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mattr\Desktop\Real Estate Investing\2881 Cordell Memphis\"/>
    </mc:Choice>
  </mc:AlternateContent>
  <xr:revisionPtr revIDLastSave="0" documentId="13_ncr:1_{99BC5C26-786A-427D-BEEA-63CCFBF1E8FD}" xr6:coauthVersionLast="47" xr6:coauthVersionMax="47" xr10:uidLastSave="{00000000-0000-0000-0000-000000000000}"/>
  <bookViews>
    <workbookView xWindow="28680" yWindow="-120" windowWidth="29040" windowHeight="15720" tabRatio="782" firstSheet="4" activeTab="4" xr2:uid="{8ADD7EB8-D5F5-445C-972E-71DF2C3DCE93}"/>
  </bookViews>
  <sheets>
    <sheet name="Quick HELOC Loan Calc" sheetId="4" r:id="rId1"/>
    <sheet name="7yr IRR Financing" sheetId="6" r:id="rId2"/>
    <sheet name="10 Year" sheetId="8" r:id="rId3"/>
    <sheet name="Calculators" sheetId="9" r:id="rId4"/>
    <sheet name="STR Calculator" sheetId="10" r:id="rId5"/>
    <sheet name="Interest Rate Comparison" sheetId="13" r:id="rId6"/>
    <sheet name="Amoritization Scenario 10" sheetId="16" r:id="rId7"/>
    <sheet name="Amoritization Scenario 15" sheetId="17" r:id="rId8"/>
    <sheet name="Amoritization Scenario 20" sheetId="18" r:id="rId9"/>
    <sheet name="STR 10 Year" sheetId="11" r:id="rId10"/>
    <sheet name="STR 7yr IRR Financing" sheetId="12" r:id="rId11"/>
    <sheet name="HELOC Calculator" sheetId="14" r:id="rId12"/>
    <sheet name="Amoritization Schedule" sheetId="15" r:id="rId13"/>
  </sheets>
  <externalReferences>
    <externalReference r:id="rId14"/>
  </externalReferences>
  <definedNames>
    <definedName name="If" localSheetId="2">#REF!</definedName>
    <definedName name="If" localSheetId="9">#REF!</definedName>
    <definedName name="I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0" l="1"/>
  <c r="A6" i="11"/>
  <c r="B39" i="11"/>
  <c r="B44" i="10"/>
  <c r="F14" i="13"/>
  <c r="A15" i="13"/>
  <c r="A14" i="13"/>
  <c r="A13" i="13"/>
  <c r="G4" i="13"/>
  <c r="G5" i="13"/>
  <c r="G6" i="13"/>
  <c r="G7" i="13"/>
  <c r="G8" i="13"/>
  <c r="G3" i="13"/>
  <c r="F15" i="13"/>
  <c r="G13" i="13"/>
  <c r="K14" i="13"/>
  <c r="K15" i="13"/>
  <c r="C15" i="13"/>
  <c r="C14" i="13"/>
  <c r="C13" i="13"/>
  <c r="AJ356" i="18"/>
  <c r="AJ357" i="18" s="1"/>
  <c r="AJ358" i="18" s="1"/>
  <c r="AJ359" i="18" s="1"/>
  <c r="AJ360" i="18" s="1"/>
  <c r="AJ361" i="18" s="1"/>
  <c r="AJ362" i="18" s="1"/>
  <c r="AJ363" i="18" s="1"/>
  <c r="AJ364" i="18" s="1"/>
  <c r="AJ365" i="18" s="1"/>
  <c r="W351" i="18"/>
  <c r="W352" i="18" s="1"/>
  <c r="W353" i="18" s="1"/>
  <c r="W354" i="18" s="1"/>
  <c r="W355" i="18" s="1"/>
  <c r="W356" i="18" s="1"/>
  <c r="W357" i="18" s="1"/>
  <c r="W358" i="18" s="1"/>
  <c r="W359" i="18" s="1"/>
  <c r="W360" i="18" s="1"/>
  <c r="W361" i="18" s="1"/>
  <c r="W362" i="18" s="1"/>
  <c r="W363" i="18" s="1"/>
  <c r="W364" i="18" s="1"/>
  <c r="W365" i="18" s="1"/>
  <c r="J348" i="18"/>
  <c r="J349" i="18" s="1"/>
  <c r="J350" i="18" s="1"/>
  <c r="J351" i="18" s="1"/>
  <c r="J352" i="18" s="1"/>
  <c r="J353" i="18" s="1"/>
  <c r="J354" i="18" s="1"/>
  <c r="J355" i="18" s="1"/>
  <c r="J356" i="18" s="1"/>
  <c r="J357" i="18" s="1"/>
  <c r="J358" i="18" s="1"/>
  <c r="J359" i="18" s="1"/>
  <c r="J360" i="18" s="1"/>
  <c r="J361" i="18" s="1"/>
  <c r="J362" i="18" s="1"/>
  <c r="J363" i="18" s="1"/>
  <c r="J364" i="18" s="1"/>
  <c r="J365" i="18" s="1"/>
  <c r="AJ346" i="18"/>
  <c r="AJ347" i="18" s="1"/>
  <c r="AJ348" i="18" s="1"/>
  <c r="AJ349" i="18" s="1"/>
  <c r="AJ350" i="18" s="1"/>
  <c r="AJ351" i="18" s="1"/>
  <c r="AJ352" i="18" s="1"/>
  <c r="AJ353" i="18" s="1"/>
  <c r="AJ354" i="18" s="1"/>
  <c r="AJ355" i="18" s="1"/>
  <c r="BW345" i="18"/>
  <c r="BW346" i="18" s="1"/>
  <c r="BW347" i="18" s="1"/>
  <c r="BW348" i="18" s="1"/>
  <c r="BW349" i="18" s="1"/>
  <c r="BW350" i="18" s="1"/>
  <c r="BW351" i="18" s="1"/>
  <c r="BW352" i="18" s="1"/>
  <c r="BW353" i="18" s="1"/>
  <c r="BW354" i="18" s="1"/>
  <c r="BW355" i="18" s="1"/>
  <c r="BW356" i="18" s="1"/>
  <c r="BW357" i="18" s="1"/>
  <c r="BW358" i="18" s="1"/>
  <c r="BW359" i="18" s="1"/>
  <c r="BW360" i="18" s="1"/>
  <c r="BW361" i="18" s="1"/>
  <c r="BW362" i="18" s="1"/>
  <c r="BW363" i="18" s="1"/>
  <c r="BW364" i="18" s="1"/>
  <c r="BW365" i="18" s="1"/>
  <c r="AJ345" i="18"/>
  <c r="J344" i="18"/>
  <c r="J345" i="18" s="1"/>
  <c r="J346" i="18" s="1"/>
  <c r="J347" i="18" s="1"/>
  <c r="W343" i="18"/>
  <c r="W344" i="18" s="1"/>
  <c r="W345" i="18" s="1"/>
  <c r="W346" i="18" s="1"/>
  <c r="W347" i="18" s="1"/>
  <c r="W348" i="18" s="1"/>
  <c r="W349" i="18" s="1"/>
  <c r="W350" i="18" s="1"/>
  <c r="BJ342" i="18"/>
  <c r="BJ343" i="18" s="1"/>
  <c r="BJ344" i="18" s="1"/>
  <c r="BJ345" i="18" s="1"/>
  <c r="BJ346" i="18" s="1"/>
  <c r="BJ347" i="18" s="1"/>
  <c r="BJ348" i="18" s="1"/>
  <c r="BJ349" i="18" s="1"/>
  <c r="BJ350" i="18" s="1"/>
  <c r="BJ351" i="18" s="1"/>
  <c r="BJ352" i="18" s="1"/>
  <c r="BJ353" i="18" s="1"/>
  <c r="BJ354" i="18" s="1"/>
  <c r="BJ355" i="18" s="1"/>
  <c r="BJ356" i="18" s="1"/>
  <c r="BJ357" i="18" s="1"/>
  <c r="BJ358" i="18" s="1"/>
  <c r="BJ359" i="18" s="1"/>
  <c r="BJ360" i="18" s="1"/>
  <c r="BJ361" i="18" s="1"/>
  <c r="BJ362" i="18" s="1"/>
  <c r="BJ363" i="18" s="1"/>
  <c r="BJ364" i="18" s="1"/>
  <c r="BJ365" i="18" s="1"/>
  <c r="J342" i="18"/>
  <c r="J343" i="18" s="1"/>
  <c r="BW341" i="18"/>
  <c r="BW342" i="18" s="1"/>
  <c r="BW343" i="18" s="1"/>
  <c r="BW344" i="18" s="1"/>
  <c r="BJ341" i="18"/>
  <c r="AW341" i="18"/>
  <c r="AW342" i="18" s="1"/>
  <c r="AW343" i="18" s="1"/>
  <c r="AW344" i="18" s="1"/>
  <c r="AW345" i="18" s="1"/>
  <c r="AW346" i="18" s="1"/>
  <c r="AW347" i="18" s="1"/>
  <c r="AW348" i="18" s="1"/>
  <c r="AW349" i="18" s="1"/>
  <c r="AW350" i="18" s="1"/>
  <c r="AW351" i="18" s="1"/>
  <c r="AW352" i="18" s="1"/>
  <c r="AW353" i="18" s="1"/>
  <c r="AW354" i="18" s="1"/>
  <c r="AW355" i="18" s="1"/>
  <c r="AW356" i="18" s="1"/>
  <c r="AW357" i="18" s="1"/>
  <c r="AW358" i="18" s="1"/>
  <c r="AW359" i="18" s="1"/>
  <c r="AW360" i="18" s="1"/>
  <c r="AW361" i="18" s="1"/>
  <c r="AW362" i="18" s="1"/>
  <c r="AW363" i="18" s="1"/>
  <c r="AW364" i="18" s="1"/>
  <c r="AW365" i="18" s="1"/>
  <c r="AJ341" i="18"/>
  <c r="AJ342" i="18" s="1"/>
  <c r="AJ343" i="18" s="1"/>
  <c r="AJ344" i="18" s="1"/>
  <c r="W341" i="18"/>
  <c r="W342" i="18" s="1"/>
  <c r="J341" i="18"/>
  <c r="A11" i="18"/>
  <c r="A10" i="18"/>
  <c r="B3" i="18"/>
  <c r="C3" i="18" s="1"/>
  <c r="L2" i="18"/>
  <c r="K2" i="18" s="1"/>
  <c r="BX1" i="18"/>
  <c r="G8" i="18" s="1"/>
  <c r="BK1" i="18"/>
  <c r="F8" i="18" s="1"/>
  <c r="AX1" i="18"/>
  <c r="AK1" i="18"/>
  <c r="D8" i="18" s="1"/>
  <c r="X1" i="18"/>
  <c r="C8" i="18" s="1"/>
  <c r="K1" i="18"/>
  <c r="B8" i="18" s="1"/>
  <c r="J352" i="17"/>
  <c r="J353" i="17" s="1"/>
  <c r="J354" i="17" s="1"/>
  <c r="J355" i="17" s="1"/>
  <c r="J356" i="17" s="1"/>
  <c r="J357" i="17" s="1"/>
  <c r="J358" i="17" s="1"/>
  <c r="J359" i="17" s="1"/>
  <c r="J360" i="17" s="1"/>
  <c r="J361" i="17" s="1"/>
  <c r="J362" i="17" s="1"/>
  <c r="J363" i="17" s="1"/>
  <c r="J364" i="17" s="1"/>
  <c r="J365" i="17" s="1"/>
  <c r="AW348" i="17"/>
  <c r="AW349" i="17" s="1"/>
  <c r="AW350" i="17" s="1"/>
  <c r="AW351" i="17" s="1"/>
  <c r="AW352" i="17" s="1"/>
  <c r="AW353" i="17" s="1"/>
  <c r="AW354" i="17" s="1"/>
  <c r="AW355" i="17" s="1"/>
  <c r="AW356" i="17" s="1"/>
  <c r="AW357" i="17" s="1"/>
  <c r="AW358" i="17" s="1"/>
  <c r="AW359" i="17" s="1"/>
  <c r="AW360" i="17" s="1"/>
  <c r="AW361" i="17" s="1"/>
  <c r="AW362" i="17" s="1"/>
  <c r="AW363" i="17" s="1"/>
  <c r="AW364" i="17" s="1"/>
  <c r="AW365" i="17" s="1"/>
  <c r="W347" i="17"/>
  <c r="W348" i="17" s="1"/>
  <c r="W349" i="17" s="1"/>
  <c r="W350" i="17" s="1"/>
  <c r="W351" i="17" s="1"/>
  <c r="W352" i="17" s="1"/>
  <c r="W353" i="17" s="1"/>
  <c r="W354" i="17" s="1"/>
  <c r="W355" i="17" s="1"/>
  <c r="W356" i="17" s="1"/>
  <c r="W357" i="17" s="1"/>
  <c r="W358" i="17" s="1"/>
  <c r="W359" i="17" s="1"/>
  <c r="W360" i="17" s="1"/>
  <c r="W361" i="17" s="1"/>
  <c r="W362" i="17" s="1"/>
  <c r="W363" i="17" s="1"/>
  <c r="W364" i="17" s="1"/>
  <c r="W365" i="17" s="1"/>
  <c r="J346" i="17"/>
  <c r="J347" i="17" s="1"/>
  <c r="J348" i="17" s="1"/>
  <c r="J349" i="17" s="1"/>
  <c r="J350" i="17" s="1"/>
  <c r="J351" i="17" s="1"/>
  <c r="BJ344" i="17"/>
  <c r="BJ345" i="17" s="1"/>
  <c r="BJ346" i="17" s="1"/>
  <c r="BJ347" i="17" s="1"/>
  <c r="BJ348" i="17" s="1"/>
  <c r="BJ349" i="17" s="1"/>
  <c r="BJ350" i="17" s="1"/>
  <c r="BJ351" i="17" s="1"/>
  <c r="BJ352" i="17" s="1"/>
  <c r="BJ353" i="17" s="1"/>
  <c r="BJ354" i="17" s="1"/>
  <c r="BJ355" i="17" s="1"/>
  <c r="BJ356" i="17" s="1"/>
  <c r="BJ357" i="17" s="1"/>
  <c r="BJ358" i="17" s="1"/>
  <c r="BJ359" i="17" s="1"/>
  <c r="BJ360" i="17" s="1"/>
  <c r="BJ361" i="17" s="1"/>
  <c r="BJ362" i="17" s="1"/>
  <c r="BJ363" i="17" s="1"/>
  <c r="BJ364" i="17" s="1"/>
  <c r="BJ365" i="17" s="1"/>
  <c r="AW344" i="17"/>
  <c r="AW345" i="17" s="1"/>
  <c r="AW346" i="17" s="1"/>
  <c r="AW347" i="17" s="1"/>
  <c r="BJ343" i="17"/>
  <c r="W343" i="17"/>
  <c r="W344" i="17" s="1"/>
  <c r="W345" i="17" s="1"/>
  <c r="W346" i="17" s="1"/>
  <c r="BJ342" i="17"/>
  <c r="AJ342" i="17"/>
  <c r="AJ343" i="17" s="1"/>
  <c r="AJ344" i="17" s="1"/>
  <c r="AJ345" i="17" s="1"/>
  <c r="AJ346" i="17" s="1"/>
  <c r="AJ347" i="17" s="1"/>
  <c r="AJ348" i="17" s="1"/>
  <c r="AJ349" i="17" s="1"/>
  <c r="AJ350" i="17" s="1"/>
  <c r="AJ351" i="17" s="1"/>
  <c r="AJ352" i="17" s="1"/>
  <c r="AJ353" i="17" s="1"/>
  <c r="AJ354" i="17" s="1"/>
  <c r="AJ355" i="17" s="1"/>
  <c r="AJ356" i="17" s="1"/>
  <c r="AJ357" i="17" s="1"/>
  <c r="AJ358" i="17" s="1"/>
  <c r="AJ359" i="17" s="1"/>
  <c r="AJ360" i="17" s="1"/>
  <c r="AJ361" i="17" s="1"/>
  <c r="AJ362" i="17" s="1"/>
  <c r="AJ363" i="17" s="1"/>
  <c r="AJ364" i="17" s="1"/>
  <c r="AJ365" i="17" s="1"/>
  <c r="BW341" i="17"/>
  <c r="BW342" i="17" s="1"/>
  <c r="BW343" i="17" s="1"/>
  <c r="BW344" i="17" s="1"/>
  <c r="BW345" i="17" s="1"/>
  <c r="BW346" i="17" s="1"/>
  <c r="BW347" i="17" s="1"/>
  <c r="BW348" i="17" s="1"/>
  <c r="BW349" i="17" s="1"/>
  <c r="BW350" i="17" s="1"/>
  <c r="BW351" i="17" s="1"/>
  <c r="BW352" i="17" s="1"/>
  <c r="BW353" i="17" s="1"/>
  <c r="BW354" i="17" s="1"/>
  <c r="BW355" i="17" s="1"/>
  <c r="BW356" i="17" s="1"/>
  <c r="BW357" i="17" s="1"/>
  <c r="BW358" i="17" s="1"/>
  <c r="BW359" i="17" s="1"/>
  <c r="BW360" i="17" s="1"/>
  <c r="BW361" i="17" s="1"/>
  <c r="BW362" i="17" s="1"/>
  <c r="BW363" i="17" s="1"/>
  <c r="BW364" i="17" s="1"/>
  <c r="BW365" i="17" s="1"/>
  <c r="BJ341" i="17"/>
  <c r="AW341" i="17"/>
  <c r="AW342" i="17" s="1"/>
  <c r="AW343" i="17" s="1"/>
  <c r="AJ341" i="17"/>
  <c r="W341" i="17"/>
  <c r="W342" i="17" s="1"/>
  <c r="J341" i="17"/>
  <c r="J342" i="17" s="1"/>
  <c r="J343" i="17" s="1"/>
  <c r="J344" i="17" s="1"/>
  <c r="J345" i="17" s="1"/>
  <c r="A10" i="17"/>
  <c r="B3" i="17"/>
  <c r="L2" i="17"/>
  <c r="K2" i="17" s="1"/>
  <c r="BX1" i="17"/>
  <c r="CA1" i="17" s="1"/>
  <c r="BK1" i="17"/>
  <c r="BN1" i="17" s="1"/>
  <c r="AX1" i="17"/>
  <c r="E8" i="17" s="1"/>
  <c r="AK1" i="17"/>
  <c r="D8" i="17" s="1"/>
  <c r="X1" i="17"/>
  <c r="C8" i="17" s="1"/>
  <c r="K1" i="17"/>
  <c r="B8" i="17" s="1"/>
  <c r="A12" i="16"/>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BX3" i="16"/>
  <c r="CA3" i="16" s="1"/>
  <c r="BW343" i="16"/>
  <c r="BW344" i="16" s="1"/>
  <c r="BW345" i="16" s="1"/>
  <c r="BW346" i="16" s="1"/>
  <c r="BW347" i="16" s="1"/>
  <c r="BW348" i="16" s="1"/>
  <c r="BW349" i="16" s="1"/>
  <c r="BW350" i="16" s="1"/>
  <c r="BW351" i="16" s="1"/>
  <c r="BW352" i="16" s="1"/>
  <c r="BW353" i="16" s="1"/>
  <c r="BW354" i="16" s="1"/>
  <c r="BW355" i="16" s="1"/>
  <c r="BW356" i="16" s="1"/>
  <c r="BW357" i="16" s="1"/>
  <c r="BW358" i="16" s="1"/>
  <c r="BW359" i="16" s="1"/>
  <c r="BW360" i="16" s="1"/>
  <c r="BW361" i="16" s="1"/>
  <c r="BW362" i="16" s="1"/>
  <c r="BW363" i="16" s="1"/>
  <c r="BW364" i="16" s="1"/>
  <c r="BW365" i="16" s="1"/>
  <c r="BW366" i="16" s="1"/>
  <c r="BW367" i="16" s="1"/>
  <c r="BK3" i="16"/>
  <c r="BN3" i="16" s="1"/>
  <c r="BJ343" i="16"/>
  <c r="BJ344" i="16" s="1"/>
  <c r="BJ345" i="16" s="1"/>
  <c r="BJ346" i="16" s="1"/>
  <c r="BJ347" i="16" s="1"/>
  <c r="BJ348" i="16" s="1"/>
  <c r="BJ349" i="16" s="1"/>
  <c r="BJ350" i="16" s="1"/>
  <c r="BJ351" i="16" s="1"/>
  <c r="BJ352" i="16" s="1"/>
  <c r="BJ353" i="16" s="1"/>
  <c r="BJ354" i="16" s="1"/>
  <c r="BJ355" i="16" s="1"/>
  <c r="BJ356" i="16" s="1"/>
  <c r="BJ357" i="16" s="1"/>
  <c r="BJ358" i="16" s="1"/>
  <c r="BJ359" i="16" s="1"/>
  <c r="BJ360" i="16" s="1"/>
  <c r="BJ361" i="16" s="1"/>
  <c r="BJ362" i="16" s="1"/>
  <c r="BJ363" i="16" s="1"/>
  <c r="BJ364" i="16" s="1"/>
  <c r="BJ365" i="16" s="1"/>
  <c r="BJ366" i="16" s="1"/>
  <c r="BJ367" i="16" s="1"/>
  <c r="AX3" i="16"/>
  <c r="BA3" i="16" s="1"/>
  <c r="AW343" i="16"/>
  <c r="AW344" i="16" s="1"/>
  <c r="AW345" i="16" s="1"/>
  <c r="AW346" i="16" s="1"/>
  <c r="AW347" i="16" s="1"/>
  <c r="AW348" i="16" s="1"/>
  <c r="AW349" i="16" s="1"/>
  <c r="AW350" i="16" s="1"/>
  <c r="AW351" i="16" s="1"/>
  <c r="AW352" i="16" s="1"/>
  <c r="AW353" i="16" s="1"/>
  <c r="AW354" i="16" s="1"/>
  <c r="AW355" i="16" s="1"/>
  <c r="AW356" i="16" s="1"/>
  <c r="AW357" i="16" s="1"/>
  <c r="AW358" i="16" s="1"/>
  <c r="AW359" i="16" s="1"/>
  <c r="AW360" i="16" s="1"/>
  <c r="AW361" i="16" s="1"/>
  <c r="AW362" i="16" s="1"/>
  <c r="AW363" i="16" s="1"/>
  <c r="AW364" i="16" s="1"/>
  <c r="AW365" i="16" s="1"/>
  <c r="AW366" i="16" s="1"/>
  <c r="AW367" i="16" s="1"/>
  <c r="AK3" i="16"/>
  <c r="AN3" i="16" s="1"/>
  <c r="AJ343" i="16"/>
  <c r="AJ344" i="16" s="1"/>
  <c r="AJ345" i="16" s="1"/>
  <c r="AJ346" i="16" s="1"/>
  <c r="AJ347" i="16" s="1"/>
  <c r="AJ348" i="16" s="1"/>
  <c r="AJ349" i="16" s="1"/>
  <c r="AJ350" i="16" s="1"/>
  <c r="AJ351" i="16" s="1"/>
  <c r="AJ352" i="16" s="1"/>
  <c r="AJ353" i="16" s="1"/>
  <c r="AJ354" i="16" s="1"/>
  <c r="AJ355" i="16" s="1"/>
  <c r="AJ356" i="16" s="1"/>
  <c r="AJ357" i="16" s="1"/>
  <c r="AJ358" i="16" s="1"/>
  <c r="AJ359" i="16" s="1"/>
  <c r="AJ360" i="16" s="1"/>
  <c r="AJ361" i="16" s="1"/>
  <c r="AJ362" i="16" s="1"/>
  <c r="AJ363" i="16" s="1"/>
  <c r="AJ364" i="16" s="1"/>
  <c r="AJ365" i="16" s="1"/>
  <c r="AJ366" i="16" s="1"/>
  <c r="AJ367" i="16" s="1"/>
  <c r="X3" i="16"/>
  <c r="AA3" i="16" s="1"/>
  <c r="K3" i="16"/>
  <c r="N3" i="16" s="1"/>
  <c r="W343" i="16"/>
  <c r="W344" i="16" s="1"/>
  <c r="W345" i="16" s="1"/>
  <c r="W346" i="16" s="1"/>
  <c r="W347" i="16" s="1"/>
  <c r="W348" i="16" s="1"/>
  <c r="W349" i="16" s="1"/>
  <c r="W350" i="16" s="1"/>
  <c r="W351" i="16" s="1"/>
  <c r="W352" i="16" s="1"/>
  <c r="W353" i="16" s="1"/>
  <c r="W354" i="16" s="1"/>
  <c r="W355" i="16" s="1"/>
  <c r="W356" i="16" s="1"/>
  <c r="W357" i="16" s="1"/>
  <c r="W358" i="16" s="1"/>
  <c r="W359" i="16" s="1"/>
  <c r="W360" i="16" s="1"/>
  <c r="W361" i="16" s="1"/>
  <c r="W362" i="16" s="1"/>
  <c r="W363" i="16" s="1"/>
  <c r="W364" i="16" s="1"/>
  <c r="W365" i="16" s="1"/>
  <c r="W366" i="16" s="1"/>
  <c r="W367" i="16" s="1"/>
  <c r="L4" i="16"/>
  <c r="X4" i="16" s="1"/>
  <c r="B5" i="16"/>
  <c r="B7" i="16" s="1"/>
  <c r="J343" i="16"/>
  <c r="J344" i="16" s="1"/>
  <c r="J345" i="16" s="1"/>
  <c r="J346" i="16" s="1"/>
  <c r="J347" i="16" s="1"/>
  <c r="J348" i="16" s="1"/>
  <c r="J349" i="16" s="1"/>
  <c r="J350" i="16" s="1"/>
  <c r="J351" i="16" s="1"/>
  <c r="J352" i="16" s="1"/>
  <c r="J353" i="16" s="1"/>
  <c r="J354" i="16" s="1"/>
  <c r="J355" i="16" s="1"/>
  <c r="J356" i="16" s="1"/>
  <c r="J357" i="16" s="1"/>
  <c r="J358" i="16" s="1"/>
  <c r="J359" i="16" s="1"/>
  <c r="J360" i="16" s="1"/>
  <c r="J361" i="16" s="1"/>
  <c r="J362" i="16" s="1"/>
  <c r="J363" i="16" s="1"/>
  <c r="J364" i="16" s="1"/>
  <c r="J365" i="16" s="1"/>
  <c r="J366" i="16" s="1"/>
  <c r="J367" i="16" s="1"/>
  <c r="B9" i="15"/>
  <c r="J6" i="15"/>
  <c r="G342" i="15"/>
  <c r="G343" i="15" s="1"/>
  <c r="G344" i="15" s="1"/>
  <c r="G345" i="15" s="1"/>
  <c r="G346" i="15" s="1"/>
  <c r="G347" i="15" s="1"/>
  <c r="G348" i="15" s="1"/>
  <c r="G349" i="15" s="1"/>
  <c r="G350" i="15" s="1"/>
  <c r="G351" i="15" s="1"/>
  <c r="G352" i="15" s="1"/>
  <c r="G353" i="15" s="1"/>
  <c r="G354" i="15" s="1"/>
  <c r="G355" i="15" s="1"/>
  <c r="G356" i="15" s="1"/>
  <c r="G357" i="15" s="1"/>
  <c r="G358" i="15" s="1"/>
  <c r="G359" i="15" s="1"/>
  <c r="G360" i="15" s="1"/>
  <c r="G361" i="15" s="1"/>
  <c r="G362" i="15" s="1"/>
  <c r="G363" i="15" s="1"/>
  <c r="G364" i="15" s="1"/>
  <c r="G365" i="15" s="1"/>
  <c r="G341" i="15"/>
  <c r="B14" i="15"/>
  <c r="B15" i="15" s="1"/>
  <c r="E13" i="15"/>
  <c r="B8" i="15"/>
  <c r="I6" i="15" s="1"/>
  <c r="B4" i="15"/>
  <c r="B6" i="15" s="1"/>
  <c r="C3" i="15"/>
  <c r="H2" i="15"/>
  <c r="E14" i="15" s="1"/>
  <c r="B24" i="15" s="1"/>
  <c r="B25" i="15" s="1"/>
  <c r="K1" i="15"/>
  <c r="G344" i="14"/>
  <c r="G345" i="14" s="1"/>
  <c r="G346" i="14" s="1"/>
  <c r="G347" i="14" s="1"/>
  <c r="G348" i="14" s="1"/>
  <c r="G349" i="14" s="1"/>
  <c r="G350" i="14" s="1"/>
  <c r="G351" i="14" s="1"/>
  <c r="G352" i="14" s="1"/>
  <c r="G353" i="14" s="1"/>
  <c r="G354" i="14" s="1"/>
  <c r="G355" i="14" s="1"/>
  <c r="G356" i="14" s="1"/>
  <c r="G357" i="14" s="1"/>
  <c r="G358" i="14" s="1"/>
  <c r="G359" i="14" s="1"/>
  <c r="G360" i="14" s="1"/>
  <c r="G361" i="14" s="1"/>
  <c r="G362" i="14" s="1"/>
  <c r="G363" i="14" s="1"/>
  <c r="G364" i="14" s="1"/>
  <c r="G365" i="14" s="1"/>
  <c r="G341" i="14"/>
  <c r="G342" i="14" s="1"/>
  <c r="G343" i="14" s="1"/>
  <c r="B14" i="14"/>
  <c r="B15" i="14" s="1"/>
  <c r="E13" i="14"/>
  <c r="B9" i="14"/>
  <c r="I6" i="14" s="1"/>
  <c r="B8" i="14"/>
  <c r="B6" i="14"/>
  <c r="B4" i="14"/>
  <c r="C3" i="14"/>
  <c r="H2" i="14"/>
  <c r="K1" i="14"/>
  <c r="C5" i="16" l="1"/>
  <c r="B5" i="18"/>
  <c r="B6" i="18" s="1"/>
  <c r="BX2" i="17"/>
  <c r="AX2" i="17"/>
  <c r="AK2" i="17"/>
  <c r="AX2" i="18"/>
  <c r="CA2" i="17"/>
  <c r="E10" i="16"/>
  <c r="F8" i="17"/>
  <c r="N1" i="18"/>
  <c r="N2" i="18" s="1"/>
  <c r="N1" i="17"/>
  <c r="N2" i="17" s="1"/>
  <c r="AN1" i="18"/>
  <c r="AN2" i="18" s="1"/>
  <c r="BN1" i="18"/>
  <c r="CA1" i="18"/>
  <c r="CA2" i="18" s="1"/>
  <c r="AA1" i="18"/>
  <c r="BK2" i="18"/>
  <c r="A12" i="18"/>
  <c r="AL6" i="18"/>
  <c r="BY6" i="18"/>
  <c r="Y6" i="18"/>
  <c r="AY6" i="18"/>
  <c r="E8" i="18"/>
  <c r="BA1" i="18"/>
  <c r="AK2" i="18"/>
  <c r="BX2" i="18"/>
  <c r="X2" i="18"/>
  <c r="A11" i="17"/>
  <c r="B5" i="17"/>
  <c r="AA1" i="17"/>
  <c r="C3" i="17"/>
  <c r="G8" i="17"/>
  <c r="AN1" i="17"/>
  <c r="BK2" i="17"/>
  <c r="BN2" i="17" s="1"/>
  <c r="BA1" i="17"/>
  <c r="BA2" i="17" s="1"/>
  <c r="X2" i="17"/>
  <c r="BX4" i="16"/>
  <c r="CA4" i="16" s="1"/>
  <c r="D10" i="16"/>
  <c r="K4" i="16"/>
  <c r="N4" i="16" s="1"/>
  <c r="F10" i="16"/>
  <c r="AX4" i="16"/>
  <c r="BA4" i="16" s="1"/>
  <c r="BK4" i="16"/>
  <c r="BN4" i="16" s="1"/>
  <c r="C10" i="16"/>
  <c r="AK4" i="16"/>
  <c r="AN4" i="16" s="1"/>
  <c r="G10" i="16"/>
  <c r="B8" i="16"/>
  <c r="AL8" i="16"/>
  <c r="BY8" i="16"/>
  <c r="AY8" i="16"/>
  <c r="BL8" i="16"/>
  <c r="B10" i="16"/>
  <c r="AA4" i="16"/>
  <c r="Y8" i="16"/>
  <c r="L8" i="16"/>
  <c r="J362" i="15"/>
  <c r="J354" i="15"/>
  <c r="J317" i="15"/>
  <c r="J313" i="15"/>
  <c r="J364" i="15"/>
  <c r="J356" i="15"/>
  <c r="J320" i="15"/>
  <c r="J316" i="15"/>
  <c r="J360" i="15"/>
  <c r="J352" i="15"/>
  <c r="J286" i="15"/>
  <c r="J282" i="15"/>
  <c r="J326" i="15"/>
  <c r="J311" i="15"/>
  <c r="J285" i="15"/>
  <c r="J281" i="15"/>
  <c r="J350" i="15"/>
  <c r="J344" i="15"/>
  <c r="J323" i="15"/>
  <c r="J306" i="15"/>
  <c r="J299" i="15"/>
  <c r="J295" i="15"/>
  <c r="J260" i="15"/>
  <c r="J251" i="15"/>
  <c r="J287" i="15"/>
  <c r="J279" i="15"/>
  <c r="J242" i="15"/>
  <c r="J238" i="15"/>
  <c r="J210" i="15"/>
  <c r="J206" i="15"/>
  <c r="J256" i="15"/>
  <c r="J253" i="15"/>
  <c r="J225" i="15"/>
  <c r="J221" i="15"/>
  <c r="J197" i="15"/>
  <c r="J239" i="15"/>
  <c r="J186" i="15"/>
  <c r="J182" i="15"/>
  <c r="J235" i="15"/>
  <c r="J195" i="15"/>
  <c r="J267" i="15"/>
  <c r="J232" i="15"/>
  <c r="J192" i="15"/>
  <c r="J188" i="15"/>
  <c r="J160" i="15"/>
  <c r="J156" i="15"/>
  <c r="J128" i="15"/>
  <c r="J124" i="15"/>
  <c r="J220" i="15"/>
  <c r="J215" i="15"/>
  <c r="J134" i="15"/>
  <c r="J126" i="15"/>
  <c r="J87" i="15"/>
  <c r="J83" i="15"/>
  <c r="J145" i="15"/>
  <c r="J137" i="15"/>
  <c r="J98" i="15"/>
  <c r="J94" i="15"/>
  <c r="J143" i="15"/>
  <c r="J135" i="15"/>
  <c r="J167" i="15"/>
  <c r="J162" i="15"/>
  <c r="J106" i="15"/>
  <c r="J97" i="15"/>
  <c r="J96" i="15"/>
  <c r="J92" i="15"/>
  <c r="J60" i="15"/>
  <c r="J56" i="15"/>
  <c r="J28" i="15"/>
  <c r="J21" i="15"/>
  <c r="J12" i="15"/>
  <c r="J7" i="15"/>
  <c r="J75" i="15"/>
  <c r="J71" i="15"/>
  <c r="J43" i="15"/>
  <c r="J39" i="15"/>
  <c r="M6" i="15"/>
  <c r="J131" i="15"/>
  <c r="J11" i="15"/>
  <c r="J244" i="15"/>
  <c r="J157" i="15"/>
  <c r="J70" i="15"/>
  <c r="J66" i="15"/>
  <c r="J58" i="15"/>
  <c r="J38" i="15"/>
  <c r="J34" i="15"/>
  <c r="J26" i="15"/>
  <c r="J149" i="15"/>
  <c r="J117" i="15"/>
  <c r="J73" i="15"/>
  <c r="J53" i="15"/>
  <c r="J49" i="15"/>
  <c r="J41" i="15"/>
  <c r="J22" i="15"/>
  <c r="J19" i="15"/>
  <c r="J155" i="15"/>
  <c r="B17" i="15"/>
  <c r="K2" i="15"/>
  <c r="J365" i="15" s="1"/>
  <c r="K2" i="14"/>
  <c r="E14" i="14"/>
  <c r="B24" i="14" s="1"/>
  <c r="B25" i="14" s="1"/>
  <c r="B17" i="14"/>
  <c r="J365" i="14"/>
  <c r="J357" i="14"/>
  <c r="J349" i="14"/>
  <c r="J341" i="14"/>
  <c r="J359" i="14"/>
  <c r="J351" i="14"/>
  <c r="J343" i="14"/>
  <c r="J364" i="14"/>
  <c r="J358" i="14"/>
  <c r="J350" i="14"/>
  <c r="J342" i="14"/>
  <c r="J363" i="14"/>
  <c r="J355" i="14"/>
  <c r="J347" i="14"/>
  <c r="J360" i="14"/>
  <c r="J352" i="14"/>
  <c r="J344" i="14"/>
  <c r="J338" i="14"/>
  <c r="J334" i="14"/>
  <c r="J330" i="14"/>
  <c r="J326" i="14"/>
  <c r="J322" i="14"/>
  <c r="J318" i="14"/>
  <c r="J314" i="14"/>
  <c r="J310" i="14"/>
  <c r="J306" i="14"/>
  <c r="J302" i="14"/>
  <c r="J353" i="14"/>
  <c r="J337" i="14"/>
  <c r="J328" i="14"/>
  <c r="J323" i="14"/>
  <c r="J308" i="14"/>
  <c r="J307" i="14"/>
  <c r="J300" i="14"/>
  <c r="J296" i="14"/>
  <c r="J292" i="14"/>
  <c r="J288" i="14"/>
  <c r="J284" i="14"/>
  <c r="J280" i="14"/>
  <c r="J276" i="14"/>
  <c r="J272" i="14"/>
  <c r="J345" i="14"/>
  <c r="J333" i="14"/>
  <c r="J324" i="14"/>
  <c r="J319" i="14"/>
  <c r="J309" i="14"/>
  <c r="J362" i="14"/>
  <c r="J329" i="14"/>
  <c r="J320" i="14"/>
  <c r="J315" i="14"/>
  <c r="J356" i="14"/>
  <c r="J354" i="14"/>
  <c r="J325" i="14"/>
  <c r="J316" i="14"/>
  <c r="J311" i="14"/>
  <c r="J348" i="14"/>
  <c r="J346" i="14"/>
  <c r="J339" i="14"/>
  <c r="J321" i="14"/>
  <c r="J312" i="14"/>
  <c r="J298" i="14"/>
  <c r="J294" i="14"/>
  <c r="J290" i="14"/>
  <c r="J286" i="14"/>
  <c r="J282" i="14"/>
  <c r="J305" i="14"/>
  <c r="J301" i="14"/>
  <c r="J335" i="14"/>
  <c r="J332" i="14"/>
  <c r="J299" i="14"/>
  <c r="J291" i="14"/>
  <c r="J283" i="14"/>
  <c r="J271" i="14"/>
  <c r="J270" i="14"/>
  <c r="J269" i="14"/>
  <c r="J265" i="14"/>
  <c r="J261" i="14"/>
  <c r="J257" i="14"/>
  <c r="J253" i="14"/>
  <c r="J249" i="14"/>
  <c r="J245" i="14"/>
  <c r="J241" i="14"/>
  <c r="J237" i="14"/>
  <c r="J331" i="14"/>
  <c r="J317" i="14"/>
  <c r="J304" i="14"/>
  <c r="J297" i="14"/>
  <c r="J289" i="14"/>
  <c r="J281" i="14"/>
  <c r="J275" i="14"/>
  <c r="J274" i="14"/>
  <c r="J273" i="14"/>
  <c r="J268" i="14"/>
  <c r="J264" i="14"/>
  <c r="J260" i="14"/>
  <c r="J256" i="14"/>
  <c r="J252" i="14"/>
  <c r="J248" i="14"/>
  <c r="J244" i="14"/>
  <c r="J240" i="14"/>
  <c r="J236" i="14"/>
  <c r="J361" i="14"/>
  <c r="J327" i="14"/>
  <c r="J313" i="14"/>
  <c r="J295" i="14"/>
  <c r="J287" i="14"/>
  <c r="J279" i="14"/>
  <c r="J278" i="14"/>
  <c r="J277" i="14"/>
  <c r="J267" i="14"/>
  <c r="J263" i="14"/>
  <c r="J285" i="14"/>
  <c r="J247" i="14"/>
  <c r="J239" i="14"/>
  <c r="J340" i="14"/>
  <c r="J230" i="14"/>
  <c r="J226" i="14"/>
  <c r="J222" i="14"/>
  <c r="J218" i="14"/>
  <c r="J214" i="14"/>
  <c r="J210" i="14"/>
  <c r="J206" i="14"/>
  <c r="J202" i="14"/>
  <c r="J198" i="14"/>
  <c r="J194" i="14"/>
  <c r="J190" i="14"/>
  <c r="J186" i="14"/>
  <c r="J182" i="14"/>
  <c r="J178" i="14"/>
  <c r="J303" i="14"/>
  <c r="J266" i="14"/>
  <c r="J254" i="14"/>
  <c r="J250" i="14"/>
  <c r="J242" i="14"/>
  <c r="J234" i="14"/>
  <c r="J336" i="14"/>
  <c r="J262" i="14"/>
  <c r="J251" i="14"/>
  <c r="J243" i="14"/>
  <c r="J235" i="14"/>
  <c r="J255" i="14"/>
  <c r="J232" i="14"/>
  <c r="J228" i="14"/>
  <c r="J224" i="14"/>
  <c r="J220" i="14"/>
  <c r="J216" i="14"/>
  <c r="J212" i="14"/>
  <c r="J208" i="14"/>
  <c r="J204" i="14"/>
  <c r="J200" i="14"/>
  <c r="J196" i="14"/>
  <c r="J233" i="14"/>
  <c r="J231" i="14"/>
  <c r="J201" i="14"/>
  <c r="J199" i="14"/>
  <c r="J191" i="14"/>
  <c r="J188" i="14"/>
  <c r="J187" i="14"/>
  <c r="J293" i="14"/>
  <c r="J259" i="14"/>
  <c r="J205" i="14"/>
  <c r="J203" i="14"/>
  <c r="J189" i="14"/>
  <c r="J174" i="14"/>
  <c r="J170" i="14"/>
  <c r="J166" i="14"/>
  <c r="J162" i="14"/>
  <c r="J158" i="14"/>
  <c r="J154" i="14"/>
  <c r="J150" i="14"/>
  <c r="J146" i="14"/>
  <c r="J142" i="14"/>
  <c r="J138" i="14"/>
  <c r="J134" i="14"/>
  <c r="J130" i="14"/>
  <c r="J126" i="14"/>
  <c r="J122" i="14"/>
  <c r="J209" i="14"/>
  <c r="J207" i="14"/>
  <c r="J192" i="14"/>
  <c r="J258" i="14"/>
  <c r="J213" i="14"/>
  <c r="J211" i="14"/>
  <c r="J177" i="14"/>
  <c r="J173" i="14"/>
  <c r="J169" i="14"/>
  <c r="J165" i="14"/>
  <c r="J161" i="14"/>
  <c r="J157" i="14"/>
  <c r="J153" i="14"/>
  <c r="J149" i="14"/>
  <c r="J145" i="14"/>
  <c r="J141" i="14"/>
  <c r="J137" i="14"/>
  <c r="J133" i="14"/>
  <c r="J217" i="14"/>
  <c r="J215" i="14"/>
  <c r="J181" i="14"/>
  <c r="J180" i="14"/>
  <c r="J179" i="14"/>
  <c r="J238" i="14"/>
  <c r="J221" i="14"/>
  <c r="J219" i="14"/>
  <c r="J176" i="14"/>
  <c r="J172" i="14"/>
  <c r="J168" i="14"/>
  <c r="J164" i="14"/>
  <c r="J160" i="14"/>
  <c r="J156" i="14"/>
  <c r="J152" i="14"/>
  <c r="J148" i="14"/>
  <c r="J144" i="14"/>
  <c r="J246" i="14"/>
  <c r="J225" i="14"/>
  <c r="J223" i="14"/>
  <c r="J175" i="14"/>
  <c r="J159" i="14"/>
  <c r="J139" i="14"/>
  <c r="J116" i="14"/>
  <c r="J112" i="14"/>
  <c r="J108" i="14"/>
  <c r="J104" i="14"/>
  <c r="J100" i="14"/>
  <c r="J96" i="14"/>
  <c r="J92" i="14"/>
  <c r="J88" i="14"/>
  <c r="J84" i="14"/>
  <c r="J80" i="14"/>
  <c r="J76" i="14"/>
  <c r="J72" i="14"/>
  <c r="J68" i="14"/>
  <c r="J143" i="14"/>
  <c r="J131" i="14"/>
  <c r="J171" i="14"/>
  <c r="J155" i="14"/>
  <c r="J136" i="14"/>
  <c r="J132" i="14"/>
  <c r="J127" i="14"/>
  <c r="J115" i="14"/>
  <c r="J111" i="14"/>
  <c r="J107" i="14"/>
  <c r="J103" i="14"/>
  <c r="J99" i="14"/>
  <c r="J95" i="14"/>
  <c r="J91" i="14"/>
  <c r="J87" i="14"/>
  <c r="J83" i="14"/>
  <c r="J79" i="14"/>
  <c r="J185" i="14"/>
  <c r="J140" i="14"/>
  <c r="J128" i="14"/>
  <c r="J123" i="14"/>
  <c r="J167" i="14"/>
  <c r="J151" i="14"/>
  <c r="J124" i="14"/>
  <c r="J114" i="14"/>
  <c r="J110" i="14"/>
  <c r="J106" i="14"/>
  <c r="J102" i="14"/>
  <c r="J98" i="14"/>
  <c r="J94" i="14"/>
  <c r="J90" i="14"/>
  <c r="J86" i="14"/>
  <c r="J82" i="14"/>
  <c r="J197" i="14"/>
  <c r="J184" i="14"/>
  <c r="J129" i="14"/>
  <c r="J229" i="14"/>
  <c r="J195" i="14"/>
  <c r="J163" i="14"/>
  <c r="J147" i="14"/>
  <c r="J125" i="14"/>
  <c r="J118" i="14"/>
  <c r="J113" i="14"/>
  <c r="J109" i="14"/>
  <c r="J105" i="14"/>
  <c r="J101" i="14"/>
  <c r="J97" i="14"/>
  <c r="J93" i="14"/>
  <c r="J89" i="14"/>
  <c r="J85" i="14"/>
  <c r="J81" i="14"/>
  <c r="J71" i="14"/>
  <c r="J70" i="14"/>
  <c r="J69" i="14"/>
  <c r="J65" i="14"/>
  <c r="J61" i="14"/>
  <c r="J57" i="14"/>
  <c r="J53" i="14"/>
  <c r="J49" i="14"/>
  <c r="J45" i="14"/>
  <c r="J41" i="14"/>
  <c r="J37" i="14"/>
  <c r="J33" i="14"/>
  <c r="J29" i="14"/>
  <c r="J25" i="14"/>
  <c r="J22" i="14"/>
  <c r="J19" i="14"/>
  <c r="J13" i="14"/>
  <c r="J227" i="14"/>
  <c r="J119" i="14"/>
  <c r="J24" i="14"/>
  <c r="J121" i="14"/>
  <c r="J15" i="14"/>
  <c r="J9" i="14"/>
  <c r="J6" i="14"/>
  <c r="K6" i="14" s="1"/>
  <c r="Q6" i="14" s="1"/>
  <c r="I7" i="14" s="1"/>
  <c r="J28" i="14"/>
  <c r="J21" i="14"/>
  <c r="J18" i="14"/>
  <c r="J12" i="14"/>
  <c r="J120" i="14"/>
  <c r="J75" i="14"/>
  <c r="J74" i="14"/>
  <c r="J73" i="14"/>
  <c r="J64" i="14"/>
  <c r="J60" i="14"/>
  <c r="J56" i="14"/>
  <c r="J52" i="14"/>
  <c r="J48" i="14"/>
  <c r="J44" i="14"/>
  <c r="J40" i="14"/>
  <c r="J36" i="14"/>
  <c r="J32" i="14"/>
  <c r="J77" i="14"/>
  <c r="J63" i="14"/>
  <c r="J59" i="14"/>
  <c r="J55" i="14"/>
  <c r="J51" i="14"/>
  <c r="J47" i="14"/>
  <c r="J43" i="14"/>
  <c r="J39" i="14"/>
  <c r="J35" i="14"/>
  <c r="J31" i="14"/>
  <c r="J27" i="14"/>
  <c r="J17" i="14"/>
  <c r="J14" i="14"/>
  <c r="J8" i="14"/>
  <c r="J78" i="14"/>
  <c r="J66" i="14"/>
  <c r="J62" i="14"/>
  <c r="J58" i="14"/>
  <c r="J54" i="14"/>
  <c r="J42" i="14"/>
  <c r="J30" i="14"/>
  <c r="J23" i="14"/>
  <c r="J135" i="14"/>
  <c r="J193" i="14"/>
  <c r="J117" i="14"/>
  <c r="J20" i="14"/>
  <c r="J11" i="14"/>
  <c r="J67" i="14"/>
  <c r="J50" i="14"/>
  <c r="J46" i="14"/>
  <c r="J38" i="14"/>
  <c r="J34" i="14"/>
  <c r="J26" i="14"/>
  <c r="M6" i="14"/>
  <c r="J183" i="14"/>
  <c r="J10" i="14"/>
  <c r="J16" i="14"/>
  <c r="J7" i="14"/>
  <c r="L6" i="18" l="1"/>
  <c r="P6" i="18" s="1"/>
  <c r="BL6" i="18"/>
  <c r="BP6" i="18" s="1"/>
  <c r="BQ6" i="18" s="1"/>
  <c r="AN2" i="17"/>
  <c r="BA2" i="18"/>
  <c r="AA2" i="17"/>
  <c r="BS6" i="18"/>
  <c r="M222" i="18"/>
  <c r="M322" i="18"/>
  <c r="M50" i="18"/>
  <c r="M40" i="18"/>
  <c r="M275" i="18"/>
  <c r="M88" i="18"/>
  <c r="M365" i="18"/>
  <c r="M264" i="18"/>
  <c r="M23" i="18"/>
  <c r="M204" i="18"/>
  <c r="M283" i="18"/>
  <c r="M286" i="18"/>
  <c r="M9" i="18"/>
  <c r="M130" i="18"/>
  <c r="M262" i="18"/>
  <c r="M134" i="18"/>
  <c r="M123" i="18"/>
  <c r="M73" i="18"/>
  <c r="M165" i="18"/>
  <c r="M124" i="18"/>
  <c r="M167" i="18"/>
  <c r="M328" i="18"/>
  <c r="M36" i="18"/>
  <c r="M119" i="18"/>
  <c r="M191" i="18"/>
  <c r="M361" i="18"/>
  <c r="M63" i="18"/>
  <c r="M77" i="18"/>
  <c r="M98" i="18"/>
  <c r="M226" i="18"/>
  <c r="M35" i="18"/>
  <c r="M172" i="18"/>
  <c r="M87" i="18"/>
  <c r="M100" i="18"/>
  <c r="M171" i="18"/>
  <c r="M263" i="18"/>
  <c r="M278" i="18"/>
  <c r="M182" i="18"/>
  <c r="M21" i="18"/>
  <c r="M56" i="18"/>
  <c r="M89" i="18"/>
  <c r="M174" i="18"/>
  <c r="M104" i="18"/>
  <c r="M135" i="18"/>
  <c r="M181" i="18"/>
  <c r="M197" i="18"/>
  <c r="M271" i="18"/>
  <c r="M244" i="18"/>
  <c r="M280" i="18"/>
  <c r="M323" i="18"/>
  <c r="M360" i="18"/>
  <c r="AA2" i="18"/>
  <c r="Z6" i="18" s="1"/>
  <c r="M140" i="18"/>
  <c r="M71" i="18"/>
  <c r="M29" i="18"/>
  <c r="M66" i="18"/>
  <c r="M93" i="18"/>
  <c r="M180" i="18"/>
  <c r="M114" i="18"/>
  <c r="M139" i="18"/>
  <c r="M183" i="18"/>
  <c r="M207" i="18"/>
  <c r="M253" i="18"/>
  <c r="M289" i="18"/>
  <c r="M295" i="18"/>
  <c r="M333" i="18"/>
  <c r="M32" i="18"/>
  <c r="M12" i="18"/>
  <c r="M41" i="18"/>
  <c r="M86" i="18"/>
  <c r="M72" i="18"/>
  <c r="M105" i="18"/>
  <c r="M192" i="18"/>
  <c r="M120" i="18"/>
  <c r="M151" i="18"/>
  <c r="M202" i="18"/>
  <c r="M288" i="18"/>
  <c r="M223" i="18"/>
  <c r="M281" i="18"/>
  <c r="M300" i="18"/>
  <c r="M330" i="18"/>
  <c r="M47" i="18"/>
  <c r="M359" i="18"/>
  <c r="M31" i="18"/>
  <c r="M52" i="18"/>
  <c r="M162" i="18"/>
  <c r="M133" i="18"/>
  <c r="M193" i="18"/>
  <c r="M242" i="18"/>
  <c r="M321" i="18"/>
  <c r="M356" i="18"/>
  <c r="M11" i="18"/>
  <c r="M34" i="18"/>
  <c r="M51" i="18"/>
  <c r="M68" i="18"/>
  <c r="M103" i="18"/>
  <c r="M251" i="18"/>
  <c r="M116" i="18"/>
  <c r="M149" i="18"/>
  <c r="M187" i="18"/>
  <c r="M209" i="18"/>
  <c r="M259" i="18"/>
  <c r="M294" i="18"/>
  <c r="M297" i="18"/>
  <c r="M335" i="18"/>
  <c r="M20" i="18"/>
  <c r="M53" i="18"/>
  <c r="M150" i="18"/>
  <c r="M82" i="18"/>
  <c r="M109" i="18"/>
  <c r="M200" i="18"/>
  <c r="M188" i="18"/>
  <c r="M155" i="18"/>
  <c r="M206" i="18"/>
  <c r="M220" i="18"/>
  <c r="M225" i="18"/>
  <c r="M285" i="18"/>
  <c r="M302" i="18"/>
  <c r="M332" i="18"/>
  <c r="M14" i="18"/>
  <c r="M27" i="18"/>
  <c r="M28" i="18"/>
  <c r="M166" i="18"/>
  <c r="M45" i="18"/>
  <c r="M81" i="18"/>
  <c r="M37" i="18"/>
  <c r="M186" i="18"/>
  <c r="M54" i="18"/>
  <c r="M70" i="18"/>
  <c r="M156" i="18"/>
  <c r="M91" i="18"/>
  <c r="M107" i="18"/>
  <c r="M146" i="18"/>
  <c r="M184" i="18"/>
  <c r="M208" i="18"/>
  <c r="M102" i="18"/>
  <c r="M118" i="18"/>
  <c r="M121" i="18"/>
  <c r="M137" i="18"/>
  <c r="M153" i="18"/>
  <c r="M169" i="18"/>
  <c r="M185" i="18"/>
  <c r="M210" i="18"/>
  <c r="M195" i="18"/>
  <c r="M211" i="18"/>
  <c r="M224" i="18"/>
  <c r="M279" i="18"/>
  <c r="M298" i="18"/>
  <c r="M227" i="18"/>
  <c r="M257" i="18"/>
  <c r="M246" i="18"/>
  <c r="M304" i="18"/>
  <c r="M290" i="18"/>
  <c r="M266" i="18"/>
  <c r="M282" i="18"/>
  <c r="M299" i="18"/>
  <c r="M355" i="18"/>
  <c r="M315" i="18"/>
  <c r="M325" i="18"/>
  <c r="M337" i="18"/>
  <c r="M334" i="18"/>
  <c r="M342" i="18"/>
  <c r="M364" i="18"/>
  <c r="M84" i="18"/>
  <c r="M67" i="18"/>
  <c r="M79" i="18"/>
  <c r="M25" i="18"/>
  <c r="M39" i="18"/>
  <c r="M57" i="18"/>
  <c r="M196" i="18"/>
  <c r="M144" i="18"/>
  <c r="M42" i="18"/>
  <c r="M58" i="18"/>
  <c r="M74" i="18"/>
  <c r="M136" i="18"/>
  <c r="M95" i="18"/>
  <c r="M111" i="18"/>
  <c r="M178" i="18"/>
  <c r="M318" i="18"/>
  <c r="M90" i="18"/>
  <c r="M106" i="18"/>
  <c r="M122" i="18"/>
  <c r="M125" i="18"/>
  <c r="M141" i="18"/>
  <c r="M157" i="18"/>
  <c r="M173" i="18"/>
  <c r="M243" i="18"/>
  <c r="M239" i="18"/>
  <c r="M199" i="18"/>
  <c r="M212" i="18"/>
  <c r="M228" i="18"/>
  <c r="M237" i="18"/>
  <c r="M215" i="18"/>
  <c r="M231" i="18"/>
  <c r="M307" i="18"/>
  <c r="M250" i="18"/>
  <c r="M265" i="18"/>
  <c r="M313" i="18"/>
  <c r="M270" i="18"/>
  <c r="M287" i="18"/>
  <c r="M314" i="18"/>
  <c r="M308" i="18"/>
  <c r="M347" i="18"/>
  <c r="M348" i="18"/>
  <c r="M349" i="18"/>
  <c r="M338" i="18"/>
  <c r="M350" i="18"/>
  <c r="M16" i="18"/>
  <c r="M43" i="18"/>
  <c r="M30" i="18"/>
  <c r="M33" i="18"/>
  <c r="M59" i="18"/>
  <c r="M75" i="18"/>
  <c r="M49" i="18"/>
  <c r="M10" i="18"/>
  <c r="M61" i="18"/>
  <c r="M176" i="18"/>
  <c r="M310" i="18"/>
  <c r="M44" i="18"/>
  <c r="M60" i="18"/>
  <c r="M76" i="18"/>
  <c r="M168" i="18"/>
  <c r="M97" i="18"/>
  <c r="M113" i="18"/>
  <c r="M126" i="18"/>
  <c r="M132" i="18"/>
  <c r="M92" i="18"/>
  <c r="M108" i="18"/>
  <c r="M138" i="18"/>
  <c r="M127" i="18"/>
  <c r="M143" i="18"/>
  <c r="M159" i="18"/>
  <c r="M175" i="18"/>
  <c r="M190" i="18"/>
  <c r="M247" i="18"/>
  <c r="M201" i="18"/>
  <c r="M214" i="18"/>
  <c r="M230" i="18"/>
  <c r="M241" i="18"/>
  <c r="M217" i="18"/>
  <c r="M233" i="18"/>
  <c r="M236" i="18"/>
  <c r="M252" i="18"/>
  <c r="M269" i="18"/>
  <c r="M296" i="18"/>
  <c r="M272" i="18"/>
  <c r="M301" i="18"/>
  <c r="M309" i="18"/>
  <c r="M326" i="18"/>
  <c r="M343" i="18"/>
  <c r="M351" i="18"/>
  <c r="M344" i="18"/>
  <c r="M340" i="18"/>
  <c r="M354" i="18"/>
  <c r="BN2" i="18"/>
  <c r="BM6" i="18" s="1"/>
  <c r="BN6" i="18" s="1"/>
  <c r="M329" i="18"/>
  <c r="M229" i="18"/>
  <c r="M248" i="18"/>
  <c r="M303" i="18"/>
  <c r="M284" i="18"/>
  <c r="M305" i="18"/>
  <c r="M327" i="18"/>
  <c r="M346" i="18"/>
  <c r="M24" i="18"/>
  <c r="M17" i="18"/>
  <c r="M38" i="18"/>
  <c r="M6" i="18"/>
  <c r="N6" i="18" s="1"/>
  <c r="O6" i="18" s="1"/>
  <c r="M160" i="18"/>
  <c r="M18" i="18"/>
  <c r="M65" i="18"/>
  <c r="M7" i="18"/>
  <c r="M152" i="18"/>
  <c r="M46" i="18"/>
  <c r="M62" i="18"/>
  <c r="M78" i="18"/>
  <c r="M83" i="18"/>
  <c r="M99" i="18"/>
  <c r="M115" i="18"/>
  <c r="M142" i="18"/>
  <c r="M148" i="18"/>
  <c r="M94" i="18"/>
  <c r="M110" i="18"/>
  <c r="M154" i="18"/>
  <c r="M129" i="18"/>
  <c r="M145" i="18"/>
  <c r="M161" i="18"/>
  <c r="M177" i="18"/>
  <c r="M194" i="18"/>
  <c r="M255" i="18"/>
  <c r="M203" i="18"/>
  <c r="M216" i="18"/>
  <c r="M232" i="18"/>
  <c r="M245" i="18"/>
  <c r="M219" i="18"/>
  <c r="M235" i="18"/>
  <c r="M238" i="18"/>
  <c r="M254" i="18"/>
  <c r="M273" i="18"/>
  <c r="M311" i="18"/>
  <c r="M274" i="18"/>
  <c r="M292" i="18"/>
  <c r="M312" i="18"/>
  <c r="M320" i="18"/>
  <c r="M317" i="18"/>
  <c r="M357" i="18"/>
  <c r="M352" i="18"/>
  <c r="M345" i="18"/>
  <c r="M362" i="18"/>
  <c r="M128" i="18"/>
  <c r="M213" i="18"/>
  <c r="M291" i="18"/>
  <c r="M261" i="18"/>
  <c r="M268" i="18"/>
  <c r="M306" i="18"/>
  <c r="M341" i="18"/>
  <c r="M339" i="18"/>
  <c r="M336" i="18"/>
  <c r="M8" i="18"/>
  <c r="M22" i="18"/>
  <c r="M55" i="18"/>
  <c r="M15" i="18"/>
  <c r="M26" i="18"/>
  <c r="M69" i="18"/>
  <c r="M13" i="18"/>
  <c r="M189" i="18"/>
  <c r="M48" i="18"/>
  <c r="M64" i="18"/>
  <c r="M80" i="18"/>
  <c r="M85" i="18"/>
  <c r="M101" i="18"/>
  <c r="M117" i="18"/>
  <c r="M158" i="18"/>
  <c r="M164" i="18"/>
  <c r="M96" i="18"/>
  <c r="M112" i="18"/>
  <c r="M170" i="18"/>
  <c r="M131" i="18"/>
  <c r="M147" i="18"/>
  <c r="M163" i="18"/>
  <c r="M179" i="18"/>
  <c r="M198" i="18"/>
  <c r="M258" i="18"/>
  <c r="M205" i="18"/>
  <c r="M218" i="18"/>
  <c r="M234" i="18"/>
  <c r="M249" i="18"/>
  <c r="M221" i="18"/>
  <c r="M267" i="18"/>
  <c r="M240" i="18"/>
  <c r="M256" i="18"/>
  <c r="M277" i="18"/>
  <c r="M260" i="18"/>
  <c r="M276" i="18"/>
  <c r="M293" i="18"/>
  <c r="M316" i="18"/>
  <c r="M324" i="18"/>
  <c r="M319" i="18"/>
  <c r="M331" i="18"/>
  <c r="M358" i="18"/>
  <c r="M353" i="18"/>
  <c r="M363" i="18"/>
  <c r="M19" i="18"/>
  <c r="M348" i="16"/>
  <c r="M343" i="16"/>
  <c r="M328" i="16"/>
  <c r="Z8" i="16"/>
  <c r="Z9" i="16" s="1"/>
  <c r="Z10" i="16" s="1"/>
  <c r="Z11" i="16" s="1"/>
  <c r="Z12" i="16" s="1"/>
  <c r="Z13" i="16" s="1"/>
  <c r="Z14" i="16" s="1"/>
  <c r="Z15" i="16" s="1"/>
  <c r="Z16" i="16" s="1"/>
  <c r="Z17" i="16" s="1"/>
  <c r="Z18" i="16" s="1"/>
  <c r="Z19" i="16" s="1"/>
  <c r="Z20" i="16" s="1"/>
  <c r="Z21" i="16" s="1"/>
  <c r="Z22" i="16" s="1"/>
  <c r="Z23" i="16" s="1"/>
  <c r="Z24" i="16" s="1"/>
  <c r="Z25" i="16" s="1"/>
  <c r="Z26" i="16" s="1"/>
  <c r="Z27" i="16" s="1"/>
  <c r="Z28" i="16" s="1"/>
  <c r="Z29" i="16" s="1"/>
  <c r="Z30" i="16" s="1"/>
  <c r="Z31" i="16" s="1"/>
  <c r="Z32" i="16" s="1"/>
  <c r="Z33" i="16" s="1"/>
  <c r="Z34" i="16" s="1"/>
  <c r="Z35" i="16" s="1"/>
  <c r="Z36" i="16" s="1"/>
  <c r="Z37" i="16" s="1"/>
  <c r="Z38" i="16" s="1"/>
  <c r="Z39" i="16" s="1"/>
  <c r="Z40" i="16" s="1"/>
  <c r="Z41" i="16" s="1"/>
  <c r="Z42" i="16" s="1"/>
  <c r="Z43" i="16" s="1"/>
  <c r="Z44" i="16" s="1"/>
  <c r="Z45" i="16" s="1"/>
  <c r="Z46" i="16" s="1"/>
  <c r="Z47" i="16" s="1"/>
  <c r="Z48" i="16" s="1"/>
  <c r="Z49" i="16" s="1"/>
  <c r="Z50" i="16" s="1"/>
  <c r="Z51" i="16" s="1"/>
  <c r="Z52" i="16" s="1"/>
  <c r="Z53" i="16" s="1"/>
  <c r="Z54" i="16" s="1"/>
  <c r="Z55" i="16" s="1"/>
  <c r="Z56" i="16" s="1"/>
  <c r="Z57" i="16" s="1"/>
  <c r="Z58" i="16" s="1"/>
  <c r="Z59" i="16" s="1"/>
  <c r="Z60" i="16" s="1"/>
  <c r="Z61" i="16" s="1"/>
  <c r="Z62" i="16" s="1"/>
  <c r="Z63" i="16" s="1"/>
  <c r="Z64" i="16" s="1"/>
  <c r="Z65" i="16" s="1"/>
  <c r="Z66" i="16" s="1"/>
  <c r="Z67" i="16" s="1"/>
  <c r="Z68" i="16" s="1"/>
  <c r="Z69" i="16" s="1"/>
  <c r="Z70" i="16" s="1"/>
  <c r="Z71" i="16" s="1"/>
  <c r="Z72" i="16" s="1"/>
  <c r="Z73" i="16" s="1"/>
  <c r="Z74" i="16" s="1"/>
  <c r="Z75" i="16" s="1"/>
  <c r="Z76" i="16" s="1"/>
  <c r="Z77" i="16" s="1"/>
  <c r="Z78" i="16" s="1"/>
  <c r="Z79" i="16" s="1"/>
  <c r="Z80" i="16" s="1"/>
  <c r="Z81" i="16" s="1"/>
  <c r="Z82" i="16" s="1"/>
  <c r="Z83" i="16" s="1"/>
  <c r="Z84" i="16" s="1"/>
  <c r="Z85" i="16" s="1"/>
  <c r="Z86" i="16" s="1"/>
  <c r="Z87" i="16" s="1"/>
  <c r="Z88" i="16" s="1"/>
  <c r="Z89" i="16" s="1"/>
  <c r="Z90" i="16" s="1"/>
  <c r="Z91" i="16" s="1"/>
  <c r="Z92" i="16" s="1"/>
  <c r="Z93" i="16" s="1"/>
  <c r="Z94" i="16" s="1"/>
  <c r="Z95" i="16" s="1"/>
  <c r="Z96" i="16" s="1"/>
  <c r="Z97" i="16" s="1"/>
  <c r="Z98" i="16" s="1"/>
  <c r="Z99" i="16" s="1"/>
  <c r="Z100" i="16" s="1"/>
  <c r="Z101" i="16" s="1"/>
  <c r="Z102" i="16" s="1"/>
  <c r="Z103" i="16" s="1"/>
  <c r="Z104" i="16" s="1"/>
  <c r="Z105" i="16" s="1"/>
  <c r="Z106" i="16" s="1"/>
  <c r="Z107" i="16" s="1"/>
  <c r="Z108" i="16" s="1"/>
  <c r="Z109" i="16" s="1"/>
  <c r="Z110" i="16" s="1"/>
  <c r="Z111" i="16" s="1"/>
  <c r="Z112" i="16" s="1"/>
  <c r="Z113" i="16" s="1"/>
  <c r="Z114" i="16" s="1"/>
  <c r="Z115" i="16" s="1"/>
  <c r="Z116" i="16" s="1"/>
  <c r="Z117" i="16" s="1"/>
  <c r="Z118" i="16" s="1"/>
  <c r="Z119" i="16" s="1"/>
  <c r="Z120" i="16" s="1"/>
  <c r="Z121" i="16" s="1"/>
  <c r="Z122" i="16" s="1"/>
  <c r="Z123" i="16" s="1"/>
  <c r="Z124" i="16" s="1"/>
  <c r="Z125" i="16" s="1"/>
  <c r="Z126" i="16" s="1"/>
  <c r="Z127" i="16" s="1"/>
  <c r="Z128" i="16" s="1"/>
  <c r="Z129" i="16" s="1"/>
  <c r="Z130" i="16" s="1"/>
  <c r="Z131" i="16" s="1"/>
  <c r="Z132" i="16" s="1"/>
  <c r="Z133" i="16" s="1"/>
  <c r="Z134" i="16" s="1"/>
  <c r="Z135" i="16" s="1"/>
  <c r="Z136" i="16" s="1"/>
  <c r="Z137" i="16" s="1"/>
  <c r="Z138" i="16" s="1"/>
  <c r="Z139" i="16" s="1"/>
  <c r="Z140" i="16" s="1"/>
  <c r="Z141" i="16" s="1"/>
  <c r="Z142" i="16" s="1"/>
  <c r="Z143" i="16" s="1"/>
  <c r="Z144" i="16" s="1"/>
  <c r="Z145" i="16" s="1"/>
  <c r="Z146" i="16" s="1"/>
  <c r="Z147" i="16" s="1"/>
  <c r="Z148" i="16" s="1"/>
  <c r="Z149" i="16" s="1"/>
  <c r="Z150" i="16" s="1"/>
  <c r="Z151" i="16" s="1"/>
  <c r="Z152" i="16" s="1"/>
  <c r="Z153" i="16" s="1"/>
  <c r="Z154" i="16" s="1"/>
  <c r="Z155" i="16" s="1"/>
  <c r="Z156" i="16" s="1"/>
  <c r="Z157" i="16" s="1"/>
  <c r="Z158" i="16" s="1"/>
  <c r="Z159" i="16" s="1"/>
  <c r="Z160" i="16" s="1"/>
  <c r="Z161" i="16" s="1"/>
  <c r="Z162" i="16" s="1"/>
  <c r="Z163" i="16" s="1"/>
  <c r="Z164" i="16" s="1"/>
  <c r="Z165" i="16" s="1"/>
  <c r="Z166" i="16" s="1"/>
  <c r="Z167" i="16" s="1"/>
  <c r="Z168" i="16" s="1"/>
  <c r="Z169" i="16" s="1"/>
  <c r="Z170" i="16" s="1"/>
  <c r="Z171" i="16" s="1"/>
  <c r="Z172" i="16" s="1"/>
  <c r="Z173" i="16" s="1"/>
  <c r="Z174" i="16" s="1"/>
  <c r="Z175" i="16" s="1"/>
  <c r="Z176" i="16" s="1"/>
  <c r="Z177" i="16" s="1"/>
  <c r="Z178" i="16" s="1"/>
  <c r="Z179" i="16" s="1"/>
  <c r="Z180" i="16" s="1"/>
  <c r="Z181" i="16" s="1"/>
  <c r="Z182" i="16" s="1"/>
  <c r="Z183" i="16" s="1"/>
  <c r="Z184" i="16" s="1"/>
  <c r="Z185" i="16" s="1"/>
  <c r="Z186" i="16" s="1"/>
  <c r="Z187" i="16" s="1"/>
  <c r="Z188" i="16" s="1"/>
  <c r="Z189" i="16" s="1"/>
  <c r="Z190" i="16" s="1"/>
  <c r="Z191" i="16" s="1"/>
  <c r="Z192" i="16" s="1"/>
  <c r="Z193" i="16" s="1"/>
  <c r="Z194" i="16" s="1"/>
  <c r="Z195" i="16" s="1"/>
  <c r="Z196" i="16" s="1"/>
  <c r="Z197" i="16" s="1"/>
  <c r="Z198" i="16" s="1"/>
  <c r="Z199" i="16" s="1"/>
  <c r="Z200" i="16" s="1"/>
  <c r="Z201" i="16" s="1"/>
  <c r="Z202" i="16" s="1"/>
  <c r="Z203" i="16" s="1"/>
  <c r="Z204" i="16" s="1"/>
  <c r="Z205" i="16" s="1"/>
  <c r="Z206" i="16" s="1"/>
  <c r="Z207" i="16" s="1"/>
  <c r="Z208" i="16" s="1"/>
  <c r="Z209" i="16" s="1"/>
  <c r="Z210" i="16" s="1"/>
  <c r="Z211" i="16" s="1"/>
  <c r="Z212" i="16" s="1"/>
  <c r="Z213" i="16" s="1"/>
  <c r="Z214" i="16" s="1"/>
  <c r="Z215" i="16" s="1"/>
  <c r="Z216" i="16" s="1"/>
  <c r="Z217" i="16" s="1"/>
  <c r="Z218" i="16" s="1"/>
  <c r="Z219" i="16" s="1"/>
  <c r="Z220" i="16" s="1"/>
  <c r="Z221" i="16" s="1"/>
  <c r="Z222" i="16" s="1"/>
  <c r="Z223" i="16" s="1"/>
  <c r="Z224" i="16" s="1"/>
  <c r="Z225" i="16" s="1"/>
  <c r="Z226" i="16" s="1"/>
  <c r="Z227" i="16" s="1"/>
  <c r="Z228" i="16" s="1"/>
  <c r="Z229" i="16" s="1"/>
  <c r="Z230" i="16" s="1"/>
  <c r="Z231" i="16" s="1"/>
  <c r="Z232" i="16" s="1"/>
  <c r="Z233" i="16" s="1"/>
  <c r="Z234" i="16" s="1"/>
  <c r="Z235" i="16" s="1"/>
  <c r="Z236" i="16" s="1"/>
  <c r="Z237" i="16" s="1"/>
  <c r="Z238" i="16" s="1"/>
  <c r="Z239" i="16" s="1"/>
  <c r="Z240" i="16" s="1"/>
  <c r="Z241" i="16" s="1"/>
  <c r="Z242" i="16" s="1"/>
  <c r="Z243" i="16" s="1"/>
  <c r="Z244" i="16" s="1"/>
  <c r="Z245" i="16" s="1"/>
  <c r="Z246" i="16" s="1"/>
  <c r="Z247" i="16" s="1"/>
  <c r="Z248" i="16" s="1"/>
  <c r="Z249" i="16" s="1"/>
  <c r="Z250" i="16" s="1"/>
  <c r="Z251" i="16" s="1"/>
  <c r="Z252" i="16" s="1"/>
  <c r="Z253" i="16" s="1"/>
  <c r="Z254" i="16" s="1"/>
  <c r="Z255" i="16" s="1"/>
  <c r="Z256" i="16" s="1"/>
  <c r="Z257" i="16" s="1"/>
  <c r="Z258" i="16" s="1"/>
  <c r="Z259" i="16" s="1"/>
  <c r="Z260" i="16" s="1"/>
  <c r="Z261" i="16" s="1"/>
  <c r="Z262" i="16" s="1"/>
  <c r="Z263" i="16" s="1"/>
  <c r="Z264" i="16" s="1"/>
  <c r="Z265" i="16" s="1"/>
  <c r="Z266" i="16" s="1"/>
  <c r="Z267" i="16" s="1"/>
  <c r="Z268" i="16" s="1"/>
  <c r="Z269" i="16" s="1"/>
  <c r="Z270" i="16" s="1"/>
  <c r="Z271" i="16" s="1"/>
  <c r="Z272" i="16" s="1"/>
  <c r="Z273" i="16" s="1"/>
  <c r="Z274" i="16" s="1"/>
  <c r="Z275" i="16" s="1"/>
  <c r="Z276" i="16" s="1"/>
  <c r="Z277" i="16" s="1"/>
  <c r="Z278" i="16" s="1"/>
  <c r="Z279" i="16" s="1"/>
  <c r="Z280" i="16" s="1"/>
  <c r="Z281" i="16" s="1"/>
  <c r="Z282" i="16" s="1"/>
  <c r="Z283" i="16" s="1"/>
  <c r="Z284" i="16" s="1"/>
  <c r="Z285" i="16" s="1"/>
  <c r="Z286" i="16" s="1"/>
  <c r="Z287" i="16" s="1"/>
  <c r="Z288" i="16" s="1"/>
  <c r="Z289" i="16" s="1"/>
  <c r="Z290" i="16" s="1"/>
  <c r="Z291" i="16" s="1"/>
  <c r="Z292" i="16" s="1"/>
  <c r="Z293" i="16" s="1"/>
  <c r="Z294" i="16" s="1"/>
  <c r="Z295" i="16" s="1"/>
  <c r="Z296" i="16" s="1"/>
  <c r="Z297" i="16" s="1"/>
  <c r="Z298" i="16" s="1"/>
  <c r="Z299" i="16" s="1"/>
  <c r="Z300" i="16" s="1"/>
  <c r="Z301" i="16" s="1"/>
  <c r="Z302" i="16" s="1"/>
  <c r="Z303" i="16" s="1"/>
  <c r="Z304" i="16" s="1"/>
  <c r="Z305" i="16" s="1"/>
  <c r="Z306" i="16" s="1"/>
  <c r="Z307" i="16" s="1"/>
  <c r="Z308" i="16" s="1"/>
  <c r="Z309" i="16" s="1"/>
  <c r="Z310" i="16" s="1"/>
  <c r="Z311" i="16" s="1"/>
  <c r="Z312" i="16" s="1"/>
  <c r="Z313" i="16" s="1"/>
  <c r="Z314" i="16" s="1"/>
  <c r="Z315" i="16" s="1"/>
  <c r="Z316" i="16" s="1"/>
  <c r="Z317" i="16" s="1"/>
  <c r="Z318" i="16" s="1"/>
  <c r="Z319" i="16" s="1"/>
  <c r="Z320" i="16" s="1"/>
  <c r="Z321" i="16" s="1"/>
  <c r="Z322" i="16" s="1"/>
  <c r="Z323" i="16" s="1"/>
  <c r="Z324" i="16" s="1"/>
  <c r="Z325" i="16" s="1"/>
  <c r="Z326" i="16" s="1"/>
  <c r="Z327" i="16" s="1"/>
  <c r="Z328" i="16" s="1"/>
  <c r="Z329" i="16" s="1"/>
  <c r="Z330" i="16" s="1"/>
  <c r="Z331" i="16" s="1"/>
  <c r="Z332" i="16" s="1"/>
  <c r="Z333" i="16" s="1"/>
  <c r="Z334" i="16" s="1"/>
  <c r="Z335" i="16" s="1"/>
  <c r="Z336" i="16" s="1"/>
  <c r="Z337" i="16" s="1"/>
  <c r="Z338" i="16" s="1"/>
  <c r="Z339" i="16" s="1"/>
  <c r="Z340" i="16" s="1"/>
  <c r="Z341" i="16" s="1"/>
  <c r="Z342" i="16" s="1"/>
  <c r="Z343" i="16" s="1"/>
  <c r="Z344" i="16" s="1"/>
  <c r="Z345" i="16" s="1"/>
  <c r="Z346" i="16" s="1"/>
  <c r="Z347" i="16" s="1"/>
  <c r="Z348" i="16" s="1"/>
  <c r="Z349" i="16" s="1"/>
  <c r="Z350" i="16" s="1"/>
  <c r="Z351" i="16" s="1"/>
  <c r="Z352" i="16" s="1"/>
  <c r="Z353" i="16" s="1"/>
  <c r="Z354" i="16" s="1"/>
  <c r="Z355" i="16" s="1"/>
  <c r="Z356" i="16" s="1"/>
  <c r="Z357" i="16" s="1"/>
  <c r="Z358" i="16" s="1"/>
  <c r="Z359" i="16" s="1"/>
  <c r="Z360" i="16" s="1"/>
  <c r="Z361" i="16" s="1"/>
  <c r="Z362" i="16" s="1"/>
  <c r="Z363" i="16" s="1"/>
  <c r="Z364" i="16" s="1"/>
  <c r="Z365" i="16" s="1"/>
  <c r="Z366" i="16" s="1"/>
  <c r="Z367" i="16" s="1"/>
  <c r="BC6" i="18"/>
  <c r="AZ6" i="18"/>
  <c r="AC6" i="18"/>
  <c r="BZ6" i="18"/>
  <c r="CC6" i="18"/>
  <c r="A13" i="18"/>
  <c r="AM6" i="18"/>
  <c r="AP6" i="18"/>
  <c r="Q6" i="18"/>
  <c r="S6" i="18"/>
  <c r="A12" i="17"/>
  <c r="BY6" i="17"/>
  <c r="Y6" i="17"/>
  <c r="BL6" i="17"/>
  <c r="L6" i="17"/>
  <c r="AL6" i="17"/>
  <c r="AY6" i="17"/>
  <c r="B6" i="17"/>
  <c r="M24" i="16"/>
  <c r="M261" i="16"/>
  <c r="M179" i="16"/>
  <c r="M320" i="16"/>
  <c r="M71" i="16"/>
  <c r="M75" i="16"/>
  <c r="P8" i="16"/>
  <c r="Q8" i="16" s="1"/>
  <c r="M83" i="16"/>
  <c r="M291" i="16"/>
  <c r="M113" i="16"/>
  <c r="M216" i="16"/>
  <c r="M17" i="16"/>
  <c r="M170" i="16"/>
  <c r="M319" i="16"/>
  <c r="M39" i="16"/>
  <c r="M67" i="16"/>
  <c r="M59" i="16"/>
  <c r="M220" i="16"/>
  <c r="M61" i="16"/>
  <c r="M229" i="16"/>
  <c r="M364" i="16"/>
  <c r="M16" i="16"/>
  <c r="M147" i="16"/>
  <c r="M237" i="16"/>
  <c r="M180" i="16"/>
  <c r="M286" i="16"/>
  <c r="M29" i="16"/>
  <c r="M189" i="16"/>
  <c r="M68" i="16"/>
  <c r="M196" i="16"/>
  <c r="M302" i="16"/>
  <c r="M73" i="16"/>
  <c r="M54" i="16"/>
  <c r="M72" i="16"/>
  <c r="M230" i="16"/>
  <c r="M332" i="16"/>
  <c r="M109" i="16"/>
  <c r="M86" i="16"/>
  <c r="M84" i="16"/>
  <c r="M242" i="16"/>
  <c r="AM8" i="16"/>
  <c r="AP8" i="16"/>
  <c r="M25" i="16"/>
  <c r="M14" i="16"/>
  <c r="M43" i="16"/>
  <c r="M102" i="16"/>
  <c r="M115" i="16"/>
  <c r="M100" i="16"/>
  <c r="M195" i="16"/>
  <c r="M262" i="16"/>
  <c r="M365" i="16"/>
  <c r="M295" i="16"/>
  <c r="M55" i="16"/>
  <c r="M47" i="16"/>
  <c r="M106" i="16"/>
  <c r="M131" i="16"/>
  <c r="M136" i="16"/>
  <c r="M148" i="16"/>
  <c r="M312" i="16"/>
  <c r="M285" i="16"/>
  <c r="M352" i="16"/>
  <c r="AC8" i="16"/>
  <c r="AF8" i="16" s="1"/>
  <c r="BP8" i="16"/>
  <c r="BM8" i="16"/>
  <c r="M157" i="16"/>
  <c r="M20" i="16"/>
  <c r="M89" i="16"/>
  <c r="M110" i="16"/>
  <c r="M135" i="16"/>
  <c r="M284" i="16"/>
  <c r="M164" i="16"/>
  <c r="M259" i="16"/>
  <c r="M301" i="16"/>
  <c r="M360" i="16"/>
  <c r="BC8" i="16"/>
  <c r="AZ8" i="16"/>
  <c r="M10" i="16"/>
  <c r="M11" i="16"/>
  <c r="M18" i="16"/>
  <c r="M118" i="16"/>
  <c r="M155" i="16"/>
  <c r="M158" i="16"/>
  <c r="M168" i="16"/>
  <c r="M273" i="16"/>
  <c r="M274" i="16"/>
  <c r="M322" i="16"/>
  <c r="M323" i="16"/>
  <c r="BZ8" i="16"/>
  <c r="CC8" i="16"/>
  <c r="M77" i="16"/>
  <c r="M181" i="16"/>
  <c r="M125" i="16"/>
  <c r="M161" i="16"/>
  <c r="M185" i="16"/>
  <c r="M139" i="16"/>
  <c r="M163" i="16"/>
  <c r="M199" i="16"/>
  <c r="M258" i="16"/>
  <c r="M266" i="16"/>
  <c r="M308" i="16"/>
  <c r="M197" i="16"/>
  <c r="M45" i="16"/>
  <c r="M146" i="16"/>
  <c r="M97" i="16"/>
  <c r="M42" i="16"/>
  <c r="M70" i="16"/>
  <c r="M134" i="16"/>
  <c r="M99" i="16"/>
  <c r="M153" i="16"/>
  <c r="M104" i="16"/>
  <c r="M186" i="16"/>
  <c r="M209" i="16"/>
  <c r="M200" i="16"/>
  <c r="M227" i="16"/>
  <c r="M232" i="16"/>
  <c r="M309" i="16"/>
  <c r="M349" i="16"/>
  <c r="M326" i="16"/>
  <c r="M32" i="16"/>
  <c r="M49" i="16"/>
  <c r="M149" i="16"/>
  <c r="M129" i="16"/>
  <c r="M46" i="16"/>
  <c r="M74" i="16"/>
  <c r="M138" i="16"/>
  <c r="M103" i="16"/>
  <c r="M154" i="16"/>
  <c r="M116" i="16"/>
  <c r="M190" i="16"/>
  <c r="M253" i="16"/>
  <c r="M226" i="16"/>
  <c r="M231" i="16"/>
  <c r="M248" i="16"/>
  <c r="M333" i="16"/>
  <c r="M263" i="16"/>
  <c r="M366" i="16"/>
  <c r="M48" i="16"/>
  <c r="M53" i="16"/>
  <c r="M193" i="16"/>
  <c r="M15" i="16"/>
  <c r="M9" i="16"/>
  <c r="M78" i="16"/>
  <c r="M142" i="16"/>
  <c r="M107" i="16"/>
  <c r="M159" i="16"/>
  <c r="M132" i="16"/>
  <c r="M202" i="16"/>
  <c r="M217" i="16"/>
  <c r="M264" i="16"/>
  <c r="M243" i="16"/>
  <c r="M252" i="16"/>
  <c r="M357" i="16"/>
  <c r="M275" i="16"/>
  <c r="M345" i="16"/>
  <c r="M76" i="16"/>
  <c r="M108" i="16"/>
  <c r="M140" i="16"/>
  <c r="M162" i="16"/>
  <c r="M194" i="16"/>
  <c r="M336" i="16"/>
  <c r="M203" i="16"/>
  <c r="M222" i="16"/>
  <c r="M172" i="16"/>
  <c r="M204" i="16"/>
  <c r="M234" i="16"/>
  <c r="M268" i="16"/>
  <c r="M235" i="16"/>
  <c r="M276" i="16"/>
  <c r="M224" i="16"/>
  <c r="M256" i="16"/>
  <c r="M277" i="16"/>
  <c r="M317" i="16"/>
  <c r="M278" i="16"/>
  <c r="M316" i="16"/>
  <c r="M267" i="16"/>
  <c r="M299" i="16"/>
  <c r="M355" i="16"/>
  <c r="M330" i="16"/>
  <c r="M353" i="16"/>
  <c r="M327" i="16"/>
  <c r="M351" i="16"/>
  <c r="M40" i="16"/>
  <c r="M167" i="16"/>
  <c r="M19" i="16"/>
  <c r="M57" i="16"/>
  <c r="M26" i="16"/>
  <c r="M300" i="16"/>
  <c r="M93" i="16"/>
  <c r="M21" i="16"/>
  <c r="M51" i="16"/>
  <c r="M12" i="16"/>
  <c r="M257" i="16"/>
  <c r="M82" i="16"/>
  <c r="M114" i="16"/>
  <c r="M165" i="16"/>
  <c r="M79" i="16"/>
  <c r="M111" i="16"/>
  <c r="M143" i="16"/>
  <c r="M205" i="16"/>
  <c r="M80" i="16"/>
  <c r="M112" i="16"/>
  <c r="M144" i="16"/>
  <c r="M166" i="16"/>
  <c r="M198" i="16"/>
  <c r="M175" i="16"/>
  <c r="M207" i="16"/>
  <c r="M249" i="16"/>
  <c r="M176" i="16"/>
  <c r="M221" i="16"/>
  <c r="M238" i="16"/>
  <c r="M288" i="16"/>
  <c r="M239" i="16"/>
  <c r="M292" i="16"/>
  <c r="M228" i="16"/>
  <c r="M260" i="16"/>
  <c r="M281" i="16"/>
  <c r="M325" i="16"/>
  <c r="M282" i="16"/>
  <c r="M324" i="16"/>
  <c r="M271" i="16"/>
  <c r="M305" i="16"/>
  <c r="M363" i="16"/>
  <c r="M334" i="16"/>
  <c r="M361" i="16"/>
  <c r="M331" i="16"/>
  <c r="M359" i="16"/>
  <c r="M313" i="16"/>
  <c r="M306" i="16"/>
  <c r="M338" i="16"/>
  <c r="M303" i="16"/>
  <c r="M335" i="16"/>
  <c r="M13" i="16"/>
  <c r="M22" i="16"/>
  <c r="M105" i="16"/>
  <c r="M34" i="16"/>
  <c r="M27" i="16"/>
  <c r="M85" i="16"/>
  <c r="M90" i="16"/>
  <c r="M122" i="16"/>
  <c r="M87" i="16"/>
  <c r="M173" i="16"/>
  <c r="M88" i="16"/>
  <c r="M201" i="16"/>
  <c r="M206" i="16"/>
  <c r="M183" i="16"/>
  <c r="M152" i="16"/>
  <c r="M245" i="16"/>
  <c r="M215" i="16"/>
  <c r="M270" i="16"/>
  <c r="M272" i="16"/>
  <c r="M341" i="16"/>
  <c r="M340" i="16"/>
  <c r="M321" i="16"/>
  <c r="M339" i="16"/>
  <c r="M36" i="16"/>
  <c r="M44" i="16"/>
  <c r="M141" i="16"/>
  <c r="M37" i="16"/>
  <c r="M137" i="16"/>
  <c r="M101" i="16"/>
  <c r="M38" i="16"/>
  <c r="M30" i="16"/>
  <c r="M31" i="16"/>
  <c r="M150" i="16"/>
  <c r="M117" i="16"/>
  <c r="M62" i="16"/>
  <c r="M94" i="16"/>
  <c r="M126" i="16"/>
  <c r="M241" i="16"/>
  <c r="M91" i="16"/>
  <c r="M123" i="16"/>
  <c r="M177" i="16"/>
  <c r="M60" i="16"/>
  <c r="M92" i="16"/>
  <c r="M124" i="16"/>
  <c r="M269" i="16"/>
  <c r="M178" i="16"/>
  <c r="M213" i="16"/>
  <c r="M187" i="16"/>
  <c r="M211" i="16"/>
  <c r="M156" i="16"/>
  <c r="M188" i="16"/>
  <c r="M265" i="16"/>
  <c r="M250" i="16"/>
  <c r="M219" i="16"/>
  <c r="M251" i="16"/>
  <c r="M208" i="16"/>
  <c r="M240" i="16"/>
  <c r="M280" i="16"/>
  <c r="M293" i="16"/>
  <c r="M354" i="16"/>
  <c r="M294" i="16"/>
  <c r="M347" i="16"/>
  <c r="M283" i="16"/>
  <c r="M329" i="16"/>
  <c r="M314" i="16"/>
  <c r="M350" i="16"/>
  <c r="M311" i="16"/>
  <c r="M8" i="16"/>
  <c r="M28" i="16"/>
  <c r="M33" i="16"/>
  <c r="M69" i="16"/>
  <c r="M169" i="16"/>
  <c r="M121" i="16"/>
  <c r="M58" i="16"/>
  <c r="M225" i="16"/>
  <c r="M119" i="16"/>
  <c r="M56" i="16"/>
  <c r="M120" i="16"/>
  <c r="M174" i="16"/>
  <c r="M210" i="16"/>
  <c r="M184" i="16"/>
  <c r="M246" i="16"/>
  <c r="M247" i="16"/>
  <c r="M236" i="16"/>
  <c r="M289" i="16"/>
  <c r="M290" i="16"/>
  <c r="M279" i="16"/>
  <c r="M310" i="16"/>
  <c r="M342" i="16"/>
  <c r="M307" i="16"/>
  <c r="M52" i="16"/>
  <c r="M81" i="16"/>
  <c r="M151" i="16"/>
  <c r="M41" i="16"/>
  <c r="M171" i="16"/>
  <c r="M133" i="16"/>
  <c r="M50" i="16"/>
  <c r="M65" i="16"/>
  <c r="M35" i="16"/>
  <c r="M23" i="16"/>
  <c r="M145" i="16"/>
  <c r="M66" i="16"/>
  <c r="M98" i="16"/>
  <c r="M130" i="16"/>
  <c r="M63" i="16"/>
  <c r="M95" i="16"/>
  <c r="M127" i="16"/>
  <c r="M304" i="16"/>
  <c r="M64" i="16"/>
  <c r="M96" i="16"/>
  <c r="M128" i="16"/>
  <c r="M233" i="16"/>
  <c r="M182" i="16"/>
  <c r="M214" i="16"/>
  <c r="M191" i="16"/>
  <c r="M218" i="16"/>
  <c r="M160" i="16"/>
  <c r="M192" i="16"/>
  <c r="M362" i="16"/>
  <c r="M254" i="16"/>
  <c r="M223" i="16"/>
  <c r="M255" i="16"/>
  <c r="M212" i="16"/>
  <c r="M244" i="16"/>
  <c r="M296" i="16"/>
  <c r="M297" i="16"/>
  <c r="M344" i="16"/>
  <c r="M298" i="16"/>
  <c r="M346" i="16"/>
  <c r="M287" i="16"/>
  <c r="M337" i="16"/>
  <c r="M318" i="16"/>
  <c r="M358" i="16"/>
  <c r="M315" i="16"/>
  <c r="M356" i="16"/>
  <c r="M367" i="16"/>
  <c r="P6" i="15"/>
  <c r="N6" i="15"/>
  <c r="K6" i="15"/>
  <c r="J31" i="15"/>
  <c r="J63" i="15"/>
  <c r="J165" i="15"/>
  <c r="J48" i="15"/>
  <c r="J141" i="15"/>
  <c r="J89" i="15"/>
  <c r="J146" i="15"/>
  <c r="J119" i="15"/>
  <c r="J86" i="15"/>
  <c r="J121" i="15"/>
  <c r="J219" i="15"/>
  <c r="J110" i="15"/>
  <c r="J183" i="15"/>
  <c r="J116" i="15"/>
  <c r="J148" i="15"/>
  <c r="J180" i="15"/>
  <c r="J228" i="15"/>
  <c r="J236" i="15"/>
  <c r="J174" i="15"/>
  <c r="J201" i="15"/>
  <c r="J213" i="15"/>
  <c r="J245" i="15"/>
  <c r="J198" i="15"/>
  <c r="J230" i="15"/>
  <c r="J263" i="15"/>
  <c r="J243" i="15"/>
  <c r="J318" i="15"/>
  <c r="J296" i="15"/>
  <c r="J334" i="15"/>
  <c r="J273" i="15"/>
  <c r="J330" i="15"/>
  <c r="J274" i="15"/>
  <c r="J322" i="15"/>
  <c r="J308" i="15"/>
  <c r="J340" i="15"/>
  <c r="J305" i="15"/>
  <c r="J337" i="15"/>
  <c r="J13" i="15"/>
  <c r="J45" i="15"/>
  <c r="J84" i="15"/>
  <c r="J30" i="15"/>
  <c r="J62" i="15"/>
  <c r="J171" i="15"/>
  <c r="J9" i="15"/>
  <c r="J35" i="15"/>
  <c r="J67" i="15"/>
  <c r="J173" i="15"/>
  <c r="J18" i="15"/>
  <c r="J52" i="15"/>
  <c r="J88" i="15"/>
  <c r="J93" i="15"/>
  <c r="J154" i="15"/>
  <c r="J127" i="15"/>
  <c r="J90" i="15"/>
  <c r="J129" i="15"/>
  <c r="J79" i="15"/>
  <c r="J118" i="15"/>
  <c r="J185" i="15"/>
  <c r="J120" i="15"/>
  <c r="J152" i="15"/>
  <c r="J184" i="15"/>
  <c r="J227" i="15"/>
  <c r="J194" i="15"/>
  <c r="J178" i="15"/>
  <c r="J212" i="15"/>
  <c r="J217" i="15"/>
  <c r="J249" i="15"/>
  <c r="J202" i="15"/>
  <c r="J234" i="15"/>
  <c r="J271" i="15"/>
  <c r="J247" i="15"/>
  <c r="J335" i="15"/>
  <c r="J300" i="15"/>
  <c r="J342" i="15"/>
  <c r="J277" i="15"/>
  <c r="J353" i="15"/>
  <c r="J278" i="15"/>
  <c r="J339" i="15"/>
  <c r="J312" i="15"/>
  <c r="J348" i="15"/>
  <c r="J309" i="15"/>
  <c r="J346" i="15"/>
  <c r="J25" i="15"/>
  <c r="J57" i="15"/>
  <c r="J16" i="15"/>
  <c r="J42" i="15"/>
  <c r="J74" i="15"/>
  <c r="J20" i="15"/>
  <c r="J8" i="15"/>
  <c r="J47" i="15"/>
  <c r="J76" i="15"/>
  <c r="J24" i="15"/>
  <c r="J32" i="15"/>
  <c r="J64" i="15"/>
  <c r="J100" i="15"/>
  <c r="J114" i="15"/>
  <c r="J169" i="15"/>
  <c r="J151" i="15"/>
  <c r="J191" i="15"/>
  <c r="J153" i="15"/>
  <c r="J91" i="15"/>
  <c r="J142" i="15"/>
  <c r="J259" i="15"/>
  <c r="J132" i="15"/>
  <c r="J164" i="15"/>
  <c r="J207" i="15"/>
  <c r="J203" i="15"/>
  <c r="J240" i="15"/>
  <c r="J190" i="15"/>
  <c r="J211" i="15"/>
  <c r="J229" i="15"/>
  <c r="J264" i="15"/>
  <c r="J214" i="15"/>
  <c r="J246" i="15"/>
  <c r="J291" i="15"/>
  <c r="J268" i="15"/>
  <c r="J314" i="15"/>
  <c r="J338" i="15"/>
  <c r="J257" i="15"/>
  <c r="J289" i="15"/>
  <c r="J258" i="15"/>
  <c r="J290" i="15"/>
  <c r="J347" i="15"/>
  <c r="J324" i="15"/>
  <c r="J343" i="15"/>
  <c r="J321" i="15"/>
  <c r="J341" i="15"/>
  <c r="B20" i="15"/>
  <c r="B21" i="15"/>
  <c r="J29" i="15"/>
  <c r="J61" i="15"/>
  <c r="J163" i="15"/>
  <c r="J46" i="15"/>
  <c r="J80" i="15"/>
  <c r="J107" i="15"/>
  <c r="J14" i="15"/>
  <c r="J51" i="15"/>
  <c r="J77" i="15"/>
  <c r="J115" i="15"/>
  <c r="J36" i="15"/>
  <c r="J68" i="15"/>
  <c r="J175" i="15"/>
  <c r="J122" i="15"/>
  <c r="J224" i="15"/>
  <c r="J159" i="15"/>
  <c r="J193" i="15"/>
  <c r="J161" i="15"/>
  <c r="J95" i="15"/>
  <c r="J150" i="15"/>
  <c r="J104" i="15"/>
  <c r="J136" i="15"/>
  <c r="J168" i="15"/>
  <c r="J208" i="15"/>
  <c r="J204" i="15"/>
  <c r="J252" i="15"/>
  <c r="J196" i="15"/>
  <c r="J216" i="15"/>
  <c r="J233" i="15"/>
  <c r="J272" i="15"/>
  <c r="J218" i="15"/>
  <c r="J250" i="15"/>
  <c r="J310" i="15"/>
  <c r="J276" i="15"/>
  <c r="J331" i="15"/>
  <c r="J361" i="15"/>
  <c r="J261" i="15"/>
  <c r="J293" i="15"/>
  <c r="J262" i="15"/>
  <c r="J294" i="15"/>
  <c r="J355" i="15"/>
  <c r="J328" i="15"/>
  <c r="J351" i="15"/>
  <c r="J325" i="15"/>
  <c r="J349" i="15"/>
  <c r="J15" i="15"/>
  <c r="J33" i="15"/>
  <c r="J65" i="15"/>
  <c r="J179" i="15"/>
  <c r="J50" i="15"/>
  <c r="J81" i="15"/>
  <c r="J139" i="15"/>
  <c r="J17" i="15"/>
  <c r="J55" i="15"/>
  <c r="J101" i="15"/>
  <c r="J147" i="15"/>
  <c r="J40" i="15"/>
  <c r="J72" i="15"/>
  <c r="J177" i="15"/>
  <c r="J130" i="15"/>
  <c r="J103" i="15"/>
  <c r="J78" i="15"/>
  <c r="J105" i="15"/>
  <c r="J187" i="15"/>
  <c r="J99" i="15"/>
  <c r="J158" i="15"/>
  <c r="J108" i="15"/>
  <c r="J140" i="15"/>
  <c r="J172" i="15"/>
  <c r="J209" i="15"/>
  <c r="J205" i="15"/>
  <c r="J275" i="15"/>
  <c r="J199" i="15"/>
  <c r="J283" i="15"/>
  <c r="J237" i="15"/>
  <c r="J280" i="15"/>
  <c r="J222" i="15"/>
  <c r="J254" i="15"/>
  <c r="J327" i="15"/>
  <c r="J284" i="15"/>
  <c r="J345" i="15"/>
  <c r="J302" i="15"/>
  <c r="J265" i="15"/>
  <c r="J297" i="15"/>
  <c r="J266" i="15"/>
  <c r="J298" i="15"/>
  <c r="J363" i="15"/>
  <c r="J332" i="15"/>
  <c r="J359" i="15"/>
  <c r="J329" i="15"/>
  <c r="J357" i="15"/>
  <c r="J123" i="15"/>
  <c r="J37" i="15"/>
  <c r="J69" i="15"/>
  <c r="J23" i="15"/>
  <c r="J54" i="15"/>
  <c r="J125" i="15"/>
  <c r="J181" i="15"/>
  <c r="J27" i="15"/>
  <c r="J59" i="15"/>
  <c r="J133" i="15"/>
  <c r="J10" i="15"/>
  <c r="J44" i="15"/>
  <c r="J109" i="15"/>
  <c r="J85" i="15"/>
  <c r="J138" i="15"/>
  <c r="J111" i="15"/>
  <c r="J82" i="15"/>
  <c r="J113" i="15"/>
  <c r="J189" i="15"/>
  <c r="J102" i="15"/>
  <c r="J166" i="15"/>
  <c r="J112" i="15"/>
  <c r="J144" i="15"/>
  <c r="J176" i="15"/>
  <c r="J223" i="15"/>
  <c r="J231" i="15"/>
  <c r="J170" i="15"/>
  <c r="J200" i="15"/>
  <c r="J248" i="15"/>
  <c r="J241" i="15"/>
  <c r="J288" i="15"/>
  <c r="J226" i="15"/>
  <c r="J255" i="15"/>
  <c r="J358" i="15"/>
  <c r="J303" i="15"/>
  <c r="J292" i="15"/>
  <c r="J319" i="15"/>
  <c r="J269" i="15"/>
  <c r="J315" i="15"/>
  <c r="J270" i="15"/>
  <c r="J307" i="15"/>
  <c r="J304" i="15"/>
  <c r="J336" i="15"/>
  <c r="J301" i="15"/>
  <c r="J333" i="15"/>
  <c r="M7" i="14"/>
  <c r="N7" i="14" s="1"/>
  <c r="O6" i="14"/>
  <c r="L6" i="14"/>
  <c r="B21" i="14"/>
  <c r="B20" i="14"/>
  <c r="K7" i="14"/>
  <c r="L7" i="14" s="1"/>
  <c r="P6" i="14"/>
  <c r="P7" i="14" s="1"/>
  <c r="N6" i="14"/>
  <c r="BM7" i="18" l="1"/>
  <c r="T6" i="18"/>
  <c r="L7" i="18" s="1"/>
  <c r="P7" i="18" s="1"/>
  <c r="S7" i="18" s="1"/>
  <c r="R6" i="18"/>
  <c r="U6" i="18" s="1"/>
  <c r="CA6" i="18"/>
  <c r="BZ7" i="18"/>
  <c r="AZ7" i="18"/>
  <c r="BA6" i="18"/>
  <c r="AS6" i="18"/>
  <c r="AQ6" i="18"/>
  <c r="AN6" i="18"/>
  <c r="AM7" i="18"/>
  <c r="BF6" i="18"/>
  <c r="BD6" i="18"/>
  <c r="A14" i="18"/>
  <c r="AD6" i="18"/>
  <c r="AF6" i="18"/>
  <c r="BO6" i="18"/>
  <c r="BR6" i="18"/>
  <c r="BT6" i="18"/>
  <c r="BL7" i="18" s="1"/>
  <c r="CF6" i="18"/>
  <c r="CD6" i="18"/>
  <c r="AA6" i="18"/>
  <c r="Z7" i="18"/>
  <c r="BM8" i="18"/>
  <c r="BZ6" i="17"/>
  <c r="CC6" i="17"/>
  <c r="AZ6" i="17"/>
  <c r="BC6" i="17"/>
  <c r="M364" i="17"/>
  <c r="M360" i="17"/>
  <c r="M356" i="17"/>
  <c r="M363" i="17"/>
  <c r="M359" i="17"/>
  <c r="M362" i="17"/>
  <c r="M354" i="17"/>
  <c r="M350" i="17"/>
  <c r="M346" i="17"/>
  <c r="M342" i="17"/>
  <c r="M361" i="17"/>
  <c r="M353" i="17"/>
  <c r="M349" i="17"/>
  <c r="M358" i="17"/>
  <c r="M352" i="17"/>
  <c r="M343" i="17"/>
  <c r="M348" i="17"/>
  <c r="M340" i="17"/>
  <c r="M338" i="17"/>
  <c r="M336" i="17"/>
  <c r="M334" i="17"/>
  <c r="M332" i="17"/>
  <c r="M344" i="17"/>
  <c r="M335" i="17"/>
  <c r="M330" i="17"/>
  <c r="M328" i="17"/>
  <c r="M326" i="17"/>
  <c r="M324" i="17"/>
  <c r="M322" i="17"/>
  <c r="M365" i="17"/>
  <c r="M357" i="17"/>
  <c r="M347" i="17"/>
  <c r="M339" i="17"/>
  <c r="M337" i="17"/>
  <c r="M320" i="17"/>
  <c r="M318" i="17"/>
  <c r="M316" i="17"/>
  <c r="M314" i="17"/>
  <c r="M331" i="17"/>
  <c r="M327" i="17"/>
  <c r="M355" i="17"/>
  <c r="M333" i="17"/>
  <c r="M341" i="17"/>
  <c r="M321" i="17"/>
  <c r="M317" i="17"/>
  <c r="M312" i="17"/>
  <c r="M310" i="17"/>
  <c r="M308" i="17"/>
  <c r="M306" i="17"/>
  <c r="M304" i="17"/>
  <c r="M302" i="17"/>
  <c r="M300" i="17"/>
  <c r="M298" i="17"/>
  <c r="M296" i="17"/>
  <c r="M294" i="17"/>
  <c r="M292" i="17"/>
  <c r="M290" i="17"/>
  <c r="M288" i="17"/>
  <c r="M286" i="17"/>
  <c r="M284" i="17"/>
  <c r="M282" i="17"/>
  <c r="M325" i="17"/>
  <c r="M307" i="17"/>
  <c r="M301" i="17"/>
  <c r="M297" i="17"/>
  <c r="M323" i="17"/>
  <c r="M313" i="17"/>
  <c r="M293" i="17"/>
  <c r="M283" i="17"/>
  <c r="M315" i="17"/>
  <c r="M309" i="17"/>
  <c r="M289" i="17"/>
  <c r="M345" i="17"/>
  <c r="M319" i="17"/>
  <c r="M311" i="17"/>
  <c r="M303" i="17"/>
  <c r="M299" i="17"/>
  <c r="M287" i="17"/>
  <c r="M280" i="17"/>
  <c r="M279" i="17"/>
  <c r="M277" i="17"/>
  <c r="M268" i="17"/>
  <c r="M261" i="17"/>
  <c r="M252" i="17"/>
  <c r="M247" i="17"/>
  <c r="M305" i="17"/>
  <c r="M285" i="17"/>
  <c r="M278" i="17"/>
  <c r="M271" i="17"/>
  <c r="M262" i="17"/>
  <c r="M255" i="17"/>
  <c r="M272" i="17"/>
  <c r="M265" i="17"/>
  <c r="M256" i="17"/>
  <c r="M281" i="17"/>
  <c r="M276" i="17"/>
  <c r="M269" i="17"/>
  <c r="M260" i="17"/>
  <c r="M291" i="17"/>
  <c r="M259" i="17"/>
  <c r="M251" i="17"/>
  <c r="M351" i="17"/>
  <c r="M270" i="17"/>
  <c r="M248" i="17"/>
  <c r="M329" i="17"/>
  <c r="M273" i="17"/>
  <c r="M264" i="17"/>
  <c r="M250" i="17"/>
  <c r="M295" i="17"/>
  <c r="M275" i="17"/>
  <c r="M266" i="17"/>
  <c r="M267" i="17"/>
  <c r="M243" i="17"/>
  <c r="M239" i="17"/>
  <c r="M235" i="17"/>
  <c r="M231" i="17"/>
  <c r="M227" i="17"/>
  <c r="M223" i="17"/>
  <c r="M219" i="17"/>
  <c r="M254" i="17"/>
  <c r="M249" i="17"/>
  <c r="M215" i="17"/>
  <c r="M213" i="17"/>
  <c r="M211" i="17"/>
  <c r="M209" i="17"/>
  <c r="M207" i="17"/>
  <c r="M205" i="17"/>
  <c r="M203" i="17"/>
  <c r="M201" i="17"/>
  <c r="M199" i="17"/>
  <c r="M197" i="17"/>
  <c r="M195" i="17"/>
  <c r="M193" i="17"/>
  <c r="M191" i="17"/>
  <c r="M189" i="17"/>
  <c r="M187" i="17"/>
  <c r="M185" i="17"/>
  <c r="M183" i="17"/>
  <c r="M181" i="17"/>
  <c r="M179" i="17"/>
  <c r="M177" i="17"/>
  <c r="M175" i="17"/>
  <c r="M173" i="17"/>
  <c r="M171" i="17"/>
  <c r="M169" i="17"/>
  <c r="M167" i="17"/>
  <c r="M165" i="17"/>
  <c r="M163" i="17"/>
  <c r="M161" i="17"/>
  <c r="M159" i="17"/>
  <c r="M157" i="17"/>
  <c r="M155" i="17"/>
  <c r="M153" i="17"/>
  <c r="M151" i="17"/>
  <c r="M149" i="17"/>
  <c r="M258" i="17"/>
  <c r="M245" i="17"/>
  <c r="M241" i="17"/>
  <c r="M237" i="17"/>
  <c r="M233" i="17"/>
  <c r="M229" i="17"/>
  <c r="M225" i="17"/>
  <c r="M221" i="17"/>
  <c r="M217" i="17"/>
  <c r="M240" i="17"/>
  <c r="M232" i="17"/>
  <c r="M224" i="17"/>
  <c r="M257" i="17"/>
  <c r="M214" i="17"/>
  <c r="M210" i="17"/>
  <c r="M206" i="17"/>
  <c r="M202" i="17"/>
  <c r="M198" i="17"/>
  <c r="M194" i="17"/>
  <c r="M190" i="17"/>
  <c r="M186" i="17"/>
  <c r="M182" i="17"/>
  <c r="M178" i="17"/>
  <c r="M174" i="17"/>
  <c r="M170" i="17"/>
  <c r="M166" i="17"/>
  <c r="M162" i="17"/>
  <c r="M158" i="17"/>
  <c r="M154" i="17"/>
  <c r="M150" i="17"/>
  <c r="M274" i="17"/>
  <c r="M242" i="17"/>
  <c r="M234" i="17"/>
  <c r="M226" i="17"/>
  <c r="M218" i="17"/>
  <c r="M236" i="17"/>
  <c r="M220" i="17"/>
  <c r="M148" i="17"/>
  <c r="M216" i="17"/>
  <c r="M208" i="17"/>
  <c r="M200" i="17"/>
  <c r="M192" i="17"/>
  <c r="M184" i="17"/>
  <c r="M176" i="17"/>
  <c r="M168" i="17"/>
  <c r="M160" i="17"/>
  <c r="M152" i="17"/>
  <c r="M238" i="17"/>
  <c r="M222" i="17"/>
  <c r="M146" i="17"/>
  <c r="M144" i="17"/>
  <c r="M142" i="17"/>
  <c r="M140" i="17"/>
  <c r="M138" i="17"/>
  <c r="M136" i="17"/>
  <c r="M134" i="17"/>
  <c r="M132" i="17"/>
  <c r="M130" i="17"/>
  <c r="M128" i="17"/>
  <c r="M126" i="17"/>
  <c r="M124" i="17"/>
  <c r="M122" i="17"/>
  <c r="M120" i="17"/>
  <c r="M118" i="17"/>
  <c r="M116" i="17"/>
  <c r="M114" i="17"/>
  <c r="M112" i="17"/>
  <c r="M110" i="17"/>
  <c r="M108" i="17"/>
  <c r="M106" i="17"/>
  <c r="M104" i="17"/>
  <c r="M102" i="17"/>
  <c r="M100" i="17"/>
  <c r="M98" i="17"/>
  <c r="M96" i="17"/>
  <c r="M94" i="17"/>
  <c r="M92" i="17"/>
  <c r="M90" i="17"/>
  <c r="M88" i="17"/>
  <c r="M86" i="17"/>
  <c r="M84" i="17"/>
  <c r="M82" i="17"/>
  <c r="M80" i="17"/>
  <c r="M244" i="17"/>
  <c r="M31" i="17"/>
  <c r="M23" i="17"/>
  <c r="M15" i="17"/>
  <c r="M19" i="17"/>
  <c r="M8" i="17"/>
  <c r="M263" i="17"/>
  <c r="M36" i="17"/>
  <c r="M28" i="17"/>
  <c r="M20" i="17"/>
  <c r="M12" i="17"/>
  <c r="M27" i="17"/>
  <c r="M11" i="17"/>
  <c r="M212" i="17"/>
  <c r="M196" i="17"/>
  <c r="M180" i="17"/>
  <c r="M164" i="17"/>
  <c r="M33" i="17"/>
  <c r="M25" i="17"/>
  <c r="M17" i="17"/>
  <c r="M9" i="17"/>
  <c r="M6" i="17"/>
  <c r="M228" i="17"/>
  <c r="M35" i="17"/>
  <c r="M253" i="17"/>
  <c r="M246" i="17"/>
  <c r="M143" i="17"/>
  <c r="M139" i="17"/>
  <c r="M135" i="17"/>
  <c r="M131" i="17"/>
  <c r="M127" i="17"/>
  <c r="M123" i="17"/>
  <c r="M119" i="17"/>
  <c r="M115" i="17"/>
  <c r="M111" i="17"/>
  <c r="M107" i="17"/>
  <c r="M103" i="17"/>
  <c r="M99" i="17"/>
  <c r="M95" i="17"/>
  <c r="M91" i="17"/>
  <c r="M87" i="17"/>
  <c r="M83" i="17"/>
  <c r="M78" i="17"/>
  <c r="M76" i="17"/>
  <c r="M74" i="17"/>
  <c r="M72" i="17"/>
  <c r="M70" i="17"/>
  <c r="M68" i="17"/>
  <c r="M66" i="17"/>
  <c r="M64" i="17"/>
  <c r="M62" i="17"/>
  <c r="M60" i="17"/>
  <c r="M58" i="17"/>
  <c r="M56" i="17"/>
  <c r="M54" i="17"/>
  <c r="M52" i="17"/>
  <c r="M50" i="17"/>
  <c r="M48" i="17"/>
  <c r="M46" i="17"/>
  <c r="M44" i="17"/>
  <c r="M42" i="17"/>
  <c r="M40" i="17"/>
  <c r="M38" i="17"/>
  <c r="M30" i="17"/>
  <c r="M22" i="17"/>
  <c r="M14" i="17"/>
  <c r="M32" i="17"/>
  <c r="M204" i="17"/>
  <c r="M147" i="17"/>
  <c r="M29" i="17"/>
  <c r="M13" i="17"/>
  <c r="M141" i="17"/>
  <c r="M125" i="17"/>
  <c r="M93" i="17"/>
  <c r="M73" i="17"/>
  <c r="M65" i="17"/>
  <c r="M49" i="17"/>
  <c r="M7" i="17"/>
  <c r="M145" i="17"/>
  <c r="M97" i="17"/>
  <c r="M75" i="17"/>
  <c r="M43" i="17"/>
  <c r="M133" i="17"/>
  <c r="M117" i="17"/>
  <c r="M101" i="17"/>
  <c r="M85" i="17"/>
  <c r="M77" i="17"/>
  <c r="M69" i="17"/>
  <c r="M61" i="17"/>
  <c r="M53" i="17"/>
  <c r="M45" i="17"/>
  <c r="M10" i="17"/>
  <c r="P6" i="17"/>
  <c r="M129" i="17"/>
  <c r="M67" i="17"/>
  <c r="M51" i="17"/>
  <c r="M156" i="17"/>
  <c r="M37" i="17"/>
  <c r="M230" i="17"/>
  <c r="M109" i="17"/>
  <c r="M57" i="17"/>
  <c r="M41" i="17"/>
  <c r="M34" i="17"/>
  <c r="M113" i="17"/>
  <c r="M81" i="17"/>
  <c r="M59" i="17"/>
  <c r="M137" i="17"/>
  <c r="M121" i="17"/>
  <c r="M105" i="17"/>
  <c r="M89" i="17"/>
  <c r="M79" i="17"/>
  <c r="M71" i="17"/>
  <c r="M63" i="17"/>
  <c r="M55" i="17"/>
  <c r="M47" i="17"/>
  <c r="M39" i="17"/>
  <c r="M26" i="17"/>
  <c r="M24" i="17"/>
  <c r="M18" i="17"/>
  <c r="M172" i="17"/>
  <c r="M16" i="17"/>
  <c r="M188" i="17"/>
  <c r="M21" i="17"/>
  <c r="AP6" i="17"/>
  <c r="AM6" i="17"/>
  <c r="BM6" i="17"/>
  <c r="BP6" i="17"/>
  <c r="A13" i="17"/>
  <c r="Z6" i="17"/>
  <c r="AC6" i="17"/>
  <c r="S8" i="16"/>
  <c r="AD8" i="16"/>
  <c r="AA8" i="16"/>
  <c r="AG8" i="16" s="1"/>
  <c r="Y9" i="16" s="1"/>
  <c r="AC9" i="16" s="1"/>
  <c r="AA9" i="16" s="1"/>
  <c r="N8" i="16"/>
  <c r="O8" i="16" s="1"/>
  <c r="CA8" i="16"/>
  <c r="BZ9" i="16"/>
  <c r="BZ10" i="16" s="1"/>
  <c r="BZ11" i="16" s="1"/>
  <c r="BZ12" i="16" s="1"/>
  <c r="BZ13" i="16" s="1"/>
  <c r="AZ9" i="16"/>
  <c r="AZ10" i="16" s="1"/>
  <c r="AZ11" i="16" s="1"/>
  <c r="BA8" i="16"/>
  <c r="BF8" i="16"/>
  <c r="BD8" i="16"/>
  <c r="BM9" i="16"/>
  <c r="BM10" i="16" s="1"/>
  <c r="BM11" i="16" s="1"/>
  <c r="BM12" i="16" s="1"/>
  <c r="BM13" i="16" s="1"/>
  <c r="BN8" i="16"/>
  <c r="BS8" i="16"/>
  <c r="BQ8" i="16"/>
  <c r="AQ8" i="16"/>
  <c r="AS8" i="16"/>
  <c r="CF8" i="16"/>
  <c r="CD8" i="16"/>
  <c r="AM9" i="16"/>
  <c r="AM10" i="16" s="1"/>
  <c r="AM11" i="16" s="1"/>
  <c r="AM12" i="16" s="1"/>
  <c r="AN8" i="16"/>
  <c r="L6" i="15"/>
  <c r="O6" i="15"/>
  <c r="Q6" i="15"/>
  <c r="I7" i="15" s="1"/>
  <c r="R6" i="14"/>
  <c r="O7" i="14"/>
  <c r="Q7" i="14"/>
  <c r="I8" i="14" s="1"/>
  <c r="R8" i="16" l="1"/>
  <c r="U8" i="16" s="1"/>
  <c r="AE8" i="16"/>
  <c r="AH8" i="16" s="1"/>
  <c r="AB8" i="16"/>
  <c r="BP7" i="18"/>
  <c r="AM8" i="18"/>
  <c r="Z8" i="18"/>
  <c r="BU6" i="18"/>
  <c r="AR6" i="18"/>
  <c r="AO6" i="18"/>
  <c r="AT6" i="18"/>
  <c r="AL7" i="18" s="1"/>
  <c r="BE6" i="18"/>
  <c r="BB6" i="18"/>
  <c r="BG6" i="18"/>
  <c r="AY7" i="18" s="1"/>
  <c r="AZ8" i="18"/>
  <c r="Q7" i="18"/>
  <c r="N7" i="18"/>
  <c r="BZ8" i="18"/>
  <c r="AB6" i="18"/>
  <c r="AE6" i="18"/>
  <c r="AG6" i="18"/>
  <c r="Y7" i="18" s="1"/>
  <c r="BM9" i="18"/>
  <c r="A15" i="18"/>
  <c r="CB6" i="18"/>
  <c r="CE6" i="18"/>
  <c r="CG6" i="18"/>
  <c r="BY7" i="18" s="1"/>
  <c r="AD6" i="17"/>
  <c r="AF6" i="17"/>
  <c r="BS6" i="17"/>
  <c r="BQ6" i="17"/>
  <c r="BD6" i="17"/>
  <c r="BF6" i="17"/>
  <c r="Z7" i="17"/>
  <c r="AA6" i="17"/>
  <c r="CF6" i="17"/>
  <c r="CD6" i="17"/>
  <c r="BN6" i="17"/>
  <c r="BM7" i="17"/>
  <c r="AZ7" i="17"/>
  <c r="BA6" i="17"/>
  <c r="AM7" i="17"/>
  <c r="AN6" i="17"/>
  <c r="S6" i="17"/>
  <c r="Q6" i="17"/>
  <c r="N6" i="17"/>
  <c r="A14" i="17"/>
  <c r="AS6" i="17"/>
  <c r="AQ6" i="17"/>
  <c r="BZ7" i="17"/>
  <c r="CA6" i="17"/>
  <c r="T8" i="16"/>
  <c r="L9" i="16" s="1"/>
  <c r="P9" i="16" s="1"/>
  <c r="S9" i="16" s="1"/>
  <c r="BG8" i="16"/>
  <c r="AY9" i="16" s="1"/>
  <c r="BC9" i="16" s="1"/>
  <c r="BD9" i="16" s="1"/>
  <c r="BB8" i="16"/>
  <c r="BE8" i="16"/>
  <c r="BH8" i="16" s="1"/>
  <c r="BR8" i="16"/>
  <c r="BU8" i="16" s="1"/>
  <c r="BO8" i="16"/>
  <c r="BT8" i="16"/>
  <c r="BL9" i="16" s="1"/>
  <c r="BP9" i="16" s="1"/>
  <c r="BN9" i="16" s="1"/>
  <c r="AT8" i="16"/>
  <c r="AL9" i="16" s="1"/>
  <c r="AP9" i="16" s="1"/>
  <c r="AS9" i="16" s="1"/>
  <c r="AO8" i="16"/>
  <c r="AR8" i="16"/>
  <c r="AU8" i="16" s="1"/>
  <c r="CG8" i="16"/>
  <c r="BY9" i="16" s="1"/>
  <c r="CC9" i="16" s="1"/>
  <c r="CD9" i="16" s="1"/>
  <c r="CE8" i="16"/>
  <c r="CH8" i="16" s="1"/>
  <c r="CB8" i="16"/>
  <c r="BZ14" i="16"/>
  <c r="BM14" i="16"/>
  <c r="AZ12" i="16"/>
  <c r="AM13" i="16"/>
  <c r="AB9" i="16"/>
  <c r="M7" i="15"/>
  <c r="R6" i="15"/>
  <c r="R7" i="14"/>
  <c r="M8" i="14"/>
  <c r="AE9" i="16" l="1"/>
  <c r="O7" i="18"/>
  <c r="T7" i="18"/>
  <c r="L8" i="18" s="1"/>
  <c r="R7" i="18"/>
  <c r="BH6" i="18"/>
  <c r="Z9" i="18"/>
  <c r="CH6" i="18"/>
  <c r="BM10" i="18"/>
  <c r="AC7" i="18"/>
  <c r="AZ9" i="18"/>
  <c r="AP7" i="18"/>
  <c r="AM9" i="18"/>
  <c r="CC7" i="18"/>
  <c r="BZ9" i="18"/>
  <c r="AH6" i="18"/>
  <c r="BQ7" i="18"/>
  <c r="BS7" i="18"/>
  <c r="BN7" i="18"/>
  <c r="A16" i="18"/>
  <c r="BC7" i="18"/>
  <c r="AU6" i="18"/>
  <c r="BB6" i="17"/>
  <c r="BE6" i="17"/>
  <c r="BG6" i="17"/>
  <c r="AY7" i="17" s="1"/>
  <c r="BZ8" i="17"/>
  <c r="AZ8" i="17"/>
  <c r="BO6" i="17"/>
  <c r="BR6" i="17"/>
  <c r="BT6" i="17"/>
  <c r="BL7" i="17" s="1"/>
  <c r="AR6" i="17"/>
  <c r="AO6" i="17"/>
  <c r="AT6" i="17"/>
  <c r="AL7" i="17" s="1"/>
  <c r="AE6" i="17"/>
  <c r="AB6" i="17"/>
  <c r="AG6" i="17"/>
  <c r="Y7" i="17" s="1"/>
  <c r="CE6" i="17"/>
  <c r="CB6" i="17"/>
  <c r="CG6" i="17"/>
  <c r="BY7" i="17" s="1"/>
  <c r="A15" i="17"/>
  <c r="BM8" i="17"/>
  <c r="Z8" i="17"/>
  <c r="AM8" i="17"/>
  <c r="O6" i="17"/>
  <c r="R6" i="17"/>
  <c r="T6" i="17"/>
  <c r="L7" i="17" s="1"/>
  <c r="BA9" i="16"/>
  <c r="BB9" i="16" s="1"/>
  <c r="BF9" i="16"/>
  <c r="BO9" i="16"/>
  <c r="BR9" i="16"/>
  <c r="BT9" i="16"/>
  <c r="BL10" i="16" s="1"/>
  <c r="BP10" i="16" s="1"/>
  <c r="BQ10" i="16" s="1"/>
  <c r="CA9" i="16"/>
  <c r="CB9" i="16" s="1"/>
  <c r="AQ9" i="16"/>
  <c r="AN9" i="16"/>
  <c r="CF9" i="16"/>
  <c r="BQ9" i="16"/>
  <c r="BS9" i="16"/>
  <c r="BZ15" i="16"/>
  <c r="BM15" i="16"/>
  <c r="AZ13" i="16"/>
  <c r="AM14" i="16"/>
  <c r="AG9" i="16"/>
  <c r="Y10" i="16" s="1"/>
  <c r="AC10" i="16" s="1"/>
  <c r="AF9" i="16"/>
  <c r="AD9" i="16"/>
  <c r="Q9" i="16"/>
  <c r="N9" i="16"/>
  <c r="N7" i="15"/>
  <c r="K7" i="15"/>
  <c r="P7" i="15"/>
  <c r="N8" i="14"/>
  <c r="K8" i="14"/>
  <c r="P8" i="14"/>
  <c r="BU9" i="16" l="1"/>
  <c r="CG9" i="16"/>
  <c r="BY10" i="16" s="1"/>
  <c r="CC10" i="16" s="1"/>
  <c r="CD10" i="16" s="1"/>
  <c r="BG9" i="16"/>
  <c r="AY10" i="16" s="1"/>
  <c r="BC10" i="16" s="1"/>
  <c r="BE9" i="16"/>
  <c r="BH9" i="16" s="1"/>
  <c r="BZ10" i="18"/>
  <c r="AZ10" i="18"/>
  <c r="Z10" i="18"/>
  <c r="BO7" i="18"/>
  <c r="BT7" i="18"/>
  <c r="BL8" i="18" s="1"/>
  <c r="BR7" i="18"/>
  <c r="CD7" i="18"/>
  <c r="CA7" i="18"/>
  <c r="CF7" i="18"/>
  <c r="AD7" i="18"/>
  <c r="AF7" i="18"/>
  <c r="AA7" i="18"/>
  <c r="U7" i="18"/>
  <c r="AQ7" i="18"/>
  <c r="AN7" i="18"/>
  <c r="AS7" i="18"/>
  <c r="A17" i="18"/>
  <c r="AM10" i="18"/>
  <c r="BM11" i="18"/>
  <c r="P8" i="18"/>
  <c r="BD7" i="18"/>
  <c r="BA7" i="18"/>
  <c r="BF7" i="18"/>
  <c r="AM9" i="17"/>
  <c r="AU6" i="17"/>
  <c r="BZ9" i="17"/>
  <c r="AZ9" i="17"/>
  <c r="CH6" i="17"/>
  <c r="BP7" i="17"/>
  <c r="BH6" i="17"/>
  <c r="Z9" i="17"/>
  <c r="AH6" i="17"/>
  <c r="AP7" i="17"/>
  <c r="CC7" i="17"/>
  <c r="BC7" i="17"/>
  <c r="AC7" i="17"/>
  <c r="BU6" i="17"/>
  <c r="U6" i="17"/>
  <c r="A16" i="17"/>
  <c r="BM9" i="17"/>
  <c r="P7" i="17"/>
  <c r="AR9" i="16"/>
  <c r="AU9" i="16" s="1"/>
  <c r="AO9" i="16"/>
  <c r="AT9" i="16"/>
  <c r="AL10" i="16" s="1"/>
  <c r="AP10" i="16" s="1"/>
  <c r="AS10" i="16" s="1"/>
  <c r="CE9" i="16"/>
  <c r="CH9" i="16" s="1"/>
  <c r="BZ16" i="16"/>
  <c r="CF10" i="16"/>
  <c r="BM16" i="16"/>
  <c r="BN10" i="16"/>
  <c r="BS10" i="16"/>
  <c r="AZ14" i="16"/>
  <c r="AM15" i="16"/>
  <c r="AH9" i="16"/>
  <c r="AD10" i="16"/>
  <c r="AA10" i="16"/>
  <c r="AF10" i="16"/>
  <c r="O9" i="16"/>
  <c r="T9" i="16"/>
  <c r="L10" i="16" s="1"/>
  <c r="P10" i="16" s="1"/>
  <c r="R9" i="16"/>
  <c r="L7" i="15"/>
  <c r="Q7" i="15"/>
  <c r="I8" i="15" s="1"/>
  <c r="O7" i="15"/>
  <c r="L8" i="14"/>
  <c r="O8" i="14"/>
  <c r="Q8" i="14"/>
  <c r="I9" i="14" s="1"/>
  <c r="CA10" i="16" l="1"/>
  <c r="CG10" i="16" s="1"/>
  <c r="BY11" i="16" s="1"/>
  <c r="CC11" i="16" s="1"/>
  <c r="AQ10" i="16"/>
  <c r="AN10" i="16"/>
  <c r="AO10" i="16" s="1"/>
  <c r="BM12" i="18"/>
  <c r="Z11" i="18"/>
  <c r="AB7" i="18"/>
  <c r="AG7" i="18"/>
  <c r="Y8" i="18" s="1"/>
  <c r="AE7" i="18"/>
  <c r="BB7" i="18"/>
  <c r="BE7" i="18"/>
  <c r="BG7" i="18"/>
  <c r="AY8" i="18" s="1"/>
  <c r="AO7" i="18"/>
  <c r="AT7" i="18"/>
  <c r="AL8" i="18" s="1"/>
  <c r="AR7" i="18"/>
  <c r="CB7" i="18"/>
  <c r="CE7" i="18"/>
  <c r="CG7" i="18"/>
  <c r="BY8" i="18" s="1"/>
  <c r="AZ11" i="18"/>
  <c r="BZ11" i="18"/>
  <c r="BP8" i="18"/>
  <c r="AM11" i="18"/>
  <c r="Q8" i="18"/>
  <c r="N8" i="18"/>
  <c r="S8" i="18"/>
  <c r="A18" i="18"/>
  <c r="BU7" i="18"/>
  <c r="AZ10" i="17"/>
  <c r="CD7" i="17"/>
  <c r="CF7" i="17"/>
  <c r="CA7" i="17"/>
  <c r="BZ10" i="17"/>
  <c r="Q7" i="17"/>
  <c r="N7" i="17"/>
  <c r="S7" i="17"/>
  <c r="BD7" i="17"/>
  <c r="BA7" i="17"/>
  <c r="BF7" i="17"/>
  <c r="Z10" i="17"/>
  <c r="BQ7" i="17"/>
  <c r="BS7" i="17"/>
  <c r="BN7" i="17"/>
  <c r="A17" i="17"/>
  <c r="AQ7" i="17"/>
  <c r="AS7" i="17"/>
  <c r="AN7" i="17"/>
  <c r="AM10" i="17"/>
  <c r="BM10" i="17"/>
  <c r="AD7" i="17"/>
  <c r="AA7" i="17"/>
  <c r="AF7" i="17"/>
  <c r="BZ17" i="16"/>
  <c r="BO10" i="16"/>
  <c r="BT10" i="16"/>
  <c r="BL11" i="16" s="1"/>
  <c r="BP11" i="16" s="1"/>
  <c r="BQ11" i="16" s="1"/>
  <c r="BR10" i="16"/>
  <c r="BM17" i="16"/>
  <c r="BD10" i="16"/>
  <c r="BA10" i="16"/>
  <c r="BF10" i="16"/>
  <c r="AZ15" i="16"/>
  <c r="AM16" i="16"/>
  <c r="AB10" i="16"/>
  <c r="AG10" i="16"/>
  <c r="Y11" i="16" s="1"/>
  <c r="AC11" i="16" s="1"/>
  <c r="AE10" i="16"/>
  <c r="U9" i="16"/>
  <c r="M8" i="15"/>
  <c r="R7" i="15"/>
  <c r="M9" i="14"/>
  <c r="R8" i="14"/>
  <c r="CB10" i="16" l="1"/>
  <c r="CE10" i="16"/>
  <c r="AT10" i="16"/>
  <c r="AL11" i="16" s="1"/>
  <c r="AP11" i="16" s="1"/>
  <c r="AR10" i="16"/>
  <c r="AU10" i="16" s="1"/>
  <c r="AP8" i="18"/>
  <c r="BZ12" i="18"/>
  <c r="O8" i="18"/>
  <c r="R8" i="18"/>
  <c r="T8" i="18"/>
  <c r="L9" i="18" s="1"/>
  <c r="BC8" i="18"/>
  <c r="AZ12" i="18"/>
  <c r="BH7" i="18"/>
  <c r="Z12" i="18"/>
  <c r="CC8" i="18"/>
  <c r="AM12" i="18"/>
  <c r="CH7" i="18"/>
  <c r="AH7" i="18"/>
  <c r="A19" i="18"/>
  <c r="BQ8" i="18"/>
  <c r="BN8" i="18"/>
  <c r="BS8" i="18"/>
  <c r="AU7" i="18"/>
  <c r="AC8" i="18"/>
  <c r="BM13" i="18"/>
  <c r="Z11" i="17"/>
  <c r="AM11" i="17"/>
  <c r="A18" i="17"/>
  <c r="CB7" i="17"/>
  <c r="CE7" i="17"/>
  <c r="CG7" i="17"/>
  <c r="BY8" i="17" s="1"/>
  <c r="AO7" i="17"/>
  <c r="AR7" i="17"/>
  <c r="AT7" i="17"/>
  <c r="AL8" i="17" s="1"/>
  <c r="BO7" i="17"/>
  <c r="BT7" i="17"/>
  <c r="BL8" i="17" s="1"/>
  <c r="BR7" i="17"/>
  <c r="BM11" i="17"/>
  <c r="BZ11" i="17"/>
  <c r="BB7" i="17"/>
  <c r="BE7" i="17"/>
  <c r="BG7" i="17"/>
  <c r="AY8" i="17" s="1"/>
  <c r="AB7" i="17"/>
  <c r="AE7" i="17"/>
  <c r="AG7" i="17"/>
  <c r="Y8" i="17" s="1"/>
  <c r="O7" i="17"/>
  <c r="T7" i="17"/>
  <c r="L8" i="17" s="1"/>
  <c r="R7" i="17"/>
  <c r="AZ11" i="17"/>
  <c r="BZ18" i="16"/>
  <c r="CH10" i="16"/>
  <c r="BM18" i="16"/>
  <c r="BU10" i="16"/>
  <c r="BB10" i="16"/>
  <c r="BE10" i="16"/>
  <c r="BG10" i="16"/>
  <c r="AY11" i="16" s="1"/>
  <c r="BC11" i="16" s="1"/>
  <c r="AZ16" i="16"/>
  <c r="AM17" i="16"/>
  <c r="AH10" i="16"/>
  <c r="Q10" i="16"/>
  <c r="N10" i="16"/>
  <c r="S10" i="16"/>
  <c r="N8" i="15"/>
  <c r="K8" i="15"/>
  <c r="P8" i="15"/>
  <c r="N9" i="14"/>
  <c r="K9" i="14"/>
  <c r="P9" i="14"/>
  <c r="Z13" i="18" l="1"/>
  <c r="U8" i="18"/>
  <c r="A20" i="18"/>
  <c r="AM13" i="18"/>
  <c r="P9" i="18"/>
  <c r="BZ13" i="18"/>
  <c r="BM14" i="18"/>
  <c r="AZ13" i="18"/>
  <c r="AQ8" i="18"/>
  <c r="AN8" i="18"/>
  <c r="AS8" i="18"/>
  <c r="AD8" i="18"/>
  <c r="AA8" i="18"/>
  <c r="AF8" i="18"/>
  <c r="BO8" i="18"/>
  <c r="BT8" i="18"/>
  <c r="BL9" i="18" s="1"/>
  <c r="BR8" i="18"/>
  <c r="CD8" i="18"/>
  <c r="CA8" i="18"/>
  <c r="CF8" i="18"/>
  <c r="BD8" i="18"/>
  <c r="BA8" i="18"/>
  <c r="BF8" i="18"/>
  <c r="U7" i="17"/>
  <c r="P8" i="17"/>
  <c r="CH7" i="17"/>
  <c r="AM12" i="17"/>
  <c r="BC8" i="17"/>
  <c r="AC8" i="17"/>
  <c r="BZ12" i="17"/>
  <c r="BM12" i="17"/>
  <c r="BU7" i="17"/>
  <c r="BP8" i="17"/>
  <c r="AH7" i="17"/>
  <c r="CC8" i="17"/>
  <c r="BH7" i="17"/>
  <c r="AP8" i="17"/>
  <c r="AZ12" i="17"/>
  <c r="AU7" i="17"/>
  <c r="A19" i="17"/>
  <c r="Z12" i="17"/>
  <c r="BZ19" i="16"/>
  <c r="CD11" i="16"/>
  <c r="CA11" i="16"/>
  <c r="CF11" i="16"/>
  <c r="BM19" i="16"/>
  <c r="BN11" i="16"/>
  <c r="BS11" i="16"/>
  <c r="AZ17" i="16"/>
  <c r="BH10" i="16"/>
  <c r="AQ11" i="16"/>
  <c r="AN11" i="16"/>
  <c r="AS11" i="16"/>
  <c r="AM18" i="16"/>
  <c r="AD11" i="16"/>
  <c r="AA11" i="16"/>
  <c r="AF11" i="16"/>
  <c r="O10" i="16"/>
  <c r="T10" i="16"/>
  <c r="L11" i="16" s="1"/>
  <c r="P11" i="16" s="1"/>
  <c r="R10" i="16"/>
  <c r="L8" i="15"/>
  <c r="Q8" i="15"/>
  <c r="I9" i="15" s="1"/>
  <c r="O8" i="15"/>
  <c r="L9" i="14"/>
  <c r="Q9" i="14"/>
  <c r="I10" i="14" s="1"/>
  <c r="O9" i="14"/>
  <c r="AZ14" i="18" l="1"/>
  <c r="AM14" i="18"/>
  <c r="AO8" i="18"/>
  <c r="AT8" i="18"/>
  <c r="AL9" i="18" s="1"/>
  <c r="AR8" i="18"/>
  <c r="AB8" i="18"/>
  <c r="AG8" i="18"/>
  <c r="Y9" i="18" s="1"/>
  <c r="AE8" i="18"/>
  <c r="A21" i="18"/>
  <c r="BP9" i="18"/>
  <c r="BM15" i="18"/>
  <c r="Z14" i="18"/>
  <c r="BU8" i="18"/>
  <c r="Q9" i="18"/>
  <c r="N9" i="18"/>
  <c r="S9" i="18"/>
  <c r="BB8" i="18"/>
  <c r="BG8" i="18"/>
  <c r="AY9" i="18" s="1"/>
  <c r="BE8" i="18"/>
  <c r="CB8" i="18"/>
  <c r="CG8" i="18"/>
  <c r="BY9" i="18" s="1"/>
  <c r="CE8" i="18"/>
  <c r="BZ14" i="18"/>
  <c r="CD8" i="17"/>
  <c r="CA8" i="17"/>
  <c r="CF8" i="17"/>
  <c r="BZ13" i="17"/>
  <c r="A20" i="17"/>
  <c r="BQ8" i="17"/>
  <c r="BN8" i="17"/>
  <c r="BS8" i="17"/>
  <c r="Q8" i="17"/>
  <c r="N8" i="17"/>
  <c r="S8" i="17"/>
  <c r="BM13" i="17"/>
  <c r="AD8" i="17"/>
  <c r="AA8" i="17"/>
  <c r="AF8" i="17"/>
  <c r="AM13" i="17"/>
  <c r="AZ13" i="17"/>
  <c r="AQ8" i="17"/>
  <c r="AN8" i="17"/>
  <c r="AS8" i="17"/>
  <c r="Z13" i="17"/>
  <c r="BD8" i="17"/>
  <c r="BA8" i="17"/>
  <c r="BF8" i="17"/>
  <c r="CB11" i="16"/>
  <c r="CG11" i="16"/>
  <c r="BY12" i="16" s="1"/>
  <c r="CC12" i="16" s="1"/>
  <c r="CE11" i="16"/>
  <c r="BZ20" i="16"/>
  <c r="BO11" i="16"/>
  <c r="BR11" i="16"/>
  <c r="BT11" i="16"/>
  <c r="BL12" i="16" s="1"/>
  <c r="BP12" i="16" s="1"/>
  <c r="BQ12" i="16" s="1"/>
  <c r="BM20" i="16"/>
  <c r="BD11" i="16"/>
  <c r="BA11" i="16"/>
  <c r="BF11" i="16"/>
  <c r="AZ18" i="16"/>
  <c r="AM19" i="16"/>
  <c r="AO11" i="16"/>
  <c r="AR11" i="16"/>
  <c r="AT11" i="16"/>
  <c r="AL12" i="16" s="1"/>
  <c r="AP12" i="16" s="1"/>
  <c r="AB11" i="16"/>
  <c r="AE11" i="16"/>
  <c r="AG11" i="16"/>
  <c r="Y12" i="16" s="1"/>
  <c r="AC12" i="16" s="1"/>
  <c r="U10" i="16"/>
  <c r="M9" i="15"/>
  <c r="R8" i="15"/>
  <c r="M10" i="14"/>
  <c r="R9" i="14"/>
  <c r="AP9" i="18" l="1"/>
  <c r="A22" i="18"/>
  <c r="CC9" i="18"/>
  <c r="BQ9" i="18"/>
  <c r="BN9" i="18"/>
  <c r="BS9" i="18"/>
  <c r="AH8" i="18"/>
  <c r="BZ15" i="18"/>
  <c r="BM16" i="18"/>
  <c r="AC9" i="18"/>
  <c r="AM15" i="18"/>
  <c r="AU8" i="18"/>
  <c r="CH8" i="18"/>
  <c r="BH8" i="18"/>
  <c r="AZ15" i="18"/>
  <c r="O9" i="18"/>
  <c r="R9" i="18"/>
  <c r="T9" i="18"/>
  <c r="L10" i="18" s="1"/>
  <c r="BC9" i="18"/>
  <c r="Z15" i="18"/>
  <c r="AM14" i="17"/>
  <c r="Z14" i="17"/>
  <c r="BZ14" i="17"/>
  <c r="BO8" i="17"/>
  <c r="BR8" i="17"/>
  <c r="BT8" i="17"/>
  <c r="BL9" i="17" s="1"/>
  <c r="AO8" i="17"/>
  <c r="AR8" i="17"/>
  <c r="AT8" i="17"/>
  <c r="AL9" i="17" s="1"/>
  <c r="AZ14" i="17"/>
  <c r="CB8" i="17"/>
  <c r="CE8" i="17"/>
  <c r="CG8" i="17"/>
  <c r="BY9" i="17" s="1"/>
  <c r="A21" i="17"/>
  <c r="AB8" i="17"/>
  <c r="AG8" i="17"/>
  <c r="Y9" i="17" s="1"/>
  <c r="AE8" i="17"/>
  <c r="BM14" i="17"/>
  <c r="BB8" i="17"/>
  <c r="BG8" i="17"/>
  <c r="AY9" i="17" s="1"/>
  <c r="BE8" i="17"/>
  <c r="O8" i="17"/>
  <c r="T8" i="17"/>
  <c r="L9" i="17" s="1"/>
  <c r="R8" i="17"/>
  <c r="BZ21" i="16"/>
  <c r="CH11" i="16"/>
  <c r="BM21" i="16"/>
  <c r="BU11" i="16"/>
  <c r="BB11" i="16"/>
  <c r="BE11" i="16"/>
  <c r="BG11" i="16"/>
  <c r="AY12" i="16" s="1"/>
  <c r="BC12" i="16" s="1"/>
  <c r="AZ19" i="16"/>
  <c r="AM20" i="16"/>
  <c r="AU11" i="16"/>
  <c r="AH11" i="16"/>
  <c r="Q11" i="16"/>
  <c r="N11" i="16"/>
  <c r="S11" i="16"/>
  <c r="N9" i="15"/>
  <c r="K9" i="15"/>
  <c r="P9" i="15"/>
  <c r="N10" i="14"/>
  <c r="K10" i="14"/>
  <c r="P10" i="14"/>
  <c r="AM16" i="18" l="1"/>
  <c r="Z16" i="18"/>
  <c r="BO9" i="18"/>
  <c r="BT9" i="18"/>
  <c r="BL10" i="18" s="1"/>
  <c r="BR9" i="18"/>
  <c r="A23" i="18"/>
  <c r="BM17" i="18"/>
  <c r="U9" i="18"/>
  <c r="CD9" i="18"/>
  <c r="CA9" i="18"/>
  <c r="CF9" i="18"/>
  <c r="AZ16" i="18"/>
  <c r="AD9" i="18"/>
  <c r="AA9" i="18"/>
  <c r="AF9" i="18"/>
  <c r="P10" i="18"/>
  <c r="AQ9" i="18"/>
  <c r="AN9" i="18"/>
  <c r="AS9" i="18"/>
  <c r="BD9" i="18"/>
  <c r="BA9" i="18"/>
  <c r="BF9" i="18"/>
  <c r="BZ16" i="18"/>
  <c r="AU8" i="17"/>
  <c r="BH8" i="17"/>
  <c r="BP9" i="17"/>
  <c r="BZ15" i="17"/>
  <c r="P9" i="17"/>
  <c r="AZ15" i="17"/>
  <c r="Z15" i="17"/>
  <c r="AP9" i="17"/>
  <c r="CH8" i="17"/>
  <c r="BC9" i="17"/>
  <c r="A22" i="17"/>
  <c r="BU8" i="17"/>
  <c r="BM15" i="17"/>
  <c r="AM15" i="17"/>
  <c r="AC9" i="17"/>
  <c r="CC9" i="17"/>
  <c r="U8" i="17"/>
  <c r="AH8" i="17"/>
  <c r="CD12" i="16"/>
  <c r="CA12" i="16"/>
  <c r="CF12" i="16"/>
  <c r="BZ22" i="16"/>
  <c r="BN12" i="16"/>
  <c r="BS12" i="16"/>
  <c r="BM22" i="16"/>
  <c r="AZ20" i="16"/>
  <c r="BH11" i="16"/>
  <c r="AM21" i="16"/>
  <c r="AQ12" i="16"/>
  <c r="AN12" i="16"/>
  <c r="AS12" i="16"/>
  <c r="AA12" i="16"/>
  <c r="AD12" i="16"/>
  <c r="AF12" i="16"/>
  <c r="O11" i="16"/>
  <c r="T11" i="16"/>
  <c r="L12" i="16" s="1"/>
  <c r="P12" i="16" s="1"/>
  <c r="R11" i="16"/>
  <c r="L9" i="15"/>
  <c r="Q9" i="15"/>
  <c r="I10" i="15" s="1"/>
  <c r="O9" i="15"/>
  <c r="L10" i="14"/>
  <c r="Q10" i="14"/>
  <c r="I11" i="14" s="1"/>
  <c r="O10" i="14"/>
  <c r="CB9" i="18" l="1"/>
  <c r="CG9" i="18"/>
  <c r="BY10" i="18" s="1"/>
  <c r="CE9" i="18"/>
  <c r="AO9" i="18"/>
  <c r="AT9" i="18"/>
  <c r="AL10" i="18" s="1"/>
  <c r="AR9" i="18"/>
  <c r="Z17" i="18"/>
  <c r="AZ17" i="18"/>
  <c r="BZ17" i="18"/>
  <c r="A24" i="18"/>
  <c r="BU9" i="18"/>
  <c r="BB9" i="18"/>
  <c r="BG9" i="18"/>
  <c r="AY10" i="18" s="1"/>
  <c r="BE9" i="18"/>
  <c r="AB9" i="18"/>
  <c r="AE9" i="18"/>
  <c r="AG9" i="18"/>
  <c r="Y10" i="18" s="1"/>
  <c r="BP10" i="18"/>
  <c r="Q10" i="18"/>
  <c r="N10" i="18"/>
  <c r="S10" i="18"/>
  <c r="BM18" i="18"/>
  <c r="AM17" i="18"/>
  <c r="BZ16" i="17"/>
  <c r="AQ9" i="17"/>
  <c r="AN9" i="17"/>
  <c r="AS9" i="17"/>
  <c r="BD9" i="17"/>
  <c r="BA9" i="17"/>
  <c r="BF9" i="17"/>
  <c r="AM16" i="17"/>
  <c r="Z16" i="17"/>
  <c r="AZ16" i="17"/>
  <c r="Q9" i="17"/>
  <c r="N9" i="17"/>
  <c r="S9" i="17"/>
  <c r="A23" i="17"/>
  <c r="BM16" i="17"/>
  <c r="BQ9" i="17"/>
  <c r="BN9" i="17"/>
  <c r="BS9" i="17"/>
  <c r="CD9" i="17"/>
  <c r="CA9" i="17"/>
  <c r="CF9" i="17"/>
  <c r="AD9" i="17"/>
  <c r="AA9" i="17"/>
  <c r="AF9" i="17"/>
  <c r="CB12" i="16"/>
  <c r="CG12" i="16"/>
  <c r="BY13" i="16" s="1"/>
  <c r="CC13" i="16" s="1"/>
  <c r="CE12" i="16"/>
  <c r="BZ23" i="16"/>
  <c r="BM23" i="16"/>
  <c r="BO12" i="16"/>
  <c r="BT12" i="16"/>
  <c r="BL13" i="16" s="1"/>
  <c r="BP13" i="16" s="1"/>
  <c r="BQ13" i="16" s="1"/>
  <c r="BR12" i="16"/>
  <c r="BD12" i="16"/>
  <c r="BA12" i="16"/>
  <c r="BF12" i="16"/>
  <c r="AZ21" i="16"/>
  <c r="AM22" i="16"/>
  <c r="AO12" i="16"/>
  <c r="AT12" i="16"/>
  <c r="AL13" i="16" s="1"/>
  <c r="AP13" i="16" s="1"/>
  <c r="AR12" i="16"/>
  <c r="AB12" i="16"/>
  <c r="AE12" i="16"/>
  <c r="AG12" i="16"/>
  <c r="Y13" i="16" s="1"/>
  <c r="AC13" i="16" s="1"/>
  <c r="U11" i="16"/>
  <c r="R9" i="15"/>
  <c r="M10" i="15"/>
  <c r="M11" i="14"/>
  <c r="R10" i="14"/>
  <c r="AC10" i="18" l="1"/>
  <c r="AU9" i="18"/>
  <c r="AM18" i="18"/>
  <c r="BM19" i="18"/>
  <c r="AH9" i="18"/>
  <c r="AP10" i="18"/>
  <c r="A25" i="18"/>
  <c r="O10" i="18"/>
  <c r="T10" i="18"/>
  <c r="L11" i="18" s="1"/>
  <c r="R10" i="18"/>
  <c r="BH9" i="18"/>
  <c r="BZ18" i="18"/>
  <c r="CH9" i="18"/>
  <c r="BC10" i="18"/>
  <c r="AZ18" i="18"/>
  <c r="CC10" i="18"/>
  <c r="Z18" i="18"/>
  <c r="BQ10" i="18"/>
  <c r="BN10" i="18"/>
  <c r="BS10" i="18"/>
  <c r="O9" i="17"/>
  <c r="T9" i="17"/>
  <c r="L10" i="17" s="1"/>
  <c r="R9" i="17"/>
  <c r="CB9" i="17"/>
  <c r="CE9" i="17"/>
  <c r="CG9" i="17"/>
  <c r="BY10" i="17" s="1"/>
  <c r="Z17" i="17"/>
  <c r="BB9" i="17"/>
  <c r="BG9" i="17"/>
  <c r="AY10" i="17" s="1"/>
  <c r="BE9" i="17"/>
  <c r="AZ17" i="17"/>
  <c r="AO9" i="17"/>
  <c r="AR9" i="17"/>
  <c r="AT9" i="17"/>
  <c r="AL10" i="17" s="1"/>
  <c r="AB9" i="17"/>
  <c r="AE9" i="17"/>
  <c r="AG9" i="17"/>
  <c r="Y10" i="17" s="1"/>
  <c r="A24" i="17"/>
  <c r="BO9" i="17"/>
  <c r="BR9" i="17"/>
  <c r="BT9" i="17"/>
  <c r="BL10" i="17" s="1"/>
  <c r="BM17" i="17"/>
  <c r="AM17" i="17"/>
  <c r="BZ17" i="17"/>
  <c r="BZ24" i="16"/>
  <c r="CH12" i="16"/>
  <c r="BU12" i="16"/>
  <c r="BM24" i="16"/>
  <c r="AZ22" i="16"/>
  <c r="BB12" i="16"/>
  <c r="BE12" i="16"/>
  <c r="BG12" i="16"/>
  <c r="AY13" i="16" s="1"/>
  <c r="BC13" i="16" s="1"/>
  <c r="AU12" i="16"/>
  <c r="AM23" i="16"/>
  <c r="AH12" i="16"/>
  <c r="Q12" i="16"/>
  <c r="N12" i="16"/>
  <c r="S12" i="16"/>
  <c r="N10" i="15"/>
  <c r="K10" i="15"/>
  <c r="P10" i="15"/>
  <c r="N11" i="14"/>
  <c r="K11" i="14"/>
  <c r="P11" i="14"/>
  <c r="BM20" i="18" l="1"/>
  <c r="BD10" i="18"/>
  <c r="BA10" i="18"/>
  <c r="BF10" i="18"/>
  <c r="Z19" i="18"/>
  <c r="BO10" i="18"/>
  <c r="BT10" i="18"/>
  <c r="BL11" i="18" s="1"/>
  <c r="BR10" i="18"/>
  <c r="AZ19" i="18"/>
  <c r="P11" i="18"/>
  <c r="AM19" i="18"/>
  <c r="CD10" i="18"/>
  <c r="CA10" i="18"/>
  <c r="CF10" i="18"/>
  <c r="BZ19" i="18"/>
  <c r="AQ10" i="18"/>
  <c r="AN10" i="18"/>
  <c r="AS10" i="18"/>
  <c r="U10" i="18"/>
  <c r="AD10" i="18"/>
  <c r="AA10" i="18"/>
  <c r="AF10" i="18"/>
  <c r="A26" i="18"/>
  <c r="BU9" i="17"/>
  <c r="BC10" i="17"/>
  <c r="CC10" i="17"/>
  <c r="AC10" i="17"/>
  <c r="BM18" i="17"/>
  <c r="U9" i="17"/>
  <c r="AM18" i="17"/>
  <c r="AZ18" i="17"/>
  <c r="BH9" i="17"/>
  <c r="AH9" i="17"/>
  <c r="A25" i="17"/>
  <c r="AP10" i="17"/>
  <c r="P10" i="17"/>
  <c r="BZ18" i="17"/>
  <c r="Z18" i="17"/>
  <c r="CH9" i="17"/>
  <c r="BP10" i="17"/>
  <c r="AU9" i="17"/>
  <c r="CD13" i="16"/>
  <c r="CA13" i="16"/>
  <c r="CF13" i="16"/>
  <c r="BZ25" i="16"/>
  <c r="BN13" i="16"/>
  <c r="BS13" i="16"/>
  <c r="BM25" i="16"/>
  <c r="BH12" i="16"/>
  <c r="AZ23" i="16"/>
  <c r="AM24" i="16"/>
  <c r="AQ13" i="16"/>
  <c r="AN13" i="16"/>
  <c r="AS13" i="16"/>
  <c r="AD13" i="16"/>
  <c r="AA13" i="16"/>
  <c r="AF13" i="16"/>
  <c r="O12" i="16"/>
  <c r="T12" i="16"/>
  <c r="L13" i="16" s="1"/>
  <c r="P13" i="16" s="1"/>
  <c r="R12" i="16"/>
  <c r="L10" i="15"/>
  <c r="O10" i="15"/>
  <c r="Q10" i="15"/>
  <c r="I11" i="15" s="1"/>
  <c r="L11" i="14"/>
  <c r="Q11" i="14"/>
  <c r="I12" i="14" s="1"/>
  <c r="O11" i="14"/>
  <c r="Z20" i="18" l="1"/>
  <c r="AM20" i="18"/>
  <c r="AB10" i="18"/>
  <c r="AG10" i="18"/>
  <c r="Y11" i="18" s="1"/>
  <c r="AE10" i="18"/>
  <c r="BZ20" i="18"/>
  <c r="Q11" i="18"/>
  <c r="N11" i="18"/>
  <c r="S11" i="18"/>
  <c r="A27" i="18"/>
  <c r="BB10" i="18"/>
  <c r="BG10" i="18"/>
  <c r="AY11" i="18" s="1"/>
  <c r="BE10" i="18"/>
  <c r="AZ20" i="18"/>
  <c r="AO10" i="18"/>
  <c r="AR10" i="18"/>
  <c r="AT10" i="18"/>
  <c r="AL11" i="18" s="1"/>
  <c r="CB10" i="18"/>
  <c r="CG10" i="18"/>
  <c r="BY11" i="18" s="1"/>
  <c r="CE10" i="18"/>
  <c r="BU10" i="18"/>
  <c r="BP11" i="18"/>
  <c r="BM21" i="18"/>
  <c r="BQ10" i="17"/>
  <c r="BN10" i="17"/>
  <c r="BS10" i="17"/>
  <c r="A26" i="17"/>
  <c r="AM19" i="17"/>
  <c r="CD10" i="17"/>
  <c r="CA10" i="17"/>
  <c r="CF10" i="17"/>
  <c r="BD10" i="17"/>
  <c r="BA10" i="17"/>
  <c r="BF10" i="17"/>
  <c r="Z19" i="17"/>
  <c r="Q10" i="17"/>
  <c r="N10" i="17"/>
  <c r="S10" i="17"/>
  <c r="AZ19" i="17"/>
  <c r="AQ10" i="17"/>
  <c r="AN10" i="17"/>
  <c r="AS10" i="17"/>
  <c r="BM19" i="17"/>
  <c r="AD10" i="17"/>
  <c r="AA10" i="17"/>
  <c r="AF10" i="17"/>
  <c r="BZ19" i="17"/>
  <c r="BZ26" i="16"/>
  <c r="CB13" i="16"/>
  <c r="CG13" i="16"/>
  <c r="BY14" i="16" s="1"/>
  <c r="CC14" i="16" s="1"/>
  <c r="CE13" i="16"/>
  <c r="BM26" i="16"/>
  <c r="BO13" i="16"/>
  <c r="BR13" i="16"/>
  <c r="BT13" i="16"/>
  <c r="BL14" i="16" s="1"/>
  <c r="BP14" i="16" s="1"/>
  <c r="BQ14" i="16" s="1"/>
  <c r="AZ24" i="16"/>
  <c r="BD13" i="16"/>
  <c r="BA13" i="16"/>
  <c r="BF13" i="16"/>
  <c r="AO13" i="16"/>
  <c r="AR13" i="16"/>
  <c r="AT13" i="16"/>
  <c r="AL14" i="16" s="1"/>
  <c r="AP14" i="16" s="1"/>
  <c r="AM25" i="16"/>
  <c r="AB13" i="16"/>
  <c r="AE13" i="16"/>
  <c r="AG13" i="16"/>
  <c r="Y14" i="16" s="1"/>
  <c r="AC14" i="16" s="1"/>
  <c r="U12" i="16"/>
  <c r="M11" i="15"/>
  <c r="R10" i="15"/>
  <c r="R11" i="14"/>
  <c r="M12" i="14"/>
  <c r="AU10" i="18" l="1"/>
  <c r="AM21" i="18"/>
  <c r="BQ11" i="18"/>
  <c r="BN11" i="18"/>
  <c r="BS11" i="18"/>
  <c r="O11" i="18"/>
  <c r="R11" i="18"/>
  <c r="T11" i="18"/>
  <c r="L12" i="18" s="1"/>
  <c r="BC11" i="18"/>
  <c r="AZ21" i="18"/>
  <c r="AC11" i="18"/>
  <c r="A28" i="18"/>
  <c r="AP11" i="18"/>
  <c r="CH10" i="18"/>
  <c r="BZ21" i="18"/>
  <c r="Z21" i="18"/>
  <c r="BM22" i="18"/>
  <c r="CC11" i="18"/>
  <c r="BH10" i="18"/>
  <c r="AH10" i="18"/>
  <c r="AB10" i="17"/>
  <c r="AE10" i="17"/>
  <c r="AG10" i="17"/>
  <c r="Y11" i="17" s="1"/>
  <c r="BZ20" i="17"/>
  <c r="AO10" i="17"/>
  <c r="AT10" i="17"/>
  <c r="AL11" i="17" s="1"/>
  <c r="AR10" i="17"/>
  <c r="Z20" i="17"/>
  <c r="AM20" i="17"/>
  <c r="A27" i="17"/>
  <c r="CB10" i="17"/>
  <c r="CE10" i="17"/>
  <c r="CG10" i="17"/>
  <c r="BY11" i="17" s="1"/>
  <c r="BM20" i="17"/>
  <c r="BO10" i="17"/>
  <c r="BR10" i="17"/>
  <c r="BT10" i="17"/>
  <c r="BL11" i="17" s="1"/>
  <c r="O10" i="17"/>
  <c r="T10" i="17"/>
  <c r="L11" i="17" s="1"/>
  <c r="R10" i="17"/>
  <c r="AZ20" i="17"/>
  <c r="BB10" i="17"/>
  <c r="BE10" i="17"/>
  <c r="BG10" i="17"/>
  <c r="AY11" i="17" s="1"/>
  <c r="BZ27" i="16"/>
  <c r="CH13" i="16"/>
  <c r="BU13" i="16"/>
  <c r="BM27" i="16"/>
  <c r="BB13" i="16"/>
  <c r="BG13" i="16"/>
  <c r="AY14" i="16" s="1"/>
  <c r="BC14" i="16" s="1"/>
  <c r="BE13" i="16"/>
  <c r="AZ25" i="16"/>
  <c r="AU13" i="16"/>
  <c r="AM26" i="16"/>
  <c r="AH13" i="16"/>
  <c r="Q13" i="16"/>
  <c r="N13" i="16"/>
  <c r="S13" i="16"/>
  <c r="N11" i="15"/>
  <c r="K11" i="15"/>
  <c r="P11" i="15"/>
  <c r="N12" i="14"/>
  <c r="K12" i="14"/>
  <c r="P12" i="14"/>
  <c r="BO11" i="18" l="1"/>
  <c r="BR11" i="18"/>
  <c r="BT11" i="18"/>
  <c r="BL12" i="18" s="1"/>
  <c r="BZ22" i="18"/>
  <c r="AZ22" i="18"/>
  <c r="Z22" i="18"/>
  <c r="A29" i="18"/>
  <c r="BD11" i="18"/>
  <c r="BA11" i="18"/>
  <c r="BF11" i="18"/>
  <c r="AM22" i="18"/>
  <c r="AD11" i="18"/>
  <c r="AA11" i="18"/>
  <c r="AF11" i="18"/>
  <c r="CD11" i="18"/>
  <c r="CA11" i="18"/>
  <c r="CF11" i="18"/>
  <c r="P12" i="18"/>
  <c r="BM23" i="18"/>
  <c r="AQ11" i="18"/>
  <c r="AN11" i="18"/>
  <c r="AS11" i="18"/>
  <c r="U11" i="18"/>
  <c r="AP11" i="17"/>
  <c r="AZ21" i="17"/>
  <c r="BU10" i="17"/>
  <c r="AM21" i="17"/>
  <c r="A28" i="17"/>
  <c r="Z21" i="17"/>
  <c r="AC11" i="17"/>
  <c r="BH10" i="17"/>
  <c r="CC11" i="17"/>
  <c r="AH10" i="17"/>
  <c r="CH10" i="17"/>
  <c r="BP11" i="17"/>
  <c r="BZ21" i="17"/>
  <c r="U10" i="17"/>
  <c r="BC11" i="17"/>
  <c r="P11" i="17"/>
  <c r="BM21" i="17"/>
  <c r="AU10" i="17"/>
  <c r="BZ28" i="16"/>
  <c r="CD14" i="16"/>
  <c r="CA14" i="16"/>
  <c r="CF14" i="16"/>
  <c r="BN14" i="16"/>
  <c r="BS14" i="16"/>
  <c r="BM28" i="16"/>
  <c r="AZ26" i="16"/>
  <c r="BH13" i="16"/>
  <c r="AQ14" i="16"/>
  <c r="AN14" i="16"/>
  <c r="AS14" i="16"/>
  <c r="AM27" i="16"/>
  <c r="AD14" i="16"/>
  <c r="AA14" i="16"/>
  <c r="AF14" i="16"/>
  <c r="O13" i="16"/>
  <c r="R13" i="16"/>
  <c r="T13" i="16"/>
  <c r="L14" i="16" s="1"/>
  <c r="P14" i="16" s="1"/>
  <c r="L11" i="15"/>
  <c r="Q11" i="15"/>
  <c r="I12" i="15" s="1"/>
  <c r="O11" i="15"/>
  <c r="L12" i="14"/>
  <c r="O12" i="14"/>
  <c r="Q12" i="14"/>
  <c r="I13" i="14" s="1"/>
  <c r="BM24" i="18" l="1"/>
  <c r="Z23" i="18"/>
  <c r="BZ23" i="18"/>
  <c r="AZ23" i="18"/>
  <c r="BP12" i="18"/>
  <c r="AB11" i="18"/>
  <c r="AG11" i="18"/>
  <c r="Y12" i="18" s="1"/>
  <c r="AE11" i="18"/>
  <c r="AM23" i="18"/>
  <c r="AO11" i="18"/>
  <c r="AT11" i="18"/>
  <c r="AL12" i="18" s="1"/>
  <c r="AR11" i="18"/>
  <c r="CB11" i="18"/>
  <c r="CE11" i="18"/>
  <c r="CG11" i="18"/>
  <c r="BY12" i="18" s="1"/>
  <c r="BB11" i="18"/>
  <c r="BG11" i="18"/>
  <c r="AY12" i="18" s="1"/>
  <c r="BE11" i="18"/>
  <c r="A30" i="18"/>
  <c r="BU11" i="18"/>
  <c r="Q12" i="18"/>
  <c r="N12" i="18"/>
  <c r="S12" i="18"/>
  <c r="CD11" i="17"/>
  <c r="CA11" i="17"/>
  <c r="CF11" i="17"/>
  <c r="Z22" i="17"/>
  <c r="BM22" i="17"/>
  <c r="AM22" i="17"/>
  <c r="BZ22" i="17"/>
  <c r="Q11" i="17"/>
  <c r="N11" i="17"/>
  <c r="S11" i="17"/>
  <c r="AD11" i="17"/>
  <c r="AA11" i="17"/>
  <c r="AF11" i="17"/>
  <c r="AZ22" i="17"/>
  <c r="BD11" i="17"/>
  <c r="BA11" i="17"/>
  <c r="BF11" i="17"/>
  <c r="A29" i="17"/>
  <c r="AQ11" i="17"/>
  <c r="AN11" i="17"/>
  <c r="AS11" i="17"/>
  <c r="BQ11" i="17"/>
  <c r="BN11" i="17"/>
  <c r="BS11" i="17"/>
  <c r="CB14" i="16"/>
  <c r="CE14" i="16"/>
  <c r="CG14" i="16"/>
  <c r="BY15" i="16" s="1"/>
  <c r="CC15" i="16" s="1"/>
  <c r="BZ29" i="16"/>
  <c r="BM29" i="16"/>
  <c r="BO14" i="16"/>
  <c r="BR14" i="16"/>
  <c r="BT14" i="16"/>
  <c r="BL15" i="16" s="1"/>
  <c r="BP15" i="16" s="1"/>
  <c r="BQ15" i="16" s="1"/>
  <c r="BD14" i="16"/>
  <c r="BA14" i="16"/>
  <c r="BF14" i="16"/>
  <c r="AZ27" i="16"/>
  <c r="AM28" i="16"/>
  <c r="AO14" i="16"/>
  <c r="AT14" i="16"/>
  <c r="AL15" i="16" s="1"/>
  <c r="AP15" i="16" s="1"/>
  <c r="AR14" i="16"/>
  <c r="AB14" i="16"/>
  <c r="AE14" i="16"/>
  <c r="AG14" i="16"/>
  <c r="Y15" i="16" s="1"/>
  <c r="AC15" i="16" s="1"/>
  <c r="U13" i="16"/>
  <c r="R11" i="15"/>
  <c r="M12" i="15"/>
  <c r="R12" i="14"/>
  <c r="M13" i="14"/>
  <c r="AU11" i="18" l="1"/>
  <c r="BZ24" i="18"/>
  <c r="CH11" i="18"/>
  <c r="AP12" i="18"/>
  <c r="BQ12" i="18"/>
  <c r="BN12" i="18"/>
  <c r="BS12" i="18"/>
  <c r="BH11" i="18"/>
  <c r="AZ24" i="18"/>
  <c r="BC12" i="18"/>
  <c r="AM24" i="18"/>
  <c r="Z24" i="18"/>
  <c r="BM25" i="18"/>
  <c r="AC12" i="18"/>
  <c r="O12" i="18"/>
  <c r="R12" i="18"/>
  <c r="T12" i="18"/>
  <c r="L13" i="18" s="1"/>
  <c r="A31" i="18"/>
  <c r="CC12" i="18"/>
  <c r="AH11" i="18"/>
  <c r="BM23" i="17"/>
  <c r="O11" i="17"/>
  <c r="T11" i="17"/>
  <c r="L12" i="17" s="1"/>
  <c r="R11" i="17"/>
  <c r="A30" i="17"/>
  <c r="AB11" i="17"/>
  <c r="AE11" i="17"/>
  <c r="AG11" i="17"/>
  <c r="Y12" i="17" s="1"/>
  <c r="AO11" i="17"/>
  <c r="AT11" i="17"/>
  <c r="AL12" i="17" s="1"/>
  <c r="AR11" i="17"/>
  <c r="BB11" i="17"/>
  <c r="BG11" i="17"/>
  <c r="AY12" i="17" s="1"/>
  <c r="BE11" i="17"/>
  <c r="Z23" i="17"/>
  <c r="BZ23" i="17"/>
  <c r="CB11" i="17"/>
  <c r="CG11" i="17"/>
  <c r="BY12" i="17" s="1"/>
  <c r="CE11" i="17"/>
  <c r="AZ23" i="17"/>
  <c r="BO11" i="17"/>
  <c r="BR11" i="17"/>
  <c r="BT11" i="17"/>
  <c r="BL12" i="17" s="1"/>
  <c r="AM23" i="17"/>
  <c r="CH14" i="16"/>
  <c r="BZ30" i="16"/>
  <c r="BU14" i="16"/>
  <c r="BM30" i="16"/>
  <c r="AZ28" i="16"/>
  <c r="BB14" i="16"/>
  <c r="BE14" i="16"/>
  <c r="BG14" i="16"/>
  <c r="AY15" i="16" s="1"/>
  <c r="BC15" i="16" s="1"/>
  <c r="AU14" i="16"/>
  <c r="AM29" i="16"/>
  <c r="AH14" i="16"/>
  <c r="Q14" i="16"/>
  <c r="N14" i="16"/>
  <c r="S14" i="16"/>
  <c r="N12" i="15"/>
  <c r="K12" i="15"/>
  <c r="P12" i="15"/>
  <c r="N13" i="14"/>
  <c r="K13" i="14"/>
  <c r="P13" i="14"/>
  <c r="A32" i="18" l="1"/>
  <c r="BM26" i="18"/>
  <c r="AZ25" i="18"/>
  <c r="CD12" i="18"/>
  <c r="CA12" i="18"/>
  <c r="CF12" i="18"/>
  <c r="P13" i="18"/>
  <c r="Z25" i="18"/>
  <c r="U12" i="18"/>
  <c r="BZ25" i="18"/>
  <c r="AQ12" i="18"/>
  <c r="AN12" i="18"/>
  <c r="AS12" i="18"/>
  <c r="AM25" i="18"/>
  <c r="BO12" i="18"/>
  <c r="BR12" i="18"/>
  <c r="BT12" i="18"/>
  <c r="BL13" i="18" s="1"/>
  <c r="AD12" i="18"/>
  <c r="AA12" i="18"/>
  <c r="AF12" i="18"/>
  <c r="BD12" i="18"/>
  <c r="BA12" i="18"/>
  <c r="BF12" i="18"/>
  <c r="BU11" i="17"/>
  <c r="BZ24" i="17"/>
  <c r="AP12" i="17"/>
  <c r="A31" i="17"/>
  <c r="CH11" i="17"/>
  <c r="CC12" i="17"/>
  <c r="AZ24" i="17"/>
  <c r="AM24" i="17"/>
  <c r="BH11" i="17"/>
  <c r="BC12" i="17"/>
  <c r="U11" i="17"/>
  <c r="AU11" i="17"/>
  <c r="Z24" i="17"/>
  <c r="AC12" i="17"/>
  <c r="BM24" i="17"/>
  <c r="BP12" i="17"/>
  <c r="P12" i="17"/>
  <c r="AH11" i="17"/>
  <c r="BZ31" i="16"/>
  <c r="CD15" i="16"/>
  <c r="CA15" i="16"/>
  <c r="CF15" i="16"/>
  <c r="BN15" i="16"/>
  <c r="BS15" i="16"/>
  <c r="BM31" i="16"/>
  <c r="BH14" i="16"/>
  <c r="AZ29" i="16"/>
  <c r="AQ15" i="16"/>
  <c r="AN15" i="16"/>
  <c r="AS15" i="16"/>
  <c r="AM30" i="16"/>
  <c r="AD15" i="16"/>
  <c r="AA15" i="16"/>
  <c r="AF15" i="16"/>
  <c r="O14" i="16"/>
  <c r="T14" i="16"/>
  <c r="L15" i="16" s="1"/>
  <c r="P15" i="16" s="1"/>
  <c r="R14" i="16"/>
  <c r="L12" i="15"/>
  <c r="O12" i="15"/>
  <c r="Q12" i="15"/>
  <c r="I13" i="15" s="1"/>
  <c r="L13" i="14"/>
  <c r="O13" i="14"/>
  <c r="Q13" i="14"/>
  <c r="I14" i="14" s="1"/>
  <c r="Q13" i="18" l="1"/>
  <c r="N13" i="18"/>
  <c r="S13" i="18"/>
  <c r="BU12" i="18"/>
  <c r="BM27" i="18"/>
  <c r="BZ26" i="18"/>
  <c r="CB12" i="18"/>
  <c r="CG12" i="18"/>
  <c r="BY13" i="18" s="1"/>
  <c r="CE12" i="18"/>
  <c r="BP13" i="18"/>
  <c r="AO12" i="18"/>
  <c r="AR12" i="18"/>
  <c r="AT12" i="18"/>
  <c r="AL13" i="18" s="1"/>
  <c r="BB12" i="18"/>
  <c r="BG12" i="18"/>
  <c r="AY13" i="18" s="1"/>
  <c r="BE12" i="18"/>
  <c r="AZ26" i="18"/>
  <c r="A33" i="18"/>
  <c r="AM26" i="18"/>
  <c r="AB12" i="18"/>
  <c r="AG12" i="18"/>
  <c r="Y13" i="18" s="1"/>
  <c r="AE12" i="18"/>
  <c r="Z26" i="18"/>
  <c r="AQ12" i="17"/>
  <c r="AN12" i="17"/>
  <c r="AS12" i="17"/>
  <c r="A32" i="17"/>
  <c r="AZ25" i="17"/>
  <c r="BZ25" i="17"/>
  <c r="Q12" i="17"/>
  <c r="N12" i="17"/>
  <c r="S12" i="17"/>
  <c r="BM25" i="17"/>
  <c r="BD12" i="17"/>
  <c r="BA12" i="17"/>
  <c r="BF12" i="17"/>
  <c r="Z25" i="17"/>
  <c r="BQ12" i="17"/>
  <c r="BN12" i="17"/>
  <c r="BS12" i="17"/>
  <c r="AM25" i="17"/>
  <c r="AD12" i="17"/>
  <c r="AA12" i="17"/>
  <c r="AF12" i="17"/>
  <c r="CD12" i="17"/>
  <c r="CA12" i="17"/>
  <c r="CF12" i="17"/>
  <c r="BZ32" i="16"/>
  <c r="CB15" i="16"/>
  <c r="CG15" i="16"/>
  <c r="BY16" i="16" s="1"/>
  <c r="CC16" i="16" s="1"/>
  <c r="CE15" i="16"/>
  <c r="BM32" i="16"/>
  <c r="BO15" i="16"/>
  <c r="BR15" i="16"/>
  <c r="BT15" i="16"/>
  <c r="BL16" i="16" s="1"/>
  <c r="BP16" i="16" s="1"/>
  <c r="BQ16" i="16" s="1"/>
  <c r="AZ30" i="16"/>
  <c r="BD15" i="16"/>
  <c r="BA15" i="16"/>
  <c r="BF15" i="16"/>
  <c r="AO15" i="16"/>
  <c r="AT15" i="16"/>
  <c r="AL16" i="16" s="1"/>
  <c r="AP16" i="16" s="1"/>
  <c r="AR15" i="16"/>
  <c r="AM31" i="16"/>
  <c r="AB15" i="16"/>
  <c r="AE15" i="16"/>
  <c r="AG15" i="16"/>
  <c r="Y16" i="16" s="1"/>
  <c r="AC16" i="16" s="1"/>
  <c r="U14" i="16"/>
  <c r="M13" i="15"/>
  <c r="R12" i="15"/>
  <c r="M14" i="14"/>
  <c r="R13" i="14"/>
  <c r="BM28" i="18" l="1"/>
  <c r="A34" i="18"/>
  <c r="BH12" i="18"/>
  <c r="CH12" i="18"/>
  <c r="BQ13" i="18"/>
  <c r="BN13" i="18"/>
  <c r="BS13" i="18"/>
  <c r="BC13" i="18"/>
  <c r="CC13" i="18"/>
  <c r="AH12" i="18"/>
  <c r="AC13" i="18"/>
  <c r="AP13" i="18"/>
  <c r="BZ27" i="18"/>
  <c r="Z27" i="18"/>
  <c r="AU12" i="18"/>
  <c r="O13" i="18"/>
  <c r="T13" i="18"/>
  <c r="L14" i="18" s="1"/>
  <c r="R13" i="18"/>
  <c r="AZ27" i="18"/>
  <c r="AM27" i="18"/>
  <c r="AM26" i="17"/>
  <c r="A33" i="17"/>
  <c r="AB12" i="17"/>
  <c r="AE12" i="17"/>
  <c r="AG12" i="17"/>
  <c r="Y13" i="17" s="1"/>
  <c r="Z26" i="17"/>
  <c r="BB12" i="17"/>
  <c r="BG12" i="17"/>
  <c r="AY13" i="17" s="1"/>
  <c r="BE12" i="17"/>
  <c r="BZ26" i="17"/>
  <c r="BM26" i="17"/>
  <c r="AZ26" i="17"/>
  <c r="CB12" i="17"/>
  <c r="CE12" i="17"/>
  <c r="CG12" i="17"/>
  <c r="BY13" i="17" s="1"/>
  <c r="AO12" i="17"/>
  <c r="AT12" i="17"/>
  <c r="AL13" i="17" s="1"/>
  <c r="AR12" i="17"/>
  <c r="O12" i="17"/>
  <c r="T12" i="17"/>
  <c r="L13" i="17" s="1"/>
  <c r="R12" i="17"/>
  <c r="BO12" i="17"/>
  <c r="BT12" i="17"/>
  <c r="BL13" i="17" s="1"/>
  <c r="BR12" i="17"/>
  <c r="BZ33" i="16"/>
  <c r="CH15" i="16"/>
  <c r="BU15" i="16"/>
  <c r="BM33" i="16"/>
  <c r="BB15" i="16"/>
  <c r="BE15" i="16"/>
  <c r="BG15" i="16"/>
  <c r="AY16" i="16" s="1"/>
  <c r="BC16" i="16" s="1"/>
  <c r="AZ31" i="16"/>
  <c r="AM32" i="16"/>
  <c r="AU15" i="16"/>
  <c r="AH15" i="16"/>
  <c r="Q15" i="16"/>
  <c r="N15" i="16"/>
  <c r="S15" i="16"/>
  <c r="N13" i="15"/>
  <c r="K13" i="15"/>
  <c r="P13" i="15"/>
  <c r="N14" i="14"/>
  <c r="K14" i="14"/>
  <c r="P14" i="14"/>
  <c r="Z28" i="18" l="1"/>
  <c r="BO13" i="18"/>
  <c r="BT13" i="18"/>
  <c r="BL14" i="18" s="1"/>
  <c r="BR13" i="18"/>
  <c r="AM28" i="18"/>
  <c r="AD13" i="18"/>
  <c r="AA13" i="18"/>
  <c r="AF13" i="18"/>
  <c r="AZ28" i="18"/>
  <c r="U13" i="18"/>
  <c r="BZ28" i="18"/>
  <c r="A35" i="18"/>
  <c r="P14" i="18"/>
  <c r="CD13" i="18"/>
  <c r="CA13" i="18"/>
  <c r="CF13" i="18"/>
  <c r="BD13" i="18"/>
  <c r="BA13" i="18"/>
  <c r="BF13" i="18"/>
  <c r="AQ13" i="18"/>
  <c r="AN13" i="18"/>
  <c r="AS13" i="18"/>
  <c r="BM29" i="18"/>
  <c r="Z27" i="17"/>
  <c r="A34" i="17"/>
  <c r="AP13" i="17"/>
  <c r="BC13" i="17"/>
  <c r="CC13" i="17"/>
  <c r="U12" i="17"/>
  <c r="AH12" i="17"/>
  <c r="BZ27" i="17"/>
  <c r="BU12" i="17"/>
  <c r="AZ27" i="17"/>
  <c r="BP13" i="17"/>
  <c r="BM27" i="17"/>
  <c r="CH12" i="17"/>
  <c r="AC13" i="17"/>
  <c r="P13" i="17"/>
  <c r="AU12" i="17"/>
  <c r="BH12" i="17"/>
  <c r="AM27" i="17"/>
  <c r="CD16" i="16"/>
  <c r="CA16" i="16"/>
  <c r="CF16" i="16"/>
  <c r="BZ34" i="16"/>
  <c r="BM34" i="16"/>
  <c r="BN16" i="16"/>
  <c r="BS16" i="16"/>
  <c r="AZ32" i="16"/>
  <c r="BH15" i="16"/>
  <c r="AQ16" i="16"/>
  <c r="AN16" i="16"/>
  <c r="AS16" i="16"/>
  <c r="AM33" i="16"/>
  <c r="AD16" i="16"/>
  <c r="AA16" i="16"/>
  <c r="AF16" i="16"/>
  <c r="O15" i="16"/>
  <c r="T15" i="16"/>
  <c r="L16" i="16" s="1"/>
  <c r="P16" i="16" s="1"/>
  <c r="R15" i="16"/>
  <c r="L13" i="15"/>
  <c r="Q13" i="15"/>
  <c r="I14" i="15" s="1"/>
  <c r="O13" i="15"/>
  <c r="L14" i="14"/>
  <c r="Q14" i="14"/>
  <c r="I15" i="14" s="1"/>
  <c r="O14" i="14"/>
  <c r="BB13" i="18" l="1"/>
  <c r="BG13" i="18"/>
  <c r="AY14" i="18" s="1"/>
  <c r="BE13" i="18"/>
  <c r="BZ29" i="18"/>
  <c r="BP14" i="18"/>
  <c r="BM30" i="18"/>
  <c r="CB13" i="18"/>
  <c r="CE13" i="18"/>
  <c r="CG13" i="18"/>
  <c r="BY14" i="18" s="1"/>
  <c r="A36" i="18"/>
  <c r="AZ29" i="18"/>
  <c r="AM29" i="18"/>
  <c r="BU13" i="18"/>
  <c r="AO13" i="18"/>
  <c r="AT13" i="18"/>
  <c r="AL14" i="18" s="1"/>
  <c r="AR13" i="18"/>
  <c r="AB13" i="18"/>
  <c r="AE13" i="18"/>
  <c r="AG13" i="18"/>
  <c r="Y14" i="18" s="1"/>
  <c r="Q14" i="18"/>
  <c r="N14" i="18"/>
  <c r="S14" i="18"/>
  <c r="Z29" i="18"/>
  <c r="A35" i="17"/>
  <c r="AM28" i="17"/>
  <c r="BD13" i="17"/>
  <c r="BA13" i="17"/>
  <c r="BF13" i="17"/>
  <c r="BM28" i="17"/>
  <c r="AQ13" i="17"/>
  <c r="AN13" i="17"/>
  <c r="AS13" i="17"/>
  <c r="AD13" i="17"/>
  <c r="AA13" i="17"/>
  <c r="AF13" i="17"/>
  <c r="CD13" i="17"/>
  <c r="CA13" i="17"/>
  <c r="CF13" i="17"/>
  <c r="BZ28" i="17"/>
  <c r="Q13" i="17"/>
  <c r="N13" i="17"/>
  <c r="S13" i="17"/>
  <c r="BQ13" i="17"/>
  <c r="BN13" i="17"/>
  <c r="BS13" i="17"/>
  <c r="Z28" i="17"/>
  <c r="AZ28" i="17"/>
  <c r="CB16" i="16"/>
  <c r="CG16" i="16"/>
  <c r="BY17" i="16" s="1"/>
  <c r="CC17" i="16" s="1"/>
  <c r="CE16" i="16"/>
  <c r="BZ35" i="16"/>
  <c r="BO16" i="16"/>
  <c r="BT16" i="16"/>
  <c r="BL17" i="16" s="1"/>
  <c r="BP17" i="16" s="1"/>
  <c r="BQ17" i="16" s="1"/>
  <c r="BR16" i="16"/>
  <c r="BM35" i="16"/>
  <c r="AZ33" i="16"/>
  <c r="BD16" i="16"/>
  <c r="BA16" i="16"/>
  <c r="BF16" i="16"/>
  <c r="AO16" i="16"/>
  <c r="AT16" i="16"/>
  <c r="AL17" i="16" s="1"/>
  <c r="AP17" i="16" s="1"/>
  <c r="AR16" i="16"/>
  <c r="AM34" i="16"/>
  <c r="AB16" i="16"/>
  <c r="AG16" i="16"/>
  <c r="Y17" i="16" s="1"/>
  <c r="AC17" i="16" s="1"/>
  <c r="AE16" i="16"/>
  <c r="U15" i="16"/>
  <c r="R13" i="15"/>
  <c r="M14" i="15"/>
  <c r="R14" i="14"/>
  <c r="M15" i="14"/>
  <c r="AU13" i="18" l="1"/>
  <c r="AP14" i="18"/>
  <c r="AZ30" i="18"/>
  <c r="CC14" i="18"/>
  <c r="BZ30" i="18"/>
  <c r="BQ14" i="18"/>
  <c r="BN14" i="18"/>
  <c r="BS14" i="18"/>
  <c r="CH13" i="18"/>
  <c r="Z30" i="18"/>
  <c r="BH13" i="18"/>
  <c r="AC14" i="18"/>
  <c r="BC14" i="18"/>
  <c r="AM30" i="18"/>
  <c r="AH13" i="18"/>
  <c r="A37" i="18"/>
  <c r="BM31" i="18"/>
  <c r="O14" i="18"/>
  <c r="R14" i="18"/>
  <c r="T14" i="18"/>
  <c r="L15" i="18" s="1"/>
  <c r="CB13" i="17"/>
  <c r="CE13" i="17"/>
  <c r="CG13" i="17"/>
  <c r="BY14" i="17" s="1"/>
  <c r="AM29" i="17"/>
  <c r="O13" i="17"/>
  <c r="T13" i="17"/>
  <c r="L14" i="17" s="1"/>
  <c r="R13" i="17"/>
  <c r="AB13" i="17"/>
  <c r="AG13" i="17"/>
  <c r="Y14" i="17" s="1"/>
  <c r="AE13" i="17"/>
  <c r="BB13" i="17"/>
  <c r="BG13" i="17"/>
  <c r="AY14" i="17" s="1"/>
  <c r="BE13" i="17"/>
  <c r="AO13" i="17"/>
  <c r="AR13" i="17"/>
  <c r="AT13" i="17"/>
  <c r="AL14" i="17" s="1"/>
  <c r="BO13" i="17"/>
  <c r="BT13" i="17"/>
  <c r="BL14" i="17" s="1"/>
  <c r="BR13" i="17"/>
  <c r="BM29" i="17"/>
  <c r="AZ29" i="17"/>
  <c r="Z29" i="17"/>
  <c r="BZ29" i="17"/>
  <c r="A36" i="17"/>
  <c r="BZ36" i="16"/>
  <c r="CH16" i="16"/>
  <c r="BM36" i="16"/>
  <c r="BU16" i="16"/>
  <c r="BB16" i="16"/>
  <c r="BG16" i="16"/>
  <c r="AY17" i="16" s="1"/>
  <c r="BC17" i="16" s="1"/>
  <c r="BE16" i="16"/>
  <c r="AZ34" i="16"/>
  <c r="AM35" i="16"/>
  <c r="AU16" i="16"/>
  <c r="AH16" i="16"/>
  <c r="Q16" i="16"/>
  <c r="N16" i="16"/>
  <c r="S16" i="16"/>
  <c r="N14" i="15"/>
  <c r="K14" i="15"/>
  <c r="P14" i="15"/>
  <c r="N15" i="14"/>
  <c r="K15" i="14"/>
  <c r="P15" i="14"/>
  <c r="AZ31" i="18" l="1"/>
  <c r="A38" i="18"/>
  <c r="P15" i="18"/>
  <c r="CD14" i="18"/>
  <c r="CA14" i="18"/>
  <c r="CF14" i="18"/>
  <c r="BM32" i="18"/>
  <c r="AD14" i="18"/>
  <c r="AA14" i="18"/>
  <c r="AF14" i="18"/>
  <c r="BO14" i="18"/>
  <c r="BT14" i="18"/>
  <c r="BL15" i="18" s="1"/>
  <c r="BR14" i="18"/>
  <c r="AQ14" i="18"/>
  <c r="AN14" i="18"/>
  <c r="AS14" i="18"/>
  <c r="Z31" i="18"/>
  <c r="BD14" i="18"/>
  <c r="BA14" i="18"/>
  <c r="BF14" i="18"/>
  <c r="AM31" i="18"/>
  <c r="U14" i="18"/>
  <c r="BZ31" i="18"/>
  <c r="AH13" i="17"/>
  <c r="AM30" i="17"/>
  <c r="BC14" i="17"/>
  <c r="BP14" i="17"/>
  <c r="AZ30" i="17"/>
  <c r="AP14" i="17"/>
  <c r="CC14" i="17"/>
  <c r="BZ30" i="17"/>
  <c r="BH13" i="17"/>
  <c r="BU13" i="17"/>
  <c r="Z30" i="17"/>
  <c r="A37" i="17"/>
  <c r="BM30" i="17"/>
  <c r="AU13" i="17"/>
  <c r="U13" i="17"/>
  <c r="CH13" i="17"/>
  <c r="AC14" i="17"/>
  <c r="P14" i="17"/>
  <c r="BZ37" i="16"/>
  <c r="CD17" i="16"/>
  <c r="CA17" i="16"/>
  <c r="CF17" i="16"/>
  <c r="BN17" i="16"/>
  <c r="BS17" i="16"/>
  <c r="BM37" i="16"/>
  <c r="AZ35" i="16"/>
  <c r="BH16" i="16"/>
  <c r="AM36" i="16"/>
  <c r="AQ17" i="16"/>
  <c r="AN17" i="16"/>
  <c r="AS17" i="16"/>
  <c r="AD17" i="16"/>
  <c r="AA17" i="16"/>
  <c r="AF17" i="16"/>
  <c r="O16" i="16"/>
  <c r="R16" i="16"/>
  <c r="T16" i="16"/>
  <c r="L17" i="16" s="1"/>
  <c r="P17" i="16" s="1"/>
  <c r="L14" i="15"/>
  <c r="O14" i="15"/>
  <c r="Q14" i="15"/>
  <c r="I15" i="15" s="1"/>
  <c r="L15" i="14"/>
  <c r="O15" i="14"/>
  <c r="Q15" i="14"/>
  <c r="I16" i="14" s="1"/>
  <c r="Q15" i="18" l="1"/>
  <c r="N15" i="18"/>
  <c r="S15" i="18"/>
  <c r="BU14" i="18"/>
  <c r="BP15" i="18"/>
  <c r="Z32" i="18"/>
  <c r="AB14" i="18"/>
  <c r="AE14" i="18"/>
  <c r="AG14" i="18"/>
  <c r="Y15" i="18" s="1"/>
  <c r="CB14" i="18"/>
  <c r="CG14" i="18"/>
  <c r="BY15" i="18" s="1"/>
  <c r="CE14" i="18"/>
  <c r="BZ32" i="18"/>
  <c r="AZ32" i="18"/>
  <c r="BB14" i="18"/>
  <c r="BE14" i="18"/>
  <c r="BG14" i="18"/>
  <c r="AY15" i="18" s="1"/>
  <c r="AM32" i="18"/>
  <c r="AO14" i="18"/>
  <c r="AR14" i="18"/>
  <c r="AT14" i="18"/>
  <c r="AL15" i="18" s="1"/>
  <c r="BM33" i="18"/>
  <c r="AD14" i="17"/>
  <c r="AA14" i="17"/>
  <c r="AF14" i="17"/>
  <c r="BZ31" i="17"/>
  <c r="A38" i="17"/>
  <c r="AQ14" i="17"/>
  <c r="AN14" i="17"/>
  <c r="AS14" i="17"/>
  <c r="AM31" i="17"/>
  <c r="BM31" i="17"/>
  <c r="BD14" i="17"/>
  <c r="BA14" i="17"/>
  <c r="BF14" i="17"/>
  <c r="BQ14" i="17"/>
  <c r="BN14" i="17"/>
  <c r="BS14" i="17"/>
  <c r="Z31" i="17"/>
  <c r="Q14" i="17"/>
  <c r="N14" i="17"/>
  <c r="S14" i="17"/>
  <c r="CD14" i="17"/>
  <c r="CA14" i="17"/>
  <c r="CF14" i="17"/>
  <c r="AZ31" i="17"/>
  <c r="CB17" i="16"/>
  <c r="CE17" i="16"/>
  <c r="CG17" i="16"/>
  <c r="BY18" i="16" s="1"/>
  <c r="CC18" i="16" s="1"/>
  <c r="BZ38" i="16"/>
  <c r="BM38" i="16"/>
  <c r="BO17" i="16"/>
  <c r="BT17" i="16"/>
  <c r="BL18" i="16" s="1"/>
  <c r="BP18" i="16" s="1"/>
  <c r="BQ18" i="16" s="1"/>
  <c r="BR17" i="16"/>
  <c r="BD17" i="16"/>
  <c r="BA17" i="16"/>
  <c r="BF17" i="16"/>
  <c r="AZ36" i="16"/>
  <c r="AO17" i="16"/>
  <c r="AR17" i="16"/>
  <c r="AT17" i="16"/>
  <c r="AL18" i="16" s="1"/>
  <c r="AP18" i="16" s="1"/>
  <c r="AM37" i="16"/>
  <c r="AB17" i="16"/>
  <c r="AE17" i="16"/>
  <c r="AG17" i="16"/>
  <c r="Y18" i="16" s="1"/>
  <c r="AC18" i="16" s="1"/>
  <c r="U16" i="16"/>
  <c r="M15" i="15"/>
  <c r="R14" i="15"/>
  <c r="M16" i="14"/>
  <c r="R15" i="14"/>
  <c r="BM34" i="18" l="1"/>
  <c r="BH14" i="18"/>
  <c r="AP15" i="18"/>
  <c r="AC15" i="18"/>
  <c r="BC15" i="18"/>
  <c r="BQ15" i="18"/>
  <c r="BN15" i="18"/>
  <c r="BS15" i="18"/>
  <c r="AZ33" i="18"/>
  <c r="CH14" i="18"/>
  <c r="AH14" i="18"/>
  <c r="CC15" i="18"/>
  <c r="Z33" i="18"/>
  <c r="O15" i="18"/>
  <c r="R15" i="18"/>
  <c r="T15" i="18"/>
  <c r="L16" i="18" s="1"/>
  <c r="AU14" i="18"/>
  <c r="AM33" i="18"/>
  <c r="BZ33" i="18"/>
  <c r="BZ32" i="17"/>
  <c r="AO14" i="17"/>
  <c r="AT14" i="17"/>
  <c r="AL15" i="17" s="1"/>
  <c r="AR14" i="17"/>
  <c r="O14" i="17"/>
  <c r="T14" i="17"/>
  <c r="L15" i="17" s="1"/>
  <c r="R14" i="17"/>
  <c r="AZ32" i="17"/>
  <c r="BM32" i="17"/>
  <c r="AB14" i="17"/>
  <c r="AG14" i="17"/>
  <c r="Y15" i="17" s="1"/>
  <c r="AE14" i="17"/>
  <c r="CB14" i="17"/>
  <c r="CG14" i="17"/>
  <c r="BY15" i="17" s="1"/>
  <c r="CE14" i="17"/>
  <c r="BO14" i="17"/>
  <c r="BT14" i="17"/>
  <c r="BL15" i="17" s="1"/>
  <c r="BR14" i="17"/>
  <c r="AM32" i="17"/>
  <c r="BB14" i="17"/>
  <c r="BE14" i="17"/>
  <c r="BG14" i="17"/>
  <c r="AY15" i="17" s="1"/>
  <c r="Z32" i="17"/>
  <c r="BZ39" i="16"/>
  <c r="CH17" i="16"/>
  <c r="BU17" i="16"/>
  <c r="BM39" i="16"/>
  <c r="AZ37" i="16"/>
  <c r="BB17" i="16"/>
  <c r="BG17" i="16"/>
  <c r="AY18" i="16" s="1"/>
  <c r="BC18" i="16" s="1"/>
  <c r="BE17" i="16"/>
  <c r="AM38" i="16"/>
  <c r="AU17" i="16"/>
  <c r="AH17" i="16"/>
  <c r="Q17" i="16"/>
  <c r="N17" i="16"/>
  <c r="S17" i="16"/>
  <c r="N15" i="15"/>
  <c r="K15" i="15"/>
  <c r="P15" i="15"/>
  <c r="N16" i="14"/>
  <c r="K16" i="14"/>
  <c r="P16" i="14"/>
  <c r="AD15" i="18" l="1"/>
  <c r="AA15" i="18"/>
  <c r="AF15" i="18"/>
  <c r="AQ15" i="18"/>
  <c r="AN15" i="18"/>
  <c r="AS15" i="18"/>
  <c r="BZ34" i="18"/>
  <c r="BO15" i="18"/>
  <c r="BR15" i="18"/>
  <c r="BT15" i="18"/>
  <c r="BL16" i="18" s="1"/>
  <c r="Z34" i="18"/>
  <c r="P16" i="18"/>
  <c r="AM34" i="18"/>
  <c r="U15" i="18"/>
  <c r="AZ34" i="18"/>
  <c r="CD15" i="18"/>
  <c r="CA15" i="18"/>
  <c r="CF15" i="18"/>
  <c r="BD15" i="18"/>
  <c r="BA15" i="18"/>
  <c r="BF15" i="18"/>
  <c r="BM35" i="18"/>
  <c r="U14" i="17"/>
  <c r="AH14" i="17"/>
  <c r="AC15" i="17"/>
  <c r="AU14" i="17"/>
  <c r="BP15" i="17"/>
  <c r="AP15" i="17"/>
  <c r="BH14" i="17"/>
  <c r="BM33" i="17"/>
  <c r="BZ33" i="17"/>
  <c r="Z33" i="17"/>
  <c r="AM33" i="17"/>
  <c r="BU14" i="17"/>
  <c r="BC15" i="17"/>
  <c r="CH14" i="17"/>
  <c r="AZ33" i="17"/>
  <c r="P15" i="17"/>
  <c r="CC15" i="17"/>
  <c r="CD18" i="16"/>
  <c r="CA18" i="16"/>
  <c r="CF18" i="16"/>
  <c r="BZ40" i="16"/>
  <c r="BM40" i="16"/>
  <c r="BN18" i="16"/>
  <c r="BS18" i="16"/>
  <c r="BH17" i="16"/>
  <c r="AZ38" i="16"/>
  <c r="AQ18" i="16"/>
  <c r="AN18" i="16"/>
  <c r="AS18" i="16"/>
  <c r="AM39" i="16"/>
  <c r="AD18" i="16"/>
  <c r="AA18" i="16"/>
  <c r="AF18" i="16"/>
  <c r="O17" i="16"/>
  <c r="R17" i="16"/>
  <c r="T17" i="16"/>
  <c r="L18" i="16" s="1"/>
  <c r="P18" i="16" s="1"/>
  <c r="L15" i="15"/>
  <c r="Q15" i="15"/>
  <c r="I16" i="15" s="1"/>
  <c r="O15" i="15"/>
  <c r="L16" i="14"/>
  <c r="Q16" i="14"/>
  <c r="I17" i="14" s="1"/>
  <c r="O16" i="14"/>
  <c r="Q16" i="18" l="1"/>
  <c r="N16" i="18"/>
  <c r="S16" i="18"/>
  <c r="BZ35" i="18"/>
  <c r="AZ35" i="18"/>
  <c r="Z35" i="18"/>
  <c r="AO15" i="18"/>
  <c r="AR15" i="18"/>
  <c r="AT15" i="18"/>
  <c r="AL16" i="18" s="1"/>
  <c r="BM36" i="18"/>
  <c r="BB15" i="18"/>
  <c r="BG15" i="18"/>
  <c r="AY16" i="18" s="1"/>
  <c r="BE15" i="18"/>
  <c r="BP16" i="18"/>
  <c r="BU15" i="18"/>
  <c r="AB15" i="18"/>
  <c r="AE15" i="18"/>
  <c r="AG15" i="18"/>
  <c r="Y16" i="18" s="1"/>
  <c r="CB15" i="18"/>
  <c r="CG15" i="18"/>
  <c r="BY16" i="18" s="1"/>
  <c r="CE15" i="18"/>
  <c r="AM35" i="18"/>
  <c r="Q15" i="17"/>
  <c r="N15" i="17"/>
  <c r="S15" i="17"/>
  <c r="AQ15" i="17"/>
  <c r="AN15" i="17"/>
  <c r="AS15" i="17"/>
  <c r="BM34" i="17"/>
  <c r="AD15" i="17"/>
  <c r="AA15" i="17"/>
  <c r="AF15" i="17"/>
  <c r="BQ15" i="17"/>
  <c r="BN15" i="17"/>
  <c r="BS15" i="17"/>
  <c r="AM34" i="17"/>
  <c r="AZ34" i="17"/>
  <c r="Z34" i="17"/>
  <c r="BD15" i="17"/>
  <c r="BA15" i="17"/>
  <c r="BF15" i="17"/>
  <c r="CD15" i="17"/>
  <c r="CA15" i="17"/>
  <c r="CF15" i="17"/>
  <c r="BZ34" i="17"/>
  <c r="CB18" i="16"/>
  <c r="CG18" i="16"/>
  <c r="BY19" i="16" s="1"/>
  <c r="CC19" i="16" s="1"/>
  <c r="CE18" i="16"/>
  <c r="BZ41" i="16"/>
  <c r="BO18" i="16"/>
  <c r="BR18" i="16"/>
  <c r="BT18" i="16"/>
  <c r="BL19" i="16" s="1"/>
  <c r="BP19" i="16" s="1"/>
  <c r="BQ19" i="16" s="1"/>
  <c r="BM41" i="16"/>
  <c r="AZ39" i="16"/>
  <c r="BD18" i="16"/>
  <c r="BA18" i="16"/>
  <c r="BF18" i="16"/>
  <c r="AM40" i="16"/>
  <c r="AO18" i="16"/>
  <c r="AT18" i="16"/>
  <c r="AL19" i="16" s="1"/>
  <c r="AP19" i="16" s="1"/>
  <c r="AR18" i="16"/>
  <c r="AB18" i="16"/>
  <c r="AG18" i="16"/>
  <c r="Y19" i="16" s="1"/>
  <c r="AC19" i="16" s="1"/>
  <c r="AE18" i="16"/>
  <c r="U17" i="16"/>
  <c r="R15" i="15"/>
  <c r="M16" i="15"/>
  <c r="R16" i="14"/>
  <c r="M17" i="14"/>
  <c r="Z36" i="18" l="1"/>
  <c r="AZ36" i="18"/>
  <c r="BM37" i="18"/>
  <c r="BZ36" i="18"/>
  <c r="AP16" i="18"/>
  <c r="AM36" i="18"/>
  <c r="CH15" i="18"/>
  <c r="BQ16" i="18"/>
  <c r="BN16" i="18"/>
  <c r="BS16" i="18"/>
  <c r="AC16" i="18"/>
  <c r="AU15" i="18"/>
  <c r="CC16" i="18"/>
  <c r="AH15" i="18"/>
  <c r="BH15" i="18"/>
  <c r="O16" i="18"/>
  <c r="T16" i="18"/>
  <c r="L17" i="18" s="1"/>
  <c r="R16" i="18"/>
  <c r="BC16" i="18"/>
  <c r="BM35" i="17"/>
  <c r="BB15" i="17"/>
  <c r="BG15" i="17"/>
  <c r="AY16" i="17" s="1"/>
  <c r="BE15" i="17"/>
  <c r="AO15" i="17"/>
  <c r="AR15" i="17"/>
  <c r="AT15" i="17"/>
  <c r="AL16" i="17" s="1"/>
  <c r="BZ35" i="17"/>
  <c r="AB15" i="17"/>
  <c r="AG15" i="17"/>
  <c r="Y16" i="17" s="1"/>
  <c r="AE15" i="17"/>
  <c r="O15" i="17"/>
  <c r="R15" i="17"/>
  <c r="T15" i="17"/>
  <c r="L16" i="17" s="1"/>
  <c r="AM35" i="17"/>
  <c r="BO15" i="17"/>
  <c r="BT15" i="17"/>
  <c r="BL16" i="17" s="1"/>
  <c r="BR15" i="17"/>
  <c r="Z35" i="17"/>
  <c r="CB15" i="17"/>
  <c r="CG15" i="17"/>
  <c r="BY16" i="17" s="1"/>
  <c r="CE15" i="17"/>
  <c r="AZ35" i="17"/>
  <c r="BZ42" i="16"/>
  <c r="CH18" i="16"/>
  <c r="BM42" i="16"/>
  <c r="BU18" i="16"/>
  <c r="BB18" i="16"/>
  <c r="BG18" i="16"/>
  <c r="AY19" i="16" s="1"/>
  <c r="BC19" i="16" s="1"/>
  <c r="BE18" i="16"/>
  <c r="AZ40" i="16"/>
  <c r="AM41" i="16"/>
  <c r="AU18" i="16"/>
  <c r="AH18" i="16"/>
  <c r="Q18" i="16"/>
  <c r="N18" i="16"/>
  <c r="S18" i="16"/>
  <c r="N16" i="15"/>
  <c r="K16" i="15"/>
  <c r="P16" i="15"/>
  <c r="N17" i="14"/>
  <c r="K17" i="14"/>
  <c r="P17" i="14"/>
  <c r="P17" i="18" l="1"/>
  <c r="BM38" i="18"/>
  <c r="U16" i="18"/>
  <c r="AM37" i="18"/>
  <c r="AZ37" i="18"/>
  <c r="BO16" i="18"/>
  <c r="BT16" i="18"/>
  <c r="BL17" i="18" s="1"/>
  <c r="BR16" i="18"/>
  <c r="CD16" i="18"/>
  <c r="CA16" i="18"/>
  <c r="CF16" i="18"/>
  <c r="AD16" i="18"/>
  <c r="AA16" i="18"/>
  <c r="AF16" i="18"/>
  <c r="BZ37" i="18"/>
  <c r="BD16" i="18"/>
  <c r="BA16" i="18"/>
  <c r="BF16" i="18"/>
  <c r="AQ16" i="18"/>
  <c r="AN16" i="18"/>
  <c r="AS16" i="18"/>
  <c r="Z37" i="18"/>
  <c r="CH15" i="17"/>
  <c r="CC16" i="17"/>
  <c r="Z36" i="17"/>
  <c r="BM36" i="17"/>
  <c r="BU15" i="17"/>
  <c r="AU15" i="17"/>
  <c r="AM36" i="17"/>
  <c r="BZ36" i="17"/>
  <c r="U15" i="17"/>
  <c r="AZ36" i="17"/>
  <c r="BP16" i="17"/>
  <c r="AH15" i="17"/>
  <c r="BC16" i="17"/>
  <c r="P16" i="17"/>
  <c r="AP16" i="17"/>
  <c r="AC16" i="17"/>
  <c r="BH15" i="17"/>
  <c r="CD19" i="16"/>
  <c r="CA19" i="16"/>
  <c r="CF19" i="16"/>
  <c r="G11" i="16" s="1"/>
  <c r="BZ43" i="16"/>
  <c r="BN19" i="16"/>
  <c r="BS19" i="16"/>
  <c r="F11" i="16" s="1"/>
  <c r="BM43" i="16"/>
  <c r="AZ41" i="16"/>
  <c r="BH18" i="16"/>
  <c r="AM42" i="16"/>
  <c r="AQ19" i="16"/>
  <c r="AN19" i="16"/>
  <c r="AS19" i="16"/>
  <c r="D11" i="16" s="1"/>
  <c r="AD19" i="16"/>
  <c r="AA19" i="16"/>
  <c r="AF19" i="16"/>
  <c r="C11" i="16" s="1"/>
  <c r="O18" i="16"/>
  <c r="R18" i="16"/>
  <c r="T18" i="16"/>
  <c r="L19" i="16" s="1"/>
  <c r="P19" i="16" s="1"/>
  <c r="L16" i="15"/>
  <c r="O16" i="15"/>
  <c r="Q16" i="15"/>
  <c r="I17" i="15" s="1"/>
  <c r="L17" i="14"/>
  <c r="Q17" i="14"/>
  <c r="I18" i="14" s="1"/>
  <c r="O17" i="14"/>
  <c r="AZ38" i="18" l="1"/>
  <c r="AM38" i="18"/>
  <c r="Q17" i="18"/>
  <c r="N17" i="18"/>
  <c r="S17" i="18"/>
  <c r="BZ38" i="18"/>
  <c r="BU16" i="18"/>
  <c r="CB16" i="18"/>
  <c r="CG16" i="18"/>
  <c r="BY17" i="18" s="1"/>
  <c r="CE16" i="18"/>
  <c r="BP17" i="18"/>
  <c r="BB16" i="18"/>
  <c r="BG16" i="18"/>
  <c r="AY17" i="18" s="1"/>
  <c r="BE16" i="18"/>
  <c r="AO16" i="18"/>
  <c r="AT16" i="18"/>
  <c r="AL17" i="18" s="1"/>
  <c r="AR16" i="18"/>
  <c r="BM39" i="18"/>
  <c r="Z38" i="18"/>
  <c r="AB16" i="18"/>
  <c r="AE16" i="18"/>
  <c r="AG16" i="18"/>
  <c r="Y17" i="18" s="1"/>
  <c r="BQ16" i="17"/>
  <c r="BN16" i="17"/>
  <c r="BS16" i="17"/>
  <c r="AM37" i="17"/>
  <c r="BZ37" i="17"/>
  <c r="BM37" i="17"/>
  <c r="AQ16" i="17"/>
  <c r="AN16" i="17"/>
  <c r="AS16" i="17"/>
  <c r="Q16" i="17"/>
  <c r="N16" i="17"/>
  <c r="S16" i="17"/>
  <c r="CD16" i="17"/>
  <c r="CA16" i="17"/>
  <c r="CF16" i="17"/>
  <c r="AD16" i="17"/>
  <c r="AA16" i="17"/>
  <c r="AF16" i="17"/>
  <c r="BD16" i="17"/>
  <c r="BA16" i="17"/>
  <c r="BF16" i="17"/>
  <c r="Z37" i="17"/>
  <c r="AZ37" i="17"/>
  <c r="BZ44" i="16"/>
  <c r="CB19" i="16"/>
  <c r="CG19" i="16"/>
  <c r="BY20" i="16" s="1"/>
  <c r="CC20" i="16" s="1"/>
  <c r="CE19" i="16"/>
  <c r="BM44" i="16"/>
  <c r="BO19" i="16"/>
  <c r="BT19" i="16"/>
  <c r="BL20" i="16" s="1"/>
  <c r="BP20" i="16" s="1"/>
  <c r="BQ20" i="16" s="1"/>
  <c r="BR19" i="16"/>
  <c r="BD19" i="16"/>
  <c r="BA19" i="16"/>
  <c r="BF19" i="16"/>
  <c r="E11" i="16" s="1"/>
  <c r="AZ42" i="16"/>
  <c r="AO19" i="16"/>
  <c r="AT19" i="16"/>
  <c r="AL20" i="16" s="1"/>
  <c r="AP20" i="16" s="1"/>
  <c r="AR19" i="16"/>
  <c r="AM43" i="16"/>
  <c r="AB19" i="16"/>
  <c r="AE19" i="16"/>
  <c r="B40" i="11" s="1"/>
  <c r="AG19" i="16"/>
  <c r="Y20" i="16" s="1"/>
  <c r="AC20" i="16" s="1"/>
  <c r="U18" i="16"/>
  <c r="R16" i="15"/>
  <c r="M17" i="15"/>
  <c r="R17" i="14"/>
  <c r="M18" i="14"/>
  <c r="O17" i="18" l="1"/>
  <c r="T17" i="18"/>
  <c r="L18" i="18" s="1"/>
  <c r="R17" i="18"/>
  <c r="AH16" i="18"/>
  <c r="B9" i="18"/>
  <c r="CH16" i="18"/>
  <c r="BC17" i="18"/>
  <c r="AM39" i="18"/>
  <c r="AP17" i="18"/>
  <c r="BH16" i="18"/>
  <c r="Z39" i="18"/>
  <c r="BZ39" i="18"/>
  <c r="CC17" i="18"/>
  <c r="BM40" i="18"/>
  <c r="AC17" i="18"/>
  <c r="AU16" i="18"/>
  <c r="BQ17" i="18"/>
  <c r="BN17" i="18"/>
  <c r="BS17" i="18"/>
  <c r="AZ39" i="18"/>
  <c r="BB16" i="17"/>
  <c r="BG16" i="17"/>
  <c r="AY17" i="17" s="1"/>
  <c r="BE16" i="17"/>
  <c r="O16" i="17"/>
  <c r="R16" i="17"/>
  <c r="T16" i="17"/>
  <c r="L17" i="17" s="1"/>
  <c r="BZ38" i="17"/>
  <c r="AM38" i="17"/>
  <c r="AZ38" i="17"/>
  <c r="AO16" i="17"/>
  <c r="AR16" i="17"/>
  <c r="AT16" i="17"/>
  <c r="AL17" i="17" s="1"/>
  <c r="AB16" i="17"/>
  <c r="AE16" i="17"/>
  <c r="AG16" i="17"/>
  <c r="Y17" i="17" s="1"/>
  <c r="BO16" i="17"/>
  <c r="BR16" i="17"/>
  <c r="BT16" i="17"/>
  <c r="BL17" i="17" s="1"/>
  <c r="Z38" i="17"/>
  <c r="CB16" i="17"/>
  <c r="CE16" i="17"/>
  <c r="CG16" i="17"/>
  <c r="BY17" i="17" s="1"/>
  <c r="BM38" i="17"/>
  <c r="BZ45" i="16"/>
  <c r="CH19" i="16"/>
  <c r="BU19" i="16"/>
  <c r="BM45" i="16"/>
  <c r="AZ43" i="16"/>
  <c r="BB19" i="16"/>
  <c r="BE19" i="16"/>
  <c r="BG19" i="16"/>
  <c r="AY20" i="16" s="1"/>
  <c r="BC20" i="16" s="1"/>
  <c r="AM44" i="16"/>
  <c r="AU19" i="16"/>
  <c r="AH19" i="16"/>
  <c r="Q19" i="16"/>
  <c r="N19" i="16"/>
  <c r="S19" i="16"/>
  <c r="N17" i="15"/>
  <c r="K17" i="15"/>
  <c r="P17" i="15"/>
  <c r="N18" i="14"/>
  <c r="K18" i="14"/>
  <c r="P18" i="14"/>
  <c r="BM41" i="18" l="1"/>
  <c r="BO17" i="18"/>
  <c r="BR17" i="18"/>
  <c r="BT17" i="18"/>
  <c r="BL18" i="18" s="1"/>
  <c r="BZ40" i="18"/>
  <c r="CD17" i="18"/>
  <c r="CA17" i="18"/>
  <c r="CF17" i="18"/>
  <c r="AM40" i="18"/>
  <c r="AD17" i="18"/>
  <c r="AA17" i="18"/>
  <c r="AF17" i="18"/>
  <c r="Z40" i="18"/>
  <c r="U17" i="18"/>
  <c r="AZ40" i="18"/>
  <c r="BD17" i="18"/>
  <c r="BA17" i="18"/>
  <c r="BF17" i="18"/>
  <c r="P18" i="18"/>
  <c r="F9" i="18"/>
  <c r="AQ17" i="18"/>
  <c r="AN17" i="18"/>
  <c r="AS17" i="18"/>
  <c r="CH16" i="17"/>
  <c r="AC17" i="17"/>
  <c r="AZ39" i="17"/>
  <c r="P17" i="17"/>
  <c r="AH16" i="17"/>
  <c r="U16" i="17"/>
  <c r="BH16" i="17"/>
  <c r="CC17" i="17"/>
  <c r="BZ39" i="17"/>
  <c r="BP17" i="17"/>
  <c r="AP17" i="17"/>
  <c r="BC17" i="17"/>
  <c r="Z39" i="17"/>
  <c r="AM39" i="17"/>
  <c r="BM39" i="17"/>
  <c r="BU16" i="17"/>
  <c r="AU16" i="17"/>
  <c r="B11" i="16"/>
  <c r="CD20" i="16"/>
  <c r="CA20" i="16"/>
  <c r="CF20" i="16"/>
  <c r="BZ46" i="16"/>
  <c r="BM46" i="16"/>
  <c r="BN20" i="16"/>
  <c r="BS20" i="16"/>
  <c r="AZ44" i="16"/>
  <c r="BH19" i="16"/>
  <c r="AQ20" i="16"/>
  <c r="AN20" i="16"/>
  <c r="AS20" i="16"/>
  <c r="AM45" i="16"/>
  <c r="AD20" i="16"/>
  <c r="AA20" i="16"/>
  <c r="AF20" i="16"/>
  <c r="O19" i="16"/>
  <c r="R19" i="16"/>
  <c r="T19" i="16"/>
  <c r="L20" i="16" s="1"/>
  <c r="P20" i="16" s="1"/>
  <c r="L17" i="15"/>
  <c r="Q17" i="15"/>
  <c r="I18" i="15" s="1"/>
  <c r="O17" i="15"/>
  <c r="L18" i="14"/>
  <c r="O18" i="14"/>
  <c r="Q18" i="14"/>
  <c r="I19" i="14" s="1"/>
  <c r="AB17" i="18" l="1"/>
  <c r="AG17" i="18"/>
  <c r="Y18" i="18" s="1"/>
  <c r="AE17" i="18"/>
  <c r="BZ41" i="18"/>
  <c r="D9" i="18"/>
  <c r="BP18" i="18"/>
  <c r="AZ41" i="18"/>
  <c r="AM41" i="18"/>
  <c r="BU17" i="18"/>
  <c r="C9" i="18"/>
  <c r="E9" i="18"/>
  <c r="BB17" i="18"/>
  <c r="BG17" i="18"/>
  <c r="AY18" i="18" s="1"/>
  <c r="BE17" i="18"/>
  <c r="AO17" i="18"/>
  <c r="AR17" i="18"/>
  <c r="AT17" i="18"/>
  <c r="AL18" i="18" s="1"/>
  <c r="Q18" i="18"/>
  <c r="N18" i="18"/>
  <c r="S18" i="18"/>
  <c r="G9" i="18"/>
  <c r="BM42" i="18"/>
  <c r="Z41" i="18"/>
  <c r="CB17" i="18"/>
  <c r="CE17" i="18"/>
  <c r="CG17" i="18"/>
  <c r="BY18" i="18" s="1"/>
  <c r="Q17" i="17"/>
  <c r="N17" i="17"/>
  <c r="S17" i="17"/>
  <c r="AD17" i="17"/>
  <c r="AA17" i="17"/>
  <c r="AF17" i="17"/>
  <c r="CD17" i="17"/>
  <c r="CA17" i="17"/>
  <c r="CF17" i="17"/>
  <c r="BD17" i="17"/>
  <c r="BA17" i="17"/>
  <c r="BF17" i="17"/>
  <c r="BM40" i="17"/>
  <c r="AQ17" i="17"/>
  <c r="AN17" i="17"/>
  <c r="AS17" i="17"/>
  <c r="AM40" i="17"/>
  <c r="BQ17" i="17"/>
  <c r="BN17" i="17"/>
  <c r="BS17" i="17"/>
  <c r="Z40" i="17"/>
  <c r="BZ40" i="17"/>
  <c r="AZ40" i="17"/>
  <c r="BZ47" i="16"/>
  <c r="CB20" i="16"/>
  <c r="CE20" i="16"/>
  <c r="CG20" i="16"/>
  <c r="BY21" i="16" s="1"/>
  <c r="CC21" i="16" s="1"/>
  <c r="BO20" i="16"/>
  <c r="BR20" i="16"/>
  <c r="BT20" i="16"/>
  <c r="BL21" i="16" s="1"/>
  <c r="BP21" i="16" s="1"/>
  <c r="BQ21" i="16" s="1"/>
  <c r="BM47" i="16"/>
  <c r="BD20" i="16"/>
  <c r="BA20" i="16"/>
  <c r="BF20" i="16"/>
  <c r="AZ45" i="16"/>
  <c r="AM46" i="16"/>
  <c r="AO20" i="16"/>
  <c r="AT20" i="16"/>
  <c r="AL21" i="16" s="1"/>
  <c r="AP21" i="16" s="1"/>
  <c r="AR20" i="16"/>
  <c r="AB20" i="16"/>
  <c r="AG20" i="16"/>
  <c r="Y21" i="16" s="1"/>
  <c r="AC21" i="16" s="1"/>
  <c r="AE20" i="16"/>
  <c r="U19" i="16"/>
  <c r="M18" i="15"/>
  <c r="R17" i="15"/>
  <c r="M19" i="14"/>
  <c r="R18" i="14"/>
  <c r="AU17" i="18" l="1"/>
  <c r="BH17" i="18"/>
  <c r="CC18" i="18"/>
  <c r="BC18" i="18"/>
  <c r="BZ42" i="18"/>
  <c r="CH17" i="18"/>
  <c r="AM42" i="18"/>
  <c r="O18" i="18"/>
  <c r="T18" i="18"/>
  <c r="L19" i="18" s="1"/>
  <c r="R18" i="18"/>
  <c r="AH17" i="18"/>
  <c r="AZ42" i="18"/>
  <c r="AC18" i="18"/>
  <c r="BM43" i="18"/>
  <c r="Z42" i="18"/>
  <c r="AP18" i="18"/>
  <c r="BQ18" i="18"/>
  <c r="BN18" i="18"/>
  <c r="BS18" i="18"/>
  <c r="AO17" i="17"/>
  <c r="AR17" i="17"/>
  <c r="AT17" i="17"/>
  <c r="AL18" i="17" s="1"/>
  <c r="Z41" i="17"/>
  <c r="F9" i="17"/>
  <c r="BB17" i="17"/>
  <c r="BG17" i="17"/>
  <c r="AY18" i="17" s="1"/>
  <c r="BE17" i="17"/>
  <c r="AB17" i="17"/>
  <c r="AE17" i="17"/>
  <c r="AG17" i="17"/>
  <c r="Y18" i="17" s="1"/>
  <c r="AZ41" i="17"/>
  <c r="E9" i="17"/>
  <c r="AM41" i="17"/>
  <c r="O17" i="17"/>
  <c r="T17" i="17"/>
  <c r="L18" i="17" s="1"/>
  <c r="R17" i="17"/>
  <c r="CB17" i="17"/>
  <c r="CE17" i="17"/>
  <c r="CG17" i="17"/>
  <c r="BY18" i="17" s="1"/>
  <c r="C9" i="17"/>
  <c r="BO17" i="17"/>
  <c r="BT17" i="17"/>
  <c r="BL18" i="17" s="1"/>
  <c r="BR17" i="17"/>
  <c r="BM41" i="17"/>
  <c r="B9" i="17"/>
  <c r="BZ41" i="17"/>
  <c r="D9" i="17"/>
  <c r="G9" i="17"/>
  <c r="BZ48" i="16"/>
  <c r="CH20" i="16"/>
  <c r="BM48" i="16"/>
  <c r="BU20" i="16"/>
  <c r="AZ46" i="16"/>
  <c r="BB20" i="16"/>
  <c r="BG20" i="16"/>
  <c r="AY21" i="16" s="1"/>
  <c r="BC21" i="16" s="1"/>
  <c r="BE20" i="16"/>
  <c r="AU20" i="16"/>
  <c r="AM47" i="16"/>
  <c r="AH20" i="16"/>
  <c r="Q20" i="16"/>
  <c r="N20" i="16"/>
  <c r="S20" i="16"/>
  <c r="N18" i="15"/>
  <c r="K18" i="15"/>
  <c r="P18" i="15"/>
  <c r="N19" i="14"/>
  <c r="K19" i="14"/>
  <c r="P19" i="14"/>
  <c r="AD18" i="18" l="1"/>
  <c r="AA18" i="18"/>
  <c r="AF18" i="18"/>
  <c r="CD18" i="18"/>
  <c r="CA18" i="18"/>
  <c r="CF18" i="18"/>
  <c r="AQ18" i="18"/>
  <c r="AN18" i="18"/>
  <c r="AS18" i="18"/>
  <c r="AM43" i="18"/>
  <c r="AZ43" i="18"/>
  <c r="Z43" i="18"/>
  <c r="BD18" i="18"/>
  <c r="BA18" i="18"/>
  <c r="BF18" i="18"/>
  <c r="BO18" i="18"/>
  <c r="BR18" i="18"/>
  <c r="BT18" i="18"/>
  <c r="BL19" i="18" s="1"/>
  <c r="BM44" i="18"/>
  <c r="U18" i="18"/>
  <c r="BZ43" i="18"/>
  <c r="P19" i="18"/>
  <c r="BU17" i="17"/>
  <c r="AZ42" i="17"/>
  <c r="BP18" i="17"/>
  <c r="P18" i="17"/>
  <c r="AC18" i="17"/>
  <c r="Z42" i="17"/>
  <c r="BM42" i="17"/>
  <c r="U17" i="17"/>
  <c r="BZ42" i="17"/>
  <c r="AH17" i="17"/>
  <c r="AP18" i="17"/>
  <c r="AM42" i="17"/>
  <c r="BH17" i="17"/>
  <c r="AU17" i="17"/>
  <c r="CH17" i="17"/>
  <c r="CC18" i="17"/>
  <c r="BC18" i="17"/>
  <c r="CD21" i="16"/>
  <c r="CA21" i="16"/>
  <c r="CF21" i="16"/>
  <c r="BZ49" i="16"/>
  <c r="BN21" i="16"/>
  <c r="BS21" i="16"/>
  <c r="BM49" i="16"/>
  <c r="BH20" i="16"/>
  <c r="AZ47" i="16"/>
  <c r="AQ21" i="16"/>
  <c r="AN21" i="16"/>
  <c r="AS21" i="16"/>
  <c r="AM48" i="16"/>
  <c r="AD21" i="16"/>
  <c r="AA21" i="16"/>
  <c r="AF21" i="16"/>
  <c r="O20" i="16"/>
  <c r="T20" i="16"/>
  <c r="L21" i="16" s="1"/>
  <c r="P21" i="16" s="1"/>
  <c r="R20" i="16"/>
  <c r="L18" i="15"/>
  <c r="Q18" i="15"/>
  <c r="I19" i="15" s="1"/>
  <c r="O18" i="15"/>
  <c r="L19" i="14"/>
  <c r="Q19" i="14"/>
  <c r="I20" i="14" s="1"/>
  <c r="O19" i="14"/>
  <c r="CB18" i="18" l="1"/>
  <c r="CE18" i="18"/>
  <c r="CG18" i="18"/>
  <c r="BY19" i="18" s="1"/>
  <c r="BU18" i="18"/>
  <c r="AZ44" i="18"/>
  <c r="BZ44" i="18"/>
  <c r="AO18" i="18"/>
  <c r="AR18" i="18"/>
  <c r="AT18" i="18"/>
  <c r="AL19" i="18" s="1"/>
  <c r="Q19" i="18"/>
  <c r="N19" i="18"/>
  <c r="S19" i="18"/>
  <c r="AM44" i="18"/>
  <c r="AB18" i="18"/>
  <c r="AG18" i="18"/>
  <c r="Y19" i="18" s="1"/>
  <c r="AE18" i="18"/>
  <c r="Z44" i="18"/>
  <c r="BM45" i="18"/>
  <c r="BP19" i="18"/>
  <c r="BB18" i="18"/>
  <c r="BE18" i="18"/>
  <c r="BG18" i="18"/>
  <c r="AY19" i="18" s="1"/>
  <c r="Q18" i="17"/>
  <c r="N18" i="17"/>
  <c r="S18" i="17"/>
  <c r="BQ18" i="17"/>
  <c r="BN18" i="17"/>
  <c r="BS18" i="17"/>
  <c r="CD18" i="17"/>
  <c r="CA18" i="17"/>
  <c r="CF18" i="17"/>
  <c r="AQ18" i="17"/>
  <c r="AN18" i="17"/>
  <c r="AS18" i="17"/>
  <c r="Z43" i="17"/>
  <c r="AM43" i="17"/>
  <c r="BM43" i="17"/>
  <c r="AZ43" i="17"/>
  <c r="BD18" i="17"/>
  <c r="BA18" i="17"/>
  <c r="BF18" i="17"/>
  <c r="BZ43" i="17"/>
  <c r="AD18" i="17"/>
  <c r="AA18" i="17"/>
  <c r="AF18" i="17"/>
  <c r="BZ50" i="16"/>
  <c r="CB21" i="16"/>
  <c r="CE21" i="16"/>
  <c r="CG21" i="16"/>
  <c r="BY22" i="16" s="1"/>
  <c r="CC22" i="16" s="1"/>
  <c r="BM50" i="16"/>
  <c r="BO21" i="16"/>
  <c r="BR21" i="16"/>
  <c r="BT21" i="16"/>
  <c r="BL22" i="16" s="1"/>
  <c r="BP22" i="16" s="1"/>
  <c r="BQ22" i="16" s="1"/>
  <c r="AZ48" i="16"/>
  <c r="BD21" i="16"/>
  <c r="BA21" i="16"/>
  <c r="BF21" i="16"/>
  <c r="AM49" i="16"/>
  <c r="AO21" i="16"/>
  <c r="AR21" i="16"/>
  <c r="AT21" i="16"/>
  <c r="AL22" i="16" s="1"/>
  <c r="AP22" i="16" s="1"/>
  <c r="AB21" i="16"/>
  <c r="AE21" i="16"/>
  <c r="AG21" i="16"/>
  <c r="Y22" i="16" s="1"/>
  <c r="AC22" i="16" s="1"/>
  <c r="U20" i="16"/>
  <c r="R18" i="15"/>
  <c r="M19" i="15"/>
  <c r="M20" i="14"/>
  <c r="R19" i="14"/>
  <c r="O19" i="18" l="1"/>
  <c r="T19" i="18"/>
  <c r="L20" i="18" s="1"/>
  <c r="R19" i="18"/>
  <c r="AP19" i="18"/>
  <c r="Z45" i="18"/>
  <c r="BH18" i="18"/>
  <c r="AU18" i="18"/>
  <c r="AM45" i="18"/>
  <c r="CC19" i="18"/>
  <c r="AZ45" i="18"/>
  <c r="BM46" i="18"/>
  <c r="CH18" i="18"/>
  <c r="AC19" i="18"/>
  <c r="BC19" i="18"/>
  <c r="AH18" i="18"/>
  <c r="BQ19" i="18"/>
  <c r="BN19" i="18"/>
  <c r="BS19" i="18"/>
  <c r="BZ45" i="18"/>
  <c r="AO18" i="17"/>
  <c r="AR18" i="17"/>
  <c r="AT18" i="17"/>
  <c r="AL19" i="17" s="1"/>
  <c r="CB18" i="17"/>
  <c r="CE18" i="17"/>
  <c r="CG18" i="17"/>
  <c r="BY19" i="17" s="1"/>
  <c r="AM44" i="17"/>
  <c r="BB18" i="17"/>
  <c r="BE18" i="17"/>
  <c r="BG18" i="17"/>
  <c r="AY19" i="17" s="1"/>
  <c r="AB18" i="17"/>
  <c r="AG18" i="17"/>
  <c r="Y19" i="17" s="1"/>
  <c r="AE18" i="17"/>
  <c r="BM44" i="17"/>
  <c r="O18" i="17"/>
  <c r="T18" i="17"/>
  <c r="L19" i="17" s="1"/>
  <c r="R18" i="17"/>
  <c r="Z44" i="17"/>
  <c r="BO18" i="17"/>
  <c r="BR18" i="17"/>
  <c r="BT18" i="17"/>
  <c r="BL19" i="17" s="1"/>
  <c r="AZ44" i="17"/>
  <c r="BZ44" i="17"/>
  <c r="CH21" i="16"/>
  <c r="BZ51" i="16"/>
  <c r="BU21" i="16"/>
  <c r="BM51" i="16"/>
  <c r="BB21" i="16"/>
  <c r="BG21" i="16"/>
  <c r="AY22" i="16" s="1"/>
  <c r="BC22" i="16" s="1"/>
  <c r="BE21" i="16"/>
  <c r="AZ49" i="16"/>
  <c r="AU21" i="16"/>
  <c r="AM50" i="16"/>
  <c r="AH21" i="16"/>
  <c r="Q21" i="16"/>
  <c r="N21" i="16"/>
  <c r="S21" i="16"/>
  <c r="N19" i="15"/>
  <c r="K19" i="15"/>
  <c r="P19" i="15"/>
  <c r="N20" i="14"/>
  <c r="K20" i="14"/>
  <c r="P20" i="14"/>
  <c r="Z46" i="18" l="1"/>
  <c r="AQ19" i="18"/>
  <c r="AN19" i="18"/>
  <c r="AS19" i="18"/>
  <c r="BZ46" i="18"/>
  <c r="CD19" i="18"/>
  <c r="CA19" i="18"/>
  <c r="CF19" i="18"/>
  <c r="AM46" i="18"/>
  <c r="U19" i="18"/>
  <c r="BM47" i="18"/>
  <c r="P20" i="18"/>
  <c r="AD19" i="18"/>
  <c r="AA19" i="18"/>
  <c r="AF19" i="18"/>
  <c r="BO19" i="18"/>
  <c r="BT19" i="18"/>
  <c r="BL20" i="18" s="1"/>
  <c r="BR19" i="18"/>
  <c r="BD19" i="18"/>
  <c r="BA19" i="18"/>
  <c r="BF19" i="18"/>
  <c r="AZ46" i="18"/>
  <c r="CH18" i="17"/>
  <c r="BC19" i="17"/>
  <c r="BH18" i="17"/>
  <c r="AM45" i="17"/>
  <c r="BZ45" i="17"/>
  <c r="AZ45" i="17"/>
  <c r="U18" i="17"/>
  <c r="AP19" i="17"/>
  <c r="AU18" i="17"/>
  <c r="BM45" i="17"/>
  <c r="AC19" i="17"/>
  <c r="P19" i="17"/>
  <c r="BP19" i="17"/>
  <c r="BU18" i="17"/>
  <c r="Z45" i="17"/>
  <c r="AH18" i="17"/>
  <c r="CC19" i="17"/>
  <c r="BZ52" i="16"/>
  <c r="CD22" i="16"/>
  <c r="CA22" i="16"/>
  <c r="CF22" i="16"/>
  <c r="BM52" i="16"/>
  <c r="BN22" i="16"/>
  <c r="BS22" i="16"/>
  <c r="AZ50" i="16"/>
  <c r="BH21" i="16"/>
  <c r="AM51" i="16"/>
  <c r="AQ22" i="16"/>
  <c r="AN22" i="16"/>
  <c r="AS22" i="16"/>
  <c r="AD22" i="16"/>
  <c r="AA22" i="16"/>
  <c r="AF22" i="16"/>
  <c r="O21" i="16"/>
  <c r="T21" i="16"/>
  <c r="L22" i="16" s="1"/>
  <c r="P22" i="16" s="1"/>
  <c r="R21" i="16"/>
  <c r="L19" i="15"/>
  <c r="O19" i="15"/>
  <c r="Q19" i="15"/>
  <c r="I20" i="15" s="1"/>
  <c r="L20" i="14"/>
  <c r="O20" i="14"/>
  <c r="Q20" i="14"/>
  <c r="I21" i="14" s="1"/>
  <c r="AO19" i="18" l="1"/>
  <c r="AR19" i="18"/>
  <c r="AT19" i="18"/>
  <c r="AL20" i="18" s="1"/>
  <c r="BP20" i="18"/>
  <c r="AM47" i="18"/>
  <c r="BB19" i="18"/>
  <c r="BG19" i="18"/>
  <c r="AY20" i="18" s="1"/>
  <c r="BE19" i="18"/>
  <c r="AZ47" i="18"/>
  <c r="Q20" i="18"/>
  <c r="N20" i="18"/>
  <c r="S20" i="18"/>
  <c r="Z47" i="18"/>
  <c r="BZ47" i="18"/>
  <c r="AB19" i="18"/>
  <c r="AG19" i="18"/>
  <c r="Y20" i="18" s="1"/>
  <c r="AE19" i="18"/>
  <c r="BU19" i="18"/>
  <c r="BM48" i="18"/>
  <c r="CB19" i="18"/>
  <c r="CE19" i="18"/>
  <c r="CG19" i="18"/>
  <c r="BY20" i="18" s="1"/>
  <c r="AD19" i="17"/>
  <c r="AA19" i="17"/>
  <c r="AF19" i="17"/>
  <c r="AQ19" i="17"/>
  <c r="AN19" i="17"/>
  <c r="AS19" i="17"/>
  <c r="AM46" i="17"/>
  <c r="BD19" i="17"/>
  <c r="BA19" i="17"/>
  <c r="BF19" i="17"/>
  <c r="CD19" i="17"/>
  <c r="CA19" i="17"/>
  <c r="CF19" i="17"/>
  <c r="BZ46" i="17"/>
  <c r="Q19" i="17"/>
  <c r="N19" i="17"/>
  <c r="S19" i="17"/>
  <c r="Z46" i="17"/>
  <c r="BM46" i="17"/>
  <c r="AZ46" i="17"/>
  <c r="BQ19" i="17"/>
  <c r="BN19" i="17"/>
  <c r="BS19" i="17"/>
  <c r="CB22" i="16"/>
  <c r="CE22" i="16"/>
  <c r="CG22" i="16"/>
  <c r="BY23" i="16" s="1"/>
  <c r="CC23" i="16" s="1"/>
  <c r="BZ53" i="16"/>
  <c r="BO22" i="16"/>
  <c r="BR22" i="16"/>
  <c r="BT22" i="16"/>
  <c r="BL23" i="16" s="1"/>
  <c r="BP23" i="16" s="1"/>
  <c r="BQ23" i="16" s="1"/>
  <c r="BM53" i="16"/>
  <c r="BD22" i="16"/>
  <c r="BA22" i="16"/>
  <c r="BF22" i="16"/>
  <c r="AZ51" i="16"/>
  <c r="AO22" i="16"/>
  <c r="AR22" i="16"/>
  <c r="AT22" i="16"/>
  <c r="AL23" i="16" s="1"/>
  <c r="AP23" i="16" s="1"/>
  <c r="AM52" i="16"/>
  <c r="AB22" i="16"/>
  <c r="AG22" i="16"/>
  <c r="Y23" i="16" s="1"/>
  <c r="AC23" i="16" s="1"/>
  <c r="AE22" i="16"/>
  <c r="U21" i="16"/>
  <c r="R19" i="15"/>
  <c r="M20" i="15"/>
  <c r="M21" i="14"/>
  <c r="R20" i="14"/>
  <c r="BH19" i="18" l="1"/>
  <c r="BQ20" i="18"/>
  <c r="BN20" i="18"/>
  <c r="BS20" i="18"/>
  <c r="Z48" i="18"/>
  <c r="AP20" i="18"/>
  <c r="AZ48" i="18"/>
  <c r="BC20" i="18"/>
  <c r="AU19" i="18"/>
  <c r="CH19" i="18"/>
  <c r="BZ48" i="18"/>
  <c r="BM49" i="18"/>
  <c r="AH19" i="18"/>
  <c r="CC20" i="18"/>
  <c r="AC20" i="18"/>
  <c r="O20" i="18"/>
  <c r="T20" i="18"/>
  <c r="L21" i="18" s="1"/>
  <c r="R20" i="18"/>
  <c r="AM48" i="18"/>
  <c r="AM47" i="17"/>
  <c r="CB19" i="17"/>
  <c r="CG19" i="17"/>
  <c r="BY20" i="17" s="1"/>
  <c r="CE19" i="17"/>
  <c r="BZ47" i="17"/>
  <c r="AO19" i="17"/>
  <c r="AR19" i="17"/>
  <c r="AT19" i="17"/>
  <c r="AL20" i="17" s="1"/>
  <c r="BO19" i="17"/>
  <c r="BR19" i="17"/>
  <c r="BT19" i="17"/>
  <c r="BL20" i="17" s="1"/>
  <c r="Z47" i="17"/>
  <c r="O19" i="17"/>
  <c r="R19" i="17"/>
  <c r="T19" i="17"/>
  <c r="L20" i="17" s="1"/>
  <c r="BB19" i="17"/>
  <c r="BG19" i="17"/>
  <c r="AY20" i="17" s="1"/>
  <c r="BE19" i="17"/>
  <c r="AB19" i="17"/>
  <c r="AG19" i="17"/>
  <c r="Y20" i="17" s="1"/>
  <c r="AE19" i="17"/>
  <c r="BM47" i="17"/>
  <c r="AZ47" i="17"/>
  <c r="CH22" i="16"/>
  <c r="BZ54" i="16"/>
  <c r="BM54" i="16"/>
  <c r="BU22" i="16"/>
  <c r="AZ52" i="16"/>
  <c r="BB22" i="16"/>
  <c r="BG22" i="16"/>
  <c r="AY23" i="16" s="1"/>
  <c r="BC23" i="16" s="1"/>
  <c r="BE22" i="16"/>
  <c r="AM53" i="16"/>
  <c r="AU22" i="16"/>
  <c r="AH22" i="16"/>
  <c r="Q22" i="16"/>
  <c r="N22" i="16"/>
  <c r="S22" i="16"/>
  <c r="N20" i="15"/>
  <c r="K20" i="15"/>
  <c r="P20" i="15"/>
  <c r="N21" i="14"/>
  <c r="K21" i="14"/>
  <c r="P21" i="14"/>
  <c r="U20" i="18" l="1"/>
  <c r="Z49" i="18"/>
  <c r="BO20" i="18"/>
  <c r="BR20" i="18"/>
  <c r="BT20" i="18"/>
  <c r="BL21" i="18" s="1"/>
  <c r="BD20" i="18"/>
  <c r="BA20" i="18"/>
  <c r="BF20" i="18"/>
  <c r="BZ49" i="18"/>
  <c r="AZ49" i="18"/>
  <c r="BM50" i="18"/>
  <c r="CD20" i="18"/>
  <c r="CA20" i="18"/>
  <c r="CF20" i="18"/>
  <c r="P21" i="18"/>
  <c r="AD20" i="18"/>
  <c r="AA20" i="18"/>
  <c r="AF20" i="18"/>
  <c r="AM49" i="18"/>
  <c r="AQ20" i="18"/>
  <c r="AN20" i="18"/>
  <c r="AS20" i="18"/>
  <c r="P20" i="17"/>
  <c r="U19" i="17"/>
  <c r="CC20" i="17"/>
  <c r="BZ48" i="17"/>
  <c r="BU19" i="17"/>
  <c r="CH19" i="17"/>
  <c r="AH19" i="17"/>
  <c r="AC20" i="17"/>
  <c r="Z48" i="17"/>
  <c r="AP20" i="17"/>
  <c r="BM48" i="17"/>
  <c r="BP20" i="17"/>
  <c r="AU19" i="17"/>
  <c r="BH19" i="17"/>
  <c r="AZ48" i="17"/>
  <c r="BC20" i="17"/>
  <c r="AM48" i="17"/>
  <c r="CD23" i="16"/>
  <c r="CA23" i="16"/>
  <c r="CF23" i="16"/>
  <c r="BZ55" i="16"/>
  <c r="BN23" i="16"/>
  <c r="BS23" i="16"/>
  <c r="BM55" i="16"/>
  <c r="AZ53" i="16"/>
  <c r="BH22" i="16"/>
  <c r="AQ23" i="16"/>
  <c r="AN23" i="16"/>
  <c r="AS23" i="16"/>
  <c r="AM54" i="16"/>
  <c r="AA23" i="16"/>
  <c r="AD23" i="16"/>
  <c r="AF23" i="16"/>
  <c r="O22" i="16"/>
  <c r="R22" i="16"/>
  <c r="T22" i="16"/>
  <c r="L23" i="16" s="1"/>
  <c r="P23" i="16" s="1"/>
  <c r="L20" i="15"/>
  <c r="O20" i="15"/>
  <c r="Q20" i="15"/>
  <c r="I21" i="15" s="1"/>
  <c r="L21" i="14"/>
  <c r="Q21" i="14"/>
  <c r="I22" i="14" s="1"/>
  <c r="O21" i="14"/>
  <c r="AB20" i="18" l="1"/>
  <c r="AE20" i="18"/>
  <c r="AG20" i="18"/>
  <c r="Y21" i="18" s="1"/>
  <c r="BZ50" i="18"/>
  <c r="BU20" i="18"/>
  <c r="Z50" i="18"/>
  <c r="CB20" i="18"/>
  <c r="CG20" i="18"/>
  <c r="BY21" i="18" s="1"/>
  <c r="CE20" i="18"/>
  <c r="BM51" i="18"/>
  <c r="Q21" i="18"/>
  <c r="N21" i="18"/>
  <c r="S21" i="18"/>
  <c r="AO20" i="18"/>
  <c r="AR20" i="18"/>
  <c r="AT20" i="18"/>
  <c r="AL21" i="18" s="1"/>
  <c r="AM50" i="18"/>
  <c r="BB20" i="18"/>
  <c r="BE20" i="18"/>
  <c r="BG20" i="18"/>
  <c r="AY21" i="18" s="1"/>
  <c r="BP21" i="18"/>
  <c r="AZ50" i="18"/>
  <c r="AD20" i="17"/>
  <c r="AA20" i="17"/>
  <c r="AF20" i="17"/>
  <c r="BD20" i="17"/>
  <c r="BA20" i="17"/>
  <c r="BF20" i="17"/>
  <c r="CD20" i="17"/>
  <c r="CA20" i="17"/>
  <c r="CF20" i="17"/>
  <c r="BM49" i="17"/>
  <c r="AQ20" i="17"/>
  <c r="AN20" i="17"/>
  <c r="AS20" i="17"/>
  <c r="BQ20" i="17"/>
  <c r="BN20" i="17"/>
  <c r="BS20" i="17"/>
  <c r="BZ49" i="17"/>
  <c r="AZ49" i="17"/>
  <c r="AM49" i="17"/>
  <c r="Z49" i="17"/>
  <c r="Q20" i="17"/>
  <c r="N20" i="17"/>
  <c r="S20" i="17"/>
  <c r="BZ56" i="16"/>
  <c r="CB23" i="16"/>
  <c r="CG23" i="16"/>
  <c r="BY24" i="16" s="1"/>
  <c r="CC24" i="16" s="1"/>
  <c r="CE23" i="16"/>
  <c r="BM56" i="16"/>
  <c r="BO23" i="16"/>
  <c r="BT23" i="16"/>
  <c r="BL24" i="16" s="1"/>
  <c r="BP24" i="16" s="1"/>
  <c r="BQ24" i="16" s="1"/>
  <c r="BR23" i="16"/>
  <c r="AZ54" i="16"/>
  <c r="BD23" i="16"/>
  <c r="BA23" i="16"/>
  <c r="BF23" i="16"/>
  <c r="AM55" i="16"/>
  <c r="AO23" i="16"/>
  <c r="AR23" i="16"/>
  <c r="AT23" i="16"/>
  <c r="AL24" i="16" s="1"/>
  <c r="AP24" i="16" s="1"/>
  <c r="AB23" i="16"/>
  <c r="AG23" i="16"/>
  <c r="Y24" i="16" s="1"/>
  <c r="AC24" i="16" s="1"/>
  <c r="AE23" i="16"/>
  <c r="U22" i="16"/>
  <c r="M21" i="15"/>
  <c r="R20" i="15"/>
  <c r="R21" i="14"/>
  <c r="M22" i="14"/>
  <c r="Z51" i="18" l="1"/>
  <c r="BM52" i="18"/>
  <c r="AZ51" i="18"/>
  <c r="BQ21" i="18"/>
  <c r="BN21" i="18"/>
  <c r="BS21" i="18"/>
  <c r="AU20" i="18"/>
  <c r="CH20" i="18"/>
  <c r="BZ51" i="18"/>
  <c r="BC21" i="18"/>
  <c r="AC21" i="18"/>
  <c r="AM51" i="18"/>
  <c r="BH20" i="18"/>
  <c r="O21" i="18"/>
  <c r="R21" i="18"/>
  <c r="T21" i="18"/>
  <c r="L22" i="18" s="1"/>
  <c r="AH20" i="18"/>
  <c r="AP21" i="18"/>
  <c r="CC21" i="18"/>
  <c r="BZ50" i="17"/>
  <c r="BO20" i="17"/>
  <c r="BR20" i="17"/>
  <c r="BT20" i="17"/>
  <c r="BL21" i="17" s="1"/>
  <c r="CB20" i="17"/>
  <c r="CE20" i="17"/>
  <c r="CG20" i="17"/>
  <c r="BY21" i="17" s="1"/>
  <c r="AM50" i="17"/>
  <c r="AO20" i="17"/>
  <c r="AR20" i="17"/>
  <c r="AT20" i="17"/>
  <c r="AL21" i="17" s="1"/>
  <c r="BB20" i="17"/>
  <c r="BE20" i="17"/>
  <c r="BG20" i="17"/>
  <c r="AY21" i="17" s="1"/>
  <c r="AZ50" i="17"/>
  <c r="O20" i="17"/>
  <c r="T20" i="17"/>
  <c r="L21" i="17" s="1"/>
  <c r="R20" i="17"/>
  <c r="BM50" i="17"/>
  <c r="AB20" i="17"/>
  <c r="AE20" i="17"/>
  <c r="AG20" i="17"/>
  <c r="Y21" i="17" s="1"/>
  <c r="Z50" i="17"/>
  <c r="BZ57" i="16"/>
  <c r="CH23" i="16"/>
  <c r="BM57" i="16"/>
  <c r="BU23" i="16"/>
  <c r="BB23" i="16"/>
  <c r="BE23" i="16"/>
  <c r="BG23" i="16"/>
  <c r="AY24" i="16" s="1"/>
  <c r="BC24" i="16" s="1"/>
  <c r="AZ55" i="16"/>
  <c r="AU23" i="16"/>
  <c r="AM56" i="16"/>
  <c r="AH23" i="16"/>
  <c r="Q23" i="16"/>
  <c r="N23" i="16"/>
  <c r="S23" i="16"/>
  <c r="N21" i="15"/>
  <c r="K21" i="15"/>
  <c r="P21" i="15"/>
  <c r="N22" i="14"/>
  <c r="K22" i="14"/>
  <c r="P22" i="14"/>
  <c r="CD21" i="18" l="1"/>
  <c r="CA21" i="18"/>
  <c r="CF21" i="18"/>
  <c r="AQ21" i="18"/>
  <c r="AN21" i="18"/>
  <c r="AS21" i="18"/>
  <c r="BO21" i="18"/>
  <c r="BT21" i="18"/>
  <c r="BL22" i="18" s="1"/>
  <c r="BR21" i="18"/>
  <c r="AZ52" i="18"/>
  <c r="P22" i="18"/>
  <c r="AD21" i="18"/>
  <c r="AA21" i="18"/>
  <c r="AF21" i="18"/>
  <c r="BM53" i="18"/>
  <c r="BZ52" i="18"/>
  <c r="U21" i="18"/>
  <c r="AM52" i="18"/>
  <c r="BD21" i="18"/>
  <c r="BA21" i="18"/>
  <c r="BF21" i="18"/>
  <c r="Z52" i="18"/>
  <c r="Z51" i="17"/>
  <c r="AP21" i="17"/>
  <c r="AH20" i="17"/>
  <c r="U20" i="17"/>
  <c r="CC21" i="17"/>
  <c r="P21" i="17"/>
  <c r="CH20" i="17"/>
  <c r="AC21" i="17"/>
  <c r="AU20" i="17"/>
  <c r="AZ51" i="17"/>
  <c r="BP21" i="17"/>
  <c r="BU20" i="17"/>
  <c r="BC21" i="17"/>
  <c r="AM51" i="17"/>
  <c r="BM51" i="17"/>
  <c r="BH20" i="17"/>
  <c r="BZ51" i="17"/>
  <c r="CD24" i="16"/>
  <c r="CA24" i="16"/>
  <c r="CF24" i="16"/>
  <c r="BZ58" i="16"/>
  <c r="BM58" i="16"/>
  <c r="BN24" i="16"/>
  <c r="BS24" i="16"/>
  <c r="BH23" i="16"/>
  <c r="AZ56" i="16"/>
  <c r="AM57" i="16"/>
  <c r="AQ24" i="16"/>
  <c r="AN24" i="16"/>
  <c r="AS24" i="16"/>
  <c r="AA24" i="16"/>
  <c r="AD24" i="16"/>
  <c r="AF24" i="16"/>
  <c r="O23" i="16"/>
  <c r="T23" i="16"/>
  <c r="L24" i="16" s="1"/>
  <c r="P24" i="16" s="1"/>
  <c r="R23" i="16"/>
  <c r="L21" i="15"/>
  <c r="Q21" i="15"/>
  <c r="I22" i="15" s="1"/>
  <c r="O21" i="15"/>
  <c r="L22" i="14"/>
  <c r="O22" i="14"/>
  <c r="Q22" i="14"/>
  <c r="I23" i="14" s="1"/>
  <c r="AM53" i="18" l="1"/>
  <c r="AO21" i="18"/>
  <c r="AR21" i="18"/>
  <c r="AT21" i="18"/>
  <c r="AL22" i="18" s="1"/>
  <c r="AB21" i="18"/>
  <c r="AG21" i="18"/>
  <c r="Y22" i="18" s="1"/>
  <c r="AE21" i="18"/>
  <c r="BZ53" i="18"/>
  <c r="Q22" i="18"/>
  <c r="N22" i="18"/>
  <c r="S22" i="18"/>
  <c r="BP22" i="18"/>
  <c r="BB21" i="18"/>
  <c r="BE21" i="18"/>
  <c r="BG21" i="18"/>
  <c r="AY22" i="18" s="1"/>
  <c r="BM54" i="18"/>
  <c r="AZ53" i="18"/>
  <c r="CB21" i="18"/>
  <c r="CG21" i="18"/>
  <c r="BY22" i="18" s="1"/>
  <c r="CE21" i="18"/>
  <c r="Z53" i="18"/>
  <c r="BU21" i="18"/>
  <c r="BQ21" i="17"/>
  <c r="BN21" i="17"/>
  <c r="BS21" i="17"/>
  <c r="AZ52" i="17"/>
  <c r="AQ21" i="17"/>
  <c r="AN21" i="17"/>
  <c r="AS21" i="17"/>
  <c r="AM52" i="17"/>
  <c r="Q21" i="17"/>
  <c r="N21" i="17"/>
  <c r="S21" i="17"/>
  <c r="BD21" i="17"/>
  <c r="BA21" i="17"/>
  <c r="BF21" i="17"/>
  <c r="AD21" i="17"/>
  <c r="AA21" i="17"/>
  <c r="AF21" i="17"/>
  <c r="BM52" i="17"/>
  <c r="BZ52" i="17"/>
  <c r="Z52" i="17"/>
  <c r="CD21" i="17"/>
  <c r="CA21" i="17"/>
  <c r="CF21" i="17"/>
  <c r="BZ59" i="16"/>
  <c r="CB24" i="16"/>
  <c r="CG24" i="16"/>
  <c r="BY25" i="16" s="1"/>
  <c r="CC25" i="16" s="1"/>
  <c r="CE24" i="16"/>
  <c r="BO24" i="16"/>
  <c r="BR24" i="16"/>
  <c r="BT24" i="16"/>
  <c r="BL25" i="16" s="1"/>
  <c r="BP25" i="16" s="1"/>
  <c r="BQ25" i="16" s="1"/>
  <c r="BM59" i="16"/>
  <c r="BD24" i="16"/>
  <c r="BA24" i="16"/>
  <c r="BF24" i="16"/>
  <c r="AZ57" i="16"/>
  <c r="AO24" i="16"/>
  <c r="AR24" i="16"/>
  <c r="AT24" i="16"/>
  <c r="AL25" i="16" s="1"/>
  <c r="AP25" i="16" s="1"/>
  <c r="AM58" i="16"/>
  <c r="AB24" i="16"/>
  <c r="AE24" i="16"/>
  <c r="AG24" i="16"/>
  <c r="Y25" i="16" s="1"/>
  <c r="AC25" i="16" s="1"/>
  <c r="U23" i="16"/>
  <c r="M22" i="15"/>
  <c r="R21" i="15"/>
  <c r="M23" i="14"/>
  <c r="R22" i="14"/>
  <c r="AC22" i="18" l="1"/>
  <c r="AP22" i="18"/>
  <c r="BC22" i="18"/>
  <c r="O22" i="18"/>
  <c r="R22" i="18"/>
  <c r="T22" i="18"/>
  <c r="L23" i="18" s="1"/>
  <c r="AU21" i="18"/>
  <c r="CC22" i="18"/>
  <c r="BM55" i="18"/>
  <c r="BZ54" i="18"/>
  <c r="Z54" i="18"/>
  <c r="CH21" i="18"/>
  <c r="BH21" i="18"/>
  <c r="AZ54" i="18"/>
  <c r="BQ22" i="18"/>
  <c r="BN22" i="18"/>
  <c r="BS22" i="18"/>
  <c r="AH21" i="18"/>
  <c r="AM54" i="18"/>
  <c r="Z53" i="17"/>
  <c r="BB21" i="17"/>
  <c r="BG21" i="17"/>
  <c r="AY22" i="17" s="1"/>
  <c r="BE21" i="17"/>
  <c r="BZ53" i="17"/>
  <c r="CB21" i="17"/>
  <c r="CG21" i="17"/>
  <c r="BY22" i="17" s="1"/>
  <c r="CE21" i="17"/>
  <c r="AZ53" i="17"/>
  <c r="O21" i="17"/>
  <c r="T21" i="17"/>
  <c r="L22" i="17" s="1"/>
  <c r="R21" i="17"/>
  <c r="AB21" i="17"/>
  <c r="AG21" i="17"/>
  <c r="Y22" i="17" s="1"/>
  <c r="AE21" i="17"/>
  <c r="AM53" i="17"/>
  <c r="BO21" i="17"/>
  <c r="BR21" i="17"/>
  <c r="BT21" i="17"/>
  <c r="BL22" i="17" s="1"/>
  <c r="AO21" i="17"/>
  <c r="AR21" i="17"/>
  <c r="AT21" i="17"/>
  <c r="AL22" i="17" s="1"/>
  <c r="BM53" i="17"/>
  <c r="CH24" i="16"/>
  <c r="BZ60" i="16"/>
  <c r="BM60" i="16"/>
  <c r="BU24" i="16"/>
  <c r="AZ58" i="16"/>
  <c r="BB24" i="16"/>
  <c r="BG24" i="16"/>
  <c r="AY25" i="16" s="1"/>
  <c r="BC25" i="16" s="1"/>
  <c r="BE24" i="16"/>
  <c r="AU24" i="16"/>
  <c r="AM59" i="16"/>
  <c r="AH24" i="16"/>
  <c r="Q24" i="16"/>
  <c r="N24" i="16"/>
  <c r="S24" i="16"/>
  <c r="N22" i="15"/>
  <c r="K22" i="15"/>
  <c r="P22" i="15"/>
  <c r="N23" i="14"/>
  <c r="K23" i="14"/>
  <c r="P23" i="14"/>
  <c r="BD22" i="18" l="1"/>
  <c r="BA22" i="18"/>
  <c r="BF22" i="18"/>
  <c r="U22" i="18"/>
  <c r="CD22" i="18"/>
  <c r="CA22" i="18"/>
  <c r="CF22" i="18"/>
  <c r="BM56" i="18"/>
  <c r="AQ22" i="18"/>
  <c r="AN22" i="18"/>
  <c r="AS22" i="18"/>
  <c r="BO22" i="18"/>
  <c r="BT22" i="18"/>
  <c r="BL23" i="18" s="1"/>
  <c r="BR22" i="18"/>
  <c r="BZ55" i="18"/>
  <c r="Z55" i="18"/>
  <c r="AM55" i="18"/>
  <c r="AZ55" i="18"/>
  <c r="P23" i="18"/>
  <c r="AD22" i="18"/>
  <c r="AA22" i="18"/>
  <c r="AF22" i="18"/>
  <c r="BH21" i="17"/>
  <c r="AZ54" i="17"/>
  <c r="BC22" i="17"/>
  <c r="CH21" i="17"/>
  <c r="BP22" i="17"/>
  <c r="U21" i="17"/>
  <c r="CC22" i="17"/>
  <c r="Z54" i="17"/>
  <c r="AP22" i="17"/>
  <c r="AU21" i="17"/>
  <c r="AC22" i="17"/>
  <c r="BM54" i="17"/>
  <c r="BU21" i="17"/>
  <c r="P22" i="17"/>
  <c r="BZ54" i="17"/>
  <c r="AM54" i="17"/>
  <c r="AH21" i="17"/>
  <c r="BZ61" i="16"/>
  <c r="CD25" i="16"/>
  <c r="CA25" i="16"/>
  <c r="CF25" i="16"/>
  <c r="BN25" i="16"/>
  <c r="BS25" i="16"/>
  <c r="BM61" i="16"/>
  <c r="BH24" i="16"/>
  <c r="AZ59" i="16"/>
  <c r="AM60" i="16"/>
  <c r="AQ25" i="16"/>
  <c r="AN25" i="16"/>
  <c r="AS25" i="16"/>
  <c r="AD25" i="16"/>
  <c r="AA25" i="16"/>
  <c r="AF25" i="16"/>
  <c r="O24" i="16"/>
  <c r="R24" i="16"/>
  <c r="T24" i="16"/>
  <c r="L25" i="16" s="1"/>
  <c r="P25" i="16" s="1"/>
  <c r="L22" i="15"/>
  <c r="Q22" i="15"/>
  <c r="I23" i="15" s="1"/>
  <c r="O22" i="15"/>
  <c r="L23" i="14"/>
  <c r="Q23" i="14"/>
  <c r="I24" i="14" s="1"/>
  <c r="O23" i="14"/>
  <c r="AO22" i="18" l="1"/>
  <c r="AT22" i="18"/>
  <c r="AL23" i="18" s="1"/>
  <c r="AR22" i="18"/>
  <c r="AM56" i="18"/>
  <c r="Z56" i="18"/>
  <c r="Q23" i="18"/>
  <c r="N23" i="18"/>
  <c r="S23" i="18"/>
  <c r="BZ56" i="18"/>
  <c r="CB22" i="18"/>
  <c r="CE22" i="18"/>
  <c r="CG22" i="18"/>
  <c r="BY23" i="18" s="1"/>
  <c r="AB22" i="18"/>
  <c r="AG22" i="18"/>
  <c r="Y23" i="18" s="1"/>
  <c r="AE22" i="18"/>
  <c r="BM57" i="18"/>
  <c r="BB22" i="18"/>
  <c r="BE22" i="18"/>
  <c r="BG22" i="18"/>
  <c r="AY23" i="18" s="1"/>
  <c r="BP23" i="18"/>
  <c r="AZ56" i="18"/>
  <c r="BU22" i="18"/>
  <c r="BM55" i="17"/>
  <c r="AD22" i="17"/>
  <c r="AA22" i="17"/>
  <c r="AF22" i="17"/>
  <c r="BZ55" i="17"/>
  <c r="AZ55" i="17"/>
  <c r="Q22" i="17"/>
  <c r="N22" i="17"/>
  <c r="S22" i="17"/>
  <c r="CD22" i="17"/>
  <c r="CA22" i="17"/>
  <c r="CF22" i="17"/>
  <c r="BD22" i="17"/>
  <c r="BA22" i="17"/>
  <c r="BF22" i="17"/>
  <c r="AQ22" i="17"/>
  <c r="AN22" i="17"/>
  <c r="AS22" i="17"/>
  <c r="AM55" i="17"/>
  <c r="Z55" i="17"/>
  <c r="BQ22" i="17"/>
  <c r="BN22" i="17"/>
  <c r="BS22" i="17"/>
  <c r="CB25" i="16"/>
  <c r="CE25" i="16"/>
  <c r="CG25" i="16"/>
  <c r="BY26" i="16" s="1"/>
  <c r="CC26" i="16" s="1"/>
  <c r="BZ62" i="16"/>
  <c r="BM62" i="16"/>
  <c r="BO25" i="16"/>
  <c r="BR25" i="16"/>
  <c r="BT25" i="16"/>
  <c r="BL26" i="16" s="1"/>
  <c r="BP26" i="16" s="1"/>
  <c r="BQ26" i="16" s="1"/>
  <c r="BD25" i="16"/>
  <c r="BA25" i="16"/>
  <c r="BF25" i="16"/>
  <c r="AZ60" i="16"/>
  <c r="AO25" i="16"/>
  <c r="AR25" i="16"/>
  <c r="AT25" i="16"/>
  <c r="AL26" i="16" s="1"/>
  <c r="AP26" i="16" s="1"/>
  <c r="AM61" i="16"/>
  <c r="AB25" i="16"/>
  <c r="AG25" i="16"/>
  <c r="Y26" i="16" s="1"/>
  <c r="AC26" i="16" s="1"/>
  <c r="AE25" i="16"/>
  <c r="U24" i="16"/>
  <c r="R22" i="15"/>
  <c r="M23" i="15"/>
  <c r="M24" i="14"/>
  <c r="R23" i="14"/>
  <c r="BH22" i="18" l="1"/>
  <c r="AM57" i="18"/>
  <c r="AH22" i="18"/>
  <c r="BZ57" i="18"/>
  <c r="BQ23" i="18"/>
  <c r="BN23" i="18"/>
  <c r="BS23" i="18"/>
  <c r="AC23" i="18"/>
  <c r="AU22" i="18"/>
  <c r="Z57" i="18"/>
  <c r="CC23" i="18"/>
  <c r="CH22" i="18"/>
  <c r="BM58" i="18"/>
  <c r="AZ57" i="18"/>
  <c r="AP23" i="18"/>
  <c r="BC23" i="18"/>
  <c r="O23" i="18"/>
  <c r="T23" i="18"/>
  <c r="L24" i="18" s="1"/>
  <c r="R23" i="18"/>
  <c r="BZ56" i="17"/>
  <c r="AZ56" i="17"/>
  <c r="AM56" i="17"/>
  <c r="AB22" i="17"/>
  <c r="AE22" i="17"/>
  <c r="AG22" i="17"/>
  <c r="Y23" i="17" s="1"/>
  <c r="BO22" i="17"/>
  <c r="BR22" i="17"/>
  <c r="BT22" i="17"/>
  <c r="BL23" i="17" s="1"/>
  <c r="O22" i="17"/>
  <c r="R22" i="17"/>
  <c r="T22" i="17"/>
  <c r="L23" i="17" s="1"/>
  <c r="BM56" i="17"/>
  <c r="CB22" i="17"/>
  <c r="CG22" i="17"/>
  <c r="BY23" i="17" s="1"/>
  <c r="CE22" i="17"/>
  <c r="AO22" i="17"/>
  <c r="AT22" i="17"/>
  <c r="AL23" i="17" s="1"/>
  <c r="AR22" i="17"/>
  <c r="Z56" i="17"/>
  <c r="BB22" i="17"/>
  <c r="BE22" i="17"/>
  <c r="BG22" i="17"/>
  <c r="AY23" i="17" s="1"/>
  <c r="CH25" i="16"/>
  <c r="BZ63" i="16"/>
  <c r="BU25" i="16"/>
  <c r="BM63" i="16"/>
  <c r="BB25" i="16"/>
  <c r="BG25" i="16"/>
  <c r="AY26" i="16" s="1"/>
  <c r="BC26" i="16" s="1"/>
  <c r="BE25" i="16"/>
  <c r="AZ61" i="16"/>
  <c r="AM62" i="16"/>
  <c r="AU25" i="16"/>
  <c r="AH25" i="16"/>
  <c r="Q25" i="16"/>
  <c r="N25" i="16"/>
  <c r="S25" i="16"/>
  <c r="N23" i="15"/>
  <c r="K23" i="15"/>
  <c r="P23" i="15"/>
  <c r="N24" i="14"/>
  <c r="K24" i="14"/>
  <c r="P24" i="14"/>
  <c r="Z58" i="18" l="1"/>
  <c r="AD23" i="18"/>
  <c r="AA23" i="18"/>
  <c r="AF23" i="18"/>
  <c r="BZ58" i="18"/>
  <c r="P24" i="18"/>
  <c r="AQ23" i="18"/>
  <c r="AN23" i="18"/>
  <c r="AS23" i="18"/>
  <c r="CD23" i="18"/>
  <c r="CA23" i="18"/>
  <c r="CF23" i="18"/>
  <c r="AM58" i="18"/>
  <c r="BO23" i="18"/>
  <c r="BT23" i="18"/>
  <c r="BL24" i="18" s="1"/>
  <c r="BR23" i="18"/>
  <c r="BM59" i="18"/>
  <c r="BD23" i="18"/>
  <c r="BA23" i="18"/>
  <c r="BF23" i="18"/>
  <c r="U23" i="18"/>
  <c r="AZ58" i="18"/>
  <c r="CH22" i="17"/>
  <c r="CC23" i="17"/>
  <c r="P23" i="17"/>
  <c r="BP23" i="17"/>
  <c r="AP23" i="17"/>
  <c r="Z57" i="17"/>
  <c r="AU22" i="17"/>
  <c r="BU22" i="17"/>
  <c r="BC23" i="17"/>
  <c r="BM57" i="17"/>
  <c r="AC23" i="17"/>
  <c r="U22" i="17"/>
  <c r="AM57" i="17"/>
  <c r="AZ57" i="17"/>
  <c r="BH22" i="17"/>
  <c r="AH22" i="17"/>
  <c r="BZ57" i="17"/>
  <c r="BZ64" i="16"/>
  <c r="CD26" i="16"/>
  <c r="CA26" i="16"/>
  <c r="CF26" i="16"/>
  <c r="BM64" i="16"/>
  <c r="BN26" i="16"/>
  <c r="BS26" i="16"/>
  <c r="BH25" i="16"/>
  <c r="AZ62" i="16"/>
  <c r="AQ26" i="16"/>
  <c r="AN26" i="16"/>
  <c r="AS26" i="16"/>
  <c r="AM63" i="16"/>
  <c r="AD26" i="16"/>
  <c r="AA26" i="16"/>
  <c r="AF26" i="16"/>
  <c r="O25" i="16"/>
  <c r="T25" i="16"/>
  <c r="L26" i="16" s="1"/>
  <c r="P26" i="16" s="1"/>
  <c r="R25" i="16"/>
  <c r="L23" i="15"/>
  <c r="O23" i="15"/>
  <c r="Q23" i="15"/>
  <c r="I24" i="15" s="1"/>
  <c r="L24" i="14"/>
  <c r="Q24" i="14"/>
  <c r="I25" i="14" s="1"/>
  <c r="O24" i="14"/>
  <c r="AB23" i="18" l="1"/>
  <c r="AG23" i="18"/>
  <c r="Y24" i="18" s="1"/>
  <c r="AE23" i="18"/>
  <c r="BM60" i="18"/>
  <c r="CB23" i="18"/>
  <c r="CG23" i="18"/>
  <c r="BY24" i="18" s="1"/>
  <c r="CE23" i="18"/>
  <c r="AO23" i="18"/>
  <c r="AT23" i="18"/>
  <c r="AL24" i="18" s="1"/>
  <c r="AR23" i="18"/>
  <c r="BZ59" i="18"/>
  <c r="AZ59" i="18"/>
  <c r="BU23" i="18"/>
  <c r="AM59" i="18"/>
  <c r="Z59" i="18"/>
  <c r="BP24" i="18"/>
  <c r="BB23" i="18"/>
  <c r="BE23" i="18"/>
  <c r="BG23" i="18"/>
  <c r="AY24" i="18" s="1"/>
  <c r="Q24" i="18"/>
  <c r="N24" i="18"/>
  <c r="S24" i="18"/>
  <c r="Q23" i="17"/>
  <c r="N23" i="17"/>
  <c r="S23" i="17"/>
  <c r="BM58" i="17"/>
  <c r="CD23" i="17"/>
  <c r="CA23" i="17"/>
  <c r="CF23" i="17"/>
  <c r="BD23" i="17"/>
  <c r="BA23" i="17"/>
  <c r="BF23" i="17"/>
  <c r="BQ23" i="17"/>
  <c r="BN23" i="17"/>
  <c r="BS23" i="17"/>
  <c r="AD23" i="17"/>
  <c r="AA23" i="17"/>
  <c r="AF23" i="17"/>
  <c r="Z58" i="17"/>
  <c r="AZ58" i="17"/>
  <c r="BZ58" i="17"/>
  <c r="AM58" i="17"/>
  <c r="AQ23" i="17"/>
  <c r="AN23" i="17"/>
  <c r="AS23" i="17"/>
  <c r="CB26" i="16"/>
  <c r="CE26" i="16"/>
  <c r="CG26" i="16"/>
  <c r="BY27" i="16" s="1"/>
  <c r="CC27" i="16" s="1"/>
  <c r="BZ65" i="16"/>
  <c r="BO26" i="16"/>
  <c r="BT26" i="16"/>
  <c r="BL27" i="16" s="1"/>
  <c r="BP27" i="16" s="1"/>
  <c r="BQ27" i="16" s="1"/>
  <c r="BR26" i="16"/>
  <c r="BM65" i="16"/>
  <c r="BD26" i="16"/>
  <c r="BA26" i="16"/>
  <c r="BF26" i="16"/>
  <c r="AZ63" i="16"/>
  <c r="AM64" i="16"/>
  <c r="AO26" i="16"/>
  <c r="AR26" i="16"/>
  <c r="AT26" i="16"/>
  <c r="AL27" i="16" s="1"/>
  <c r="AP27" i="16" s="1"/>
  <c r="AB26" i="16"/>
  <c r="AE26" i="16"/>
  <c r="AG26" i="16"/>
  <c r="Y27" i="16" s="1"/>
  <c r="AC27" i="16" s="1"/>
  <c r="U25" i="16"/>
  <c r="M24" i="15"/>
  <c r="R23" i="15"/>
  <c r="R24" i="14"/>
  <c r="M25" i="14"/>
  <c r="BM61" i="18" l="1"/>
  <c r="O24" i="18"/>
  <c r="R24" i="18"/>
  <c r="T24" i="18"/>
  <c r="L25" i="18" s="1"/>
  <c r="AP24" i="18"/>
  <c r="AH23" i="18"/>
  <c r="AC24" i="18"/>
  <c r="Z60" i="18"/>
  <c r="BZ60" i="18"/>
  <c r="AU23" i="18"/>
  <c r="BQ24" i="18"/>
  <c r="BN24" i="18"/>
  <c r="BS24" i="18"/>
  <c r="BC24" i="18"/>
  <c r="AZ60" i="18"/>
  <c r="CH23" i="18"/>
  <c r="AM60" i="18"/>
  <c r="BH23" i="18"/>
  <c r="CC24" i="18"/>
  <c r="AB23" i="17"/>
  <c r="AE23" i="17"/>
  <c r="AG23" i="17"/>
  <c r="Y24" i="17" s="1"/>
  <c r="AZ59" i="17"/>
  <c r="BO23" i="17"/>
  <c r="BR23" i="17"/>
  <c r="BT23" i="17"/>
  <c r="BL24" i="17" s="1"/>
  <c r="Z59" i="17"/>
  <c r="BZ59" i="17"/>
  <c r="BM59" i="17"/>
  <c r="O23" i="17"/>
  <c r="R23" i="17"/>
  <c r="T23" i="17"/>
  <c r="L24" i="17" s="1"/>
  <c r="CB23" i="17"/>
  <c r="CE23" i="17"/>
  <c r="CG23" i="17"/>
  <c r="BY24" i="17" s="1"/>
  <c r="AO23" i="17"/>
  <c r="AT23" i="17"/>
  <c r="AL24" i="17" s="1"/>
  <c r="AR23" i="17"/>
  <c r="BB23" i="17"/>
  <c r="BG23" i="17"/>
  <c r="AY24" i="17" s="1"/>
  <c r="BE23" i="17"/>
  <c r="AM59" i="17"/>
  <c r="BZ66" i="16"/>
  <c r="CH26" i="16"/>
  <c r="BM66" i="16"/>
  <c r="BU26" i="16"/>
  <c r="AZ64" i="16"/>
  <c r="BB26" i="16"/>
  <c r="BG26" i="16"/>
  <c r="AY27" i="16" s="1"/>
  <c r="BC27" i="16" s="1"/>
  <c r="BE26" i="16"/>
  <c r="AU26" i="16"/>
  <c r="AM65" i="16"/>
  <c r="AH26" i="16"/>
  <c r="Q26" i="16"/>
  <c r="N26" i="16"/>
  <c r="S26" i="16"/>
  <c r="N24" i="15"/>
  <c r="K24" i="15"/>
  <c r="P24" i="15"/>
  <c r="N25" i="14"/>
  <c r="K25" i="14"/>
  <c r="P25" i="14"/>
  <c r="BD24" i="18" l="1"/>
  <c r="BA24" i="18"/>
  <c r="BF24" i="18"/>
  <c r="P25" i="18"/>
  <c r="AZ61" i="18"/>
  <c r="U24" i="18"/>
  <c r="CD24" i="18"/>
  <c r="CA24" i="18"/>
  <c r="CF24" i="18"/>
  <c r="Z61" i="18"/>
  <c r="BO24" i="18"/>
  <c r="BT24" i="18"/>
  <c r="BL25" i="18" s="1"/>
  <c r="BR24" i="18"/>
  <c r="BZ61" i="18"/>
  <c r="AQ24" i="18"/>
  <c r="AN24" i="18"/>
  <c r="AS24" i="18"/>
  <c r="AD24" i="18"/>
  <c r="AA24" i="18"/>
  <c r="AF24" i="18"/>
  <c r="BM62" i="18"/>
  <c r="AM61" i="18"/>
  <c r="BC24" i="17"/>
  <c r="BM60" i="17"/>
  <c r="CC24" i="17"/>
  <c r="CH23" i="17"/>
  <c r="AU23" i="17"/>
  <c r="P24" i="17"/>
  <c r="Z60" i="17"/>
  <c r="AC24" i="17"/>
  <c r="AM60" i="17"/>
  <c r="BH23" i="17"/>
  <c r="AZ60" i="17"/>
  <c r="U23" i="17"/>
  <c r="AH23" i="17"/>
  <c r="BU23" i="17"/>
  <c r="BZ60" i="17"/>
  <c r="AP24" i="17"/>
  <c r="BP24" i="17"/>
  <c r="BZ67" i="16"/>
  <c r="CD27" i="16"/>
  <c r="CA27" i="16"/>
  <c r="CF27" i="16"/>
  <c r="BM67" i="16"/>
  <c r="BN27" i="16"/>
  <c r="BS27" i="16"/>
  <c r="BH26" i="16"/>
  <c r="AZ65" i="16"/>
  <c r="AM66" i="16"/>
  <c r="AQ27" i="16"/>
  <c r="AN27" i="16"/>
  <c r="AS27" i="16"/>
  <c r="AA27" i="16"/>
  <c r="AD27" i="16"/>
  <c r="AF27" i="16"/>
  <c r="O26" i="16"/>
  <c r="R26" i="16"/>
  <c r="T26" i="16"/>
  <c r="L27" i="16" s="1"/>
  <c r="P27" i="16" s="1"/>
  <c r="L24" i="15"/>
  <c r="Q24" i="15"/>
  <c r="I25" i="15" s="1"/>
  <c r="O24" i="15"/>
  <c r="L25" i="14"/>
  <c r="O25" i="14"/>
  <c r="Q25" i="14"/>
  <c r="I26" i="14" s="1"/>
  <c r="AO24" i="18" l="1"/>
  <c r="AT24" i="18"/>
  <c r="AL25" i="18" s="1"/>
  <c r="AR24" i="18"/>
  <c r="Q25" i="18"/>
  <c r="N25" i="18"/>
  <c r="S25" i="18"/>
  <c r="Z62" i="18"/>
  <c r="BM63" i="18"/>
  <c r="BZ62" i="18"/>
  <c r="CB24" i="18"/>
  <c r="CE24" i="18"/>
  <c r="CG24" i="18"/>
  <c r="BY25" i="18" s="1"/>
  <c r="AZ62" i="18"/>
  <c r="AM62" i="18"/>
  <c r="BU24" i="18"/>
  <c r="BB24" i="18"/>
  <c r="BG24" i="18"/>
  <c r="AY25" i="18" s="1"/>
  <c r="BE24" i="18"/>
  <c r="AB24" i="18"/>
  <c r="AG24" i="18"/>
  <c r="Y25" i="18" s="1"/>
  <c r="AE24" i="18"/>
  <c r="BP25" i="18"/>
  <c r="AD24" i="17"/>
  <c r="AA24" i="17"/>
  <c r="AF24" i="17"/>
  <c r="AZ61" i="17"/>
  <c r="BZ61" i="17"/>
  <c r="Z61" i="17"/>
  <c r="CD24" i="17"/>
  <c r="CA24" i="17"/>
  <c r="CF24" i="17"/>
  <c r="AM61" i="17"/>
  <c r="BD24" i="17"/>
  <c r="BA24" i="17"/>
  <c r="BF24" i="17"/>
  <c r="AQ24" i="17"/>
  <c r="AN24" i="17"/>
  <c r="AS24" i="17"/>
  <c r="Q24" i="17"/>
  <c r="N24" i="17"/>
  <c r="S24" i="17"/>
  <c r="BM61" i="17"/>
  <c r="BQ24" i="17"/>
  <c r="BN24" i="17"/>
  <c r="BS24" i="17"/>
  <c r="CB27" i="16"/>
  <c r="CG27" i="16"/>
  <c r="BY28" i="16" s="1"/>
  <c r="CC28" i="16" s="1"/>
  <c r="CE27" i="16"/>
  <c r="BZ68" i="16"/>
  <c r="BO27" i="16"/>
  <c r="BT27" i="16"/>
  <c r="BL28" i="16" s="1"/>
  <c r="BP28" i="16" s="1"/>
  <c r="BQ28" i="16" s="1"/>
  <c r="BR27" i="16"/>
  <c r="BM68" i="16"/>
  <c r="BD27" i="16"/>
  <c r="BA27" i="16"/>
  <c r="BF27" i="16"/>
  <c r="AZ66" i="16"/>
  <c r="AO27" i="16"/>
  <c r="AT27" i="16"/>
  <c r="AL28" i="16" s="1"/>
  <c r="AP28" i="16" s="1"/>
  <c r="AR27" i="16"/>
  <c r="AM67" i="16"/>
  <c r="AB27" i="16"/>
  <c r="AG27" i="16"/>
  <c r="Y28" i="16" s="1"/>
  <c r="AC28" i="16" s="1"/>
  <c r="AE27" i="16"/>
  <c r="U26" i="16"/>
  <c r="M25" i="15"/>
  <c r="R24" i="15"/>
  <c r="M26" i="14"/>
  <c r="R25" i="14"/>
  <c r="AH24" i="18" l="1"/>
  <c r="AM63" i="18"/>
  <c r="BH24" i="18"/>
  <c r="BM64" i="18"/>
  <c r="BQ25" i="18"/>
  <c r="BN25" i="18"/>
  <c r="BS25" i="18"/>
  <c r="AC25" i="18"/>
  <c r="BC25" i="18"/>
  <c r="AZ63" i="18"/>
  <c r="AU24" i="18"/>
  <c r="CH24" i="18"/>
  <c r="O25" i="18"/>
  <c r="T25" i="18"/>
  <c r="L26" i="18" s="1"/>
  <c r="R25" i="18"/>
  <c r="AP25" i="18"/>
  <c r="BZ63" i="18"/>
  <c r="CC25" i="18"/>
  <c r="Z63" i="18"/>
  <c r="BB24" i="17"/>
  <c r="BG24" i="17"/>
  <c r="AY25" i="17" s="1"/>
  <c r="BE24" i="17"/>
  <c r="BZ62" i="17"/>
  <c r="AM62" i="17"/>
  <c r="O24" i="17"/>
  <c r="T24" i="17"/>
  <c r="L25" i="17" s="1"/>
  <c r="R24" i="17"/>
  <c r="AO24" i="17"/>
  <c r="AR24" i="17"/>
  <c r="AT24" i="17"/>
  <c r="AL25" i="17" s="1"/>
  <c r="BO24" i="17"/>
  <c r="BT24" i="17"/>
  <c r="BL25" i="17" s="1"/>
  <c r="BR24" i="17"/>
  <c r="AB24" i="17"/>
  <c r="AE24" i="17"/>
  <c r="AG24" i="17"/>
  <c r="Y25" i="17" s="1"/>
  <c r="AZ62" i="17"/>
  <c r="CB24" i="17"/>
  <c r="CE24" i="17"/>
  <c r="CG24" i="17"/>
  <c r="BY25" i="17" s="1"/>
  <c r="BM62" i="17"/>
  <c r="Z62" i="17"/>
  <c r="BZ69" i="16"/>
  <c r="CH27" i="16"/>
  <c r="BM69" i="16"/>
  <c r="BU27" i="16"/>
  <c r="AZ67" i="16"/>
  <c r="BB27" i="16"/>
  <c r="BE27" i="16"/>
  <c r="BG27" i="16"/>
  <c r="AY28" i="16" s="1"/>
  <c r="BC28" i="16" s="1"/>
  <c r="AM68" i="16"/>
  <c r="AU27" i="16"/>
  <c r="AH27" i="16"/>
  <c r="Q27" i="16"/>
  <c r="N27" i="16"/>
  <c r="S27" i="16"/>
  <c r="N25" i="15"/>
  <c r="K25" i="15"/>
  <c r="P25" i="15"/>
  <c r="N26" i="14"/>
  <c r="K26" i="14"/>
  <c r="P26" i="14"/>
  <c r="P26" i="18" l="1"/>
  <c r="BM65" i="18"/>
  <c r="Z64" i="18"/>
  <c r="AD25" i="18"/>
  <c r="AA25" i="18"/>
  <c r="AF25" i="18"/>
  <c r="CD25" i="18"/>
  <c r="CA25" i="18"/>
  <c r="CF25" i="18"/>
  <c r="BZ64" i="18"/>
  <c r="AM64" i="18"/>
  <c r="AQ25" i="18"/>
  <c r="AN25" i="18"/>
  <c r="AS25" i="18"/>
  <c r="BO25" i="18"/>
  <c r="BT25" i="18"/>
  <c r="BL26" i="18" s="1"/>
  <c r="BR25" i="18"/>
  <c r="U25" i="18"/>
  <c r="BD25" i="18"/>
  <c r="BA25" i="18"/>
  <c r="BF25" i="18"/>
  <c r="AZ64" i="18"/>
  <c r="BM63" i="17"/>
  <c r="AM63" i="17"/>
  <c r="AH24" i="17"/>
  <c r="BU24" i="17"/>
  <c r="BH24" i="17"/>
  <c r="AC25" i="17"/>
  <c r="AU24" i="17"/>
  <c r="AZ63" i="17"/>
  <c r="U24" i="17"/>
  <c r="BC25" i="17"/>
  <c r="AP25" i="17"/>
  <c r="CC25" i="17"/>
  <c r="CH24" i="17"/>
  <c r="BZ63" i="17"/>
  <c r="Z63" i="17"/>
  <c r="BP25" i="17"/>
  <c r="P25" i="17"/>
  <c r="BZ70" i="16"/>
  <c r="CD28" i="16"/>
  <c r="CA28" i="16"/>
  <c r="CF28" i="16"/>
  <c r="BM70" i="16"/>
  <c r="BN28" i="16"/>
  <c r="BS28" i="16"/>
  <c r="BH27" i="16"/>
  <c r="AZ68" i="16"/>
  <c r="AQ28" i="16"/>
  <c r="AN28" i="16"/>
  <c r="AS28" i="16"/>
  <c r="AM69" i="16"/>
  <c r="AD28" i="16"/>
  <c r="AA28" i="16"/>
  <c r="AF28" i="16"/>
  <c r="O27" i="16"/>
  <c r="T27" i="16"/>
  <c r="L28" i="16" s="1"/>
  <c r="P28" i="16" s="1"/>
  <c r="R27" i="16"/>
  <c r="L25" i="15"/>
  <c r="O25" i="15"/>
  <c r="Q25" i="15"/>
  <c r="I26" i="15" s="1"/>
  <c r="L26" i="14"/>
  <c r="Q26" i="14"/>
  <c r="I27" i="14" s="1"/>
  <c r="O26" i="14"/>
  <c r="AB25" i="18" l="1"/>
  <c r="AG25" i="18"/>
  <c r="Y26" i="18" s="1"/>
  <c r="AE25" i="18"/>
  <c r="BZ65" i="18"/>
  <c r="Z65" i="18"/>
  <c r="AZ65" i="18"/>
  <c r="BM66" i="18"/>
  <c r="BU25" i="18"/>
  <c r="BP26" i="18"/>
  <c r="BB25" i="18"/>
  <c r="BE25" i="18"/>
  <c r="BG25" i="18"/>
  <c r="AY26" i="18" s="1"/>
  <c r="AO25" i="18"/>
  <c r="AT25" i="18"/>
  <c r="AL26" i="18" s="1"/>
  <c r="AR25" i="18"/>
  <c r="CB25" i="18"/>
  <c r="CE25" i="18"/>
  <c r="CG25" i="18"/>
  <c r="BY26" i="18" s="1"/>
  <c r="Q26" i="18"/>
  <c r="N26" i="18"/>
  <c r="S26" i="18"/>
  <c r="AM65" i="18"/>
  <c r="Z64" i="17"/>
  <c r="BZ64" i="17"/>
  <c r="AM64" i="17"/>
  <c r="BQ25" i="17"/>
  <c r="BN25" i="17"/>
  <c r="BS25" i="17"/>
  <c r="AZ64" i="17"/>
  <c r="AQ25" i="17"/>
  <c r="AN25" i="17"/>
  <c r="AS25" i="17"/>
  <c r="BM64" i="17"/>
  <c r="CD25" i="17"/>
  <c r="CA25" i="17"/>
  <c r="CF25" i="17"/>
  <c r="AD25" i="17"/>
  <c r="AA25" i="17"/>
  <c r="AF25" i="17"/>
  <c r="BD25" i="17"/>
  <c r="BA25" i="17"/>
  <c r="BF25" i="17"/>
  <c r="Q25" i="17"/>
  <c r="N25" i="17"/>
  <c r="S25" i="17"/>
  <c r="CB28" i="16"/>
  <c r="CG28" i="16"/>
  <c r="BY29" i="16" s="1"/>
  <c r="CC29" i="16" s="1"/>
  <c r="CE28" i="16"/>
  <c r="BZ71" i="16"/>
  <c r="BO28" i="16"/>
  <c r="BT28" i="16"/>
  <c r="BL29" i="16" s="1"/>
  <c r="BP29" i="16" s="1"/>
  <c r="BQ29" i="16" s="1"/>
  <c r="BR28" i="16"/>
  <c r="BM71" i="16"/>
  <c r="BD28" i="16"/>
  <c r="BA28" i="16"/>
  <c r="BF28" i="16"/>
  <c r="AZ69" i="16"/>
  <c r="AM70" i="16"/>
  <c r="AO28" i="16"/>
  <c r="AR28" i="16"/>
  <c r="AT28" i="16"/>
  <c r="AL29" i="16" s="1"/>
  <c r="AP29" i="16" s="1"/>
  <c r="AB28" i="16"/>
  <c r="AG28" i="16"/>
  <c r="Y29" i="16" s="1"/>
  <c r="AC29" i="16" s="1"/>
  <c r="AE28" i="16"/>
  <c r="U27" i="16"/>
  <c r="M26" i="15"/>
  <c r="R25" i="15"/>
  <c r="M27" i="14"/>
  <c r="R26" i="14"/>
  <c r="BQ26" i="18" l="1"/>
  <c r="BN26" i="18"/>
  <c r="BS26" i="18"/>
  <c r="Z66" i="18"/>
  <c r="AU25" i="18"/>
  <c r="BZ66" i="18"/>
  <c r="O26" i="18"/>
  <c r="T26" i="18"/>
  <c r="L27" i="18" s="1"/>
  <c r="R26" i="18"/>
  <c r="BC26" i="18"/>
  <c r="BH25" i="18"/>
  <c r="BM67" i="18"/>
  <c r="AH25" i="18"/>
  <c r="AM66" i="18"/>
  <c r="AP26" i="18"/>
  <c r="CC26" i="18"/>
  <c r="AC26" i="18"/>
  <c r="CH25" i="18"/>
  <c r="AZ66" i="18"/>
  <c r="BO25" i="17"/>
  <c r="BR25" i="17"/>
  <c r="BT25" i="17"/>
  <c r="BL26" i="17" s="1"/>
  <c r="AB25" i="17"/>
  <c r="AE25" i="17"/>
  <c r="AG25" i="17"/>
  <c r="Y26" i="17" s="1"/>
  <c r="O25" i="17"/>
  <c r="R25" i="17"/>
  <c r="T25" i="17"/>
  <c r="L26" i="17" s="1"/>
  <c r="AZ65" i="17"/>
  <c r="BZ65" i="17"/>
  <c r="AM65" i="17"/>
  <c r="AO25" i="17"/>
  <c r="AT25" i="17"/>
  <c r="AL26" i="17" s="1"/>
  <c r="AR25" i="17"/>
  <c r="CB25" i="17"/>
  <c r="CE25" i="17"/>
  <c r="CG25" i="17"/>
  <c r="BY26" i="17" s="1"/>
  <c r="Z65" i="17"/>
  <c r="BB25" i="17"/>
  <c r="BE25" i="17"/>
  <c r="BG25" i="17"/>
  <c r="AY26" i="17" s="1"/>
  <c r="BM65" i="17"/>
  <c r="BZ72" i="16"/>
  <c r="CH28" i="16"/>
  <c r="BM72" i="16"/>
  <c r="BU28" i="16"/>
  <c r="BB28" i="16"/>
  <c r="BG28" i="16"/>
  <c r="AY29" i="16" s="1"/>
  <c r="BC29" i="16" s="1"/>
  <c r="BE28" i="16"/>
  <c r="AZ70" i="16"/>
  <c r="AU28" i="16"/>
  <c r="AM71" i="16"/>
  <c r="AH28" i="16"/>
  <c r="Q28" i="16"/>
  <c r="N28" i="16"/>
  <c r="S28" i="16"/>
  <c r="N26" i="15"/>
  <c r="K26" i="15"/>
  <c r="P26" i="15"/>
  <c r="N27" i="14"/>
  <c r="K27" i="14"/>
  <c r="P27" i="14"/>
  <c r="AM67" i="18" l="1"/>
  <c r="AQ26" i="18"/>
  <c r="AN26" i="18"/>
  <c r="AS26" i="18"/>
  <c r="AD26" i="18"/>
  <c r="AA26" i="18"/>
  <c r="AF26" i="18"/>
  <c r="Z67" i="18"/>
  <c r="P27" i="18"/>
  <c r="BD26" i="18"/>
  <c r="BA26" i="18"/>
  <c r="BF26" i="18"/>
  <c r="BM68" i="18"/>
  <c r="U26" i="18"/>
  <c r="BO26" i="18"/>
  <c r="BT26" i="18"/>
  <c r="BL27" i="18" s="1"/>
  <c r="BR26" i="18"/>
  <c r="AZ67" i="18"/>
  <c r="CD26" i="18"/>
  <c r="CA26" i="18"/>
  <c r="CF26" i="18"/>
  <c r="BZ67" i="18"/>
  <c r="CC26" i="17"/>
  <c r="AM66" i="17"/>
  <c r="BZ66" i="17"/>
  <c r="CH25" i="17"/>
  <c r="AU25" i="17"/>
  <c r="AP26" i="17"/>
  <c r="BP26" i="17"/>
  <c r="BM66" i="17"/>
  <c r="AZ66" i="17"/>
  <c r="U25" i="17"/>
  <c r="AC26" i="17"/>
  <c r="AH25" i="17"/>
  <c r="BC26" i="17"/>
  <c r="BH25" i="17"/>
  <c r="P26" i="17"/>
  <c r="BU25" i="17"/>
  <c r="Z66" i="17"/>
  <c r="BZ73" i="16"/>
  <c r="CD29" i="16"/>
  <c r="CA29" i="16"/>
  <c r="CF29" i="16"/>
  <c r="BM73" i="16"/>
  <c r="BN29" i="16"/>
  <c r="BS29" i="16"/>
  <c r="AZ71" i="16"/>
  <c r="BH28" i="16"/>
  <c r="AM72" i="16"/>
  <c r="AQ29" i="16"/>
  <c r="AN29" i="16"/>
  <c r="AS29" i="16"/>
  <c r="AD29" i="16"/>
  <c r="AA29" i="16"/>
  <c r="AF29" i="16"/>
  <c r="O28" i="16"/>
  <c r="T28" i="16"/>
  <c r="L29" i="16" s="1"/>
  <c r="P29" i="16" s="1"/>
  <c r="R28" i="16"/>
  <c r="L26" i="15"/>
  <c r="Q26" i="15"/>
  <c r="I27" i="15" s="1"/>
  <c r="O26" i="15"/>
  <c r="L27" i="14"/>
  <c r="O27" i="14"/>
  <c r="Q27" i="14"/>
  <c r="I28" i="14" s="1"/>
  <c r="AB26" i="18" l="1"/>
  <c r="AG26" i="18"/>
  <c r="Y27" i="18" s="1"/>
  <c r="AE26" i="18"/>
  <c r="BU26" i="18"/>
  <c r="BB26" i="18"/>
  <c r="BE26" i="18"/>
  <c r="BG26" i="18"/>
  <c r="AY27" i="18" s="1"/>
  <c r="BP27" i="18"/>
  <c r="AO26" i="18"/>
  <c r="AT26" i="18"/>
  <c r="AL27" i="18" s="1"/>
  <c r="AR26" i="18"/>
  <c r="BM69" i="18"/>
  <c r="CB26" i="18"/>
  <c r="CG26" i="18"/>
  <c r="BY27" i="18" s="1"/>
  <c r="CE26" i="18"/>
  <c r="Q27" i="18"/>
  <c r="N27" i="18"/>
  <c r="S27" i="18"/>
  <c r="BZ68" i="18"/>
  <c r="AZ68" i="18"/>
  <c r="Z68" i="18"/>
  <c r="AM68" i="18"/>
  <c r="BM67" i="17"/>
  <c r="BQ26" i="17"/>
  <c r="BN26" i="17"/>
  <c r="BS26" i="17"/>
  <c r="AQ26" i="17"/>
  <c r="AN26" i="17"/>
  <c r="AS26" i="17"/>
  <c r="AD26" i="17"/>
  <c r="AA26" i="17"/>
  <c r="AF26" i="17"/>
  <c r="AZ67" i="17"/>
  <c r="Q26" i="17"/>
  <c r="N26" i="17"/>
  <c r="S26" i="17"/>
  <c r="BZ67" i="17"/>
  <c r="AM67" i="17"/>
  <c r="BD26" i="17"/>
  <c r="BA26" i="17"/>
  <c r="BF26" i="17"/>
  <c r="Z67" i="17"/>
  <c r="CD26" i="17"/>
  <c r="CA26" i="17"/>
  <c r="CF26" i="17"/>
  <c r="CB29" i="16"/>
  <c r="CG29" i="16"/>
  <c r="BY30" i="16" s="1"/>
  <c r="CC30" i="16" s="1"/>
  <c r="CE29" i="16"/>
  <c r="BZ74" i="16"/>
  <c r="BO29" i="16"/>
  <c r="BT29" i="16"/>
  <c r="BL30" i="16" s="1"/>
  <c r="BP30" i="16" s="1"/>
  <c r="BQ30" i="16" s="1"/>
  <c r="BR29" i="16"/>
  <c r="BM74" i="16"/>
  <c r="BD29" i="16"/>
  <c r="BA29" i="16"/>
  <c r="BF29" i="16"/>
  <c r="AZ72" i="16"/>
  <c r="AO29" i="16"/>
  <c r="AR29" i="16"/>
  <c r="AT29" i="16"/>
  <c r="AL30" i="16" s="1"/>
  <c r="AP30" i="16" s="1"/>
  <c r="AM73" i="16"/>
  <c r="AB29" i="16"/>
  <c r="AE29" i="16"/>
  <c r="AG29" i="16"/>
  <c r="Y30" i="16" s="1"/>
  <c r="AC30" i="16" s="1"/>
  <c r="U28" i="16"/>
  <c r="M27" i="15"/>
  <c r="R26" i="15"/>
  <c r="M28" i="14"/>
  <c r="R27" i="14"/>
  <c r="BC27" i="18" l="1"/>
  <c r="Z69" i="18"/>
  <c r="CH26" i="18"/>
  <c r="O27" i="18"/>
  <c r="R27" i="18"/>
  <c r="T27" i="18"/>
  <c r="L28" i="18" s="1"/>
  <c r="BQ27" i="18"/>
  <c r="BN27" i="18"/>
  <c r="BS27" i="18"/>
  <c r="AH26" i="18"/>
  <c r="AU26" i="18"/>
  <c r="BH26" i="18"/>
  <c r="AZ69" i="18"/>
  <c r="BM70" i="18"/>
  <c r="AC27" i="18"/>
  <c r="AP27" i="18"/>
  <c r="CC27" i="18"/>
  <c r="BZ69" i="18"/>
  <c r="AM69" i="18"/>
  <c r="O26" i="17"/>
  <c r="R26" i="17"/>
  <c r="T26" i="17"/>
  <c r="L27" i="17" s="1"/>
  <c r="AO26" i="17"/>
  <c r="AR26" i="17"/>
  <c r="AT26" i="17"/>
  <c r="AL27" i="17" s="1"/>
  <c r="BB26" i="17"/>
  <c r="BG26" i="17"/>
  <c r="AY27" i="17" s="1"/>
  <c r="BE26" i="17"/>
  <c r="BO26" i="17"/>
  <c r="BT26" i="17"/>
  <c r="BL27" i="17" s="1"/>
  <c r="BR26" i="17"/>
  <c r="AM68" i="17"/>
  <c r="BZ68" i="17"/>
  <c r="AB26" i="17"/>
  <c r="AE26" i="17"/>
  <c r="AG26" i="17"/>
  <c r="Y27" i="17" s="1"/>
  <c r="BM68" i="17"/>
  <c r="AZ68" i="17"/>
  <c r="CB26" i="17"/>
  <c r="CG26" i="17"/>
  <c r="BY27" i="17" s="1"/>
  <c r="CE26" i="17"/>
  <c r="Z68" i="17"/>
  <c r="BZ75" i="16"/>
  <c r="CH29" i="16"/>
  <c r="BM75" i="16"/>
  <c r="BU29" i="16"/>
  <c r="AZ73" i="16"/>
  <c r="BB29" i="16"/>
  <c r="BG29" i="16"/>
  <c r="AY30" i="16" s="1"/>
  <c r="BC30" i="16" s="1"/>
  <c r="BE29" i="16"/>
  <c r="AM74" i="16"/>
  <c r="AU29" i="16"/>
  <c r="AH29" i="16"/>
  <c r="Q29" i="16"/>
  <c r="N29" i="16"/>
  <c r="S29" i="16"/>
  <c r="N27" i="15"/>
  <c r="K27" i="15"/>
  <c r="P27" i="15"/>
  <c r="N28" i="14"/>
  <c r="K28" i="14"/>
  <c r="P28" i="14"/>
  <c r="AM70" i="18" l="1"/>
  <c r="BM71" i="18"/>
  <c r="AZ70" i="18"/>
  <c r="AD27" i="18"/>
  <c r="AA27" i="18"/>
  <c r="AF27" i="18"/>
  <c r="BZ70" i="18"/>
  <c r="CD27" i="18"/>
  <c r="CA27" i="18"/>
  <c r="CF27" i="18"/>
  <c r="BO27" i="18"/>
  <c r="BR27" i="18"/>
  <c r="BT27" i="18"/>
  <c r="BL28" i="18" s="1"/>
  <c r="Z70" i="18"/>
  <c r="AQ27" i="18"/>
  <c r="AN27" i="18"/>
  <c r="AS27" i="18"/>
  <c r="BD27" i="18"/>
  <c r="BA27" i="18"/>
  <c r="BF27" i="18"/>
  <c r="P28" i="18"/>
  <c r="U27" i="18"/>
  <c r="AC27" i="17"/>
  <c r="AH26" i="17"/>
  <c r="BU26" i="17"/>
  <c r="CH26" i="17"/>
  <c r="CC27" i="17"/>
  <c r="BZ69" i="17"/>
  <c r="U26" i="17"/>
  <c r="BM69" i="17"/>
  <c r="BP27" i="17"/>
  <c r="AU26" i="17"/>
  <c r="P27" i="17"/>
  <c r="AM69" i="17"/>
  <c r="AP27" i="17"/>
  <c r="AZ69" i="17"/>
  <c r="BH26" i="17"/>
  <c r="Z69" i="17"/>
  <c r="BC27" i="17"/>
  <c r="BZ76" i="16"/>
  <c r="CD30" i="16"/>
  <c r="CA30" i="16"/>
  <c r="CF30" i="16"/>
  <c r="BM76" i="16"/>
  <c r="BN30" i="16"/>
  <c r="BS30" i="16"/>
  <c r="BH29" i="16"/>
  <c r="AZ74" i="16"/>
  <c r="AQ30" i="16"/>
  <c r="AN30" i="16"/>
  <c r="AS30" i="16"/>
  <c r="AM75" i="16"/>
  <c r="AD30" i="16"/>
  <c r="AA30" i="16"/>
  <c r="AF30" i="16"/>
  <c r="O29" i="16"/>
  <c r="T29" i="16"/>
  <c r="L30" i="16" s="1"/>
  <c r="P30" i="16" s="1"/>
  <c r="R29" i="16"/>
  <c r="L27" i="15"/>
  <c r="Q27" i="15"/>
  <c r="I28" i="15" s="1"/>
  <c r="O27" i="15"/>
  <c r="L28" i="14"/>
  <c r="Q28" i="14"/>
  <c r="I29" i="14" s="1"/>
  <c r="O28" i="14"/>
  <c r="AO27" i="18" l="1"/>
  <c r="AT27" i="18"/>
  <c r="AL28" i="18" s="1"/>
  <c r="AR27" i="18"/>
  <c r="CB27" i="18"/>
  <c r="CE27" i="18"/>
  <c r="CG27" i="18"/>
  <c r="BY28" i="18" s="1"/>
  <c r="AZ71" i="18"/>
  <c r="Z71" i="18"/>
  <c r="Q28" i="18"/>
  <c r="N28" i="18"/>
  <c r="S28" i="18"/>
  <c r="BM72" i="18"/>
  <c r="BP28" i="18"/>
  <c r="AM71" i="18"/>
  <c r="BZ71" i="18"/>
  <c r="BB27" i="18"/>
  <c r="BG27" i="18"/>
  <c r="AY28" i="18" s="1"/>
  <c r="BE27" i="18"/>
  <c r="BU27" i="18"/>
  <c r="AB27" i="18"/>
  <c r="AG27" i="18"/>
  <c r="Y28" i="18" s="1"/>
  <c r="AE27" i="18"/>
  <c r="Z70" i="17"/>
  <c r="BM70" i="17"/>
  <c r="BZ70" i="17"/>
  <c r="AZ70" i="17"/>
  <c r="Q27" i="17"/>
  <c r="N27" i="17"/>
  <c r="S27" i="17"/>
  <c r="AD27" i="17"/>
  <c r="AA27" i="17"/>
  <c r="AF27" i="17"/>
  <c r="AM70" i="17"/>
  <c r="AQ27" i="17"/>
  <c r="AN27" i="17"/>
  <c r="AS27" i="17"/>
  <c r="CD27" i="17"/>
  <c r="CA27" i="17"/>
  <c r="CF27" i="17"/>
  <c r="BD27" i="17"/>
  <c r="BA27" i="17"/>
  <c r="BF27" i="17"/>
  <c r="BQ27" i="17"/>
  <c r="BN27" i="17"/>
  <c r="BS27" i="17"/>
  <c r="CB30" i="16"/>
  <c r="CG30" i="16"/>
  <c r="BY31" i="16" s="1"/>
  <c r="CC31" i="16" s="1"/>
  <c r="CE30" i="16"/>
  <c r="BZ77" i="16"/>
  <c r="BO30" i="16"/>
  <c r="BT30" i="16"/>
  <c r="BL31" i="16" s="1"/>
  <c r="BP31" i="16" s="1"/>
  <c r="BQ31" i="16" s="1"/>
  <c r="BR30" i="16"/>
  <c r="BM77" i="16"/>
  <c r="AZ75" i="16"/>
  <c r="BD30" i="16"/>
  <c r="BA30" i="16"/>
  <c r="BF30" i="16"/>
  <c r="AO30" i="16"/>
  <c r="AT30" i="16"/>
  <c r="AL31" i="16" s="1"/>
  <c r="AP31" i="16" s="1"/>
  <c r="AR30" i="16"/>
  <c r="AM76" i="16"/>
  <c r="AB30" i="16"/>
  <c r="AG30" i="16"/>
  <c r="Y31" i="16" s="1"/>
  <c r="AC31" i="16" s="1"/>
  <c r="AE30" i="16"/>
  <c r="U29" i="16"/>
  <c r="M28" i="15"/>
  <c r="R27" i="15"/>
  <c r="R28" i="14"/>
  <c r="M29" i="14"/>
  <c r="BM73" i="18" l="1"/>
  <c r="O28" i="18"/>
  <c r="T28" i="18"/>
  <c r="L29" i="18" s="1"/>
  <c r="R28" i="18"/>
  <c r="CH27" i="18"/>
  <c r="AZ72" i="18"/>
  <c r="AC28" i="18"/>
  <c r="CC28" i="18"/>
  <c r="BH27" i="18"/>
  <c r="BC28" i="18"/>
  <c r="BQ28" i="18"/>
  <c r="BN28" i="18"/>
  <c r="BS28" i="18"/>
  <c r="AU27" i="18"/>
  <c r="BZ72" i="18"/>
  <c r="AP28" i="18"/>
  <c r="AM72" i="18"/>
  <c r="AH27" i="18"/>
  <c r="Z72" i="18"/>
  <c r="AZ71" i="17"/>
  <c r="BZ71" i="17"/>
  <c r="BB27" i="17"/>
  <c r="BG27" i="17"/>
  <c r="AY28" i="17" s="1"/>
  <c r="BE27" i="17"/>
  <c r="AB27" i="17"/>
  <c r="AG27" i="17"/>
  <c r="Y28" i="17" s="1"/>
  <c r="AE27" i="17"/>
  <c r="BM71" i="17"/>
  <c r="CB27" i="17"/>
  <c r="CG27" i="17"/>
  <c r="BY28" i="17" s="1"/>
  <c r="CE27" i="17"/>
  <c r="BO27" i="17"/>
  <c r="BR27" i="17"/>
  <c r="BT27" i="17"/>
  <c r="BL28" i="17" s="1"/>
  <c r="AO27" i="17"/>
  <c r="AT27" i="17"/>
  <c r="AL28" i="17" s="1"/>
  <c r="AR27" i="17"/>
  <c r="O27" i="17"/>
  <c r="R27" i="17"/>
  <c r="T27" i="17"/>
  <c r="L28" i="17" s="1"/>
  <c r="Z71" i="17"/>
  <c r="AM71" i="17"/>
  <c r="BZ78" i="16"/>
  <c r="CH30" i="16"/>
  <c r="BM78" i="16"/>
  <c r="BU30" i="16"/>
  <c r="AZ76" i="16"/>
  <c r="BB30" i="16"/>
  <c r="BE30" i="16"/>
  <c r="BG30" i="16"/>
  <c r="AY31" i="16" s="1"/>
  <c r="BC31" i="16" s="1"/>
  <c r="AM77" i="16"/>
  <c r="AU30" i="16"/>
  <c r="AH30" i="16"/>
  <c r="Q30" i="16"/>
  <c r="N30" i="16"/>
  <c r="S30" i="16"/>
  <c r="N28" i="15"/>
  <c r="K28" i="15"/>
  <c r="P28" i="15"/>
  <c r="N29" i="14"/>
  <c r="K29" i="14"/>
  <c r="P29" i="14"/>
  <c r="BD28" i="18" l="1"/>
  <c r="BA28" i="18"/>
  <c r="BF28" i="18"/>
  <c r="AZ73" i="18"/>
  <c r="CD28" i="18"/>
  <c r="CA28" i="18"/>
  <c r="CF28" i="18"/>
  <c r="U28" i="18"/>
  <c r="P29" i="18"/>
  <c r="BZ73" i="18"/>
  <c r="AQ28" i="18"/>
  <c r="AN28" i="18"/>
  <c r="AS28" i="18"/>
  <c r="BO28" i="18"/>
  <c r="BT28" i="18"/>
  <c r="BL29" i="18" s="1"/>
  <c r="BR28" i="18"/>
  <c r="AD28" i="18"/>
  <c r="AA28" i="18"/>
  <c r="AF28" i="18"/>
  <c r="AM73" i="18"/>
  <c r="BM74" i="18"/>
  <c r="Z73" i="18"/>
  <c r="BP28" i="17"/>
  <c r="BZ72" i="17"/>
  <c r="AU27" i="17"/>
  <c r="BC28" i="17"/>
  <c r="Z72" i="17"/>
  <c r="BU27" i="17"/>
  <c r="AH27" i="17"/>
  <c r="BH27" i="17"/>
  <c r="AM72" i="17"/>
  <c r="BM72" i="17"/>
  <c r="CH27" i="17"/>
  <c r="AC28" i="17"/>
  <c r="AZ72" i="17"/>
  <c r="AP28" i="17"/>
  <c r="P28" i="17"/>
  <c r="U27" i="17"/>
  <c r="CC28" i="17"/>
  <c r="BZ79" i="16"/>
  <c r="CD31" i="16"/>
  <c r="CA31" i="16"/>
  <c r="CF31" i="16"/>
  <c r="G12" i="16" s="1"/>
  <c r="BN31" i="16"/>
  <c r="BS31" i="16"/>
  <c r="F12" i="16" s="1"/>
  <c r="BM79" i="16"/>
  <c r="BH30" i="16"/>
  <c r="AZ77" i="16"/>
  <c r="AM78" i="16"/>
  <c r="AQ31" i="16"/>
  <c r="AN31" i="16"/>
  <c r="AS31" i="16"/>
  <c r="D12" i="16" s="1"/>
  <c r="AA31" i="16"/>
  <c r="AD31" i="16"/>
  <c r="AF31" i="16"/>
  <c r="C12" i="16" s="1"/>
  <c r="O30" i="16"/>
  <c r="R30" i="16"/>
  <c r="T30" i="16"/>
  <c r="L31" i="16" s="1"/>
  <c r="P31" i="16" s="1"/>
  <c r="L28" i="15"/>
  <c r="Q28" i="15"/>
  <c r="I29" i="15" s="1"/>
  <c r="O28" i="15"/>
  <c r="L29" i="14"/>
  <c r="O29" i="14"/>
  <c r="Q29" i="14"/>
  <c r="I30" i="14" s="1"/>
  <c r="CB28" i="18" l="1"/>
  <c r="CG28" i="18"/>
  <c r="BY29" i="18" s="1"/>
  <c r="CE28" i="18"/>
  <c r="BU28" i="18"/>
  <c r="BZ74" i="18"/>
  <c r="AZ74" i="18"/>
  <c r="Q29" i="18"/>
  <c r="N29" i="18"/>
  <c r="S29" i="18"/>
  <c r="AB28" i="18"/>
  <c r="AE28" i="18"/>
  <c r="AG28" i="18"/>
  <c r="Y29" i="18" s="1"/>
  <c r="Z74" i="18"/>
  <c r="BM75" i="18"/>
  <c r="BB28" i="18"/>
  <c r="BG28" i="18"/>
  <c r="AY29" i="18" s="1"/>
  <c r="BE28" i="18"/>
  <c r="BP29" i="18"/>
  <c r="AM74" i="18"/>
  <c r="AO28" i="18"/>
  <c r="AT28" i="18"/>
  <c r="AL29" i="18" s="1"/>
  <c r="AR28" i="18"/>
  <c r="AD28" i="17"/>
  <c r="AA28" i="17"/>
  <c r="AF28" i="17"/>
  <c r="BD28" i="17"/>
  <c r="BA28" i="17"/>
  <c r="BF28" i="17"/>
  <c r="BM73" i="17"/>
  <c r="BZ73" i="17"/>
  <c r="Q28" i="17"/>
  <c r="N28" i="17"/>
  <c r="S28" i="17"/>
  <c r="CD28" i="17"/>
  <c r="CA28" i="17"/>
  <c r="CF28" i="17"/>
  <c r="Z73" i="17"/>
  <c r="BQ28" i="17"/>
  <c r="BN28" i="17"/>
  <c r="BS28" i="17"/>
  <c r="AQ28" i="17"/>
  <c r="AN28" i="17"/>
  <c r="AS28" i="17"/>
  <c r="AZ73" i="17"/>
  <c r="AM73" i="17"/>
  <c r="BZ80" i="16"/>
  <c r="CB31" i="16"/>
  <c r="CG31" i="16"/>
  <c r="BY32" i="16" s="1"/>
  <c r="CC32" i="16" s="1"/>
  <c r="CE31" i="16"/>
  <c r="BM80" i="16"/>
  <c r="BO31" i="16"/>
  <c r="BR31" i="16"/>
  <c r="BT31" i="16"/>
  <c r="BL32" i="16" s="1"/>
  <c r="BP32" i="16" s="1"/>
  <c r="BQ32" i="16" s="1"/>
  <c r="AZ78" i="16"/>
  <c r="BD31" i="16"/>
  <c r="BA31" i="16"/>
  <c r="BF31" i="16"/>
  <c r="E12" i="16" s="1"/>
  <c r="AO31" i="16"/>
  <c r="AT31" i="16"/>
  <c r="AL32" i="16" s="1"/>
  <c r="AP32" i="16" s="1"/>
  <c r="AR31" i="16"/>
  <c r="AM79" i="16"/>
  <c r="AB31" i="16"/>
  <c r="AG31" i="16"/>
  <c r="Y32" i="16" s="1"/>
  <c r="AC32" i="16" s="1"/>
  <c r="AE31" i="16"/>
  <c r="C40" i="11" s="1"/>
  <c r="U30" i="16"/>
  <c r="M29" i="15"/>
  <c r="R28" i="15"/>
  <c r="M30" i="14"/>
  <c r="R29" i="14"/>
  <c r="AC29" i="18" l="1"/>
  <c r="AH28" i="18"/>
  <c r="B10" i="18"/>
  <c r="BM76" i="18"/>
  <c r="O29" i="18"/>
  <c r="R29" i="18"/>
  <c r="T29" i="18"/>
  <c r="L30" i="18" s="1"/>
  <c r="CH28" i="18"/>
  <c r="BC29" i="18"/>
  <c r="AM75" i="18"/>
  <c r="BQ29" i="18"/>
  <c r="BN29" i="18"/>
  <c r="BS29" i="18"/>
  <c r="CC29" i="18"/>
  <c r="BZ75" i="18"/>
  <c r="Z75" i="18"/>
  <c r="AP29" i="18"/>
  <c r="AU28" i="18"/>
  <c r="BH28" i="18"/>
  <c r="AZ75" i="18"/>
  <c r="CB28" i="17"/>
  <c r="CG28" i="17"/>
  <c r="BY29" i="17" s="1"/>
  <c r="CE28" i="17"/>
  <c r="BB28" i="17"/>
  <c r="BE28" i="17"/>
  <c r="BG28" i="17"/>
  <c r="AY29" i="17" s="1"/>
  <c r="BM74" i="17"/>
  <c r="AM74" i="17"/>
  <c r="AO28" i="17"/>
  <c r="AT28" i="17"/>
  <c r="AL29" i="17" s="1"/>
  <c r="AR28" i="17"/>
  <c r="BO28" i="17"/>
  <c r="BT28" i="17"/>
  <c r="BL29" i="17" s="1"/>
  <c r="BR28" i="17"/>
  <c r="O28" i="17"/>
  <c r="T28" i="17"/>
  <c r="L29" i="17" s="1"/>
  <c r="R28" i="17"/>
  <c r="AB28" i="17"/>
  <c r="AG28" i="17"/>
  <c r="Y29" i="17" s="1"/>
  <c r="AE28" i="17"/>
  <c r="Z74" i="17"/>
  <c r="BZ74" i="17"/>
  <c r="AZ74" i="17"/>
  <c r="BZ81" i="16"/>
  <c r="CH31" i="16"/>
  <c r="BU31" i="16"/>
  <c r="BM81" i="16"/>
  <c r="BB31" i="16"/>
  <c r="BG31" i="16"/>
  <c r="AY32" i="16" s="1"/>
  <c r="BC32" i="16" s="1"/>
  <c r="BE31" i="16"/>
  <c r="AZ79" i="16"/>
  <c r="AM80" i="16"/>
  <c r="AU31" i="16"/>
  <c r="AH31" i="16"/>
  <c r="Q31" i="16"/>
  <c r="N31" i="16"/>
  <c r="S31" i="16"/>
  <c r="B12" i="16" s="1"/>
  <c r="N29" i="15"/>
  <c r="K29" i="15"/>
  <c r="P29" i="15"/>
  <c r="N30" i="14"/>
  <c r="K30" i="14"/>
  <c r="P30" i="14"/>
  <c r="BM77" i="18" l="1"/>
  <c r="CD29" i="18"/>
  <c r="CA29" i="18"/>
  <c r="CF29" i="18"/>
  <c r="BD29" i="18"/>
  <c r="BA29" i="18"/>
  <c r="BF29" i="18"/>
  <c r="AQ29" i="18"/>
  <c r="AN29" i="18"/>
  <c r="AS29" i="18"/>
  <c r="BO29" i="18"/>
  <c r="BT29" i="18"/>
  <c r="BL30" i="18" s="1"/>
  <c r="BR29" i="18"/>
  <c r="P30" i="18"/>
  <c r="BZ76" i="18"/>
  <c r="AZ76" i="18"/>
  <c r="U29" i="18"/>
  <c r="AM76" i="18"/>
  <c r="F10" i="18"/>
  <c r="Z76" i="18"/>
  <c r="AD29" i="18"/>
  <c r="AA29" i="18"/>
  <c r="AF29" i="18"/>
  <c r="AP29" i="17"/>
  <c r="P29" i="17"/>
  <c r="BC29" i="17"/>
  <c r="BH28" i="17"/>
  <c r="BU28" i="17"/>
  <c r="AH28" i="17"/>
  <c r="CC29" i="17"/>
  <c r="U28" i="17"/>
  <c r="BZ75" i="17"/>
  <c r="Z75" i="17"/>
  <c r="AM75" i="17"/>
  <c r="CH28" i="17"/>
  <c r="AZ75" i="17"/>
  <c r="AC29" i="17"/>
  <c r="BP29" i="17"/>
  <c r="AU28" i="17"/>
  <c r="BM75" i="17"/>
  <c r="BZ82" i="16"/>
  <c r="CD32" i="16"/>
  <c r="CA32" i="16"/>
  <c r="CF32" i="16"/>
  <c r="BM82" i="16"/>
  <c r="BN32" i="16"/>
  <c r="BS32" i="16"/>
  <c r="AZ80" i="16"/>
  <c r="BH31" i="16"/>
  <c r="AQ32" i="16"/>
  <c r="AN32" i="16"/>
  <c r="AS32" i="16"/>
  <c r="AM81" i="16"/>
  <c r="AD32" i="16"/>
  <c r="AA32" i="16"/>
  <c r="AF32" i="16"/>
  <c r="O31" i="16"/>
  <c r="R31" i="16"/>
  <c r="T31" i="16"/>
  <c r="L32" i="16" s="1"/>
  <c r="P32" i="16" s="1"/>
  <c r="L29" i="15"/>
  <c r="Q29" i="15"/>
  <c r="I30" i="15" s="1"/>
  <c r="O29" i="15"/>
  <c r="L30" i="14"/>
  <c r="Q30" i="14"/>
  <c r="I31" i="14" s="1"/>
  <c r="O30" i="14"/>
  <c r="Q30" i="18" l="1"/>
  <c r="N30" i="18"/>
  <c r="S30" i="18"/>
  <c r="G10" i="18"/>
  <c r="E10" i="18"/>
  <c r="C10" i="18"/>
  <c r="Z77" i="18"/>
  <c r="CB29" i="18"/>
  <c r="CG29" i="18"/>
  <c r="BY30" i="18" s="1"/>
  <c r="CE29" i="18"/>
  <c r="BB29" i="18"/>
  <c r="BG29" i="18"/>
  <c r="AY30" i="18" s="1"/>
  <c r="BE29" i="18"/>
  <c r="BU29" i="18"/>
  <c r="BP30" i="18"/>
  <c r="AZ77" i="18"/>
  <c r="D10" i="18"/>
  <c r="AM77" i="18"/>
  <c r="AB29" i="18"/>
  <c r="AG29" i="18"/>
  <c r="Y30" i="18" s="1"/>
  <c r="AE29" i="18"/>
  <c r="BZ77" i="18"/>
  <c r="AO29" i="18"/>
  <c r="AT29" i="18"/>
  <c r="AL30" i="18" s="1"/>
  <c r="AR29" i="18"/>
  <c r="BM78" i="18"/>
  <c r="CD29" i="17"/>
  <c r="CA29" i="17"/>
  <c r="CF29" i="17"/>
  <c r="AM76" i="17"/>
  <c r="Z76" i="17"/>
  <c r="Q29" i="17"/>
  <c r="N29" i="17"/>
  <c r="S29" i="17"/>
  <c r="AQ29" i="17"/>
  <c r="AN29" i="17"/>
  <c r="AS29" i="17"/>
  <c r="BD29" i="17"/>
  <c r="BA29" i="17"/>
  <c r="BF29" i="17"/>
  <c r="BQ29" i="17"/>
  <c r="BN29" i="17"/>
  <c r="BS29" i="17"/>
  <c r="AD29" i="17"/>
  <c r="AA29" i="17"/>
  <c r="AF29" i="17"/>
  <c r="BM76" i="17"/>
  <c r="BZ76" i="17"/>
  <c r="AZ76" i="17"/>
  <c r="CB32" i="16"/>
  <c r="CG32" i="16"/>
  <c r="BY33" i="16" s="1"/>
  <c r="CC33" i="16" s="1"/>
  <c r="CE32" i="16"/>
  <c r="BZ83" i="16"/>
  <c r="BO32" i="16"/>
  <c r="BR32" i="16"/>
  <c r="BT32" i="16"/>
  <c r="BL33" i="16" s="1"/>
  <c r="BP33" i="16" s="1"/>
  <c r="BQ33" i="16" s="1"/>
  <c r="BM83" i="16"/>
  <c r="BD32" i="16"/>
  <c r="BA32" i="16"/>
  <c r="BF32" i="16"/>
  <c r="AZ81" i="16"/>
  <c r="AM82" i="16"/>
  <c r="AO32" i="16"/>
  <c r="AT32" i="16"/>
  <c r="AL33" i="16" s="1"/>
  <c r="AP33" i="16" s="1"/>
  <c r="AR32" i="16"/>
  <c r="AB32" i="16"/>
  <c r="AG32" i="16"/>
  <c r="Y33" i="16" s="1"/>
  <c r="AC33" i="16" s="1"/>
  <c r="AE32" i="16"/>
  <c r="U31" i="16"/>
  <c r="M30" i="15"/>
  <c r="R29" i="15"/>
  <c r="R30" i="14"/>
  <c r="M31" i="14"/>
  <c r="AZ78" i="18" l="1"/>
  <c r="BM79" i="18"/>
  <c r="BQ30" i="18"/>
  <c r="BN30" i="18"/>
  <c r="BS30" i="18"/>
  <c r="BZ78" i="18"/>
  <c r="AC30" i="18"/>
  <c r="AU29" i="18"/>
  <c r="BC30" i="18"/>
  <c r="AH29" i="18"/>
  <c r="CH29" i="18"/>
  <c r="AP30" i="18"/>
  <c r="AM78" i="18"/>
  <c r="Z78" i="18"/>
  <c r="O30" i="18"/>
  <c r="R30" i="18"/>
  <c r="T30" i="18"/>
  <c r="L31" i="18" s="1"/>
  <c r="CC30" i="18"/>
  <c r="BH29" i="18"/>
  <c r="BB29" i="17"/>
  <c r="BE29" i="17"/>
  <c r="BG29" i="17"/>
  <c r="AY30" i="17" s="1"/>
  <c r="Z77" i="17"/>
  <c r="D10" i="17"/>
  <c r="AZ77" i="17"/>
  <c r="AO29" i="17"/>
  <c r="AT29" i="17"/>
  <c r="AL30" i="17" s="1"/>
  <c r="AR29" i="17"/>
  <c r="G10" i="17"/>
  <c r="E10" i="17"/>
  <c r="C10" i="17"/>
  <c r="AM77" i="17"/>
  <c r="B10" i="17"/>
  <c r="BM77" i="17"/>
  <c r="AB29" i="17"/>
  <c r="AE29" i="17"/>
  <c r="AG29" i="17"/>
  <c r="Y30" i="17" s="1"/>
  <c r="F10" i="17"/>
  <c r="BO29" i="17"/>
  <c r="BR29" i="17"/>
  <c r="BT29" i="17"/>
  <c r="BL30" i="17" s="1"/>
  <c r="CB29" i="17"/>
  <c r="CG29" i="17"/>
  <c r="BY30" i="17" s="1"/>
  <c r="CE29" i="17"/>
  <c r="BZ77" i="17"/>
  <c r="O29" i="17"/>
  <c r="T29" i="17"/>
  <c r="L30" i="17" s="1"/>
  <c r="R29" i="17"/>
  <c r="BZ84" i="16"/>
  <c r="CH32" i="16"/>
  <c r="BM84" i="16"/>
  <c r="BU32" i="16"/>
  <c r="AZ82" i="16"/>
  <c r="BB32" i="16"/>
  <c r="BE32" i="16"/>
  <c r="BG32" i="16"/>
  <c r="AY33" i="16" s="1"/>
  <c r="BC33" i="16" s="1"/>
  <c r="AU32" i="16"/>
  <c r="AM83" i="16"/>
  <c r="AH32" i="16"/>
  <c r="Q32" i="16"/>
  <c r="N32" i="16"/>
  <c r="S32" i="16"/>
  <c r="N30" i="15"/>
  <c r="K30" i="15"/>
  <c r="P30" i="15"/>
  <c r="N31" i="14"/>
  <c r="K31" i="14"/>
  <c r="P31" i="14"/>
  <c r="P31" i="18" l="1"/>
  <c r="AM79" i="18"/>
  <c r="AQ30" i="18"/>
  <c r="AN30" i="18"/>
  <c r="AS30" i="18"/>
  <c r="U30" i="18"/>
  <c r="BM80" i="18"/>
  <c r="BO30" i="18"/>
  <c r="BR30" i="18"/>
  <c r="BT30" i="18"/>
  <c r="BL31" i="18" s="1"/>
  <c r="Z79" i="18"/>
  <c r="AD30" i="18"/>
  <c r="AA30" i="18"/>
  <c r="AF30" i="18"/>
  <c r="AZ79" i="18"/>
  <c r="BD30" i="18"/>
  <c r="BA30" i="18"/>
  <c r="BF30" i="18"/>
  <c r="CD30" i="18"/>
  <c r="CA30" i="18"/>
  <c r="CF30" i="18"/>
  <c r="BZ79" i="18"/>
  <c r="U29" i="17"/>
  <c r="BM78" i="17"/>
  <c r="Z78" i="17"/>
  <c r="BP30" i="17"/>
  <c r="P30" i="17"/>
  <c r="AU29" i="17"/>
  <c r="AC30" i="17"/>
  <c r="AM78" i="17"/>
  <c r="AP30" i="17"/>
  <c r="BC30" i="17"/>
  <c r="BZ78" i="17"/>
  <c r="CH29" i="17"/>
  <c r="CC30" i="17"/>
  <c r="AH29" i="17"/>
  <c r="BH29" i="17"/>
  <c r="AZ78" i="17"/>
  <c r="BU29" i="17"/>
  <c r="BZ85" i="16"/>
  <c r="CD33" i="16"/>
  <c r="CA33" i="16"/>
  <c r="CF33" i="16"/>
  <c r="BM85" i="16"/>
  <c r="BN33" i="16"/>
  <c r="BS33" i="16"/>
  <c r="AZ83" i="16"/>
  <c r="BH32" i="16"/>
  <c r="AM84" i="16"/>
  <c r="AQ33" i="16"/>
  <c r="AN33" i="16"/>
  <c r="AS33" i="16"/>
  <c r="AD33" i="16"/>
  <c r="AA33" i="16"/>
  <c r="AF33" i="16"/>
  <c r="O32" i="16"/>
  <c r="R32" i="16"/>
  <c r="T32" i="16"/>
  <c r="L33" i="16" s="1"/>
  <c r="P33" i="16" s="1"/>
  <c r="L30" i="15"/>
  <c r="O30" i="15"/>
  <c r="Q30" i="15"/>
  <c r="I31" i="15" s="1"/>
  <c r="L31" i="14"/>
  <c r="Q31" i="14"/>
  <c r="I32" i="14" s="1"/>
  <c r="O31" i="14"/>
  <c r="AM80" i="18" l="1"/>
  <c r="AZ80" i="18"/>
  <c r="CB30" i="18"/>
  <c r="CE30" i="18"/>
  <c r="CG30" i="18"/>
  <c r="BY31" i="18" s="1"/>
  <c r="Q31" i="18"/>
  <c r="N31" i="18"/>
  <c r="S31" i="18"/>
  <c r="BB30" i="18"/>
  <c r="BE30" i="18"/>
  <c r="BG30" i="18"/>
  <c r="AY31" i="18" s="1"/>
  <c r="BP31" i="18"/>
  <c r="BZ80" i="18"/>
  <c r="AB30" i="18"/>
  <c r="AE30" i="18"/>
  <c r="AG30" i="18"/>
  <c r="Y31" i="18" s="1"/>
  <c r="Z80" i="18"/>
  <c r="AO30" i="18"/>
  <c r="AR30" i="18"/>
  <c r="AT30" i="18"/>
  <c r="AL31" i="18" s="1"/>
  <c r="BU30" i="18"/>
  <c r="BM81" i="18"/>
  <c r="BZ79" i="17"/>
  <c r="Z79" i="17"/>
  <c r="CD30" i="17"/>
  <c r="CA30" i="17"/>
  <c r="CF30" i="17"/>
  <c r="AZ79" i="17"/>
  <c r="AM79" i="17"/>
  <c r="BQ30" i="17"/>
  <c r="BN30" i="17"/>
  <c r="BS30" i="17"/>
  <c r="AD30" i="17"/>
  <c r="AA30" i="17"/>
  <c r="AF30" i="17"/>
  <c r="BD30" i="17"/>
  <c r="BA30" i="17"/>
  <c r="BF30" i="17"/>
  <c r="BM79" i="17"/>
  <c r="AQ30" i="17"/>
  <c r="AN30" i="17"/>
  <c r="AS30" i="17"/>
  <c r="Q30" i="17"/>
  <c r="N30" i="17"/>
  <c r="S30" i="17"/>
  <c r="CB33" i="16"/>
  <c r="CE33" i="16"/>
  <c r="CG33" i="16"/>
  <c r="BY34" i="16" s="1"/>
  <c r="CC34" i="16" s="1"/>
  <c r="BZ86" i="16"/>
  <c r="BO33" i="16"/>
  <c r="BR33" i="16"/>
  <c r="BT33" i="16"/>
  <c r="BL34" i="16" s="1"/>
  <c r="BP34" i="16" s="1"/>
  <c r="BQ34" i="16" s="1"/>
  <c r="BM86" i="16"/>
  <c r="AZ84" i="16"/>
  <c r="BD33" i="16"/>
  <c r="BA33" i="16"/>
  <c r="BF33" i="16"/>
  <c r="AO33" i="16"/>
  <c r="AT33" i="16"/>
  <c r="AL34" i="16" s="1"/>
  <c r="AP34" i="16" s="1"/>
  <c r="AR33" i="16"/>
  <c r="AM85" i="16"/>
  <c r="AB33" i="16"/>
  <c r="AG33" i="16"/>
  <c r="Y34" i="16" s="1"/>
  <c r="AC34" i="16" s="1"/>
  <c r="AE33" i="16"/>
  <c r="U32" i="16"/>
  <c r="M31" i="15"/>
  <c r="R30" i="15"/>
  <c r="R31" i="14"/>
  <c r="M32" i="14"/>
  <c r="Z81" i="18" l="1"/>
  <c r="BM82" i="18"/>
  <c r="AC31" i="18"/>
  <c r="AH30" i="18"/>
  <c r="AZ81" i="18"/>
  <c r="CC31" i="18"/>
  <c r="CH30" i="18"/>
  <c r="BC31" i="18"/>
  <c r="BH30" i="18"/>
  <c r="AP31" i="18"/>
  <c r="AM81" i="18"/>
  <c r="BQ31" i="18"/>
  <c r="BN31" i="18"/>
  <c r="BS31" i="18"/>
  <c r="AU30" i="18"/>
  <c r="BZ81" i="18"/>
  <c r="O31" i="18"/>
  <c r="R31" i="18"/>
  <c r="T31" i="18"/>
  <c r="L32" i="18" s="1"/>
  <c r="AB30" i="17"/>
  <c r="AE30" i="17"/>
  <c r="AG30" i="17"/>
  <c r="Y31" i="17" s="1"/>
  <c r="CB30" i="17"/>
  <c r="CG30" i="17"/>
  <c r="BY31" i="17" s="1"/>
  <c r="CE30" i="17"/>
  <c r="BO30" i="17"/>
  <c r="BR30" i="17"/>
  <c r="BT30" i="17"/>
  <c r="BL31" i="17" s="1"/>
  <c r="AO30" i="17"/>
  <c r="AT30" i="17"/>
  <c r="AL31" i="17" s="1"/>
  <c r="AR30" i="17"/>
  <c r="Z80" i="17"/>
  <c r="O30" i="17"/>
  <c r="R30" i="17"/>
  <c r="T30" i="17"/>
  <c r="L31" i="17" s="1"/>
  <c r="BB30" i="17"/>
  <c r="BG30" i="17"/>
  <c r="AY31" i="17" s="1"/>
  <c r="BE30" i="17"/>
  <c r="AZ80" i="17"/>
  <c r="BM80" i="17"/>
  <c r="AM80" i="17"/>
  <c r="BZ80" i="17"/>
  <c r="BZ87" i="16"/>
  <c r="CH33" i="16"/>
  <c r="BU33" i="16"/>
  <c r="BM87" i="16"/>
  <c r="BB33" i="16"/>
  <c r="BG33" i="16"/>
  <c r="AY34" i="16" s="1"/>
  <c r="BC34" i="16" s="1"/>
  <c r="BE33" i="16"/>
  <c r="AZ85" i="16"/>
  <c r="AM86" i="16"/>
  <c r="AU33" i="16"/>
  <c r="AH33" i="16"/>
  <c r="Q33" i="16"/>
  <c r="N33" i="16"/>
  <c r="S33" i="16"/>
  <c r="N31" i="15"/>
  <c r="K31" i="15"/>
  <c r="P31" i="15"/>
  <c r="N32" i="14"/>
  <c r="K32" i="14"/>
  <c r="P32" i="14"/>
  <c r="AZ82" i="18" l="1"/>
  <c r="U31" i="18"/>
  <c r="BD31" i="18"/>
  <c r="BA31" i="18"/>
  <c r="BF31" i="18"/>
  <c r="AM82" i="18"/>
  <c r="AD31" i="18"/>
  <c r="AA31" i="18"/>
  <c r="AF31" i="18"/>
  <c r="CD31" i="18"/>
  <c r="CA31" i="18"/>
  <c r="CF31" i="18"/>
  <c r="BZ82" i="18"/>
  <c r="AQ31" i="18"/>
  <c r="AN31" i="18"/>
  <c r="AS31" i="18"/>
  <c r="BM83" i="18"/>
  <c r="P32" i="18"/>
  <c r="BO31" i="18"/>
  <c r="BR31" i="18"/>
  <c r="BT31" i="18"/>
  <c r="BL32" i="18" s="1"/>
  <c r="Z82" i="18"/>
  <c r="BC31" i="17"/>
  <c r="AU30" i="17"/>
  <c r="CH30" i="17"/>
  <c r="AM81" i="17"/>
  <c r="P31" i="17"/>
  <c r="U30" i="17"/>
  <c r="AC31" i="17"/>
  <c r="BZ81" i="17"/>
  <c r="CC31" i="17"/>
  <c r="AP31" i="17"/>
  <c r="AH30" i="17"/>
  <c r="BH30" i="17"/>
  <c r="BM81" i="17"/>
  <c r="AZ81" i="17"/>
  <c r="BP31" i="17"/>
  <c r="Z81" i="17"/>
  <c r="BU30" i="17"/>
  <c r="CD34" i="16"/>
  <c r="CA34" i="16"/>
  <c r="CF34" i="16"/>
  <c r="BZ88" i="16"/>
  <c r="BM88" i="16"/>
  <c r="BN34" i="16"/>
  <c r="BS34" i="16"/>
  <c r="AZ86" i="16"/>
  <c r="BH33" i="16"/>
  <c r="AQ34" i="16"/>
  <c r="AN34" i="16"/>
  <c r="AS34" i="16"/>
  <c r="AM87" i="16"/>
  <c r="AD34" i="16"/>
  <c r="AA34" i="16"/>
  <c r="AF34" i="16"/>
  <c r="O33" i="16"/>
  <c r="R33" i="16"/>
  <c r="T33" i="16"/>
  <c r="L34" i="16" s="1"/>
  <c r="P34" i="16" s="1"/>
  <c r="L31" i="15"/>
  <c r="Q31" i="15"/>
  <c r="I32" i="15" s="1"/>
  <c r="O31" i="15"/>
  <c r="L32" i="14"/>
  <c r="Q32" i="14"/>
  <c r="I33" i="14" s="1"/>
  <c r="O32" i="14"/>
  <c r="Z83" i="18" l="1"/>
  <c r="BM84" i="18"/>
  <c r="BB31" i="18"/>
  <c r="BE31" i="18"/>
  <c r="BG31" i="18"/>
  <c r="AY32" i="18" s="1"/>
  <c r="CB31" i="18"/>
  <c r="CG31" i="18"/>
  <c r="BY32" i="18" s="1"/>
  <c r="CE31" i="18"/>
  <c r="BP32" i="18"/>
  <c r="AO31" i="18"/>
  <c r="AR31" i="18"/>
  <c r="AT31" i="18"/>
  <c r="AL32" i="18" s="1"/>
  <c r="AB31" i="18"/>
  <c r="AG31" i="18"/>
  <c r="Y32" i="18" s="1"/>
  <c r="AE31" i="18"/>
  <c r="BU31" i="18"/>
  <c r="BZ83" i="18"/>
  <c r="AZ83" i="18"/>
  <c r="Q32" i="18"/>
  <c r="N32" i="18"/>
  <c r="S32" i="18"/>
  <c r="AM83" i="18"/>
  <c r="Z82" i="17"/>
  <c r="BZ82" i="17"/>
  <c r="AD31" i="17"/>
  <c r="AA31" i="17"/>
  <c r="AF31" i="17"/>
  <c r="AM82" i="17"/>
  <c r="AQ31" i="17"/>
  <c r="AN31" i="17"/>
  <c r="AS31" i="17"/>
  <c r="BD31" i="17"/>
  <c r="BA31" i="17"/>
  <c r="BF31" i="17"/>
  <c r="BQ31" i="17"/>
  <c r="BN31" i="17"/>
  <c r="BS31" i="17"/>
  <c r="AZ82" i="17"/>
  <c r="BM82" i="17"/>
  <c r="Q31" i="17"/>
  <c r="N31" i="17"/>
  <c r="S31" i="17"/>
  <c r="CD31" i="17"/>
  <c r="CA31" i="17"/>
  <c r="CF31" i="17"/>
  <c r="CB34" i="16"/>
  <c r="CG34" i="16"/>
  <c r="BY35" i="16" s="1"/>
  <c r="CC35" i="16" s="1"/>
  <c r="CE34" i="16"/>
  <c r="BZ89" i="16"/>
  <c r="BO34" i="16"/>
  <c r="BT34" i="16"/>
  <c r="BL35" i="16" s="1"/>
  <c r="BP35" i="16" s="1"/>
  <c r="BQ35" i="16" s="1"/>
  <c r="BR34" i="16"/>
  <c r="BM89" i="16"/>
  <c r="BD34" i="16"/>
  <c r="BA34" i="16"/>
  <c r="BF34" i="16"/>
  <c r="AZ87" i="16"/>
  <c r="AM88" i="16"/>
  <c r="AO34" i="16"/>
  <c r="AT34" i="16"/>
  <c r="AL35" i="16" s="1"/>
  <c r="AP35" i="16" s="1"/>
  <c r="AR34" i="16"/>
  <c r="AB34" i="16"/>
  <c r="AG34" i="16"/>
  <c r="Y35" i="16" s="1"/>
  <c r="AC35" i="16" s="1"/>
  <c r="AE34" i="16"/>
  <c r="U33" i="16"/>
  <c r="M32" i="15"/>
  <c r="R31" i="15"/>
  <c r="M33" i="14"/>
  <c r="R32" i="14"/>
  <c r="BZ84" i="18" l="1"/>
  <c r="Z84" i="18"/>
  <c r="BC32" i="18"/>
  <c r="AP32" i="18"/>
  <c r="O32" i="18"/>
  <c r="R32" i="18"/>
  <c r="T32" i="18"/>
  <c r="L33" i="18" s="1"/>
  <c r="BH31" i="18"/>
  <c r="AM84" i="18"/>
  <c r="BQ32" i="18"/>
  <c r="BN32" i="18"/>
  <c r="BS32" i="18"/>
  <c r="AU31" i="18"/>
  <c r="AH31" i="18"/>
  <c r="CH31" i="18"/>
  <c r="AZ84" i="18"/>
  <c r="AC32" i="18"/>
  <c r="CC32" i="18"/>
  <c r="BM85" i="18"/>
  <c r="O31" i="17"/>
  <c r="T31" i="17"/>
  <c r="L32" i="17" s="1"/>
  <c r="R31" i="17"/>
  <c r="BB31" i="17"/>
  <c r="BG31" i="17"/>
  <c r="AY32" i="17" s="1"/>
  <c r="BE31" i="17"/>
  <c r="AB31" i="17"/>
  <c r="AE31" i="17"/>
  <c r="AG31" i="17"/>
  <c r="Y32" i="17" s="1"/>
  <c r="BM83" i="17"/>
  <c r="AZ83" i="17"/>
  <c r="CB31" i="17"/>
  <c r="CG31" i="17"/>
  <c r="BY32" i="17" s="1"/>
  <c r="CE31" i="17"/>
  <c r="AO31" i="17"/>
  <c r="AR31" i="17"/>
  <c r="AT31" i="17"/>
  <c r="AL32" i="17" s="1"/>
  <c r="BZ83" i="17"/>
  <c r="BO31" i="17"/>
  <c r="BR31" i="17"/>
  <c r="BT31" i="17"/>
  <c r="BL32" i="17" s="1"/>
  <c r="AM83" i="17"/>
  <c r="Z83" i="17"/>
  <c r="BZ90" i="16"/>
  <c r="CH34" i="16"/>
  <c r="BM90" i="16"/>
  <c r="BU34" i="16"/>
  <c r="AZ88" i="16"/>
  <c r="BB34" i="16"/>
  <c r="BE34" i="16"/>
  <c r="BG34" i="16"/>
  <c r="AY35" i="16" s="1"/>
  <c r="BC35" i="16" s="1"/>
  <c r="AU34" i="16"/>
  <c r="AM89" i="16"/>
  <c r="AH34" i="16"/>
  <c r="Q34" i="16"/>
  <c r="N34" i="16"/>
  <c r="S34" i="16"/>
  <c r="N32" i="15"/>
  <c r="K32" i="15"/>
  <c r="P32" i="15"/>
  <c r="N33" i="14"/>
  <c r="K33" i="14"/>
  <c r="P33" i="14"/>
  <c r="AM85" i="18" l="1"/>
  <c r="BD32" i="18"/>
  <c r="BA32" i="18"/>
  <c r="BF32" i="18"/>
  <c r="CD32" i="18"/>
  <c r="CA32" i="18"/>
  <c r="CF32" i="18"/>
  <c r="AD32" i="18"/>
  <c r="AA32" i="18"/>
  <c r="AF32" i="18"/>
  <c r="P33" i="18"/>
  <c r="Z85" i="18"/>
  <c r="BM86" i="18"/>
  <c r="U32" i="18"/>
  <c r="AQ32" i="18"/>
  <c r="AN32" i="18"/>
  <c r="AS32" i="18"/>
  <c r="AZ85" i="18"/>
  <c r="BO32" i="18"/>
  <c r="BT32" i="18"/>
  <c r="BL33" i="18" s="1"/>
  <c r="BR32" i="18"/>
  <c r="BZ85" i="18"/>
  <c r="AP32" i="17"/>
  <c r="P32" i="17"/>
  <c r="AM84" i="17"/>
  <c r="AZ84" i="17"/>
  <c r="BP32" i="17"/>
  <c r="AU31" i="17"/>
  <c r="BU31" i="17"/>
  <c r="BM84" i="17"/>
  <c r="CC32" i="17"/>
  <c r="Z84" i="17"/>
  <c r="BZ84" i="17"/>
  <c r="AH31" i="17"/>
  <c r="BH31" i="17"/>
  <c r="BC32" i="17"/>
  <c r="CH31" i="17"/>
  <c r="U31" i="17"/>
  <c r="AC32" i="17"/>
  <c r="BZ91" i="16"/>
  <c r="CD35" i="16"/>
  <c r="CA35" i="16"/>
  <c r="CF35" i="16"/>
  <c r="BN35" i="16"/>
  <c r="BS35" i="16"/>
  <c r="BM91" i="16"/>
  <c r="AZ89" i="16"/>
  <c r="BH34" i="16"/>
  <c r="AM90" i="16"/>
  <c r="AQ35" i="16"/>
  <c r="AN35" i="16"/>
  <c r="AS35" i="16"/>
  <c r="AA35" i="16"/>
  <c r="AD35" i="16"/>
  <c r="AF35" i="16"/>
  <c r="O34" i="16"/>
  <c r="T34" i="16"/>
  <c r="L35" i="16" s="1"/>
  <c r="P35" i="16" s="1"/>
  <c r="R34" i="16"/>
  <c r="L32" i="15"/>
  <c r="Q32" i="15"/>
  <c r="I33" i="15" s="1"/>
  <c r="O32" i="15"/>
  <c r="L33" i="14"/>
  <c r="Q33" i="14"/>
  <c r="I34" i="14" s="1"/>
  <c r="O33" i="14"/>
  <c r="CB32" i="18" l="1"/>
  <c r="CE32" i="18"/>
  <c r="CG32" i="18"/>
  <c r="BY33" i="18" s="1"/>
  <c r="BM87" i="18"/>
  <c r="AO32" i="18"/>
  <c r="AT32" i="18"/>
  <c r="AL33" i="18" s="1"/>
  <c r="AR32" i="18"/>
  <c r="BZ86" i="18"/>
  <c r="BU32" i="18"/>
  <c r="Q33" i="18"/>
  <c r="N33" i="18"/>
  <c r="S33" i="18"/>
  <c r="BB32" i="18"/>
  <c r="BE32" i="18"/>
  <c r="BG32" i="18"/>
  <c r="AY33" i="18" s="1"/>
  <c r="Z86" i="18"/>
  <c r="BP33" i="18"/>
  <c r="AZ86" i="18"/>
  <c r="AB32" i="18"/>
  <c r="AE32" i="18"/>
  <c r="AG32" i="18"/>
  <c r="Y33" i="18" s="1"/>
  <c r="AM86" i="18"/>
  <c r="AZ85" i="17"/>
  <c r="BM85" i="17"/>
  <c r="AM85" i="17"/>
  <c r="BZ85" i="17"/>
  <c r="AQ32" i="17"/>
  <c r="AN32" i="17"/>
  <c r="AS32" i="17"/>
  <c r="BD32" i="17"/>
  <c r="BA32" i="17"/>
  <c r="BF32" i="17"/>
  <c r="Z85" i="17"/>
  <c r="Q32" i="17"/>
  <c r="N32" i="17"/>
  <c r="S32" i="17"/>
  <c r="AD32" i="17"/>
  <c r="AA32" i="17"/>
  <c r="AF32" i="17"/>
  <c r="CD32" i="17"/>
  <c r="CA32" i="17"/>
  <c r="CF32" i="17"/>
  <c r="BQ32" i="17"/>
  <c r="BN32" i="17"/>
  <c r="BS32" i="17"/>
  <c r="CB35" i="16"/>
  <c r="CE35" i="16"/>
  <c r="CG35" i="16"/>
  <c r="BY36" i="16" s="1"/>
  <c r="CC36" i="16" s="1"/>
  <c r="BZ92" i="16"/>
  <c r="BM92" i="16"/>
  <c r="BO35" i="16"/>
  <c r="BT35" i="16"/>
  <c r="BL36" i="16" s="1"/>
  <c r="BP36" i="16" s="1"/>
  <c r="BQ36" i="16" s="1"/>
  <c r="BR35" i="16"/>
  <c r="AZ90" i="16"/>
  <c r="BD35" i="16"/>
  <c r="BA35" i="16"/>
  <c r="BF35" i="16"/>
  <c r="AO35" i="16"/>
  <c r="AR35" i="16"/>
  <c r="AT35" i="16"/>
  <c r="AL36" i="16" s="1"/>
  <c r="AP36" i="16" s="1"/>
  <c r="AM91" i="16"/>
  <c r="AB35" i="16"/>
  <c r="AG35" i="16"/>
  <c r="Y36" i="16" s="1"/>
  <c r="AC36" i="16" s="1"/>
  <c r="AE35" i="16"/>
  <c r="U34" i="16"/>
  <c r="M33" i="15"/>
  <c r="R32" i="15"/>
  <c r="M34" i="14"/>
  <c r="R33" i="14"/>
  <c r="BQ33" i="18" l="1"/>
  <c r="BN33" i="18"/>
  <c r="BS33" i="18"/>
  <c r="Z87" i="18"/>
  <c r="AC33" i="18"/>
  <c r="BM88" i="18"/>
  <c r="AP33" i="18"/>
  <c r="AH32" i="18"/>
  <c r="BC33" i="18"/>
  <c r="CC33" i="18"/>
  <c r="O33" i="18"/>
  <c r="R33" i="18"/>
  <c r="T33" i="18"/>
  <c r="L34" i="18" s="1"/>
  <c r="AZ87" i="18"/>
  <c r="BH32" i="18"/>
  <c r="BZ87" i="18"/>
  <c r="CH32" i="18"/>
  <c r="AU32" i="18"/>
  <c r="AM87" i="18"/>
  <c r="BZ86" i="17"/>
  <c r="AB32" i="17"/>
  <c r="AG32" i="17"/>
  <c r="Y33" i="17" s="1"/>
  <c r="AE32" i="17"/>
  <c r="BB32" i="17"/>
  <c r="BE32" i="17"/>
  <c r="BG32" i="17"/>
  <c r="AY33" i="17" s="1"/>
  <c r="AM86" i="17"/>
  <c r="BM86" i="17"/>
  <c r="CB32" i="17"/>
  <c r="CG32" i="17"/>
  <c r="BY33" i="17" s="1"/>
  <c r="CE32" i="17"/>
  <c r="BO32" i="17"/>
  <c r="BR32" i="17"/>
  <c r="BT32" i="17"/>
  <c r="BL33" i="17" s="1"/>
  <c r="O32" i="17"/>
  <c r="T32" i="17"/>
  <c r="L33" i="17" s="1"/>
  <c r="R32" i="17"/>
  <c r="AO32" i="17"/>
  <c r="AT32" i="17"/>
  <c r="AL33" i="17" s="1"/>
  <c r="AR32" i="17"/>
  <c r="Z86" i="17"/>
  <c r="AZ86" i="17"/>
  <c r="CH35" i="16"/>
  <c r="BZ93" i="16"/>
  <c r="BU35" i="16"/>
  <c r="BM93" i="16"/>
  <c r="BB35" i="16"/>
  <c r="BG35" i="16"/>
  <c r="AY36" i="16" s="1"/>
  <c r="BC36" i="16" s="1"/>
  <c r="BE35" i="16"/>
  <c r="AZ91" i="16"/>
  <c r="AM92" i="16"/>
  <c r="AU35" i="16"/>
  <c r="AH35" i="16"/>
  <c r="Q35" i="16"/>
  <c r="N35" i="16"/>
  <c r="S35" i="16"/>
  <c r="N33" i="15"/>
  <c r="K33" i="15"/>
  <c r="P33" i="15"/>
  <c r="N34" i="14"/>
  <c r="K34" i="14"/>
  <c r="P34" i="14"/>
  <c r="AM88" i="18" l="1"/>
  <c r="AZ88" i="18"/>
  <c r="BD33" i="18"/>
  <c r="BA33" i="18"/>
  <c r="BF33" i="18"/>
  <c r="P34" i="18"/>
  <c r="Z88" i="18"/>
  <c r="AD33" i="18"/>
  <c r="AA33" i="18"/>
  <c r="AF33" i="18"/>
  <c r="U33" i="18"/>
  <c r="AQ33" i="18"/>
  <c r="AN33" i="18"/>
  <c r="AS33" i="18"/>
  <c r="BO33" i="18"/>
  <c r="BT33" i="18"/>
  <c r="BL34" i="18" s="1"/>
  <c r="BR33" i="18"/>
  <c r="BZ88" i="18"/>
  <c r="CD33" i="18"/>
  <c r="CA33" i="18"/>
  <c r="CF33" i="18"/>
  <c r="BM89" i="18"/>
  <c r="P33" i="17"/>
  <c r="BP33" i="17"/>
  <c r="BU32" i="17"/>
  <c r="AC33" i="17"/>
  <c r="CH32" i="17"/>
  <c r="CC33" i="17"/>
  <c r="AU32" i="17"/>
  <c r="AP33" i="17"/>
  <c r="BH32" i="17"/>
  <c r="Z87" i="17"/>
  <c r="AM87" i="17"/>
  <c r="AH32" i="17"/>
  <c r="BM87" i="17"/>
  <c r="AZ87" i="17"/>
  <c r="U32" i="17"/>
  <c r="BC33" i="17"/>
  <c r="BZ87" i="17"/>
  <c r="BZ94" i="16"/>
  <c r="CD36" i="16"/>
  <c r="CA36" i="16"/>
  <c r="CF36" i="16"/>
  <c r="BM94" i="16"/>
  <c r="BN36" i="16"/>
  <c r="BS36" i="16"/>
  <c r="AZ92" i="16"/>
  <c r="BH35" i="16"/>
  <c r="AQ36" i="16"/>
  <c r="AN36" i="16"/>
  <c r="AS36" i="16"/>
  <c r="AM93" i="16"/>
  <c r="AA36" i="16"/>
  <c r="AD36" i="16"/>
  <c r="AF36" i="16"/>
  <c r="O35" i="16"/>
  <c r="T35" i="16"/>
  <c r="L36" i="16" s="1"/>
  <c r="P36" i="16" s="1"/>
  <c r="R35" i="16"/>
  <c r="L33" i="15"/>
  <c r="Q33" i="15"/>
  <c r="I34" i="15" s="1"/>
  <c r="O33" i="15"/>
  <c r="L34" i="14"/>
  <c r="O34" i="14"/>
  <c r="Q34" i="14"/>
  <c r="I35" i="14" s="1"/>
  <c r="BU33" i="18" l="1"/>
  <c r="BB33" i="18"/>
  <c r="BG33" i="18"/>
  <c r="AY34" i="18" s="1"/>
  <c r="BE33" i="18"/>
  <c r="BP34" i="18"/>
  <c r="BM90" i="18"/>
  <c r="AB33" i="18"/>
  <c r="AE33" i="18"/>
  <c r="AG33" i="18"/>
  <c r="Y34" i="18" s="1"/>
  <c r="CB33" i="18"/>
  <c r="CG33" i="18"/>
  <c r="BY34" i="18" s="1"/>
  <c r="CE33" i="18"/>
  <c r="Z89" i="18"/>
  <c r="AZ89" i="18"/>
  <c r="AO33" i="18"/>
  <c r="AT33" i="18"/>
  <c r="AL34" i="18" s="1"/>
  <c r="AR33" i="18"/>
  <c r="BZ89" i="18"/>
  <c r="Q34" i="18"/>
  <c r="N34" i="18"/>
  <c r="S34" i="18"/>
  <c r="AM89" i="18"/>
  <c r="AQ33" i="17"/>
  <c r="AN33" i="17"/>
  <c r="AS33" i="17"/>
  <c r="BD33" i="17"/>
  <c r="BA33" i="17"/>
  <c r="BF33" i="17"/>
  <c r="AM88" i="17"/>
  <c r="Z88" i="17"/>
  <c r="BQ33" i="17"/>
  <c r="BN33" i="17"/>
  <c r="BS33" i="17"/>
  <c r="AZ88" i="17"/>
  <c r="BM88" i="17"/>
  <c r="Q33" i="17"/>
  <c r="N33" i="17"/>
  <c r="S33" i="17"/>
  <c r="AD33" i="17"/>
  <c r="AA33" i="17"/>
  <c r="AF33" i="17"/>
  <c r="CD33" i="17"/>
  <c r="CA33" i="17"/>
  <c r="CF33" i="17"/>
  <c r="BZ88" i="17"/>
  <c r="CB36" i="16"/>
  <c r="CG36" i="16"/>
  <c r="BY37" i="16" s="1"/>
  <c r="CC37" i="16" s="1"/>
  <c r="CE36" i="16"/>
  <c r="BZ95" i="16"/>
  <c r="BO36" i="16"/>
  <c r="BT36" i="16"/>
  <c r="BL37" i="16" s="1"/>
  <c r="BP37" i="16" s="1"/>
  <c r="BQ37" i="16" s="1"/>
  <c r="BR36" i="16"/>
  <c r="BM95" i="16"/>
  <c r="BD36" i="16"/>
  <c r="BA36" i="16"/>
  <c r="BF36" i="16"/>
  <c r="AZ93" i="16"/>
  <c r="AO36" i="16"/>
  <c r="AR36" i="16"/>
  <c r="AT36" i="16"/>
  <c r="AL37" i="16" s="1"/>
  <c r="AP37" i="16" s="1"/>
  <c r="AM94" i="16"/>
  <c r="AB36" i="16"/>
  <c r="AG36" i="16"/>
  <c r="Y37" i="16" s="1"/>
  <c r="AC37" i="16" s="1"/>
  <c r="AE36" i="16"/>
  <c r="U35" i="16"/>
  <c r="M34" i="15"/>
  <c r="R33" i="15"/>
  <c r="M35" i="14"/>
  <c r="R34" i="14"/>
  <c r="BQ34" i="18" l="1"/>
  <c r="BN34" i="18"/>
  <c r="BS34" i="18"/>
  <c r="BH33" i="18"/>
  <c r="O34" i="18"/>
  <c r="T34" i="18"/>
  <c r="L35" i="18" s="1"/>
  <c r="R34" i="18"/>
  <c r="AC34" i="18"/>
  <c r="BC34" i="18"/>
  <c r="AM90" i="18"/>
  <c r="AH33" i="18"/>
  <c r="BZ90" i="18"/>
  <c r="Z90" i="18"/>
  <c r="CC34" i="18"/>
  <c r="AZ90" i="18"/>
  <c r="AU33" i="18"/>
  <c r="AP34" i="18"/>
  <c r="CH33" i="18"/>
  <c r="BM91" i="18"/>
  <c r="AM89" i="17"/>
  <c r="AZ89" i="17"/>
  <c r="AB33" i="17"/>
  <c r="AE33" i="17"/>
  <c r="AG33" i="17"/>
  <c r="Y34" i="17" s="1"/>
  <c r="BB33" i="17"/>
  <c r="BE33" i="17"/>
  <c r="BG33" i="17"/>
  <c r="AY34" i="17" s="1"/>
  <c r="O33" i="17"/>
  <c r="T33" i="17"/>
  <c r="L34" i="17" s="1"/>
  <c r="R33" i="17"/>
  <c r="AO33" i="17"/>
  <c r="AR33" i="17"/>
  <c r="AT33" i="17"/>
  <c r="AL34" i="17" s="1"/>
  <c r="BM89" i="17"/>
  <c r="BO33" i="17"/>
  <c r="BR33" i="17"/>
  <c r="BT33" i="17"/>
  <c r="BL34" i="17" s="1"/>
  <c r="BZ89" i="17"/>
  <c r="CB33" i="17"/>
  <c r="CE33" i="17"/>
  <c r="CG33" i="17"/>
  <c r="BY34" i="17" s="1"/>
  <c r="Z89" i="17"/>
  <c r="BZ96" i="16"/>
  <c r="CH36" i="16"/>
  <c r="BU36" i="16"/>
  <c r="BM96" i="16"/>
  <c r="AZ94" i="16"/>
  <c r="BB36" i="16"/>
  <c r="BE36" i="16"/>
  <c r="BG36" i="16"/>
  <c r="AY37" i="16" s="1"/>
  <c r="BC37" i="16" s="1"/>
  <c r="AU36" i="16"/>
  <c r="AM95" i="16"/>
  <c r="AH36" i="16"/>
  <c r="Q36" i="16"/>
  <c r="N36" i="16"/>
  <c r="S36" i="16"/>
  <c r="N34" i="15"/>
  <c r="K34" i="15"/>
  <c r="P34" i="15"/>
  <c r="N35" i="14"/>
  <c r="K35" i="14"/>
  <c r="P35" i="14"/>
  <c r="CD34" i="18" l="1"/>
  <c r="CA34" i="18"/>
  <c r="CF34" i="18"/>
  <c r="AZ91" i="18"/>
  <c r="Z91" i="18"/>
  <c r="AM91" i="18"/>
  <c r="AQ34" i="18"/>
  <c r="AN34" i="18"/>
  <c r="AS34" i="18"/>
  <c r="BD34" i="18"/>
  <c r="BA34" i="18"/>
  <c r="BF34" i="18"/>
  <c r="BM92" i="18"/>
  <c r="BZ91" i="18"/>
  <c r="AD34" i="18"/>
  <c r="AA34" i="18"/>
  <c r="AF34" i="18"/>
  <c r="BO34" i="18"/>
  <c r="BR34" i="18"/>
  <c r="BT34" i="18"/>
  <c r="BL35" i="18" s="1"/>
  <c r="P35" i="18"/>
  <c r="U34" i="18"/>
  <c r="BU33" i="17"/>
  <c r="AC34" i="17"/>
  <c r="P34" i="17"/>
  <c r="BZ90" i="17"/>
  <c r="AZ90" i="17"/>
  <c r="CC34" i="17"/>
  <c r="CH33" i="17"/>
  <c r="AU33" i="17"/>
  <c r="AH33" i="17"/>
  <c r="U33" i="17"/>
  <c r="Z90" i="17"/>
  <c r="BM90" i="17"/>
  <c r="BC34" i="17"/>
  <c r="AP34" i="17"/>
  <c r="BP34" i="17"/>
  <c r="BH33" i="17"/>
  <c r="AM90" i="17"/>
  <c r="BZ97" i="16"/>
  <c r="CD37" i="16"/>
  <c r="CA37" i="16"/>
  <c r="CF37" i="16"/>
  <c r="BM97" i="16"/>
  <c r="BN37" i="16"/>
  <c r="BS37" i="16"/>
  <c r="AZ95" i="16"/>
  <c r="BH36" i="16"/>
  <c r="AM96" i="16"/>
  <c r="AQ37" i="16"/>
  <c r="AN37" i="16"/>
  <c r="AS37" i="16"/>
  <c r="AD37" i="16"/>
  <c r="AA37" i="16"/>
  <c r="AF37" i="16"/>
  <c r="O36" i="16"/>
  <c r="R36" i="16"/>
  <c r="T36" i="16"/>
  <c r="L37" i="16" s="1"/>
  <c r="P37" i="16" s="1"/>
  <c r="L34" i="15"/>
  <c r="Q34" i="15"/>
  <c r="I35" i="15" s="1"/>
  <c r="O34" i="15"/>
  <c r="L35" i="14"/>
  <c r="Q35" i="14"/>
  <c r="I36" i="14" s="1"/>
  <c r="O35" i="14"/>
  <c r="AM92" i="18" l="1"/>
  <c r="AB34" i="18"/>
  <c r="AG34" i="18"/>
  <c r="Y35" i="18" s="1"/>
  <c r="AE34" i="18"/>
  <c r="Z92" i="18"/>
  <c r="AZ92" i="18"/>
  <c r="BB34" i="18"/>
  <c r="BE34" i="18"/>
  <c r="BG34" i="18"/>
  <c r="AY35" i="18" s="1"/>
  <c r="Q35" i="18"/>
  <c r="N35" i="18"/>
  <c r="S35" i="18"/>
  <c r="BZ92" i="18"/>
  <c r="AO34" i="18"/>
  <c r="AR34" i="18"/>
  <c r="AT34" i="18"/>
  <c r="AL35" i="18" s="1"/>
  <c r="BP35" i="18"/>
  <c r="CB34" i="18"/>
  <c r="CE34" i="18"/>
  <c r="CG34" i="18"/>
  <c r="BY35" i="18" s="1"/>
  <c r="BU34" i="18"/>
  <c r="BM93" i="18"/>
  <c r="BM91" i="17"/>
  <c r="Z91" i="17"/>
  <c r="AD34" i="17"/>
  <c r="AA34" i="17"/>
  <c r="AF34" i="17"/>
  <c r="BZ91" i="17"/>
  <c r="BQ34" i="17"/>
  <c r="BN34" i="17"/>
  <c r="BS34" i="17"/>
  <c r="BD34" i="17"/>
  <c r="BA34" i="17"/>
  <c r="BF34" i="17"/>
  <c r="Q34" i="17"/>
  <c r="N34" i="17"/>
  <c r="S34" i="17"/>
  <c r="AQ34" i="17"/>
  <c r="AN34" i="17"/>
  <c r="AS34" i="17"/>
  <c r="CD34" i="17"/>
  <c r="CA34" i="17"/>
  <c r="CF34" i="17"/>
  <c r="AM91" i="17"/>
  <c r="AZ91" i="17"/>
  <c r="CB37" i="16"/>
  <c r="CE37" i="16"/>
  <c r="CG37" i="16"/>
  <c r="BY38" i="16" s="1"/>
  <c r="CC38" i="16" s="1"/>
  <c r="BZ98" i="16"/>
  <c r="BO37" i="16"/>
  <c r="BR37" i="16"/>
  <c r="BT37" i="16"/>
  <c r="BL38" i="16" s="1"/>
  <c r="BP38" i="16" s="1"/>
  <c r="BQ38" i="16" s="1"/>
  <c r="BM98" i="16"/>
  <c r="BD37" i="16"/>
  <c r="BA37" i="16"/>
  <c r="BF37" i="16"/>
  <c r="AZ96" i="16"/>
  <c r="AO37" i="16"/>
  <c r="AR37" i="16"/>
  <c r="AT37" i="16"/>
  <c r="AL38" i="16" s="1"/>
  <c r="AP38" i="16" s="1"/>
  <c r="AM97" i="16"/>
  <c r="AB37" i="16"/>
  <c r="AE37" i="16"/>
  <c r="AG37" i="16"/>
  <c r="Y38" i="16" s="1"/>
  <c r="AC38" i="16" s="1"/>
  <c r="U36" i="16"/>
  <c r="R34" i="15"/>
  <c r="M35" i="15"/>
  <c r="R35" i="14"/>
  <c r="M36" i="14"/>
  <c r="Z93" i="18" l="1"/>
  <c r="AZ93" i="18"/>
  <c r="AP35" i="18"/>
  <c r="CC35" i="18"/>
  <c r="AU34" i="18"/>
  <c r="BH34" i="18"/>
  <c r="AH34" i="18"/>
  <c r="CH34" i="18"/>
  <c r="AC35" i="18"/>
  <c r="O35" i="18"/>
  <c r="T35" i="18"/>
  <c r="L36" i="18" s="1"/>
  <c r="R35" i="18"/>
  <c r="BC35" i="18"/>
  <c r="BZ93" i="18"/>
  <c r="BM94" i="18"/>
  <c r="BQ35" i="18"/>
  <c r="BN35" i="18"/>
  <c r="BS35" i="18"/>
  <c r="AM93" i="18"/>
  <c r="AB34" i="17"/>
  <c r="AE34" i="17"/>
  <c r="AG34" i="17"/>
  <c r="Y35" i="17" s="1"/>
  <c r="Z92" i="17"/>
  <c r="BM92" i="17"/>
  <c r="CB34" i="17"/>
  <c r="CE34" i="17"/>
  <c r="CG34" i="17"/>
  <c r="BY35" i="17" s="1"/>
  <c r="BB34" i="17"/>
  <c r="BG34" i="17"/>
  <c r="AY35" i="17" s="1"/>
  <c r="BE34" i="17"/>
  <c r="AO34" i="17"/>
  <c r="AR34" i="17"/>
  <c r="AT34" i="17"/>
  <c r="AL35" i="17" s="1"/>
  <c r="AZ92" i="17"/>
  <c r="BO34" i="17"/>
  <c r="BR34" i="17"/>
  <c r="BT34" i="17"/>
  <c r="BL35" i="17" s="1"/>
  <c r="AM92" i="17"/>
  <c r="O34" i="17"/>
  <c r="T34" i="17"/>
  <c r="L35" i="17" s="1"/>
  <c r="R34" i="17"/>
  <c r="BZ92" i="17"/>
  <c r="BZ99" i="16"/>
  <c r="CH37" i="16"/>
  <c r="BM99" i="16"/>
  <c r="BU37" i="16"/>
  <c r="BB37" i="16"/>
  <c r="BG37" i="16"/>
  <c r="AY38" i="16" s="1"/>
  <c r="BC38" i="16" s="1"/>
  <c r="BE37" i="16"/>
  <c r="AZ97" i="16"/>
  <c r="AM98" i="16"/>
  <c r="AU37" i="16"/>
  <c r="AH37" i="16"/>
  <c r="Q37" i="16"/>
  <c r="N37" i="16"/>
  <c r="S37" i="16"/>
  <c r="N35" i="15"/>
  <c r="K35" i="15"/>
  <c r="P35" i="15"/>
  <c r="N36" i="14"/>
  <c r="K36" i="14"/>
  <c r="P36" i="14"/>
  <c r="BZ94" i="18" l="1"/>
  <c r="BD35" i="18"/>
  <c r="BA35" i="18"/>
  <c r="BF35" i="18"/>
  <c r="CD35" i="18"/>
  <c r="CA35" i="18"/>
  <c r="CF35" i="18"/>
  <c r="AM94" i="18"/>
  <c r="AQ35" i="18"/>
  <c r="AN35" i="18"/>
  <c r="AS35" i="18"/>
  <c r="BO35" i="18"/>
  <c r="BT35" i="18"/>
  <c r="BL36" i="18" s="1"/>
  <c r="BR35" i="18"/>
  <c r="U35" i="18"/>
  <c r="P36" i="18"/>
  <c r="AZ94" i="18"/>
  <c r="BM95" i="18"/>
  <c r="AD35" i="18"/>
  <c r="AA35" i="18"/>
  <c r="AF35" i="18"/>
  <c r="Z94" i="18"/>
  <c r="CC35" i="17"/>
  <c r="AP35" i="17"/>
  <c r="AC35" i="17"/>
  <c r="U34" i="17"/>
  <c r="P35" i="17"/>
  <c r="Z93" i="17"/>
  <c r="BP35" i="17"/>
  <c r="AH34" i="17"/>
  <c r="CH34" i="17"/>
  <c r="AU34" i="17"/>
  <c r="BH34" i="17"/>
  <c r="BM93" i="17"/>
  <c r="AZ93" i="17"/>
  <c r="AM93" i="17"/>
  <c r="BU34" i="17"/>
  <c r="BZ93" i="17"/>
  <c r="BC35" i="17"/>
  <c r="CD38" i="16"/>
  <c r="CA38" i="16"/>
  <c r="CF38" i="16"/>
  <c r="BZ100" i="16"/>
  <c r="BN38" i="16"/>
  <c r="BS38" i="16"/>
  <c r="BM100" i="16"/>
  <c r="BH37" i="16"/>
  <c r="AZ98" i="16"/>
  <c r="AQ38" i="16"/>
  <c r="AN38" i="16"/>
  <c r="AS38" i="16"/>
  <c r="AM99" i="16"/>
  <c r="AD38" i="16"/>
  <c r="AA38" i="16"/>
  <c r="AF38" i="16"/>
  <c r="O37" i="16"/>
  <c r="T37" i="16"/>
  <c r="L38" i="16" s="1"/>
  <c r="P38" i="16" s="1"/>
  <c r="R37" i="16"/>
  <c r="L35" i="15"/>
  <c r="O35" i="15"/>
  <c r="Q35" i="15"/>
  <c r="I36" i="15" s="1"/>
  <c r="L36" i="14"/>
  <c r="O36" i="14"/>
  <c r="Q36" i="14"/>
  <c r="I37" i="14" s="1"/>
  <c r="CB35" i="18" l="1"/>
  <c r="CG35" i="18"/>
  <c r="BY36" i="18" s="1"/>
  <c r="CE35" i="18"/>
  <c r="BZ95" i="18"/>
  <c r="AM95" i="18"/>
  <c r="Z95" i="18"/>
  <c r="AZ95" i="18"/>
  <c r="BM96" i="18"/>
  <c r="AO35" i="18"/>
  <c r="AR35" i="18"/>
  <c r="AT35" i="18"/>
  <c r="AL36" i="18" s="1"/>
  <c r="BU35" i="18"/>
  <c r="BP36" i="18"/>
  <c r="Q36" i="18"/>
  <c r="N36" i="18"/>
  <c r="S36" i="18"/>
  <c r="BB35" i="18"/>
  <c r="BE35" i="18"/>
  <c r="BG35" i="18"/>
  <c r="AY36" i="18" s="1"/>
  <c r="AB35" i="18"/>
  <c r="AG35" i="18"/>
  <c r="Y36" i="18" s="1"/>
  <c r="AE35" i="18"/>
  <c r="BZ94" i="17"/>
  <c r="AD35" i="17"/>
  <c r="AA35" i="17"/>
  <c r="AF35" i="17"/>
  <c r="Z94" i="17"/>
  <c r="BM94" i="17"/>
  <c r="AQ35" i="17"/>
  <c r="AN35" i="17"/>
  <c r="AS35" i="17"/>
  <c r="BQ35" i="17"/>
  <c r="BN35" i="17"/>
  <c r="BS35" i="17"/>
  <c r="CD35" i="17"/>
  <c r="CA35" i="17"/>
  <c r="CF35" i="17"/>
  <c r="AM94" i="17"/>
  <c r="BD35" i="17"/>
  <c r="BA35" i="17"/>
  <c r="BF35" i="17"/>
  <c r="AZ94" i="17"/>
  <c r="Q35" i="17"/>
  <c r="N35" i="17"/>
  <c r="S35" i="17"/>
  <c r="BZ101" i="16"/>
  <c r="CB38" i="16"/>
  <c r="CG38" i="16"/>
  <c r="BY39" i="16" s="1"/>
  <c r="CC39" i="16" s="1"/>
  <c r="CE38" i="16"/>
  <c r="BM101" i="16"/>
  <c r="BO38" i="16"/>
  <c r="BR38" i="16"/>
  <c r="BT38" i="16"/>
  <c r="BL39" i="16" s="1"/>
  <c r="BP39" i="16" s="1"/>
  <c r="BQ39" i="16" s="1"/>
  <c r="BD38" i="16"/>
  <c r="BA38" i="16"/>
  <c r="BF38" i="16"/>
  <c r="AZ99" i="16"/>
  <c r="AO38" i="16"/>
  <c r="AT38" i="16"/>
  <c r="AL39" i="16" s="1"/>
  <c r="AP39" i="16" s="1"/>
  <c r="AR38" i="16"/>
  <c r="AM100" i="16"/>
  <c r="AB38" i="16"/>
  <c r="AG38" i="16"/>
  <c r="Y39" i="16" s="1"/>
  <c r="AC39" i="16" s="1"/>
  <c r="AE38" i="16"/>
  <c r="U37" i="16"/>
  <c r="M36" i="15"/>
  <c r="R35" i="15"/>
  <c r="M37" i="14"/>
  <c r="R36" i="14"/>
  <c r="Z96" i="18" l="1"/>
  <c r="AM96" i="18"/>
  <c r="BC36" i="18"/>
  <c r="BQ36" i="18"/>
  <c r="BN36" i="18"/>
  <c r="BS36" i="18"/>
  <c r="BM97" i="18"/>
  <c r="BH35" i="18"/>
  <c r="BZ96" i="18"/>
  <c r="AC36" i="18"/>
  <c r="AZ96" i="18"/>
  <c r="CH35" i="18"/>
  <c r="CC36" i="18"/>
  <c r="AU35" i="18"/>
  <c r="AH35" i="18"/>
  <c r="O36" i="18"/>
  <c r="R36" i="18"/>
  <c r="T36" i="18"/>
  <c r="L37" i="18" s="1"/>
  <c r="AP36" i="18"/>
  <c r="BB35" i="17"/>
  <c r="BG35" i="17"/>
  <c r="AY36" i="17" s="1"/>
  <c r="BE35" i="17"/>
  <c r="AM95" i="17"/>
  <c r="AB35" i="17"/>
  <c r="AE35" i="17"/>
  <c r="AG35" i="17"/>
  <c r="Y36" i="17" s="1"/>
  <c r="BM95" i="17"/>
  <c r="AO35" i="17"/>
  <c r="AR35" i="17"/>
  <c r="AT35" i="17"/>
  <c r="AL36" i="17" s="1"/>
  <c r="BO35" i="17"/>
  <c r="BT35" i="17"/>
  <c r="BL36" i="17" s="1"/>
  <c r="BR35" i="17"/>
  <c r="Z95" i="17"/>
  <c r="O35" i="17"/>
  <c r="T35" i="17"/>
  <c r="L36" i="17" s="1"/>
  <c r="R35" i="17"/>
  <c r="AZ95" i="17"/>
  <c r="CB35" i="17"/>
  <c r="CG35" i="17"/>
  <c r="BY36" i="17" s="1"/>
  <c r="CE35" i="17"/>
  <c r="BZ95" i="17"/>
  <c r="CH38" i="16"/>
  <c r="BZ102" i="16"/>
  <c r="BU38" i="16"/>
  <c r="BM102" i="16"/>
  <c r="AZ100" i="16"/>
  <c r="BB38" i="16"/>
  <c r="BG38" i="16"/>
  <c r="AY39" i="16" s="1"/>
  <c r="BC39" i="16" s="1"/>
  <c r="BE38" i="16"/>
  <c r="AM101" i="16"/>
  <c r="AU38" i="16"/>
  <c r="AH38" i="16"/>
  <c r="Q38" i="16"/>
  <c r="N38" i="16"/>
  <c r="S38" i="16"/>
  <c r="N36" i="15"/>
  <c r="K36" i="15"/>
  <c r="P36" i="15"/>
  <c r="N37" i="14"/>
  <c r="K37" i="14"/>
  <c r="P37" i="14"/>
  <c r="BO36" i="18" l="1"/>
  <c r="BT36" i="18"/>
  <c r="BL37" i="18" s="1"/>
  <c r="BR36" i="18"/>
  <c r="BD36" i="18"/>
  <c r="BA36" i="18"/>
  <c r="BF36" i="18"/>
  <c r="BZ97" i="18"/>
  <c r="CD36" i="18"/>
  <c r="CA36" i="18"/>
  <c r="CF36" i="18"/>
  <c r="AM97" i="18"/>
  <c r="P37" i="18"/>
  <c r="U36" i="18"/>
  <c r="AZ97" i="18"/>
  <c r="BM98" i="18"/>
  <c r="Z97" i="18"/>
  <c r="AQ36" i="18"/>
  <c r="AN36" i="18"/>
  <c r="AS36" i="18"/>
  <c r="AD36" i="18"/>
  <c r="AA36" i="18"/>
  <c r="AF36" i="18"/>
  <c r="AH35" i="17"/>
  <c r="BH35" i="17"/>
  <c r="CC36" i="17"/>
  <c r="AM96" i="17"/>
  <c r="BU35" i="17"/>
  <c r="BM96" i="17"/>
  <c r="BC36" i="17"/>
  <c r="CH35" i="17"/>
  <c r="AU35" i="17"/>
  <c r="AZ96" i="17"/>
  <c r="BZ96" i="17"/>
  <c r="BP36" i="17"/>
  <c r="AP36" i="17"/>
  <c r="Z96" i="17"/>
  <c r="U35" i="17"/>
  <c r="P36" i="17"/>
  <c r="AC36" i="17"/>
  <c r="BZ103" i="16"/>
  <c r="CD39" i="16"/>
  <c r="CA39" i="16"/>
  <c r="CF39" i="16"/>
  <c r="BN39" i="16"/>
  <c r="BS39" i="16"/>
  <c r="BM103" i="16"/>
  <c r="BH38" i="16"/>
  <c r="AZ101" i="16"/>
  <c r="AQ39" i="16"/>
  <c r="AN39" i="16"/>
  <c r="AS39" i="16"/>
  <c r="AM102" i="16"/>
  <c r="AD39" i="16"/>
  <c r="AA39" i="16"/>
  <c r="AF39" i="16"/>
  <c r="O38" i="16"/>
  <c r="T38" i="16"/>
  <c r="L39" i="16" s="1"/>
  <c r="P39" i="16" s="1"/>
  <c r="R38" i="16"/>
  <c r="L36" i="15"/>
  <c r="Q36" i="15"/>
  <c r="I37" i="15" s="1"/>
  <c r="O36" i="15"/>
  <c r="L37" i="14"/>
  <c r="Q37" i="14"/>
  <c r="I38" i="14" s="1"/>
  <c r="O37" i="14"/>
  <c r="BZ98" i="18" l="1"/>
  <c r="BB36" i="18"/>
  <c r="BE36" i="18"/>
  <c r="BG36" i="18"/>
  <c r="AY37" i="18" s="1"/>
  <c r="BM99" i="18"/>
  <c r="AM98" i="18"/>
  <c r="Q37" i="18"/>
  <c r="N37" i="18"/>
  <c r="S37" i="18"/>
  <c r="AZ98" i="18"/>
  <c r="BU36" i="18"/>
  <c r="CB36" i="18"/>
  <c r="CG36" i="18"/>
  <c r="BY37" i="18" s="1"/>
  <c r="CE36" i="18"/>
  <c r="BP37" i="18"/>
  <c r="Z98" i="18"/>
  <c r="AB36" i="18"/>
  <c r="AE36" i="18"/>
  <c r="AG36" i="18"/>
  <c r="Y37" i="18" s="1"/>
  <c r="AO36" i="18"/>
  <c r="AR36" i="18"/>
  <c r="AT36" i="18"/>
  <c r="AL37" i="18" s="1"/>
  <c r="CD36" i="17"/>
  <c r="CA36" i="17"/>
  <c r="CF36" i="17"/>
  <c r="BQ36" i="17"/>
  <c r="BN36" i="17"/>
  <c r="BS36" i="17"/>
  <c r="AZ97" i="17"/>
  <c r="AM97" i="17"/>
  <c r="Z97" i="17"/>
  <c r="BM97" i="17"/>
  <c r="BZ97" i="17"/>
  <c r="Q36" i="17"/>
  <c r="N36" i="17"/>
  <c r="S36" i="17"/>
  <c r="BD36" i="17"/>
  <c r="BA36" i="17"/>
  <c r="BF36" i="17"/>
  <c r="AD36" i="17"/>
  <c r="AA36" i="17"/>
  <c r="AF36" i="17"/>
  <c r="AQ36" i="17"/>
  <c r="AN36" i="17"/>
  <c r="AS36" i="17"/>
  <c r="CB39" i="16"/>
  <c r="CG39" i="16"/>
  <c r="BY40" i="16" s="1"/>
  <c r="CC40" i="16" s="1"/>
  <c r="CE39" i="16"/>
  <c r="BZ104" i="16"/>
  <c r="BO39" i="16"/>
  <c r="BT39" i="16"/>
  <c r="BL40" i="16" s="1"/>
  <c r="BP40" i="16" s="1"/>
  <c r="BQ40" i="16" s="1"/>
  <c r="BR39" i="16"/>
  <c r="BM104" i="16"/>
  <c r="AZ102" i="16"/>
  <c r="BD39" i="16"/>
  <c r="BA39" i="16"/>
  <c r="BF39" i="16"/>
  <c r="AO39" i="16"/>
  <c r="AT39" i="16"/>
  <c r="AL40" i="16" s="1"/>
  <c r="AP40" i="16" s="1"/>
  <c r="AR39" i="16"/>
  <c r="AM103" i="16"/>
  <c r="AB39" i="16"/>
  <c r="AG39" i="16"/>
  <c r="Y40" i="16" s="1"/>
  <c r="AC40" i="16" s="1"/>
  <c r="AE39" i="16"/>
  <c r="U38" i="16"/>
  <c r="M37" i="15"/>
  <c r="R36" i="15"/>
  <c r="R37" i="14"/>
  <c r="M38" i="14"/>
  <c r="CH36" i="18" l="1"/>
  <c r="AZ99" i="18"/>
  <c r="BM100" i="18"/>
  <c r="BC37" i="18"/>
  <c r="AU36" i="18"/>
  <c r="AH36" i="18"/>
  <c r="BH36" i="18"/>
  <c r="O37" i="18"/>
  <c r="T37" i="18"/>
  <c r="L38" i="18" s="1"/>
  <c r="R37" i="18"/>
  <c r="Z99" i="18"/>
  <c r="AC37" i="18"/>
  <c r="BZ99" i="18"/>
  <c r="CC37" i="18"/>
  <c r="AP37" i="18"/>
  <c r="BQ37" i="18"/>
  <c r="BN37" i="18"/>
  <c r="BS37" i="18"/>
  <c r="AM99" i="18"/>
  <c r="AB36" i="17"/>
  <c r="AE36" i="17"/>
  <c r="AG36" i="17"/>
  <c r="Y37" i="17" s="1"/>
  <c r="AZ98" i="17"/>
  <c r="Z98" i="17"/>
  <c r="BZ98" i="17"/>
  <c r="BB36" i="17"/>
  <c r="BG36" i="17"/>
  <c r="AY37" i="17" s="1"/>
  <c r="BE36" i="17"/>
  <c r="AO36" i="17"/>
  <c r="AR36" i="17"/>
  <c r="AT36" i="17"/>
  <c r="AL37" i="17" s="1"/>
  <c r="BM98" i="17"/>
  <c r="O36" i="17"/>
  <c r="T36" i="17"/>
  <c r="L37" i="17" s="1"/>
  <c r="R36" i="17"/>
  <c r="CB36" i="17"/>
  <c r="CG36" i="17"/>
  <c r="BY37" i="17" s="1"/>
  <c r="CE36" i="17"/>
  <c r="BO36" i="17"/>
  <c r="BR36" i="17"/>
  <c r="BT36" i="17"/>
  <c r="BL37" i="17" s="1"/>
  <c r="AM98" i="17"/>
  <c r="BZ105" i="16"/>
  <c r="CH39" i="16"/>
  <c r="BM105" i="16"/>
  <c r="BU39" i="16"/>
  <c r="AZ103" i="16"/>
  <c r="BB39" i="16"/>
  <c r="BE39" i="16"/>
  <c r="BG39" i="16"/>
  <c r="AY40" i="16" s="1"/>
  <c r="BC40" i="16" s="1"/>
  <c r="AM104" i="16"/>
  <c r="AU39" i="16"/>
  <c r="AH39" i="16"/>
  <c r="Q39" i="16"/>
  <c r="N39" i="16"/>
  <c r="S39" i="16"/>
  <c r="N37" i="15"/>
  <c r="K37" i="15"/>
  <c r="P37" i="15"/>
  <c r="N38" i="14"/>
  <c r="K38" i="14"/>
  <c r="P38" i="14"/>
  <c r="BD37" i="18" l="1"/>
  <c r="BA37" i="18"/>
  <c r="BF37" i="18"/>
  <c r="BO37" i="18"/>
  <c r="BR37" i="18"/>
  <c r="BT37" i="18"/>
  <c r="BL38" i="18" s="1"/>
  <c r="AM100" i="18"/>
  <c r="AD37" i="18"/>
  <c r="AA37" i="18"/>
  <c r="AF37" i="18"/>
  <c r="BM101" i="18"/>
  <c r="BZ100" i="18"/>
  <c r="AZ100" i="18"/>
  <c r="AQ37" i="18"/>
  <c r="AN37" i="18"/>
  <c r="AS37" i="18"/>
  <c r="Z100" i="18"/>
  <c r="U37" i="18"/>
  <c r="CD37" i="18"/>
  <c r="CA37" i="18"/>
  <c r="CF37" i="18"/>
  <c r="P38" i="18"/>
  <c r="U36" i="17"/>
  <c r="Z99" i="17"/>
  <c r="BU36" i="17"/>
  <c r="BC37" i="17"/>
  <c r="BZ99" i="17"/>
  <c r="BP37" i="17"/>
  <c r="AZ99" i="17"/>
  <c r="AC37" i="17"/>
  <c r="P37" i="17"/>
  <c r="BH36" i="17"/>
  <c r="AM99" i="17"/>
  <c r="BM99" i="17"/>
  <c r="AH36" i="17"/>
  <c r="AP37" i="17"/>
  <c r="AU36" i="17"/>
  <c r="CH36" i="17"/>
  <c r="CC37" i="17"/>
  <c r="CD40" i="16"/>
  <c r="CA40" i="16"/>
  <c r="CF40" i="16"/>
  <c r="BZ106" i="16"/>
  <c r="BN40" i="16"/>
  <c r="BS40" i="16"/>
  <c r="BM106" i="16"/>
  <c r="BH39" i="16"/>
  <c r="AZ104" i="16"/>
  <c r="AQ40" i="16"/>
  <c r="AN40" i="16"/>
  <c r="AS40" i="16"/>
  <c r="AM105" i="16"/>
  <c r="AA40" i="16"/>
  <c r="AD40" i="16"/>
  <c r="AF40" i="16"/>
  <c r="O39" i="16"/>
  <c r="T39" i="16"/>
  <c r="L40" i="16" s="1"/>
  <c r="P40" i="16" s="1"/>
  <c r="R39" i="16"/>
  <c r="L37" i="15"/>
  <c r="Q37" i="15"/>
  <c r="I38" i="15" s="1"/>
  <c r="O37" i="15"/>
  <c r="L38" i="14"/>
  <c r="O38" i="14"/>
  <c r="Q38" i="14"/>
  <c r="I39" i="14" s="1"/>
  <c r="AM101" i="18" l="1"/>
  <c r="BU37" i="18"/>
  <c r="AO37" i="18"/>
  <c r="AR37" i="18"/>
  <c r="AT37" i="18"/>
  <c r="AL38" i="18" s="1"/>
  <c r="Z101" i="18"/>
  <c r="BZ101" i="18"/>
  <c r="Q38" i="18"/>
  <c r="N38" i="18"/>
  <c r="S38" i="18"/>
  <c r="BM102" i="18"/>
  <c r="AB37" i="18"/>
  <c r="AG37" i="18"/>
  <c r="Y38" i="18" s="1"/>
  <c r="AE37" i="18"/>
  <c r="BB37" i="18"/>
  <c r="BE37" i="18"/>
  <c r="BG37" i="18"/>
  <c r="AY38" i="18" s="1"/>
  <c r="AZ101" i="18"/>
  <c r="BP38" i="18"/>
  <c r="CB37" i="18"/>
  <c r="CE37" i="18"/>
  <c r="CG37" i="18"/>
  <c r="BY38" i="18" s="1"/>
  <c r="BM100" i="17"/>
  <c r="BD37" i="17"/>
  <c r="BA37" i="17"/>
  <c r="BF37" i="17"/>
  <c r="Z100" i="17"/>
  <c r="AD37" i="17"/>
  <c r="AA37" i="17"/>
  <c r="AF37" i="17"/>
  <c r="AZ100" i="17"/>
  <c r="BQ37" i="17"/>
  <c r="BN37" i="17"/>
  <c r="BS37" i="17"/>
  <c r="AM100" i="17"/>
  <c r="AQ37" i="17"/>
  <c r="AN37" i="17"/>
  <c r="AS37" i="17"/>
  <c r="BZ100" i="17"/>
  <c r="CD37" i="17"/>
  <c r="CA37" i="17"/>
  <c r="CF37" i="17"/>
  <c r="Q37" i="17"/>
  <c r="N37" i="17"/>
  <c r="S37" i="17"/>
  <c r="CB40" i="16"/>
  <c r="CG40" i="16"/>
  <c r="BY41" i="16" s="1"/>
  <c r="CC41" i="16" s="1"/>
  <c r="CE40" i="16"/>
  <c r="BZ107" i="16"/>
  <c r="BM107" i="16"/>
  <c r="BO40" i="16"/>
  <c r="BT40" i="16"/>
  <c r="BL41" i="16" s="1"/>
  <c r="BP41" i="16" s="1"/>
  <c r="BQ41" i="16" s="1"/>
  <c r="BR40" i="16"/>
  <c r="AZ105" i="16"/>
  <c r="BD40" i="16"/>
  <c r="BA40" i="16"/>
  <c r="BF40" i="16"/>
  <c r="AM106" i="16"/>
  <c r="AO40" i="16"/>
  <c r="AR40" i="16"/>
  <c r="AT40" i="16"/>
  <c r="AL41" i="16" s="1"/>
  <c r="AP41" i="16" s="1"/>
  <c r="AB40" i="16"/>
  <c r="AE40" i="16"/>
  <c r="AG40" i="16"/>
  <c r="Y41" i="16" s="1"/>
  <c r="AC41" i="16" s="1"/>
  <c r="U39" i="16"/>
  <c r="M38" i="15"/>
  <c r="R37" i="15"/>
  <c r="R38" i="14"/>
  <c r="M39" i="14"/>
  <c r="AP38" i="18" l="1"/>
  <c r="O38" i="18"/>
  <c r="T38" i="18"/>
  <c r="L39" i="18" s="1"/>
  <c r="R38" i="18"/>
  <c r="AU37" i="18"/>
  <c r="Z102" i="18"/>
  <c r="BZ102" i="18"/>
  <c r="CH37" i="18"/>
  <c r="AZ102" i="18"/>
  <c r="AC38" i="18"/>
  <c r="BM103" i="18"/>
  <c r="BH37" i="18"/>
  <c r="AH37" i="18"/>
  <c r="BQ38" i="18"/>
  <c r="BN38" i="18"/>
  <c r="BS38" i="18"/>
  <c r="CC38" i="18"/>
  <c r="BC38" i="18"/>
  <c r="AM102" i="18"/>
  <c r="BO37" i="17"/>
  <c r="BR37" i="17"/>
  <c r="BT37" i="17"/>
  <c r="BL38" i="17" s="1"/>
  <c r="Z101" i="17"/>
  <c r="AZ101" i="17"/>
  <c r="BB37" i="17"/>
  <c r="BE37" i="17"/>
  <c r="BG37" i="17"/>
  <c r="AY38" i="17" s="1"/>
  <c r="AO37" i="17"/>
  <c r="AT37" i="17"/>
  <c r="AL38" i="17" s="1"/>
  <c r="AR37" i="17"/>
  <c r="CB37" i="17"/>
  <c r="CG37" i="17"/>
  <c r="BY38" i="17" s="1"/>
  <c r="CE37" i="17"/>
  <c r="BZ101" i="17"/>
  <c r="O37" i="17"/>
  <c r="R37" i="17"/>
  <c r="T37" i="17"/>
  <c r="L38" i="17" s="1"/>
  <c r="AM101" i="17"/>
  <c r="AB37" i="17"/>
  <c r="AE37" i="17"/>
  <c r="AG37" i="17"/>
  <c r="Y38" i="17" s="1"/>
  <c r="BM101" i="17"/>
  <c r="BZ108" i="16"/>
  <c r="CH40" i="16"/>
  <c r="BU40" i="16"/>
  <c r="BM108" i="16"/>
  <c r="BB40" i="16"/>
  <c r="BG40" i="16"/>
  <c r="AY41" i="16" s="1"/>
  <c r="BC41" i="16" s="1"/>
  <c r="BE40" i="16"/>
  <c r="AZ106" i="16"/>
  <c r="AU40" i="16"/>
  <c r="AM107" i="16"/>
  <c r="AH40" i="16"/>
  <c r="Q40" i="16"/>
  <c r="N40" i="16"/>
  <c r="S40" i="16"/>
  <c r="N38" i="15"/>
  <c r="K38" i="15"/>
  <c r="P38" i="15"/>
  <c r="N39" i="14"/>
  <c r="K39" i="14"/>
  <c r="P39" i="14"/>
  <c r="AZ103" i="18" l="1"/>
  <c r="U38" i="18"/>
  <c r="CD38" i="18"/>
  <c r="CA38" i="18"/>
  <c r="CF38" i="18"/>
  <c r="P39" i="18"/>
  <c r="BZ103" i="18"/>
  <c r="AM103" i="18"/>
  <c r="BM104" i="18"/>
  <c r="BD38" i="18"/>
  <c r="BA38" i="18"/>
  <c r="BF38" i="18"/>
  <c r="BO38" i="18"/>
  <c r="BT38" i="18"/>
  <c r="BL39" i="18" s="1"/>
  <c r="BR38" i="18"/>
  <c r="AD38" i="18"/>
  <c r="AA38" i="18"/>
  <c r="AF38" i="18"/>
  <c r="Z103" i="18"/>
  <c r="AQ38" i="18"/>
  <c r="AN38" i="18"/>
  <c r="AS38" i="18"/>
  <c r="AU37" i="17"/>
  <c r="AZ102" i="17"/>
  <c r="BZ102" i="17"/>
  <c r="CH37" i="17"/>
  <c r="BC38" i="17"/>
  <c r="BP38" i="17"/>
  <c r="AH37" i="17"/>
  <c r="AM102" i="17"/>
  <c r="CC38" i="17"/>
  <c r="BU37" i="17"/>
  <c r="AC38" i="17"/>
  <c r="AP38" i="17"/>
  <c r="Z102" i="17"/>
  <c r="BM102" i="17"/>
  <c r="P38" i="17"/>
  <c r="BH37" i="17"/>
  <c r="U37" i="17"/>
  <c r="CD41" i="16"/>
  <c r="CA41" i="16"/>
  <c r="CF41" i="16"/>
  <c r="BZ109" i="16"/>
  <c r="BM109" i="16"/>
  <c r="BN41" i="16"/>
  <c r="BS41" i="16"/>
  <c r="AZ107" i="16"/>
  <c r="BH40" i="16"/>
  <c r="AQ41" i="16"/>
  <c r="AN41" i="16"/>
  <c r="AS41" i="16"/>
  <c r="AM108" i="16"/>
  <c r="AD41" i="16"/>
  <c r="AA41" i="16"/>
  <c r="AF41" i="16"/>
  <c r="O40" i="16"/>
  <c r="T40" i="16"/>
  <c r="L41" i="16" s="1"/>
  <c r="P41" i="16" s="1"/>
  <c r="R40" i="16"/>
  <c r="L38" i="15"/>
  <c r="Q38" i="15"/>
  <c r="I39" i="15" s="1"/>
  <c r="O38" i="15"/>
  <c r="L39" i="14"/>
  <c r="O39" i="14"/>
  <c r="Q39" i="14"/>
  <c r="I40" i="14" s="1"/>
  <c r="Q39" i="18" l="1"/>
  <c r="N39" i="18"/>
  <c r="S39" i="18"/>
  <c r="CB38" i="18"/>
  <c r="CG38" i="18"/>
  <c r="BY39" i="18" s="1"/>
  <c r="CE38" i="18"/>
  <c r="AB38" i="18"/>
  <c r="AE38" i="18"/>
  <c r="AG38" i="18"/>
  <c r="Y39" i="18" s="1"/>
  <c r="AM104" i="18"/>
  <c r="BP39" i="18"/>
  <c r="Z104" i="18"/>
  <c r="BB38" i="18"/>
  <c r="BG38" i="18"/>
  <c r="AY39" i="18" s="1"/>
  <c r="BE38" i="18"/>
  <c r="BZ104" i="18"/>
  <c r="AZ104" i="18"/>
  <c r="BM105" i="18"/>
  <c r="BU38" i="18"/>
  <c r="AO38" i="18"/>
  <c r="AT38" i="18"/>
  <c r="AL39" i="18" s="1"/>
  <c r="AR38" i="18"/>
  <c r="AM103" i="17"/>
  <c r="AD38" i="17"/>
  <c r="AA38" i="17"/>
  <c r="AF38" i="17"/>
  <c r="Q38" i="17"/>
  <c r="N38" i="17"/>
  <c r="S38" i="17"/>
  <c r="AZ103" i="17"/>
  <c r="BZ103" i="17"/>
  <c r="BM103" i="17"/>
  <c r="BQ38" i="17"/>
  <c r="BN38" i="17"/>
  <c r="BS38" i="17"/>
  <c r="AQ38" i="17"/>
  <c r="AN38" i="17"/>
  <c r="AS38" i="17"/>
  <c r="CD38" i="17"/>
  <c r="CA38" i="17"/>
  <c r="CF38" i="17"/>
  <c r="Z103" i="17"/>
  <c r="BD38" i="17"/>
  <c r="BA38" i="17"/>
  <c r="BF38" i="17"/>
  <c r="CB41" i="16"/>
  <c r="CG41" i="16"/>
  <c r="BY42" i="16" s="1"/>
  <c r="CC42" i="16" s="1"/>
  <c r="CE41" i="16"/>
  <c r="BZ110" i="16"/>
  <c r="BO41" i="16"/>
  <c r="BR41" i="16"/>
  <c r="BT41" i="16"/>
  <c r="BL42" i="16" s="1"/>
  <c r="BP42" i="16" s="1"/>
  <c r="BQ42" i="16" s="1"/>
  <c r="BM110" i="16"/>
  <c r="BD41" i="16"/>
  <c r="BA41" i="16"/>
  <c r="BF41" i="16"/>
  <c r="AZ108" i="16"/>
  <c r="AO41" i="16"/>
  <c r="AR41" i="16"/>
  <c r="AT41" i="16"/>
  <c r="AL42" i="16" s="1"/>
  <c r="AP42" i="16" s="1"/>
  <c r="AM109" i="16"/>
  <c r="AB41" i="16"/>
  <c r="AG41" i="16"/>
  <c r="Y42" i="16" s="1"/>
  <c r="AC42" i="16" s="1"/>
  <c r="AE41" i="16"/>
  <c r="U40" i="16"/>
  <c r="M39" i="15"/>
  <c r="R38" i="15"/>
  <c r="M40" i="14"/>
  <c r="R39" i="14"/>
  <c r="AP39" i="18" l="1"/>
  <c r="CH38" i="18"/>
  <c r="CC39" i="18"/>
  <c r="AZ105" i="18"/>
  <c r="BZ105" i="18"/>
  <c r="BH38" i="18"/>
  <c r="BQ39" i="18"/>
  <c r="BN39" i="18"/>
  <c r="BS39" i="18"/>
  <c r="AC39" i="18"/>
  <c r="O39" i="18"/>
  <c r="T39" i="18"/>
  <c r="L40" i="18" s="1"/>
  <c r="R39" i="18"/>
  <c r="AU38" i="18"/>
  <c r="BC39" i="18"/>
  <c r="BM106" i="18"/>
  <c r="Z105" i="18"/>
  <c r="AH38" i="18"/>
  <c r="AM105" i="18"/>
  <c r="BO38" i="17"/>
  <c r="BR38" i="17"/>
  <c r="BT38" i="17"/>
  <c r="BL39" i="17" s="1"/>
  <c r="CB38" i="17"/>
  <c r="CG38" i="17"/>
  <c r="BY39" i="17" s="1"/>
  <c r="CE38" i="17"/>
  <c r="BZ104" i="17"/>
  <c r="AB38" i="17"/>
  <c r="AE38" i="17"/>
  <c r="AG38" i="17"/>
  <c r="Y39" i="17" s="1"/>
  <c r="O38" i="17"/>
  <c r="R38" i="17"/>
  <c r="T38" i="17"/>
  <c r="L39" i="17" s="1"/>
  <c r="BM104" i="17"/>
  <c r="BB38" i="17"/>
  <c r="BG38" i="17"/>
  <c r="AY39" i="17" s="1"/>
  <c r="BE38" i="17"/>
  <c r="AO38" i="17"/>
  <c r="AR38" i="17"/>
  <c r="AT38" i="17"/>
  <c r="AL39" i="17" s="1"/>
  <c r="Z104" i="17"/>
  <c r="AZ104" i="17"/>
  <c r="AM104" i="17"/>
  <c r="BZ111" i="16"/>
  <c r="CH41" i="16"/>
  <c r="BU41" i="16"/>
  <c r="BM111" i="16"/>
  <c r="AZ109" i="16"/>
  <c r="BB41" i="16"/>
  <c r="BG41" i="16"/>
  <c r="AY42" i="16" s="1"/>
  <c r="BC42" i="16" s="1"/>
  <c r="BE41" i="16"/>
  <c r="AM110" i="16"/>
  <c r="AU41" i="16"/>
  <c r="AH41" i="16"/>
  <c r="Q41" i="16"/>
  <c r="N41" i="16"/>
  <c r="S41" i="16"/>
  <c r="N39" i="15"/>
  <c r="K39" i="15"/>
  <c r="P39" i="15"/>
  <c r="N40" i="14"/>
  <c r="K40" i="14"/>
  <c r="P40" i="14"/>
  <c r="AM106" i="18" l="1"/>
  <c r="U39" i="18"/>
  <c r="CD39" i="18"/>
  <c r="CA39" i="18"/>
  <c r="CF39" i="18"/>
  <c r="P40" i="18"/>
  <c r="BO39" i="18"/>
  <c r="BT39" i="18"/>
  <c r="BL40" i="18" s="1"/>
  <c r="BR39" i="18"/>
  <c r="AZ106" i="18"/>
  <c r="Z106" i="18"/>
  <c r="BM107" i="18"/>
  <c r="BD39" i="18"/>
  <c r="BA39" i="18"/>
  <c r="BF39" i="18"/>
  <c r="AD39" i="18"/>
  <c r="AA39" i="18"/>
  <c r="AF39" i="18"/>
  <c r="BZ106" i="18"/>
  <c r="AQ39" i="18"/>
  <c r="AN39" i="18"/>
  <c r="AS39" i="18"/>
  <c r="CH38" i="17"/>
  <c r="AZ105" i="17"/>
  <c r="BC39" i="17"/>
  <c r="AC39" i="17"/>
  <c r="BZ105" i="17"/>
  <c r="CC39" i="17"/>
  <c r="AP39" i="17"/>
  <c r="BM105" i="17"/>
  <c r="AH38" i="17"/>
  <c r="BP39" i="17"/>
  <c r="BU38" i="17"/>
  <c r="BH38" i="17"/>
  <c r="P39" i="17"/>
  <c r="U38" i="17"/>
  <c r="Z105" i="17"/>
  <c r="AM105" i="17"/>
  <c r="AU38" i="17"/>
  <c r="CD42" i="16"/>
  <c r="CA42" i="16"/>
  <c r="CF42" i="16"/>
  <c r="BZ112" i="16"/>
  <c r="BM112" i="16"/>
  <c r="BN42" i="16"/>
  <c r="BS42" i="16"/>
  <c r="BH41" i="16"/>
  <c r="AZ110" i="16"/>
  <c r="AQ42" i="16"/>
  <c r="AN42" i="16"/>
  <c r="AS42" i="16"/>
  <c r="AM111" i="16"/>
  <c r="AD42" i="16"/>
  <c r="AA42" i="16"/>
  <c r="AF42" i="16"/>
  <c r="O41" i="16"/>
  <c r="R41" i="16"/>
  <c r="T41" i="16"/>
  <c r="L42" i="16" s="1"/>
  <c r="P42" i="16" s="1"/>
  <c r="L39" i="15"/>
  <c r="Q39" i="15"/>
  <c r="I40" i="15" s="1"/>
  <c r="O39" i="15"/>
  <c r="L40" i="14"/>
  <c r="Q40" i="14"/>
  <c r="I41" i="14" s="1"/>
  <c r="O40" i="14"/>
  <c r="AB39" i="18" l="1"/>
  <c r="AE39" i="18"/>
  <c r="AG39" i="18"/>
  <c r="Y40" i="18" s="1"/>
  <c r="CB39" i="18"/>
  <c r="CE39" i="18"/>
  <c r="CG39" i="18"/>
  <c r="BY40" i="18" s="1"/>
  <c r="BB39" i="18"/>
  <c r="BE39" i="18"/>
  <c r="BG39" i="18"/>
  <c r="AY40" i="18" s="1"/>
  <c r="AZ107" i="18"/>
  <c r="Z107" i="18"/>
  <c r="BU39" i="18"/>
  <c r="AO39" i="18"/>
  <c r="AT39" i="18"/>
  <c r="AL40" i="18" s="1"/>
  <c r="AR39" i="18"/>
  <c r="BZ107" i="18"/>
  <c r="BP40" i="18"/>
  <c r="BM108" i="18"/>
  <c r="Q40" i="18"/>
  <c r="N40" i="18"/>
  <c r="S40" i="18"/>
  <c r="AM107" i="18"/>
  <c r="BD39" i="17"/>
  <c r="BA39" i="17"/>
  <c r="BF39" i="17"/>
  <c r="AD39" i="17"/>
  <c r="AA39" i="17"/>
  <c r="AF39" i="17"/>
  <c r="Z106" i="17"/>
  <c r="AQ39" i="17"/>
  <c r="AN39" i="17"/>
  <c r="AS39" i="17"/>
  <c r="CD39" i="17"/>
  <c r="CA39" i="17"/>
  <c r="CF39" i="17"/>
  <c r="AZ106" i="17"/>
  <c r="BM106" i="17"/>
  <c r="AM106" i="17"/>
  <c r="BQ39" i="17"/>
  <c r="BN39" i="17"/>
  <c r="BS39" i="17"/>
  <c r="BZ106" i="17"/>
  <c r="Q39" i="17"/>
  <c r="N39" i="17"/>
  <c r="S39" i="17"/>
  <c r="CB42" i="16"/>
  <c r="CG42" i="16"/>
  <c r="BY43" i="16" s="1"/>
  <c r="CC43" i="16" s="1"/>
  <c r="CE42" i="16"/>
  <c r="BZ113" i="16"/>
  <c r="BM113" i="16"/>
  <c r="BO42" i="16"/>
  <c r="BT42" i="16"/>
  <c r="BL43" i="16" s="1"/>
  <c r="BP43" i="16" s="1"/>
  <c r="BQ43" i="16" s="1"/>
  <c r="BR42" i="16"/>
  <c r="AZ111" i="16"/>
  <c r="BD42" i="16"/>
  <c r="BA42" i="16"/>
  <c r="BF42" i="16"/>
  <c r="AM112" i="16"/>
  <c r="AO42" i="16"/>
  <c r="AT42" i="16"/>
  <c r="AL43" i="16" s="1"/>
  <c r="AP43" i="16" s="1"/>
  <c r="AR42" i="16"/>
  <c r="AB42" i="16"/>
  <c r="AG42" i="16"/>
  <c r="Y43" i="16" s="1"/>
  <c r="AC43" i="16" s="1"/>
  <c r="AE42" i="16"/>
  <c r="U41" i="16"/>
  <c r="R39" i="15"/>
  <c r="M40" i="15"/>
  <c r="R40" i="14"/>
  <c r="M41" i="14"/>
  <c r="CC40" i="18" l="1"/>
  <c r="BQ40" i="18"/>
  <c r="BN40" i="18"/>
  <c r="BS40" i="18"/>
  <c r="O40" i="18"/>
  <c r="R40" i="18"/>
  <c r="T40" i="18"/>
  <c r="L41" i="18" s="1"/>
  <c r="CH39" i="18"/>
  <c r="AM108" i="18"/>
  <c r="BZ108" i="18"/>
  <c r="Z108" i="18"/>
  <c r="AZ108" i="18"/>
  <c r="AC40" i="18"/>
  <c r="BM109" i="18"/>
  <c r="AP40" i="18"/>
  <c r="AH39" i="18"/>
  <c r="AU39" i="18"/>
  <c r="BC40" i="18"/>
  <c r="BH39" i="18"/>
  <c r="Z107" i="17"/>
  <c r="AM107" i="17"/>
  <c r="AZ107" i="17"/>
  <c r="BZ107" i="17"/>
  <c r="BO39" i="17"/>
  <c r="BT39" i="17"/>
  <c r="BL40" i="17" s="1"/>
  <c r="BR39" i="17"/>
  <c r="AB39" i="17"/>
  <c r="AE39" i="17"/>
  <c r="AG39" i="17"/>
  <c r="Y40" i="17" s="1"/>
  <c r="AO39" i="17"/>
  <c r="AR39" i="17"/>
  <c r="AT39" i="17"/>
  <c r="AL40" i="17" s="1"/>
  <c r="BB39" i="17"/>
  <c r="BG39" i="17"/>
  <c r="AY40" i="17" s="1"/>
  <c r="BE39" i="17"/>
  <c r="CB39" i="17"/>
  <c r="CE39" i="17"/>
  <c r="CG39" i="17"/>
  <c r="BY40" i="17" s="1"/>
  <c r="O39" i="17"/>
  <c r="T39" i="17"/>
  <c r="L40" i="17" s="1"/>
  <c r="R39" i="17"/>
  <c r="BM107" i="17"/>
  <c r="CH42" i="16"/>
  <c r="BZ114" i="16"/>
  <c r="BU42" i="16"/>
  <c r="BM114" i="16"/>
  <c r="AZ112" i="16"/>
  <c r="BB42" i="16"/>
  <c r="BE42" i="16"/>
  <c r="BG42" i="16"/>
  <c r="AY43" i="16" s="1"/>
  <c r="BC43" i="16" s="1"/>
  <c r="AU42" i="16"/>
  <c r="AM113" i="16"/>
  <c r="AH42" i="16"/>
  <c r="Q42" i="16"/>
  <c r="N42" i="16"/>
  <c r="S42" i="16"/>
  <c r="N40" i="15"/>
  <c r="K40" i="15"/>
  <c r="P40" i="15"/>
  <c r="N41" i="14"/>
  <c r="K41" i="14"/>
  <c r="P41" i="14"/>
  <c r="U40" i="18" l="1"/>
  <c r="P41" i="18"/>
  <c r="BO40" i="18"/>
  <c r="BT40" i="18"/>
  <c r="BL41" i="18" s="1"/>
  <c r="BR40" i="18"/>
  <c r="BM110" i="18"/>
  <c r="AM109" i="18"/>
  <c r="Z109" i="18"/>
  <c r="BZ109" i="18"/>
  <c r="CD40" i="18"/>
  <c r="CA40" i="18"/>
  <c r="CF40" i="18"/>
  <c r="AQ40" i="18"/>
  <c r="AN40" i="18"/>
  <c r="AS40" i="18"/>
  <c r="BD40" i="18"/>
  <c r="BA40" i="18"/>
  <c r="BF40" i="18"/>
  <c r="AD40" i="18"/>
  <c r="AA40" i="18"/>
  <c r="AF40" i="18"/>
  <c r="AZ109" i="18"/>
  <c r="BU39" i="17"/>
  <c r="P40" i="17"/>
  <c r="AZ108" i="17"/>
  <c r="CC40" i="17"/>
  <c r="CH39" i="17"/>
  <c r="BC40" i="17"/>
  <c r="AU39" i="17"/>
  <c r="AC40" i="17"/>
  <c r="AP40" i="17"/>
  <c r="AM108" i="17"/>
  <c r="BM108" i="17"/>
  <c r="Z108" i="17"/>
  <c r="U39" i="17"/>
  <c r="BP40" i="17"/>
  <c r="BZ108" i="17"/>
  <c r="AH39" i="17"/>
  <c r="BH39" i="17"/>
  <c r="BZ115" i="16"/>
  <c r="CD43" i="16"/>
  <c r="CA43" i="16"/>
  <c r="CF43" i="16"/>
  <c r="G13" i="16" s="1"/>
  <c r="BM115" i="16"/>
  <c r="BN43" i="16"/>
  <c r="BS43" i="16"/>
  <c r="F13" i="16" s="1"/>
  <c r="BH42" i="16"/>
  <c r="AZ113" i="16"/>
  <c r="AM114" i="16"/>
  <c r="AQ43" i="16"/>
  <c r="AN43" i="16"/>
  <c r="AS43" i="16"/>
  <c r="D13" i="16" s="1"/>
  <c r="AD43" i="16"/>
  <c r="AA43" i="16"/>
  <c r="AF43" i="16"/>
  <c r="C13" i="16" s="1"/>
  <c r="O42" i="16"/>
  <c r="R42" i="16"/>
  <c r="T42" i="16"/>
  <c r="L43" i="16" s="1"/>
  <c r="P43" i="16" s="1"/>
  <c r="L40" i="15"/>
  <c r="O40" i="15"/>
  <c r="Q40" i="15"/>
  <c r="I41" i="15" s="1"/>
  <c r="L41" i="14"/>
  <c r="O41" i="14"/>
  <c r="Q41" i="14"/>
  <c r="I42" i="14" s="1"/>
  <c r="BP41" i="18" l="1"/>
  <c r="AO40" i="18"/>
  <c r="AR40" i="18"/>
  <c r="AT40" i="18"/>
  <c r="AL41" i="18" s="1"/>
  <c r="Z110" i="18"/>
  <c r="BZ110" i="18"/>
  <c r="Q41" i="18"/>
  <c r="N41" i="18"/>
  <c r="S41" i="18"/>
  <c r="BU40" i="18"/>
  <c r="AB40" i="18"/>
  <c r="AE40" i="18"/>
  <c r="AG40" i="18"/>
  <c r="Y41" i="18" s="1"/>
  <c r="AM110" i="18"/>
  <c r="AZ110" i="18"/>
  <c r="CB40" i="18"/>
  <c r="CG40" i="18"/>
  <c r="BY41" i="18" s="1"/>
  <c r="CE40" i="18"/>
  <c r="BB40" i="18"/>
  <c r="BE40" i="18"/>
  <c r="BG40" i="18"/>
  <c r="AY41" i="18" s="1"/>
  <c r="BM111" i="18"/>
  <c r="CD40" i="17"/>
  <c r="CA40" i="17"/>
  <c r="CF40" i="17"/>
  <c r="Z109" i="17"/>
  <c r="BZ109" i="17"/>
  <c r="AM109" i="17"/>
  <c r="BQ40" i="17"/>
  <c r="BN40" i="17"/>
  <c r="BS40" i="17"/>
  <c r="BD40" i="17"/>
  <c r="BA40" i="17"/>
  <c r="BF40" i="17"/>
  <c r="Q40" i="17"/>
  <c r="N40" i="17"/>
  <c r="S40" i="17"/>
  <c r="AQ40" i="17"/>
  <c r="AN40" i="17"/>
  <c r="AS40" i="17"/>
  <c r="AD40" i="17"/>
  <c r="AA40" i="17"/>
  <c r="AF40" i="17"/>
  <c r="AZ109" i="17"/>
  <c r="BM109" i="17"/>
  <c r="CB43" i="16"/>
  <c r="CG43" i="16"/>
  <c r="BY44" i="16" s="1"/>
  <c r="CC44" i="16" s="1"/>
  <c r="CE43" i="16"/>
  <c r="BZ116" i="16"/>
  <c r="BO43" i="16"/>
  <c r="BR43" i="16"/>
  <c r="BT43" i="16"/>
  <c r="BL44" i="16" s="1"/>
  <c r="BP44" i="16" s="1"/>
  <c r="BQ44" i="16" s="1"/>
  <c r="BM116" i="16"/>
  <c r="AZ114" i="16"/>
  <c r="BD43" i="16"/>
  <c r="BA43" i="16"/>
  <c r="BF43" i="16"/>
  <c r="E13" i="16" s="1"/>
  <c r="AO43" i="16"/>
  <c r="AT43" i="16"/>
  <c r="AL44" i="16" s="1"/>
  <c r="AP44" i="16" s="1"/>
  <c r="AR43" i="16"/>
  <c r="AM115" i="16"/>
  <c r="AB43" i="16"/>
  <c r="AE43" i="16"/>
  <c r="D40" i="11" s="1"/>
  <c r="AG43" i="16"/>
  <c r="Y44" i="16" s="1"/>
  <c r="AC44" i="16" s="1"/>
  <c r="U42" i="16"/>
  <c r="M41" i="15"/>
  <c r="R40" i="15"/>
  <c r="M42" i="14"/>
  <c r="R41" i="14"/>
  <c r="B11" i="18" l="1"/>
  <c r="AU40" i="18"/>
  <c r="Z111" i="18"/>
  <c r="AP41" i="18"/>
  <c r="BH40" i="18"/>
  <c r="AM111" i="18"/>
  <c r="O41" i="18"/>
  <c r="R41" i="18"/>
  <c r="T41" i="18"/>
  <c r="L42" i="18" s="1"/>
  <c r="BM112" i="18"/>
  <c r="AZ111" i="18"/>
  <c r="CH40" i="18"/>
  <c r="AC41" i="18"/>
  <c r="BZ111" i="18"/>
  <c r="BC41" i="18"/>
  <c r="CC41" i="18"/>
  <c r="AH40" i="18"/>
  <c r="BQ41" i="18"/>
  <c r="BN41" i="18"/>
  <c r="BS41" i="18"/>
  <c r="AM110" i="17"/>
  <c r="BM110" i="17"/>
  <c r="AB40" i="17"/>
  <c r="AE40" i="17"/>
  <c r="AG40" i="17"/>
  <c r="Y41" i="17" s="1"/>
  <c r="BB40" i="17"/>
  <c r="BE40" i="17"/>
  <c r="BG40" i="17"/>
  <c r="AY41" i="17" s="1"/>
  <c r="BO40" i="17"/>
  <c r="BR40" i="17"/>
  <c r="BT40" i="17"/>
  <c r="BL41" i="17" s="1"/>
  <c r="AO40" i="17"/>
  <c r="AT40" i="17"/>
  <c r="AL41" i="17" s="1"/>
  <c r="AR40" i="17"/>
  <c r="CB40" i="17"/>
  <c r="CE40" i="17"/>
  <c r="CG40" i="17"/>
  <c r="BY41" i="17" s="1"/>
  <c r="BZ110" i="17"/>
  <c r="Z110" i="17"/>
  <c r="AZ110" i="17"/>
  <c r="O40" i="17"/>
  <c r="R40" i="17"/>
  <c r="T40" i="17"/>
  <c r="L41" i="17" s="1"/>
  <c r="CH43" i="16"/>
  <c r="BZ117" i="16"/>
  <c r="BU43" i="16"/>
  <c r="BM117" i="16"/>
  <c r="BB43" i="16"/>
  <c r="BG43" i="16"/>
  <c r="AY44" i="16" s="1"/>
  <c r="BC44" i="16" s="1"/>
  <c r="BE43" i="16"/>
  <c r="AZ115" i="16"/>
  <c r="AM116" i="16"/>
  <c r="AU43" i="16"/>
  <c r="AH43" i="16"/>
  <c r="Q43" i="16"/>
  <c r="N43" i="16"/>
  <c r="S43" i="16"/>
  <c r="B13" i="16" s="1"/>
  <c r="N41" i="15"/>
  <c r="K41" i="15"/>
  <c r="P41" i="15"/>
  <c r="N42" i="14"/>
  <c r="K42" i="14"/>
  <c r="P42" i="14"/>
  <c r="P42" i="18" l="1"/>
  <c r="AQ41" i="18"/>
  <c r="AN41" i="18"/>
  <c r="AS41" i="18"/>
  <c r="AD41" i="18"/>
  <c r="AA41" i="18"/>
  <c r="AF41" i="18"/>
  <c r="U41" i="18"/>
  <c r="BZ112" i="18"/>
  <c r="Z112" i="18"/>
  <c r="BM113" i="18"/>
  <c r="CD41" i="18"/>
  <c r="CA41" i="18"/>
  <c r="CF41" i="18"/>
  <c r="BD41" i="18"/>
  <c r="BA41" i="18"/>
  <c r="BF41" i="18"/>
  <c r="AZ112" i="18"/>
  <c r="AM112" i="18"/>
  <c r="F11" i="18"/>
  <c r="BO41" i="18"/>
  <c r="BR41" i="18"/>
  <c r="BT41" i="18"/>
  <c r="BL42" i="18" s="1"/>
  <c r="BZ111" i="17"/>
  <c r="AU40" i="17"/>
  <c r="BC41" i="17"/>
  <c r="BM111" i="17"/>
  <c r="BP41" i="17"/>
  <c r="Z111" i="17"/>
  <c r="AP41" i="17"/>
  <c r="BH40" i="17"/>
  <c r="AM111" i="17"/>
  <c r="AH40" i="17"/>
  <c r="AZ111" i="17"/>
  <c r="CH40" i="17"/>
  <c r="P41" i="17"/>
  <c r="CC41" i="17"/>
  <c r="BU40" i="17"/>
  <c r="U40" i="17"/>
  <c r="AC41" i="17"/>
  <c r="BZ118" i="16"/>
  <c r="CD44" i="16"/>
  <c r="CA44" i="16"/>
  <c r="CF44" i="16"/>
  <c r="BN44" i="16"/>
  <c r="BS44" i="16"/>
  <c r="BM118" i="16"/>
  <c r="AZ116" i="16"/>
  <c r="BH43" i="16"/>
  <c r="AQ44" i="16"/>
  <c r="AN44" i="16"/>
  <c r="AS44" i="16"/>
  <c r="AM117" i="16"/>
  <c r="AA44" i="16"/>
  <c r="AD44" i="16"/>
  <c r="AF44" i="16"/>
  <c r="O43" i="16"/>
  <c r="T43" i="16"/>
  <c r="L44" i="16" s="1"/>
  <c r="P44" i="16" s="1"/>
  <c r="R43" i="16"/>
  <c r="L41" i="15"/>
  <c r="Q41" i="15"/>
  <c r="I42" i="15" s="1"/>
  <c r="O41" i="15"/>
  <c r="L42" i="14"/>
  <c r="Q42" i="14"/>
  <c r="I43" i="14" s="1"/>
  <c r="O42" i="14"/>
  <c r="C11" i="18" l="1"/>
  <c r="AB41" i="18"/>
  <c r="AG41" i="18"/>
  <c r="Y42" i="18" s="1"/>
  <c r="AE41" i="18"/>
  <c r="D11" i="18"/>
  <c r="AZ113" i="18"/>
  <c r="E11" i="18"/>
  <c r="BZ113" i="18"/>
  <c r="AO41" i="18"/>
  <c r="AR41" i="18"/>
  <c r="AT41" i="18"/>
  <c r="AL42" i="18" s="1"/>
  <c r="BP42" i="18"/>
  <c r="Z113" i="18"/>
  <c r="G11" i="18"/>
  <c r="BM114" i="18"/>
  <c r="BU41" i="18"/>
  <c r="BB41" i="18"/>
  <c r="BE41" i="18"/>
  <c r="BG41" i="18"/>
  <c r="AY42" i="18" s="1"/>
  <c r="CB41" i="18"/>
  <c r="CE41" i="18"/>
  <c r="CG41" i="18"/>
  <c r="BY42" i="18" s="1"/>
  <c r="AM113" i="18"/>
  <c r="Q42" i="18"/>
  <c r="N42" i="18"/>
  <c r="S42" i="18"/>
  <c r="BD41" i="17"/>
  <c r="BA41" i="17"/>
  <c r="BF41" i="17"/>
  <c r="AQ41" i="17"/>
  <c r="AN41" i="17"/>
  <c r="AS41" i="17"/>
  <c r="Z112" i="17"/>
  <c r="CD41" i="17"/>
  <c r="CA41" i="17"/>
  <c r="CF41" i="17"/>
  <c r="Q41" i="17"/>
  <c r="N41" i="17"/>
  <c r="S41" i="17"/>
  <c r="BQ41" i="17"/>
  <c r="BN41" i="17"/>
  <c r="BS41" i="17"/>
  <c r="BZ112" i="17"/>
  <c r="BM112" i="17"/>
  <c r="AZ112" i="17"/>
  <c r="AD41" i="17"/>
  <c r="AA41" i="17"/>
  <c r="AF41" i="17"/>
  <c r="AM112" i="17"/>
  <c r="BZ119" i="16"/>
  <c r="CB44" i="16"/>
  <c r="CG44" i="16"/>
  <c r="BY45" i="16" s="1"/>
  <c r="CC45" i="16" s="1"/>
  <c r="CE44" i="16"/>
  <c r="BM119" i="16"/>
  <c r="BO44" i="16"/>
  <c r="BR44" i="16"/>
  <c r="BT44" i="16"/>
  <c r="BL45" i="16" s="1"/>
  <c r="BP45" i="16" s="1"/>
  <c r="BQ45" i="16" s="1"/>
  <c r="BD44" i="16"/>
  <c r="BA44" i="16"/>
  <c r="BF44" i="16"/>
  <c r="AZ117" i="16"/>
  <c r="AM118" i="16"/>
  <c r="AO44" i="16"/>
  <c r="AR44" i="16"/>
  <c r="AT44" i="16"/>
  <c r="AL45" i="16" s="1"/>
  <c r="AP45" i="16" s="1"/>
  <c r="AB44" i="16"/>
  <c r="AG44" i="16"/>
  <c r="Y45" i="16" s="1"/>
  <c r="AC45" i="16" s="1"/>
  <c r="AE44" i="16"/>
  <c r="U43" i="16"/>
  <c r="M42" i="15"/>
  <c r="R41" i="15"/>
  <c r="R42" i="14"/>
  <c r="M43" i="14"/>
  <c r="CC42" i="18" l="1"/>
  <c r="AP42" i="18"/>
  <c r="CH41" i="18"/>
  <c r="BC42" i="18"/>
  <c r="AH41" i="18"/>
  <c r="BM115" i="18"/>
  <c r="O42" i="18"/>
  <c r="R42" i="18"/>
  <c r="T42" i="18"/>
  <c r="L43" i="18" s="1"/>
  <c r="BH41" i="18"/>
  <c r="BZ114" i="18"/>
  <c r="AC42" i="18"/>
  <c r="AU41" i="18"/>
  <c r="BQ42" i="18"/>
  <c r="BN42" i="18"/>
  <c r="BS42" i="18"/>
  <c r="Z114" i="18"/>
  <c r="AM114" i="18"/>
  <c r="AZ114" i="18"/>
  <c r="BO41" i="17"/>
  <c r="BT41" i="17"/>
  <c r="BL42" i="17" s="1"/>
  <c r="BR41" i="17"/>
  <c r="D11" i="17"/>
  <c r="AM113" i="17"/>
  <c r="Z113" i="17"/>
  <c r="AO41" i="17"/>
  <c r="AT41" i="17"/>
  <c r="AL42" i="17" s="1"/>
  <c r="AR41" i="17"/>
  <c r="G11" i="17"/>
  <c r="E11" i="17"/>
  <c r="O41" i="17"/>
  <c r="T41" i="17"/>
  <c r="L42" i="17" s="1"/>
  <c r="R41" i="17"/>
  <c r="BM113" i="17"/>
  <c r="C11" i="17"/>
  <c r="BB41" i="17"/>
  <c r="BG41" i="17"/>
  <c r="AY42" i="17" s="1"/>
  <c r="BE41" i="17"/>
  <c r="AZ113" i="17"/>
  <c r="B11" i="17"/>
  <c r="BZ113" i="17"/>
  <c r="CB41" i="17"/>
  <c r="CE41" i="17"/>
  <c r="CG41" i="17"/>
  <c r="BY42" i="17" s="1"/>
  <c r="AB41" i="17"/>
  <c r="AG41" i="17"/>
  <c r="Y42" i="17" s="1"/>
  <c r="AE41" i="17"/>
  <c r="F11" i="17"/>
  <c r="BZ120" i="16"/>
  <c r="CH44" i="16"/>
  <c r="BU44" i="16"/>
  <c r="BM120" i="16"/>
  <c r="AZ118" i="16"/>
  <c r="BB44" i="16"/>
  <c r="BG44" i="16"/>
  <c r="AY45" i="16" s="1"/>
  <c r="BC45" i="16" s="1"/>
  <c r="BE44" i="16"/>
  <c r="AU44" i="16"/>
  <c r="AM119" i="16"/>
  <c r="AH44" i="16"/>
  <c r="Q44" i="16"/>
  <c r="N44" i="16"/>
  <c r="S44" i="16"/>
  <c r="N42" i="15"/>
  <c r="K42" i="15"/>
  <c r="P42" i="15"/>
  <c r="N43" i="14"/>
  <c r="K43" i="14"/>
  <c r="P43" i="14"/>
  <c r="AZ115" i="18" l="1"/>
  <c r="P43" i="18"/>
  <c r="BD42" i="18"/>
  <c r="BA42" i="18"/>
  <c r="BF42" i="18"/>
  <c r="U42" i="18"/>
  <c r="AM115" i="18"/>
  <c r="AD42" i="18"/>
  <c r="AA42" i="18"/>
  <c r="AF42" i="18"/>
  <c r="Z115" i="18"/>
  <c r="BZ115" i="18"/>
  <c r="BM116" i="18"/>
  <c r="AQ42" i="18"/>
  <c r="AN42" i="18"/>
  <c r="AS42" i="18"/>
  <c r="BO42" i="18"/>
  <c r="BT42" i="18"/>
  <c r="BL43" i="18" s="1"/>
  <c r="BR42" i="18"/>
  <c r="CD42" i="18"/>
  <c r="CA42" i="18"/>
  <c r="CF42" i="18"/>
  <c r="AM114" i="17"/>
  <c r="AU41" i="17"/>
  <c r="AH41" i="17"/>
  <c r="CC42" i="17"/>
  <c r="U41" i="17"/>
  <c r="AP42" i="17"/>
  <c r="BU41" i="17"/>
  <c r="AC42" i="17"/>
  <c r="BM114" i="17"/>
  <c r="BH41" i="17"/>
  <c r="BP42" i="17"/>
  <c r="BZ114" i="17"/>
  <c r="AZ114" i="17"/>
  <c r="CH41" i="17"/>
  <c r="P42" i="17"/>
  <c r="BC42" i="17"/>
  <c r="Z114" i="17"/>
  <c r="BZ121" i="16"/>
  <c r="CD45" i="16"/>
  <c r="CA45" i="16"/>
  <c r="CF45" i="16"/>
  <c r="BM121" i="16"/>
  <c r="BN45" i="16"/>
  <c r="BS45" i="16"/>
  <c r="AZ119" i="16"/>
  <c r="BH44" i="16"/>
  <c r="AM120" i="16"/>
  <c r="AQ45" i="16"/>
  <c r="AN45" i="16"/>
  <c r="AS45" i="16"/>
  <c r="AD45" i="16"/>
  <c r="AA45" i="16"/>
  <c r="AF45" i="16"/>
  <c r="O44" i="16"/>
  <c r="T44" i="16"/>
  <c r="L45" i="16" s="1"/>
  <c r="P45" i="16" s="1"/>
  <c r="R44" i="16"/>
  <c r="L42" i="15"/>
  <c r="Q42" i="15"/>
  <c r="I43" i="15" s="1"/>
  <c r="O42" i="15"/>
  <c r="L43" i="14"/>
  <c r="O43" i="14"/>
  <c r="Q43" i="14"/>
  <c r="I44" i="14" s="1"/>
  <c r="BB42" i="18" l="1"/>
  <c r="BG42" i="18"/>
  <c r="AY43" i="18" s="1"/>
  <c r="BE42" i="18"/>
  <c r="AB42" i="18"/>
  <c r="AE42" i="18"/>
  <c r="AG42" i="18"/>
  <c r="Y43" i="18" s="1"/>
  <c r="Q43" i="18"/>
  <c r="N43" i="18"/>
  <c r="S43" i="18"/>
  <c r="BU42" i="18"/>
  <c r="BM117" i="18"/>
  <c r="Z116" i="18"/>
  <c r="AO42" i="18"/>
  <c r="AT42" i="18"/>
  <c r="AL43" i="18" s="1"/>
  <c r="AR42" i="18"/>
  <c r="CB42" i="18"/>
  <c r="CG42" i="18"/>
  <c r="BY43" i="18" s="1"/>
  <c r="CE42" i="18"/>
  <c r="BP43" i="18"/>
  <c r="AM116" i="18"/>
  <c r="AZ116" i="18"/>
  <c r="BZ116" i="18"/>
  <c r="CD42" i="17"/>
  <c r="CA42" i="17"/>
  <c r="CF42" i="17"/>
  <c r="Q42" i="17"/>
  <c r="N42" i="17"/>
  <c r="S42" i="17"/>
  <c r="AQ42" i="17"/>
  <c r="AN42" i="17"/>
  <c r="AS42" i="17"/>
  <c r="BZ115" i="17"/>
  <c r="BD42" i="17"/>
  <c r="BA42" i="17"/>
  <c r="BF42" i="17"/>
  <c r="BQ42" i="17"/>
  <c r="BN42" i="17"/>
  <c r="BS42" i="17"/>
  <c r="AZ115" i="17"/>
  <c r="AM115" i="17"/>
  <c r="AD42" i="17"/>
  <c r="AA42" i="17"/>
  <c r="AF42" i="17"/>
  <c r="Z115" i="17"/>
  <c r="BM115" i="17"/>
  <c r="CB45" i="16"/>
  <c r="CE45" i="16"/>
  <c r="CG45" i="16"/>
  <c r="BY46" i="16" s="1"/>
  <c r="CC46" i="16" s="1"/>
  <c r="BZ122" i="16"/>
  <c r="BO45" i="16"/>
  <c r="BT45" i="16"/>
  <c r="BL46" i="16" s="1"/>
  <c r="BP46" i="16" s="1"/>
  <c r="BQ46" i="16" s="1"/>
  <c r="BR45" i="16"/>
  <c r="BM122" i="16"/>
  <c r="AZ120" i="16"/>
  <c r="BD45" i="16"/>
  <c r="BA45" i="16"/>
  <c r="BF45" i="16"/>
  <c r="AO45" i="16"/>
  <c r="AT45" i="16"/>
  <c r="AL46" i="16" s="1"/>
  <c r="AP46" i="16" s="1"/>
  <c r="AR45" i="16"/>
  <c r="AM121" i="16"/>
  <c r="AB45" i="16"/>
  <c r="AE45" i="16"/>
  <c r="AG45" i="16"/>
  <c r="Y46" i="16" s="1"/>
  <c r="AC46" i="16" s="1"/>
  <c r="U44" i="16"/>
  <c r="M43" i="15"/>
  <c r="R42" i="15"/>
  <c r="M44" i="14"/>
  <c r="R43" i="14"/>
  <c r="AC43" i="18" l="1"/>
  <c r="CH42" i="18"/>
  <c r="AH42" i="18"/>
  <c r="CC43" i="18"/>
  <c r="AZ117" i="18"/>
  <c r="AP43" i="18"/>
  <c r="AU42" i="18"/>
  <c r="AM117" i="18"/>
  <c r="BH42" i="18"/>
  <c r="BM118" i="18"/>
  <c r="Z117" i="18"/>
  <c r="O43" i="18"/>
  <c r="T43" i="18"/>
  <c r="L44" i="18" s="1"/>
  <c r="R43" i="18"/>
  <c r="BC43" i="18"/>
  <c r="BZ117" i="18"/>
  <c r="BQ43" i="18"/>
  <c r="BN43" i="18"/>
  <c r="BS43" i="18"/>
  <c r="AO42" i="17"/>
  <c r="AR42" i="17"/>
  <c r="AT42" i="17"/>
  <c r="AL43" i="17" s="1"/>
  <c r="BO42" i="17"/>
  <c r="BR42" i="17"/>
  <c r="BT42" i="17"/>
  <c r="BL43" i="17" s="1"/>
  <c r="BB42" i="17"/>
  <c r="BE42" i="17"/>
  <c r="BG42" i="17"/>
  <c r="AY43" i="17" s="1"/>
  <c r="AM116" i="17"/>
  <c r="Z116" i="17"/>
  <c r="CB42" i="17"/>
  <c r="CG42" i="17"/>
  <c r="BY43" i="17" s="1"/>
  <c r="CE42" i="17"/>
  <c r="AB42" i="17"/>
  <c r="AG42" i="17"/>
  <c r="Y43" i="17" s="1"/>
  <c r="AE42" i="17"/>
  <c r="O42" i="17"/>
  <c r="R42" i="17"/>
  <c r="T42" i="17"/>
  <c r="L43" i="17" s="1"/>
  <c r="BM116" i="17"/>
  <c r="BZ116" i="17"/>
  <c r="AZ116" i="17"/>
  <c r="BZ123" i="16"/>
  <c r="CH45" i="16"/>
  <c r="BM123" i="16"/>
  <c r="BU45" i="16"/>
  <c r="AZ121" i="16"/>
  <c r="BB45" i="16"/>
  <c r="BG45" i="16"/>
  <c r="AY46" i="16" s="1"/>
  <c r="BC46" i="16" s="1"/>
  <c r="BE45" i="16"/>
  <c r="AM122" i="16"/>
  <c r="AU45" i="16"/>
  <c r="AH45" i="16"/>
  <c r="Q45" i="16"/>
  <c r="N45" i="16"/>
  <c r="S45" i="16"/>
  <c r="N43" i="15"/>
  <c r="K43" i="15"/>
  <c r="P43" i="15"/>
  <c r="N44" i="14"/>
  <c r="K44" i="14"/>
  <c r="P44" i="14"/>
  <c r="AM118" i="18" l="1"/>
  <c r="CD43" i="18"/>
  <c r="CA43" i="18"/>
  <c r="CF43" i="18"/>
  <c r="AQ43" i="18"/>
  <c r="AN43" i="18"/>
  <c r="AS43" i="18"/>
  <c r="BO43" i="18"/>
  <c r="BT43" i="18"/>
  <c r="BL44" i="18" s="1"/>
  <c r="BR43" i="18"/>
  <c r="Z118" i="18"/>
  <c r="BD43" i="18"/>
  <c r="BA43" i="18"/>
  <c r="BF43" i="18"/>
  <c r="BZ118" i="18"/>
  <c r="BM119" i="18"/>
  <c r="U43" i="18"/>
  <c r="AZ118" i="18"/>
  <c r="P44" i="18"/>
  <c r="AD43" i="18"/>
  <c r="AA43" i="18"/>
  <c r="AF43" i="18"/>
  <c r="Z117" i="17"/>
  <c r="AM117" i="17"/>
  <c r="BZ117" i="17"/>
  <c r="CH42" i="17"/>
  <c r="BH42" i="17"/>
  <c r="AU42" i="17"/>
  <c r="AC43" i="17"/>
  <c r="BC43" i="17"/>
  <c r="CC43" i="17"/>
  <c r="AH42" i="17"/>
  <c r="AP43" i="17"/>
  <c r="AZ117" i="17"/>
  <c r="BM117" i="17"/>
  <c r="P43" i="17"/>
  <c r="BP43" i="17"/>
  <c r="U42" i="17"/>
  <c r="BU42" i="17"/>
  <c r="BZ124" i="16"/>
  <c r="CD46" i="16"/>
  <c r="CA46" i="16"/>
  <c r="CF46" i="16"/>
  <c r="BN46" i="16"/>
  <c r="BS46" i="16"/>
  <c r="BM124" i="16"/>
  <c r="BH45" i="16"/>
  <c r="AZ122" i="16"/>
  <c r="AQ46" i="16"/>
  <c r="AN46" i="16"/>
  <c r="AS46" i="16"/>
  <c r="AM123" i="16"/>
  <c r="AD46" i="16"/>
  <c r="AA46" i="16"/>
  <c r="AF46" i="16"/>
  <c r="O45" i="16"/>
  <c r="R45" i="16"/>
  <c r="T45" i="16"/>
  <c r="L46" i="16" s="1"/>
  <c r="P46" i="16" s="1"/>
  <c r="L43" i="15"/>
  <c r="Q43" i="15"/>
  <c r="I44" i="15" s="1"/>
  <c r="O43" i="15"/>
  <c r="L44" i="14"/>
  <c r="Q44" i="14"/>
  <c r="I45" i="14" s="1"/>
  <c r="O44" i="14"/>
  <c r="AO43" i="18" l="1"/>
  <c r="AT43" i="18"/>
  <c r="AL44" i="18" s="1"/>
  <c r="AR43" i="18"/>
  <c r="CB43" i="18"/>
  <c r="CE43" i="18"/>
  <c r="CG43" i="18"/>
  <c r="BY44" i="18" s="1"/>
  <c r="AZ119" i="18"/>
  <c r="Z119" i="18"/>
  <c r="Q44" i="18"/>
  <c r="N44" i="18"/>
  <c r="S44" i="18"/>
  <c r="BM120" i="18"/>
  <c r="BU43" i="18"/>
  <c r="AB43" i="18"/>
  <c r="AG43" i="18"/>
  <c r="Y44" i="18" s="1"/>
  <c r="AE43" i="18"/>
  <c r="BZ119" i="18"/>
  <c r="BP44" i="18"/>
  <c r="BB43" i="18"/>
  <c r="BE43" i="18"/>
  <c r="BG43" i="18"/>
  <c r="AY44" i="18" s="1"/>
  <c r="AM119" i="18"/>
  <c r="BD43" i="17"/>
  <c r="BA43" i="17"/>
  <c r="BF43" i="17"/>
  <c r="BZ118" i="17"/>
  <c r="AQ43" i="17"/>
  <c r="AN43" i="17"/>
  <c r="AS43" i="17"/>
  <c r="AM118" i="17"/>
  <c r="AZ118" i="17"/>
  <c r="BQ43" i="17"/>
  <c r="BN43" i="17"/>
  <c r="BS43" i="17"/>
  <c r="Q43" i="17"/>
  <c r="N43" i="17"/>
  <c r="S43" i="17"/>
  <c r="BM118" i="17"/>
  <c r="Z118" i="17"/>
  <c r="AD43" i="17"/>
  <c r="AA43" i="17"/>
  <c r="AF43" i="17"/>
  <c r="CD43" i="17"/>
  <c r="CA43" i="17"/>
  <c r="CF43" i="17"/>
  <c r="CB46" i="16"/>
  <c r="CG46" i="16"/>
  <c r="BY47" i="16" s="1"/>
  <c r="CC47" i="16" s="1"/>
  <c r="CE46" i="16"/>
  <c r="BZ125" i="16"/>
  <c r="BO46" i="16"/>
  <c r="BR46" i="16"/>
  <c r="BT46" i="16"/>
  <c r="BL47" i="16" s="1"/>
  <c r="BP47" i="16" s="1"/>
  <c r="BQ47" i="16" s="1"/>
  <c r="BM125" i="16"/>
  <c r="AZ123" i="16"/>
  <c r="BD46" i="16"/>
  <c r="BA46" i="16"/>
  <c r="BF46" i="16"/>
  <c r="AM124" i="16"/>
  <c r="AO46" i="16"/>
  <c r="AR46" i="16"/>
  <c r="AT46" i="16"/>
  <c r="AL47" i="16" s="1"/>
  <c r="AP47" i="16" s="1"/>
  <c r="AB46" i="16"/>
  <c r="AG46" i="16"/>
  <c r="Y47" i="16" s="1"/>
  <c r="AC47" i="16" s="1"/>
  <c r="AE46" i="16"/>
  <c r="U45" i="16"/>
  <c r="R43" i="15"/>
  <c r="M44" i="15"/>
  <c r="R44" i="14"/>
  <c r="M45" i="14"/>
  <c r="BZ120" i="18" l="1"/>
  <c r="CH43" i="18"/>
  <c r="AH43" i="18"/>
  <c r="Z120" i="18"/>
  <c r="AM120" i="18"/>
  <c r="BQ44" i="18"/>
  <c r="BN44" i="18"/>
  <c r="BS44" i="18"/>
  <c r="AZ120" i="18"/>
  <c r="AU43" i="18"/>
  <c r="O44" i="18"/>
  <c r="R44" i="18"/>
  <c r="T44" i="18"/>
  <c r="L45" i="18" s="1"/>
  <c r="BH43" i="18"/>
  <c r="AP44" i="18"/>
  <c r="BC44" i="18"/>
  <c r="AC44" i="18"/>
  <c r="BM121" i="18"/>
  <c r="CC44" i="18"/>
  <c r="Z119" i="17"/>
  <c r="AZ119" i="17"/>
  <c r="BZ119" i="17"/>
  <c r="AO43" i="17"/>
  <c r="AT43" i="17"/>
  <c r="AL44" i="17" s="1"/>
  <c r="AR43" i="17"/>
  <c r="BM119" i="17"/>
  <c r="AB43" i="17"/>
  <c r="AE43" i="17"/>
  <c r="AG43" i="17"/>
  <c r="Y44" i="17" s="1"/>
  <c r="BB43" i="17"/>
  <c r="BE43" i="17"/>
  <c r="BG43" i="17"/>
  <c r="AY44" i="17" s="1"/>
  <c r="BO43" i="17"/>
  <c r="BR43" i="17"/>
  <c r="BT43" i="17"/>
  <c r="BL44" i="17" s="1"/>
  <c r="CB43" i="17"/>
  <c r="CG43" i="17"/>
  <c r="BY44" i="17" s="1"/>
  <c r="CE43" i="17"/>
  <c r="AM119" i="17"/>
  <c r="O43" i="17"/>
  <c r="T43" i="17"/>
  <c r="L44" i="17" s="1"/>
  <c r="R43" i="17"/>
  <c r="BZ126" i="16"/>
  <c r="CH46" i="16"/>
  <c r="BM126" i="16"/>
  <c r="BU46" i="16"/>
  <c r="BB46" i="16"/>
  <c r="BG46" i="16"/>
  <c r="AY47" i="16" s="1"/>
  <c r="BC47" i="16" s="1"/>
  <c r="BE46" i="16"/>
  <c r="AZ124" i="16"/>
  <c r="AU46" i="16"/>
  <c r="AM125" i="16"/>
  <c r="AH46" i="16"/>
  <c r="Q46" i="16"/>
  <c r="N46" i="16"/>
  <c r="S46" i="16"/>
  <c r="N44" i="15"/>
  <c r="K44" i="15"/>
  <c r="P44" i="15"/>
  <c r="N45" i="14"/>
  <c r="K45" i="14"/>
  <c r="P45" i="14"/>
  <c r="Z121" i="18" l="1"/>
  <c r="AZ121" i="18"/>
  <c r="P45" i="18"/>
  <c r="BO44" i="18"/>
  <c r="BT44" i="18"/>
  <c r="BL45" i="18" s="1"/>
  <c r="BR44" i="18"/>
  <c r="AQ44" i="18"/>
  <c r="AN44" i="18"/>
  <c r="AS44" i="18"/>
  <c r="BM122" i="18"/>
  <c r="AD44" i="18"/>
  <c r="AA44" i="18"/>
  <c r="AF44" i="18"/>
  <c r="U44" i="18"/>
  <c r="BD44" i="18"/>
  <c r="BA44" i="18"/>
  <c r="BF44" i="18"/>
  <c r="BZ121" i="18"/>
  <c r="CD44" i="18"/>
  <c r="CA44" i="18"/>
  <c r="CF44" i="18"/>
  <c r="AM121" i="18"/>
  <c r="AH43" i="17"/>
  <c r="BZ120" i="17"/>
  <c r="AM120" i="17"/>
  <c r="BC44" i="17"/>
  <c r="BH43" i="17"/>
  <c r="Z120" i="17"/>
  <c r="AC44" i="17"/>
  <c r="CH43" i="17"/>
  <c r="AZ120" i="17"/>
  <c r="BP44" i="17"/>
  <c r="BU43" i="17"/>
  <c r="BM120" i="17"/>
  <c r="CC44" i="17"/>
  <c r="U43" i="17"/>
  <c r="AU43" i="17"/>
  <c r="P44" i="17"/>
  <c r="AP44" i="17"/>
  <c r="BZ127" i="16"/>
  <c r="CD47" i="16"/>
  <c r="CA47" i="16"/>
  <c r="CF47" i="16"/>
  <c r="BN47" i="16"/>
  <c r="BS47" i="16"/>
  <c r="BM127" i="16"/>
  <c r="AZ125" i="16"/>
  <c r="BH46" i="16"/>
  <c r="AM126" i="16"/>
  <c r="AQ47" i="16"/>
  <c r="AN47" i="16"/>
  <c r="AS47" i="16"/>
  <c r="AD47" i="16"/>
  <c r="AA47" i="16"/>
  <c r="AF47" i="16"/>
  <c r="O46" i="16"/>
  <c r="T46" i="16"/>
  <c r="L47" i="16" s="1"/>
  <c r="P47" i="16" s="1"/>
  <c r="R46" i="16"/>
  <c r="L44" i="15"/>
  <c r="O44" i="15"/>
  <c r="Q44" i="15"/>
  <c r="I45" i="15" s="1"/>
  <c r="L45" i="14"/>
  <c r="O45" i="14"/>
  <c r="Q45" i="14"/>
  <c r="I46" i="14" s="1"/>
  <c r="BB44" i="18" l="1"/>
  <c r="BE44" i="18"/>
  <c r="BG44" i="18"/>
  <c r="AY45" i="18" s="1"/>
  <c r="Q45" i="18"/>
  <c r="N45" i="18"/>
  <c r="S45" i="18"/>
  <c r="AO44" i="18"/>
  <c r="AR44" i="18"/>
  <c r="AT44" i="18"/>
  <c r="AL45" i="18" s="1"/>
  <c r="AZ122" i="18"/>
  <c r="BZ122" i="18"/>
  <c r="AM122" i="18"/>
  <c r="CB44" i="18"/>
  <c r="CG44" i="18"/>
  <c r="BY45" i="18" s="1"/>
  <c r="CE44" i="18"/>
  <c r="BM123" i="18"/>
  <c r="BU44" i="18"/>
  <c r="Z122" i="18"/>
  <c r="AB44" i="18"/>
  <c r="AE44" i="18"/>
  <c r="AG44" i="18"/>
  <c r="Y45" i="18" s="1"/>
  <c r="BP45" i="18"/>
  <c r="BM121" i="17"/>
  <c r="BD44" i="17"/>
  <c r="BA44" i="17"/>
  <c r="BF44" i="17"/>
  <c r="AD44" i="17"/>
  <c r="AA44" i="17"/>
  <c r="AF44" i="17"/>
  <c r="BQ44" i="17"/>
  <c r="BN44" i="17"/>
  <c r="BS44" i="17"/>
  <c r="Z121" i="17"/>
  <c r="BZ121" i="17"/>
  <c r="Q44" i="17"/>
  <c r="N44" i="17"/>
  <c r="S44" i="17"/>
  <c r="AM121" i="17"/>
  <c r="CD44" i="17"/>
  <c r="CA44" i="17"/>
  <c r="CF44" i="17"/>
  <c r="AZ121" i="17"/>
  <c r="AQ44" i="17"/>
  <c r="AN44" i="17"/>
  <c r="AS44" i="17"/>
  <c r="BZ128" i="16"/>
  <c r="CB47" i="16"/>
  <c r="CG47" i="16"/>
  <c r="BY48" i="16" s="1"/>
  <c r="CC48" i="16" s="1"/>
  <c r="CE47" i="16"/>
  <c r="BM128" i="16"/>
  <c r="BO47" i="16"/>
  <c r="BT47" i="16"/>
  <c r="BL48" i="16" s="1"/>
  <c r="BP48" i="16" s="1"/>
  <c r="BQ48" i="16" s="1"/>
  <c r="BR47" i="16"/>
  <c r="AZ126" i="16"/>
  <c r="BD47" i="16"/>
  <c r="BA47" i="16"/>
  <c r="BF47" i="16"/>
  <c r="AO47" i="16"/>
  <c r="AT47" i="16"/>
  <c r="AL48" i="16" s="1"/>
  <c r="AP48" i="16" s="1"/>
  <c r="AR47" i="16"/>
  <c r="AM127" i="16"/>
  <c r="AB47" i="16"/>
  <c r="AG47" i="16"/>
  <c r="Y48" i="16" s="1"/>
  <c r="AC48" i="16" s="1"/>
  <c r="AE47" i="16"/>
  <c r="U46" i="16"/>
  <c r="M45" i="15"/>
  <c r="R44" i="15"/>
  <c r="M46" i="14"/>
  <c r="R45" i="14"/>
  <c r="O45" i="18" l="1"/>
  <c r="T45" i="18"/>
  <c r="L46" i="18" s="1"/>
  <c r="R45" i="18"/>
  <c r="AZ123" i="18"/>
  <c r="AC45" i="18"/>
  <c r="CH44" i="18"/>
  <c r="CC45" i="18"/>
  <c r="AP45" i="18"/>
  <c r="BC45" i="18"/>
  <c r="AM123" i="18"/>
  <c r="AH44" i="18"/>
  <c r="BZ123" i="18"/>
  <c r="Z123" i="18"/>
  <c r="AU44" i="18"/>
  <c r="BH44" i="18"/>
  <c r="BM124" i="18"/>
  <c r="BQ45" i="18"/>
  <c r="BN45" i="18"/>
  <c r="BS45" i="18"/>
  <c r="BZ122" i="17"/>
  <c r="BB44" i="17"/>
  <c r="BE44" i="17"/>
  <c r="BG44" i="17"/>
  <c r="AY45" i="17" s="1"/>
  <c r="CB44" i="17"/>
  <c r="CG44" i="17"/>
  <c r="BY45" i="17" s="1"/>
  <c r="CE44" i="17"/>
  <c r="Z122" i="17"/>
  <c r="AM122" i="17"/>
  <c r="AB44" i="17"/>
  <c r="AE44" i="17"/>
  <c r="AG44" i="17"/>
  <c r="Y45" i="17" s="1"/>
  <c r="BO44" i="17"/>
  <c r="BT44" i="17"/>
  <c r="BL45" i="17" s="1"/>
  <c r="BR44" i="17"/>
  <c r="BM122" i="17"/>
  <c r="AZ122" i="17"/>
  <c r="AO44" i="17"/>
  <c r="AT44" i="17"/>
  <c r="AL45" i="17" s="1"/>
  <c r="AR44" i="17"/>
  <c r="O44" i="17"/>
  <c r="R44" i="17"/>
  <c r="T44" i="17"/>
  <c r="L45" i="17" s="1"/>
  <c r="CH47" i="16"/>
  <c r="BZ129" i="16"/>
  <c r="BM129" i="16"/>
  <c r="BU47" i="16"/>
  <c r="AZ127" i="16"/>
  <c r="BB47" i="16"/>
  <c r="BG47" i="16"/>
  <c r="AY48" i="16" s="1"/>
  <c r="BC48" i="16" s="1"/>
  <c r="BE47" i="16"/>
  <c r="AM128" i="16"/>
  <c r="AU47" i="16"/>
  <c r="AH47" i="16"/>
  <c r="Q47" i="16"/>
  <c r="N47" i="16"/>
  <c r="S47" i="16"/>
  <c r="N45" i="15"/>
  <c r="K45" i="15"/>
  <c r="P45" i="15"/>
  <c r="N46" i="14"/>
  <c r="K46" i="14"/>
  <c r="P46" i="14"/>
  <c r="BO45" i="18" l="1"/>
  <c r="BR45" i="18"/>
  <c r="BT45" i="18"/>
  <c r="BL46" i="18" s="1"/>
  <c r="AD45" i="18"/>
  <c r="AA45" i="18"/>
  <c r="AF45" i="18"/>
  <c r="AQ45" i="18"/>
  <c r="AN45" i="18"/>
  <c r="AS45" i="18"/>
  <c r="BZ124" i="18"/>
  <c r="Z124" i="18"/>
  <c r="AZ124" i="18"/>
  <c r="BM125" i="18"/>
  <c r="CD45" i="18"/>
  <c r="CA45" i="18"/>
  <c r="CF45" i="18"/>
  <c r="AM124" i="18"/>
  <c r="P46" i="18"/>
  <c r="BD45" i="18"/>
  <c r="BA45" i="18"/>
  <c r="BF45" i="18"/>
  <c r="U45" i="18"/>
  <c r="BC45" i="17"/>
  <c r="AP45" i="17"/>
  <c r="BU44" i="17"/>
  <c r="Z123" i="17"/>
  <c r="AM123" i="17"/>
  <c r="BH44" i="17"/>
  <c r="AC45" i="17"/>
  <c r="CH44" i="17"/>
  <c r="BZ123" i="17"/>
  <c r="BM123" i="17"/>
  <c r="AU44" i="17"/>
  <c r="BP45" i="17"/>
  <c r="P45" i="17"/>
  <c r="AZ123" i="17"/>
  <c r="U44" i="17"/>
  <c r="AH44" i="17"/>
  <c r="CC45" i="17"/>
  <c r="BZ130" i="16"/>
  <c r="CD48" i="16"/>
  <c r="CA48" i="16"/>
  <c r="CF48" i="16"/>
  <c r="BM130" i="16"/>
  <c r="BN48" i="16"/>
  <c r="BS48" i="16"/>
  <c r="BH47" i="16"/>
  <c r="AZ128" i="16"/>
  <c r="AQ48" i="16"/>
  <c r="AN48" i="16"/>
  <c r="AS48" i="16"/>
  <c r="AM129" i="16"/>
  <c r="AA48" i="16"/>
  <c r="AD48" i="16"/>
  <c r="AF48" i="16"/>
  <c r="O47" i="16"/>
  <c r="R47" i="16"/>
  <c r="T47" i="16"/>
  <c r="L48" i="16" s="1"/>
  <c r="P48" i="16" s="1"/>
  <c r="L45" i="15"/>
  <c r="Q45" i="15"/>
  <c r="I46" i="15" s="1"/>
  <c r="O45" i="15"/>
  <c r="L46" i="14"/>
  <c r="Q46" i="14"/>
  <c r="I47" i="14" s="1"/>
  <c r="O46" i="14"/>
  <c r="AO45" i="18" l="1"/>
  <c r="AR45" i="18"/>
  <c r="AT45" i="18"/>
  <c r="AL46" i="18" s="1"/>
  <c r="BM126" i="18"/>
  <c r="Z125" i="18"/>
  <c r="AB45" i="18"/>
  <c r="AE45" i="18"/>
  <c r="AG45" i="18"/>
  <c r="Y46" i="18" s="1"/>
  <c r="AM125" i="18"/>
  <c r="CB45" i="18"/>
  <c r="CG45" i="18"/>
  <c r="BY46" i="18" s="1"/>
  <c r="CE45" i="18"/>
  <c r="BP46" i="18"/>
  <c r="Q46" i="18"/>
  <c r="N46" i="18"/>
  <c r="S46" i="18"/>
  <c r="AZ125" i="18"/>
  <c r="BB45" i="18"/>
  <c r="BE45" i="18"/>
  <c r="BG45" i="18"/>
  <c r="AY46" i="18" s="1"/>
  <c r="BZ125" i="18"/>
  <c r="BU45" i="18"/>
  <c r="BQ45" i="17"/>
  <c r="BN45" i="17"/>
  <c r="BS45" i="17"/>
  <c r="BM124" i="17"/>
  <c r="Z124" i="17"/>
  <c r="AD45" i="17"/>
  <c r="AA45" i="17"/>
  <c r="AF45" i="17"/>
  <c r="AZ124" i="17"/>
  <c r="AQ45" i="17"/>
  <c r="AN45" i="17"/>
  <c r="AS45" i="17"/>
  <c r="Q45" i="17"/>
  <c r="N45" i="17"/>
  <c r="S45" i="17"/>
  <c r="BZ124" i="17"/>
  <c r="BD45" i="17"/>
  <c r="BA45" i="17"/>
  <c r="BF45" i="17"/>
  <c r="CD45" i="17"/>
  <c r="CA45" i="17"/>
  <c r="CF45" i="17"/>
  <c r="AM124" i="17"/>
  <c r="CB48" i="16"/>
  <c r="CE48" i="16"/>
  <c r="CG48" i="16"/>
  <c r="BY49" i="16" s="1"/>
  <c r="CC49" i="16" s="1"/>
  <c r="BZ131" i="16"/>
  <c r="BO48" i="16"/>
  <c r="BR48" i="16"/>
  <c r="BT48" i="16"/>
  <c r="BL49" i="16" s="1"/>
  <c r="BP49" i="16" s="1"/>
  <c r="BQ49" i="16" s="1"/>
  <c r="BM131" i="16"/>
  <c r="BD48" i="16"/>
  <c r="BA48" i="16"/>
  <c r="BF48" i="16"/>
  <c r="AZ129" i="16"/>
  <c r="AM130" i="16"/>
  <c r="AO48" i="16"/>
  <c r="AR48" i="16"/>
  <c r="AT48" i="16"/>
  <c r="AL49" i="16" s="1"/>
  <c r="AP49" i="16" s="1"/>
  <c r="AB48" i="16"/>
  <c r="AE48" i="16"/>
  <c r="AG48" i="16"/>
  <c r="Y49" i="16" s="1"/>
  <c r="AC49" i="16" s="1"/>
  <c r="U47" i="16"/>
  <c r="R45" i="15"/>
  <c r="M46" i="15"/>
  <c r="R46" i="14"/>
  <c r="M47" i="14"/>
  <c r="Z126" i="18" l="1"/>
  <c r="BM127" i="18"/>
  <c r="CC46" i="18"/>
  <c r="BZ126" i="18"/>
  <c r="BC46" i="18"/>
  <c r="BH45" i="18"/>
  <c r="AC46" i="18"/>
  <c r="AP46" i="18"/>
  <c r="AM126" i="18"/>
  <c r="BQ46" i="18"/>
  <c r="BN46" i="18"/>
  <c r="BS46" i="18"/>
  <c r="AH45" i="18"/>
  <c r="AU45" i="18"/>
  <c r="AZ126" i="18"/>
  <c r="O46" i="18"/>
  <c r="R46" i="18"/>
  <c r="T46" i="18"/>
  <c r="L47" i="18" s="1"/>
  <c r="CH45" i="18"/>
  <c r="BB45" i="17"/>
  <c r="BG45" i="17"/>
  <c r="AY46" i="17" s="1"/>
  <c r="BE45" i="17"/>
  <c r="Z125" i="17"/>
  <c r="AZ125" i="17"/>
  <c r="BM125" i="17"/>
  <c r="AM125" i="17"/>
  <c r="BO45" i="17"/>
  <c r="BR45" i="17"/>
  <c r="BT45" i="17"/>
  <c r="BL46" i="17" s="1"/>
  <c r="AO45" i="17"/>
  <c r="AR45" i="17"/>
  <c r="AT45" i="17"/>
  <c r="AL46" i="17" s="1"/>
  <c r="BZ125" i="17"/>
  <c r="CB45" i="17"/>
  <c r="CG45" i="17"/>
  <c r="BY46" i="17" s="1"/>
  <c r="CE45" i="17"/>
  <c r="O45" i="17"/>
  <c r="T45" i="17"/>
  <c r="L46" i="17" s="1"/>
  <c r="R45" i="17"/>
  <c r="AB45" i="17"/>
  <c r="AG45" i="17"/>
  <c r="Y46" i="17" s="1"/>
  <c r="AE45" i="17"/>
  <c r="BZ132" i="16"/>
  <c r="CH48" i="16"/>
  <c r="BU48" i="16"/>
  <c r="BM132" i="16"/>
  <c r="AZ130" i="16"/>
  <c r="BB48" i="16"/>
  <c r="BE48" i="16"/>
  <c r="BG48" i="16"/>
  <c r="AY49" i="16" s="1"/>
  <c r="BC49" i="16" s="1"/>
  <c r="AU48" i="16"/>
  <c r="AM131" i="16"/>
  <c r="AH48" i="16"/>
  <c r="Q48" i="16"/>
  <c r="N48" i="16"/>
  <c r="S48" i="16"/>
  <c r="N46" i="15"/>
  <c r="K46" i="15"/>
  <c r="P46" i="15"/>
  <c r="N47" i="14"/>
  <c r="K47" i="14"/>
  <c r="P47" i="14"/>
  <c r="CD46" i="18" l="1"/>
  <c r="CA46" i="18"/>
  <c r="CF46" i="18"/>
  <c r="BM128" i="18"/>
  <c r="BO46" i="18"/>
  <c r="BT46" i="18"/>
  <c r="BL47" i="18" s="1"/>
  <c r="BR46" i="18"/>
  <c r="AZ127" i="18"/>
  <c r="AD46" i="18"/>
  <c r="AA46" i="18"/>
  <c r="AF46" i="18"/>
  <c r="AM127" i="18"/>
  <c r="BD46" i="18"/>
  <c r="BA46" i="18"/>
  <c r="BF46" i="18"/>
  <c r="Z127" i="18"/>
  <c r="P47" i="18"/>
  <c r="U46" i="18"/>
  <c r="AQ46" i="18"/>
  <c r="AN46" i="18"/>
  <c r="AS46" i="18"/>
  <c r="BZ127" i="18"/>
  <c r="U45" i="17"/>
  <c r="Z126" i="17"/>
  <c r="BZ126" i="17"/>
  <c r="P46" i="17"/>
  <c r="AP46" i="17"/>
  <c r="AU45" i="17"/>
  <c r="AZ126" i="17"/>
  <c r="BH45" i="17"/>
  <c r="CH45" i="17"/>
  <c r="BP46" i="17"/>
  <c r="BM126" i="17"/>
  <c r="BC46" i="17"/>
  <c r="AM126" i="17"/>
  <c r="CC46" i="17"/>
  <c r="AH45" i="17"/>
  <c r="AC46" i="17"/>
  <c r="BU45" i="17"/>
  <c r="BZ133" i="16"/>
  <c r="CD49" i="16"/>
  <c r="CA49" i="16"/>
  <c r="CF49" i="16"/>
  <c r="BM133" i="16"/>
  <c r="BN49" i="16"/>
  <c r="BS49" i="16"/>
  <c r="AZ131" i="16"/>
  <c r="BH48" i="16"/>
  <c r="AM132" i="16"/>
  <c r="AQ49" i="16"/>
  <c r="AN49" i="16"/>
  <c r="AS49" i="16"/>
  <c r="AD49" i="16"/>
  <c r="AA49" i="16"/>
  <c r="AF49" i="16"/>
  <c r="O48" i="16"/>
  <c r="T48" i="16"/>
  <c r="L49" i="16" s="1"/>
  <c r="P49" i="16" s="1"/>
  <c r="R48" i="16"/>
  <c r="L46" i="15"/>
  <c r="Q46" i="15"/>
  <c r="I47" i="15" s="1"/>
  <c r="O46" i="15"/>
  <c r="L47" i="14"/>
  <c r="Q47" i="14"/>
  <c r="I48" i="14" s="1"/>
  <c r="O47" i="14"/>
  <c r="AM128" i="18" l="1"/>
  <c r="BP47" i="18"/>
  <c r="BZ128" i="18"/>
  <c r="BM129" i="18"/>
  <c r="AO46" i="18"/>
  <c r="AR46" i="18"/>
  <c r="AT46" i="18"/>
  <c r="AL47" i="18" s="1"/>
  <c r="Q47" i="18"/>
  <c r="N47" i="18"/>
  <c r="S47" i="18"/>
  <c r="AB46" i="18"/>
  <c r="AG46" i="18"/>
  <c r="Y47" i="18" s="1"/>
  <c r="AE46" i="18"/>
  <c r="Z128" i="18"/>
  <c r="BB46" i="18"/>
  <c r="BE46" i="18"/>
  <c r="BG46" i="18"/>
  <c r="AY47" i="18" s="1"/>
  <c r="AZ128" i="18"/>
  <c r="CB46" i="18"/>
  <c r="CE46" i="18"/>
  <c r="CG46" i="18"/>
  <c r="BY47" i="18" s="1"/>
  <c r="BU46" i="18"/>
  <c r="AD46" i="17"/>
  <c r="AA46" i="17"/>
  <c r="AF46" i="17"/>
  <c r="BD46" i="17"/>
  <c r="BA46" i="17"/>
  <c r="BF46" i="17"/>
  <c r="BM127" i="17"/>
  <c r="BQ46" i="17"/>
  <c r="BN46" i="17"/>
  <c r="BS46" i="17"/>
  <c r="Z127" i="17"/>
  <c r="Q46" i="17"/>
  <c r="N46" i="17"/>
  <c r="S46" i="17"/>
  <c r="CD46" i="17"/>
  <c r="CA46" i="17"/>
  <c r="CF46" i="17"/>
  <c r="AZ127" i="17"/>
  <c r="BZ127" i="17"/>
  <c r="AM127" i="17"/>
  <c r="AQ46" i="17"/>
  <c r="AN46" i="17"/>
  <c r="AS46" i="17"/>
  <c r="CB49" i="16"/>
  <c r="CE49" i="16"/>
  <c r="CG49" i="16"/>
  <c r="BY50" i="16" s="1"/>
  <c r="CC50" i="16" s="1"/>
  <c r="BZ134" i="16"/>
  <c r="BO49" i="16"/>
  <c r="BR49" i="16"/>
  <c r="BT49" i="16"/>
  <c r="BL50" i="16" s="1"/>
  <c r="BP50" i="16" s="1"/>
  <c r="BQ50" i="16" s="1"/>
  <c r="BM134" i="16"/>
  <c r="AZ132" i="16"/>
  <c r="BD49" i="16"/>
  <c r="BA49" i="16"/>
  <c r="BF49" i="16"/>
  <c r="AO49" i="16"/>
  <c r="AT49" i="16"/>
  <c r="AL50" i="16" s="1"/>
  <c r="AP50" i="16" s="1"/>
  <c r="AR49" i="16"/>
  <c r="AM133" i="16"/>
  <c r="AB49" i="16"/>
  <c r="AE49" i="16"/>
  <c r="AG49" i="16"/>
  <c r="Y50" i="16" s="1"/>
  <c r="AC50" i="16" s="1"/>
  <c r="U48" i="16"/>
  <c r="R46" i="15"/>
  <c r="M47" i="15"/>
  <c r="R47" i="14"/>
  <c r="M48" i="14"/>
  <c r="BM130" i="18" l="1"/>
  <c r="BZ129" i="18"/>
  <c r="AH46" i="18"/>
  <c r="CC47" i="18"/>
  <c r="CH46" i="18"/>
  <c r="AU46" i="18"/>
  <c r="BQ47" i="18"/>
  <c r="BN47" i="18"/>
  <c r="BS47" i="18"/>
  <c r="Z129" i="18"/>
  <c r="AZ129" i="18"/>
  <c r="AC47" i="18"/>
  <c r="BC47" i="18"/>
  <c r="AP47" i="18"/>
  <c r="BH46" i="18"/>
  <c r="O47" i="18"/>
  <c r="T47" i="18"/>
  <c r="L48" i="18" s="1"/>
  <c r="R47" i="18"/>
  <c r="AM129" i="18"/>
  <c r="BM128" i="17"/>
  <c r="AZ128" i="17"/>
  <c r="BZ128" i="17"/>
  <c r="AO46" i="17"/>
  <c r="AT46" i="17"/>
  <c r="AL47" i="17" s="1"/>
  <c r="AR46" i="17"/>
  <c r="Z128" i="17"/>
  <c r="CB46" i="17"/>
  <c r="CG46" i="17"/>
  <c r="BY47" i="17" s="1"/>
  <c r="CE46" i="17"/>
  <c r="BO46" i="17"/>
  <c r="BR46" i="17"/>
  <c r="BT46" i="17"/>
  <c r="BL47" i="17" s="1"/>
  <c r="AB46" i="17"/>
  <c r="AG46" i="17"/>
  <c r="Y47" i="17" s="1"/>
  <c r="AE46" i="17"/>
  <c r="AM128" i="17"/>
  <c r="O46" i="17"/>
  <c r="R46" i="17"/>
  <c r="T46" i="17"/>
  <c r="L47" i="17" s="1"/>
  <c r="BB46" i="17"/>
  <c r="BE46" i="17"/>
  <c r="BG46" i="17"/>
  <c r="AY47" i="17" s="1"/>
  <c r="BZ135" i="16"/>
  <c r="CH49" i="16"/>
  <c r="BM135" i="16"/>
  <c r="BU49" i="16"/>
  <c r="BB49" i="16"/>
  <c r="BG49" i="16"/>
  <c r="AY50" i="16" s="1"/>
  <c r="BC50" i="16" s="1"/>
  <c r="BE49" i="16"/>
  <c r="AZ133" i="16"/>
  <c r="AM134" i="16"/>
  <c r="AU49" i="16"/>
  <c r="AH49" i="16"/>
  <c r="Q49" i="16"/>
  <c r="N49" i="16"/>
  <c r="S49" i="16"/>
  <c r="N47" i="15"/>
  <c r="K47" i="15"/>
  <c r="P47" i="15"/>
  <c r="N48" i="14"/>
  <c r="K48" i="14"/>
  <c r="P48" i="14"/>
  <c r="CD47" i="18" l="1"/>
  <c r="CA47" i="18"/>
  <c r="CF47" i="18"/>
  <c r="P48" i="18"/>
  <c r="U47" i="18"/>
  <c r="Z130" i="18"/>
  <c r="BO47" i="18"/>
  <c r="BT47" i="18"/>
  <c r="BL48" i="18" s="1"/>
  <c r="BR47" i="18"/>
  <c r="AZ130" i="18"/>
  <c r="BZ130" i="18"/>
  <c r="BD47" i="18"/>
  <c r="BA47" i="18"/>
  <c r="BF47" i="18"/>
  <c r="AD47" i="18"/>
  <c r="AA47" i="18"/>
  <c r="AF47" i="18"/>
  <c r="BM131" i="18"/>
  <c r="AM130" i="18"/>
  <c r="AQ47" i="18"/>
  <c r="AN47" i="18"/>
  <c r="AS47" i="18"/>
  <c r="P47" i="17"/>
  <c r="BH46" i="17"/>
  <c r="U46" i="17"/>
  <c r="AU46" i="17"/>
  <c r="BZ129" i="17"/>
  <c r="AM129" i="17"/>
  <c r="AP47" i="17"/>
  <c r="AC47" i="17"/>
  <c r="BP47" i="17"/>
  <c r="AZ129" i="17"/>
  <c r="Z129" i="17"/>
  <c r="BU46" i="17"/>
  <c r="CH46" i="17"/>
  <c r="CC47" i="17"/>
  <c r="BC47" i="17"/>
  <c r="AH46" i="17"/>
  <c r="BM129" i="17"/>
  <c r="BZ136" i="16"/>
  <c r="CD50" i="16"/>
  <c r="CA50" i="16"/>
  <c r="CF50" i="16"/>
  <c r="BN50" i="16"/>
  <c r="BS50" i="16"/>
  <c r="BM136" i="16"/>
  <c r="AZ134" i="16"/>
  <c r="BH49" i="16"/>
  <c r="AQ50" i="16"/>
  <c r="AN50" i="16"/>
  <c r="AS50" i="16"/>
  <c r="AM135" i="16"/>
  <c r="AD50" i="16"/>
  <c r="AA50" i="16"/>
  <c r="AF50" i="16"/>
  <c r="O49" i="16"/>
  <c r="T49" i="16"/>
  <c r="L50" i="16" s="1"/>
  <c r="P50" i="16" s="1"/>
  <c r="R49" i="16"/>
  <c r="L47" i="15"/>
  <c r="O47" i="15"/>
  <c r="Q47" i="15"/>
  <c r="I48" i="15" s="1"/>
  <c r="L48" i="14"/>
  <c r="O48" i="14"/>
  <c r="Q48" i="14"/>
  <c r="I49" i="14" s="1"/>
  <c r="Q48" i="18" l="1"/>
  <c r="N48" i="18"/>
  <c r="S48" i="18"/>
  <c r="AB47" i="18"/>
  <c r="AG47" i="18"/>
  <c r="Y48" i="18" s="1"/>
  <c r="AE47" i="18"/>
  <c r="BB47" i="18"/>
  <c r="BG47" i="18"/>
  <c r="AY48" i="18" s="1"/>
  <c r="BE47" i="18"/>
  <c r="BM132" i="18"/>
  <c r="AZ131" i="18"/>
  <c r="BU47" i="18"/>
  <c r="AM131" i="18"/>
  <c r="CB47" i="18"/>
  <c r="CG47" i="18"/>
  <c r="BY48" i="18" s="1"/>
  <c r="CE47" i="18"/>
  <c r="AO47" i="18"/>
  <c r="AT47" i="18"/>
  <c r="AL48" i="18" s="1"/>
  <c r="AR47" i="18"/>
  <c r="BP48" i="18"/>
  <c r="BZ131" i="18"/>
  <c r="Z131" i="18"/>
  <c r="Z130" i="17"/>
  <c r="AD47" i="17"/>
  <c r="AA47" i="17"/>
  <c r="AF47" i="17"/>
  <c r="AQ47" i="17"/>
  <c r="AN47" i="17"/>
  <c r="AS47" i="17"/>
  <c r="CD47" i="17"/>
  <c r="CA47" i="17"/>
  <c r="CF47" i="17"/>
  <c r="AZ130" i="17"/>
  <c r="AM130" i="17"/>
  <c r="BD47" i="17"/>
  <c r="BA47" i="17"/>
  <c r="BF47" i="17"/>
  <c r="BQ47" i="17"/>
  <c r="BN47" i="17"/>
  <c r="BS47" i="17"/>
  <c r="BZ130" i="17"/>
  <c r="Q47" i="17"/>
  <c r="N47" i="17"/>
  <c r="S47" i="17"/>
  <c r="BM130" i="17"/>
  <c r="BZ137" i="16"/>
  <c r="CB50" i="16"/>
  <c r="CG50" i="16"/>
  <c r="BY51" i="16" s="1"/>
  <c r="CC51" i="16" s="1"/>
  <c r="CE50" i="16"/>
  <c r="BM137" i="16"/>
  <c r="BO50" i="16"/>
  <c r="BT50" i="16"/>
  <c r="BL51" i="16" s="1"/>
  <c r="BP51" i="16" s="1"/>
  <c r="BQ51" i="16" s="1"/>
  <c r="BR50" i="16"/>
  <c r="AZ135" i="16"/>
  <c r="BD50" i="16"/>
  <c r="BA50" i="16"/>
  <c r="BF50" i="16"/>
  <c r="AM136" i="16"/>
  <c r="AO50" i="16"/>
  <c r="AT50" i="16"/>
  <c r="AL51" i="16" s="1"/>
  <c r="AP51" i="16" s="1"/>
  <c r="AR50" i="16"/>
  <c r="AB50" i="16"/>
  <c r="AG50" i="16"/>
  <c r="Y51" i="16" s="1"/>
  <c r="AC51" i="16" s="1"/>
  <c r="AE50" i="16"/>
  <c r="U49" i="16"/>
  <c r="M48" i="15"/>
  <c r="R47" i="15"/>
  <c r="M49" i="14"/>
  <c r="R48" i="14"/>
  <c r="CH47" i="18" l="1"/>
  <c r="AC48" i="18"/>
  <c r="Z132" i="18"/>
  <c r="BM133" i="18"/>
  <c r="AM132" i="18"/>
  <c r="AU47" i="18"/>
  <c r="BC48" i="18"/>
  <c r="AH47" i="18"/>
  <c r="BQ48" i="18"/>
  <c r="BN48" i="18"/>
  <c r="BS48" i="18"/>
  <c r="BH47" i="18"/>
  <c r="AP48" i="18"/>
  <c r="O48" i="18"/>
  <c r="T48" i="18"/>
  <c r="L49" i="18" s="1"/>
  <c r="R48" i="18"/>
  <c r="CC48" i="18"/>
  <c r="BZ132" i="18"/>
  <c r="AZ132" i="18"/>
  <c r="AM131" i="17"/>
  <c r="BO47" i="17"/>
  <c r="BT47" i="17"/>
  <c r="BL48" i="17" s="1"/>
  <c r="BR47" i="17"/>
  <c r="AB47" i="17"/>
  <c r="AE47" i="17"/>
  <c r="AG47" i="17"/>
  <c r="Y48" i="17" s="1"/>
  <c r="BZ131" i="17"/>
  <c r="AO47" i="17"/>
  <c r="AR47" i="17"/>
  <c r="AT47" i="17"/>
  <c r="AL48" i="17" s="1"/>
  <c r="AZ131" i="17"/>
  <c r="BM131" i="17"/>
  <c r="CB47" i="17"/>
  <c r="CE47" i="17"/>
  <c r="CG47" i="17"/>
  <c r="BY48" i="17" s="1"/>
  <c r="O47" i="17"/>
  <c r="T47" i="17"/>
  <c r="L48" i="17" s="1"/>
  <c r="R47" i="17"/>
  <c r="BB47" i="17"/>
  <c r="BE47" i="17"/>
  <c r="BG47" i="17"/>
  <c r="AY48" i="17" s="1"/>
  <c r="Z131" i="17"/>
  <c r="BZ138" i="16"/>
  <c r="CH50" i="16"/>
  <c r="BU50" i="16"/>
  <c r="BM138" i="16"/>
  <c r="BB50" i="16"/>
  <c r="BG50" i="16"/>
  <c r="AY51" i="16" s="1"/>
  <c r="BC51" i="16" s="1"/>
  <c r="BE50" i="16"/>
  <c r="AZ136" i="16"/>
  <c r="AU50" i="16"/>
  <c r="AM137" i="16"/>
  <c r="AH50" i="16"/>
  <c r="Q50" i="16"/>
  <c r="N50" i="16"/>
  <c r="S50" i="16"/>
  <c r="N48" i="15"/>
  <c r="K48" i="15"/>
  <c r="P48" i="15"/>
  <c r="N49" i="14"/>
  <c r="K49" i="14"/>
  <c r="P49" i="14"/>
  <c r="BM134" i="18" l="1"/>
  <c r="AQ48" i="18"/>
  <c r="AN48" i="18"/>
  <c r="AS48" i="18"/>
  <c r="Z133" i="18"/>
  <c r="AD48" i="18"/>
  <c r="AA48" i="18"/>
  <c r="AF48" i="18"/>
  <c r="BZ133" i="18"/>
  <c r="BD48" i="18"/>
  <c r="BA48" i="18"/>
  <c r="BF48" i="18"/>
  <c r="U48" i="18"/>
  <c r="BO48" i="18"/>
  <c r="BR48" i="18"/>
  <c r="BT48" i="18"/>
  <c r="BL49" i="18" s="1"/>
  <c r="AZ133" i="18"/>
  <c r="CD48" i="18"/>
  <c r="CA48" i="18"/>
  <c r="CF48" i="18"/>
  <c r="P49" i="18"/>
  <c r="AM133" i="18"/>
  <c r="BM132" i="17"/>
  <c r="AH47" i="17"/>
  <c r="BU47" i="17"/>
  <c r="P48" i="17"/>
  <c r="BP48" i="17"/>
  <c r="AZ132" i="17"/>
  <c r="BZ132" i="17"/>
  <c r="BC48" i="17"/>
  <c r="Z132" i="17"/>
  <c r="AP48" i="17"/>
  <c r="AM132" i="17"/>
  <c r="BH47" i="17"/>
  <c r="U47" i="17"/>
  <c r="CC48" i="17"/>
  <c r="CH47" i="17"/>
  <c r="AU47" i="17"/>
  <c r="AC48" i="17"/>
  <c r="BZ139" i="16"/>
  <c r="CD51" i="16"/>
  <c r="CA51" i="16"/>
  <c r="CF51" i="16"/>
  <c r="BM139" i="16"/>
  <c r="BN51" i="16"/>
  <c r="BS51" i="16"/>
  <c r="BH50" i="16"/>
  <c r="AZ137" i="16"/>
  <c r="AM138" i="16"/>
  <c r="AQ51" i="16"/>
  <c r="AN51" i="16"/>
  <c r="AS51" i="16"/>
  <c r="AD51" i="16"/>
  <c r="AA51" i="16"/>
  <c r="AF51" i="16"/>
  <c r="O50" i="16"/>
  <c r="R50" i="16"/>
  <c r="T50" i="16"/>
  <c r="L51" i="16" s="1"/>
  <c r="P51" i="16" s="1"/>
  <c r="L48" i="15"/>
  <c r="Q48" i="15"/>
  <c r="I49" i="15" s="1"/>
  <c r="O48" i="15"/>
  <c r="L49" i="14"/>
  <c r="Q49" i="14"/>
  <c r="I50" i="14" s="1"/>
  <c r="O49" i="14"/>
  <c r="AO48" i="18" l="1"/>
  <c r="AR48" i="18"/>
  <c r="AT48" i="18"/>
  <c r="AL49" i="18" s="1"/>
  <c r="BB48" i="18"/>
  <c r="BE48" i="18"/>
  <c r="BG48" i="18"/>
  <c r="AY49" i="18" s="1"/>
  <c r="BP49" i="18"/>
  <c r="Q49" i="18"/>
  <c r="N49" i="18"/>
  <c r="S49" i="18"/>
  <c r="BU48" i="18"/>
  <c r="BZ134" i="18"/>
  <c r="Z134" i="18"/>
  <c r="AZ134" i="18"/>
  <c r="BM135" i="18"/>
  <c r="CB48" i="18"/>
  <c r="CE48" i="18"/>
  <c r="CG48" i="18"/>
  <c r="BY49" i="18" s="1"/>
  <c r="AM134" i="18"/>
  <c r="AB48" i="18"/>
  <c r="AE48" i="18"/>
  <c r="AG48" i="18"/>
  <c r="Y49" i="18" s="1"/>
  <c r="AQ48" i="17"/>
  <c r="AN48" i="17"/>
  <c r="AS48" i="17"/>
  <c r="BD48" i="17"/>
  <c r="BA48" i="17"/>
  <c r="BF48" i="17"/>
  <c r="AZ133" i="17"/>
  <c r="AD48" i="17"/>
  <c r="AA48" i="17"/>
  <c r="AF48" i="17"/>
  <c r="Q48" i="17"/>
  <c r="N48" i="17"/>
  <c r="S48" i="17"/>
  <c r="AM133" i="17"/>
  <c r="BZ133" i="17"/>
  <c r="CD48" i="17"/>
  <c r="CA48" i="17"/>
  <c r="CF48" i="17"/>
  <c r="Z133" i="17"/>
  <c r="BQ48" i="17"/>
  <c r="BN48" i="17"/>
  <c r="BS48" i="17"/>
  <c r="BM133" i="17"/>
  <c r="CB51" i="16"/>
  <c r="CG51" i="16"/>
  <c r="BY52" i="16" s="1"/>
  <c r="CC52" i="16" s="1"/>
  <c r="CE51" i="16"/>
  <c r="BZ140" i="16"/>
  <c r="BO51" i="16"/>
  <c r="BT51" i="16"/>
  <c r="BL52" i="16" s="1"/>
  <c r="BP52" i="16" s="1"/>
  <c r="BQ52" i="16" s="1"/>
  <c r="BR51" i="16"/>
  <c r="BM140" i="16"/>
  <c r="BD51" i="16"/>
  <c r="BA51" i="16"/>
  <c r="BF51" i="16"/>
  <c r="AZ138" i="16"/>
  <c r="AO51" i="16"/>
  <c r="AR51" i="16"/>
  <c r="AT51" i="16"/>
  <c r="AL52" i="16" s="1"/>
  <c r="AP52" i="16" s="1"/>
  <c r="AM139" i="16"/>
  <c r="AB51" i="16"/>
  <c r="AG51" i="16"/>
  <c r="Y52" i="16" s="1"/>
  <c r="AC52" i="16" s="1"/>
  <c r="AE51" i="16"/>
  <c r="U50" i="16"/>
  <c r="R48" i="15"/>
  <c r="M49" i="15"/>
  <c r="R49" i="14"/>
  <c r="M50" i="14"/>
  <c r="BC49" i="18" l="1"/>
  <c r="AP49" i="18"/>
  <c r="AH48" i="18"/>
  <c r="BH48" i="18"/>
  <c r="AM135" i="18"/>
  <c r="CC49" i="18"/>
  <c r="AU48" i="18"/>
  <c r="BM136" i="18"/>
  <c r="O49" i="18"/>
  <c r="T49" i="18"/>
  <c r="L50" i="18" s="1"/>
  <c r="R49" i="18"/>
  <c r="CH48" i="18"/>
  <c r="Z135" i="18"/>
  <c r="AZ135" i="18"/>
  <c r="AC49" i="18"/>
  <c r="BZ135" i="18"/>
  <c r="BQ49" i="18"/>
  <c r="BN49" i="18"/>
  <c r="BS49" i="18"/>
  <c r="Z134" i="17"/>
  <c r="BM134" i="17"/>
  <c r="AZ134" i="17"/>
  <c r="BB48" i="17"/>
  <c r="BG48" i="17"/>
  <c r="AY49" i="17" s="1"/>
  <c r="BE48" i="17"/>
  <c r="AO48" i="17"/>
  <c r="AR48" i="17"/>
  <c r="AT48" i="17"/>
  <c r="AL49" i="17" s="1"/>
  <c r="AM134" i="17"/>
  <c r="O48" i="17"/>
  <c r="R48" i="17"/>
  <c r="T48" i="17"/>
  <c r="L49" i="17" s="1"/>
  <c r="CB48" i="17"/>
  <c r="CG48" i="17"/>
  <c r="BY49" i="17" s="1"/>
  <c r="CE48" i="17"/>
  <c r="BZ134" i="17"/>
  <c r="AB48" i="17"/>
  <c r="AG48" i="17"/>
  <c r="Y49" i="17" s="1"/>
  <c r="AE48" i="17"/>
  <c r="BO48" i="17"/>
  <c r="BT48" i="17"/>
  <c r="BL49" i="17" s="1"/>
  <c r="BR48" i="17"/>
  <c r="BZ141" i="16"/>
  <c r="CH51" i="16"/>
  <c r="BU51" i="16"/>
  <c r="BM141" i="16"/>
  <c r="AZ139" i="16"/>
  <c r="BB51" i="16"/>
  <c r="BE51" i="16"/>
  <c r="BG51" i="16"/>
  <c r="AY52" i="16" s="1"/>
  <c r="BC52" i="16" s="1"/>
  <c r="AM140" i="16"/>
  <c r="AU51" i="16"/>
  <c r="AH51" i="16"/>
  <c r="Q51" i="16"/>
  <c r="N51" i="16"/>
  <c r="S51" i="16"/>
  <c r="N49" i="15"/>
  <c r="K49" i="15"/>
  <c r="P49" i="15"/>
  <c r="N50" i="14"/>
  <c r="K50" i="14"/>
  <c r="P50" i="14"/>
  <c r="BM137" i="18" l="1"/>
  <c r="AQ49" i="18"/>
  <c r="AN49" i="18"/>
  <c r="AS49" i="18"/>
  <c r="BO49" i="18"/>
  <c r="BT49" i="18"/>
  <c r="BL50" i="18" s="1"/>
  <c r="BR49" i="18"/>
  <c r="AD49" i="18"/>
  <c r="AA49" i="18"/>
  <c r="AF49" i="18"/>
  <c r="P50" i="18"/>
  <c r="CD49" i="18"/>
  <c r="CA49" i="18"/>
  <c r="CF49" i="18"/>
  <c r="Z136" i="18"/>
  <c r="AM136" i="18"/>
  <c r="BD49" i="18"/>
  <c r="BA49" i="18"/>
  <c r="BF49" i="18"/>
  <c r="BZ136" i="18"/>
  <c r="U49" i="18"/>
  <c r="AZ136" i="18"/>
  <c r="CC49" i="17"/>
  <c r="P49" i="17"/>
  <c r="AU48" i="17"/>
  <c r="U48" i="17"/>
  <c r="BC49" i="17"/>
  <c r="BM135" i="17"/>
  <c r="AH48" i="17"/>
  <c r="AC49" i="17"/>
  <c r="AM135" i="17"/>
  <c r="AZ135" i="17"/>
  <c r="BU48" i="17"/>
  <c r="BH48" i="17"/>
  <c r="BZ135" i="17"/>
  <c r="BP49" i="17"/>
  <c r="CH48" i="17"/>
  <c r="AP49" i="17"/>
  <c r="Z135" i="17"/>
  <c r="BZ142" i="16"/>
  <c r="CD52" i="16"/>
  <c r="CA52" i="16"/>
  <c r="CF52" i="16"/>
  <c r="BN52" i="16"/>
  <c r="BS52" i="16"/>
  <c r="BM142" i="16"/>
  <c r="BH51" i="16"/>
  <c r="AZ140" i="16"/>
  <c r="AQ52" i="16"/>
  <c r="AN52" i="16"/>
  <c r="AS52" i="16"/>
  <c r="AM141" i="16"/>
  <c r="AA52" i="16"/>
  <c r="AD52" i="16"/>
  <c r="AF52" i="16"/>
  <c r="O51" i="16"/>
  <c r="T51" i="16"/>
  <c r="L52" i="16" s="1"/>
  <c r="P52" i="16" s="1"/>
  <c r="R51" i="16"/>
  <c r="L49" i="15"/>
  <c r="O49" i="15"/>
  <c r="Q49" i="15"/>
  <c r="I50" i="15" s="1"/>
  <c r="L50" i="14"/>
  <c r="O50" i="14"/>
  <c r="Q50" i="14"/>
  <c r="I51" i="14" s="1"/>
  <c r="BU49" i="18" l="1"/>
  <c r="AO49" i="18"/>
  <c r="AR49" i="18"/>
  <c r="AT49" i="18"/>
  <c r="AL50" i="18" s="1"/>
  <c r="CB49" i="18"/>
  <c r="CG49" i="18"/>
  <c r="BY50" i="18" s="1"/>
  <c r="CE49" i="18"/>
  <c r="BB49" i="18"/>
  <c r="BG49" i="18"/>
  <c r="AY50" i="18" s="1"/>
  <c r="BE49" i="18"/>
  <c r="Q50" i="18"/>
  <c r="N50" i="18"/>
  <c r="S50" i="18"/>
  <c r="AM137" i="18"/>
  <c r="AZ137" i="18"/>
  <c r="Z137" i="18"/>
  <c r="AB49" i="18"/>
  <c r="AG49" i="18"/>
  <c r="Y50" i="18" s="1"/>
  <c r="AE49" i="18"/>
  <c r="BP50" i="18"/>
  <c r="BZ137" i="18"/>
  <c r="BM138" i="18"/>
  <c r="BQ49" i="17"/>
  <c r="BN49" i="17"/>
  <c r="BS49" i="17"/>
  <c r="Q49" i="17"/>
  <c r="N49" i="17"/>
  <c r="S49" i="17"/>
  <c r="AQ49" i="17"/>
  <c r="AN49" i="17"/>
  <c r="AS49" i="17"/>
  <c r="AD49" i="17"/>
  <c r="AA49" i="17"/>
  <c r="AF49" i="17"/>
  <c r="BM136" i="17"/>
  <c r="AZ136" i="17"/>
  <c r="Z136" i="17"/>
  <c r="BZ136" i="17"/>
  <c r="BD49" i="17"/>
  <c r="BA49" i="17"/>
  <c r="BF49" i="17"/>
  <c r="AM136" i="17"/>
  <c r="CD49" i="17"/>
  <c r="CA49" i="17"/>
  <c r="CF49" i="17"/>
  <c r="CB52" i="16"/>
  <c r="CG52" i="16"/>
  <c r="BY53" i="16" s="1"/>
  <c r="CC53" i="16" s="1"/>
  <c r="CE52" i="16"/>
  <c r="BZ143" i="16"/>
  <c r="BM143" i="16"/>
  <c r="BO52" i="16"/>
  <c r="BR52" i="16"/>
  <c r="BT52" i="16"/>
  <c r="BL53" i="16" s="1"/>
  <c r="BP53" i="16" s="1"/>
  <c r="BQ53" i="16" s="1"/>
  <c r="BD52" i="16"/>
  <c r="BA52" i="16"/>
  <c r="BF52" i="16"/>
  <c r="AZ141" i="16"/>
  <c r="AO52" i="16"/>
  <c r="AR52" i="16"/>
  <c r="AT52" i="16"/>
  <c r="AL53" i="16" s="1"/>
  <c r="AP53" i="16" s="1"/>
  <c r="AM142" i="16"/>
  <c r="AB52" i="16"/>
  <c r="AG52" i="16"/>
  <c r="Y53" i="16" s="1"/>
  <c r="AC53" i="16" s="1"/>
  <c r="AE52" i="16"/>
  <c r="U51" i="16"/>
  <c r="M50" i="15"/>
  <c r="R49" i="15"/>
  <c r="M51" i="14"/>
  <c r="R50" i="14"/>
  <c r="AZ138" i="18" l="1"/>
  <c r="O50" i="18"/>
  <c r="R50" i="18"/>
  <c r="T50" i="18"/>
  <c r="L51" i="18" s="1"/>
  <c r="AU49" i="18"/>
  <c r="AH49" i="18"/>
  <c r="Z138" i="18"/>
  <c r="BZ138" i="18"/>
  <c r="BH49" i="18"/>
  <c r="AC50" i="18"/>
  <c r="AM138" i="18"/>
  <c r="CH49" i="18"/>
  <c r="AP50" i="18"/>
  <c r="BQ50" i="18"/>
  <c r="BN50" i="18"/>
  <c r="BS50" i="18"/>
  <c r="BC50" i="18"/>
  <c r="BM139" i="18"/>
  <c r="CC50" i="18"/>
  <c r="AO49" i="17"/>
  <c r="AR49" i="17"/>
  <c r="AT49" i="17"/>
  <c r="AL50" i="17" s="1"/>
  <c r="BB49" i="17"/>
  <c r="BG49" i="17"/>
  <c r="AY50" i="17" s="1"/>
  <c r="BE49" i="17"/>
  <c r="BM137" i="17"/>
  <c r="O49" i="17"/>
  <c r="R49" i="17"/>
  <c r="T49" i="17"/>
  <c r="L50" i="17" s="1"/>
  <c r="AZ137" i="17"/>
  <c r="BZ137" i="17"/>
  <c r="BO49" i="17"/>
  <c r="BT49" i="17"/>
  <c r="BL50" i="17" s="1"/>
  <c r="BR49" i="17"/>
  <c r="CB49" i="17"/>
  <c r="CG49" i="17"/>
  <c r="BY50" i="17" s="1"/>
  <c r="CE49" i="17"/>
  <c r="AB49" i="17"/>
  <c r="AE49" i="17"/>
  <c r="AG49" i="17"/>
  <c r="Y50" i="17" s="1"/>
  <c r="AM137" i="17"/>
  <c r="Z137" i="17"/>
  <c r="BZ144" i="16"/>
  <c r="CH52" i="16"/>
  <c r="BU52" i="16"/>
  <c r="BM144" i="16"/>
  <c r="BB52" i="16"/>
  <c r="BG52" i="16"/>
  <c r="AY53" i="16" s="1"/>
  <c r="BC53" i="16" s="1"/>
  <c r="BE52" i="16"/>
  <c r="AZ142" i="16"/>
  <c r="AM143" i="16"/>
  <c r="AU52" i="16"/>
  <c r="AH52" i="16"/>
  <c r="Q52" i="16"/>
  <c r="N52" i="16"/>
  <c r="S52" i="16"/>
  <c r="N50" i="15"/>
  <c r="K50" i="15"/>
  <c r="P50" i="15"/>
  <c r="N51" i="14"/>
  <c r="K51" i="14"/>
  <c r="P51" i="14"/>
  <c r="P51" i="18" l="1"/>
  <c r="U50" i="18"/>
  <c r="BD50" i="18"/>
  <c r="BA50" i="18"/>
  <c r="BF50" i="18"/>
  <c r="AM139" i="18"/>
  <c r="Z139" i="18"/>
  <c r="AQ50" i="18"/>
  <c r="AN50" i="18"/>
  <c r="AS50" i="18"/>
  <c r="BO50" i="18"/>
  <c r="BT50" i="18"/>
  <c r="BL51" i="18" s="1"/>
  <c r="BR50" i="18"/>
  <c r="AD50" i="18"/>
  <c r="AA50" i="18"/>
  <c r="AF50" i="18"/>
  <c r="BM140" i="18"/>
  <c r="BZ139" i="18"/>
  <c r="CD50" i="18"/>
  <c r="CA50" i="18"/>
  <c r="CF50" i="18"/>
  <c r="AZ139" i="18"/>
  <c r="AM138" i="17"/>
  <c r="BH49" i="17"/>
  <c r="BC50" i="17"/>
  <c r="BU49" i="17"/>
  <c r="P50" i="17"/>
  <c r="AP50" i="17"/>
  <c r="AC50" i="17"/>
  <c r="U49" i="17"/>
  <c r="AU49" i="17"/>
  <c r="BM138" i="17"/>
  <c r="AZ138" i="17"/>
  <c r="AH49" i="17"/>
  <c r="BP50" i="17"/>
  <c r="CH49" i="17"/>
  <c r="Z138" i="17"/>
  <c r="CC50" i="17"/>
  <c r="BZ138" i="17"/>
  <c r="BZ145" i="16"/>
  <c r="CD53" i="16"/>
  <c r="CA53" i="16"/>
  <c r="CF53" i="16"/>
  <c r="BM145" i="16"/>
  <c r="BN53" i="16"/>
  <c r="BS53" i="16"/>
  <c r="AZ143" i="16"/>
  <c r="BH52" i="16"/>
  <c r="AQ53" i="16"/>
  <c r="AN53" i="16"/>
  <c r="AS53" i="16"/>
  <c r="AM144" i="16"/>
  <c r="AD53" i="16"/>
  <c r="AA53" i="16"/>
  <c r="AF53" i="16"/>
  <c r="O52" i="16"/>
  <c r="T52" i="16"/>
  <c r="L53" i="16" s="1"/>
  <c r="P53" i="16" s="1"/>
  <c r="R52" i="16"/>
  <c r="L50" i="15"/>
  <c r="Q50" i="15"/>
  <c r="I51" i="15" s="1"/>
  <c r="O50" i="15"/>
  <c r="L51" i="14"/>
  <c r="Q51" i="14"/>
  <c r="I52" i="14" s="1"/>
  <c r="O51" i="14"/>
  <c r="BZ140" i="18" l="1"/>
  <c r="BB50" i="18"/>
  <c r="BG50" i="18"/>
  <c r="AY51" i="18" s="1"/>
  <c r="BE50" i="18"/>
  <c r="CB50" i="18"/>
  <c r="CE50" i="18"/>
  <c r="CG50" i="18"/>
  <c r="BY51" i="18" s="1"/>
  <c r="Z140" i="18"/>
  <c r="AO50" i="18"/>
  <c r="AT50" i="18"/>
  <c r="AL51" i="18" s="1"/>
  <c r="AR50" i="18"/>
  <c r="BU50" i="18"/>
  <c r="AM140" i="18"/>
  <c r="Q51" i="18"/>
  <c r="N51" i="18"/>
  <c r="S51" i="18"/>
  <c r="BM141" i="18"/>
  <c r="AZ140" i="18"/>
  <c r="AB50" i="18"/>
  <c r="AG50" i="18"/>
  <c r="Y51" i="18" s="1"/>
  <c r="AE50" i="18"/>
  <c r="BP51" i="18"/>
  <c r="BM139" i="17"/>
  <c r="CD50" i="17"/>
  <c r="CA50" i="17"/>
  <c r="CF50" i="17"/>
  <c r="AD50" i="17"/>
  <c r="AA50" i="17"/>
  <c r="AF50" i="17"/>
  <c r="Z139" i="17"/>
  <c r="AM139" i="17"/>
  <c r="AZ139" i="17"/>
  <c r="BD50" i="17"/>
  <c r="BA50" i="17"/>
  <c r="BF50" i="17"/>
  <c r="AQ50" i="17"/>
  <c r="AN50" i="17"/>
  <c r="AS50" i="17"/>
  <c r="BZ139" i="17"/>
  <c r="BQ50" i="17"/>
  <c r="BN50" i="17"/>
  <c r="BS50" i="17"/>
  <c r="Q50" i="17"/>
  <c r="N50" i="17"/>
  <c r="S50" i="17"/>
  <c r="CB53" i="16"/>
  <c r="CG53" i="16"/>
  <c r="BY54" i="16" s="1"/>
  <c r="CC54" i="16" s="1"/>
  <c r="CE53" i="16"/>
  <c r="BZ146" i="16"/>
  <c r="BO53" i="16"/>
  <c r="BR53" i="16"/>
  <c r="BT53" i="16"/>
  <c r="BL54" i="16" s="1"/>
  <c r="BP54" i="16" s="1"/>
  <c r="BQ54" i="16" s="1"/>
  <c r="BM146" i="16"/>
  <c r="AZ144" i="16"/>
  <c r="BD53" i="16"/>
  <c r="BA53" i="16"/>
  <c r="BF53" i="16"/>
  <c r="AM145" i="16"/>
  <c r="AO53" i="16"/>
  <c r="AT53" i="16"/>
  <c r="AL54" i="16" s="1"/>
  <c r="AP54" i="16" s="1"/>
  <c r="AR53" i="16"/>
  <c r="AB53" i="16"/>
  <c r="AG53" i="16"/>
  <c r="Y54" i="16" s="1"/>
  <c r="AC54" i="16" s="1"/>
  <c r="AE53" i="16"/>
  <c r="U52" i="16"/>
  <c r="M51" i="15"/>
  <c r="R50" i="15"/>
  <c r="R51" i="14"/>
  <c r="M52" i="14"/>
  <c r="BH50" i="18" l="1"/>
  <c r="O51" i="18"/>
  <c r="T51" i="18"/>
  <c r="L52" i="18" s="1"/>
  <c r="R51" i="18"/>
  <c r="Z141" i="18"/>
  <c r="BC51" i="18"/>
  <c r="AP51" i="18"/>
  <c r="AH50" i="18"/>
  <c r="AM141" i="18"/>
  <c r="AZ141" i="18"/>
  <c r="CC51" i="18"/>
  <c r="BZ141" i="18"/>
  <c r="AC51" i="18"/>
  <c r="CH50" i="18"/>
  <c r="BQ51" i="18"/>
  <c r="BN51" i="18"/>
  <c r="BS51" i="18"/>
  <c r="BM142" i="18"/>
  <c r="AU50" i="18"/>
  <c r="BB50" i="17"/>
  <c r="BE50" i="17"/>
  <c r="BG50" i="17"/>
  <c r="AY51" i="17" s="1"/>
  <c r="BZ140" i="17"/>
  <c r="AZ140" i="17"/>
  <c r="BO50" i="17"/>
  <c r="BR50" i="17"/>
  <c r="BT50" i="17"/>
  <c r="BL51" i="17" s="1"/>
  <c r="AB50" i="17"/>
  <c r="AG50" i="17"/>
  <c r="Y51" i="17" s="1"/>
  <c r="AE50" i="17"/>
  <c r="AO50" i="17"/>
  <c r="AR50" i="17"/>
  <c r="AT50" i="17"/>
  <c r="AL51" i="17" s="1"/>
  <c r="AM140" i="17"/>
  <c r="Z140" i="17"/>
  <c r="BM140" i="17"/>
  <c r="CB50" i="17"/>
  <c r="CE50" i="17"/>
  <c r="CG50" i="17"/>
  <c r="BY51" i="17" s="1"/>
  <c r="O50" i="17"/>
  <c r="R50" i="17"/>
  <c r="T50" i="17"/>
  <c r="L51" i="17" s="1"/>
  <c r="CH53" i="16"/>
  <c r="BZ147" i="16"/>
  <c r="BU53" i="16"/>
  <c r="BM147" i="16"/>
  <c r="BB53" i="16"/>
  <c r="BE53" i="16"/>
  <c r="BG53" i="16"/>
  <c r="AY54" i="16" s="1"/>
  <c r="BC54" i="16" s="1"/>
  <c r="AZ145" i="16"/>
  <c r="AU53" i="16"/>
  <c r="AM146" i="16"/>
  <c r="AH53" i="16"/>
  <c r="Q53" i="16"/>
  <c r="N53" i="16"/>
  <c r="S53" i="16"/>
  <c r="N51" i="15"/>
  <c r="K51" i="15"/>
  <c r="P51" i="15"/>
  <c r="N52" i="14"/>
  <c r="K52" i="14"/>
  <c r="P52" i="14"/>
  <c r="Z142" i="18" l="1"/>
  <c r="P52" i="18"/>
  <c r="AM142" i="18"/>
  <c r="AQ51" i="18"/>
  <c r="AN51" i="18"/>
  <c r="AS51" i="18"/>
  <c r="U51" i="18"/>
  <c r="BO51" i="18"/>
  <c r="BT51" i="18"/>
  <c r="BL52" i="18" s="1"/>
  <c r="BR51" i="18"/>
  <c r="CD51" i="18"/>
  <c r="CA51" i="18"/>
  <c r="CF51" i="18"/>
  <c r="BM143" i="18"/>
  <c r="BZ142" i="18"/>
  <c r="AZ142" i="18"/>
  <c r="BD51" i="18"/>
  <c r="BA51" i="18"/>
  <c r="BF51" i="18"/>
  <c r="AD51" i="18"/>
  <c r="AA51" i="18"/>
  <c r="AF51" i="18"/>
  <c r="U50" i="17"/>
  <c r="AH50" i="17"/>
  <c r="CC51" i="17"/>
  <c r="AC51" i="17"/>
  <c r="AM141" i="17"/>
  <c r="BZ141" i="17"/>
  <c r="BC51" i="17"/>
  <c r="AP51" i="17"/>
  <c r="BU50" i="17"/>
  <c r="BH50" i="17"/>
  <c r="P51" i="17"/>
  <c r="BM141" i="17"/>
  <c r="AZ141" i="17"/>
  <c r="Z141" i="17"/>
  <c r="CH50" i="17"/>
  <c r="BP51" i="17"/>
  <c r="AU50" i="17"/>
  <c r="CD54" i="16"/>
  <c r="CA54" i="16"/>
  <c r="CF54" i="16"/>
  <c r="BZ148" i="16"/>
  <c r="BM148" i="16"/>
  <c r="BN54" i="16"/>
  <c r="BS54" i="16"/>
  <c r="BH53" i="16"/>
  <c r="AZ146" i="16"/>
  <c r="AM147" i="16"/>
  <c r="AQ54" i="16"/>
  <c r="AN54" i="16"/>
  <c r="AS54" i="16"/>
  <c r="AD54" i="16"/>
  <c r="AA54" i="16"/>
  <c r="AF54" i="16"/>
  <c r="O53" i="16"/>
  <c r="T53" i="16"/>
  <c r="L54" i="16" s="1"/>
  <c r="P54" i="16" s="1"/>
  <c r="R53" i="16"/>
  <c r="L51" i="15"/>
  <c r="Q51" i="15"/>
  <c r="I52" i="15" s="1"/>
  <c r="O51" i="15"/>
  <c r="L52" i="14"/>
  <c r="O52" i="14"/>
  <c r="Q52" i="14"/>
  <c r="I53" i="14" s="1"/>
  <c r="AM143" i="18" l="1"/>
  <c r="Q52" i="18"/>
  <c r="N52" i="18"/>
  <c r="S52" i="18"/>
  <c r="AO51" i="18"/>
  <c r="AT51" i="18"/>
  <c r="AL52" i="18" s="1"/>
  <c r="AR51" i="18"/>
  <c r="BP52" i="18"/>
  <c r="BM144" i="18"/>
  <c r="AZ143" i="18"/>
  <c r="BB51" i="18"/>
  <c r="BE51" i="18"/>
  <c r="BG51" i="18"/>
  <c r="AY52" i="18" s="1"/>
  <c r="Z143" i="18"/>
  <c r="BU51" i="18"/>
  <c r="BZ143" i="18"/>
  <c r="AB51" i="18"/>
  <c r="AE51" i="18"/>
  <c r="AG51" i="18"/>
  <c r="Y52" i="18" s="1"/>
  <c r="CB51" i="18"/>
  <c r="CE51" i="18"/>
  <c r="CG51" i="18"/>
  <c r="BY52" i="18" s="1"/>
  <c r="BM142" i="17"/>
  <c r="CD51" i="17"/>
  <c r="CA51" i="17"/>
  <c r="CF51" i="17"/>
  <c r="BD51" i="17"/>
  <c r="BA51" i="17"/>
  <c r="BF51" i="17"/>
  <c r="Z142" i="17"/>
  <c r="BQ51" i="17"/>
  <c r="BN51" i="17"/>
  <c r="BS51" i="17"/>
  <c r="AD51" i="17"/>
  <c r="AA51" i="17"/>
  <c r="AF51" i="17"/>
  <c r="AQ51" i="17"/>
  <c r="AN51" i="17"/>
  <c r="AS51" i="17"/>
  <c r="Q51" i="17"/>
  <c r="N51" i="17"/>
  <c r="S51" i="17"/>
  <c r="BZ142" i="17"/>
  <c r="AZ142" i="17"/>
  <c r="AM142" i="17"/>
  <c r="CB54" i="16"/>
  <c r="CG54" i="16"/>
  <c r="BY55" i="16" s="1"/>
  <c r="CC55" i="16" s="1"/>
  <c r="CE54" i="16"/>
  <c r="BZ149" i="16"/>
  <c r="BO54" i="16"/>
  <c r="BT54" i="16"/>
  <c r="BL55" i="16" s="1"/>
  <c r="BP55" i="16" s="1"/>
  <c r="BQ55" i="16" s="1"/>
  <c r="BR54" i="16"/>
  <c r="BM149" i="16"/>
  <c r="AZ147" i="16"/>
  <c r="BD54" i="16"/>
  <c r="BA54" i="16"/>
  <c r="BF54" i="16"/>
  <c r="AO54" i="16"/>
  <c r="AR54" i="16"/>
  <c r="AT54" i="16"/>
  <c r="AL55" i="16" s="1"/>
  <c r="AP55" i="16" s="1"/>
  <c r="AM148" i="16"/>
  <c r="AB54" i="16"/>
  <c r="AE54" i="16"/>
  <c r="AG54" i="16"/>
  <c r="Y55" i="16" s="1"/>
  <c r="AC55" i="16" s="1"/>
  <c r="U53" i="16"/>
  <c r="R51" i="15"/>
  <c r="M52" i="15"/>
  <c r="M53" i="14"/>
  <c r="R52" i="14"/>
  <c r="O52" i="18" l="1"/>
  <c r="R52" i="18"/>
  <c r="T52" i="18"/>
  <c r="L53" i="18" s="1"/>
  <c r="AH51" i="18"/>
  <c r="AZ144" i="18"/>
  <c r="BM145" i="18"/>
  <c r="BC52" i="18"/>
  <c r="BQ52" i="18"/>
  <c r="BN52" i="18"/>
  <c r="BS52" i="18"/>
  <c r="AM144" i="18"/>
  <c r="AP52" i="18"/>
  <c r="Z144" i="18"/>
  <c r="BH51" i="18"/>
  <c r="CC52" i="18"/>
  <c r="CH51" i="18"/>
  <c r="AC52" i="18"/>
  <c r="BZ144" i="18"/>
  <c r="AU51" i="18"/>
  <c r="BB51" i="17"/>
  <c r="BE51" i="17"/>
  <c r="BG51" i="17"/>
  <c r="AY52" i="17" s="1"/>
  <c r="BZ143" i="17"/>
  <c r="O51" i="17"/>
  <c r="R51" i="17"/>
  <c r="T51" i="17"/>
  <c r="L52" i="17" s="1"/>
  <c r="AB51" i="17"/>
  <c r="AE51" i="17"/>
  <c r="AG51" i="17"/>
  <c r="Y52" i="17" s="1"/>
  <c r="CB51" i="17"/>
  <c r="CE51" i="17"/>
  <c r="CG51" i="17"/>
  <c r="BY52" i="17" s="1"/>
  <c r="AO51" i="17"/>
  <c r="AR51" i="17"/>
  <c r="AT51" i="17"/>
  <c r="AL52" i="17" s="1"/>
  <c r="AM143" i="17"/>
  <c r="BO51" i="17"/>
  <c r="BR51" i="17"/>
  <c r="BT51" i="17"/>
  <c r="BL52" i="17" s="1"/>
  <c r="AZ143" i="17"/>
  <c r="Z143" i="17"/>
  <c r="BM143" i="17"/>
  <c r="BZ150" i="16"/>
  <c r="CH54" i="16"/>
  <c r="BM150" i="16"/>
  <c r="BU54" i="16"/>
  <c r="BB54" i="16"/>
  <c r="BG54" i="16"/>
  <c r="AY55" i="16" s="1"/>
  <c r="BC55" i="16" s="1"/>
  <c r="BE54" i="16"/>
  <c r="AZ148" i="16"/>
  <c r="AM149" i="16"/>
  <c r="AU54" i="16"/>
  <c r="AH54" i="16"/>
  <c r="Q54" i="16"/>
  <c r="N54" i="16"/>
  <c r="S54" i="16"/>
  <c r="N52" i="15"/>
  <c r="K52" i="15"/>
  <c r="P52" i="15"/>
  <c r="N53" i="14"/>
  <c r="K53" i="14"/>
  <c r="P53" i="14"/>
  <c r="AM145" i="18" l="1"/>
  <c r="BZ145" i="18"/>
  <c r="AZ145" i="18"/>
  <c r="BO52" i="18"/>
  <c r="BT52" i="18"/>
  <c r="BL53" i="18" s="1"/>
  <c r="BR52" i="18"/>
  <c r="Z145" i="18"/>
  <c r="BD52" i="18"/>
  <c r="BA52" i="18"/>
  <c r="BF52" i="18"/>
  <c r="P53" i="18"/>
  <c r="AQ52" i="18"/>
  <c r="AN52" i="18"/>
  <c r="AS52" i="18"/>
  <c r="U52" i="18"/>
  <c r="AD52" i="18"/>
  <c r="AA52" i="18"/>
  <c r="AF52" i="18"/>
  <c r="CD52" i="18"/>
  <c r="CA52" i="18"/>
  <c r="CF52" i="18"/>
  <c r="BM146" i="18"/>
  <c r="AM144" i="17"/>
  <c r="Z144" i="17"/>
  <c r="CH51" i="17"/>
  <c r="U51" i="17"/>
  <c r="BZ144" i="17"/>
  <c r="AP52" i="17"/>
  <c r="BU51" i="17"/>
  <c r="BC52" i="17"/>
  <c r="P52" i="17"/>
  <c r="AZ144" i="17"/>
  <c r="AC52" i="17"/>
  <c r="BH51" i="17"/>
  <c r="BP52" i="17"/>
  <c r="AH51" i="17"/>
  <c r="AU51" i="17"/>
  <c r="BM144" i="17"/>
  <c r="CC52" i="17"/>
  <c r="BZ151" i="16"/>
  <c r="CD55" i="16"/>
  <c r="CA55" i="16"/>
  <c r="CF55" i="16"/>
  <c r="G14" i="16" s="1"/>
  <c r="BN55" i="16"/>
  <c r="BS55" i="16"/>
  <c r="F14" i="16" s="1"/>
  <c r="BM151" i="16"/>
  <c r="AZ149" i="16"/>
  <c r="BH54" i="16"/>
  <c r="AQ55" i="16"/>
  <c r="AN55" i="16"/>
  <c r="AS55" i="16"/>
  <c r="D14" i="16" s="1"/>
  <c r="AM150" i="16"/>
  <c r="AD55" i="16"/>
  <c r="AA55" i="16"/>
  <c r="AF55" i="16"/>
  <c r="C14" i="16" s="1"/>
  <c r="O54" i="16"/>
  <c r="R54" i="16"/>
  <c r="T54" i="16"/>
  <c r="L55" i="16" s="1"/>
  <c r="P55" i="16" s="1"/>
  <c r="L52" i="15"/>
  <c r="O52" i="15"/>
  <c r="Q52" i="15"/>
  <c r="I53" i="15" s="1"/>
  <c r="L53" i="14"/>
  <c r="Q53" i="14"/>
  <c r="I54" i="14" s="1"/>
  <c r="O53" i="14"/>
  <c r="AZ146" i="18" l="1"/>
  <c r="AB52" i="18"/>
  <c r="AG52" i="18"/>
  <c r="Y53" i="18" s="1"/>
  <c r="AE52" i="18"/>
  <c r="BM147" i="18"/>
  <c r="CB52" i="18"/>
  <c r="CE52" i="18"/>
  <c r="CG52" i="18"/>
  <c r="BY53" i="18" s="1"/>
  <c r="AO52" i="18"/>
  <c r="AR52" i="18"/>
  <c r="AT52" i="18"/>
  <c r="AL53" i="18" s="1"/>
  <c r="Z146" i="18"/>
  <c r="BB52" i="18"/>
  <c r="BG52" i="18"/>
  <c r="AY53" i="18" s="1"/>
  <c r="BE52" i="18"/>
  <c r="BU52" i="18"/>
  <c r="AM146" i="18"/>
  <c r="Q53" i="18"/>
  <c r="N53" i="18"/>
  <c r="S53" i="18"/>
  <c r="BZ146" i="18"/>
  <c r="BP53" i="18"/>
  <c r="Z145" i="17"/>
  <c r="AM145" i="17"/>
  <c r="BM145" i="17"/>
  <c r="BD52" i="17"/>
  <c r="BA52" i="17"/>
  <c r="BF52" i="17"/>
  <c r="AD52" i="17"/>
  <c r="AA52" i="17"/>
  <c r="AF52" i="17"/>
  <c r="AZ145" i="17"/>
  <c r="AQ52" i="17"/>
  <c r="AN52" i="17"/>
  <c r="AS52" i="17"/>
  <c r="CD52" i="17"/>
  <c r="CA52" i="17"/>
  <c r="CF52" i="17"/>
  <c r="BQ52" i="17"/>
  <c r="BN52" i="17"/>
  <c r="BS52" i="17"/>
  <c r="Q52" i="17"/>
  <c r="N52" i="17"/>
  <c r="S52" i="17"/>
  <c r="BZ145" i="17"/>
  <c r="BZ152" i="16"/>
  <c r="CB55" i="16"/>
  <c r="CG55" i="16"/>
  <c r="BY56" i="16" s="1"/>
  <c r="CC56" i="16" s="1"/>
  <c r="CE55" i="16"/>
  <c r="BO55" i="16"/>
  <c r="BT55" i="16"/>
  <c r="BL56" i="16" s="1"/>
  <c r="BP56" i="16" s="1"/>
  <c r="BQ56" i="16" s="1"/>
  <c r="BR55" i="16"/>
  <c r="BM152" i="16"/>
  <c r="BD55" i="16"/>
  <c r="BA55" i="16"/>
  <c r="BF55" i="16"/>
  <c r="E14" i="16" s="1"/>
  <c r="AZ150" i="16"/>
  <c r="AM151" i="16"/>
  <c r="AO55" i="16"/>
  <c r="AT55" i="16"/>
  <c r="AL56" i="16" s="1"/>
  <c r="AP56" i="16" s="1"/>
  <c r="AR55" i="16"/>
  <c r="AB55" i="16"/>
  <c r="AG55" i="16"/>
  <c r="Y56" i="16" s="1"/>
  <c r="AC56" i="16" s="1"/>
  <c r="AE55" i="16"/>
  <c r="E40" i="11" s="1"/>
  <c r="U54" i="16"/>
  <c r="M53" i="15"/>
  <c r="R52" i="15"/>
  <c r="R53" i="14"/>
  <c r="M54" i="14"/>
  <c r="Z147" i="18" l="1"/>
  <c r="BZ147" i="18"/>
  <c r="AP53" i="18"/>
  <c r="AH52" i="18"/>
  <c r="BQ53" i="18"/>
  <c r="BN53" i="18"/>
  <c r="BS53" i="18"/>
  <c r="AC53" i="18"/>
  <c r="BM148" i="18"/>
  <c r="BH52" i="18"/>
  <c r="B12" i="18"/>
  <c r="O53" i="18"/>
  <c r="T53" i="18"/>
  <c r="L54" i="18" s="1"/>
  <c r="R53" i="18"/>
  <c r="CH52" i="18"/>
  <c r="BC53" i="18"/>
  <c r="AM147" i="18"/>
  <c r="AU52" i="18"/>
  <c r="CC53" i="18"/>
  <c r="AZ147" i="18"/>
  <c r="AO52" i="17"/>
  <c r="AR52" i="17"/>
  <c r="AT52" i="17"/>
  <c r="AL53" i="17" s="1"/>
  <c r="BB52" i="17"/>
  <c r="BG52" i="17"/>
  <c r="AY53" i="17" s="1"/>
  <c r="BE52" i="17"/>
  <c r="BO52" i="17"/>
  <c r="BT52" i="17"/>
  <c r="BL53" i="17" s="1"/>
  <c r="BR52" i="17"/>
  <c r="BM146" i="17"/>
  <c r="AZ146" i="17"/>
  <c r="BZ146" i="17"/>
  <c r="CB52" i="17"/>
  <c r="CG52" i="17"/>
  <c r="BY53" i="17" s="1"/>
  <c r="CE52" i="17"/>
  <c r="AB52" i="17"/>
  <c r="AE52" i="17"/>
  <c r="AG52" i="17"/>
  <c r="Y53" i="17" s="1"/>
  <c r="AM146" i="17"/>
  <c r="Z146" i="17"/>
  <c r="O52" i="17"/>
  <c r="T52" i="17"/>
  <c r="L53" i="17" s="1"/>
  <c r="R52" i="17"/>
  <c r="CH55" i="16"/>
  <c r="BZ153" i="16"/>
  <c r="BU55" i="16"/>
  <c r="BM153" i="16"/>
  <c r="AZ151" i="16"/>
  <c r="BB55" i="16"/>
  <c r="BG55" i="16"/>
  <c r="AY56" i="16" s="1"/>
  <c r="BC56" i="16" s="1"/>
  <c r="BE55" i="16"/>
  <c r="AU55" i="16"/>
  <c r="AM152" i="16"/>
  <c r="AH55" i="16"/>
  <c r="Q55" i="16"/>
  <c r="N55" i="16"/>
  <c r="S55" i="16"/>
  <c r="B14" i="16" s="1"/>
  <c r="N53" i="15"/>
  <c r="K53" i="15"/>
  <c r="P53" i="15"/>
  <c r="N54" i="14"/>
  <c r="K54" i="14"/>
  <c r="P54" i="14"/>
  <c r="AQ53" i="18" l="1"/>
  <c r="AN53" i="18"/>
  <c r="AS53" i="18"/>
  <c r="CD53" i="18"/>
  <c r="CA53" i="18"/>
  <c r="CF53" i="18"/>
  <c r="P54" i="18"/>
  <c r="U53" i="18"/>
  <c r="AM148" i="18"/>
  <c r="F12" i="18"/>
  <c r="BZ148" i="18"/>
  <c r="BM149" i="18"/>
  <c r="AD53" i="18"/>
  <c r="AA53" i="18"/>
  <c r="AF53" i="18"/>
  <c r="AZ148" i="18"/>
  <c r="BD53" i="18"/>
  <c r="BA53" i="18"/>
  <c r="BF53" i="18"/>
  <c r="BO53" i="18"/>
  <c r="BT53" i="18"/>
  <c r="BL54" i="18" s="1"/>
  <c r="BR53" i="18"/>
  <c r="Z148" i="18"/>
  <c r="BZ147" i="17"/>
  <c r="AH52" i="17"/>
  <c r="BC53" i="17"/>
  <c r="Z147" i="17"/>
  <c r="CC53" i="17"/>
  <c r="BM147" i="17"/>
  <c r="P53" i="17"/>
  <c r="AZ147" i="17"/>
  <c r="AP53" i="17"/>
  <c r="AC53" i="17"/>
  <c r="AM147" i="17"/>
  <c r="BU52" i="17"/>
  <c r="AU52" i="17"/>
  <c r="U52" i="17"/>
  <c r="BH52" i="17"/>
  <c r="CH52" i="17"/>
  <c r="BP53" i="17"/>
  <c r="BZ154" i="16"/>
  <c r="CD56" i="16"/>
  <c r="CA56" i="16"/>
  <c r="CF56" i="16"/>
  <c r="BN56" i="16"/>
  <c r="BS56" i="16"/>
  <c r="BM154" i="16"/>
  <c r="BH55" i="16"/>
  <c r="AZ152" i="16"/>
  <c r="AM153" i="16"/>
  <c r="AQ56" i="16"/>
  <c r="AN56" i="16"/>
  <c r="AS56" i="16"/>
  <c r="AA56" i="16"/>
  <c r="AD56" i="16"/>
  <c r="AF56" i="16"/>
  <c r="O55" i="16"/>
  <c r="T55" i="16"/>
  <c r="L56" i="16" s="1"/>
  <c r="P56" i="16" s="1"/>
  <c r="R55" i="16"/>
  <c r="L53" i="15"/>
  <c r="O53" i="15"/>
  <c r="Q53" i="15"/>
  <c r="I54" i="15" s="1"/>
  <c r="L54" i="14"/>
  <c r="O54" i="14"/>
  <c r="Q54" i="14"/>
  <c r="I55" i="14" s="1"/>
  <c r="Q54" i="18" l="1"/>
  <c r="N54" i="18"/>
  <c r="S54" i="18"/>
  <c r="G12" i="18"/>
  <c r="CB53" i="18"/>
  <c r="CE53" i="18"/>
  <c r="CG53" i="18"/>
  <c r="BY54" i="18" s="1"/>
  <c r="Z149" i="18"/>
  <c r="AM149" i="18"/>
  <c r="D12" i="18"/>
  <c r="BZ149" i="18"/>
  <c r="AZ149" i="18"/>
  <c r="BU53" i="18"/>
  <c r="BP54" i="18"/>
  <c r="E12" i="18"/>
  <c r="AO53" i="18"/>
  <c r="AR53" i="18"/>
  <c r="AT53" i="18"/>
  <c r="AL54" i="18" s="1"/>
  <c r="C12" i="18"/>
  <c r="AB53" i="18"/>
  <c r="AG53" i="18"/>
  <c r="Y54" i="18" s="1"/>
  <c r="AE53" i="18"/>
  <c r="BB53" i="18"/>
  <c r="BG53" i="18"/>
  <c r="AY54" i="18" s="1"/>
  <c r="BE53" i="18"/>
  <c r="BM150" i="18"/>
  <c r="BM148" i="17"/>
  <c r="Z148" i="17"/>
  <c r="Q53" i="17"/>
  <c r="N53" i="17"/>
  <c r="S53" i="17"/>
  <c r="AD53" i="17"/>
  <c r="AA53" i="17"/>
  <c r="AF53" i="17"/>
  <c r="BD53" i="17"/>
  <c r="BA53" i="17"/>
  <c r="BF53" i="17"/>
  <c r="BQ53" i="17"/>
  <c r="BN53" i="17"/>
  <c r="BS53" i="17"/>
  <c r="BZ148" i="17"/>
  <c r="AZ148" i="17"/>
  <c r="AM148" i="17"/>
  <c r="AQ53" i="17"/>
  <c r="AN53" i="17"/>
  <c r="AS53" i="17"/>
  <c r="CD53" i="17"/>
  <c r="CA53" i="17"/>
  <c r="CF53" i="17"/>
  <c r="CB56" i="16"/>
  <c r="CE56" i="16"/>
  <c r="CG56" i="16"/>
  <c r="BY57" i="16" s="1"/>
  <c r="CC57" i="16" s="1"/>
  <c r="BZ155" i="16"/>
  <c r="BM155" i="16"/>
  <c r="BO56" i="16"/>
  <c r="BR56" i="16"/>
  <c r="BT56" i="16"/>
  <c r="BL57" i="16" s="1"/>
  <c r="BP57" i="16" s="1"/>
  <c r="BQ57" i="16" s="1"/>
  <c r="AZ153" i="16"/>
  <c r="BD56" i="16"/>
  <c r="BA56" i="16"/>
  <c r="BF56" i="16"/>
  <c r="AO56" i="16"/>
  <c r="AT56" i="16"/>
  <c r="AL57" i="16" s="1"/>
  <c r="AP57" i="16" s="1"/>
  <c r="AR56" i="16"/>
  <c r="AM154" i="16"/>
  <c r="AB56" i="16"/>
  <c r="AG56" i="16"/>
  <c r="Y57" i="16" s="1"/>
  <c r="AC57" i="16" s="1"/>
  <c r="AE56" i="16"/>
  <c r="U55" i="16"/>
  <c r="M54" i="15"/>
  <c r="R53" i="15"/>
  <c r="M55" i="14"/>
  <c r="R54" i="14"/>
  <c r="CH53" i="18" l="1"/>
  <c r="AH53" i="18"/>
  <c r="BZ150" i="18"/>
  <c r="BQ54" i="18"/>
  <c r="BN54" i="18"/>
  <c r="BS54" i="18"/>
  <c r="AM150" i="18"/>
  <c r="AP54" i="18"/>
  <c r="AC54" i="18"/>
  <c r="BM151" i="18"/>
  <c r="BC54" i="18"/>
  <c r="AU53" i="18"/>
  <c r="O54" i="18"/>
  <c r="R54" i="18"/>
  <c r="T54" i="18"/>
  <c r="L55" i="18" s="1"/>
  <c r="CC54" i="18"/>
  <c r="BH53" i="18"/>
  <c r="AZ150" i="18"/>
  <c r="Z150" i="18"/>
  <c r="F12" i="17"/>
  <c r="BB53" i="17"/>
  <c r="BG53" i="17"/>
  <c r="AY54" i="17" s="1"/>
  <c r="BE53" i="17"/>
  <c r="B12" i="17"/>
  <c r="Z149" i="17"/>
  <c r="BO53" i="17"/>
  <c r="BT53" i="17"/>
  <c r="BL54" i="17" s="1"/>
  <c r="BR53" i="17"/>
  <c r="O53" i="17"/>
  <c r="T53" i="17"/>
  <c r="L54" i="17" s="1"/>
  <c r="R53" i="17"/>
  <c r="CB53" i="17"/>
  <c r="CG53" i="17"/>
  <c r="BY54" i="17" s="1"/>
  <c r="CE53" i="17"/>
  <c r="C12" i="17"/>
  <c r="AO53" i="17"/>
  <c r="AT53" i="17"/>
  <c r="AL54" i="17" s="1"/>
  <c r="AR53" i="17"/>
  <c r="AM149" i="17"/>
  <c r="E12" i="17"/>
  <c r="G12" i="17"/>
  <c r="AZ149" i="17"/>
  <c r="D12" i="17"/>
  <c r="BZ149" i="17"/>
  <c r="AB53" i="17"/>
  <c r="AE53" i="17"/>
  <c r="AG53" i="17"/>
  <c r="Y54" i="17" s="1"/>
  <c r="BM149" i="17"/>
  <c r="BZ156" i="16"/>
  <c r="CH56" i="16"/>
  <c r="BU56" i="16"/>
  <c r="BM156" i="16"/>
  <c r="BB56" i="16"/>
  <c r="BG56" i="16"/>
  <c r="AY57" i="16" s="1"/>
  <c r="BC57" i="16" s="1"/>
  <c r="BE56" i="16"/>
  <c r="AZ154" i="16"/>
  <c r="AM155" i="16"/>
  <c r="AU56" i="16"/>
  <c r="AH56" i="16"/>
  <c r="Q56" i="16"/>
  <c r="N56" i="16"/>
  <c r="S56" i="16"/>
  <c r="N54" i="15"/>
  <c r="K54" i="15"/>
  <c r="P54" i="15"/>
  <c r="N55" i="14"/>
  <c r="K55" i="14"/>
  <c r="P55" i="14"/>
  <c r="BO54" i="18" l="1"/>
  <c r="BR54" i="18"/>
  <c r="BT54" i="18"/>
  <c r="BL55" i="18" s="1"/>
  <c r="BZ151" i="18"/>
  <c r="AD54" i="18"/>
  <c r="AA54" i="18"/>
  <c r="AF54" i="18"/>
  <c r="AQ54" i="18"/>
  <c r="AN54" i="18"/>
  <c r="AS54" i="18"/>
  <c r="CD54" i="18"/>
  <c r="CA54" i="18"/>
  <c r="CF54" i="18"/>
  <c r="BD54" i="18"/>
  <c r="BA54" i="18"/>
  <c r="BF54" i="18"/>
  <c r="AZ151" i="18"/>
  <c r="AM151" i="18"/>
  <c r="U54" i="18"/>
  <c r="Z151" i="18"/>
  <c r="P55" i="18"/>
  <c r="BM152" i="18"/>
  <c r="AU53" i="17"/>
  <c r="AZ150" i="17"/>
  <c r="AP54" i="17"/>
  <c r="P54" i="17"/>
  <c r="BH53" i="17"/>
  <c r="BU53" i="17"/>
  <c r="BC54" i="17"/>
  <c r="AM150" i="17"/>
  <c r="BM150" i="17"/>
  <c r="AC54" i="17"/>
  <c r="BP54" i="17"/>
  <c r="CH53" i="17"/>
  <c r="Z150" i="17"/>
  <c r="U53" i="17"/>
  <c r="AH53" i="17"/>
  <c r="BZ150" i="17"/>
  <c r="CC54" i="17"/>
  <c r="BZ157" i="16"/>
  <c r="CD57" i="16"/>
  <c r="CA57" i="16"/>
  <c r="CF57" i="16"/>
  <c r="BM157" i="16"/>
  <c r="BN57" i="16"/>
  <c r="BS57" i="16"/>
  <c r="AZ155" i="16"/>
  <c r="BH56" i="16"/>
  <c r="AQ57" i="16"/>
  <c r="AN57" i="16"/>
  <c r="AS57" i="16"/>
  <c r="AM156" i="16"/>
  <c r="AD57" i="16"/>
  <c r="AA57" i="16"/>
  <c r="AF57" i="16"/>
  <c r="O56" i="16"/>
  <c r="R56" i="16"/>
  <c r="T56" i="16"/>
  <c r="L57" i="16" s="1"/>
  <c r="P57" i="16" s="1"/>
  <c r="L54" i="15"/>
  <c r="Q54" i="15"/>
  <c r="I55" i="15" s="1"/>
  <c r="O54" i="15"/>
  <c r="L55" i="14"/>
  <c r="Q55" i="14"/>
  <c r="I56" i="14" s="1"/>
  <c r="O55" i="14"/>
  <c r="AB54" i="18" l="1"/>
  <c r="AG54" i="18"/>
  <c r="Y55" i="18" s="1"/>
  <c r="AE54" i="18"/>
  <c r="BZ152" i="18"/>
  <c r="Z152" i="18"/>
  <c r="BM153" i="18"/>
  <c r="AZ152" i="18"/>
  <c r="BP55" i="18"/>
  <c r="AM152" i="18"/>
  <c r="Q55" i="18"/>
  <c r="N55" i="18"/>
  <c r="S55" i="18"/>
  <c r="AO54" i="18"/>
  <c r="AR54" i="18"/>
  <c r="AT54" i="18"/>
  <c r="AL55" i="18" s="1"/>
  <c r="BU54" i="18"/>
  <c r="BB54" i="18"/>
  <c r="BG54" i="18"/>
  <c r="AY55" i="18" s="1"/>
  <c r="BE54" i="18"/>
  <c r="CB54" i="18"/>
  <c r="CE54" i="18"/>
  <c r="CG54" i="18"/>
  <c r="BY55" i="18" s="1"/>
  <c r="AM151" i="17"/>
  <c r="BD54" i="17"/>
  <c r="BA54" i="17"/>
  <c r="BF54" i="17"/>
  <c r="AZ151" i="17"/>
  <c r="BZ151" i="17"/>
  <c r="BQ54" i="17"/>
  <c r="BN54" i="17"/>
  <c r="BS54" i="17"/>
  <c r="AD54" i="17"/>
  <c r="AA54" i="17"/>
  <c r="AF54" i="17"/>
  <c r="CD54" i="17"/>
  <c r="CA54" i="17"/>
  <c r="CF54" i="17"/>
  <c r="BM151" i="17"/>
  <c r="Q54" i="17"/>
  <c r="N54" i="17"/>
  <c r="S54" i="17"/>
  <c r="AQ54" i="17"/>
  <c r="AN54" i="17"/>
  <c r="AS54" i="17"/>
  <c r="Z151" i="17"/>
  <c r="CB57" i="16"/>
  <c r="CG57" i="16"/>
  <c r="BY58" i="16" s="1"/>
  <c r="CC58" i="16" s="1"/>
  <c r="CE57" i="16"/>
  <c r="BZ158" i="16"/>
  <c r="BO57" i="16"/>
  <c r="BT57" i="16"/>
  <c r="BL58" i="16" s="1"/>
  <c r="BP58" i="16" s="1"/>
  <c r="BQ58" i="16" s="1"/>
  <c r="BR57" i="16"/>
  <c r="BM158" i="16"/>
  <c r="BD57" i="16"/>
  <c r="BA57" i="16"/>
  <c r="BF57" i="16"/>
  <c r="AZ156" i="16"/>
  <c r="AM157" i="16"/>
  <c r="AO57" i="16"/>
  <c r="AR57" i="16"/>
  <c r="AT57" i="16"/>
  <c r="AL58" i="16" s="1"/>
  <c r="AP58" i="16" s="1"/>
  <c r="AB57" i="16"/>
  <c r="AG57" i="16"/>
  <c r="Y58" i="16" s="1"/>
  <c r="AC58" i="16" s="1"/>
  <c r="AE57" i="16"/>
  <c r="U56" i="16"/>
  <c r="R54" i="15"/>
  <c r="M55" i="15"/>
  <c r="R55" i="14"/>
  <c r="M56" i="14"/>
  <c r="Z153" i="18" l="1"/>
  <c r="BZ153" i="18"/>
  <c r="AP55" i="18"/>
  <c r="BQ55" i="18"/>
  <c r="BN55" i="18"/>
  <c r="BS55" i="18"/>
  <c r="CH54" i="18"/>
  <c r="O55" i="18"/>
  <c r="R55" i="18"/>
  <c r="T55" i="18"/>
  <c r="L56" i="18" s="1"/>
  <c r="AZ153" i="18"/>
  <c r="AH54" i="18"/>
  <c r="CC55" i="18"/>
  <c r="AU54" i="18"/>
  <c r="BC55" i="18"/>
  <c r="AC55" i="18"/>
  <c r="BH54" i="18"/>
  <c r="AM153" i="18"/>
  <c r="BM154" i="18"/>
  <c r="BZ152" i="17"/>
  <c r="BB54" i="17"/>
  <c r="BE54" i="17"/>
  <c r="BG54" i="17"/>
  <c r="AY55" i="17" s="1"/>
  <c r="AB54" i="17"/>
  <c r="AE54" i="17"/>
  <c r="AG54" i="17"/>
  <c r="Y55" i="17" s="1"/>
  <c r="BM152" i="17"/>
  <c r="AZ152" i="17"/>
  <c r="AM152" i="17"/>
  <c r="O54" i="17"/>
  <c r="R54" i="17"/>
  <c r="T54" i="17"/>
  <c r="L55" i="17" s="1"/>
  <c r="Z152" i="17"/>
  <c r="BO54" i="17"/>
  <c r="BR54" i="17"/>
  <c r="BT54" i="17"/>
  <c r="BL55" i="17" s="1"/>
  <c r="AO54" i="17"/>
  <c r="AR54" i="17"/>
  <c r="AT54" i="17"/>
  <c r="AL55" i="17" s="1"/>
  <c r="CB54" i="17"/>
  <c r="CG54" i="17"/>
  <c r="BY55" i="17" s="1"/>
  <c r="CE54" i="17"/>
  <c r="CH57" i="16"/>
  <c r="BZ159" i="16"/>
  <c r="BM159" i="16"/>
  <c r="BU57" i="16"/>
  <c r="AZ157" i="16"/>
  <c r="BB57" i="16"/>
  <c r="BE57" i="16"/>
  <c r="BG57" i="16"/>
  <c r="AY58" i="16" s="1"/>
  <c r="BC58" i="16" s="1"/>
  <c r="AU57" i="16"/>
  <c r="AM158" i="16"/>
  <c r="AH57" i="16"/>
  <c r="Q57" i="16"/>
  <c r="N57" i="16"/>
  <c r="S57" i="16"/>
  <c r="N55" i="15"/>
  <c r="K55" i="15"/>
  <c r="P55" i="15"/>
  <c r="N56" i="14"/>
  <c r="K56" i="14"/>
  <c r="P56" i="14"/>
  <c r="BO55" i="18" l="1"/>
  <c r="BR55" i="18"/>
  <c r="BT55" i="18"/>
  <c r="BL56" i="18" s="1"/>
  <c r="AM154" i="18"/>
  <c r="AZ154" i="18"/>
  <c r="P56" i="18"/>
  <c r="U55" i="18"/>
  <c r="CD55" i="18"/>
  <c r="CA55" i="18"/>
  <c r="CF55" i="18"/>
  <c r="BZ154" i="18"/>
  <c r="AQ55" i="18"/>
  <c r="AN55" i="18"/>
  <c r="AS55" i="18"/>
  <c r="AD55" i="18"/>
  <c r="AA55" i="18"/>
  <c r="AF55" i="18"/>
  <c r="BM155" i="18"/>
  <c r="BD55" i="18"/>
  <c r="BA55" i="18"/>
  <c r="BF55" i="18"/>
  <c r="Z154" i="18"/>
  <c r="AH54" i="17"/>
  <c r="BC55" i="17"/>
  <c r="AZ153" i="17"/>
  <c r="BM153" i="17"/>
  <c r="P55" i="17"/>
  <c r="U54" i="17"/>
  <c r="BU54" i="17"/>
  <c r="AP55" i="17"/>
  <c r="Z153" i="17"/>
  <c r="AU54" i="17"/>
  <c r="BH54" i="17"/>
  <c r="BP55" i="17"/>
  <c r="CH54" i="17"/>
  <c r="CC55" i="17"/>
  <c r="AM153" i="17"/>
  <c r="AC55" i="17"/>
  <c r="BZ153" i="17"/>
  <c r="CD58" i="16"/>
  <c r="CA58" i="16"/>
  <c r="CF58" i="16"/>
  <c r="BZ160" i="16"/>
  <c r="BM160" i="16"/>
  <c r="BN58" i="16"/>
  <c r="BS58" i="16"/>
  <c r="BH57" i="16"/>
  <c r="AZ158" i="16"/>
  <c r="AM159" i="16"/>
  <c r="AQ58" i="16"/>
  <c r="AN58" i="16"/>
  <c r="AS58" i="16"/>
  <c r="AD58" i="16"/>
  <c r="AA58" i="16"/>
  <c r="AF58" i="16"/>
  <c r="O57" i="16"/>
  <c r="T57" i="16"/>
  <c r="L58" i="16" s="1"/>
  <c r="P58" i="16" s="1"/>
  <c r="R57" i="16"/>
  <c r="L55" i="15"/>
  <c r="O55" i="15"/>
  <c r="Q55" i="15"/>
  <c r="I56" i="15" s="1"/>
  <c r="L56" i="14"/>
  <c r="O56" i="14"/>
  <c r="Q56" i="14"/>
  <c r="I57" i="14" s="1"/>
  <c r="BZ155" i="18" l="1"/>
  <c r="AM155" i="18"/>
  <c r="CB55" i="18"/>
  <c r="CE55" i="18"/>
  <c r="CG55" i="18"/>
  <c r="BY56" i="18" s="1"/>
  <c r="BP56" i="18"/>
  <c r="BM156" i="18"/>
  <c r="AZ155" i="18"/>
  <c r="AB55" i="18"/>
  <c r="AE55" i="18"/>
  <c r="AG55" i="18"/>
  <c r="Y56" i="18" s="1"/>
  <c r="BB55" i="18"/>
  <c r="BG55" i="18"/>
  <c r="AY56" i="18" s="1"/>
  <c r="BE55" i="18"/>
  <c r="AO55" i="18"/>
  <c r="AR55" i="18"/>
  <c r="AT55" i="18"/>
  <c r="AL56" i="18" s="1"/>
  <c r="BU55" i="18"/>
  <c r="Z155" i="18"/>
  <c r="Q56" i="18"/>
  <c r="N56" i="18"/>
  <c r="S56" i="18"/>
  <c r="AD55" i="17"/>
  <c r="AA55" i="17"/>
  <c r="AF55" i="17"/>
  <c r="AM154" i="17"/>
  <c r="BD55" i="17"/>
  <c r="BA55" i="17"/>
  <c r="BF55" i="17"/>
  <c r="BQ55" i="17"/>
  <c r="BN55" i="17"/>
  <c r="BS55" i="17"/>
  <c r="AQ55" i="17"/>
  <c r="AN55" i="17"/>
  <c r="AS55" i="17"/>
  <c r="AZ154" i="17"/>
  <c r="CD55" i="17"/>
  <c r="CA55" i="17"/>
  <c r="CF55" i="17"/>
  <c r="BM154" i="17"/>
  <c r="Q55" i="17"/>
  <c r="N55" i="17"/>
  <c r="S55" i="17"/>
  <c r="BZ154" i="17"/>
  <c r="Z154" i="17"/>
  <c r="CB58" i="16"/>
  <c r="CE58" i="16"/>
  <c r="CG58" i="16"/>
  <c r="BY59" i="16" s="1"/>
  <c r="CC59" i="16" s="1"/>
  <c r="BZ161" i="16"/>
  <c r="BO58" i="16"/>
  <c r="BT58" i="16"/>
  <c r="BL59" i="16" s="1"/>
  <c r="BP59" i="16" s="1"/>
  <c r="BQ59" i="16" s="1"/>
  <c r="BR58" i="16"/>
  <c r="BM161" i="16"/>
  <c r="AZ159" i="16"/>
  <c r="BD58" i="16"/>
  <c r="BA58" i="16"/>
  <c r="BF58" i="16"/>
  <c r="AO58" i="16"/>
  <c r="AT58" i="16"/>
  <c r="AL59" i="16" s="1"/>
  <c r="AP59" i="16" s="1"/>
  <c r="AR58" i="16"/>
  <c r="AM160" i="16"/>
  <c r="AB58" i="16"/>
  <c r="AE58" i="16"/>
  <c r="AG58" i="16"/>
  <c r="Y59" i="16" s="1"/>
  <c r="AC59" i="16" s="1"/>
  <c r="U57" i="16"/>
  <c r="R55" i="15"/>
  <c r="M56" i="15"/>
  <c r="M57" i="14"/>
  <c r="R56" i="14"/>
  <c r="CH55" i="18" l="1"/>
  <c r="BM157" i="18"/>
  <c r="Z156" i="18"/>
  <c r="AM156" i="18"/>
  <c r="O56" i="18"/>
  <c r="T56" i="18"/>
  <c r="L57" i="18" s="1"/>
  <c r="R56" i="18"/>
  <c r="BC56" i="18"/>
  <c r="AC56" i="18"/>
  <c r="AH55" i="18"/>
  <c r="AZ156" i="18"/>
  <c r="BQ56" i="18"/>
  <c r="BN56" i="18"/>
  <c r="BS56" i="18"/>
  <c r="AP56" i="18"/>
  <c r="BZ156" i="18"/>
  <c r="BH55" i="18"/>
  <c r="AU55" i="18"/>
  <c r="CC56" i="18"/>
  <c r="BB55" i="17"/>
  <c r="BE55" i="17"/>
  <c r="BG55" i="17"/>
  <c r="AY56" i="17" s="1"/>
  <c r="AM155" i="17"/>
  <c r="AO55" i="17"/>
  <c r="AR55" i="17"/>
  <c r="AT55" i="17"/>
  <c r="AL56" i="17" s="1"/>
  <c r="Z155" i="17"/>
  <c r="O55" i="17"/>
  <c r="T55" i="17"/>
  <c r="L56" i="17" s="1"/>
  <c r="R55" i="17"/>
  <c r="BM155" i="17"/>
  <c r="CB55" i="17"/>
  <c r="CE55" i="17"/>
  <c r="CG55" i="17"/>
  <c r="BY56" i="17" s="1"/>
  <c r="AB55" i="17"/>
  <c r="AE55" i="17"/>
  <c r="AG55" i="17"/>
  <c r="Y56" i="17" s="1"/>
  <c r="AZ155" i="17"/>
  <c r="BO55" i="17"/>
  <c r="BR55" i="17"/>
  <c r="BT55" i="17"/>
  <c r="BL56" i="17" s="1"/>
  <c r="BZ155" i="17"/>
  <c r="CH58" i="16"/>
  <c r="BZ162" i="16"/>
  <c r="BM162" i="16"/>
  <c r="BU58" i="16"/>
  <c r="BB58" i="16"/>
  <c r="BE58" i="16"/>
  <c r="BG58" i="16"/>
  <c r="AY59" i="16" s="1"/>
  <c r="BC59" i="16" s="1"/>
  <c r="AZ160" i="16"/>
  <c r="AM161" i="16"/>
  <c r="AU58" i="16"/>
  <c r="AH58" i="16"/>
  <c r="Q58" i="16"/>
  <c r="N58" i="16"/>
  <c r="S58" i="16"/>
  <c r="N56" i="15"/>
  <c r="K56" i="15"/>
  <c r="P56" i="15"/>
  <c r="N57" i="14"/>
  <c r="K57" i="14"/>
  <c r="P57" i="14"/>
  <c r="AM157" i="18" l="1"/>
  <c r="AD56" i="18"/>
  <c r="AA56" i="18"/>
  <c r="AF56" i="18"/>
  <c r="BD56" i="18"/>
  <c r="BA56" i="18"/>
  <c r="BF56" i="18"/>
  <c r="AQ56" i="18"/>
  <c r="AN56" i="18"/>
  <c r="AS56" i="18"/>
  <c r="Z157" i="18"/>
  <c r="U56" i="18"/>
  <c r="BM158" i="18"/>
  <c r="BO56" i="18"/>
  <c r="BT56" i="18"/>
  <c r="BL57" i="18" s="1"/>
  <c r="BR56" i="18"/>
  <c r="AZ157" i="18"/>
  <c r="P57" i="18"/>
  <c r="CD56" i="18"/>
  <c r="CA56" i="18"/>
  <c r="CF56" i="18"/>
  <c r="BZ157" i="18"/>
  <c r="P56" i="17"/>
  <c r="CC56" i="17"/>
  <c r="BP56" i="17"/>
  <c r="Z156" i="17"/>
  <c r="BC56" i="17"/>
  <c r="BU55" i="17"/>
  <c r="CH55" i="17"/>
  <c r="AM156" i="17"/>
  <c r="AC56" i="17"/>
  <c r="BM156" i="17"/>
  <c r="BH55" i="17"/>
  <c r="AZ156" i="17"/>
  <c r="AP56" i="17"/>
  <c r="BZ156" i="17"/>
  <c r="AH55" i="17"/>
  <c r="U55" i="17"/>
  <c r="AU55" i="17"/>
  <c r="BZ163" i="16"/>
  <c r="CD59" i="16"/>
  <c r="CA59" i="16"/>
  <c r="CF59" i="16"/>
  <c r="BN59" i="16"/>
  <c r="BS59" i="16"/>
  <c r="BM163" i="16"/>
  <c r="AZ161" i="16"/>
  <c r="BH58" i="16"/>
  <c r="AM162" i="16"/>
  <c r="AQ59" i="16"/>
  <c r="AN59" i="16"/>
  <c r="AS59" i="16"/>
  <c r="AD59" i="16"/>
  <c r="AA59" i="16"/>
  <c r="AF59" i="16"/>
  <c r="O58" i="16"/>
  <c r="T58" i="16"/>
  <c r="L59" i="16" s="1"/>
  <c r="P59" i="16" s="1"/>
  <c r="R58" i="16"/>
  <c r="L56" i="15"/>
  <c r="Q56" i="15"/>
  <c r="I57" i="15" s="1"/>
  <c r="O56" i="15"/>
  <c r="L57" i="14"/>
  <c r="Q57" i="14"/>
  <c r="I58" i="14" s="1"/>
  <c r="O57" i="14"/>
  <c r="BB56" i="18" l="1"/>
  <c r="BE56" i="18"/>
  <c r="BG56" i="18"/>
  <c r="AY57" i="18" s="1"/>
  <c r="AZ158" i="18"/>
  <c r="AB56" i="18"/>
  <c r="AG56" i="18"/>
  <c r="Y57" i="18" s="1"/>
  <c r="AE56" i="18"/>
  <c r="BZ158" i="18"/>
  <c r="BP57" i="18"/>
  <c r="Q57" i="18"/>
  <c r="N57" i="18"/>
  <c r="S57" i="18"/>
  <c r="Z158" i="18"/>
  <c r="AO56" i="18"/>
  <c r="AT56" i="18"/>
  <c r="AL57" i="18" s="1"/>
  <c r="AR56" i="18"/>
  <c r="AM158" i="18"/>
  <c r="BU56" i="18"/>
  <c r="CB56" i="18"/>
  <c r="CE56" i="18"/>
  <c r="CG56" i="18"/>
  <c r="BY57" i="18" s="1"/>
  <c r="BM159" i="18"/>
  <c r="BM157" i="17"/>
  <c r="CD56" i="17"/>
  <c r="CA56" i="17"/>
  <c r="CF56" i="17"/>
  <c r="Z157" i="17"/>
  <c r="AM157" i="17"/>
  <c r="BZ157" i="17"/>
  <c r="AD56" i="17"/>
  <c r="AA56" i="17"/>
  <c r="AF56" i="17"/>
  <c r="AZ157" i="17"/>
  <c r="BQ56" i="17"/>
  <c r="BN56" i="17"/>
  <c r="BS56" i="17"/>
  <c r="AQ56" i="17"/>
  <c r="AN56" i="17"/>
  <c r="AS56" i="17"/>
  <c r="BD56" i="17"/>
  <c r="BA56" i="17"/>
  <c r="BF56" i="17"/>
  <c r="Q56" i="17"/>
  <c r="N56" i="17"/>
  <c r="S56" i="17"/>
  <c r="BZ164" i="16"/>
  <c r="CB59" i="16"/>
  <c r="CE59" i="16"/>
  <c r="CG59" i="16"/>
  <c r="BY60" i="16" s="1"/>
  <c r="CC60" i="16" s="1"/>
  <c r="BM164" i="16"/>
  <c r="BO59" i="16"/>
  <c r="BT59" i="16"/>
  <c r="BL60" i="16" s="1"/>
  <c r="BP60" i="16" s="1"/>
  <c r="BQ60" i="16" s="1"/>
  <c r="BR59" i="16"/>
  <c r="BD59" i="16"/>
  <c r="BA59" i="16"/>
  <c r="BF59" i="16"/>
  <c r="AZ162" i="16"/>
  <c r="AO59" i="16"/>
  <c r="AR59" i="16"/>
  <c r="AT59" i="16"/>
  <c r="AL60" i="16" s="1"/>
  <c r="AP60" i="16" s="1"/>
  <c r="AM163" i="16"/>
  <c r="AB59" i="16"/>
  <c r="AG59" i="16"/>
  <c r="Y60" i="16" s="1"/>
  <c r="AC60" i="16" s="1"/>
  <c r="AE59" i="16"/>
  <c r="U58" i="16"/>
  <c r="M57" i="15"/>
  <c r="R56" i="15"/>
  <c r="R57" i="14"/>
  <c r="M58" i="14"/>
  <c r="BM160" i="18" l="1"/>
  <c r="BQ57" i="18"/>
  <c r="BN57" i="18"/>
  <c r="BS57" i="18"/>
  <c r="AP57" i="18"/>
  <c r="AZ159" i="18"/>
  <c r="CC57" i="18"/>
  <c r="CH56" i="18"/>
  <c r="BC57" i="18"/>
  <c r="AU56" i="18"/>
  <c r="BZ159" i="18"/>
  <c r="O57" i="18"/>
  <c r="T57" i="18"/>
  <c r="L58" i="18" s="1"/>
  <c r="R57" i="18"/>
  <c r="AH56" i="18"/>
  <c r="BH56" i="18"/>
  <c r="Z159" i="18"/>
  <c r="AM159" i="18"/>
  <c r="AC57" i="18"/>
  <c r="AZ158" i="17"/>
  <c r="CB56" i="17"/>
  <c r="CE56" i="17"/>
  <c r="CG56" i="17"/>
  <c r="BY57" i="17" s="1"/>
  <c r="AB56" i="17"/>
  <c r="AG56" i="17"/>
  <c r="Y57" i="17" s="1"/>
  <c r="AE56" i="17"/>
  <c r="BB56" i="17"/>
  <c r="BG56" i="17"/>
  <c r="AY57" i="17" s="1"/>
  <c r="BE56" i="17"/>
  <c r="Z158" i="17"/>
  <c r="AO56" i="17"/>
  <c r="AT56" i="17"/>
  <c r="AL57" i="17" s="1"/>
  <c r="AR56" i="17"/>
  <c r="O56" i="17"/>
  <c r="T56" i="17"/>
  <c r="L57" i="17" s="1"/>
  <c r="R56" i="17"/>
  <c r="BO56" i="17"/>
  <c r="BR56" i="17"/>
  <c r="BT56" i="17"/>
  <c r="BL57" i="17" s="1"/>
  <c r="BZ158" i="17"/>
  <c r="AM158" i="17"/>
  <c r="BM158" i="17"/>
  <c r="CH59" i="16"/>
  <c r="BZ165" i="16"/>
  <c r="BM165" i="16"/>
  <c r="BU59" i="16"/>
  <c r="BB59" i="16"/>
  <c r="BG59" i="16"/>
  <c r="AY60" i="16" s="1"/>
  <c r="BC60" i="16" s="1"/>
  <c r="BE59" i="16"/>
  <c r="AZ163" i="16"/>
  <c r="AM164" i="16"/>
  <c r="AU59" i="16"/>
  <c r="AH59" i="16"/>
  <c r="Q59" i="16"/>
  <c r="N59" i="16"/>
  <c r="S59" i="16"/>
  <c r="N57" i="15"/>
  <c r="K57" i="15"/>
  <c r="P57" i="15"/>
  <c r="N58" i="14"/>
  <c r="K58" i="14"/>
  <c r="P58" i="14"/>
  <c r="BD57" i="18" l="1"/>
  <c r="BA57" i="18"/>
  <c r="BF57" i="18"/>
  <c r="AZ160" i="18"/>
  <c r="BO57" i="18"/>
  <c r="BR57" i="18"/>
  <c r="BT57" i="18"/>
  <c r="BL58" i="18" s="1"/>
  <c r="U57" i="18"/>
  <c r="P58" i="18"/>
  <c r="BZ160" i="18"/>
  <c r="AQ57" i="18"/>
  <c r="AN57" i="18"/>
  <c r="AS57" i="18"/>
  <c r="Z160" i="18"/>
  <c r="CD57" i="18"/>
  <c r="CA57" i="18"/>
  <c r="CF57" i="18"/>
  <c r="BM161" i="18"/>
  <c r="AD57" i="18"/>
  <c r="AA57" i="18"/>
  <c r="AF57" i="18"/>
  <c r="AM160" i="18"/>
  <c r="BU56" i="17"/>
  <c r="P57" i="17"/>
  <c r="BP57" i="17"/>
  <c r="Z159" i="17"/>
  <c r="U56" i="17"/>
  <c r="CH56" i="17"/>
  <c r="BM159" i="17"/>
  <c r="AH56" i="17"/>
  <c r="AM159" i="17"/>
  <c r="CC57" i="17"/>
  <c r="BH56" i="17"/>
  <c r="BC57" i="17"/>
  <c r="AU56" i="17"/>
  <c r="BZ159" i="17"/>
  <c r="AP57" i="17"/>
  <c r="AC57" i="17"/>
  <c r="AZ159" i="17"/>
  <c r="CD60" i="16"/>
  <c r="CA60" i="16"/>
  <c r="CF60" i="16"/>
  <c r="BZ166" i="16"/>
  <c r="BM166" i="16"/>
  <c r="BN60" i="16"/>
  <c r="BS60" i="16"/>
  <c r="AZ164" i="16"/>
  <c r="BH59" i="16"/>
  <c r="AQ60" i="16"/>
  <c r="AN60" i="16"/>
  <c r="AS60" i="16"/>
  <c r="AM165" i="16"/>
  <c r="AA60" i="16"/>
  <c r="AD60" i="16"/>
  <c r="AF60" i="16"/>
  <c r="O59" i="16"/>
  <c r="R59" i="16"/>
  <c r="T59" i="16"/>
  <c r="L60" i="16" s="1"/>
  <c r="P60" i="16" s="1"/>
  <c r="L57" i="15"/>
  <c r="Q57" i="15"/>
  <c r="I58" i="15" s="1"/>
  <c r="O57" i="15"/>
  <c r="L58" i="14"/>
  <c r="O58" i="14"/>
  <c r="Q58" i="14"/>
  <c r="I59" i="14" s="1"/>
  <c r="BU57" i="18" l="1"/>
  <c r="BZ161" i="18"/>
  <c r="CB57" i="18"/>
  <c r="CG57" i="18"/>
  <c r="BY58" i="18" s="1"/>
  <c r="CE57" i="18"/>
  <c r="AZ161" i="18"/>
  <c r="Q58" i="18"/>
  <c r="N58" i="18"/>
  <c r="S58" i="18"/>
  <c r="AB57" i="18"/>
  <c r="AG57" i="18"/>
  <c r="Y58" i="18" s="1"/>
  <c r="AE57" i="18"/>
  <c r="Z161" i="18"/>
  <c r="AM161" i="18"/>
  <c r="BB57" i="18"/>
  <c r="BE57" i="18"/>
  <c r="BG57" i="18"/>
  <c r="AY58" i="18" s="1"/>
  <c r="BM162" i="18"/>
  <c r="AO57" i="18"/>
  <c r="AR57" i="18"/>
  <c r="AT57" i="18"/>
  <c r="AL58" i="18" s="1"/>
  <c r="BP58" i="18"/>
  <c r="BD57" i="17"/>
  <c r="BA57" i="17"/>
  <c r="BF57" i="17"/>
  <c r="AD57" i="17"/>
  <c r="AA57" i="17"/>
  <c r="AF57" i="17"/>
  <c r="Z160" i="17"/>
  <c r="BQ57" i="17"/>
  <c r="BN57" i="17"/>
  <c r="BS57" i="17"/>
  <c r="CD57" i="17"/>
  <c r="CA57" i="17"/>
  <c r="CF57" i="17"/>
  <c r="BM160" i="17"/>
  <c r="AQ57" i="17"/>
  <c r="AN57" i="17"/>
  <c r="AS57" i="17"/>
  <c r="Q57" i="17"/>
  <c r="N57" i="17"/>
  <c r="S57" i="17"/>
  <c r="BZ160" i="17"/>
  <c r="AM160" i="17"/>
  <c r="AZ160" i="17"/>
  <c r="CB60" i="16"/>
  <c r="CG60" i="16"/>
  <c r="BY61" i="16" s="1"/>
  <c r="CC61" i="16" s="1"/>
  <c r="CE60" i="16"/>
  <c r="BZ167" i="16"/>
  <c r="BO60" i="16"/>
  <c r="BR60" i="16"/>
  <c r="BT60" i="16"/>
  <c r="BL61" i="16" s="1"/>
  <c r="BP61" i="16" s="1"/>
  <c r="BQ61" i="16" s="1"/>
  <c r="BM167" i="16"/>
  <c r="AZ165" i="16"/>
  <c r="BD60" i="16"/>
  <c r="BA60" i="16"/>
  <c r="BF60" i="16"/>
  <c r="AM166" i="16"/>
  <c r="AO60" i="16"/>
  <c r="AR60" i="16"/>
  <c r="AT60" i="16"/>
  <c r="AL61" i="16" s="1"/>
  <c r="AP61" i="16" s="1"/>
  <c r="AB60" i="16"/>
  <c r="AG60" i="16"/>
  <c r="Y61" i="16" s="1"/>
  <c r="AC61" i="16" s="1"/>
  <c r="AE60" i="16"/>
  <c r="U59" i="16"/>
  <c r="R57" i="15"/>
  <c r="M58" i="15"/>
  <c r="M59" i="14"/>
  <c r="R58" i="14"/>
  <c r="AH57" i="18" l="1"/>
  <c r="CC58" i="18"/>
  <c r="AC58" i="18"/>
  <c r="AU57" i="18"/>
  <c r="BZ162" i="18"/>
  <c r="AP58" i="18"/>
  <c r="AM162" i="18"/>
  <c r="BM163" i="18"/>
  <c r="BC58" i="18"/>
  <c r="CH57" i="18"/>
  <c r="O58" i="18"/>
  <c r="T58" i="18"/>
  <c r="L59" i="18" s="1"/>
  <c r="R58" i="18"/>
  <c r="BQ58" i="18"/>
  <c r="BN58" i="18"/>
  <c r="BS58" i="18"/>
  <c r="BH57" i="18"/>
  <c r="Z162" i="18"/>
  <c r="AZ162" i="18"/>
  <c r="BM161" i="17"/>
  <c r="Z161" i="17"/>
  <c r="BZ161" i="17"/>
  <c r="CB57" i="17"/>
  <c r="CE57" i="17"/>
  <c r="CG57" i="17"/>
  <c r="BY58" i="17" s="1"/>
  <c r="AB57" i="17"/>
  <c r="AE57" i="17"/>
  <c r="AG57" i="17"/>
  <c r="Y58" i="17" s="1"/>
  <c r="AO57" i="17"/>
  <c r="AT57" i="17"/>
  <c r="AL58" i="17" s="1"/>
  <c r="AR57" i="17"/>
  <c r="BB57" i="17"/>
  <c r="BE57" i="17"/>
  <c r="BG57" i="17"/>
  <c r="AY58" i="17" s="1"/>
  <c r="O57" i="17"/>
  <c r="R57" i="17"/>
  <c r="T57" i="17"/>
  <c r="L58" i="17" s="1"/>
  <c r="AZ161" i="17"/>
  <c r="BO57" i="17"/>
  <c r="BR57" i="17"/>
  <c r="BT57" i="17"/>
  <c r="BL58" i="17" s="1"/>
  <c r="AM161" i="17"/>
  <c r="BZ168" i="16"/>
  <c r="CH60" i="16"/>
  <c r="BM168" i="16"/>
  <c r="BU60" i="16"/>
  <c r="BB60" i="16"/>
  <c r="BE60" i="16"/>
  <c r="BG60" i="16"/>
  <c r="AY61" i="16" s="1"/>
  <c r="BC61" i="16" s="1"/>
  <c r="AZ166" i="16"/>
  <c r="AU60" i="16"/>
  <c r="AM167" i="16"/>
  <c r="AH60" i="16"/>
  <c r="Q60" i="16"/>
  <c r="N60" i="16"/>
  <c r="S60" i="16"/>
  <c r="N58" i="15"/>
  <c r="K58" i="15"/>
  <c r="P58" i="15"/>
  <c r="N59" i="14"/>
  <c r="K59" i="14"/>
  <c r="P59" i="14"/>
  <c r="AZ163" i="18" l="1"/>
  <c r="CD58" i="18"/>
  <c r="CA58" i="18"/>
  <c r="CF58" i="18"/>
  <c r="U58" i="18"/>
  <c r="AD58" i="18"/>
  <c r="AA58" i="18"/>
  <c r="AF58" i="18"/>
  <c r="BZ163" i="18"/>
  <c r="P59" i="18"/>
  <c r="AM163" i="18"/>
  <c r="BO58" i="18"/>
  <c r="BR58" i="18"/>
  <c r="BT58" i="18"/>
  <c r="BL59" i="18" s="1"/>
  <c r="BD58" i="18"/>
  <c r="BA58" i="18"/>
  <c r="BF58" i="18"/>
  <c r="BM164" i="18"/>
  <c r="Z163" i="18"/>
  <c r="AQ58" i="18"/>
  <c r="AN58" i="18"/>
  <c r="AS58" i="18"/>
  <c r="BC58" i="17"/>
  <c r="BP58" i="17"/>
  <c r="AZ162" i="17"/>
  <c r="CC58" i="17"/>
  <c r="Z162" i="17"/>
  <c r="AC58" i="17"/>
  <c r="AH57" i="17"/>
  <c r="BH57" i="17"/>
  <c r="AP58" i="17"/>
  <c r="BU57" i="17"/>
  <c r="BZ162" i="17"/>
  <c r="AU57" i="17"/>
  <c r="AM162" i="17"/>
  <c r="P58" i="17"/>
  <c r="CH57" i="17"/>
  <c r="U57" i="17"/>
  <c r="BM162" i="17"/>
  <c r="BZ169" i="16"/>
  <c r="CD61" i="16"/>
  <c r="CA61" i="16"/>
  <c r="CF61" i="16"/>
  <c r="BN61" i="16"/>
  <c r="BS61" i="16"/>
  <c r="BM169" i="16"/>
  <c r="BH60" i="16"/>
  <c r="AZ167" i="16"/>
  <c r="AQ61" i="16"/>
  <c r="AN61" i="16"/>
  <c r="AS61" i="16"/>
  <c r="AM168" i="16"/>
  <c r="AD61" i="16"/>
  <c r="AA61" i="16"/>
  <c r="AF61" i="16"/>
  <c r="O60" i="16"/>
  <c r="R60" i="16"/>
  <c r="T60" i="16"/>
  <c r="L61" i="16" s="1"/>
  <c r="P61" i="16" s="1"/>
  <c r="L58" i="15"/>
  <c r="O58" i="15"/>
  <c r="Q58" i="15"/>
  <c r="I59" i="15" s="1"/>
  <c r="L59" i="14"/>
  <c r="Q59" i="14"/>
  <c r="I60" i="14" s="1"/>
  <c r="O59" i="14"/>
  <c r="CB58" i="18" l="1"/>
  <c r="CE58" i="18"/>
  <c r="CG58" i="18"/>
  <c r="BY59" i="18" s="1"/>
  <c r="BB58" i="18"/>
  <c r="BG58" i="18"/>
  <c r="AY59" i="18" s="1"/>
  <c r="BE58" i="18"/>
  <c r="BP59" i="18"/>
  <c r="BU58" i="18"/>
  <c r="Q59" i="18"/>
  <c r="N59" i="18"/>
  <c r="S59" i="18"/>
  <c r="AO58" i="18"/>
  <c r="AT58" i="18"/>
  <c r="AL59" i="18" s="1"/>
  <c r="AR58" i="18"/>
  <c r="Z164" i="18"/>
  <c r="AZ164" i="18"/>
  <c r="BZ164" i="18"/>
  <c r="BM165" i="18"/>
  <c r="AM164" i="18"/>
  <c r="AB58" i="18"/>
  <c r="AE58" i="18"/>
  <c r="AG58" i="18"/>
  <c r="Y59" i="18" s="1"/>
  <c r="AD58" i="17"/>
  <c r="AA58" i="17"/>
  <c r="AF58" i="17"/>
  <c r="BQ58" i="17"/>
  <c r="BN58" i="17"/>
  <c r="BS58" i="17"/>
  <c r="CD58" i="17"/>
  <c r="CA58" i="17"/>
  <c r="CF58" i="17"/>
  <c r="AZ163" i="17"/>
  <c r="BM163" i="17"/>
  <c r="AQ58" i="17"/>
  <c r="AN58" i="17"/>
  <c r="AS58" i="17"/>
  <c r="BZ163" i="17"/>
  <c r="Q58" i="17"/>
  <c r="N58" i="17"/>
  <c r="S58" i="17"/>
  <c r="AM163" i="17"/>
  <c r="Z163" i="17"/>
  <c r="BD58" i="17"/>
  <c r="BA58" i="17"/>
  <c r="BF58" i="17"/>
  <c r="BZ170" i="16"/>
  <c r="CB61" i="16"/>
  <c r="CG61" i="16"/>
  <c r="BY62" i="16" s="1"/>
  <c r="CC62" i="16" s="1"/>
  <c r="CE61" i="16"/>
  <c r="BO61" i="16"/>
  <c r="BT61" i="16"/>
  <c r="BL62" i="16" s="1"/>
  <c r="BP62" i="16" s="1"/>
  <c r="BQ62" i="16" s="1"/>
  <c r="BR61" i="16"/>
  <c r="BM170" i="16"/>
  <c r="BD61" i="16"/>
  <c r="BA61" i="16"/>
  <c r="BF61" i="16"/>
  <c r="AZ168" i="16"/>
  <c r="AO61" i="16"/>
  <c r="AR61" i="16"/>
  <c r="AT61" i="16"/>
  <c r="AL62" i="16" s="1"/>
  <c r="AP62" i="16" s="1"/>
  <c r="AM169" i="16"/>
  <c r="AB61" i="16"/>
  <c r="AE61" i="16"/>
  <c r="AG61" i="16"/>
  <c r="Y62" i="16" s="1"/>
  <c r="AC62" i="16" s="1"/>
  <c r="U60" i="16"/>
  <c r="R58" i="15"/>
  <c r="M59" i="15"/>
  <c r="R59" i="14"/>
  <c r="M60" i="14"/>
  <c r="AH58" i="18" l="1"/>
  <c r="CC59" i="18"/>
  <c r="O59" i="18"/>
  <c r="R59" i="18"/>
  <c r="T59" i="18"/>
  <c r="L60" i="18" s="1"/>
  <c r="CH58" i="18"/>
  <c r="AZ165" i="18"/>
  <c r="Z165" i="18"/>
  <c r="BM166" i="18"/>
  <c r="AU58" i="18"/>
  <c r="AP59" i="18"/>
  <c r="BQ59" i="18"/>
  <c r="BN59" i="18"/>
  <c r="BS59" i="18"/>
  <c r="BC59" i="18"/>
  <c r="AM165" i="18"/>
  <c r="AC59" i="18"/>
  <c r="BZ165" i="18"/>
  <c r="BH58" i="18"/>
  <c r="CB58" i="17"/>
  <c r="CG58" i="17"/>
  <c r="BY59" i="17" s="1"/>
  <c r="CE58" i="17"/>
  <c r="BB58" i="17"/>
  <c r="BG58" i="17"/>
  <c r="AY59" i="17" s="1"/>
  <c r="BE58" i="17"/>
  <c r="Z164" i="17"/>
  <c r="AM164" i="17"/>
  <c r="BM164" i="17"/>
  <c r="AZ164" i="17"/>
  <c r="AB58" i="17"/>
  <c r="AG58" i="17"/>
  <c r="Y59" i="17" s="1"/>
  <c r="AE58" i="17"/>
  <c r="AO58" i="17"/>
  <c r="AT58" i="17"/>
  <c r="AL59" i="17" s="1"/>
  <c r="AR58" i="17"/>
  <c r="BO58" i="17"/>
  <c r="BT58" i="17"/>
  <c r="BL59" i="17" s="1"/>
  <c r="BR58" i="17"/>
  <c r="O58" i="17"/>
  <c r="T58" i="17"/>
  <c r="L59" i="17" s="1"/>
  <c r="R58" i="17"/>
  <c r="BZ164" i="17"/>
  <c r="CH61" i="16"/>
  <c r="BZ171" i="16"/>
  <c r="BM171" i="16"/>
  <c r="BU61" i="16"/>
  <c r="AZ169" i="16"/>
  <c r="BB61" i="16"/>
  <c r="BE61" i="16"/>
  <c r="BG61" i="16"/>
  <c r="AY62" i="16" s="1"/>
  <c r="BC62" i="16" s="1"/>
  <c r="AU61" i="16"/>
  <c r="AM170" i="16"/>
  <c r="AH61" i="16"/>
  <c r="Q61" i="16"/>
  <c r="N61" i="16"/>
  <c r="S61" i="16"/>
  <c r="N59" i="15"/>
  <c r="K59" i="15"/>
  <c r="P59" i="15"/>
  <c r="N60" i="14"/>
  <c r="K60" i="14"/>
  <c r="P60" i="14"/>
  <c r="P60" i="18" l="1"/>
  <c r="U59" i="18"/>
  <c r="BM167" i="18"/>
  <c r="BO59" i="18"/>
  <c r="BR59" i="18"/>
  <c r="BT59" i="18"/>
  <c r="BL60" i="18" s="1"/>
  <c r="AD59" i="18"/>
  <c r="AA59" i="18"/>
  <c r="AF59" i="18"/>
  <c r="AM166" i="18"/>
  <c r="CD59" i="18"/>
  <c r="CA59" i="18"/>
  <c r="CF59" i="18"/>
  <c r="AQ59" i="18"/>
  <c r="AN59" i="18"/>
  <c r="AS59" i="18"/>
  <c r="AZ166" i="18"/>
  <c r="BZ166" i="18"/>
  <c r="Z166" i="18"/>
  <c r="BD59" i="18"/>
  <c r="BA59" i="18"/>
  <c r="BF59" i="18"/>
  <c r="BM165" i="17"/>
  <c r="AC59" i="17"/>
  <c r="AM165" i="17"/>
  <c r="CH58" i="17"/>
  <c r="AP59" i="17"/>
  <c r="U58" i="17"/>
  <c r="AH58" i="17"/>
  <c r="CC59" i="17"/>
  <c r="BZ165" i="17"/>
  <c r="BC59" i="17"/>
  <c r="BP59" i="17"/>
  <c r="Z165" i="17"/>
  <c r="BH58" i="17"/>
  <c r="P59" i="17"/>
  <c r="BU58" i="17"/>
  <c r="AU58" i="17"/>
  <c r="AZ165" i="17"/>
  <c r="CD62" i="16"/>
  <c r="CA62" i="16"/>
  <c r="CF62" i="16"/>
  <c r="BZ172" i="16"/>
  <c r="BN62" i="16"/>
  <c r="BS62" i="16"/>
  <c r="BM172" i="16"/>
  <c r="BH61" i="16"/>
  <c r="AZ170" i="16"/>
  <c r="AM171" i="16"/>
  <c r="AQ62" i="16"/>
  <c r="AN62" i="16"/>
  <c r="AS62" i="16"/>
  <c r="AD62" i="16"/>
  <c r="AA62" i="16"/>
  <c r="AF62" i="16"/>
  <c r="O61" i="16"/>
  <c r="R61" i="16"/>
  <c r="T61" i="16"/>
  <c r="L62" i="16" s="1"/>
  <c r="P62" i="16" s="1"/>
  <c r="L59" i="15"/>
  <c r="O59" i="15"/>
  <c r="Q59" i="15"/>
  <c r="I60" i="15" s="1"/>
  <c r="L60" i="14"/>
  <c r="O60" i="14"/>
  <c r="Q60" i="14"/>
  <c r="I61" i="14" s="1"/>
  <c r="BU59" i="18" l="1"/>
  <c r="AZ167" i="18"/>
  <c r="CB59" i="18"/>
  <c r="CG59" i="18"/>
  <c r="BY60" i="18" s="1"/>
  <c r="CE59" i="18"/>
  <c r="AM167" i="18"/>
  <c r="BM168" i="18"/>
  <c r="BB59" i="18"/>
  <c r="BE59" i="18"/>
  <c r="BG59" i="18"/>
  <c r="AY60" i="18" s="1"/>
  <c r="AO59" i="18"/>
  <c r="AT59" i="18"/>
  <c r="AL60" i="18" s="1"/>
  <c r="AR59" i="18"/>
  <c r="AB59" i="18"/>
  <c r="AG59" i="18"/>
  <c r="Y60" i="18" s="1"/>
  <c r="AE59" i="18"/>
  <c r="Q60" i="18"/>
  <c r="N60" i="18"/>
  <c r="S60" i="18"/>
  <c r="Z167" i="18"/>
  <c r="BZ167" i="18"/>
  <c r="BP60" i="18"/>
  <c r="AM166" i="17"/>
  <c r="Z166" i="17"/>
  <c r="AD59" i="17"/>
  <c r="AA59" i="17"/>
  <c r="AF59" i="17"/>
  <c r="CD59" i="17"/>
  <c r="CA59" i="17"/>
  <c r="CF59" i="17"/>
  <c r="BQ59" i="17"/>
  <c r="BN59" i="17"/>
  <c r="BS59" i="17"/>
  <c r="Q59" i="17"/>
  <c r="N59" i="17"/>
  <c r="S59" i="17"/>
  <c r="BD59" i="17"/>
  <c r="BA59" i="17"/>
  <c r="BF59" i="17"/>
  <c r="AZ166" i="17"/>
  <c r="BZ166" i="17"/>
  <c r="AQ59" i="17"/>
  <c r="AN59" i="17"/>
  <c r="AS59" i="17"/>
  <c r="BM166" i="17"/>
  <c r="BZ173" i="16"/>
  <c r="CB62" i="16"/>
  <c r="CG62" i="16"/>
  <c r="BY63" i="16" s="1"/>
  <c r="CC63" i="16" s="1"/>
  <c r="CE62" i="16"/>
  <c r="BM173" i="16"/>
  <c r="BO62" i="16"/>
  <c r="BT62" i="16"/>
  <c r="BL63" i="16" s="1"/>
  <c r="BP63" i="16" s="1"/>
  <c r="BQ63" i="16" s="1"/>
  <c r="BR62" i="16"/>
  <c r="AZ171" i="16"/>
  <c r="BD62" i="16"/>
  <c r="BA62" i="16"/>
  <c r="BF62" i="16"/>
  <c r="AO62" i="16"/>
  <c r="AT62" i="16"/>
  <c r="AL63" i="16" s="1"/>
  <c r="AP63" i="16" s="1"/>
  <c r="AR62" i="16"/>
  <c r="AM172" i="16"/>
  <c r="AB62" i="16"/>
  <c r="AE62" i="16"/>
  <c r="AG62" i="16"/>
  <c r="Y63" i="16" s="1"/>
  <c r="AC63" i="16" s="1"/>
  <c r="U61" i="16"/>
  <c r="M60" i="15"/>
  <c r="R59" i="15"/>
  <c r="M61" i="14"/>
  <c r="R60" i="14"/>
  <c r="BH59" i="18" l="1"/>
  <c r="CC60" i="18"/>
  <c r="CH59" i="18"/>
  <c r="AC60" i="18"/>
  <c r="Z168" i="18"/>
  <c r="AU59" i="18"/>
  <c r="AZ168" i="18"/>
  <c r="BC60" i="18"/>
  <c r="AH59" i="18"/>
  <c r="AP60" i="18"/>
  <c r="AM168" i="18"/>
  <c r="O60" i="18"/>
  <c r="T60" i="18"/>
  <c r="L61" i="18" s="1"/>
  <c r="R60" i="18"/>
  <c r="BZ168" i="18"/>
  <c r="BM169" i="18"/>
  <c r="BQ60" i="18"/>
  <c r="BN60" i="18"/>
  <c r="BS60" i="18"/>
  <c r="BZ167" i="17"/>
  <c r="BO59" i="17"/>
  <c r="BR59" i="17"/>
  <c r="BT59" i="17"/>
  <c r="BL60" i="17" s="1"/>
  <c r="AB59" i="17"/>
  <c r="AE59" i="17"/>
  <c r="AG59" i="17"/>
  <c r="Y60" i="17" s="1"/>
  <c r="Z167" i="17"/>
  <c r="AZ167" i="17"/>
  <c r="O59" i="17"/>
  <c r="R59" i="17"/>
  <c r="T59" i="17"/>
  <c r="L60" i="17" s="1"/>
  <c r="BM167" i="17"/>
  <c r="BB59" i="17"/>
  <c r="BE59" i="17"/>
  <c r="BG59" i="17"/>
  <c r="AY60" i="17" s="1"/>
  <c r="AO59" i="17"/>
  <c r="AT59" i="17"/>
  <c r="AL60" i="17" s="1"/>
  <c r="AR59" i="17"/>
  <c r="CB59" i="17"/>
  <c r="CE59" i="17"/>
  <c r="CG59" i="17"/>
  <c r="BY60" i="17" s="1"/>
  <c r="AM167" i="17"/>
  <c r="CH62" i="16"/>
  <c r="BZ174" i="16"/>
  <c r="BU62" i="16"/>
  <c r="BM174" i="16"/>
  <c r="AZ172" i="16"/>
  <c r="BB62" i="16"/>
  <c r="BG62" i="16"/>
  <c r="AY63" i="16" s="1"/>
  <c r="BC63" i="16" s="1"/>
  <c r="BE62" i="16"/>
  <c r="AM173" i="16"/>
  <c r="AU62" i="16"/>
  <c r="AH62" i="16"/>
  <c r="Q62" i="16"/>
  <c r="N62" i="16"/>
  <c r="S62" i="16"/>
  <c r="N60" i="15"/>
  <c r="K60" i="15"/>
  <c r="P60" i="15"/>
  <c r="N61" i="14"/>
  <c r="K61" i="14"/>
  <c r="P61" i="14"/>
  <c r="AD60" i="18" l="1"/>
  <c r="AA60" i="18"/>
  <c r="AF60" i="18"/>
  <c r="BO60" i="18"/>
  <c r="BR60" i="18"/>
  <c r="BT60" i="18"/>
  <c r="BL61" i="18" s="1"/>
  <c r="BM170" i="18"/>
  <c r="CD60" i="18"/>
  <c r="CA60" i="18"/>
  <c r="CF60" i="18"/>
  <c r="AM169" i="18"/>
  <c r="BZ169" i="18"/>
  <c r="AQ60" i="18"/>
  <c r="AN60" i="18"/>
  <c r="AS60" i="18"/>
  <c r="P61" i="18"/>
  <c r="AZ169" i="18"/>
  <c r="Z169" i="18"/>
  <c r="BD60" i="18"/>
  <c r="BA60" i="18"/>
  <c r="BF60" i="18"/>
  <c r="U60" i="18"/>
  <c r="CC60" i="17"/>
  <c r="CH59" i="17"/>
  <c r="AU59" i="17"/>
  <c r="BU59" i="17"/>
  <c r="P60" i="17"/>
  <c r="BM168" i="17"/>
  <c r="AM168" i="17"/>
  <c r="BC60" i="17"/>
  <c r="U59" i="17"/>
  <c r="Z168" i="17"/>
  <c r="AH59" i="17"/>
  <c r="AZ168" i="17"/>
  <c r="BP60" i="17"/>
  <c r="AP60" i="17"/>
  <c r="BH59" i="17"/>
  <c r="AC60" i="17"/>
  <c r="BZ168" i="17"/>
  <c r="BZ175" i="16"/>
  <c r="CD63" i="16"/>
  <c r="CA63" i="16"/>
  <c r="CF63" i="16"/>
  <c r="BN63" i="16"/>
  <c r="BS63" i="16"/>
  <c r="BM175" i="16"/>
  <c r="BH62" i="16"/>
  <c r="AZ173" i="16"/>
  <c r="AQ63" i="16"/>
  <c r="AN63" i="16"/>
  <c r="AS63" i="16"/>
  <c r="AM174" i="16"/>
  <c r="AD63" i="16"/>
  <c r="AA63" i="16"/>
  <c r="AF63" i="16"/>
  <c r="O62" i="16"/>
  <c r="T62" i="16"/>
  <c r="L63" i="16" s="1"/>
  <c r="P63" i="16" s="1"/>
  <c r="R62" i="16"/>
  <c r="L60" i="15"/>
  <c r="Q60" i="15"/>
  <c r="I61" i="15" s="1"/>
  <c r="O60" i="15"/>
  <c r="L61" i="14"/>
  <c r="Q61" i="14"/>
  <c r="I62" i="14" s="1"/>
  <c r="O61" i="14"/>
  <c r="AM170" i="18" l="1"/>
  <c r="BZ170" i="18"/>
  <c r="AZ170" i="18"/>
  <c r="BB60" i="18"/>
  <c r="BE60" i="18"/>
  <c r="BG60" i="18"/>
  <c r="AY61" i="18" s="1"/>
  <c r="CB60" i="18"/>
  <c r="CG60" i="18"/>
  <c r="BY61" i="18" s="1"/>
  <c r="CE60" i="18"/>
  <c r="Z170" i="18"/>
  <c r="BU60" i="18"/>
  <c r="Q61" i="18"/>
  <c r="N61" i="18"/>
  <c r="S61" i="18"/>
  <c r="AO60" i="18"/>
  <c r="AT60" i="18"/>
  <c r="AL61" i="18" s="1"/>
  <c r="AR60" i="18"/>
  <c r="AB60" i="18"/>
  <c r="AE60" i="18"/>
  <c r="AG60" i="18"/>
  <c r="Y61" i="18" s="1"/>
  <c r="BP61" i="18"/>
  <c r="BM171" i="18"/>
  <c r="BM169" i="17"/>
  <c r="AZ169" i="17"/>
  <c r="CD60" i="17"/>
  <c r="CA60" i="17"/>
  <c r="CF60" i="17"/>
  <c r="AD60" i="17"/>
  <c r="AA60" i="17"/>
  <c r="AF60" i="17"/>
  <c r="BD60" i="17"/>
  <c r="BA60" i="17"/>
  <c r="BF60" i="17"/>
  <c r="AM169" i="17"/>
  <c r="AQ60" i="17"/>
  <c r="AN60" i="17"/>
  <c r="AS60" i="17"/>
  <c r="Z169" i="17"/>
  <c r="BZ169" i="17"/>
  <c r="BQ60" i="17"/>
  <c r="BN60" i="17"/>
  <c r="BS60" i="17"/>
  <c r="Q60" i="17"/>
  <c r="N60" i="17"/>
  <c r="S60" i="17"/>
  <c r="CB63" i="16"/>
  <c r="CG63" i="16"/>
  <c r="BY64" i="16" s="1"/>
  <c r="CC64" i="16" s="1"/>
  <c r="CE63" i="16"/>
  <c r="BZ176" i="16"/>
  <c r="BM176" i="16"/>
  <c r="BO63" i="16"/>
  <c r="BR63" i="16"/>
  <c r="BT63" i="16"/>
  <c r="BL64" i="16" s="1"/>
  <c r="BP64" i="16" s="1"/>
  <c r="BQ64" i="16" s="1"/>
  <c r="AZ174" i="16"/>
  <c r="BD63" i="16"/>
  <c r="BA63" i="16"/>
  <c r="BF63" i="16"/>
  <c r="AM175" i="16"/>
  <c r="AO63" i="16"/>
  <c r="AR63" i="16"/>
  <c r="AT63" i="16"/>
  <c r="AL64" i="16" s="1"/>
  <c r="AP64" i="16" s="1"/>
  <c r="AB63" i="16"/>
  <c r="AG63" i="16"/>
  <c r="Y64" i="16" s="1"/>
  <c r="AC64" i="16" s="1"/>
  <c r="AE63" i="16"/>
  <c r="U62" i="16"/>
  <c r="M61" i="15"/>
  <c r="R60" i="15"/>
  <c r="R61" i="14"/>
  <c r="M62" i="14"/>
  <c r="Z171" i="18" l="1"/>
  <c r="AZ171" i="18"/>
  <c r="AP61" i="18"/>
  <c r="CC61" i="18"/>
  <c r="CH60" i="18"/>
  <c r="BM172" i="18"/>
  <c r="O61" i="18"/>
  <c r="R61" i="18"/>
  <c r="T61" i="18"/>
  <c r="L62" i="18" s="1"/>
  <c r="AC61" i="18"/>
  <c r="AH60" i="18"/>
  <c r="BZ171" i="18"/>
  <c r="BQ61" i="18"/>
  <c r="BN61" i="18"/>
  <c r="BS61" i="18"/>
  <c r="BC61" i="18"/>
  <c r="AU60" i="18"/>
  <c r="BH60" i="18"/>
  <c r="AM171" i="18"/>
  <c r="AM170" i="17"/>
  <c r="BB60" i="17"/>
  <c r="BE60" i="17"/>
  <c r="BG60" i="17"/>
  <c r="AY61" i="17" s="1"/>
  <c r="AZ170" i="17"/>
  <c r="O60" i="17"/>
  <c r="T60" i="17"/>
  <c r="L61" i="17" s="1"/>
  <c r="R60" i="17"/>
  <c r="BO60" i="17"/>
  <c r="BT60" i="17"/>
  <c r="BL61" i="17" s="1"/>
  <c r="BR60" i="17"/>
  <c r="CB60" i="17"/>
  <c r="CG60" i="17"/>
  <c r="BY61" i="17" s="1"/>
  <c r="CE60" i="17"/>
  <c r="BZ170" i="17"/>
  <c r="Z170" i="17"/>
  <c r="AO60" i="17"/>
  <c r="AT60" i="17"/>
  <c r="AL61" i="17" s="1"/>
  <c r="AR60" i="17"/>
  <c r="AB60" i="17"/>
  <c r="AE60" i="17"/>
  <c r="AG60" i="17"/>
  <c r="Y61" i="17" s="1"/>
  <c r="BM170" i="17"/>
  <c r="BZ177" i="16"/>
  <c r="CH63" i="16"/>
  <c r="BU63" i="16"/>
  <c r="BM177" i="16"/>
  <c r="BB63" i="16"/>
  <c r="BE63" i="16"/>
  <c r="BG63" i="16"/>
  <c r="AY64" i="16" s="1"/>
  <c r="BC64" i="16" s="1"/>
  <c r="AZ175" i="16"/>
  <c r="AU63" i="16"/>
  <c r="AM176" i="16"/>
  <c r="AH63" i="16"/>
  <c r="Q63" i="16"/>
  <c r="N63" i="16"/>
  <c r="S63" i="16"/>
  <c r="N61" i="15"/>
  <c r="K61" i="15"/>
  <c r="P61" i="15"/>
  <c r="N62" i="14"/>
  <c r="K62" i="14"/>
  <c r="P62" i="14"/>
  <c r="AD61" i="18" l="1"/>
  <c r="AA61" i="18"/>
  <c r="AF61" i="18"/>
  <c r="CD61" i="18"/>
  <c r="CA61" i="18"/>
  <c r="CF61" i="18"/>
  <c r="P62" i="18"/>
  <c r="U61" i="18"/>
  <c r="AZ172" i="18"/>
  <c r="AQ61" i="18"/>
  <c r="AN61" i="18"/>
  <c r="AS61" i="18"/>
  <c r="BZ172" i="18"/>
  <c r="BD61" i="18"/>
  <c r="BA61" i="18"/>
  <c r="BF61" i="18"/>
  <c r="BO61" i="18"/>
  <c r="BR61" i="18"/>
  <c r="BT61" i="18"/>
  <c r="BL62" i="18" s="1"/>
  <c r="BM173" i="18"/>
  <c r="AM172" i="18"/>
  <c r="Z172" i="18"/>
  <c r="AC61" i="17"/>
  <c r="BP61" i="17"/>
  <c r="AH60" i="17"/>
  <c r="AU60" i="17"/>
  <c r="U60" i="17"/>
  <c r="BH60" i="17"/>
  <c r="AZ171" i="17"/>
  <c r="BZ171" i="17"/>
  <c r="P61" i="17"/>
  <c r="BC61" i="17"/>
  <c r="CH60" i="17"/>
  <c r="Z171" i="17"/>
  <c r="AP61" i="17"/>
  <c r="CC61" i="17"/>
  <c r="BM171" i="17"/>
  <c r="BU60" i="17"/>
  <c r="AM171" i="17"/>
  <c r="BZ178" i="16"/>
  <c r="CD64" i="16"/>
  <c r="CA64" i="16"/>
  <c r="CF64" i="16"/>
  <c r="BM178" i="16"/>
  <c r="BN64" i="16"/>
  <c r="BS64" i="16"/>
  <c r="BH63" i="16"/>
  <c r="AZ176" i="16"/>
  <c r="AQ64" i="16"/>
  <c r="AN64" i="16"/>
  <c r="AS64" i="16"/>
  <c r="AM177" i="16"/>
  <c r="AA64" i="16"/>
  <c r="AD64" i="16"/>
  <c r="AF64" i="16"/>
  <c r="O63" i="16"/>
  <c r="T63" i="16"/>
  <c r="L64" i="16" s="1"/>
  <c r="P64" i="16" s="1"/>
  <c r="R63" i="16"/>
  <c r="L61" i="15"/>
  <c r="O61" i="15"/>
  <c r="Q61" i="15"/>
  <c r="I62" i="15" s="1"/>
  <c r="L62" i="14"/>
  <c r="Q62" i="14"/>
  <c r="I63" i="14" s="1"/>
  <c r="O62" i="14"/>
  <c r="Z173" i="18" l="1"/>
  <c r="CB61" i="18"/>
  <c r="CE61" i="18"/>
  <c r="CG61" i="18"/>
  <c r="BY62" i="18" s="1"/>
  <c r="BP62" i="18"/>
  <c r="AO61" i="18"/>
  <c r="AR61" i="18"/>
  <c r="AT61" i="18"/>
  <c r="AL62" i="18" s="1"/>
  <c r="BB61" i="18"/>
  <c r="BG61" i="18"/>
  <c r="AY62" i="18" s="1"/>
  <c r="BE61" i="18"/>
  <c r="AZ173" i="18"/>
  <c r="BU61" i="18"/>
  <c r="BZ173" i="18"/>
  <c r="AB61" i="18"/>
  <c r="AG61" i="18"/>
  <c r="Y62" i="18" s="1"/>
  <c r="AE61" i="18"/>
  <c r="Q62" i="18"/>
  <c r="N62" i="18"/>
  <c r="S62" i="18"/>
  <c r="AM173" i="18"/>
  <c r="BM174" i="18"/>
  <c r="BQ61" i="17"/>
  <c r="BN61" i="17"/>
  <c r="BS61" i="17"/>
  <c r="Z172" i="17"/>
  <c r="BZ172" i="17"/>
  <c r="BM172" i="17"/>
  <c r="AZ172" i="17"/>
  <c r="CD61" i="17"/>
  <c r="CA61" i="17"/>
  <c r="CF61" i="17"/>
  <c r="Q61" i="17"/>
  <c r="N61" i="17"/>
  <c r="S61" i="17"/>
  <c r="BD61" i="17"/>
  <c r="BA61" i="17"/>
  <c r="BF61" i="17"/>
  <c r="AM172" i="17"/>
  <c r="AQ61" i="17"/>
  <c r="AN61" i="17"/>
  <c r="AS61" i="17"/>
  <c r="AD61" i="17"/>
  <c r="AA61" i="17"/>
  <c r="AF61" i="17"/>
  <c r="BZ179" i="16"/>
  <c r="CB64" i="16"/>
  <c r="CE64" i="16"/>
  <c r="CG64" i="16"/>
  <c r="BY65" i="16" s="1"/>
  <c r="CC65" i="16" s="1"/>
  <c r="BO64" i="16"/>
  <c r="BR64" i="16"/>
  <c r="BT64" i="16"/>
  <c r="BL65" i="16" s="1"/>
  <c r="BP65" i="16" s="1"/>
  <c r="BQ65" i="16" s="1"/>
  <c r="BM179" i="16"/>
  <c r="AZ177" i="16"/>
  <c r="BD64" i="16"/>
  <c r="BA64" i="16"/>
  <c r="BF64" i="16"/>
  <c r="AM178" i="16"/>
  <c r="AO64" i="16"/>
  <c r="AR64" i="16"/>
  <c r="AT64" i="16"/>
  <c r="AL65" i="16" s="1"/>
  <c r="AP65" i="16" s="1"/>
  <c r="AB64" i="16"/>
  <c r="AE64" i="16"/>
  <c r="AG64" i="16"/>
  <c r="Y65" i="16" s="1"/>
  <c r="AC65" i="16" s="1"/>
  <c r="U63" i="16"/>
  <c r="R61" i="15"/>
  <c r="M62" i="15"/>
  <c r="R62" i="14"/>
  <c r="M63" i="14"/>
  <c r="AZ174" i="18" l="1"/>
  <c r="CC62" i="18"/>
  <c r="BQ62" i="18"/>
  <c r="BN62" i="18"/>
  <c r="BS62" i="18"/>
  <c r="CH61" i="18"/>
  <c r="AC62" i="18"/>
  <c r="AM174" i="18"/>
  <c r="BH61" i="18"/>
  <c r="BC62" i="18"/>
  <c r="O62" i="18"/>
  <c r="R62" i="18"/>
  <c r="T62" i="18"/>
  <c r="L63" i="18" s="1"/>
  <c r="AP62" i="18"/>
  <c r="BZ174" i="18"/>
  <c r="AU61" i="18"/>
  <c r="Z174" i="18"/>
  <c r="BM175" i="18"/>
  <c r="AH61" i="18"/>
  <c r="Z173" i="17"/>
  <c r="AB61" i="17"/>
  <c r="AG61" i="17"/>
  <c r="Y62" i="17" s="1"/>
  <c r="AE61" i="17"/>
  <c r="O61" i="17"/>
  <c r="R61" i="17"/>
  <c r="T61" i="17"/>
  <c r="L62" i="17" s="1"/>
  <c r="BZ173" i="17"/>
  <c r="CB61" i="17"/>
  <c r="CE61" i="17"/>
  <c r="CG61" i="17"/>
  <c r="BY62" i="17" s="1"/>
  <c r="BB61" i="17"/>
  <c r="BG61" i="17"/>
  <c r="AY62" i="17" s="1"/>
  <c r="BE61" i="17"/>
  <c r="AZ173" i="17"/>
  <c r="BO61" i="17"/>
  <c r="BT61" i="17"/>
  <c r="BL62" i="17" s="1"/>
  <c r="BR61" i="17"/>
  <c r="AO61" i="17"/>
  <c r="AT61" i="17"/>
  <c r="AL62" i="17" s="1"/>
  <c r="AR61" i="17"/>
  <c r="AM173" i="17"/>
  <c r="BM173" i="17"/>
  <c r="BZ180" i="16"/>
  <c r="CH64" i="16"/>
  <c r="BM180" i="16"/>
  <c r="BU64" i="16"/>
  <c r="BB64" i="16"/>
  <c r="BE64" i="16"/>
  <c r="BG64" i="16"/>
  <c r="AY65" i="16" s="1"/>
  <c r="BC65" i="16" s="1"/>
  <c r="AZ178" i="16"/>
  <c r="AU64" i="16"/>
  <c r="AM179" i="16"/>
  <c r="AH64" i="16"/>
  <c r="Q64" i="16"/>
  <c r="N64" i="16"/>
  <c r="S64" i="16"/>
  <c r="N62" i="15"/>
  <c r="K62" i="15"/>
  <c r="P62" i="15"/>
  <c r="N63" i="14"/>
  <c r="K63" i="14"/>
  <c r="P63" i="14"/>
  <c r="BZ175" i="18" l="1"/>
  <c r="BM176" i="18"/>
  <c r="BO62" i="18"/>
  <c r="BR62" i="18"/>
  <c r="BT62" i="18"/>
  <c r="BL63" i="18" s="1"/>
  <c r="CD62" i="18"/>
  <c r="CA62" i="18"/>
  <c r="CF62" i="18"/>
  <c r="P63" i="18"/>
  <c r="U62" i="18"/>
  <c r="AD62" i="18"/>
  <c r="AA62" i="18"/>
  <c r="AF62" i="18"/>
  <c r="AQ62" i="18"/>
  <c r="AN62" i="18"/>
  <c r="AS62" i="18"/>
  <c r="AM175" i="18"/>
  <c r="BD62" i="18"/>
  <c r="BA62" i="18"/>
  <c r="BF62" i="18"/>
  <c r="Z175" i="18"/>
  <c r="AZ175" i="18"/>
  <c r="U61" i="17"/>
  <c r="CC62" i="17"/>
  <c r="AM174" i="17"/>
  <c r="AC62" i="17"/>
  <c r="AH61" i="17"/>
  <c r="BU61" i="17"/>
  <c r="BH61" i="17"/>
  <c r="BZ174" i="17"/>
  <c r="BP62" i="17"/>
  <c r="CH61" i="17"/>
  <c r="AZ174" i="17"/>
  <c r="AU61" i="17"/>
  <c r="BM174" i="17"/>
  <c r="AP62" i="17"/>
  <c r="BC62" i="17"/>
  <c r="P62" i="17"/>
  <c r="Z174" i="17"/>
  <c r="BZ181" i="16"/>
  <c r="CD65" i="16"/>
  <c r="CA65" i="16"/>
  <c r="CF65" i="16"/>
  <c r="BN65" i="16"/>
  <c r="BS65" i="16"/>
  <c r="BM181" i="16"/>
  <c r="AZ179" i="16"/>
  <c r="BH64" i="16"/>
  <c r="AM180" i="16"/>
  <c r="AQ65" i="16"/>
  <c r="AN65" i="16"/>
  <c r="AS65" i="16"/>
  <c r="AD65" i="16"/>
  <c r="AA65" i="16"/>
  <c r="AF65" i="16"/>
  <c r="O64" i="16"/>
  <c r="T64" i="16"/>
  <c r="L65" i="16" s="1"/>
  <c r="P65" i="16" s="1"/>
  <c r="R64" i="16"/>
  <c r="L62" i="15"/>
  <c r="O62" i="15"/>
  <c r="Q62" i="15"/>
  <c r="I63" i="15" s="1"/>
  <c r="L63" i="14"/>
  <c r="Q63" i="14"/>
  <c r="I64" i="14" s="1"/>
  <c r="O63" i="14"/>
  <c r="BU62" i="18" l="1"/>
  <c r="BP63" i="18"/>
  <c r="BM177" i="18"/>
  <c r="AM176" i="18"/>
  <c r="AZ176" i="18"/>
  <c r="AO62" i="18"/>
  <c r="AR62" i="18"/>
  <c r="AT62" i="18"/>
  <c r="AL63" i="18" s="1"/>
  <c r="CB62" i="18"/>
  <c r="CG62" i="18"/>
  <c r="BY63" i="18" s="1"/>
  <c r="CE62" i="18"/>
  <c r="BZ176" i="18"/>
  <c r="Q63" i="18"/>
  <c r="N63" i="18"/>
  <c r="S63" i="18"/>
  <c r="Z176" i="18"/>
  <c r="BB62" i="18"/>
  <c r="BG62" i="18"/>
  <c r="AY63" i="18" s="1"/>
  <c r="BE62" i="18"/>
  <c r="AB62" i="18"/>
  <c r="AG62" i="18"/>
  <c r="Y63" i="18" s="1"/>
  <c r="AE62" i="18"/>
  <c r="AD62" i="17"/>
  <c r="AA62" i="17"/>
  <c r="AF62" i="17"/>
  <c r="CD62" i="17"/>
  <c r="CA62" i="17"/>
  <c r="CF62" i="17"/>
  <c r="BZ175" i="17"/>
  <c r="AM175" i="17"/>
  <c r="Q62" i="17"/>
  <c r="N62" i="17"/>
  <c r="S62" i="17"/>
  <c r="BD62" i="17"/>
  <c r="BA62" i="17"/>
  <c r="BF62" i="17"/>
  <c r="AQ62" i="17"/>
  <c r="AN62" i="17"/>
  <c r="AS62" i="17"/>
  <c r="BM175" i="17"/>
  <c r="AZ175" i="17"/>
  <c r="Z175" i="17"/>
  <c r="BQ62" i="17"/>
  <c r="BN62" i="17"/>
  <c r="BS62" i="17"/>
  <c r="BZ182" i="16"/>
  <c r="CB65" i="16"/>
  <c r="CE65" i="16"/>
  <c r="CG65" i="16"/>
  <c r="BY66" i="16" s="1"/>
  <c r="CC66" i="16" s="1"/>
  <c r="BM182" i="16"/>
  <c r="BO65" i="16"/>
  <c r="BR65" i="16"/>
  <c r="BT65" i="16"/>
  <c r="BL66" i="16" s="1"/>
  <c r="BP66" i="16" s="1"/>
  <c r="BQ66" i="16" s="1"/>
  <c r="BD65" i="16"/>
  <c r="BA65" i="16"/>
  <c r="BF65" i="16"/>
  <c r="AZ180" i="16"/>
  <c r="AO65" i="16"/>
  <c r="AT65" i="16"/>
  <c r="AL66" i="16" s="1"/>
  <c r="AP66" i="16" s="1"/>
  <c r="AR65" i="16"/>
  <c r="AM181" i="16"/>
  <c r="AB65" i="16"/>
  <c r="AE65" i="16"/>
  <c r="AG65" i="16"/>
  <c r="Y66" i="16" s="1"/>
  <c r="AC66" i="16" s="1"/>
  <c r="U64" i="16"/>
  <c r="M63" i="15"/>
  <c r="R62" i="15"/>
  <c r="R63" i="14"/>
  <c r="M64" i="14"/>
  <c r="AM177" i="18" l="1"/>
  <c r="O63" i="18"/>
  <c r="R63" i="18"/>
  <c r="T63" i="18"/>
  <c r="L64" i="18" s="1"/>
  <c r="BH62" i="18"/>
  <c r="AC63" i="18"/>
  <c r="BC63" i="18"/>
  <c r="AU62" i="18"/>
  <c r="BZ177" i="18"/>
  <c r="CH62" i="18"/>
  <c r="BQ63" i="18"/>
  <c r="BN63" i="18"/>
  <c r="BS63" i="18"/>
  <c r="AP63" i="18"/>
  <c r="BM178" i="18"/>
  <c r="Z177" i="18"/>
  <c r="CC63" i="18"/>
  <c r="AZ177" i="18"/>
  <c r="AH62" i="18"/>
  <c r="O62" i="17"/>
  <c r="R62" i="17"/>
  <c r="T62" i="17"/>
  <c r="L63" i="17" s="1"/>
  <c r="AZ176" i="17"/>
  <c r="CB62" i="17"/>
  <c r="CE62" i="17"/>
  <c r="CG62" i="17"/>
  <c r="BY63" i="17" s="1"/>
  <c r="BB62" i="17"/>
  <c r="BE62" i="17"/>
  <c r="BG62" i="17"/>
  <c r="AY63" i="17" s="1"/>
  <c r="AO62" i="17"/>
  <c r="AT62" i="17"/>
  <c r="AL63" i="17" s="1"/>
  <c r="AR62" i="17"/>
  <c r="AM176" i="17"/>
  <c r="AB62" i="17"/>
  <c r="AE62" i="17"/>
  <c r="AG62" i="17"/>
  <c r="Y63" i="17" s="1"/>
  <c r="Z176" i="17"/>
  <c r="BZ176" i="17"/>
  <c r="BM176" i="17"/>
  <c r="BO62" i="17"/>
  <c r="BT62" i="17"/>
  <c r="BL63" i="17" s="1"/>
  <c r="BR62" i="17"/>
  <c r="CH65" i="16"/>
  <c r="BZ183" i="16"/>
  <c r="BU65" i="16"/>
  <c r="BM183" i="16"/>
  <c r="AZ181" i="16"/>
  <c r="BB65" i="16"/>
  <c r="BG65" i="16"/>
  <c r="AY66" i="16" s="1"/>
  <c r="BC66" i="16" s="1"/>
  <c r="BE65" i="16"/>
  <c r="AM182" i="16"/>
  <c r="AU65" i="16"/>
  <c r="AH65" i="16"/>
  <c r="Q65" i="16"/>
  <c r="N65" i="16"/>
  <c r="S65" i="16"/>
  <c r="N63" i="15"/>
  <c r="K63" i="15"/>
  <c r="P63" i="15"/>
  <c r="N64" i="14"/>
  <c r="K64" i="14"/>
  <c r="P64" i="14"/>
  <c r="AD63" i="18" l="1"/>
  <c r="AA63" i="18"/>
  <c r="AF63" i="18"/>
  <c r="P64" i="18"/>
  <c r="U63" i="18"/>
  <c r="BZ178" i="18"/>
  <c r="CD63" i="18"/>
  <c r="CA63" i="18"/>
  <c r="CF63" i="18"/>
  <c r="BO63" i="18"/>
  <c r="BR63" i="18"/>
  <c r="BT63" i="18"/>
  <c r="BL64" i="18" s="1"/>
  <c r="BD63" i="18"/>
  <c r="BA63" i="18"/>
  <c r="BF63" i="18"/>
  <c r="AZ178" i="18"/>
  <c r="AM178" i="18"/>
  <c r="BM179" i="18"/>
  <c r="AQ63" i="18"/>
  <c r="AN63" i="18"/>
  <c r="AS63" i="18"/>
  <c r="Z178" i="18"/>
  <c r="BM177" i="17"/>
  <c r="AM177" i="17"/>
  <c r="U62" i="17"/>
  <c r="AZ177" i="17"/>
  <c r="AH62" i="17"/>
  <c r="BC63" i="17"/>
  <c r="P63" i="17"/>
  <c r="BZ177" i="17"/>
  <c r="AP63" i="17"/>
  <c r="CC63" i="17"/>
  <c r="AC63" i="17"/>
  <c r="BH62" i="17"/>
  <c r="AU62" i="17"/>
  <c r="BU62" i="17"/>
  <c r="BP63" i="17"/>
  <c r="Z177" i="17"/>
  <c r="CH62" i="17"/>
  <c r="BZ184" i="16"/>
  <c r="CD66" i="16"/>
  <c r="CA66" i="16"/>
  <c r="CF66" i="16"/>
  <c r="BM184" i="16"/>
  <c r="BN66" i="16"/>
  <c r="BS66" i="16"/>
  <c r="BH65" i="16"/>
  <c r="AZ182" i="16"/>
  <c r="AQ66" i="16"/>
  <c r="AN66" i="16"/>
  <c r="AS66" i="16"/>
  <c r="AM183" i="16"/>
  <c r="AD66" i="16"/>
  <c r="AA66" i="16"/>
  <c r="AF66" i="16"/>
  <c r="O65" i="16"/>
  <c r="R65" i="16"/>
  <c r="T65" i="16"/>
  <c r="L66" i="16" s="1"/>
  <c r="P66" i="16" s="1"/>
  <c r="L63" i="15"/>
  <c r="Q63" i="15"/>
  <c r="I64" i="15" s="1"/>
  <c r="O63" i="15"/>
  <c r="L64" i="14"/>
  <c r="O64" i="14"/>
  <c r="Q64" i="14"/>
  <c r="I65" i="14" s="1"/>
  <c r="BM180" i="18" l="1"/>
  <c r="Q64" i="18"/>
  <c r="N64" i="18"/>
  <c r="S64" i="18"/>
  <c r="BZ179" i="18"/>
  <c r="BU63" i="18"/>
  <c r="AO63" i="18"/>
  <c r="AR63" i="18"/>
  <c r="AT63" i="18"/>
  <c r="AL64" i="18" s="1"/>
  <c r="AZ179" i="18"/>
  <c r="CB63" i="18"/>
  <c r="CE63" i="18"/>
  <c r="CG63" i="18"/>
  <c r="BY64" i="18" s="1"/>
  <c r="AM179" i="18"/>
  <c r="Z179" i="18"/>
  <c r="AB63" i="18"/>
  <c r="AG63" i="18"/>
  <c r="Y64" i="18" s="1"/>
  <c r="AE63" i="18"/>
  <c r="BP64" i="18"/>
  <c r="BB63" i="18"/>
  <c r="BG63" i="18"/>
  <c r="AY64" i="18" s="1"/>
  <c r="BE63" i="18"/>
  <c r="AZ178" i="17"/>
  <c r="Z178" i="17"/>
  <c r="BD63" i="17"/>
  <c r="BA63" i="17"/>
  <c r="BF63" i="17"/>
  <c r="AM178" i="17"/>
  <c r="BQ63" i="17"/>
  <c r="BN63" i="17"/>
  <c r="BS63" i="17"/>
  <c r="AD63" i="17"/>
  <c r="AA63" i="17"/>
  <c r="AF63" i="17"/>
  <c r="CD63" i="17"/>
  <c r="CA63" i="17"/>
  <c r="CF63" i="17"/>
  <c r="BZ178" i="17"/>
  <c r="Q63" i="17"/>
  <c r="N63" i="17"/>
  <c r="S63" i="17"/>
  <c r="AQ63" i="17"/>
  <c r="AN63" i="17"/>
  <c r="AS63" i="17"/>
  <c r="BM178" i="17"/>
  <c r="CB66" i="16"/>
  <c r="CG66" i="16"/>
  <c r="BY67" i="16" s="1"/>
  <c r="CC67" i="16" s="1"/>
  <c r="CE66" i="16"/>
  <c r="BZ185" i="16"/>
  <c r="BO66" i="16"/>
  <c r="BT66" i="16"/>
  <c r="BL67" i="16" s="1"/>
  <c r="BP67" i="16" s="1"/>
  <c r="BQ67" i="16" s="1"/>
  <c r="BR66" i="16"/>
  <c r="BM185" i="16"/>
  <c r="AZ183" i="16"/>
  <c r="BD66" i="16"/>
  <c r="BA66" i="16"/>
  <c r="BF66" i="16"/>
  <c r="AM184" i="16"/>
  <c r="AO66" i="16"/>
  <c r="AR66" i="16"/>
  <c r="AT66" i="16"/>
  <c r="AL67" i="16" s="1"/>
  <c r="AP67" i="16" s="1"/>
  <c r="AB66" i="16"/>
  <c r="AG66" i="16"/>
  <c r="Y67" i="16" s="1"/>
  <c r="AC67" i="16" s="1"/>
  <c r="AE66" i="16"/>
  <c r="U65" i="16"/>
  <c r="R63" i="15"/>
  <c r="M64" i="15"/>
  <c r="M65" i="14"/>
  <c r="R64" i="14"/>
  <c r="CH63" i="18" l="1"/>
  <c r="O64" i="18"/>
  <c r="T64" i="18"/>
  <c r="L65" i="18" s="1"/>
  <c r="R64" i="18"/>
  <c r="BC64" i="18"/>
  <c r="BZ180" i="18"/>
  <c r="Z180" i="18"/>
  <c r="AM180" i="18"/>
  <c r="AH63" i="18"/>
  <c r="AU63" i="18"/>
  <c r="AZ180" i="18"/>
  <c r="AC64" i="18"/>
  <c r="BM181" i="18"/>
  <c r="BQ64" i="18"/>
  <c r="BN64" i="18"/>
  <c r="BS64" i="18"/>
  <c r="AP64" i="18"/>
  <c r="BH63" i="18"/>
  <c r="CC64" i="18"/>
  <c r="BB63" i="17"/>
  <c r="BG63" i="17"/>
  <c r="AY64" i="17" s="1"/>
  <c r="BE63" i="17"/>
  <c r="AM179" i="17"/>
  <c r="Z179" i="17"/>
  <c r="AB63" i="17"/>
  <c r="AE63" i="17"/>
  <c r="AG63" i="17"/>
  <c r="Y64" i="17" s="1"/>
  <c r="BZ179" i="17"/>
  <c r="O63" i="17"/>
  <c r="T63" i="17"/>
  <c r="L64" i="17" s="1"/>
  <c r="R63" i="17"/>
  <c r="BM179" i="17"/>
  <c r="BO63" i="17"/>
  <c r="BR63" i="17"/>
  <c r="BT63" i="17"/>
  <c r="BL64" i="17" s="1"/>
  <c r="AO63" i="17"/>
  <c r="AR63" i="17"/>
  <c r="AT63" i="17"/>
  <c r="AL64" i="17" s="1"/>
  <c r="CB63" i="17"/>
  <c r="CE63" i="17"/>
  <c r="CG63" i="17"/>
  <c r="BY64" i="17" s="1"/>
  <c r="AZ179" i="17"/>
  <c r="BZ186" i="16"/>
  <c r="CH66" i="16"/>
  <c r="BU66" i="16"/>
  <c r="BM186" i="16"/>
  <c r="BB66" i="16"/>
  <c r="BG66" i="16"/>
  <c r="AY67" i="16" s="1"/>
  <c r="BC67" i="16" s="1"/>
  <c r="BE66" i="16"/>
  <c r="AZ184" i="16"/>
  <c r="AU66" i="16"/>
  <c r="AM185" i="16"/>
  <c r="AH66" i="16"/>
  <c r="Q66" i="16"/>
  <c r="N66" i="16"/>
  <c r="S66" i="16"/>
  <c r="N64" i="15"/>
  <c r="K64" i="15"/>
  <c r="P64" i="15"/>
  <c r="N65" i="14"/>
  <c r="K65" i="14"/>
  <c r="P65" i="14"/>
  <c r="BD64" i="18" l="1"/>
  <c r="BA64" i="18"/>
  <c r="BF64" i="18"/>
  <c r="P65" i="18"/>
  <c r="AQ64" i="18"/>
  <c r="AN64" i="18"/>
  <c r="AS64" i="18"/>
  <c r="AD64" i="18"/>
  <c r="AA64" i="18"/>
  <c r="AF64" i="18"/>
  <c r="AM181" i="18"/>
  <c r="AZ181" i="18"/>
  <c r="Z181" i="18"/>
  <c r="U64" i="18"/>
  <c r="BO64" i="18"/>
  <c r="BT64" i="18"/>
  <c r="BL65" i="18" s="1"/>
  <c r="BR64" i="18"/>
  <c r="BM182" i="18"/>
  <c r="CD64" i="18"/>
  <c r="CA64" i="18"/>
  <c r="CF64" i="18"/>
  <c r="BZ181" i="18"/>
  <c r="BU63" i="17"/>
  <c r="AM180" i="17"/>
  <c r="BM180" i="17"/>
  <c r="U63" i="17"/>
  <c r="AH63" i="17"/>
  <c r="BH63" i="17"/>
  <c r="AP64" i="17"/>
  <c r="BC64" i="17"/>
  <c r="CC64" i="17"/>
  <c r="Z180" i="17"/>
  <c r="BZ180" i="17"/>
  <c r="AC64" i="17"/>
  <c r="P64" i="17"/>
  <c r="CH63" i="17"/>
  <c r="AU63" i="17"/>
  <c r="AZ180" i="17"/>
  <c r="BP64" i="17"/>
  <c r="CD67" i="16"/>
  <c r="CA67" i="16"/>
  <c r="CF67" i="16"/>
  <c r="G15" i="16" s="1"/>
  <c r="BZ187" i="16"/>
  <c r="BN67" i="16"/>
  <c r="BS67" i="16"/>
  <c r="F15" i="16" s="1"/>
  <c r="BM187" i="16"/>
  <c r="AZ185" i="16"/>
  <c r="BH66" i="16"/>
  <c r="AM186" i="16"/>
  <c r="AQ67" i="16"/>
  <c r="AN67" i="16"/>
  <c r="AS67" i="16"/>
  <c r="D15" i="16" s="1"/>
  <c r="AD67" i="16"/>
  <c r="AA67" i="16"/>
  <c r="AF67" i="16"/>
  <c r="C15" i="16" s="1"/>
  <c r="O66" i="16"/>
  <c r="T66" i="16"/>
  <c r="L67" i="16" s="1"/>
  <c r="P67" i="16" s="1"/>
  <c r="R66" i="16"/>
  <c r="L64" i="15"/>
  <c r="O64" i="15"/>
  <c r="Q64" i="15"/>
  <c r="I65" i="15" s="1"/>
  <c r="L65" i="14"/>
  <c r="Q65" i="14"/>
  <c r="I66" i="14" s="1"/>
  <c r="O65" i="14"/>
  <c r="AO64" i="18" l="1"/>
  <c r="AR64" i="18"/>
  <c r="AT64" i="18"/>
  <c r="AL65" i="18" s="1"/>
  <c r="Q65" i="18"/>
  <c r="N65" i="18"/>
  <c r="S65" i="18"/>
  <c r="BU64" i="18"/>
  <c r="CB64" i="18"/>
  <c r="CE64" i="18"/>
  <c r="CG64" i="18"/>
  <c r="BY65" i="18" s="1"/>
  <c r="BP65" i="18"/>
  <c r="AM182" i="18"/>
  <c r="AB64" i="18"/>
  <c r="AG64" i="18"/>
  <c r="Y65" i="18" s="1"/>
  <c r="AE64" i="18"/>
  <c r="BB64" i="18"/>
  <c r="BG64" i="18"/>
  <c r="AY65" i="18" s="1"/>
  <c r="BE64" i="18"/>
  <c r="AZ182" i="18"/>
  <c r="BZ182" i="18"/>
  <c r="BM183" i="18"/>
  <c r="Z182" i="18"/>
  <c r="BZ181" i="17"/>
  <c r="AZ181" i="17"/>
  <c r="Z181" i="17"/>
  <c r="AM181" i="17"/>
  <c r="AD64" i="17"/>
  <c r="AA64" i="17"/>
  <c r="AF64" i="17"/>
  <c r="BM181" i="17"/>
  <c r="CD64" i="17"/>
  <c r="CA64" i="17"/>
  <c r="CF64" i="17"/>
  <c r="BD64" i="17"/>
  <c r="BA64" i="17"/>
  <c r="BF64" i="17"/>
  <c r="AQ64" i="17"/>
  <c r="AN64" i="17"/>
  <c r="AS64" i="17"/>
  <c r="BQ64" i="17"/>
  <c r="BN64" i="17"/>
  <c r="BS64" i="17"/>
  <c r="Q64" i="17"/>
  <c r="N64" i="17"/>
  <c r="S64" i="17"/>
  <c r="BZ188" i="16"/>
  <c r="CB67" i="16"/>
  <c r="CE67" i="16"/>
  <c r="CG67" i="16"/>
  <c r="BY68" i="16" s="1"/>
  <c r="CC68" i="16" s="1"/>
  <c r="BM188" i="16"/>
  <c r="BO67" i="16"/>
  <c r="BT67" i="16"/>
  <c r="BL68" i="16" s="1"/>
  <c r="BP68" i="16" s="1"/>
  <c r="BQ68" i="16" s="1"/>
  <c r="BR67" i="16"/>
  <c r="AZ186" i="16"/>
  <c r="BD67" i="16"/>
  <c r="BA67" i="16"/>
  <c r="BF67" i="16"/>
  <c r="E15" i="16" s="1"/>
  <c r="AO67" i="16"/>
  <c r="AT67" i="16"/>
  <c r="AL68" i="16" s="1"/>
  <c r="AP68" i="16" s="1"/>
  <c r="AR67" i="16"/>
  <c r="AM187" i="16"/>
  <c r="AB67" i="16"/>
  <c r="AE67" i="16"/>
  <c r="F40" i="11" s="1"/>
  <c r="AG67" i="16"/>
  <c r="Y68" i="16" s="1"/>
  <c r="AC68" i="16" s="1"/>
  <c r="U66" i="16"/>
  <c r="M65" i="15"/>
  <c r="R64" i="15"/>
  <c r="R65" i="14"/>
  <c r="M66" i="14"/>
  <c r="B13" i="18" l="1"/>
  <c r="BC65" i="18"/>
  <c r="O65" i="18"/>
  <c r="R65" i="18"/>
  <c r="T65" i="18"/>
  <c r="L66" i="18" s="1"/>
  <c r="BQ65" i="18"/>
  <c r="BN65" i="18"/>
  <c r="BS65" i="18"/>
  <c r="BM184" i="18"/>
  <c r="AH64" i="18"/>
  <c r="CC65" i="18"/>
  <c r="BZ183" i="18"/>
  <c r="AP65" i="18"/>
  <c r="Z183" i="18"/>
  <c r="AC65" i="18"/>
  <c r="CH64" i="18"/>
  <c r="AZ183" i="18"/>
  <c r="AM183" i="18"/>
  <c r="AU64" i="18"/>
  <c r="BH64" i="18"/>
  <c r="BO64" i="17"/>
  <c r="BR64" i="17"/>
  <c r="BT64" i="17"/>
  <c r="BL65" i="17" s="1"/>
  <c r="BM182" i="17"/>
  <c r="AO64" i="17"/>
  <c r="AT64" i="17"/>
  <c r="AL65" i="17" s="1"/>
  <c r="AR64" i="17"/>
  <c r="AZ182" i="17"/>
  <c r="AM182" i="17"/>
  <c r="O64" i="17"/>
  <c r="T64" i="17"/>
  <c r="L65" i="17" s="1"/>
  <c r="R64" i="17"/>
  <c r="AB64" i="17"/>
  <c r="AE64" i="17"/>
  <c r="AG64" i="17"/>
  <c r="Y65" i="17" s="1"/>
  <c r="CB64" i="17"/>
  <c r="CG64" i="17"/>
  <c r="BY65" i="17" s="1"/>
  <c r="CE64" i="17"/>
  <c r="Z182" i="17"/>
  <c r="BB64" i="17"/>
  <c r="BE64" i="17"/>
  <c r="BG64" i="17"/>
  <c r="AY65" i="17" s="1"/>
  <c r="BZ182" i="17"/>
  <c r="CH67" i="16"/>
  <c r="BZ189" i="16"/>
  <c r="BU67" i="16"/>
  <c r="BM189" i="16"/>
  <c r="AZ187" i="16"/>
  <c r="BB67" i="16"/>
  <c r="BE67" i="16"/>
  <c r="BG67" i="16"/>
  <c r="AY68" i="16" s="1"/>
  <c r="BC68" i="16" s="1"/>
  <c r="AM188" i="16"/>
  <c r="AU67" i="16"/>
  <c r="AH67" i="16"/>
  <c r="Q67" i="16"/>
  <c r="N67" i="16"/>
  <c r="S67" i="16"/>
  <c r="B15" i="16" s="1"/>
  <c r="N65" i="15"/>
  <c r="K65" i="15"/>
  <c r="P65" i="15"/>
  <c r="N66" i="14"/>
  <c r="K66" i="14"/>
  <c r="P66" i="14"/>
  <c r="P66" i="18" l="1"/>
  <c r="U65" i="18"/>
  <c r="AQ65" i="18"/>
  <c r="AN65" i="18"/>
  <c r="AS65" i="18"/>
  <c r="BM185" i="18"/>
  <c r="BD65" i="18"/>
  <c r="BA65" i="18"/>
  <c r="BF65" i="18"/>
  <c r="CD65" i="18"/>
  <c r="CA65" i="18"/>
  <c r="CF65" i="18"/>
  <c r="AZ184" i="18"/>
  <c r="AD65" i="18"/>
  <c r="AA65" i="18"/>
  <c r="AF65" i="18"/>
  <c r="AM184" i="18"/>
  <c r="Z184" i="18"/>
  <c r="F13" i="18"/>
  <c r="BZ184" i="18"/>
  <c r="BO65" i="18"/>
  <c r="BT65" i="18"/>
  <c r="BL66" i="18" s="1"/>
  <c r="BR65" i="18"/>
  <c r="CC65" i="17"/>
  <c r="BH64" i="17"/>
  <c r="BC65" i="17"/>
  <c r="AC65" i="17"/>
  <c r="AH64" i="17"/>
  <c r="AZ183" i="17"/>
  <c r="BP65" i="17"/>
  <c r="AP65" i="17"/>
  <c r="AM183" i="17"/>
  <c r="P65" i="17"/>
  <c r="BU64" i="17"/>
  <c r="BM183" i="17"/>
  <c r="U64" i="17"/>
  <c r="Z183" i="17"/>
  <c r="BZ183" i="17"/>
  <c r="CH64" i="17"/>
  <c r="AU64" i="17"/>
  <c r="BZ190" i="16"/>
  <c r="CD68" i="16"/>
  <c r="CA68" i="16"/>
  <c r="CF68" i="16"/>
  <c r="BM190" i="16"/>
  <c r="BN68" i="16"/>
  <c r="BS68" i="16"/>
  <c r="BH67" i="16"/>
  <c r="AZ188" i="16"/>
  <c r="AQ68" i="16"/>
  <c r="AN68" i="16"/>
  <c r="AS68" i="16"/>
  <c r="AM189" i="16"/>
  <c r="AA68" i="16"/>
  <c r="AD68" i="16"/>
  <c r="AF68" i="16"/>
  <c r="O67" i="16"/>
  <c r="R67" i="16"/>
  <c r="T67" i="16"/>
  <c r="L68" i="16" s="1"/>
  <c r="P68" i="16" s="1"/>
  <c r="L65" i="15"/>
  <c r="O65" i="15"/>
  <c r="Q65" i="15"/>
  <c r="I66" i="15" s="1"/>
  <c r="L66" i="14"/>
  <c r="O66" i="14"/>
  <c r="Q66" i="14"/>
  <c r="I67" i="14" s="1"/>
  <c r="D13" i="18" l="1"/>
  <c r="G13" i="18"/>
  <c r="BM186" i="18"/>
  <c r="C13" i="18"/>
  <c r="Z185" i="18"/>
  <c r="CB65" i="18"/>
  <c r="CG65" i="18"/>
  <c r="BY66" i="18" s="1"/>
  <c r="CE65" i="18"/>
  <c r="BZ185" i="18"/>
  <c r="AB65" i="18"/>
  <c r="AE65" i="18"/>
  <c r="AG65" i="18"/>
  <c r="Y66" i="18" s="1"/>
  <c r="BB65" i="18"/>
  <c r="BE65" i="18"/>
  <c r="BG65" i="18"/>
  <c r="AY66" i="18" s="1"/>
  <c r="BU65" i="18"/>
  <c r="AO65" i="18"/>
  <c r="AT65" i="18"/>
  <c r="AL66" i="18" s="1"/>
  <c r="AR65" i="18"/>
  <c r="AM185" i="18"/>
  <c r="Q66" i="18"/>
  <c r="N66" i="18"/>
  <c r="S66" i="18"/>
  <c r="AZ185" i="18"/>
  <c r="BP66" i="18"/>
  <c r="E13" i="18"/>
  <c r="BM184" i="17"/>
  <c r="BQ65" i="17"/>
  <c r="BN65" i="17"/>
  <c r="BS65" i="17"/>
  <c r="BD65" i="17"/>
  <c r="BA65" i="17"/>
  <c r="BF65" i="17"/>
  <c r="AQ65" i="17"/>
  <c r="AN65" i="17"/>
  <c r="AS65" i="17"/>
  <c r="Q65" i="17"/>
  <c r="N65" i="17"/>
  <c r="S65" i="17"/>
  <c r="Z184" i="17"/>
  <c r="AM184" i="17"/>
  <c r="AD65" i="17"/>
  <c r="AA65" i="17"/>
  <c r="AF65" i="17"/>
  <c r="BZ184" i="17"/>
  <c r="AZ184" i="17"/>
  <c r="CD65" i="17"/>
  <c r="CA65" i="17"/>
  <c r="CF65" i="17"/>
  <c r="CB68" i="16"/>
  <c r="CE68" i="16"/>
  <c r="CG68" i="16"/>
  <c r="BY69" i="16" s="1"/>
  <c r="CC69" i="16" s="1"/>
  <c r="BZ191" i="16"/>
  <c r="BO68" i="16"/>
  <c r="BR68" i="16"/>
  <c r="BT68" i="16"/>
  <c r="BL69" i="16" s="1"/>
  <c r="BP69" i="16" s="1"/>
  <c r="BQ69" i="16" s="1"/>
  <c r="BM191" i="16"/>
  <c r="BD68" i="16"/>
  <c r="BA68" i="16"/>
  <c r="BF68" i="16"/>
  <c r="AZ189" i="16"/>
  <c r="AM190" i="16"/>
  <c r="AO68" i="16"/>
  <c r="AT68" i="16"/>
  <c r="AL69" i="16" s="1"/>
  <c r="AP69" i="16" s="1"/>
  <c r="AR68" i="16"/>
  <c r="AB68" i="16"/>
  <c r="AG68" i="16"/>
  <c r="Y69" i="16" s="1"/>
  <c r="AC69" i="16" s="1"/>
  <c r="AE68" i="16"/>
  <c r="U67" i="16"/>
  <c r="R65" i="15"/>
  <c r="M66" i="15"/>
  <c r="M67" i="14"/>
  <c r="R66" i="14"/>
  <c r="BZ186" i="18" l="1"/>
  <c r="BM187" i="18"/>
  <c r="CH65" i="18"/>
  <c r="AZ186" i="18"/>
  <c r="BC66" i="18"/>
  <c r="BH65" i="18"/>
  <c r="BQ66" i="18"/>
  <c r="BN66" i="18"/>
  <c r="BS66" i="18"/>
  <c r="O66" i="18"/>
  <c r="T66" i="18"/>
  <c r="L67" i="18" s="1"/>
  <c r="R66" i="18"/>
  <c r="AM186" i="18"/>
  <c r="AU65" i="18"/>
  <c r="AC66" i="18"/>
  <c r="CC66" i="18"/>
  <c r="AP66" i="18"/>
  <c r="AH65" i="18"/>
  <c r="Z186" i="18"/>
  <c r="B13" i="17"/>
  <c r="G13" i="17"/>
  <c r="BO65" i="17"/>
  <c r="BT65" i="17"/>
  <c r="BL66" i="17" s="1"/>
  <c r="BR65" i="17"/>
  <c r="E13" i="17"/>
  <c r="F13" i="17"/>
  <c r="CB65" i="17"/>
  <c r="CG65" i="17"/>
  <c r="BY66" i="17" s="1"/>
  <c r="CE65" i="17"/>
  <c r="AZ185" i="17"/>
  <c r="BB65" i="17"/>
  <c r="BG65" i="17"/>
  <c r="AY66" i="17" s="1"/>
  <c r="BE65" i="17"/>
  <c r="BZ185" i="17"/>
  <c r="C13" i="17"/>
  <c r="AO65" i="17"/>
  <c r="AR65" i="17"/>
  <c r="AT65" i="17"/>
  <c r="AL66" i="17" s="1"/>
  <c r="BM185" i="17"/>
  <c r="Z185" i="17"/>
  <c r="O65" i="17"/>
  <c r="R65" i="17"/>
  <c r="T65" i="17"/>
  <c r="L66" i="17" s="1"/>
  <c r="AB65" i="17"/>
  <c r="AE65" i="17"/>
  <c r="AG65" i="17"/>
  <c r="Y66" i="17" s="1"/>
  <c r="D13" i="17"/>
  <c r="AM185" i="17"/>
  <c r="BZ192" i="16"/>
  <c r="CH68" i="16"/>
  <c r="BU68" i="16"/>
  <c r="BM192" i="16"/>
  <c r="AZ190" i="16"/>
  <c r="BB68" i="16"/>
  <c r="BE68" i="16"/>
  <c r="BG68" i="16"/>
  <c r="AY69" i="16" s="1"/>
  <c r="BC69" i="16" s="1"/>
  <c r="AU68" i="16"/>
  <c r="AM191" i="16"/>
  <c r="AH68" i="16"/>
  <c r="Q68" i="16"/>
  <c r="N68" i="16"/>
  <c r="S68" i="16"/>
  <c r="N66" i="15"/>
  <c r="K66" i="15"/>
  <c r="P66" i="15"/>
  <c r="N67" i="14"/>
  <c r="K67" i="14"/>
  <c r="P67" i="14"/>
  <c r="AZ187" i="18" l="1"/>
  <c r="BO66" i="18"/>
  <c r="BT66" i="18"/>
  <c r="BL67" i="18" s="1"/>
  <c r="BR66" i="18"/>
  <c r="BM188" i="18"/>
  <c r="AM187" i="18"/>
  <c r="AQ66" i="18"/>
  <c r="AN66" i="18"/>
  <c r="AS66" i="18"/>
  <c r="CD66" i="18"/>
  <c r="CA66" i="18"/>
  <c r="CF66" i="18"/>
  <c r="U66" i="18"/>
  <c r="Z187" i="18"/>
  <c r="P67" i="18"/>
  <c r="AD66" i="18"/>
  <c r="AA66" i="18"/>
  <c r="AF66" i="18"/>
  <c r="BD66" i="18"/>
  <c r="BA66" i="18"/>
  <c r="BF66" i="18"/>
  <c r="BZ187" i="18"/>
  <c r="AZ186" i="17"/>
  <c r="CC66" i="17"/>
  <c r="AM186" i="17"/>
  <c r="BZ186" i="17"/>
  <c r="U65" i="17"/>
  <c r="BP66" i="17"/>
  <c r="CH65" i="17"/>
  <c r="Z186" i="17"/>
  <c r="AC66" i="17"/>
  <c r="AH65" i="17"/>
  <c r="BH65" i="17"/>
  <c r="AP66" i="17"/>
  <c r="BC66" i="17"/>
  <c r="BU65" i="17"/>
  <c r="BM186" i="17"/>
  <c r="P66" i="17"/>
  <c r="AU65" i="17"/>
  <c r="BZ193" i="16"/>
  <c r="CD69" i="16"/>
  <c r="CA69" i="16"/>
  <c r="CF69" i="16"/>
  <c r="BN69" i="16"/>
  <c r="BS69" i="16"/>
  <c r="BM193" i="16"/>
  <c r="BH68" i="16"/>
  <c r="AZ191" i="16"/>
  <c r="AM192" i="16"/>
  <c r="AQ69" i="16"/>
  <c r="AN69" i="16"/>
  <c r="AS69" i="16"/>
  <c r="AD69" i="16"/>
  <c r="AA69" i="16"/>
  <c r="AF69" i="16"/>
  <c r="O68" i="16"/>
  <c r="T68" i="16"/>
  <c r="L69" i="16" s="1"/>
  <c r="P69" i="16" s="1"/>
  <c r="R68" i="16"/>
  <c r="L66" i="15"/>
  <c r="O66" i="15"/>
  <c r="Q66" i="15"/>
  <c r="I67" i="15" s="1"/>
  <c r="L67" i="14"/>
  <c r="Q67" i="14"/>
  <c r="I68" i="14" s="1"/>
  <c r="O67" i="14"/>
  <c r="AB66" i="18" l="1"/>
  <c r="AE66" i="18"/>
  <c r="AG66" i="18"/>
  <c r="Y67" i="18" s="1"/>
  <c r="BZ188" i="18"/>
  <c r="BU66" i="18"/>
  <c r="BP67" i="18"/>
  <c r="CB66" i="18"/>
  <c r="CG66" i="18"/>
  <c r="BY67" i="18" s="1"/>
  <c r="CE66" i="18"/>
  <c r="BB66" i="18"/>
  <c r="BG66" i="18"/>
  <c r="AY67" i="18" s="1"/>
  <c r="BE66" i="18"/>
  <c r="Z188" i="18"/>
  <c r="BM189" i="18"/>
  <c r="AM188" i="18"/>
  <c r="AZ188" i="18"/>
  <c r="Q67" i="18"/>
  <c r="N67" i="18"/>
  <c r="S67" i="18"/>
  <c r="AO66" i="18"/>
  <c r="AT66" i="18"/>
  <c r="AL67" i="18" s="1"/>
  <c r="AR66" i="18"/>
  <c r="Q66" i="17"/>
  <c r="N66" i="17"/>
  <c r="S66" i="17"/>
  <c r="CD66" i="17"/>
  <c r="CA66" i="17"/>
  <c r="CF66" i="17"/>
  <c r="Z187" i="17"/>
  <c r="BM187" i="17"/>
  <c r="BQ66" i="17"/>
  <c r="BN66" i="17"/>
  <c r="BS66" i="17"/>
  <c r="AQ66" i="17"/>
  <c r="AN66" i="17"/>
  <c r="AS66" i="17"/>
  <c r="AD66" i="17"/>
  <c r="AA66" i="17"/>
  <c r="AF66" i="17"/>
  <c r="BZ187" i="17"/>
  <c r="AM187" i="17"/>
  <c r="BD66" i="17"/>
  <c r="BA66" i="17"/>
  <c r="BF66" i="17"/>
  <c r="AZ187" i="17"/>
  <c r="CB69" i="16"/>
  <c r="CG69" i="16"/>
  <c r="BY70" i="16" s="1"/>
  <c r="CC70" i="16" s="1"/>
  <c r="CE69" i="16"/>
  <c r="BZ194" i="16"/>
  <c r="BO69" i="16"/>
  <c r="BR69" i="16"/>
  <c r="BT69" i="16"/>
  <c r="BL70" i="16" s="1"/>
  <c r="BP70" i="16" s="1"/>
  <c r="BQ70" i="16" s="1"/>
  <c r="BM194" i="16"/>
  <c r="AZ192" i="16"/>
  <c r="BD69" i="16"/>
  <c r="BA69" i="16"/>
  <c r="BF69" i="16"/>
  <c r="AO69" i="16"/>
  <c r="AT69" i="16"/>
  <c r="AL70" i="16" s="1"/>
  <c r="AP70" i="16" s="1"/>
  <c r="AR69" i="16"/>
  <c r="AM193" i="16"/>
  <c r="AB69" i="16"/>
  <c r="AG69" i="16"/>
  <c r="Y70" i="16" s="1"/>
  <c r="AC70" i="16" s="1"/>
  <c r="AE69" i="16"/>
  <c r="U68" i="16"/>
  <c r="M67" i="15"/>
  <c r="R66" i="15"/>
  <c r="R67" i="14"/>
  <c r="M68" i="14"/>
  <c r="AM189" i="18" l="1"/>
  <c r="BC67" i="18"/>
  <c r="BZ189" i="18"/>
  <c r="AU66" i="18"/>
  <c r="AP67" i="18"/>
  <c r="O67" i="18"/>
  <c r="R67" i="18"/>
  <c r="T67" i="18"/>
  <c r="L68" i="18" s="1"/>
  <c r="CC67" i="18"/>
  <c r="AC67" i="18"/>
  <c r="BH66" i="18"/>
  <c r="BM190" i="18"/>
  <c r="CH66" i="18"/>
  <c r="AZ189" i="18"/>
  <c r="AH66" i="18"/>
  <c r="BQ67" i="18"/>
  <c r="BN67" i="18"/>
  <c r="BS67" i="18"/>
  <c r="Z189" i="18"/>
  <c r="BZ188" i="17"/>
  <c r="BO66" i="17"/>
  <c r="BR66" i="17"/>
  <c r="BT66" i="17"/>
  <c r="BL67" i="17" s="1"/>
  <c r="AM188" i="17"/>
  <c r="Z188" i="17"/>
  <c r="CB66" i="17"/>
  <c r="CE66" i="17"/>
  <c r="CG66" i="17"/>
  <c r="BY67" i="17" s="1"/>
  <c r="AZ188" i="17"/>
  <c r="AB66" i="17"/>
  <c r="AG66" i="17"/>
  <c r="Y67" i="17" s="1"/>
  <c r="AE66" i="17"/>
  <c r="O66" i="17"/>
  <c r="R66" i="17"/>
  <c r="T66" i="17"/>
  <c r="L67" i="17" s="1"/>
  <c r="AO66" i="17"/>
  <c r="AR66" i="17"/>
  <c r="AT66" i="17"/>
  <c r="AL67" i="17" s="1"/>
  <c r="BB66" i="17"/>
  <c r="BG66" i="17"/>
  <c r="AY67" i="17" s="1"/>
  <c r="BE66" i="17"/>
  <c r="BM188" i="17"/>
  <c r="BZ195" i="16"/>
  <c r="CH69" i="16"/>
  <c r="BM195" i="16"/>
  <c r="BU69" i="16"/>
  <c r="BB69" i="16"/>
  <c r="BE69" i="16"/>
  <c r="BG69" i="16"/>
  <c r="AY70" i="16" s="1"/>
  <c r="BC70" i="16" s="1"/>
  <c r="AZ193" i="16"/>
  <c r="AM194" i="16"/>
  <c r="AU69" i="16"/>
  <c r="AH69" i="16"/>
  <c r="Q69" i="16"/>
  <c r="N69" i="16"/>
  <c r="S69" i="16"/>
  <c r="N67" i="15"/>
  <c r="K67" i="15"/>
  <c r="P67" i="15"/>
  <c r="N68" i="14"/>
  <c r="K68" i="14"/>
  <c r="P68" i="14"/>
  <c r="BD67" i="18" l="1"/>
  <c r="BA67" i="18"/>
  <c r="BF67" i="18"/>
  <c r="AD67" i="18"/>
  <c r="AA67" i="18"/>
  <c r="AF67" i="18"/>
  <c r="CD67" i="18"/>
  <c r="CA67" i="18"/>
  <c r="CF67" i="18"/>
  <c r="BM191" i="18"/>
  <c r="BZ190" i="18"/>
  <c r="BO67" i="18"/>
  <c r="BT67" i="18"/>
  <c r="BL68" i="18" s="1"/>
  <c r="BR67" i="18"/>
  <c r="U67" i="18"/>
  <c r="AQ67" i="18"/>
  <c r="AN67" i="18"/>
  <c r="AS67" i="18"/>
  <c r="AM190" i="18"/>
  <c r="P68" i="18"/>
  <c r="Z190" i="18"/>
  <c r="AZ190" i="18"/>
  <c r="BP67" i="17"/>
  <c r="AZ189" i="17"/>
  <c r="CC67" i="17"/>
  <c r="CH66" i="17"/>
  <c r="BC67" i="17"/>
  <c r="P67" i="17"/>
  <c r="U66" i="17"/>
  <c r="AC67" i="17"/>
  <c r="Z189" i="17"/>
  <c r="BZ189" i="17"/>
  <c r="BH66" i="17"/>
  <c r="AM189" i="17"/>
  <c r="BU66" i="17"/>
  <c r="AH66" i="17"/>
  <c r="BM189" i="17"/>
  <c r="AP67" i="17"/>
  <c r="AU66" i="17"/>
  <c r="BZ196" i="16"/>
  <c r="CD70" i="16"/>
  <c r="CA70" i="16"/>
  <c r="CF70" i="16"/>
  <c r="BN70" i="16"/>
  <c r="BS70" i="16"/>
  <c r="BM196" i="16"/>
  <c r="AZ194" i="16"/>
  <c r="BH69" i="16"/>
  <c r="AM195" i="16"/>
  <c r="AQ70" i="16"/>
  <c r="AN70" i="16"/>
  <c r="AS70" i="16"/>
  <c r="AD70" i="16"/>
  <c r="AA70" i="16"/>
  <c r="AF70" i="16"/>
  <c r="O69" i="16"/>
  <c r="T69" i="16"/>
  <c r="L70" i="16" s="1"/>
  <c r="P70" i="16" s="1"/>
  <c r="R69" i="16"/>
  <c r="L67" i="15"/>
  <c r="Q67" i="15"/>
  <c r="I68" i="15" s="1"/>
  <c r="O67" i="15"/>
  <c r="L68" i="14"/>
  <c r="O68" i="14"/>
  <c r="Q68" i="14"/>
  <c r="I69" i="14" s="1"/>
  <c r="AM191" i="18" l="1"/>
  <c r="AZ191" i="18"/>
  <c r="BP68" i="18"/>
  <c r="Z191" i="18"/>
  <c r="BM192" i="18"/>
  <c r="BB67" i="18"/>
  <c r="BE67" i="18"/>
  <c r="BG67" i="18"/>
  <c r="AY68" i="18" s="1"/>
  <c r="AB67" i="18"/>
  <c r="AG67" i="18"/>
  <c r="Y68" i="18" s="1"/>
  <c r="AE67" i="18"/>
  <c r="AO67" i="18"/>
  <c r="AT67" i="18"/>
  <c r="AL68" i="18" s="1"/>
  <c r="AR67" i="18"/>
  <c r="Q68" i="18"/>
  <c r="N68" i="18"/>
  <c r="S68" i="18"/>
  <c r="BZ191" i="18"/>
  <c r="BU67" i="18"/>
  <c r="CB67" i="18"/>
  <c r="CG67" i="18"/>
  <c r="BY68" i="18" s="1"/>
  <c r="CE67" i="18"/>
  <c r="AM190" i="17"/>
  <c r="AQ67" i="17"/>
  <c r="AN67" i="17"/>
  <c r="AS67" i="17"/>
  <c r="CD67" i="17"/>
  <c r="CA67" i="17"/>
  <c r="CF67" i="17"/>
  <c r="AZ190" i="17"/>
  <c r="AD67" i="17"/>
  <c r="AA67" i="17"/>
  <c r="AF67" i="17"/>
  <c r="BQ67" i="17"/>
  <c r="BN67" i="17"/>
  <c r="BS67" i="17"/>
  <c r="BM190" i="17"/>
  <c r="Q67" i="17"/>
  <c r="N67" i="17"/>
  <c r="S67" i="17"/>
  <c r="BZ190" i="17"/>
  <c r="BD67" i="17"/>
  <c r="BA67" i="17"/>
  <c r="BF67" i="17"/>
  <c r="Z190" i="17"/>
  <c r="CB70" i="16"/>
  <c r="CE70" i="16"/>
  <c r="CG70" i="16"/>
  <c r="BY71" i="16" s="1"/>
  <c r="CC71" i="16" s="1"/>
  <c r="BZ197" i="16"/>
  <c r="BM197" i="16"/>
  <c r="BO70" i="16"/>
  <c r="BT70" i="16"/>
  <c r="BL71" i="16" s="1"/>
  <c r="BP71" i="16" s="1"/>
  <c r="BQ71" i="16" s="1"/>
  <c r="BR70" i="16"/>
  <c r="BD70" i="16"/>
  <c r="BA70" i="16"/>
  <c r="BF70" i="16"/>
  <c r="AZ195" i="16"/>
  <c r="AO70" i="16"/>
  <c r="AT70" i="16"/>
  <c r="AL71" i="16" s="1"/>
  <c r="AP71" i="16" s="1"/>
  <c r="AR70" i="16"/>
  <c r="AM196" i="16"/>
  <c r="AB70" i="16"/>
  <c r="AE70" i="16"/>
  <c r="AG70" i="16"/>
  <c r="Y71" i="16" s="1"/>
  <c r="AC71" i="16" s="1"/>
  <c r="U69" i="16"/>
  <c r="R67" i="15"/>
  <c r="M68" i="15"/>
  <c r="M69" i="14"/>
  <c r="R68" i="14"/>
  <c r="O68" i="18" l="1"/>
  <c r="T68" i="18"/>
  <c r="L69" i="18" s="1"/>
  <c r="R68" i="18"/>
  <c r="AZ192" i="18"/>
  <c r="BH67" i="18"/>
  <c r="CC68" i="18"/>
  <c r="AM192" i="18"/>
  <c r="AP68" i="18"/>
  <c r="AH67" i="18"/>
  <c r="Z192" i="18"/>
  <c r="AU67" i="18"/>
  <c r="BM193" i="18"/>
  <c r="BZ192" i="18"/>
  <c r="AC68" i="18"/>
  <c r="BC68" i="18"/>
  <c r="CH67" i="18"/>
  <c r="BQ68" i="18"/>
  <c r="BN68" i="18"/>
  <c r="BS68" i="18"/>
  <c r="CB67" i="17"/>
  <c r="CG67" i="17"/>
  <c r="BY68" i="17" s="1"/>
  <c r="CE67" i="17"/>
  <c r="BZ191" i="17"/>
  <c r="O67" i="17"/>
  <c r="R67" i="17"/>
  <c r="T67" i="17"/>
  <c r="L68" i="17" s="1"/>
  <c r="AB67" i="17"/>
  <c r="AG67" i="17"/>
  <c r="Y68" i="17" s="1"/>
  <c r="AE67" i="17"/>
  <c r="Z191" i="17"/>
  <c r="BO67" i="17"/>
  <c r="BT67" i="17"/>
  <c r="BL68" i="17" s="1"/>
  <c r="BR67" i="17"/>
  <c r="AO67" i="17"/>
  <c r="AR67" i="17"/>
  <c r="AT67" i="17"/>
  <c r="AL68" i="17" s="1"/>
  <c r="BM191" i="17"/>
  <c r="BB67" i="17"/>
  <c r="BG67" i="17"/>
  <c r="AY68" i="17" s="1"/>
  <c r="BE67" i="17"/>
  <c r="AZ191" i="17"/>
  <c r="AM191" i="17"/>
  <c r="BZ198" i="16"/>
  <c r="CH70" i="16"/>
  <c r="BU70" i="16"/>
  <c r="BM198" i="16"/>
  <c r="AZ196" i="16"/>
  <c r="BB70" i="16"/>
  <c r="BG70" i="16"/>
  <c r="AY71" i="16" s="1"/>
  <c r="BC71" i="16" s="1"/>
  <c r="BE70" i="16"/>
  <c r="AM197" i="16"/>
  <c r="AU70" i="16"/>
  <c r="AH70" i="16"/>
  <c r="Q70" i="16"/>
  <c r="N70" i="16"/>
  <c r="S70" i="16"/>
  <c r="N68" i="15"/>
  <c r="K68" i="15"/>
  <c r="P68" i="15"/>
  <c r="N69" i="14"/>
  <c r="K69" i="14"/>
  <c r="P69" i="14"/>
  <c r="Z193" i="18" l="1"/>
  <c r="AZ193" i="18"/>
  <c r="BZ193" i="18"/>
  <c r="AQ68" i="18"/>
  <c r="AN68" i="18"/>
  <c r="AS68" i="18"/>
  <c r="BM194" i="18"/>
  <c r="U68" i="18"/>
  <c r="BD68" i="18"/>
  <c r="BA68" i="18"/>
  <c r="BF68" i="18"/>
  <c r="AM193" i="18"/>
  <c r="P69" i="18"/>
  <c r="BO68" i="18"/>
  <c r="BR68" i="18"/>
  <c r="BT68" i="18"/>
  <c r="BL69" i="18" s="1"/>
  <c r="AD68" i="18"/>
  <c r="AA68" i="18"/>
  <c r="AF68" i="18"/>
  <c r="CD68" i="18"/>
  <c r="CA68" i="18"/>
  <c r="CF68" i="18"/>
  <c r="Z192" i="17"/>
  <c r="BU67" i="17"/>
  <c r="CC68" i="17"/>
  <c r="AZ192" i="17"/>
  <c r="AU67" i="17"/>
  <c r="BH67" i="17"/>
  <c r="BC68" i="17"/>
  <c r="AH67" i="17"/>
  <c r="CH67" i="17"/>
  <c r="AM192" i="17"/>
  <c r="BM192" i="17"/>
  <c r="BP68" i="17"/>
  <c r="P68" i="17"/>
  <c r="AP68" i="17"/>
  <c r="BZ192" i="17"/>
  <c r="AC68" i="17"/>
  <c r="U67" i="17"/>
  <c r="CD71" i="16"/>
  <c r="CA71" i="16"/>
  <c r="CF71" i="16"/>
  <c r="BZ199" i="16"/>
  <c r="BM199" i="16"/>
  <c r="BN71" i="16"/>
  <c r="BS71" i="16"/>
  <c r="BH70" i="16"/>
  <c r="AZ197" i="16"/>
  <c r="AM198" i="16"/>
  <c r="AQ71" i="16"/>
  <c r="AN71" i="16"/>
  <c r="AS71" i="16"/>
  <c r="AD71" i="16"/>
  <c r="AA71" i="16"/>
  <c r="AF71" i="16"/>
  <c r="O70" i="16"/>
  <c r="R70" i="16"/>
  <c r="T70" i="16"/>
  <c r="L71" i="16" s="1"/>
  <c r="P71" i="16" s="1"/>
  <c r="L68" i="15"/>
  <c r="O68" i="15"/>
  <c r="Q68" i="15"/>
  <c r="I69" i="15" s="1"/>
  <c r="L69" i="14"/>
  <c r="Q69" i="14"/>
  <c r="I70" i="14" s="1"/>
  <c r="O69" i="14"/>
  <c r="AO68" i="18" l="1"/>
  <c r="AT68" i="18"/>
  <c r="AL69" i="18" s="1"/>
  <c r="AR68" i="18"/>
  <c r="BZ194" i="18"/>
  <c r="BB68" i="18"/>
  <c r="BE68" i="18"/>
  <c r="BG68" i="18"/>
  <c r="AY69" i="18" s="1"/>
  <c r="Q69" i="18"/>
  <c r="N69" i="18"/>
  <c r="S69" i="18"/>
  <c r="BM195" i="18"/>
  <c r="AZ194" i="18"/>
  <c r="BP69" i="18"/>
  <c r="BU68" i="18"/>
  <c r="AB68" i="18"/>
  <c r="AG68" i="18"/>
  <c r="Y69" i="18" s="1"/>
  <c r="AE68" i="18"/>
  <c r="AM194" i="18"/>
  <c r="Z194" i="18"/>
  <c r="CB68" i="18"/>
  <c r="CE68" i="18"/>
  <c r="CG68" i="18"/>
  <c r="BY69" i="18" s="1"/>
  <c r="AD68" i="17"/>
  <c r="AA68" i="17"/>
  <c r="AF68" i="17"/>
  <c r="BQ68" i="17"/>
  <c r="BN68" i="17"/>
  <c r="BS68" i="17"/>
  <c r="BM193" i="17"/>
  <c r="AZ193" i="17"/>
  <c r="BD68" i="17"/>
  <c r="BA68" i="17"/>
  <c r="BF68" i="17"/>
  <c r="AQ68" i="17"/>
  <c r="AN68" i="17"/>
  <c r="AS68" i="17"/>
  <c r="AM193" i="17"/>
  <c r="CD68" i="17"/>
  <c r="CA68" i="17"/>
  <c r="CF68" i="17"/>
  <c r="BZ193" i="17"/>
  <c r="Q68" i="17"/>
  <c r="N68" i="17"/>
  <c r="S68" i="17"/>
  <c r="Z193" i="17"/>
  <c r="BZ200" i="16"/>
  <c r="CB71" i="16"/>
  <c r="CG71" i="16"/>
  <c r="BY72" i="16" s="1"/>
  <c r="CC72" i="16" s="1"/>
  <c r="CE71" i="16"/>
  <c r="BO71" i="16"/>
  <c r="BT71" i="16"/>
  <c r="BL72" i="16" s="1"/>
  <c r="BP72" i="16" s="1"/>
  <c r="BQ72" i="16" s="1"/>
  <c r="BR71" i="16"/>
  <c r="BM200" i="16"/>
  <c r="AZ198" i="16"/>
  <c r="BD71" i="16"/>
  <c r="BA71" i="16"/>
  <c r="BF71" i="16"/>
  <c r="AO71" i="16"/>
  <c r="AT71" i="16"/>
  <c r="AL72" i="16" s="1"/>
  <c r="AP72" i="16" s="1"/>
  <c r="AR71" i="16"/>
  <c r="AM199" i="16"/>
  <c r="AB71" i="16"/>
  <c r="AE71" i="16"/>
  <c r="AG71" i="16"/>
  <c r="Y72" i="16" s="1"/>
  <c r="AC72" i="16" s="1"/>
  <c r="U70" i="16"/>
  <c r="R68" i="15"/>
  <c r="M69" i="15"/>
  <c r="R69" i="14"/>
  <c r="M70" i="14"/>
  <c r="AC69" i="18" l="1"/>
  <c r="BH68" i="18"/>
  <c r="CH68" i="18"/>
  <c r="BM196" i="18"/>
  <c r="O69" i="18"/>
  <c r="R69" i="18"/>
  <c r="T69" i="18"/>
  <c r="L70" i="18" s="1"/>
  <c r="BZ195" i="18"/>
  <c r="CC69" i="18"/>
  <c r="AU68" i="18"/>
  <c r="Z195" i="18"/>
  <c r="BQ69" i="18"/>
  <c r="BN69" i="18"/>
  <c r="BS69" i="18"/>
  <c r="AP69" i="18"/>
  <c r="AH68" i="18"/>
  <c r="AM195" i="18"/>
  <c r="AZ195" i="18"/>
  <c r="BC69" i="18"/>
  <c r="AO68" i="17"/>
  <c r="AR68" i="17"/>
  <c r="AT68" i="17"/>
  <c r="AL69" i="17" s="1"/>
  <c r="BM194" i="17"/>
  <c r="BZ194" i="17"/>
  <c r="AM194" i="17"/>
  <c r="AB68" i="17"/>
  <c r="AE68" i="17"/>
  <c r="AG68" i="17"/>
  <c r="Y69" i="17" s="1"/>
  <c r="BO68" i="17"/>
  <c r="BT68" i="17"/>
  <c r="BL69" i="17" s="1"/>
  <c r="BR68" i="17"/>
  <c r="CB68" i="17"/>
  <c r="CG68" i="17"/>
  <c r="BY69" i="17" s="1"/>
  <c r="CE68" i="17"/>
  <c r="BB68" i="17"/>
  <c r="BE68" i="17"/>
  <c r="BG68" i="17"/>
  <c r="AY69" i="17" s="1"/>
  <c r="Z194" i="17"/>
  <c r="O68" i="17"/>
  <c r="R68" i="17"/>
  <c r="T68" i="17"/>
  <c r="L69" i="17" s="1"/>
  <c r="AZ194" i="17"/>
  <c r="BZ201" i="16"/>
  <c r="CH71" i="16"/>
  <c r="BM201" i="16"/>
  <c r="BU71" i="16"/>
  <c r="BB71" i="16"/>
  <c r="BE71" i="16"/>
  <c r="BG71" i="16"/>
  <c r="AY72" i="16" s="1"/>
  <c r="BC72" i="16" s="1"/>
  <c r="AZ199" i="16"/>
  <c r="AM200" i="16"/>
  <c r="AU71" i="16"/>
  <c r="AH71" i="16"/>
  <c r="Q71" i="16"/>
  <c r="N71" i="16"/>
  <c r="S71" i="16"/>
  <c r="N69" i="15"/>
  <c r="K69" i="15"/>
  <c r="P69" i="15"/>
  <c r="N70" i="14"/>
  <c r="K70" i="14"/>
  <c r="P70" i="14"/>
  <c r="AZ196" i="18" l="1"/>
  <c r="CD69" i="18"/>
  <c r="CA69" i="18"/>
  <c r="CF69" i="18"/>
  <c r="P70" i="18"/>
  <c r="BO69" i="18"/>
  <c r="BR69" i="18"/>
  <c r="BT69" i="18"/>
  <c r="BL70" i="18" s="1"/>
  <c r="BZ196" i="18"/>
  <c r="Z196" i="18"/>
  <c r="U69" i="18"/>
  <c r="BM197" i="18"/>
  <c r="AM196" i="18"/>
  <c r="BD69" i="18"/>
  <c r="BA69" i="18"/>
  <c r="BF69" i="18"/>
  <c r="AQ69" i="18"/>
  <c r="AN69" i="18"/>
  <c r="AS69" i="18"/>
  <c r="AD69" i="18"/>
  <c r="AA69" i="18"/>
  <c r="AF69" i="18"/>
  <c r="BM195" i="17"/>
  <c r="CH68" i="17"/>
  <c r="U68" i="17"/>
  <c r="Z195" i="17"/>
  <c r="CC69" i="17"/>
  <c r="AM195" i="17"/>
  <c r="AP69" i="17"/>
  <c r="P69" i="17"/>
  <c r="BH68" i="17"/>
  <c r="AU68" i="17"/>
  <c r="AH68" i="17"/>
  <c r="BU68" i="17"/>
  <c r="BP69" i="17"/>
  <c r="BC69" i="17"/>
  <c r="AZ195" i="17"/>
  <c r="AC69" i="17"/>
  <c r="BZ195" i="17"/>
  <c r="CD72" i="16"/>
  <c r="CA72" i="16"/>
  <c r="CF72" i="16"/>
  <c r="BZ202" i="16"/>
  <c r="BN72" i="16"/>
  <c r="BS72" i="16"/>
  <c r="BM202" i="16"/>
  <c r="AZ200" i="16"/>
  <c r="BH71" i="16"/>
  <c r="AM201" i="16"/>
  <c r="AQ72" i="16"/>
  <c r="AN72" i="16"/>
  <c r="AS72" i="16"/>
  <c r="AA72" i="16"/>
  <c r="AD72" i="16"/>
  <c r="AF72" i="16"/>
  <c r="O71" i="16"/>
  <c r="T71" i="16"/>
  <c r="L72" i="16" s="1"/>
  <c r="P72" i="16" s="1"/>
  <c r="R71" i="16"/>
  <c r="L69" i="15"/>
  <c r="O69" i="15"/>
  <c r="Q69" i="15"/>
  <c r="I70" i="15" s="1"/>
  <c r="L70" i="14"/>
  <c r="O70" i="14"/>
  <c r="Q70" i="14"/>
  <c r="I71" i="14" s="1"/>
  <c r="CB69" i="18" l="1"/>
  <c r="CE69" i="18"/>
  <c r="CG69" i="18"/>
  <c r="BY70" i="18" s="1"/>
  <c r="BP70" i="18"/>
  <c r="Q70" i="18"/>
  <c r="N70" i="18"/>
  <c r="S70" i="18"/>
  <c r="Z197" i="18"/>
  <c r="BZ197" i="18"/>
  <c r="AO69" i="18"/>
  <c r="AR69" i="18"/>
  <c r="AT69" i="18"/>
  <c r="AL70" i="18" s="1"/>
  <c r="BM198" i="18"/>
  <c r="BU69" i="18"/>
  <c r="AZ197" i="18"/>
  <c r="BB69" i="18"/>
  <c r="BE69" i="18"/>
  <c r="BG69" i="18"/>
  <c r="AY70" i="18" s="1"/>
  <c r="AB69" i="18"/>
  <c r="AG69" i="18"/>
  <c r="Y70" i="18" s="1"/>
  <c r="AE69" i="18"/>
  <c r="AM197" i="18"/>
  <c r="AD69" i="17"/>
  <c r="AA69" i="17"/>
  <c r="AF69" i="17"/>
  <c r="AQ69" i="17"/>
  <c r="AN69" i="17"/>
  <c r="AS69" i="17"/>
  <c r="Q69" i="17"/>
  <c r="N69" i="17"/>
  <c r="S69" i="17"/>
  <c r="Z196" i="17"/>
  <c r="AZ196" i="17"/>
  <c r="AM196" i="17"/>
  <c r="BQ69" i="17"/>
  <c r="BN69" i="17"/>
  <c r="BS69" i="17"/>
  <c r="BD69" i="17"/>
  <c r="BA69" i="17"/>
  <c r="BF69" i="17"/>
  <c r="BZ196" i="17"/>
  <c r="CD69" i="17"/>
  <c r="CA69" i="17"/>
  <c r="CF69" i="17"/>
  <c r="BM196" i="17"/>
  <c r="BZ203" i="16"/>
  <c r="CB72" i="16"/>
  <c r="CG72" i="16"/>
  <c r="BY73" i="16" s="1"/>
  <c r="CC73" i="16" s="1"/>
  <c r="CE72" i="16"/>
  <c r="BM203" i="16"/>
  <c r="BO72" i="16"/>
  <c r="BR72" i="16"/>
  <c r="BT72" i="16"/>
  <c r="BL73" i="16" s="1"/>
  <c r="BP73" i="16" s="1"/>
  <c r="BQ73" i="16" s="1"/>
  <c r="BD72" i="16"/>
  <c r="BA72" i="16"/>
  <c r="BF72" i="16"/>
  <c r="AZ201" i="16"/>
  <c r="AO72" i="16"/>
  <c r="AT72" i="16"/>
  <c r="AL73" i="16" s="1"/>
  <c r="AP73" i="16" s="1"/>
  <c r="AR72" i="16"/>
  <c r="AM202" i="16"/>
  <c r="AB72" i="16"/>
  <c r="AE72" i="16"/>
  <c r="AG72" i="16"/>
  <c r="Y73" i="16" s="1"/>
  <c r="AC73" i="16" s="1"/>
  <c r="U71" i="16"/>
  <c r="M70" i="15"/>
  <c r="R69" i="15"/>
  <c r="M71" i="14"/>
  <c r="R70" i="14"/>
  <c r="BZ198" i="18" l="1"/>
  <c r="AH69" i="18"/>
  <c r="CC70" i="18"/>
  <c r="CH69" i="18"/>
  <c r="BC70" i="18"/>
  <c r="BH69" i="18"/>
  <c r="AP70" i="18"/>
  <c r="O70" i="18"/>
  <c r="T70" i="18"/>
  <c r="L71" i="18" s="1"/>
  <c r="R70" i="18"/>
  <c r="Z198" i="18"/>
  <c r="BM199" i="18"/>
  <c r="AU69" i="18"/>
  <c r="AZ198" i="18"/>
  <c r="AC70" i="18"/>
  <c r="AM198" i="18"/>
  <c r="BQ70" i="18"/>
  <c r="BN70" i="18"/>
  <c r="BS70" i="18"/>
  <c r="BZ197" i="17"/>
  <c r="BB69" i="17"/>
  <c r="BE69" i="17"/>
  <c r="BG69" i="17"/>
  <c r="AY70" i="17" s="1"/>
  <c r="AZ197" i="17"/>
  <c r="O69" i="17"/>
  <c r="R69" i="17"/>
  <c r="T69" i="17"/>
  <c r="L70" i="17" s="1"/>
  <c r="AM197" i="17"/>
  <c r="AO69" i="17"/>
  <c r="AR69" i="17"/>
  <c r="AT69" i="17"/>
  <c r="AL70" i="17" s="1"/>
  <c r="Z197" i="17"/>
  <c r="AB69" i="17"/>
  <c r="AE69" i="17"/>
  <c r="AG69" i="17"/>
  <c r="Y70" i="17" s="1"/>
  <c r="BM197" i="17"/>
  <c r="CB69" i="17"/>
  <c r="CG69" i="17"/>
  <c r="BY70" i="17" s="1"/>
  <c r="CE69" i="17"/>
  <c r="BO69" i="17"/>
  <c r="BT69" i="17"/>
  <c r="BL70" i="17" s="1"/>
  <c r="BR69" i="17"/>
  <c r="CH72" i="16"/>
  <c r="BZ204" i="16"/>
  <c r="BU72" i="16"/>
  <c r="BM204" i="16"/>
  <c r="AZ202" i="16"/>
  <c r="BB72" i="16"/>
  <c r="BG72" i="16"/>
  <c r="AY73" i="16" s="1"/>
  <c r="BC73" i="16" s="1"/>
  <c r="BE72" i="16"/>
  <c r="AM203" i="16"/>
  <c r="AU72" i="16"/>
  <c r="AH72" i="16"/>
  <c r="Q72" i="16"/>
  <c r="N72" i="16"/>
  <c r="S72" i="16"/>
  <c r="N70" i="15"/>
  <c r="K70" i="15"/>
  <c r="P70" i="15"/>
  <c r="N71" i="14"/>
  <c r="K71" i="14"/>
  <c r="P71" i="14"/>
  <c r="P71" i="18" l="1"/>
  <c r="CD70" i="18"/>
  <c r="CA70" i="18"/>
  <c r="CF70" i="18"/>
  <c r="BM200" i="18"/>
  <c r="AD70" i="18"/>
  <c r="AA70" i="18"/>
  <c r="AF70" i="18"/>
  <c r="Z199" i="18"/>
  <c r="BO70" i="18"/>
  <c r="BR70" i="18"/>
  <c r="BT70" i="18"/>
  <c r="BL71" i="18" s="1"/>
  <c r="AQ70" i="18"/>
  <c r="AN70" i="18"/>
  <c r="AS70" i="18"/>
  <c r="AM199" i="18"/>
  <c r="AZ199" i="18"/>
  <c r="U70" i="18"/>
  <c r="BD70" i="18"/>
  <c r="BA70" i="18"/>
  <c r="BF70" i="18"/>
  <c r="BZ199" i="18"/>
  <c r="BP70" i="17"/>
  <c r="AM198" i="17"/>
  <c r="AZ198" i="17"/>
  <c r="AC70" i="17"/>
  <c r="CH69" i="17"/>
  <c r="P70" i="17"/>
  <c r="BH69" i="17"/>
  <c r="AU69" i="17"/>
  <c r="BC70" i="17"/>
  <c r="Z198" i="17"/>
  <c r="U69" i="17"/>
  <c r="AH69" i="17"/>
  <c r="CC70" i="17"/>
  <c r="BU69" i="17"/>
  <c r="BM198" i="17"/>
  <c r="AP70" i="17"/>
  <c r="BZ198" i="17"/>
  <c r="CD73" i="16"/>
  <c r="CA73" i="16"/>
  <c r="CF73" i="16"/>
  <c r="BZ205" i="16"/>
  <c r="BN73" i="16"/>
  <c r="BS73" i="16"/>
  <c r="BM205" i="16"/>
  <c r="BH72" i="16"/>
  <c r="AZ203" i="16"/>
  <c r="AQ73" i="16"/>
  <c r="AN73" i="16"/>
  <c r="AS73" i="16"/>
  <c r="AM204" i="16"/>
  <c r="AD73" i="16"/>
  <c r="AA73" i="16"/>
  <c r="AF73" i="16"/>
  <c r="O72" i="16"/>
  <c r="T72" i="16"/>
  <c r="L73" i="16" s="1"/>
  <c r="P73" i="16" s="1"/>
  <c r="R72" i="16"/>
  <c r="L70" i="15"/>
  <c r="Q70" i="15"/>
  <c r="I71" i="15" s="1"/>
  <c r="O70" i="15"/>
  <c r="L71" i="14"/>
  <c r="Q71" i="14"/>
  <c r="I72" i="14" s="1"/>
  <c r="O71" i="14"/>
  <c r="BZ200" i="18" l="1"/>
  <c r="CB70" i="18"/>
  <c r="CE70" i="18"/>
  <c r="CG70" i="18"/>
  <c r="BY71" i="18" s="1"/>
  <c r="AZ200" i="18"/>
  <c r="BB70" i="18"/>
  <c r="BG70" i="18"/>
  <c r="AY71" i="18" s="1"/>
  <c r="BE70" i="18"/>
  <c r="BP71" i="18"/>
  <c r="BU70" i="18"/>
  <c r="AM200" i="18"/>
  <c r="BM201" i="18"/>
  <c r="Z200" i="18"/>
  <c r="AO70" i="18"/>
  <c r="AR70" i="18"/>
  <c r="AT70" i="18"/>
  <c r="AL71" i="18" s="1"/>
  <c r="AB70" i="18"/>
  <c r="AG70" i="18"/>
  <c r="Y71" i="18" s="1"/>
  <c r="AE70" i="18"/>
  <c r="Q71" i="18"/>
  <c r="N71" i="18"/>
  <c r="S71" i="18"/>
  <c r="AD70" i="17"/>
  <c r="AA70" i="17"/>
  <c r="AF70" i="17"/>
  <c r="AQ70" i="17"/>
  <c r="AN70" i="17"/>
  <c r="AS70" i="17"/>
  <c r="BM199" i="17"/>
  <c r="Q70" i="17"/>
  <c r="N70" i="17"/>
  <c r="S70" i="17"/>
  <c r="AM199" i="17"/>
  <c r="AZ199" i="17"/>
  <c r="CD70" i="17"/>
  <c r="CA70" i="17"/>
  <c r="CF70" i="17"/>
  <c r="Z199" i="17"/>
  <c r="BZ199" i="17"/>
  <c r="BD70" i="17"/>
  <c r="BA70" i="17"/>
  <c r="BF70" i="17"/>
  <c r="BQ70" i="17"/>
  <c r="BN70" i="17"/>
  <c r="BS70" i="17"/>
  <c r="BZ206" i="16"/>
  <c r="CB73" i="16"/>
  <c r="CG73" i="16"/>
  <c r="BY74" i="16" s="1"/>
  <c r="CC74" i="16" s="1"/>
  <c r="CE73" i="16"/>
  <c r="BM206" i="16"/>
  <c r="BO73" i="16"/>
  <c r="BR73" i="16"/>
  <c r="BT73" i="16"/>
  <c r="BL74" i="16" s="1"/>
  <c r="BP74" i="16" s="1"/>
  <c r="BQ74" i="16" s="1"/>
  <c r="AZ204" i="16"/>
  <c r="BD73" i="16"/>
  <c r="BA73" i="16"/>
  <c r="BF73" i="16"/>
  <c r="AM205" i="16"/>
  <c r="AO73" i="16"/>
  <c r="AR73" i="16"/>
  <c r="AT73" i="16"/>
  <c r="AL74" i="16" s="1"/>
  <c r="AP74" i="16" s="1"/>
  <c r="AB73" i="16"/>
  <c r="AG73" i="16"/>
  <c r="Y74" i="16" s="1"/>
  <c r="AC74" i="16" s="1"/>
  <c r="AE73" i="16"/>
  <c r="U72" i="16"/>
  <c r="R70" i="15"/>
  <c r="M71" i="15"/>
  <c r="R71" i="14"/>
  <c r="M72" i="14"/>
  <c r="CC71" i="18" l="1"/>
  <c r="AZ201" i="18"/>
  <c r="BQ71" i="18"/>
  <c r="BN71" i="18"/>
  <c r="BS71" i="18"/>
  <c r="CH70" i="18"/>
  <c r="BH70" i="18"/>
  <c r="O71" i="18"/>
  <c r="T71" i="18"/>
  <c r="L72" i="18" s="1"/>
  <c r="R71" i="18"/>
  <c r="BM202" i="18"/>
  <c r="AP71" i="18"/>
  <c r="BC71" i="18"/>
  <c r="BZ201" i="18"/>
  <c r="Z201" i="18"/>
  <c r="AH70" i="18"/>
  <c r="AC71" i="18"/>
  <c r="AU70" i="18"/>
  <c r="AM201" i="18"/>
  <c r="AZ200" i="17"/>
  <c r="AO70" i="17"/>
  <c r="AR70" i="17"/>
  <c r="AT70" i="17"/>
  <c r="AL71" i="17" s="1"/>
  <c r="AM200" i="17"/>
  <c r="BO70" i="17"/>
  <c r="BT70" i="17"/>
  <c r="BL71" i="17" s="1"/>
  <c r="BR70" i="17"/>
  <c r="Z200" i="17"/>
  <c r="O70" i="17"/>
  <c r="R70" i="17"/>
  <c r="T70" i="17"/>
  <c r="L71" i="17" s="1"/>
  <c r="AB70" i="17"/>
  <c r="AE70" i="17"/>
  <c r="AG70" i="17"/>
  <c r="Y71" i="17" s="1"/>
  <c r="BB70" i="17"/>
  <c r="BE70" i="17"/>
  <c r="BG70" i="17"/>
  <c r="AY71" i="17" s="1"/>
  <c r="BM200" i="17"/>
  <c r="BZ200" i="17"/>
  <c r="CB70" i="17"/>
  <c r="CG70" i="17"/>
  <c r="BY71" i="17" s="1"/>
  <c r="CE70" i="17"/>
  <c r="CH73" i="16"/>
  <c r="BZ207" i="16"/>
  <c r="BU73" i="16"/>
  <c r="BM207" i="16"/>
  <c r="BB73" i="16"/>
  <c r="BG73" i="16"/>
  <c r="AY74" i="16" s="1"/>
  <c r="BC74" i="16" s="1"/>
  <c r="BE73" i="16"/>
  <c r="AZ205" i="16"/>
  <c r="AU73" i="16"/>
  <c r="AM206" i="16"/>
  <c r="AH73" i="16"/>
  <c r="Q73" i="16"/>
  <c r="N73" i="16"/>
  <c r="S73" i="16"/>
  <c r="N71" i="15"/>
  <c r="K71" i="15"/>
  <c r="P71" i="15"/>
  <c r="N72" i="14"/>
  <c r="K72" i="14"/>
  <c r="P72" i="14"/>
  <c r="BO71" i="18" l="1"/>
  <c r="BT71" i="18"/>
  <c r="BL72" i="18" s="1"/>
  <c r="BR71" i="18"/>
  <c r="Z202" i="18"/>
  <c r="U71" i="18"/>
  <c r="AD71" i="18"/>
  <c r="AA71" i="18"/>
  <c r="AF71" i="18"/>
  <c r="AZ202" i="18"/>
  <c r="P72" i="18"/>
  <c r="BD71" i="18"/>
  <c r="BA71" i="18"/>
  <c r="BF71" i="18"/>
  <c r="AQ71" i="18"/>
  <c r="AN71" i="18"/>
  <c r="AS71" i="18"/>
  <c r="BM203" i="18"/>
  <c r="BZ202" i="18"/>
  <c r="AM202" i="18"/>
  <c r="CD71" i="18"/>
  <c r="CA71" i="18"/>
  <c r="CF71" i="18"/>
  <c r="AM201" i="17"/>
  <c r="BC71" i="17"/>
  <c r="Z201" i="17"/>
  <c r="BU70" i="17"/>
  <c r="AU70" i="17"/>
  <c r="AP71" i="17"/>
  <c r="BP71" i="17"/>
  <c r="AH70" i="17"/>
  <c r="CH70" i="17"/>
  <c r="P71" i="17"/>
  <c r="BH70" i="17"/>
  <c r="AC71" i="17"/>
  <c r="BZ201" i="17"/>
  <c r="BM201" i="17"/>
  <c r="CC71" i="17"/>
  <c r="U70" i="17"/>
  <c r="AZ201" i="17"/>
  <c r="BZ208" i="16"/>
  <c r="CD74" i="16"/>
  <c r="CA74" i="16"/>
  <c r="CF74" i="16"/>
  <c r="BN74" i="16"/>
  <c r="BS74" i="16"/>
  <c r="BM208" i="16"/>
  <c r="AZ206" i="16"/>
  <c r="BH73" i="16"/>
  <c r="AM207" i="16"/>
  <c r="AQ74" i="16"/>
  <c r="AN74" i="16"/>
  <c r="AS74" i="16"/>
  <c r="AD74" i="16"/>
  <c r="AA74" i="16"/>
  <c r="AF74" i="16"/>
  <c r="O73" i="16"/>
  <c r="R73" i="16"/>
  <c r="T73" i="16"/>
  <c r="L74" i="16" s="1"/>
  <c r="P74" i="16" s="1"/>
  <c r="L71" i="15"/>
  <c r="O71" i="15"/>
  <c r="Q71" i="15"/>
  <c r="I72" i="15" s="1"/>
  <c r="L72" i="14"/>
  <c r="O72" i="14"/>
  <c r="Q72" i="14"/>
  <c r="I73" i="14" s="1"/>
  <c r="Z203" i="18" l="1"/>
  <c r="BZ203" i="18"/>
  <c r="CB71" i="18"/>
  <c r="CG71" i="18"/>
  <c r="BY72" i="18" s="1"/>
  <c r="CE71" i="18"/>
  <c r="BU71" i="18"/>
  <c r="Q72" i="18"/>
  <c r="N72" i="18"/>
  <c r="S72" i="18"/>
  <c r="AZ203" i="18"/>
  <c r="BP72" i="18"/>
  <c r="AO71" i="18"/>
  <c r="AT71" i="18"/>
  <c r="AL72" i="18" s="1"/>
  <c r="AR71" i="18"/>
  <c r="AM203" i="18"/>
  <c r="AB71" i="18"/>
  <c r="AE71" i="18"/>
  <c r="AG71" i="18"/>
  <c r="Y72" i="18" s="1"/>
  <c r="BM204" i="18"/>
  <c r="BB71" i="18"/>
  <c r="BE71" i="18"/>
  <c r="BG71" i="18"/>
  <c r="AY72" i="18" s="1"/>
  <c r="BQ71" i="17"/>
  <c r="BN71" i="17"/>
  <c r="BS71" i="17"/>
  <c r="CD71" i="17"/>
  <c r="CA71" i="17"/>
  <c r="CF71" i="17"/>
  <c r="BD71" i="17"/>
  <c r="BA71" i="17"/>
  <c r="BF71" i="17"/>
  <c r="AD71" i="17"/>
  <c r="AA71" i="17"/>
  <c r="AF71" i="17"/>
  <c r="Z202" i="17"/>
  <c r="BM202" i="17"/>
  <c r="AQ71" i="17"/>
  <c r="AN71" i="17"/>
  <c r="AS71" i="17"/>
  <c r="AM202" i="17"/>
  <c r="Q71" i="17"/>
  <c r="N71" i="17"/>
  <c r="S71" i="17"/>
  <c r="AZ202" i="17"/>
  <c r="BZ202" i="17"/>
  <c r="BZ209" i="16"/>
  <c r="CB74" i="16"/>
  <c r="CE74" i="16"/>
  <c r="CG74" i="16"/>
  <c r="BY75" i="16" s="1"/>
  <c r="CC75" i="16" s="1"/>
  <c r="BM209" i="16"/>
  <c r="BO74" i="16"/>
  <c r="BR74" i="16"/>
  <c r="BT74" i="16"/>
  <c r="BL75" i="16" s="1"/>
  <c r="BP75" i="16" s="1"/>
  <c r="BQ75" i="16" s="1"/>
  <c r="BD74" i="16"/>
  <c r="BA74" i="16"/>
  <c r="BF74" i="16"/>
  <c r="AZ207" i="16"/>
  <c r="AO74" i="16"/>
  <c r="AT74" i="16"/>
  <c r="AL75" i="16" s="1"/>
  <c r="AP75" i="16" s="1"/>
  <c r="AR74" i="16"/>
  <c r="AM208" i="16"/>
  <c r="AB74" i="16"/>
  <c r="AE74" i="16"/>
  <c r="AG74" i="16"/>
  <c r="Y75" i="16" s="1"/>
  <c r="AC75" i="16" s="1"/>
  <c r="U73" i="16"/>
  <c r="R71" i="15"/>
  <c r="M72" i="15"/>
  <c r="M73" i="14"/>
  <c r="R72" i="14"/>
  <c r="CH71" i="18" l="1"/>
  <c r="CC72" i="18"/>
  <c r="AP72" i="18"/>
  <c r="AU71" i="18"/>
  <c r="BZ204" i="18"/>
  <c r="AM204" i="18"/>
  <c r="AZ204" i="18"/>
  <c r="AC72" i="18"/>
  <c r="AH71" i="18"/>
  <c r="O72" i="18"/>
  <c r="T72" i="18"/>
  <c r="L73" i="18" s="1"/>
  <c r="R72" i="18"/>
  <c r="BH71" i="18"/>
  <c r="Z204" i="18"/>
  <c r="BM205" i="18"/>
  <c r="BC72" i="18"/>
  <c r="BQ72" i="18"/>
  <c r="BN72" i="18"/>
  <c r="BS72" i="18"/>
  <c r="BB71" i="17"/>
  <c r="BE71" i="17"/>
  <c r="BG71" i="17"/>
  <c r="AY72" i="17" s="1"/>
  <c r="BM203" i="17"/>
  <c r="BZ203" i="17"/>
  <c r="CB71" i="17"/>
  <c r="CE71" i="17"/>
  <c r="CG71" i="17"/>
  <c r="BY72" i="17" s="1"/>
  <c r="AO71" i="17"/>
  <c r="AR71" i="17"/>
  <c r="AT71" i="17"/>
  <c r="AL72" i="17" s="1"/>
  <c r="BO71" i="17"/>
  <c r="BT71" i="17"/>
  <c r="BL72" i="17" s="1"/>
  <c r="BR71" i="17"/>
  <c r="O71" i="17"/>
  <c r="T71" i="17"/>
  <c r="L72" i="17" s="1"/>
  <c r="R71" i="17"/>
  <c r="Z203" i="17"/>
  <c r="AM203" i="17"/>
  <c r="AB71" i="17"/>
  <c r="AE71" i="17"/>
  <c r="AG71" i="17"/>
  <c r="Y72" i="17" s="1"/>
  <c r="AZ203" i="17"/>
  <c r="CH74" i="16"/>
  <c r="BZ210" i="16"/>
  <c r="BU74" i="16"/>
  <c r="BM210" i="16"/>
  <c r="AZ208" i="16"/>
  <c r="BB74" i="16"/>
  <c r="BE74" i="16"/>
  <c r="BG74" i="16"/>
  <c r="AY75" i="16" s="1"/>
  <c r="BC75" i="16" s="1"/>
  <c r="AM209" i="16"/>
  <c r="AU74" i="16"/>
  <c r="AH74" i="16"/>
  <c r="Q74" i="16"/>
  <c r="N74" i="16"/>
  <c r="S74" i="16"/>
  <c r="N72" i="15"/>
  <c r="K72" i="15"/>
  <c r="P72" i="15"/>
  <c r="N73" i="14"/>
  <c r="K73" i="14"/>
  <c r="P73" i="14"/>
  <c r="AD72" i="18" l="1"/>
  <c r="AA72" i="18"/>
  <c r="AF72" i="18"/>
  <c r="AQ72" i="18"/>
  <c r="AN72" i="18"/>
  <c r="AS72" i="18"/>
  <c r="Z205" i="18"/>
  <c r="CD72" i="18"/>
  <c r="CA72" i="18"/>
  <c r="CF72" i="18"/>
  <c r="BO72" i="18"/>
  <c r="BT72" i="18"/>
  <c r="BL73" i="18" s="1"/>
  <c r="BR72" i="18"/>
  <c r="BD72" i="18"/>
  <c r="BA72" i="18"/>
  <c r="BF72" i="18"/>
  <c r="P73" i="18"/>
  <c r="AM205" i="18"/>
  <c r="U72" i="18"/>
  <c r="BM206" i="18"/>
  <c r="BZ205" i="18"/>
  <c r="AZ205" i="18"/>
  <c r="BZ204" i="17"/>
  <c r="AZ204" i="17"/>
  <c r="AC72" i="17"/>
  <c r="AH71" i="17"/>
  <c r="BU71" i="17"/>
  <c r="CH71" i="17"/>
  <c r="BM204" i="17"/>
  <c r="P72" i="17"/>
  <c r="BC72" i="17"/>
  <c r="AU71" i="17"/>
  <c r="AM204" i="17"/>
  <c r="BH71" i="17"/>
  <c r="U71" i="17"/>
  <c r="CC72" i="17"/>
  <c r="BP72" i="17"/>
  <c r="Z204" i="17"/>
  <c r="AP72" i="17"/>
  <c r="BZ211" i="16"/>
  <c r="CD75" i="16"/>
  <c r="CA75" i="16"/>
  <c r="CF75" i="16"/>
  <c r="BN75" i="16"/>
  <c r="BS75" i="16"/>
  <c r="BM211" i="16"/>
  <c r="BH74" i="16"/>
  <c r="AZ209" i="16"/>
  <c r="AQ75" i="16"/>
  <c r="AN75" i="16"/>
  <c r="AS75" i="16"/>
  <c r="AM210" i="16"/>
  <c r="AD75" i="16"/>
  <c r="AA75" i="16"/>
  <c r="AF75" i="16"/>
  <c r="O74" i="16"/>
  <c r="R74" i="16"/>
  <c r="T74" i="16"/>
  <c r="L75" i="16" s="1"/>
  <c r="P75" i="16" s="1"/>
  <c r="L72" i="15"/>
  <c r="Q72" i="15"/>
  <c r="I73" i="15" s="1"/>
  <c r="O72" i="15"/>
  <c r="L73" i="14"/>
  <c r="Q73" i="14"/>
  <c r="I74" i="14" s="1"/>
  <c r="O73" i="14"/>
  <c r="BB72" i="18" l="1"/>
  <c r="BE72" i="18"/>
  <c r="BG72" i="18"/>
  <c r="AY73" i="18" s="1"/>
  <c r="AO72" i="18"/>
  <c r="AT72" i="18"/>
  <c r="AL73" i="18" s="1"/>
  <c r="AR72" i="18"/>
  <c r="Z206" i="18"/>
  <c r="BU72" i="18"/>
  <c r="AM206" i="18"/>
  <c r="Q73" i="18"/>
  <c r="N73" i="18"/>
  <c r="S73" i="18"/>
  <c r="CB72" i="18"/>
  <c r="CE72" i="18"/>
  <c r="CG72" i="18"/>
  <c r="BY73" i="18" s="1"/>
  <c r="AB72" i="18"/>
  <c r="AE72" i="18"/>
  <c r="AG72" i="18"/>
  <c r="Y73" i="18" s="1"/>
  <c r="BP73" i="18"/>
  <c r="AZ206" i="18"/>
  <c r="BZ206" i="18"/>
  <c r="BM207" i="18"/>
  <c r="Q72" i="17"/>
  <c r="N72" i="17"/>
  <c r="S72" i="17"/>
  <c r="Z205" i="17"/>
  <c r="AD72" i="17"/>
  <c r="AA72" i="17"/>
  <c r="AF72" i="17"/>
  <c r="AM205" i="17"/>
  <c r="AZ205" i="17"/>
  <c r="BQ72" i="17"/>
  <c r="BN72" i="17"/>
  <c r="BS72" i="17"/>
  <c r="BM205" i="17"/>
  <c r="CD72" i="17"/>
  <c r="CA72" i="17"/>
  <c r="CF72" i="17"/>
  <c r="AQ72" i="17"/>
  <c r="AN72" i="17"/>
  <c r="AS72" i="17"/>
  <c r="BD72" i="17"/>
  <c r="BA72" i="17"/>
  <c r="BF72" i="17"/>
  <c r="BZ205" i="17"/>
  <c r="CB75" i="16"/>
  <c r="CE75" i="16"/>
  <c r="CG75" i="16"/>
  <c r="BY76" i="16" s="1"/>
  <c r="CC76" i="16" s="1"/>
  <c r="BZ212" i="16"/>
  <c r="BM212" i="16"/>
  <c r="BO75" i="16"/>
  <c r="BR75" i="16"/>
  <c r="BT75" i="16"/>
  <c r="BL76" i="16" s="1"/>
  <c r="BP76" i="16" s="1"/>
  <c r="BQ76" i="16" s="1"/>
  <c r="AZ210" i="16"/>
  <c r="BD75" i="16"/>
  <c r="BA75" i="16"/>
  <c r="BF75" i="16"/>
  <c r="AO75" i="16"/>
  <c r="AR75" i="16"/>
  <c r="AT75" i="16"/>
  <c r="AL76" i="16" s="1"/>
  <c r="AP76" i="16" s="1"/>
  <c r="AM211" i="16"/>
  <c r="AB75" i="16"/>
  <c r="AG75" i="16"/>
  <c r="Y76" i="16" s="1"/>
  <c r="AC76" i="16" s="1"/>
  <c r="AE75" i="16"/>
  <c r="U74" i="16"/>
  <c r="R72" i="15"/>
  <c r="M73" i="15"/>
  <c r="R73" i="14"/>
  <c r="M74" i="14"/>
  <c r="AU72" i="18" l="1"/>
  <c r="AP73" i="18"/>
  <c r="AH72" i="18"/>
  <c r="CC73" i="18"/>
  <c r="AZ207" i="18"/>
  <c r="Z207" i="18"/>
  <c r="BC73" i="18"/>
  <c r="BM208" i="18"/>
  <c r="CH72" i="18"/>
  <c r="BH72" i="18"/>
  <c r="AC73" i="18"/>
  <c r="AM207" i="18"/>
  <c r="BZ207" i="18"/>
  <c r="BQ73" i="18"/>
  <c r="BN73" i="18"/>
  <c r="BS73" i="18"/>
  <c r="O73" i="18"/>
  <c r="T73" i="18"/>
  <c r="L74" i="18" s="1"/>
  <c r="R73" i="18"/>
  <c r="AB72" i="17"/>
  <c r="AG72" i="17"/>
  <c r="Y73" i="17" s="1"/>
  <c r="AE72" i="17"/>
  <c r="Z206" i="17"/>
  <c r="BM206" i="17"/>
  <c r="BO72" i="17"/>
  <c r="BR72" i="17"/>
  <c r="BT72" i="17"/>
  <c r="BL73" i="17" s="1"/>
  <c r="AM206" i="17"/>
  <c r="O72" i="17"/>
  <c r="R72" i="17"/>
  <c r="T72" i="17"/>
  <c r="L73" i="17" s="1"/>
  <c r="AO72" i="17"/>
  <c r="AT72" i="17"/>
  <c r="AL73" i="17" s="1"/>
  <c r="AR72" i="17"/>
  <c r="BZ206" i="17"/>
  <c r="CB72" i="17"/>
  <c r="CG72" i="17"/>
  <c r="BY73" i="17" s="1"/>
  <c r="CE72" i="17"/>
  <c r="AZ206" i="17"/>
  <c r="BB72" i="17"/>
  <c r="BG72" i="17"/>
  <c r="AY73" i="17" s="1"/>
  <c r="BE72" i="17"/>
  <c r="CH75" i="16"/>
  <c r="BZ213" i="16"/>
  <c r="BU75" i="16"/>
  <c r="BM213" i="16"/>
  <c r="BB75" i="16"/>
  <c r="BG75" i="16"/>
  <c r="AY76" i="16" s="1"/>
  <c r="BC76" i="16" s="1"/>
  <c r="BE75" i="16"/>
  <c r="AZ211" i="16"/>
  <c r="AU75" i="16"/>
  <c r="AM212" i="16"/>
  <c r="AH75" i="16"/>
  <c r="Q75" i="16"/>
  <c r="N75" i="16"/>
  <c r="S75" i="16"/>
  <c r="N73" i="15"/>
  <c r="K73" i="15"/>
  <c r="P73" i="15"/>
  <c r="N74" i="14"/>
  <c r="K74" i="14"/>
  <c r="P74" i="14"/>
  <c r="CD73" i="18" l="1"/>
  <c r="CA73" i="18"/>
  <c r="CF73" i="18"/>
  <c r="BM209" i="18"/>
  <c r="BD73" i="18"/>
  <c r="BA73" i="18"/>
  <c r="BF73" i="18"/>
  <c r="AQ73" i="18"/>
  <c r="AN73" i="18"/>
  <c r="AS73" i="18"/>
  <c r="AD73" i="18"/>
  <c r="AA73" i="18"/>
  <c r="AF73" i="18"/>
  <c r="BZ208" i="18"/>
  <c r="P74" i="18"/>
  <c r="AZ208" i="18"/>
  <c r="BO73" i="18"/>
  <c r="BR73" i="18"/>
  <c r="BT73" i="18"/>
  <c r="BL74" i="18" s="1"/>
  <c r="Z208" i="18"/>
  <c r="U73" i="18"/>
  <c r="AM208" i="18"/>
  <c r="AP73" i="17"/>
  <c r="CH72" i="17"/>
  <c r="CC73" i="17"/>
  <c r="Z207" i="17"/>
  <c r="AU72" i="17"/>
  <c r="U72" i="17"/>
  <c r="BP73" i="17"/>
  <c r="AH72" i="17"/>
  <c r="BM207" i="17"/>
  <c r="BH72" i="17"/>
  <c r="BU72" i="17"/>
  <c r="AC73" i="17"/>
  <c r="AM207" i="17"/>
  <c r="AZ207" i="17"/>
  <c r="P73" i="17"/>
  <c r="BC73" i="17"/>
  <c r="BZ207" i="17"/>
  <c r="CD76" i="16"/>
  <c r="CA76" i="16"/>
  <c r="CF76" i="16"/>
  <c r="BZ214" i="16"/>
  <c r="BM214" i="16"/>
  <c r="BN76" i="16"/>
  <c r="BS76" i="16"/>
  <c r="AZ212" i="16"/>
  <c r="BH75" i="16"/>
  <c r="AM213" i="16"/>
  <c r="AQ76" i="16"/>
  <c r="AN76" i="16"/>
  <c r="AS76" i="16"/>
  <c r="AA76" i="16"/>
  <c r="AD76" i="16"/>
  <c r="AF76" i="16"/>
  <c r="O75" i="16"/>
  <c r="T75" i="16"/>
  <c r="L76" i="16" s="1"/>
  <c r="P76" i="16" s="1"/>
  <c r="R75" i="16"/>
  <c r="L73" i="15"/>
  <c r="O73" i="15"/>
  <c r="Q73" i="15"/>
  <c r="I74" i="15" s="1"/>
  <c r="L74" i="14"/>
  <c r="O74" i="14"/>
  <c r="Q74" i="14"/>
  <c r="I75" i="14" s="1"/>
  <c r="BP74" i="18" l="1"/>
  <c r="BM210" i="18"/>
  <c r="BZ209" i="18"/>
  <c r="AZ209" i="18"/>
  <c r="BB73" i="18"/>
  <c r="BE73" i="18"/>
  <c r="BG73" i="18"/>
  <c r="AY74" i="18" s="1"/>
  <c r="AB73" i="18"/>
  <c r="AG73" i="18"/>
  <c r="Y74" i="18" s="1"/>
  <c r="AE73" i="18"/>
  <c r="Q74" i="18"/>
  <c r="N74" i="18"/>
  <c r="S74" i="18"/>
  <c r="AO73" i="18"/>
  <c r="AR73" i="18"/>
  <c r="AT73" i="18"/>
  <c r="AL74" i="18" s="1"/>
  <c r="CB73" i="18"/>
  <c r="CE73" i="18"/>
  <c r="CG73" i="18"/>
  <c r="BY74" i="18" s="1"/>
  <c r="BU73" i="18"/>
  <c r="AM209" i="18"/>
  <c r="Z209" i="18"/>
  <c r="AD73" i="17"/>
  <c r="AA73" i="17"/>
  <c r="AF73" i="17"/>
  <c r="Q73" i="17"/>
  <c r="N73" i="17"/>
  <c r="S73" i="17"/>
  <c r="CD73" i="17"/>
  <c r="CA73" i="17"/>
  <c r="CF73" i="17"/>
  <c r="AZ208" i="17"/>
  <c r="BD73" i="17"/>
  <c r="BA73" i="17"/>
  <c r="BF73" i="17"/>
  <c r="BQ73" i="17"/>
  <c r="BN73" i="17"/>
  <c r="BS73" i="17"/>
  <c r="Z208" i="17"/>
  <c r="AM208" i="17"/>
  <c r="BZ208" i="17"/>
  <c r="BM208" i="17"/>
  <c r="AQ73" i="17"/>
  <c r="AN73" i="17"/>
  <c r="AS73" i="17"/>
  <c r="BZ215" i="16"/>
  <c r="CB76" i="16"/>
  <c r="CG76" i="16"/>
  <c r="BY77" i="16" s="1"/>
  <c r="CC77" i="16" s="1"/>
  <c r="CE76" i="16"/>
  <c r="BO76" i="16"/>
  <c r="BT76" i="16"/>
  <c r="BL77" i="16" s="1"/>
  <c r="BP77" i="16" s="1"/>
  <c r="BQ77" i="16" s="1"/>
  <c r="BR76" i="16"/>
  <c r="BM215" i="16"/>
  <c r="AZ213" i="16"/>
  <c r="BD76" i="16"/>
  <c r="BA76" i="16"/>
  <c r="BF76" i="16"/>
  <c r="AO76" i="16"/>
  <c r="AT76" i="16"/>
  <c r="AL77" i="16" s="1"/>
  <c r="AP77" i="16" s="1"/>
  <c r="AR76" i="16"/>
  <c r="AM214" i="16"/>
  <c r="AB76" i="16"/>
  <c r="AE76" i="16"/>
  <c r="AG76" i="16"/>
  <c r="Y77" i="16" s="1"/>
  <c r="AC77" i="16" s="1"/>
  <c r="U75" i="16"/>
  <c r="M74" i="15"/>
  <c r="R73" i="15"/>
  <c r="R74" i="14"/>
  <c r="M75" i="14"/>
  <c r="AM210" i="18" l="1"/>
  <c r="BM211" i="18"/>
  <c r="BZ210" i="18"/>
  <c r="BC74" i="18"/>
  <c r="O74" i="18"/>
  <c r="T74" i="18"/>
  <c r="L75" i="18" s="1"/>
  <c r="R74" i="18"/>
  <c r="CC74" i="18"/>
  <c r="BQ74" i="18"/>
  <c r="BN74" i="18"/>
  <c r="BS74" i="18"/>
  <c r="AP74" i="18"/>
  <c r="AU73" i="18"/>
  <c r="CH73" i="18"/>
  <c r="AH73" i="18"/>
  <c r="BH73" i="18"/>
  <c r="Z210" i="18"/>
  <c r="AC74" i="18"/>
  <c r="AZ210" i="18"/>
  <c r="CB73" i="17"/>
  <c r="CG73" i="17"/>
  <c r="BY74" i="17" s="1"/>
  <c r="CE73" i="17"/>
  <c r="O73" i="17"/>
  <c r="R73" i="17"/>
  <c r="T73" i="17"/>
  <c r="L74" i="17" s="1"/>
  <c r="AM209" i="17"/>
  <c r="Z209" i="17"/>
  <c r="AZ209" i="17"/>
  <c r="AB73" i="17"/>
  <c r="AE73" i="17"/>
  <c r="AG73" i="17"/>
  <c r="Y74" i="17" s="1"/>
  <c r="BO73" i="17"/>
  <c r="BT73" i="17"/>
  <c r="BL74" i="17" s="1"/>
  <c r="BR73" i="17"/>
  <c r="BZ209" i="17"/>
  <c r="BB73" i="17"/>
  <c r="BE73" i="17"/>
  <c r="BG73" i="17"/>
  <c r="AY74" i="17" s="1"/>
  <c r="AO73" i="17"/>
  <c r="AR73" i="17"/>
  <c r="AT73" i="17"/>
  <c r="AL74" i="17" s="1"/>
  <c r="BM209" i="17"/>
  <c r="CH76" i="16"/>
  <c r="BZ216" i="16"/>
  <c r="BU76" i="16"/>
  <c r="BM216" i="16"/>
  <c r="BB76" i="16"/>
  <c r="BG76" i="16"/>
  <c r="AY77" i="16" s="1"/>
  <c r="BC77" i="16" s="1"/>
  <c r="BE76" i="16"/>
  <c r="AZ214" i="16"/>
  <c r="AM215" i="16"/>
  <c r="AU76" i="16"/>
  <c r="AH76" i="16"/>
  <c r="Q76" i="16"/>
  <c r="N76" i="16"/>
  <c r="S76" i="16"/>
  <c r="N74" i="15"/>
  <c r="K74" i="15"/>
  <c r="P74" i="15"/>
  <c r="N75" i="14"/>
  <c r="K75" i="14"/>
  <c r="P75" i="14"/>
  <c r="BD74" i="18" l="1"/>
  <c r="BA74" i="18"/>
  <c r="BF74" i="18"/>
  <c r="AD74" i="18"/>
  <c r="AA74" i="18"/>
  <c r="AF74" i="18"/>
  <c r="BZ211" i="18"/>
  <c r="CD74" i="18"/>
  <c r="CA74" i="18"/>
  <c r="CF74" i="18"/>
  <c r="U74" i="18"/>
  <c r="BM212" i="18"/>
  <c r="P75" i="18"/>
  <c r="BO74" i="18"/>
  <c r="BR74" i="18"/>
  <c r="BT74" i="18"/>
  <c r="BL75" i="18" s="1"/>
  <c r="Z211" i="18"/>
  <c r="AZ211" i="18"/>
  <c r="AQ74" i="18"/>
  <c r="AN74" i="18"/>
  <c r="AS74" i="18"/>
  <c r="AM211" i="18"/>
  <c r="BM210" i="17"/>
  <c r="U73" i="17"/>
  <c r="AP74" i="17"/>
  <c r="BP74" i="17"/>
  <c r="Z210" i="17"/>
  <c r="AZ210" i="17"/>
  <c r="AM210" i="17"/>
  <c r="CH73" i="17"/>
  <c r="AC74" i="17"/>
  <c r="CC74" i="17"/>
  <c r="BZ210" i="17"/>
  <c r="AU73" i="17"/>
  <c r="BU73" i="17"/>
  <c r="BC74" i="17"/>
  <c r="BH73" i="17"/>
  <c r="AH73" i="17"/>
  <c r="P74" i="17"/>
  <c r="CD77" i="16"/>
  <c r="CA77" i="16"/>
  <c r="CF77" i="16"/>
  <c r="BZ217" i="16"/>
  <c r="BN77" i="16"/>
  <c r="BS77" i="16"/>
  <c r="BM217" i="16"/>
  <c r="BH76" i="16"/>
  <c r="AZ215" i="16"/>
  <c r="AQ77" i="16"/>
  <c r="AN77" i="16"/>
  <c r="AS77" i="16"/>
  <c r="AM216" i="16"/>
  <c r="AD77" i="16"/>
  <c r="AA77" i="16"/>
  <c r="AF77" i="16"/>
  <c r="O76" i="16"/>
  <c r="T76" i="16"/>
  <c r="L77" i="16" s="1"/>
  <c r="P77" i="16" s="1"/>
  <c r="R76" i="16"/>
  <c r="L74" i="15"/>
  <c r="Q74" i="15"/>
  <c r="I75" i="15" s="1"/>
  <c r="O74" i="15"/>
  <c r="L75" i="14"/>
  <c r="Q75" i="14"/>
  <c r="I76" i="14" s="1"/>
  <c r="O75" i="14"/>
  <c r="AB74" i="18" l="1"/>
  <c r="AG74" i="18"/>
  <c r="Y75" i="18" s="1"/>
  <c r="AE74" i="18"/>
  <c r="BZ212" i="18"/>
  <c r="AM212" i="18"/>
  <c r="Z212" i="18"/>
  <c r="BU74" i="18"/>
  <c r="AO74" i="18"/>
  <c r="AT74" i="18"/>
  <c r="AL75" i="18" s="1"/>
  <c r="AR74" i="18"/>
  <c r="CB74" i="18"/>
  <c r="CG74" i="18"/>
  <c r="BY75" i="18" s="1"/>
  <c r="CE74" i="18"/>
  <c r="BP75" i="18"/>
  <c r="BB74" i="18"/>
  <c r="BE74" i="18"/>
  <c r="BG74" i="18"/>
  <c r="AY75" i="18" s="1"/>
  <c r="BM213" i="18"/>
  <c r="AZ212" i="18"/>
  <c r="Q75" i="18"/>
  <c r="N75" i="18"/>
  <c r="S75" i="18"/>
  <c r="AQ74" i="17"/>
  <c r="AN74" i="17"/>
  <c r="AS74" i="17"/>
  <c r="BZ211" i="17"/>
  <c r="AZ211" i="17"/>
  <c r="BQ74" i="17"/>
  <c r="BN74" i="17"/>
  <c r="BS74" i="17"/>
  <c r="AM211" i="17"/>
  <c r="BD74" i="17"/>
  <c r="BA74" i="17"/>
  <c r="BF74" i="17"/>
  <c r="AD74" i="17"/>
  <c r="AA74" i="17"/>
  <c r="AF74" i="17"/>
  <c r="BM211" i="17"/>
  <c r="CD74" i="17"/>
  <c r="CA74" i="17"/>
  <c r="CF74" i="17"/>
  <c r="Q74" i="17"/>
  <c r="N74" i="17"/>
  <c r="S74" i="17"/>
  <c r="Z211" i="17"/>
  <c r="BZ218" i="16"/>
  <c r="CB77" i="16"/>
  <c r="CE77" i="16"/>
  <c r="CG77" i="16"/>
  <c r="BY78" i="16" s="1"/>
  <c r="CC78" i="16" s="1"/>
  <c r="BM218" i="16"/>
  <c r="BO77" i="16"/>
  <c r="BR77" i="16"/>
  <c r="BT77" i="16"/>
  <c r="BL78" i="16" s="1"/>
  <c r="BP78" i="16" s="1"/>
  <c r="BQ78" i="16" s="1"/>
  <c r="BD77" i="16"/>
  <c r="BA77" i="16"/>
  <c r="BF77" i="16"/>
  <c r="AZ216" i="16"/>
  <c r="AO77" i="16"/>
  <c r="AR77" i="16"/>
  <c r="AT77" i="16"/>
  <c r="AL78" i="16" s="1"/>
  <c r="AP78" i="16" s="1"/>
  <c r="AM217" i="16"/>
  <c r="AB77" i="16"/>
  <c r="AG77" i="16"/>
  <c r="Y78" i="16" s="1"/>
  <c r="AC78" i="16" s="1"/>
  <c r="AE77" i="16"/>
  <c r="U76" i="16"/>
  <c r="M75" i="15"/>
  <c r="R74" i="15"/>
  <c r="R75" i="14"/>
  <c r="M76" i="14"/>
  <c r="AM213" i="18" l="1"/>
  <c r="BH74" i="18"/>
  <c r="BZ213" i="18"/>
  <c r="AH74" i="18"/>
  <c r="AP75" i="18"/>
  <c r="AZ213" i="18"/>
  <c r="AC75" i="18"/>
  <c r="AU74" i="18"/>
  <c r="BM214" i="18"/>
  <c r="CH74" i="18"/>
  <c r="Z213" i="18"/>
  <c r="O75" i="18"/>
  <c r="T75" i="18"/>
  <c r="L76" i="18" s="1"/>
  <c r="R75" i="18"/>
  <c r="BQ75" i="18"/>
  <c r="BN75" i="18"/>
  <c r="BS75" i="18"/>
  <c r="BC75" i="18"/>
  <c r="CC75" i="18"/>
  <c r="BB74" i="17"/>
  <c r="BG74" i="17"/>
  <c r="AY75" i="17" s="1"/>
  <c r="BE74" i="17"/>
  <c r="AM212" i="17"/>
  <c r="BZ212" i="17"/>
  <c r="CB74" i="17"/>
  <c r="CG74" i="17"/>
  <c r="BY75" i="17" s="1"/>
  <c r="CE74" i="17"/>
  <c r="Z212" i="17"/>
  <c r="AO74" i="17"/>
  <c r="AT74" i="17"/>
  <c r="AL75" i="17" s="1"/>
  <c r="AR74" i="17"/>
  <c r="AZ212" i="17"/>
  <c r="BM212" i="17"/>
  <c r="O74" i="17"/>
  <c r="T74" i="17"/>
  <c r="L75" i="17" s="1"/>
  <c r="R74" i="17"/>
  <c r="AB74" i="17"/>
  <c r="AG74" i="17"/>
  <c r="Y75" i="17" s="1"/>
  <c r="AE74" i="17"/>
  <c r="BO74" i="17"/>
  <c r="BR74" i="17"/>
  <c r="BT74" i="17"/>
  <c r="BL75" i="17" s="1"/>
  <c r="CH77" i="16"/>
  <c r="BZ219" i="16"/>
  <c r="BU77" i="16"/>
  <c r="BM219" i="16"/>
  <c r="BB77" i="16"/>
  <c r="BE77" i="16"/>
  <c r="BG77" i="16"/>
  <c r="AY78" i="16" s="1"/>
  <c r="BC78" i="16" s="1"/>
  <c r="AZ217" i="16"/>
  <c r="AU77" i="16"/>
  <c r="AM218" i="16"/>
  <c r="AH77" i="16"/>
  <c r="Q77" i="16"/>
  <c r="N77" i="16"/>
  <c r="S77" i="16"/>
  <c r="N75" i="15"/>
  <c r="K75" i="15"/>
  <c r="P75" i="15"/>
  <c r="N76" i="14"/>
  <c r="K76" i="14"/>
  <c r="P76" i="14"/>
  <c r="BZ214" i="18" l="1"/>
  <c r="P76" i="18"/>
  <c r="BO75" i="18"/>
  <c r="BT75" i="18"/>
  <c r="BL76" i="18" s="1"/>
  <c r="BR75" i="18"/>
  <c r="AZ214" i="18"/>
  <c r="AD75" i="18"/>
  <c r="AA75" i="18"/>
  <c r="AF75" i="18"/>
  <c r="AQ75" i="18"/>
  <c r="AN75" i="18"/>
  <c r="AS75" i="18"/>
  <c r="CD75" i="18"/>
  <c r="CA75" i="18"/>
  <c r="CF75" i="18"/>
  <c r="BD75" i="18"/>
  <c r="BA75" i="18"/>
  <c r="BF75" i="18"/>
  <c r="Z214" i="18"/>
  <c r="U75" i="18"/>
  <c r="BM215" i="18"/>
  <c r="AM214" i="18"/>
  <c r="AC75" i="17"/>
  <c r="AZ213" i="17"/>
  <c r="Z213" i="17"/>
  <c r="BH74" i="17"/>
  <c r="BM213" i="17"/>
  <c r="P75" i="17"/>
  <c r="CH74" i="17"/>
  <c r="BC75" i="17"/>
  <c r="AM213" i="17"/>
  <c r="AU74" i="17"/>
  <c r="CC75" i="17"/>
  <c r="AH74" i="17"/>
  <c r="BZ213" i="17"/>
  <c r="U74" i="17"/>
  <c r="BP75" i="17"/>
  <c r="BU74" i="17"/>
  <c r="AP75" i="17"/>
  <c r="BZ220" i="16"/>
  <c r="CD78" i="16"/>
  <c r="CA78" i="16"/>
  <c r="CF78" i="16"/>
  <c r="BM220" i="16"/>
  <c r="BN78" i="16"/>
  <c r="BS78" i="16"/>
  <c r="AZ218" i="16"/>
  <c r="BH77" i="16"/>
  <c r="AQ78" i="16"/>
  <c r="AN78" i="16"/>
  <c r="AS78" i="16"/>
  <c r="AM219" i="16"/>
  <c r="AD78" i="16"/>
  <c r="AA78" i="16"/>
  <c r="AF78" i="16"/>
  <c r="O77" i="16"/>
  <c r="T77" i="16"/>
  <c r="L78" i="16" s="1"/>
  <c r="P78" i="16" s="1"/>
  <c r="R77" i="16"/>
  <c r="L75" i="15"/>
  <c r="Q75" i="15"/>
  <c r="I76" i="15" s="1"/>
  <c r="O75" i="15"/>
  <c r="L76" i="14"/>
  <c r="O76" i="14"/>
  <c r="Q76" i="14"/>
  <c r="I77" i="14" s="1"/>
  <c r="BP76" i="18" l="1"/>
  <c r="BU75" i="18"/>
  <c r="Z215" i="18"/>
  <c r="Q76" i="18"/>
  <c r="N76" i="18"/>
  <c r="S76" i="18"/>
  <c r="AM215" i="18"/>
  <c r="BM216" i="18"/>
  <c r="BB75" i="18"/>
  <c r="BE75" i="18"/>
  <c r="BG75" i="18"/>
  <c r="AY76" i="18" s="1"/>
  <c r="AB75" i="18"/>
  <c r="AG75" i="18"/>
  <c r="Y76" i="18" s="1"/>
  <c r="AE75" i="18"/>
  <c r="CB75" i="18"/>
  <c r="CG75" i="18"/>
  <c r="BY76" i="18" s="1"/>
  <c r="CE75" i="18"/>
  <c r="AZ215" i="18"/>
  <c r="AO75" i="18"/>
  <c r="AT75" i="18"/>
  <c r="AL76" i="18" s="1"/>
  <c r="AR75" i="18"/>
  <c r="BZ215" i="18"/>
  <c r="BD75" i="17"/>
  <c r="BA75" i="17"/>
  <c r="BF75" i="17"/>
  <c r="Z214" i="17"/>
  <c r="AZ214" i="17"/>
  <c r="BQ75" i="17"/>
  <c r="BN75" i="17"/>
  <c r="BS75" i="17"/>
  <c r="CD75" i="17"/>
  <c r="CA75" i="17"/>
  <c r="CF75" i="17"/>
  <c r="Q75" i="17"/>
  <c r="N75" i="17"/>
  <c r="S75" i="17"/>
  <c r="AM214" i="17"/>
  <c r="AQ75" i="17"/>
  <c r="AN75" i="17"/>
  <c r="AS75" i="17"/>
  <c r="BZ214" i="17"/>
  <c r="BM214" i="17"/>
  <c r="AD75" i="17"/>
  <c r="AA75" i="17"/>
  <c r="AF75" i="17"/>
  <c r="CB78" i="16"/>
  <c r="CE78" i="16"/>
  <c r="CG78" i="16"/>
  <c r="BY79" i="16" s="1"/>
  <c r="CC79" i="16" s="1"/>
  <c r="BZ221" i="16"/>
  <c r="BO78" i="16"/>
  <c r="BR78" i="16"/>
  <c r="BT78" i="16"/>
  <c r="BL79" i="16" s="1"/>
  <c r="BP79" i="16" s="1"/>
  <c r="BQ79" i="16" s="1"/>
  <c r="BM221" i="16"/>
  <c r="BD78" i="16"/>
  <c r="BA78" i="16"/>
  <c r="BF78" i="16"/>
  <c r="AZ219" i="16"/>
  <c r="AM220" i="16"/>
  <c r="AO78" i="16"/>
  <c r="AT78" i="16"/>
  <c r="AL79" i="16" s="1"/>
  <c r="AP79" i="16" s="1"/>
  <c r="AR78" i="16"/>
  <c r="AB78" i="16"/>
  <c r="AG78" i="16"/>
  <c r="Y79" i="16" s="1"/>
  <c r="AC79" i="16" s="1"/>
  <c r="AE78" i="16"/>
  <c r="U77" i="16"/>
  <c r="R75" i="15"/>
  <c r="M76" i="15"/>
  <c r="M77" i="14"/>
  <c r="R76" i="14"/>
  <c r="Z216" i="18" l="1"/>
  <c r="BM217" i="18"/>
  <c r="AU75" i="18"/>
  <c r="AC76" i="18"/>
  <c r="BC76" i="18"/>
  <c r="AM216" i="18"/>
  <c r="AH75" i="18"/>
  <c r="AP76" i="18"/>
  <c r="AZ216" i="18"/>
  <c r="BH75" i="18"/>
  <c r="BQ76" i="18"/>
  <c r="BN76" i="18"/>
  <c r="BS76" i="18"/>
  <c r="CC76" i="18"/>
  <c r="BZ216" i="18"/>
  <c r="CH75" i="18"/>
  <c r="O76" i="18"/>
  <c r="R76" i="18"/>
  <c r="T76" i="18"/>
  <c r="L77" i="18" s="1"/>
  <c r="AO75" i="17"/>
  <c r="AT75" i="17"/>
  <c r="AL76" i="17" s="1"/>
  <c r="AR75" i="17"/>
  <c r="CB75" i="17"/>
  <c r="CE75" i="17"/>
  <c r="CG75" i="17"/>
  <c r="BY76" i="17" s="1"/>
  <c r="Z215" i="17"/>
  <c r="O75" i="17"/>
  <c r="R75" i="17"/>
  <c r="T75" i="17"/>
  <c r="L76" i="17" s="1"/>
  <c r="BB75" i="17"/>
  <c r="BE75" i="17"/>
  <c r="BG75" i="17"/>
  <c r="AY76" i="17" s="1"/>
  <c r="BZ215" i="17"/>
  <c r="AZ215" i="17"/>
  <c r="AB75" i="17"/>
  <c r="AG75" i="17"/>
  <c r="Y76" i="17" s="1"/>
  <c r="AE75" i="17"/>
  <c r="BM215" i="17"/>
  <c r="AM215" i="17"/>
  <c r="BO75" i="17"/>
  <c r="BR75" i="17"/>
  <c r="BT75" i="17"/>
  <c r="BL76" i="17" s="1"/>
  <c r="BZ222" i="16"/>
  <c r="CH78" i="16"/>
  <c r="BM222" i="16"/>
  <c r="BU78" i="16"/>
  <c r="AZ220" i="16"/>
  <c r="BB78" i="16"/>
  <c r="BG78" i="16"/>
  <c r="AY79" i="16" s="1"/>
  <c r="BC79" i="16" s="1"/>
  <c r="BE78" i="16"/>
  <c r="AU78" i="16"/>
  <c r="AM221" i="16"/>
  <c r="AH78" i="16"/>
  <c r="Q78" i="16"/>
  <c r="N78" i="16"/>
  <c r="S78" i="16"/>
  <c r="N76" i="15"/>
  <c r="K76" i="15"/>
  <c r="P76" i="15"/>
  <c r="N77" i="14"/>
  <c r="K77" i="14"/>
  <c r="P77" i="14"/>
  <c r="AD76" i="18" l="1"/>
  <c r="AA76" i="18"/>
  <c r="AF76" i="18"/>
  <c r="BZ217" i="18"/>
  <c r="AM217" i="18"/>
  <c r="BM218" i="18"/>
  <c r="U76" i="18"/>
  <c r="BO76" i="18"/>
  <c r="BT76" i="18"/>
  <c r="BL77" i="18" s="1"/>
  <c r="BR76" i="18"/>
  <c r="CD76" i="18"/>
  <c r="CA76" i="18"/>
  <c r="CF76" i="18"/>
  <c r="AZ217" i="18"/>
  <c r="AQ76" i="18"/>
  <c r="AN76" i="18"/>
  <c r="AS76" i="18"/>
  <c r="P77" i="18"/>
  <c r="BD76" i="18"/>
  <c r="BA76" i="18"/>
  <c r="BF76" i="18"/>
  <c r="Z217" i="18"/>
  <c r="AM216" i="17"/>
  <c r="BC76" i="17"/>
  <c r="Z216" i="17"/>
  <c r="BZ216" i="17"/>
  <c r="AU75" i="17"/>
  <c r="AZ216" i="17"/>
  <c r="CC76" i="17"/>
  <c r="CH75" i="17"/>
  <c r="AH75" i="17"/>
  <c r="AC76" i="17"/>
  <c r="AP76" i="17"/>
  <c r="P76" i="17"/>
  <c r="U75" i="17"/>
  <c r="BM216" i="17"/>
  <c r="BH75" i="17"/>
  <c r="BP76" i="17"/>
  <c r="BU75" i="17"/>
  <c r="CD79" i="16"/>
  <c r="CA79" i="16"/>
  <c r="CF79" i="16"/>
  <c r="G16" i="16" s="1"/>
  <c r="BZ223" i="16"/>
  <c r="BN79" i="16"/>
  <c r="BS79" i="16"/>
  <c r="F16" i="16" s="1"/>
  <c r="BM223" i="16"/>
  <c r="BH78" i="16"/>
  <c r="AZ221" i="16"/>
  <c r="AM222" i="16"/>
  <c r="AQ79" i="16"/>
  <c r="AN79" i="16"/>
  <c r="AS79" i="16"/>
  <c r="D16" i="16" s="1"/>
  <c r="AD79" i="16"/>
  <c r="AA79" i="16"/>
  <c r="AF79" i="16"/>
  <c r="C16" i="16" s="1"/>
  <c r="O78" i="16"/>
  <c r="T78" i="16"/>
  <c r="L79" i="16" s="1"/>
  <c r="P79" i="16" s="1"/>
  <c r="R78" i="16"/>
  <c r="L76" i="15"/>
  <c r="Q76" i="15"/>
  <c r="I77" i="15" s="1"/>
  <c r="O76" i="15"/>
  <c r="L77" i="14"/>
  <c r="Q77" i="14"/>
  <c r="I78" i="14" s="1"/>
  <c r="O77" i="14"/>
  <c r="AM218" i="18" l="1"/>
  <c r="BZ218" i="18"/>
  <c r="BP77" i="18"/>
  <c r="BB76" i="18"/>
  <c r="BG76" i="18"/>
  <c r="AY77" i="18" s="1"/>
  <c r="BE76" i="18"/>
  <c r="AZ218" i="18"/>
  <c r="BU76" i="18"/>
  <c r="AO76" i="18"/>
  <c r="AR76" i="18"/>
  <c r="AT76" i="18"/>
  <c r="AL77" i="18" s="1"/>
  <c r="AB76" i="18"/>
  <c r="AE76" i="18"/>
  <c r="AG76" i="18"/>
  <c r="Y77" i="18" s="1"/>
  <c r="Q77" i="18"/>
  <c r="N77" i="18"/>
  <c r="S77" i="18"/>
  <c r="Z218" i="18"/>
  <c r="CB76" i="18"/>
  <c r="CG76" i="18"/>
  <c r="BY77" i="18" s="1"/>
  <c r="CE76" i="18"/>
  <c r="BM219" i="18"/>
  <c r="Q76" i="17"/>
  <c r="N76" i="17"/>
  <c r="S76" i="17"/>
  <c r="AQ76" i="17"/>
  <c r="AN76" i="17"/>
  <c r="AS76" i="17"/>
  <c r="AZ217" i="17"/>
  <c r="BD76" i="17"/>
  <c r="BA76" i="17"/>
  <c r="BF76" i="17"/>
  <c r="BQ76" i="17"/>
  <c r="BN76" i="17"/>
  <c r="BS76" i="17"/>
  <c r="BZ217" i="17"/>
  <c r="Z217" i="17"/>
  <c r="BM217" i="17"/>
  <c r="CD76" i="17"/>
  <c r="CA76" i="17"/>
  <c r="CF76" i="17"/>
  <c r="AD76" i="17"/>
  <c r="AA76" i="17"/>
  <c r="AF76" i="17"/>
  <c r="AM217" i="17"/>
  <c r="BZ224" i="16"/>
  <c r="CB79" i="16"/>
  <c r="CE79" i="16"/>
  <c r="CG79" i="16"/>
  <c r="BY80" i="16" s="1"/>
  <c r="CC80" i="16" s="1"/>
  <c r="BM224" i="16"/>
  <c r="BO79" i="16"/>
  <c r="BT79" i="16"/>
  <c r="BL80" i="16" s="1"/>
  <c r="BP80" i="16" s="1"/>
  <c r="BQ80" i="16" s="1"/>
  <c r="BR79" i="16"/>
  <c r="AZ222" i="16"/>
  <c r="BD79" i="16"/>
  <c r="BA79" i="16"/>
  <c r="BF79" i="16"/>
  <c r="E16" i="16" s="1"/>
  <c r="AO79" i="16"/>
  <c r="AT79" i="16"/>
  <c r="AL80" i="16" s="1"/>
  <c r="AP80" i="16" s="1"/>
  <c r="AR79" i="16"/>
  <c r="AM223" i="16"/>
  <c r="AB79" i="16"/>
  <c r="AE79" i="16"/>
  <c r="G40" i="11" s="1"/>
  <c r="AG79" i="16"/>
  <c r="Y80" i="16" s="1"/>
  <c r="AC80" i="16" s="1"/>
  <c r="U78" i="16"/>
  <c r="R76" i="15"/>
  <c r="M77" i="15"/>
  <c r="R77" i="14"/>
  <c r="M78" i="14"/>
  <c r="BQ77" i="18" l="1"/>
  <c r="BN77" i="18"/>
  <c r="BS77" i="18"/>
  <c r="BM220" i="18"/>
  <c r="AC77" i="18"/>
  <c r="Z219" i="18"/>
  <c r="AP77" i="18"/>
  <c r="BH76" i="18"/>
  <c r="BZ219" i="18"/>
  <c r="CH76" i="18"/>
  <c r="AH76" i="18"/>
  <c r="AZ219" i="18"/>
  <c r="B14" i="18"/>
  <c r="AU76" i="18"/>
  <c r="BC77" i="18"/>
  <c r="CC77" i="18"/>
  <c r="O77" i="18"/>
  <c r="T77" i="18"/>
  <c r="L78" i="18" s="1"/>
  <c r="R77" i="18"/>
  <c r="AM219" i="18"/>
  <c r="BZ218" i="17"/>
  <c r="CB76" i="17"/>
  <c r="CG76" i="17"/>
  <c r="BY77" i="17" s="1"/>
  <c r="CE76" i="17"/>
  <c r="AO76" i="17"/>
  <c r="AR76" i="17"/>
  <c r="AT76" i="17"/>
  <c r="AL77" i="17" s="1"/>
  <c r="AM218" i="17"/>
  <c r="BM218" i="17"/>
  <c r="BB76" i="17"/>
  <c r="BE76" i="17"/>
  <c r="BG76" i="17"/>
  <c r="AY77" i="17" s="1"/>
  <c r="O76" i="17"/>
  <c r="R76" i="17"/>
  <c r="T76" i="17"/>
  <c r="L77" i="17" s="1"/>
  <c r="AZ218" i="17"/>
  <c r="BO76" i="17"/>
  <c r="BR76" i="17"/>
  <c r="BT76" i="17"/>
  <c r="BL77" i="17" s="1"/>
  <c r="AB76" i="17"/>
  <c r="AG76" i="17"/>
  <c r="Y77" i="17" s="1"/>
  <c r="AE76" i="17"/>
  <c r="Z218" i="17"/>
  <c r="CH79" i="16"/>
  <c r="BZ225" i="16"/>
  <c r="BU79" i="16"/>
  <c r="BM225" i="16"/>
  <c r="BB79" i="16"/>
  <c r="BE79" i="16"/>
  <c r="BG79" i="16"/>
  <c r="AY80" i="16" s="1"/>
  <c r="BC80" i="16" s="1"/>
  <c r="AZ223" i="16"/>
  <c r="AU79" i="16"/>
  <c r="AM224" i="16"/>
  <c r="AH79" i="16"/>
  <c r="Q79" i="16"/>
  <c r="N79" i="16"/>
  <c r="S79" i="16"/>
  <c r="B16" i="16" s="1"/>
  <c r="N77" i="15"/>
  <c r="K77" i="15"/>
  <c r="P77" i="15"/>
  <c r="N78" i="14"/>
  <c r="K78" i="14"/>
  <c r="P78" i="14"/>
  <c r="P78" i="18" l="1"/>
  <c r="U77" i="18"/>
  <c r="BM221" i="18"/>
  <c r="BD77" i="18"/>
  <c r="BA77" i="18"/>
  <c r="BF77" i="18"/>
  <c r="AQ77" i="18"/>
  <c r="AN77" i="18"/>
  <c r="AS77" i="18"/>
  <c r="F14" i="18"/>
  <c r="AD77" i="18"/>
  <c r="AA77" i="18"/>
  <c r="AF77" i="18"/>
  <c r="CD77" i="18"/>
  <c r="CA77" i="18"/>
  <c r="CF77" i="18"/>
  <c r="BO77" i="18"/>
  <c r="BR77" i="18"/>
  <c r="BT77" i="18"/>
  <c r="BL78" i="18" s="1"/>
  <c r="BZ220" i="18"/>
  <c r="AZ220" i="18"/>
  <c r="AM220" i="18"/>
  <c r="Z220" i="18"/>
  <c r="AC77" i="17"/>
  <c r="CC77" i="17"/>
  <c r="AH76" i="17"/>
  <c r="BM219" i="17"/>
  <c r="P77" i="17"/>
  <c r="U76" i="17"/>
  <c r="BC77" i="17"/>
  <c r="AZ219" i="17"/>
  <c r="AM219" i="17"/>
  <c r="BU76" i="17"/>
  <c r="Z219" i="17"/>
  <c r="BH76" i="17"/>
  <c r="AU76" i="17"/>
  <c r="BZ219" i="17"/>
  <c r="CH76" i="17"/>
  <c r="BP77" i="17"/>
  <c r="AP77" i="17"/>
  <c r="BZ226" i="16"/>
  <c r="CD80" i="16"/>
  <c r="CA80" i="16"/>
  <c r="CF80" i="16"/>
  <c r="BM226" i="16"/>
  <c r="BN80" i="16"/>
  <c r="BS80" i="16"/>
  <c r="AZ224" i="16"/>
  <c r="BH79" i="16"/>
  <c r="AQ80" i="16"/>
  <c r="AN80" i="16"/>
  <c r="AS80" i="16"/>
  <c r="AM225" i="16"/>
  <c r="AA80" i="16"/>
  <c r="AD80" i="16"/>
  <c r="AF80" i="16"/>
  <c r="O79" i="16"/>
  <c r="T79" i="16"/>
  <c r="L80" i="16" s="1"/>
  <c r="P80" i="16" s="1"/>
  <c r="R79" i="16"/>
  <c r="L77" i="15"/>
  <c r="Q77" i="15"/>
  <c r="I78" i="15" s="1"/>
  <c r="O77" i="15"/>
  <c r="L78" i="14"/>
  <c r="O78" i="14"/>
  <c r="Q78" i="14"/>
  <c r="I79" i="14" s="1"/>
  <c r="BP78" i="18" l="1"/>
  <c r="BZ221" i="18"/>
  <c r="BM222" i="18"/>
  <c r="AB77" i="18"/>
  <c r="AE77" i="18"/>
  <c r="AG77" i="18"/>
  <c r="Y78" i="18" s="1"/>
  <c r="Z221" i="18"/>
  <c r="AM221" i="18"/>
  <c r="G14" i="18"/>
  <c r="D14" i="18"/>
  <c r="BB77" i="18"/>
  <c r="BG77" i="18"/>
  <c r="AY78" i="18" s="1"/>
  <c r="BE77" i="18"/>
  <c r="AZ221" i="18"/>
  <c r="CB77" i="18"/>
  <c r="CE77" i="18"/>
  <c r="CG77" i="18"/>
  <c r="BY78" i="18" s="1"/>
  <c r="AO77" i="18"/>
  <c r="AT77" i="18"/>
  <c r="AL78" i="18" s="1"/>
  <c r="AR77" i="18"/>
  <c r="Q78" i="18"/>
  <c r="N78" i="18"/>
  <c r="S78" i="18"/>
  <c r="BU77" i="18"/>
  <c r="C14" i="18"/>
  <c r="E14" i="18"/>
  <c r="BQ77" i="17"/>
  <c r="BN77" i="17"/>
  <c r="BS77" i="17"/>
  <c r="Z220" i="17"/>
  <c r="CD77" i="17"/>
  <c r="CA77" i="17"/>
  <c r="CF77" i="17"/>
  <c r="BM220" i="17"/>
  <c r="BZ220" i="17"/>
  <c r="AM220" i="17"/>
  <c r="Q77" i="17"/>
  <c r="N77" i="17"/>
  <c r="S77" i="17"/>
  <c r="AZ220" i="17"/>
  <c r="BD77" i="17"/>
  <c r="BA77" i="17"/>
  <c r="BF77" i="17"/>
  <c r="AQ77" i="17"/>
  <c r="AN77" i="17"/>
  <c r="AS77" i="17"/>
  <c r="AD77" i="17"/>
  <c r="AA77" i="17"/>
  <c r="AF77" i="17"/>
  <c r="CB80" i="16"/>
  <c r="CG80" i="16"/>
  <c r="BY81" i="16" s="1"/>
  <c r="CC81" i="16" s="1"/>
  <c r="CE80" i="16"/>
  <c r="BZ227" i="16"/>
  <c r="BO80" i="16"/>
  <c r="BT80" i="16"/>
  <c r="BL81" i="16" s="1"/>
  <c r="BP81" i="16" s="1"/>
  <c r="BQ81" i="16" s="1"/>
  <c r="BR80" i="16"/>
  <c r="BM227" i="16"/>
  <c r="BD80" i="16"/>
  <c r="BA80" i="16"/>
  <c r="BF80" i="16"/>
  <c r="AZ225" i="16"/>
  <c r="AO80" i="16"/>
  <c r="AR80" i="16"/>
  <c r="AT80" i="16"/>
  <c r="AL81" i="16" s="1"/>
  <c r="AP81" i="16" s="1"/>
  <c r="AM226" i="16"/>
  <c r="AB80" i="16"/>
  <c r="AE80" i="16"/>
  <c r="AG80" i="16"/>
  <c r="Y81" i="16" s="1"/>
  <c r="AC81" i="16" s="1"/>
  <c r="U79" i="16"/>
  <c r="R77" i="15"/>
  <c r="M78" i="15"/>
  <c r="M79" i="14"/>
  <c r="R78" i="14"/>
  <c r="AH77" i="18" l="1"/>
  <c r="AZ222" i="18"/>
  <c r="BM223" i="18"/>
  <c r="AU77" i="18"/>
  <c r="BH77" i="18"/>
  <c r="AM222" i="18"/>
  <c r="BZ222" i="18"/>
  <c r="AP78" i="18"/>
  <c r="BC78" i="18"/>
  <c r="Z222" i="18"/>
  <c r="CH77" i="18"/>
  <c r="BQ78" i="18"/>
  <c r="BN78" i="18"/>
  <c r="BS78" i="18"/>
  <c r="O78" i="18"/>
  <c r="T78" i="18"/>
  <c r="L79" i="18" s="1"/>
  <c r="R78" i="18"/>
  <c r="CC78" i="18"/>
  <c r="AC78" i="18"/>
  <c r="BZ221" i="17"/>
  <c r="AO77" i="17"/>
  <c r="AR77" i="17"/>
  <c r="AT77" i="17"/>
  <c r="AL78" i="17" s="1"/>
  <c r="AB77" i="17"/>
  <c r="AG77" i="17"/>
  <c r="Y78" i="17" s="1"/>
  <c r="AE77" i="17"/>
  <c r="F14" i="17"/>
  <c r="G14" i="17"/>
  <c r="CB77" i="17"/>
  <c r="CE77" i="17"/>
  <c r="CG77" i="17"/>
  <c r="BY78" i="17" s="1"/>
  <c r="BB77" i="17"/>
  <c r="BG77" i="17"/>
  <c r="AY78" i="17" s="1"/>
  <c r="BE77" i="17"/>
  <c r="Z221" i="17"/>
  <c r="C14" i="17"/>
  <c r="AZ221" i="17"/>
  <c r="BM221" i="17"/>
  <c r="BO77" i="17"/>
  <c r="BR77" i="17"/>
  <c r="BT77" i="17"/>
  <c r="BL78" i="17" s="1"/>
  <c r="O77" i="17"/>
  <c r="T77" i="17"/>
  <c r="L78" i="17" s="1"/>
  <c r="R77" i="17"/>
  <c r="E14" i="17"/>
  <c r="AM221" i="17"/>
  <c r="D14" i="17"/>
  <c r="B14" i="17"/>
  <c r="BZ228" i="16"/>
  <c r="CH80" i="16"/>
  <c r="BU80" i="16"/>
  <c r="BM228" i="16"/>
  <c r="BB80" i="16"/>
  <c r="BE80" i="16"/>
  <c r="BG80" i="16"/>
  <c r="AY81" i="16" s="1"/>
  <c r="BC81" i="16" s="1"/>
  <c r="AZ226" i="16"/>
  <c r="AU80" i="16"/>
  <c r="AM227" i="16"/>
  <c r="AH80" i="16"/>
  <c r="Q80" i="16"/>
  <c r="N80" i="16"/>
  <c r="S80" i="16"/>
  <c r="N78" i="15"/>
  <c r="K78" i="15"/>
  <c r="P78" i="15"/>
  <c r="N79" i="14"/>
  <c r="K79" i="14"/>
  <c r="P79" i="14"/>
  <c r="AQ78" i="18" l="1"/>
  <c r="AN78" i="18"/>
  <c r="AS78" i="18"/>
  <c r="BM224" i="18"/>
  <c r="U78" i="18"/>
  <c r="AZ223" i="18"/>
  <c r="P79" i="18"/>
  <c r="Z223" i="18"/>
  <c r="AM223" i="18"/>
  <c r="CD78" i="18"/>
  <c r="CA78" i="18"/>
  <c r="CF78" i="18"/>
  <c r="BZ223" i="18"/>
  <c r="BD78" i="18"/>
  <c r="BA78" i="18"/>
  <c r="BF78" i="18"/>
  <c r="AD78" i="18"/>
  <c r="AA78" i="18"/>
  <c r="AF78" i="18"/>
  <c r="BO78" i="18"/>
  <c r="BT78" i="18"/>
  <c r="BL79" i="18" s="1"/>
  <c r="BR78" i="18"/>
  <c r="AP78" i="17"/>
  <c r="AZ222" i="17"/>
  <c r="P78" i="17"/>
  <c r="AM222" i="17"/>
  <c r="AU77" i="17"/>
  <c r="BP78" i="17"/>
  <c r="BU77" i="17"/>
  <c r="Z222" i="17"/>
  <c r="U77" i="17"/>
  <c r="AH77" i="17"/>
  <c r="CC78" i="17"/>
  <c r="AC78" i="17"/>
  <c r="CH77" i="17"/>
  <c r="BH77" i="17"/>
  <c r="BM222" i="17"/>
  <c r="BC78" i="17"/>
  <c r="BZ222" i="17"/>
  <c r="CD81" i="16"/>
  <c r="CA81" i="16"/>
  <c r="CF81" i="16"/>
  <c r="BZ229" i="16"/>
  <c r="BN81" i="16"/>
  <c r="BS81" i="16"/>
  <c r="BM229" i="16"/>
  <c r="BH80" i="16"/>
  <c r="AZ227" i="16"/>
  <c r="AM228" i="16"/>
  <c r="AQ81" i="16"/>
  <c r="AN81" i="16"/>
  <c r="AS81" i="16"/>
  <c r="AD81" i="16"/>
  <c r="AA81" i="16"/>
  <c r="AF81" i="16"/>
  <c r="O80" i="16"/>
  <c r="T80" i="16"/>
  <c r="L81" i="16" s="1"/>
  <c r="P81" i="16" s="1"/>
  <c r="R80" i="16"/>
  <c r="L78" i="15"/>
  <c r="O78" i="15"/>
  <c r="Q78" i="15"/>
  <c r="I79" i="15" s="1"/>
  <c r="L79" i="14"/>
  <c r="Q79" i="14"/>
  <c r="I80" i="14" s="1"/>
  <c r="O79" i="14"/>
  <c r="AZ224" i="18" l="1"/>
  <c r="BB78" i="18"/>
  <c r="BE78" i="18"/>
  <c r="BG78" i="18"/>
  <c r="AY79" i="18" s="1"/>
  <c r="BM225" i="18"/>
  <c r="BU78" i="18"/>
  <c r="AM224" i="18"/>
  <c r="Z224" i="18"/>
  <c r="BP79" i="18"/>
  <c r="BZ224" i="18"/>
  <c r="AB78" i="18"/>
  <c r="AE78" i="18"/>
  <c r="AG78" i="18"/>
  <c r="Y79" i="18" s="1"/>
  <c r="Q79" i="18"/>
  <c r="N79" i="18"/>
  <c r="S79" i="18"/>
  <c r="AO78" i="18"/>
  <c r="AT78" i="18"/>
  <c r="AL79" i="18" s="1"/>
  <c r="AR78" i="18"/>
  <c r="CB78" i="18"/>
  <c r="CE78" i="18"/>
  <c r="CG78" i="18"/>
  <c r="BY79" i="18" s="1"/>
  <c r="AM223" i="17"/>
  <c r="BD78" i="17"/>
  <c r="BA78" i="17"/>
  <c r="BF78" i="17"/>
  <c r="CD78" i="17"/>
  <c r="CA78" i="17"/>
  <c r="CF78" i="17"/>
  <c r="BQ78" i="17"/>
  <c r="BN78" i="17"/>
  <c r="BS78" i="17"/>
  <c r="AZ223" i="17"/>
  <c r="Z223" i="17"/>
  <c r="BM223" i="17"/>
  <c r="BZ223" i="17"/>
  <c r="AQ78" i="17"/>
  <c r="AN78" i="17"/>
  <c r="AS78" i="17"/>
  <c r="AD78" i="17"/>
  <c r="AA78" i="17"/>
  <c r="AF78" i="17"/>
  <c r="Q78" i="17"/>
  <c r="N78" i="17"/>
  <c r="S78" i="17"/>
  <c r="BZ230" i="16"/>
  <c r="CB81" i="16"/>
  <c r="CE81" i="16"/>
  <c r="CG81" i="16"/>
  <c r="BY82" i="16" s="1"/>
  <c r="CC82" i="16" s="1"/>
  <c r="BM230" i="16"/>
  <c r="BO81" i="16"/>
  <c r="BR81" i="16"/>
  <c r="BT81" i="16"/>
  <c r="BL82" i="16" s="1"/>
  <c r="BP82" i="16" s="1"/>
  <c r="BQ82" i="16" s="1"/>
  <c r="BD81" i="16"/>
  <c r="BA81" i="16"/>
  <c r="BF81" i="16"/>
  <c r="AZ228" i="16"/>
  <c r="AO81" i="16"/>
  <c r="AT81" i="16"/>
  <c r="AL82" i="16" s="1"/>
  <c r="AP82" i="16" s="1"/>
  <c r="AR81" i="16"/>
  <c r="AM229" i="16"/>
  <c r="AB81" i="16"/>
  <c r="AE81" i="16"/>
  <c r="AG81" i="16"/>
  <c r="Y82" i="16" s="1"/>
  <c r="AC82" i="16" s="1"/>
  <c r="U80" i="16"/>
  <c r="M79" i="15"/>
  <c r="R78" i="15"/>
  <c r="M80" i="14"/>
  <c r="R79" i="14"/>
  <c r="BM226" i="18" l="1"/>
  <c r="AU78" i="18"/>
  <c r="AP79" i="18"/>
  <c r="Z225" i="18"/>
  <c r="BH78" i="18"/>
  <c r="CH78" i="18"/>
  <c r="AC79" i="18"/>
  <c r="AH78" i="18"/>
  <c r="BZ225" i="18"/>
  <c r="AM225" i="18"/>
  <c r="O79" i="18"/>
  <c r="R79" i="18"/>
  <c r="T79" i="18"/>
  <c r="L80" i="18" s="1"/>
  <c r="AZ225" i="18"/>
  <c r="BC79" i="18"/>
  <c r="CC79" i="18"/>
  <c r="BQ79" i="18"/>
  <c r="BN79" i="18"/>
  <c r="BS79" i="18"/>
  <c r="AO78" i="17"/>
  <c r="AT78" i="17"/>
  <c r="AL79" i="17" s="1"/>
  <c r="AR78" i="17"/>
  <c r="AB78" i="17"/>
  <c r="AE78" i="17"/>
  <c r="AG78" i="17"/>
  <c r="Y79" i="17" s="1"/>
  <c r="CB78" i="17"/>
  <c r="CE78" i="17"/>
  <c r="CG78" i="17"/>
  <c r="BY79" i="17" s="1"/>
  <c r="AZ224" i="17"/>
  <c r="BZ224" i="17"/>
  <c r="BO78" i="17"/>
  <c r="BT78" i="17"/>
  <c r="BL79" i="17" s="1"/>
  <c r="BR78" i="17"/>
  <c r="AM224" i="17"/>
  <c r="Z224" i="17"/>
  <c r="BB78" i="17"/>
  <c r="BE78" i="17"/>
  <c r="BG78" i="17"/>
  <c r="AY79" i="17" s="1"/>
  <c r="O78" i="17"/>
  <c r="R78" i="17"/>
  <c r="T78" i="17"/>
  <c r="L79" i="17" s="1"/>
  <c r="BM224" i="17"/>
  <c r="CH81" i="16"/>
  <c r="BZ231" i="16"/>
  <c r="BU81" i="16"/>
  <c r="BM231" i="16"/>
  <c r="AZ229" i="16"/>
  <c r="BB81" i="16"/>
  <c r="BE81" i="16"/>
  <c r="BG81" i="16"/>
  <c r="AY82" i="16" s="1"/>
  <c r="BC82" i="16" s="1"/>
  <c r="AU81" i="16"/>
  <c r="AM230" i="16"/>
  <c r="AH81" i="16"/>
  <c r="Q81" i="16"/>
  <c r="N81" i="16"/>
  <c r="S81" i="16"/>
  <c r="N79" i="15"/>
  <c r="K79" i="15"/>
  <c r="P79" i="15"/>
  <c r="N80" i="14"/>
  <c r="K80" i="14"/>
  <c r="P80" i="14"/>
  <c r="P80" i="18" l="1"/>
  <c r="Z226" i="18"/>
  <c r="U79" i="18"/>
  <c r="BO79" i="18"/>
  <c r="BR79" i="18"/>
  <c r="BT79" i="18"/>
  <c r="BL80" i="18" s="1"/>
  <c r="AQ79" i="18"/>
  <c r="AN79" i="18"/>
  <c r="AS79" i="18"/>
  <c r="AD79" i="18"/>
  <c r="AA79" i="18"/>
  <c r="AF79" i="18"/>
  <c r="BD79" i="18"/>
  <c r="BA79" i="18"/>
  <c r="BF79" i="18"/>
  <c r="AM226" i="18"/>
  <c r="CD79" i="18"/>
  <c r="CA79" i="18"/>
  <c r="CF79" i="18"/>
  <c r="BZ226" i="18"/>
  <c r="AZ226" i="18"/>
  <c r="BM227" i="18"/>
  <c r="AC79" i="17"/>
  <c r="AP79" i="17"/>
  <c r="Z225" i="17"/>
  <c r="P79" i="17"/>
  <c r="AH78" i="17"/>
  <c r="U78" i="17"/>
  <c r="AM225" i="17"/>
  <c r="AU78" i="17"/>
  <c r="BC79" i="17"/>
  <c r="BU78" i="17"/>
  <c r="AZ225" i="17"/>
  <c r="BH78" i="17"/>
  <c r="BP79" i="17"/>
  <c r="CC79" i="17"/>
  <c r="BM225" i="17"/>
  <c r="CH78" i="17"/>
  <c r="BZ225" i="17"/>
  <c r="BZ232" i="16"/>
  <c r="CD82" i="16"/>
  <c r="CA82" i="16"/>
  <c r="CF82" i="16"/>
  <c r="BN82" i="16"/>
  <c r="BS82" i="16"/>
  <c r="BM232" i="16"/>
  <c r="AZ230" i="16"/>
  <c r="BH81" i="16"/>
  <c r="AM231" i="16"/>
  <c r="AQ82" i="16"/>
  <c r="AN82" i="16"/>
  <c r="AS82" i="16"/>
  <c r="AD82" i="16"/>
  <c r="AA82" i="16"/>
  <c r="AF82" i="16"/>
  <c r="O81" i="16"/>
  <c r="R81" i="16"/>
  <c r="T81" i="16"/>
  <c r="L82" i="16" s="1"/>
  <c r="P82" i="16" s="1"/>
  <c r="L79" i="15"/>
  <c r="O79" i="15"/>
  <c r="Q79" i="15"/>
  <c r="I80" i="15" s="1"/>
  <c r="L80" i="14"/>
  <c r="Q80" i="14"/>
  <c r="I81" i="14" s="1"/>
  <c r="O80" i="14"/>
  <c r="BZ227" i="18" l="1"/>
  <c r="CB79" i="18"/>
  <c r="CE79" i="18"/>
  <c r="CG79" i="18"/>
  <c r="BY80" i="18" s="1"/>
  <c r="BU79" i="18"/>
  <c r="AM227" i="18"/>
  <c r="AO79" i="18"/>
  <c r="AR79" i="18"/>
  <c r="AT79" i="18"/>
  <c r="AL80" i="18" s="1"/>
  <c r="Z227" i="18"/>
  <c r="BM228" i="18"/>
  <c r="Q80" i="18"/>
  <c r="N80" i="18"/>
  <c r="S80" i="18"/>
  <c r="AB79" i="18"/>
  <c r="AG79" i="18"/>
  <c r="Y80" i="18" s="1"/>
  <c r="AE79" i="18"/>
  <c r="AZ227" i="18"/>
  <c r="BB79" i="18"/>
  <c r="BE79" i="18"/>
  <c r="BG79" i="18"/>
  <c r="AY80" i="18" s="1"/>
  <c r="BP80" i="18"/>
  <c r="AZ226" i="17"/>
  <c r="Q79" i="17"/>
  <c r="N79" i="17"/>
  <c r="S79" i="17"/>
  <c r="AM226" i="17"/>
  <c r="BM226" i="17"/>
  <c r="AQ79" i="17"/>
  <c r="AN79" i="17"/>
  <c r="AS79" i="17"/>
  <c r="Z226" i="17"/>
  <c r="CD79" i="17"/>
  <c r="CA79" i="17"/>
  <c r="CF79" i="17"/>
  <c r="BD79" i="17"/>
  <c r="BA79" i="17"/>
  <c r="BF79" i="17"/>
  <c r="BQ79" i="17"/>
  <c r="BN79" i="17"/>
  <c r="BS79" i="17"/>
  <c r="BZ226" i="17"/>
  <c r="AD79" i="17"/>
  <c r="AA79" i="17"/>
  <c r="AF79" i="17"/>
  <c r="CB82" i="16"/>
  <c r="CE82" i="16"/>
  <c r="CG82" i="16"/>
  <c r="BY83" i="16" s="1"/>
  <c r="CC83" i="16" s="1"/>
  <c r="BZ233" i="16"/>
  <c r="BM233" i="16"/>
  <c r="BO82" i="16"/>
  <c r="BT82" i="16"/>
  <c r="BL83" i="16" s="1"/>
  <c r="BP83" i="16" s="1"/>
  <c r="BQ83" i="16" s="1"/>
  <c r="BR82" i="16"/>
  <c r="AZ231" i="16"/>
  <c r="BD82" i="16"/>
  <c r="BA82" i="16"/>
  <c r="BF82" i="16"/>
  <c r="AO82" i="16"/>
  <c r="AR82" i="16"/>
  <c r="AT82" i="16"/>
  <c r="AL83" i="16" s="1"/>
  <c r="AP83" i="16" s="1"/>
  <c r="AM232" i="16"/>
  <c r="AB82" i="16"/>
  <c r="AG82" i="16"/>
  <c r="Y83" i="16" s="1"/>
  <c r="AC83" i="16" s="1"/>
  <c r="AE82" i="16"/>
  <c r="U81" i="16"/>
  <c r="R79" i="15"/>
  <c r="M80" i="15"/>
  <c r="R80" i="14"/>
  <c r="M81" i="14"/>
  <c r="BH79" i="18" l="1"/>
  <c r="CC80" i="18"/>
  <c r="AP80" i="18"/>
  <c r="CH79" i="18"/>
  <c r="O80" i="18"/>
  <c r="T80" i="18"/>
  <c r="L81" i="18" s="1"/>
  <c r="R80" i="18"/>
  <c r="BC80" i="18"/>
  <c r="AU79" i="18"/>
  <c r="AZ228" i="18"/>
  <c r="AM228" i="18"/>
  <c r="AH79" i="18"/>
  <c r="BM229" i="18"/>
  <c r="BZ228" i="18"/>
  <c r="BQ80" i="18"/>
  <c r="BN80" i="18"/>
  <c r="BS80" i="18"/>
  <c r="AC80" i="18"/>
  <c r="Z228" i="18"/>
  <c r="CB79" i="17"/>
  <c r="CG79" i="17"/>
  <c r="BY80" i="17" s="1"/>
  <c r="CE79" i="17"/>
  <c r="O79" i="17"/>
  <c r="R79" i="17"/>
  <c r="T79" i="17"/>
  <c r="L80" i="17" s="1"/>
  <c r="BO79" i="17"/>
  <c r="BT79" i="17"/>
  <c r="BL80" i="17" s="1"/>
  <c r="BR79" i="17"/>
  <c r="AO79" i="17"/>
  <c r="AT79" i="17"/>
  <c r="AL80" i="17" s="1"/>
  <c r="AR79" i="17"/>
  <c r="Z227" i="17"/>
  <c r="BB79" i="17"/>
  <c r="BG79" i="17"/>
  <c r="AY80" i="17" s="1"/>
  <c r="BE79" i="17"/>
  <c r="AM227" i="17"/>
  <c r="AB79" i="17"/>
  <c r="AE79" i="17"/>
  <c r="AG79" i="17"/>
  <c r="Y80" i="17" s="1"/>
  <c r="BZ227" i="17"/>
  <c r="BM227" i="17"/>
  <c r="AZ227" i="17"/>
  <c r="BZ234" i="16"/>
  <c r="CH82" i="16"/>
  <c r="BU82" i="16"/>
  <c r="BM234" i="16"/>
  <c r="BB82" i="16"/>
  <c r="BG82" i="16"/>
  <c r="AY83" i="16" s="1"/>
  <c r="BC83" i="16" s="1"/>
  <c r="BE82" i="16"/>
  <c r="AZ232" i="16"/>
  <c r="AU82" i="16"/>
  <c r="AM233" i="16"/>
  <c r="AH82" i="16"/>
  <c r="Q82" i="16"/>
  <c r="N82" i="16"/>
  <c r="S82" i="16"/>
  <c r="N80" i="15"/>
  <c r="K80" i="15"/>
  <c r="P80" i="15"/>
  <c r="N81" i="14"/>
  <c r="K81" i="14"/>
  <c r="P81" i="14"/>
  <c r="Z229" i="18" l="1"/>
  <c r="AQ80" i="18"/>
  <c r="AN80" i="18"/>
  <c r="AS80" i="18"/>
  <c r="BO80" i="18"/>
  <c r="BT80" i="18"/>
  <c r="BL81" i="18" s="1"/>
  <c r="BR80" i="18"/>
  <c r="BD80" i="18"/>
  <c r="BA80" i="18"/>
  <c r="BF80" i="18"/>
  <c r="CD80" i="18"/>
  <c r="CA80" i="18"/>
  <c r="CF80" i="18"/>
  <c r="BM230" i="18"/>
  <c r="U80" i="18"/>
  <c r="AM229" i="18"/>
  <c r="P81" i="18"/>
  <c r="AD80" i="18"/>
  <c r="AA80" i="18"/>
  <c r="AF80" i="18"/>
  <c r="BZ229" i="18"/>
  <c r="AZ229" i="18"/>
  <c r="BM228" i="17"/>
  <c r="BZ228" i="17"/>
  <c r="AM228" i="17"/>
  <c r="BH79" i="17"/>
  <c r="BU79" i="17"/>
  <c r="CH79" i="17"/>
  <c r="Z228" i="17"/>
  <c r="U79" i="17"/>
  <c r="AC80" i="17"/>
  <c r="AZ228" i="17"/>
  <c r="BP80" i="17"/>
  <c r="CC80" i="17"/>
  <c r="P80" i="17"/>
  <c r="AU79" i="17"/>
  <c r="AP80" i="17"/>
  <c r="BC80" i="17"/>
  <c r="AH79" i="17"/>
  <c r="CD83" i="16"/>
  <c r="CA83" i="16"/>
  <c r="CF83" i="16"/>
  <c r="BZ235" i="16"/>
  <c r="BM235" i="16"/>
  <c r="BN83" i="16"/>
  <c r="BS83" i="16"/>
  <c r="AZ233" i="16"/>
  <c r="BH82" i="16"/>
  <c r="AM234" i="16"/>
  <c r="AQ83" i="16"/>
  <c r="AN83" i="16"/>
  <c r="AS83" i="16"/>
  <c r="AD83" i="16"/>
  <c r="AA83" i="16"/>
  <c r="AF83" i="16"/>
  <c r="O82" i="16"/>
  <c r="R82" i="16"/>
  <c r="T82" i="16"/>
  <c r="L83" i="16" s="1"/>
  <c r="P83" i="16" s="1"/>
  <c r="L80" i="15"/>
  <c r="O80" i="15"/>
  <c r="Q80" i="15"/>
  <c r="I81" i="15" s="1"/>
  <c r="L81" i="14"/>
  <c r="O81" i="14"/>
  <c r="Q81" i="14"/>
  <c r="I82" i="14" s="1"/>
  <c r="BP81" i="18" l="1"/>
  <c r="Q81" i="18"/>
  <c r="N81" i="18"/>
  <c r="S81" i="18"/>
  <c r="AO80" i="18"/>
  <c r="AR80" i="18"/>
  <c r="AT80" i="18"/>
  <c r="AL81" i="18" s="1"/>
  <c r="CB80" i="18"/>
  <c r="CG80" i="18"/>
  <c r="BY81" i="18" s="1"/>
  <c r="CE80" i="18"/>
  <c r="BB80" i="18"/>
  <c r="BE80" i="18"/>
  <c r="BG80" i="18"/>
  <c r="AY81" i="18" s="1"/>
  <c r="AZ230" i="18"/>
  <c r="BZ230" i="18"/>
  <c r="Z230" i="18"/>
  <c r="BM231" i="18"/>
  <c r="AM230" i="18"/>
  <c r="AB80" i="18"/>
  <c r="AG80" i="18"/>
  <c r="Y81" i="18" s="1"/>
  <c r="AE80" i="18"/>
  <c r="BU80" i="18"/>
  <c r="BD80" i="17"/>
  <c r="BA80" i="17"/>
  <c r="BF80" i="17"/>
  <c r="AQ80" i="17"/>
  <c r="AN80" i="17"/>
  <c r="AS80" i="17"/>
  <c r="BZ229" i="17"/>
  <c r="BQ80" i="17"/>
  <c r="BN80" i="17"/>
  <c r="BS80" i="17"/>
  <c r="AM229" i="17"/>
  <c r="AZ229" i="17"/>
  <c r="AD80" i="17"/>
  <c r="AA80" i="17"/>
  <c r="AF80" i="17"/>
  <c r="BM229" i="17"/>
  <c r="CD80" i="17"/>
  <c r="CA80" i="17"/>
  <c r="CF80" i="17"/>
  <c r="Z229" i="17"/>
  <c r="Q80" i="17"/>
  <c r="N80" i="17"/>
  <c r="S80" i="17"/>
  <c r="BZ236" i="16"/>
  <c r="CB83" i="16"/>
  <c r="CE83" i="16"/>
  <c r="CG83" i="16"/>
  <c r="BY84" i="16" s="1"/>
  <c r="CC84" i="16" s="1"/>
  <c r="BO83" i="16"/>
  <c r="BR83" i="16"/>
  <c r="BT83" i="16"/>
  <c r="BL84" i="16" s="1"/>
  <c r="BP84" i="16" s="1"/>
  <c r="BQ84" i="16" s="1"/>
  <c r="BM236" i="16"/>
  <c r="BD83" i="16"/>
  <c r="BA83" i="16"/>
  <c r="BF83" i="16"/>
  <c r="AZ234" i="16"/>
  <c r="AO83" i="16"/>
  <c r="AR83" i="16"/>
  <c r="AT83" i="16"/>
  <c r="AL84" i="16" s="1"/>
  <c r="AP84" i="16" s="1"/>
  <c r="AM235" i="16"/>
  <c r="AB83" i="16"/>
  <c r="AE83" i="16"/>
  <c r="AG83" i="16"/>
  <c r="Y84" i="16" s="1"/>
  <c r="AC84" i="16" s="1"/>
  <c r="U82" i="16"/>
  <c r="M81" i="15"/>
  <c r="R80" i="15"/>
  <c r="M82" i="14"/>
  <c r="R81" i="14"/>
  <c r="AP81" i="18" l="1"/>
  <c r="BC81" i="18"/>
  <c r="BH80" i="18"/>
  <c r="AH80" i="18"/>
  <c r="AU80" i="18"/>
  <c r="CH80" i="18"/>
  <c r="O81" i="18"/>
  <c r="R81" i="18"/>
  <c r="T81" i="18"/>
  <c r="L82" i="18" s="1"/>
  <c r="BM232" i="18"/>
  <c r="AM231" i="18"/>
  <c r="BZ231" i="18"/>
  <c r="CC81" i="18"/>
  <c r="Z231" i="18"/>
  <c r="AZ231" i="18"/>
  <c r="AC81" i="18"/>
  <c r="BQ81" i="18"/>
  <c r="BN81" i="18"/>
  <c r="BS81" i="18"/>
  <c r="Z230" i="17"/>
  <c r="CB80" i="17"/>
  <c r="CG80" i="17"/>
  <c r="BY81" i="17" s="1"/>
  <c r="CE80" i="17"/>
  <c r="AZ230" i="17"/>
  <c r="AM230" i="17"/>
  <c r="BZ230" i="17"/>
  <c r="O80" i="17"/>
  <c r="R80" i="17"/>
  <c r="T80" i="17"/>
  <c r="L81" i="17" s="1"/>
  <c r="BO80" i="17"/>
  <c r="BR80" i="17"/>
  <c r="BT80" i="17"/>
  <c r="BL81" i="17" s="1"/>
  <c r="BB80" i="17"/>
  <c r="BE80" i="17"/>
  <c r="BG80" i="17"/>
  <c r="AY81" i="17" s="1"/>
  <c r="AO80" i="17"/>
  <c r="AR80" i="17"/>
  <c r="AT80" i="17"/>
  <c r="AL81" i="17" s="1"/>
  <c r="BM230" i="17"/>
  <c r="AB80" i="17"/>
  <c r="AG80" i="17"/>
  <c r="Y81" i="17" s="1"/>
  <c r="AE80" i="17"/>
  <c r="CH83" i="16"/>
  <c r="BZ237" i="16"/>
  <c r="BU83" i="16"/>
  <c r="BM237" i="16"/>
  <c r="AZ235" i="16"/>
  <c r="BB83" i="16"/>
  <c r="BE83" i="16"/>
  <c r="BG83" i="16"/>
  <c r="AY84" i="16" s="1"/>
  <c r="BC84" i="16" s="1"/>
  <c r="AU83" i="16"/>
  <c r="AM236" i="16"/>
  <c r="AH83" i="16"/>
  <c r="Q83" i="16"/>
  <c r="N83" i="16"/>
  <c r="S83" i="16"/>
  <c r="N81" i="15"/>
  <c r="K81" i="15"/>
  <c r="P81" i="15"/>
  <c r="N82" i="14"/>
  <c r="K82" i="14"/>
  <c r="P82" i="14"/>
  <c r="P82" i="18" l="1"/>
  <c r="BO81" i="18"/>
  <c r="BR81" i="18"/>
  <c r="BT81" i="18"/>
  <c r="BL82" i="18" s="1"/>
  <c r="AD81" i="18"/>
  <c r="AA81" i="18"/>
  <c r="AF81" i="18"/>
  <c r="U81" i="18"/>
  <c r="BD81" i="18"/>
  <c r="BA81" i="18"/>
  <c r="BF81" i="18"/>
  <c r="CD81" i="18"/>
  <c r="CA81" i="18"/>
  <c r="CF81" i="18"/>
  <c r="AZ232" i="18"/>
  <c r="AM232" i="18"/>
  <c r="BZ232" i="18"/>
  <c r="Z232" i="18"/>
  <c r="AQ81" i="18"/>
  <c r="AN81" i="18"/>
  <c r="AS81" i="18"/>
  <c r="BM233" i="18"/>
  <c r="BC81" i="17"/>
  <c r="BH80" i="17"/>
  <c r="CC81" i="17"/>
  <c r="BM231" i="17"/>
  <c r="CH80" i="17"/>
  <c r="AZ231" i="17"/>
  <c r="BP81" i="17"/>
  <c r="AP81" i="17"/>
  <c r="AU80" i="17"/>
  <c r="AM231" i="17"/>
  <c r="Z231" i="17"/>
  <c r="BZ231" i="17"/>
  <c r="BU80" i="17"/>
  <c r="AH80" i="17"/>
  <c r="P81" i="17"/>
  <c r="AC81" i="17"/>
  <c r="U80" i="17"/>
  <c r="BZ238" i="16"/>
  <c r="CD84" i="16"/>
  <c r="CA84" i="16"/>
  <c r="CF84" i="16"/>
  <c r="BN84" i="16"/>
  <c r="BS84" i="16"/>
  <c r="BM238" i="16"/>
  <c r="BH83" i="16"/>
  <c r="AZ236" i="16"/>
  <c r="AM237" i="16"/>
  <c r="AQ84" i="16"/>
  <c r="AN84" i="16"/>
  <c r="AS84" i="16"/>
  <c r="AA84" i="16"/>
  <c r="AD84" i="16"/>
  <c r="AF84" i="16"/>
  <c r="O83" i="16"/>
  <c r="R83" i="16"/>
  <c r="T83" i="16"/>
  <c r="L84" i="16" s="1"/>
  <c r="P84" i="16" s="1"/>
  <c r="L81" i="15"/>
  <c r="Q81" i="15"/>
  <c r="I82" i="15" s="1"/>
  <c r="O81" i="15"/>
  <c r="L82" i="14"/>
  <c r="Q82" i="14"/>
  <c r="I83" i="14" s="1"/>
  <c r="O82" i="14"/>
  <c r="AB81" i="18" l="1"/>
  <c r="AG81" i="18"/>
  <c r="Y82" i="18" s="1"/>
  <c r="AE81" i="18"/>
  <c r="BP82" i="18"/>
  <c r="BU81" i="18"/>
  <c r="CB81" i="18"/>
  <c r="CG81" i="18"/>
  <c r="BY82" i="18" s="1"/>
  <c r="CE81" i="18"/>
  <c r="AM233" i="18"/>
  <c r="BZ233" i="18"/>
  <c r="AO81" i="18"/>
  <c r="AT81" i="18"/>
  <c r="AL82" i="18" s="1"/>
  <c r="AR81" i="18"/>
  <c r="AZ233" i="18"/>
  <c r="Q82" i="18"/>
  <c r="N82" i="18"/>
  <c r="S82" i="18"/>
  <c r="Z233" i="18"/>
  <c r="BM234" i="18"/>
  <c r="BB81" i="18"/>
  <c r="BG81" i="18"/>
  <c r="AY82" i="18" s="1"/>
  <c r="BE81" i="18"/>
  <c r="AD81" i="17"/>
  <c r="AA81" i="17"/>
  <c r="AF81" i="17"/>
  <c r="Q81" i="17"/>
  <c r="N81" i="17"/>
  <c r="S81" i="17"/>
  <c r="AZ232" i="17"/>
  <c r="AQ81" i="17"/>
  <c r="AN81" i="17"/>
  <c r="AS81" i="17"/>
  <c r="BM232" i="17"/>
  <c r="Z232" i="17"/>
  <c r="BD81" i="17"/>
  <c r="BA81" i="17"/>
  <c r="BF81" i="17"/>
  <c r="BZ232" i="17"/>
  <c r="BQ81" i="17"/>
  <c r="BN81" i="17"/>
  <c r="BS81" i="17"/>
  <c r="CD81" i="17"/>
  <c r="CA81" i="17"/>
  <c r="CF81" i="17"/>
  <c r="AM232" i="17"/>
  <c r="CB84" i="16"/>
  <c r="CE84" i="16"/>
  <c r="CG84" i="16"/>
  <c r="BY85" i="16" s="1"/>
  <c r="CC85" i="16" s="1"/>
  <c r="BZ239" i="16"/>
  <c r="BO84" i="16"/>
  <c r="BT84" i="16"/>
  <c r="BL85" i="16" s="1"/>
  <c r="BP85" i="16" s="1"/>
  <c r="BQ85" i="16" s="1"/>
  <c r="BR84" i="16"/>
  <c r="BM239" i="16"/>
  <c r="AZ237" i="16"/>
  <c r="BD84" i="16"/>
  <c r="BA84" i="16"/>
  <c r="BF84" i="16"/>
  <c r="AO84" i="16"/>
  <c r="AR84" i="16"/>
  <c r="AT84" i="16"/>
  <c r="AL85" i="16" s="1"/>
  <c r="AP85" i="16" s="1"/>
  <c r="AM238" i="16"/>
  <c r="AB84" i="16"/>
  <c r="AG84" i="16"/>
  <c r="Y85" i="16" s="1"/>
  <c r="AC85" i="16" s="1"/>
  <c r="AE84" i="16"/>
  <c r="U83" i="16"/>
  <c r="M82" i="15"/>
  <c r="R81" i="15"/>
  <c r="M83" i="14"/>
  <c r="R82" i="14"/>
  <c r="AU81" i="18" l="1"/>
  <c r="BQ82" i="18"/>
  <c r="BN82" i="18"/>
  <c r="BS82" i="18"/>
  <c r="BM235" i="18"/>
  <c r="AP82" i="18"/>
  <c r="AH81" i="18"/>
  <c r="AM234" i="18"/>
  <c r="Z234" i="18"/>
  <c r="CH81" i="18"/>
  <c r="AC82" i="18"/>
  <c r="BZ234" i="18"/>
  <c r="CC82" i="18"/>
  <c r="BC82" i="18"/>
  <c r="AZ234" i="18"/>
  <c r="BH81" i="18"/>
  <c r="O82" i="18"/>
  <c r="T82" i="18"/>
  <c r="L83" i="18" s="1"/>
  <c r="R82" i="18"/>
  <c r="AZ233" i="17"/>
  <c r="O81" i="17"/>
  <c r="R81" i="17"/>
  <c r="T81" i="17"/>
  <c r="L82" i="17" s="1"/>
  <c r="BM233" i="17"/>
  <c r="AO81" i="17"/>
  <c r="AR81" i="17"/>
  <c r="AT81" i="17"/>
  <c r="AL82" i="17" s="1"/>
  <c r="AB81" i="17"/>
  <c r="AE81" i="17"/>
  <c r="AG81" i="17"/>
  <c r="Y82" i="17" s="1"/>
  <c r="Z233" i="17"/>
  <c r="BO81" i="17"/>
  <c r="BR81" i="17"/>
  <c r="BT81" i="17"/>
  <c r="BL82" i="17" s="1"/>
  <c r="BZ233" i="17"/>
  <c r="AM233" i="17"/>
  <c r="CB81" i="17"/>
  <c r="CE81" i="17"/>
  <c r="CG81" i="17"/>
  <c r="BY82" i="17" s="1"/>
  <c r="BB81" i="17"/>
  <c r="BG81" i="17"/>
  <c r="AY82" i="17" s="1"/>
  <c r="BE81" i="17"/>
  <c r="BZ240" i="16"/>
  <c r="CH84" i="16"/>
  <c r="BM240" i="16"/>
  <c r="BU84" i="16"/>
  <c r="BB84" i="16"/>
  <c r="BG84" i="16"/>
  <c r="AY85" i="16" s="1"/>
  <c r="BC85" i="16" s="1"/>
  <c r="BE84" i="16"/>
  <c r="AZ238" i="16"/>
  <c r="AM239" i="16"/>
  <c r="AU84" i="16"/>
  <c r="AH84" i="16"/>
  <c r="Q84" i="16"/>
  <c r="N84" i="16"/>
  <c r="S84" i="16"/>
  <c r="N82" i="15"/>
  <c r="K82" i="15"/>
  <c r="P82" i="15"/>
  <c r="N83" i="14"/>
  <c r="K83" i="14"/>
  <c r="P83" i="14"/>
  <c r="AQ82" i="18" l="1"/>
  <c r="AN82" i="18"/>
  <c r="AS82" i="18"/>
  <c r="P83" i="18"/>
  <c r="BM236" i="18"/>
  <c r="BO82" i="18"/>
  <c r="BT82" i="18"/>
  <c r="BL83" i="18" s="1"/>
  <c r="BR82" i="18"/>
  <c r="CD82" i="18"/>
  <c r="CA82" i="18"/>
  <c r="CF82" i="18"/>
  <c r="BZ235" i="18"/>
  <c r="AM235" i="18"/>
  <c r="AD82" i="18"/>
  <c r="AA82" i="18"/>
  <c r="AF82" i="18"/>
  <c r="AZ235" i="18"/>
  <c r="Z235" i="18"/>
  <c r="U82" i="18"/>
  <c r="BD82" i="18"/>
  <c r="BA82" i="18"/>
  <c r="BF82" i="18"/>
  <c r="AP82" i="17"/>
  <c r="P82" i="17"/>
  <c r="CC82" i="17"/>
  <c r="CH81" i="17"/>
  <c r="Z234" i="17"/>
  <c r="AZ234" i="17"/>
  <c r="BZ234" i="17"/>
  <c r="BP82" i="17"/>
  <c r="AU81" i="17"/>
  <c r="BM234" i="17"/>
  <c r="BU81" i="17"/>
  <c r="U81" i="17"/>
  <c r="AM234" i="17"/>
  <c r="BH81" i="17"/>
  <c r="AC82" i="17"/>
  <c r="BC82" i="17"/>
  <c r="AH81" i="17"/>
  <c r="CD85" i="16"/>
  <c r="CA85" i="16"/>
  <c r="CF85" i="16"/>
  <c r="BZ241" i="16"/>
  <c r="BM241" i="16"/>
  <c r="BN85" i="16"/>
  <c r="BS85" i="16"/>
  <c r="AZ239" i="16"/>
  <c r="BH84" i="16"/>
  <c r="AQ85" i="16"/>
  <c r="AN85" i="16"/>
  <c r="AS85" i="16"/>
  <c r="AM240" i="16"/>
  <c r="AD85" i="16"/>
  <c r="AA85" i="16"/>
  <c r="AF85" i="16"/>
  <c r="O84" i="16"/>
  <c r="R84" i="16"/>
  <c r="T84" i="16"/>
  <c r="L85" i="16" s="1"/>
  <c r="P85" i="16" s="1"/>
  <c r="L82" i="15"/>
  <c r="Q82" i="15"/>
  <c r="I83" i="15" s="1"/>
  <c r="O82" i="15"/>
  <c r="L83" i="14"/>
  <c r="Q83" i="14"/>
  <c r="I84" i="14" s="1"/>
  <c r="O83" i="14"/>
  <c r="BM237" i="18" l="1"/>
  <c r="Z236" i="18"/>
  <c r="BZ236" i="18"/>
  <c r="AZ236" i="18"/>
  <c r="CB82" i="18"/>
  <c r="CE82" i="18"/>
  <c r="CG82" i="18"/>
  <c r="BY83" i="18" s="1"/>
  <c r="AB82" i="18"/>
  <c r="AE82" i="18"/>
  <c r="AG82" i="18"/>
  <c r="Y83" i="18" s="1"/>
  <c r="Q83" i="18"/>
  <c r="N83" i="18"/>
  <c r="S83" i="18"/>
  <c r="BB82" i="18"/>
  <c r="BG82" i="18"/>
  <c r="AY83" i="18" s="1"/>
  <c r="BE82" i="18"/>
  <c r="BU82" i="18"/>
  <c r="BP83" i="18"/>
  <c r="AO82" i="18"/>
  <c r="AR82" i="18"/>
  <c r="AT82" i="18"/>
  <c r="AL83" i="18" s="1"/>
  <c r="AM236" i="18"/>
  <c r="BD82" i="17"/>
  <c r="BA82" i="17"/>
  <c r="BF82" i="17"/>
  <c r="AD82" i="17"/>
  <c r="AA82" i="17"/>
  <c r="AF82" i="17"/>
  <c r="BZ235" i="17"/>
  <c r="Q82" i="17"/>
  <c r="N82" i="17"/>
  <c r="S82" i="17"/>
  <c r="BQ82" i="17"/>
  <c r="BN82" i="17"/>
  <c r="BS82" i="17"/>
  <c r="CD82" i="17"/>
  <c r="CA82" i="17"/>
  <c r="CF82" i="17"/>
  <c r="AM235" i="17"/>
  <c r="Z235" i="17"/>
  <c r="AQ82" i="17"/>
  <c r="AN82" i="17"/>
  <c r="AS82" i="17"/>
  <c r="BM235" i="17"/>
  <c r="AZ235" i="17"/>
  <c r="BZ242" i="16"/>
  <c r="CB85" i="16"/>
  <c r="CE85" i="16"/>
  <c r="CG85" i="16"/>
  <c r="BY86" i="16" s="1"/>
  <c r="CC86" i="16" s="1"/>
  <c r="BO85" i="16"/>
  <c r="BR85" i="16"/>
  <c r="BT85" i="16"/>
  <c r="BL86" i="16" s="1"/>
  <c r="BP86" i="16" s="1"/>
  <c r="BQ86" i="16" s="1"/>
  <c r="BM242" i="16"/>
  <c r="BD85" i="16"/>
  <c r="BA85" i="16"/>
  <c r="BF85" i="16"/>
  <c r="AZ240" i="16"/>
  <c r="AM241" i="16"/>
  <c r="AO85" i="16"/>
  <c r="AT85" i="16"/>
  <c r="AL86" i="16" s="1"/>
  <c r="AP86" i="16" s="1"/>
  <c r="AR85" i="16"/>
  <c r="AB85" i="16"/>
  <c r="AG85" i="16"/>
  <c r="Y86" i="16" s="1"/>
  <c r="AC86" i="16" s="1"/>
  <c r="AE85" i="16"/>
  <c r="U84" i="16"/>
  <c r="M83" i="15"/>
  <c r="R82" i="15"/>
  <c r="R83" i="14"/>
  <c r="M84" i="14"/>
  <c r="AZ237" i="18" l="1"/>
  <c r="O83" i="18"/>
  <c r="R83" i="18"/>
  <c r="T83" i="18"/>
  <c r="L84" i="18" s="1"/>
  <c r="BH82" i="18"/>
  <c r="AH82" i="18"/>
  <c r="BZ237" i="18"/>
  <c r="AP83" i="18"/>
  <c r="AU82" i="18"/>
  <c r="BQ83" i="18"/>
  <c r="BN83" i="18"/>
  <c r="BS83" i="18"/>
  <c r="CC83" i="18"/>
  <c r="Z237" i="18"/>
  <c r="AC83" i="18"/>
  <c r="BC83" i="18"/>
  <c r="CH82" i="18"/>
  <c r="BM238" i="18"/>
  <c r="AM237" i="18"/>
  <c r="CB82" i="17"/>
  <c r="CG82" i="17"/>
  <c r="BY83" i="17" s="1"/>
  <c r="CE82" i="17"/>
  <c r="BZ236" i="17"/>
  <c r="BO82" i="17"/>
  <c r="BR82" i="17"/>
  <c r="BT82" i="17"/>
  <c r="BL83" i="17" s="1"/>
  <c r="Z236" i="17"/>
  <c r="AM236" i="17"/>
  <c r="BM236" i="17"/>
  <c r="O82" i="17"/>
  <c r="R82" i="17"/>
  <c r="T82" i="17"/>
  <c r="L83" i="17" s="1"/>
  <c r="BB82" i="17"/>
  <c r="BE82" i="17"/>
  <c r="BG82" i="17"/>
  <c r="AY83" i="17" s="1"/>
  <c r="AO82" i="17"/>
  <c r="AT82" i="17"/>
  <c r="AL83" i="17" s="1"/>
  <c r="AR82" i="17"/>
  <c r="AB82" i="17"/>
  <c r="AE82" i="17"/>
  <c r="AG82" i="17"/>
  <c r="Y83" i="17" s="1"/>
  <c r="AZ236" i="17"/>
  <c r="CH85" i="16"/>
  <c r="BZ243" i="16"/>
  <c r="BM243" i="16"/>
  <c r="BU85" i="16"/>
  <c r="AZ241" i="16"/>
  <c r="BB85" i="16"/>
  <c r="BE85" i="16"/>
  <c r="BG85" i="16"/>
  <c r="AY86" i="16" s="1"/>
  <c r="BC86" i="16" s="1"/>
  <c r="AU85" i="16"/>
  <c r="AM242" i="16"/>
  <c r="AH85" i="16"/>
  <c r="Q85" i="16"/>
  <c r="N85" i="16"/>
  <c r="S85" i="16"/>
  <c r="N83" i="15"/>
  <c r="K83" i="15"/>
  <c r="P83" i="15"/>
  <c r="N84" i="14"/>
  <c r="K84" i="14"/>
  <c r="P84" i="14"/>
  <c r="AD83" i="18" l="1"/>
  <c r="AA83" i="18"/>
  <c r="AF83" i="18"/>
  <c r="BM239" i="18"/>
  <c r="P84" i="18"/>
  <c r="U83" i="18"/>
  <c r="AQ83" i="18"/>
  <c r="AN83" i="18"/>
  <c r="AS83" i="18"/>
  <c r="AM238" i="18"/>
  <c r="Z238" i="18"/>
  <c r="BD83" i="18"/>
  <c r="BA83" i="18"/>
  <c r="BF83" i="18"/>
  <c r="BZ238" i="18"/>
  <c r="CD83" i="18"/>
  <c r="CA83" i="18"/>
  <c r="CF83" i="18"/>
  <c r="BO83" i="18"/>
  <c r="BR83" i="18"/>
  <c r="BT83" i="18"/>
  <c r="BL84" i="18" s="1"/>
  <c r="AZ238" i="18"/>
  <c r="AZ237" i="17"/>
  <c r="BC83" i="17"/>
  <c r="AC83" i="17"/>
  <c r="P83" i="17"/>
  <c r="BP83" i="17"/>
  <c r="CH82" i="17"/>
  <c r="AM237" i="17"/>
  <c r="AH82" i="17"/>
  <c r="BZ237" i="17"/>
  <c r="AU82" i="17"/>
  <c r="BU82" i="17"/>
  <c r="CC83" i="17"/>
  <c r="BH82" i="17"/>
  <c r="Z237" i="17"/>
  <c r="U82" i="17"/>
  <c r="AP83" i="17"/>
  <c r="BM237" i="17"/>
  <c r="CD86" i="16"/>
  <c r="CA86" i="16"/>
  <c r="CF86" i="16"/>
  <c r="BZ244" i="16"/>
  <c r="BN86" i="16"/>
  <c r="BS86" i="16"/>
  <c r="BM244" i="16"/>
  <c r="BH85" i="16"/>
  <c r="AZ242" i="16"/>
  <c r="AM243" i="16"/>
  <c r="AQ86" i="16"/>
  <c r="AN86" i="16"/>
  <c r="AS86" i="16"/>
  <c r="AD86" i="16"/>
  <c r="AA86" i="16"/>
  <c r="AF86" i="16"/>
  <c r="O85" i="16"/>
  <c r="R85" i="16"/>
  <c r="T85" i="16"/>
  <c r="L86" i="16" s="1"/>
  <c r="P86" i="16" s="1"/>
  <c r="L83" i="15"/>
  <c r="Q83" i="15"/>
  <c r="I84" i="15" s="1"/>
  <c r="O83" i="15"/>
  <c r="L84" i="14"/>
  <c r="O84" i="14"/>
  <c r="Q84" i="14"/>
  <c r="I85" i="14" s="1"/>
  <c r="BM240" i="18" l="1"/>
  <c r="Z239" i="18"/>
  <c r="BP84" i="18"/>
  <c r="CB83" i="18"/>
  <c r="CG83" i="18"/>
  <c r="BY84" i="18" s="1"/>
  <c r="CE83" i="18"/>
  <c r="BZ239" i="18"/>
  <c r="BU83" i="18"/>
  <c r="AO83" i="18"/>
  <c r="AR83" i="18"/>
  <c r="AT83" i="18"/>
  <c r="AL84" i="18" s="1"/>
  <c r="BB83" i="18"/>
  <c r="BG83" i="18"/>
  <c r="AY84" i="18" s="1"/>
  <c r="BE83" i="18"/>
  <c r="AB83" i="18"/>
  <c r="AG83" i="18"/>
  <c r="Y84" i="18" s="1"/>
  <c r="AE83" i="18"/>
  <c r="Q84" i="18"/>
  <c r="N84" i="18"/>
  <c r="S84" i="18"/>
  <c r="AM239" i="18"/>
  <c r="AZ239" i="18"/>
  <c r="BD83" i="17"/>
  <c r="BA83" i="17"/>
  <c r="BF83" i="17"/>
  <c r="Q83" i="17"/>
  <c r="N83" i="17"/>
  <c r="S83" i="17"/>
  <c r="AQ83" i="17"/>
  <c r="AN83" i="17"/>
  <c r="AS83" i="17"/>
  <c r="AM238" i="17"/>
  <c r="AD83" i="17"/>
  <c r="AA83" i="17"/>
  <c r="AF83" i="17"/>
  <c r="BQ83" i="17"/>
  <c r="BN83" i="17"/>
  <c r="BS83" i="17"/>
  <c r="AZ238" i="17"/>
  <c r="CD83" i="17"/>
  <c r="CA83" i="17"/>
  <c r="CF83" i="17"/>
  <c r="Z238" i="17"/>
  <c r="BM238" i="17"/>
  <c r="BZ238" i="17"/>
  <c r="BZ245" i="16"/>
  <c r="CB86" i="16"/>
  <c r="CE86" i="16"/>
  <c r="CG86" i="16"/>
  <c r="BY87" i="16" s="1"/>
  <c r="CC87" i="16" s="1"/>
  <c r="BM245" i="16"/>
  <c r="BO86" i="16"/>
  <c r="BT86" i="16"/>
  <c r="BL87" i="16" s="1"/>
  <c r="BP87" i="16" s="1"/>
  <c r="BQ87" i="16" s="1"/>
  <c r="BR86" i="16"/>
  <c r="AZ243" i="16"/>
  <c r="BD86" i="16"/>
  <c r="BA86" i="16"/>
  <c r="BF86" i="16"/>
  <c r="AO86" i="16"/>
  <c r="AT86" i="16"/>
  <c r="AL87" i="16" s="1"/>
  <c r="AP87" i="16" s="1"/>
  <c r="AR86" i="16"/>
  <c r="AM244" i="16"/>
  <c r="AB86" i="16"/>
  <c r="AE86" i="16"/>
  <c r="AG86" i="16"/>
  <c r="Y87" i="16" s="1"/>
  <c r="AC87" i="16" s="1"/>
  <c r="U85" i="16"/>
  <c r="R83" i="15"/>
  <c r="M84" i="15"/>
  <c r="M85" i="14"/>
  <c r="R84" i="14"/>
  <c r="CC84" i="18" l="1"/>
  <c r="AZ240" i="18"/>
  <c r="AC84" i="18"/>
  <c r="BC84" i="18"/>
  <c r="BQ84" i="18"/>
  <c r="BN84" i="18"/>
  <c r="BS84" i="18"/>
  <c r="O84" i="18"/>
  <c r="R84" i="18"/>
  <c r="T84" i="18"/>
  <c r="L85" i="18" s="1"/>
  <c r="Z240" i="18"/>
  <c r="AU83" i="18"/>
  <c r="BZ240" i="18"/>
  <c r="BH83" i="18"/>
  <c r="AM240" i="18"/>
  <c r="AH83" i="18"/>
  <c r="AP84" i="18"/>
  <c r="CH83" i="18"/>
  <c r="BM241" i="18"/>
  <c r="Z239" i="17"/>
  <c r="BO83" i="17"/>
  <c r="BT83" i="17"/>
  <c r="BL84" i="17" s="1"/>
  <c r="BR83" i="17"/>
  <c r="AO83" i="17"/>
  <c r="AT83" i="17"/>
  <c r="AL84" i="17" s="1"/>
  <c r="AR83" i="17"/>
  <c r="CB83" i="17"/>
  <c r="CE83" i="17"/>
  <c r="CG83" i="17"/>
  <c r="BY84" i="17" s="1"/>
  <c r="AM239" i="17"/>
  <c r="O83" i="17"/>
  <c r="R83" i="17"/>
  <c r="T83" i="17"/>
  <c r="L84" i="17" s="1"/>
  <c r="BM239" i="17"/>
  <c r="AZ239" i="17"/>
  <c r="BB83" i="17"/>
  <c r="BE83" i="17"/>
  <c r="BG83" i="17"/>
  <c r="AY84" i="17" s="1"/>
  <c r="AB83" i="17"/>
  <c r="AG83" i="17"/>
  <c r="Y84" i="17" s="1"/>
  <c r="AE83" i="17"/>
  <c r="BZ239" i="17"/>
  <c r="CH86" i="16"/>
  <c r="BZ246" i="16"/>
  <c r="BU86" i="16"/>
  <c r="BM246" i="16"/>
  <c r="BB86" i="16"/>
  <c r="BG86" i="16"/>
  <c r="AY87" i="16" s="1"/>
  <c r="BC87" i="16" s="1"/>
  <c r="BE86" i="16"/>
  <c r="AZ244" i="16"/>
  <c r="AM245" i="16"/>
  <c r="AU86" i="16"/>
  <c r="AH86" i="16"/>
  <c r="Q86" i="16"/>
  <c r="N86" i="16"/>
  <c r="S86" i="16"/>
  <c r="N84" i="15"/>
  <c r="K84" i="15"/>
  <c r="P84" i="15"/>
  <c r="N85" i="14"/>
  <c r="K85" i="14"/>
  <c r="P85" i="14"/>
  <c r="BD84" i="18" l="1"/>
  <c r="BA84" i="18"/>
  <c r="BF84" i="18"/>
  <c r="Z241" i="18"/>
  <c r="U84" i="18"/>
  <c r="AD84" i="18"/>
  <c r="AA84" i="18"/>
  <c r="AF84" i="18"/>
  <c r="AQ84" i="18"/>
  <c r="AN84" i="18"/>
  <c r="AS84" i="18"/>
  <c r="BZ241" i="18"/>
  <c r="BO84" i="18"/>
  <c r="BR84" i="18"/>
  <c r="BT84" i="18"/>
  <c r="BL85" i="18" s="1"/>
  <c r="P85" i="18"/>
  <c r="AZ241" i="18"/>
  <c r="BM242" i="18"/>
  <c r="AM241" i="18"/>
  <c r="CD84" i="18"/>
  <c r="CA84" i="18"/>
  <c r="CF84" i="18"/>
  <c r="AH83" i="17"/>
  <c r="AC84" i="17"/>
  <c r="BP84" i="17"/>
  <c r="AZ240" i="17"/>
  <c r="BU83" i="17"/>
  <c r="BZ240" i="17"/>
  <c r="BM240" i="17"/>
  <c r="CH83" i="17"/>
  <c r="AP84" i="17"/>
  <c r="AM240" i="17"/>
  <c r="CC84" i="17"/>
  <c r="P84" i="17"/>
  <c r="BC84" i="17"/>
  <c r="U83" i="17"/>
  <c r="BH83" i="17"/>
  <c r="AU83" i="17"/>
  <c r="Z240" i="17"/>
  <c r="CD87" i="16"/>
  <c r="CA87" i="16"/>
  <c r="CF87" i="16"/>
  <c r="BZ247" i="16"/>
  <c r="BN87" i="16"/>
  <c r="BS87" i="16"/>
  <c r="BM247" i="16"/>
  <c r="AZ245" i="16"/>
  <c r="BH86" i="16"/>
  <c r="AM246" i="16"/>
  <c r="AQ87" i="16"/>
  <c r="AN87" i="16"/>
  <c r="AS87" i="16"/>
  <c r="AD87" i="16"/>
  <c r="AA87" i="16"/>
  <c r="AF87" i="16"/>
  <c r="O86" i="16"/>
  <c r="R86" i="16"/>
  <c r="T86" i="16"/>
  <c r="L87" i="16" s="1"/>
  <c r="P87" i="16" s="1"/>
  <c r="L84" i="15"/>
  <c r="O84" i="15"/>
  <c r="Q84" i="15"/>
  <c r="I85" i="15" s="1"/>
  <c r="L85" i="14"/>
  <c r="O85" i="14"/>
  <c r="Q85" i="14"/>
  <c r="I86" i="14" s="1"/>
  <c r="BM243" i="18" l="1"/>
  <c r="BZ242" i="18"/>
  <c r="Q85" i="18"/>
  <c r="N85" i="18"/>
  <c r="S85" i="18"/>
  <c r="AO84" i="18"/>
  <c r="AR84" i="18"/>
  <c r="AT84" i="18"/>
  <c r="AL85" i="18" s="1"/>
  <c r="Z242" i="18"/>
  <c r="AZ242" i="18"/>
  <c r="BP85" i="18"/>
  <c r="CB84" i="18"/>
  <c r="CG84" i="18"/>
  <c r="BY85" i="18" s="1"/>
  <c r="CE84" i="18"/>
  <c r="AM242" i="18"/>
  <c r="BB84" i="18"/>
  <c r="BE84" i="18"/>
  <c r="BG84" i="18"/>
  <c r="AY85" i="18" s="1"/>
  <c r="BU84" i="18"/>
  <c r="AB84" i="18"/>
  <c r="AE84" i="18"/>
  <c r="AG84" i="18"/>
  <c r="Y85" i="18" s="1"/>
  <c r="BM241" i="17"/>
  <c r="AZ241" i="17"/>
  <c r="CD84" i="17"/>
  <c r="CA84" i="17"/>
  <c r="CF84" i="17"/>
  <c r="BQ84" i="17"/>
  <c r="BN84" i="17"/>
  <c r="BS84" i="17"/>
  <c r="BZ241" i="17"/>
  <c r="Z241" i="17"/>
  <c r="AQ84" i="17"/>
  <c r="AN84" i="17"/>
  <c r="AS84" i="17"/>
  <c r="Q84" i="17"/>
  <c r="N84" i="17"/>
  <c r="S84" i="17"/>
  <c r="AD84" i="17"/>
  <c r="AA84" i="17"/>
  <c r="AF84" i="17"/>
  <c r="AM241" i="17"/>
  <c r="BD84" i="17"/>
  <c r="BA84" i="17"/>
  <c r="BF84" i="17"/>
  <c r="BZ248" i="16"/>
  <c r="CB87" i="16"/>
  <c r="CE87" i="16"/>
  <c r="CG87" i="16"/>
  <c r="BY88" i="16" s="1"/>
  <c r="CC88" i="16" s="1"/>
  <c r="BO87" i="16"/>
  <c r="BT87" i="16"/>
  <c r="BL88" i="16" s="1"/>
  <c r="BP88" i="16" s="1"/>
  <c r="BQ88" i="16" s="1"/>
  <c r="BR87" i="16"/>
  <c r="BM248" i="16"/>
  <c r="AZ246" i="16"/>
  <c r="BD87" i="16"/>
  <c r="BA87" i="16"/>
  <c r="BF87" i="16"/>
  <c r="AO87" i="16"/>
  <c r="AT87" i="16"/>
  <c r="AL88" i="16" s="1"/>
  <c r="AP88" i="16" s="1"/>
  <c r="AR87" i="16"/>
  <c r="AM247" i="16"/>
  <c r="AB87" i="16"/>
  <c r="AG87" i="16"/>
  <c r="Y88" i="16" s="1"/>
  <c r="AC88" i="16" s="1"/>
  <c r="AE87" i="16"/>
  <c r="U86" i="16"/>
  <c r="M85" i="15"/>
  <c r="R84" i="15"/>
  <c r="M86" i="14"/>
  <c r="R85" i="14"/>
  <c r="AZ243" i="18" l="1"/>
  <c r="BQ85" i="18"/>
  <c r="BN85" i="18"/>
  <c r="BS85" i="18"/>
  <c r="CC85" i="18"/>
  <c r="Z243" i="18"/>
  <c r="BZ243" i="18"/>
  <c r="AH84" i="18"/>
  <c r="BC85" i="18"/>
  <c r="AP85" i="18"/>
  <c r="BM244" i="18"/>
  <c r="O85" i="18"/>
  <c r="T85" i="18"/>
  <c r="L86" i="18" s="1"/>
  <c r="R85" i="18"/>
  <c r="BH84" i="18"/>
  <c r="AU84" i="18"/>
  <c r="AM243" i="18"/>
  <c r="CH84" i="18"/>
  <c r="AC85" i="18"/>
  <c r="AB84" i="17"/>
  <c r="AE84" i="17"/>
  <c r="AG84" i="17"/>
  <c r="Y85" i="17" s="1"/>
  <c r="BB84" i="17"/>
  <c r="BE84" i="17"/>
  <c r="BG84" i="17"/>
  <c r="AY85" i="17" s="1"/>
  <c r="AO84" i="17"/>
  <c r="AT84" i="17"/>
  <c r="AL85" i="17" s="1"/>
  <c r="AR84" i="17"/>
  <c r="CB84" i="17"/>
  <c r="CG84" i="17"/>
  <c r="BY85" i="17" s="1"/>
  <c r="CE84" i="17"/>
  <c r="AZ242" i="17"/>
  <c r="O84" i="17"/>
  <c r="R84" i="17"/>
  <c r="T84" i="17"/>
  <c r="L85" i="17" s="1"/>
  <c r="Z242" i="17"/>
  <c r="BZ242" i="17"/>
  <c r="AM242" i="17"/>
  <c r="BO84" i="17"/>
  <c r="BT84" i="17"/>
  <c r="BL85" i="17" s="1"/>
  <c r="BR84" i="17"/>
  <c r="BM242" i="17"/>
  <c r="CH87" i="16"/>
  <c r="BZ249" i="16"/>
  <c r="BM249" i="16"/>
  <c r="BU87" i="16"/>
  <c r="AZ247" i="16"/>
  <c r="BB87" i="16"/>
  <c r="BE87" i="16"/>
  <c r="BG87" i="16"/>
  <c r="AY88" i="16" s="1"/>
  <c r="BC88" i="16" s="1"/>
  <c r="AM248" i="16"/>
  <c r="AU87" i="16"/>
  <c r="AH87" i="16"/>
  <c r="Q87" i="16"/>
  <c r="N87" i="16"/>
  <c r="S87" i="16"/>
  <c r="N85" i="15"/>
  <c r="K85" i="15"/>
  <c r="P85" i="15"/>
  <c r="N86" i="14"/>
  <c r="K86" i="14"/>
  <c r="P86" i="14"/>
  <c r="BD85" i="18" l="1"/>
  <c r="BA85" i="18"/>
  <c r="BF85" i="18"/>
  <c r="CD85" i="18"/>
  <c r="CA85" i="18"/>
  <c r="CF85" i="18"/>
  <c r="AD85" i="18"/>
  <c r="AA85" i="18"/>
  <c r="AF85" i="18"/>
  <c r="U85" i="18"/>
  <c r="BO85" i="18"/>
  <c r="BT85" i="18"/>
  <c r="BL86" i="18" s="1"/>
  <c r="BR85" i="18"/>
  <c r="P86" i="18"/>
  <c r="Z244" i="18"/>
  <c r="AM244" i="18"/>
  <c r="BM245" i="18"/>
  <c r="BZ244" i="18"/>
  <c r="AQ85" i="18"/>
  <c r="AN85" i="18"/>
  <c r="AS85" i="18"/>
  <c r="AZ244" i="18"/>
  <c r="BP85" i="17"/>
  <c r="CC85" i="17"/>
  <c r="AU84" i="17"/>
  <c r="BH84" i="17"/>
  <c r="AC85" i="17"/>
  <c r="BU84" i="17"/>
  <c r="Z243" i="17"/>
  <c r="CH84" i="17"/>
  <c r="P85" i="17"/>
  <c r="U84" i="17"/>
  <c r="BM243" i="17"/>
  <c r="BZ243" i="17"/>
  <c r="AH84" i="17"/>
  <c r="AM243" i="17"/>
  <c r="AP85" i="17"/>
  <c r="AZ243" i="17"/>
  <c r="BC85" i="17"/>
  <c r="BZ250" i="16"/>
  <c r="CD88" i="16"/>
  <c r="CA88" i="16"/>
  <c r="CF88" i="16"/>
  <c r="BM250" i="16"/>
  <c r="BN88" i="16"/>
  <c r="BS88" i="16"/>
  <c r="AZ248" i="16"/>
  <c r="BH87" i="16"/>
  <c r="AQ88" i="16"/>
  <c r="AN88" i="16"/>
  <c r="AS88" i="16"/>
  <c r="AM249" i="16"/>
  <c r="AA88" i="16"/>
  <c r="AD88" i="16"/>
  <c r="AF88" i="16"/>
  <c r="O87" i="16"/>
  <c r="T87" i="16"/>
  <c r="L88" i="16" s="1"/>
  <c r="P88" i="16" s="1"/>
  <c r="R87" i="16"/>
  <c r="L85" i="15"/>
  <c r="O85" i="15"/>
  <c r="Q85" i="15"/>
  <c r="I86" i="15" s="1"/>
  <c r="L86" i="14"/>
  <c r="Q86" i="14"/>
  <c r="I87" i="14" s="1"/>
  <c r="O86" i="14"/>
  <c r="AB85" i="18" l="1"/>
  <c r="AG85" i="18"/>
  <c r="Y86" i="18" s="1"/>
  <c r="AE85" i="18"/>
  <c r="BM246" i="18"/>
  <c r="CB85" i="18"/>
  <c r="CE85" i="18"/>
  <c r="CG85" i="18"/>
  <c r="BY86" i="18" s="1"/>
  <c r="BZ245" i="18"/>
  <c r="BP86" i="18"/>
  <c r="AZ245" i="18"/>
  <c r="AM245" i="18"/>
  <c r="AO85" i="18"/>
  <c r="AT85" i="18"/>
  <c r="AL86" i="18" s="1"/>
  <c r="AR85" i="18"/>
  <c r="Z245" i="18"/>
  <c r="BB85" i="18"/>
  <c r="BE85" i="18"/>
  <c r="BG85" i="18"/>
  <c r="AY86" i="18" s="1"/>
  <c r="BU85" i="18"/>
  <c r="Q86" i="18"/>
  <c r="N86" i="18"/>
  <c r="S86" i="18"/>
  <c r="AZ244" i="17"/>
  <c r="Z244" i="17"/>
  <c r="BZ244" i="17"/>
  <c r="BM244" i="17"/>
  <c r="AM244" i="17"/>
  <c r="CD85" i="17"/>
  <c r="CA85" i="17"/>
  <c r="CF85" i="17"/>
  <c r="BD85" i="17"/>
  <c r="BA85" i="17"/>
  <c r="BF85" i="17"/>
  <c r="Q85" i="17"/>
  <c r="N85" i="17"/>
  <c r="S85" i="17"/>
  <c r="BQ85" i="17"/>
  <c r="BN85" i="17"/>
  <c r="BS85" i="17"/>
  <c r="AQ85" i="17"/>
  <c r="AN85" i="17"/>
  <c r="AS85" i="17"/>
  <c r="AD85" i="17"/>
  <c r="AA85" i="17"/>
  <c r="AF85" i="17"/>
  <c r="CB88" i="16"/>
  <c r="CG88" i="16"/>
  <c r="BY89" i="16" s="1"/>
  <c r="CC89" i="16" s="1"/>
  <c r="CE88" i="16"/>
  <c r="BZ251" i="16"/>
  <c r="BO88" i="16"/>
  <c r="BT88" i="16"/>
  <c r="BL89" i="16" s="1"/>
  <c r="BP89" i="16" s="1"/>
  <c r="BQ89" i="16" s="1"/>
  <c r="BR88" i="16"/>
  <c r="BM251" i="16"/>
  <c r="AZ249" i="16"/>
  <c r="BD88" i="16"/>
  <c r="BA88" i="16"/>
  <c r="BF88" i="16"/>
  <c r="AM250" i="16"/>
  <c r="AO88" i="16"/>
  <c r="AT88" i="16"/>
  <c r="AL89" i="16" s="1"/>
  <c r="AP89" i="16" s="1"/>
  <c r="AR88" i="16"/>
  <c r="AB88" i="16"/>
  <c r="AG88" i="16"/>
  <c r="Y89" i="16" s="1"/>
  <c r="AC89" i="16" s="1"/>
  <c r="AE88" i="16"/>
  <c r="U87" i="16"/>
  <c r="M86" i="15"/>
  <c r="R85" i="15"/>
  <c r="R86" i="14"/>
  <c r="M87" i="14"/>
  <c r="CC86" i="18" l="1"/>
  <c r="CH85" i="18"/>
  <c r="AZ246" i="18"/>
  <c r="AU85" i="18"/>
  <c r="BM247" i="18"/>
  <c r="O86" i="18"/>
  <c r="R86" i="18"/>
  <c r="T86" i="18"/>
  <c r="L87" i="18" s="1"/>
  <c r="AP86" i="18"/>
  <c r="BZ246" i="18"/>
  <c r="AH85" i="18"/>
  <c r="BQ86" i="18"/>
  <c r="BN86" i="18"/>
  <c r="BS86" i="18"/>
  <c r="BH85" i="18"/>
  <c r="AM246" i="18"/>
  <c r="AC86" i="18"/>
  <c r="Z246" i="18"/>
  <c r="BC86" i="18"/>
  <c r="AO85" i="17"/>
  <c r="AR85" i="17"/>
  <c r="AT85" i="17"/>
  <c r="AL86" i="17" s="1"/>
  <c r="BZ245" i="17"/>
  <c r="CB85" i="17"/>
  <c r="CE85" i="17"/>
  <c r="CG85" i="17"/>
  <c r="BY86" i="17" s="1"/>
  <c r="Z245" i="17"/>
  <c r="BM245" i="17"/>
  <c r="BO85" i="17"/>
  <c r="BT85" i="17"/>
  <c r="BL86" i="17" s="1"/>
  <c r="BR85" i="17"/>
  <c r="AB85" i="17"/>
  <c r="AE85" i="17"/>
  <c r="AG85" i="17"/>
  <c r="Y86" i="17" s="1"/>
  <c r="O85" i="17"/>
  <c r="T85" i="17"/>
  <c r="L86" i="17" s="1"/>
  <c r="R85" i="17"/>
  <c r="BB85" i="17"/>
  <c r="BG85" i="17"/>
  <c r="AY86" i="17" s="1"/>
  <c r="BE85" i="17"/>
  <c r="AM245" i="17"/>
  <c r="AZ245" i="17"/>
  <c r="CH88" i="16"/>
  <c r="BZ252" i="16"/>
  <c r="BM252" i="16"/>
  <c r="BU88" i="16"/>
  <c r="BB88" i="16"/>
  <c r="BG88" i="16"/>
  <c r="AY89" i="16" s="1"/>
  <c r="BC89" i="16" s="1"/>
  <c r="BE88" i="16"/>
  <c r="AZ250" i="16"/>
  <c r="AU88" i="16"/>
  <c r="AM251" i="16"/>
  <c r="AH88" i="16"/>
  <c r="Q88" i="16"/>
  <c r="N88" i="16"/>
  <c r="S88" i="16"/>
  <c r="N86" i="15"/>
  <c r="K86" i="15"/>
  <c r="P86" i="15"/>
  <c r="N87" i="14"/>
  <c r="K87" i="14"/>
  <c r="P87" i="14"/>
  <c r="BO86" i="18" l="1"/>
  <c r="BT86" i="18"/>
  <c r="BL87" i="18" s="1"/>
  <c r="BR86" i="18"/>
  <c r="AZ247" i="18"/>
  <c r="BZ247" i="18"/>
  <c r="U86" i="18"/>
  <c r="P87" i="18"/>
  <c r="AM247" i="18"/>
  <c r="AQ86" i="18"/>
  <c r="AN86" i="18"/>
  <c r="AS86" i="18"/>
  <c r="BM248" i="18"/>
  <c r="Z247" i="18"/>
  <c r="AD86" i="18"/>
  <c r="AA86" i="18"/>
  <c r="AF86" i="18"/>
  <c r="BD86" i="18"/>
  <c r="BA86" i="18"/>
  <c r="BF86" i="18"/>
  <c r="CD86" i="18"/>
  <c r="CA86" i="18"/>
  <c r="CF86" i="18"/>
  <c r="U85" i="17"/>
  <c r="CH85" i="17"/>
  <c r="AP86" i="17"/>
  <c r="BZ246" i="17"/>
  <c r="BH85" i="17"/>
  <c r="AU85" i="17"/>
  <c r="AM246" i="17"/>
  <c r="P86" i="17"/>
  <c r="AC86" i="17"/>
  <c r="AH85" i="17"/>
  <c r="AZ246" i="17"/>
  <c r="Z246" i="17"/>
  <c r="BP86" i="17"/>
  <c r="BM246" i="17"/>
  <c r="BC86" i="17"/>
  <c r="BU85" i="17"/>
  <c r="CC86" i="17"/>
  <c r="CD89" i="16"/>
  <c r="CA89" i="16"/>
  <c r="CF89" i="16"/>
  <c r="BZ253" i="16"/>
  <c r="BN89" i="16"/>
  <c r="BS89" i="16"/>
  <c r="BM253" i="16"/>
  <c r="AZ251" i="16"/>
  <c r="BH88" i="16"/>
  <c r="AM252" i="16"/>
  <c r="AQ89" i="16"/>
  <c r="AN89" i="16"/>
  <c r="AS89" i="16"/>
  <c r="AD89" i="16"/>
  <c r="AA89" i="16"/>
  <c r="AF89" i="16"/>
  <c r="O88" i="16"/>
  <c r="R88" i="16"/>
  <c r="T88" i="16"/>
  <c r="L89" i="16" s="1"/>
  <c r="P89" i="16" s="1"/>
  <c r="L86" i="15"/>
  <c r="Q86" i="15"/>
  <c r="I87" i="15" s="1"/>
  <c r="O86" i="15"/>
  <c r="L87" i="14"/>
  <c r="O87" i="14"/>
  <c r="Q87" i="14"/>
  <c r="I88" i="14" s="1"/>
  <c r="BZ248" i="18" l="1"/>
  <c r="AZ248" i="18"/>
  <c r="AB86" i="18"/>
  <c r="AG86" i="18"/>
  <c r="Y87" i="18" s="1"/>
  <c r="AE86" i="18"/>
  <c r="BU86" i="18"/>
  <c r="CB86" i="18"/>
  <c r="CG86" i="18"/>
  <c r="BY87" i="18" s="1"/>
  <c r="CE86" i="18"/>
  <c r="Q87" i="18"/>
  <c r="N87" i="18"/>
  <c r="S87" i="18"/>
  <c r="BP87" i="18"/>
  <c r="Z248" i="18"/>
  <c r="BB86" i="18"/>
  <c r="BG86" i="18"/>
  <c r="AY87" i="18" s="1"/>
  <c r="BE86" i="18"/>
  <c r="BM249" i="18"/>
  <c r="AO86" i="18"/>
  <c r="AR86" i="18"/>
  <c r="AT86" i="18"/>
  <c r="AL87" i="18" s="1"/>
  <c r="AM248" i="18"/>
  <c r="BZ247" i="17"/>
  <c r="AQ86" i="17"/>
  <c r="AN86" i="17"/>
  <c r="AS86" i="17"/>
  <c r="AZ247" i="17"/>
  <c r="BD86" i="17"/>
  <c r="BA86" i="17"/>
  <c r="BF86" i="17"/>
  <c r="AM247" i="17"/>
  <c r="CD86" i="17"/>
  <c r="CA86" i="17"/>
  <c r="CF86" i="17"/>
  <c r="AD86" i="17"/>
  <c r="AA86" i="17"/>
  <c r="AF86" i="17"/>
  <c r="Z247" i="17"/>
  <c r="Q86" i="17"/>
  <c r="N86" i="17"/>
  <c r="S86" i="17"/>
  <c r="BM247" i="17"/>
  <c r="BQ86" i="17"/>
  <c r="BN86" i="17"/>
  <c r="BS86" i="17"/>
  <c r="BZ254" i="16"/>
  <c r="CB89" i="16"/>
  <c r="CG89" i="16"/>
  <c r="BY90" i="16" s="1"/>
  <c r="CC90" i="16" s="1"/>
  <c r="CE89" i="16"/>
  <c r="BM254" i="16"/>
  <c r="BO89" i="16"/>
  <c r="BR89" i="16"/>
  <c r="BT89" i="16"/>
  <c r="BL90" i="16" s="1"/>
  <c r="BP90" i="16" s="1"/>
  <c r="BQ90" i="16" s="1"/>
  <c r="AZ252" i="16"/>
  <c r="BD89" i="16"/>
  <c r="BA89" i="16"/>
  <c r="BF89" i="16"/>
  <c r="AO89" i="16"/>
  <c r="AR89" i="16"/>
  <c r="AT89" i="16"/>
  <c r="AL90" i="16" s="1"/>
  <c r="AP90" i="16" s="1"/>
  <c r="AM253" i="16"/>
  <c r="AB89" i="16"/>
  <c r="AG89" i="16"/>
  <c r="Y90" i="16" s="1"/>
  <c r="AC90" i="16" s="1"/>
  <c r="AE89" i="16"/>
  <c r="U88" i="16"/>
  <c r="R86" i="15"/>
  <c r="M87" i="15"/>
  <c r="R87" i="14"/>
  <c r="M88" i="14"/>
  <c r="AH86" i="18" l="1"/>
  <c r="AM249" i="18"/>
  <c r="O87" i="18"/>
  <c r="R87" i="18"/>
  <c r="T87" i="18"/>
  <c r="L88" i="18" s="1"/>
  <c r="CH86" i="18"/>
  <c r="CC87" i="18"/>
  <c r="AZ249" i="18"/>
  <c r="BC87" i="18"/>
  <c r="BH86" i="18"/>
  <c r="AU86" i="18"/>
  <c r="BM250" i="18"/>
  <c r="AC87" i="18"/>
  <c r="AP87" i="18"/>
  <c r="Z249" i="18"/>
  <c r="BQ87" i="18"/>
  <c r="BN87" i="18"/>
  <c r="BS87" i="18"/>
  <c r="BZ249" i="18"/>
  <c r="BM248" i="17"/>
  <c r="AZ248" i="17"/>
  <c r="O86" i="17"/>
  <c r="R86" i="17"/>
  <c r="T86" i="17"/>
  <c r="L87" i="17" s="1"/>
  <c r="Z248" i="17"/>
  <c r="AO86" i="17"/>
  <c r="AT86" i="17"/>
  <c r="AL87" i="17" s="1"/>
  <c r="AR86" i="17"/>
  <c r="BO86" i="17"/>
  <c r="BT86" i="17"/>
  <c r="BL87" i="17" s="1"/>
  <c r="BR86" i="17"/>
  <c r="BZ248" i="17"/>
  <c r="CB86" i="17"/>
  <c r="CG86" i="17"/>
  <c r="BY87" i="17" s="1"/>
  <c r="CE86" i="17"/>
  <c r="AM248" i="17"/>
  <c r="AB86" i="17"/>
  <c r="AG86" i="17"/>
  <c r="Y87" i="17" s="1"/>
  <c r="AE86" i="17"/>
  <c r="BB86" i="17"/>
  <c r="BE86" i="17"/>
  <c r="BG86" i="17"/>
  <c r="AY87" i="17" s="1"/>
  <c r="CH89" i="16"/>
  <c r="BZ255" i="16"/>
  <c r="BU89" i="16"/>
  <c r="BM255" i="16"/>
  <c r="BB89" i="16"/>
  <c r="BG89" i="16"/>
  <c r="AY90" i="16" s="1"/>
  <c r="BC90" i="16" s="1"/>
  <c r="BE89" i="16"/>
  <c r="AZ253" i="16"/>
  <c r="AM254" i="16"/>
  <c r="AU89" i="16"/>
  <c r="AH89" i="16"/>
  <c r="Q89" i="16"/>
  <c r="N89" i="16"/>
  <c r="S89" i="16"/>
  <c r="N87" i="15"/>
  <c r="K87" i="15"/>
  <c r="P87" i="15"/>
  <c r="N88" i="14"/>
  <c r="K88" i="14"/>
  <c r="P88" i="14"/>
  <c r="AD87" i="18" l="1"/>
  <c r="AA87" i="18"/>
  <c r="AF87" i="18"/>
  <c r="BD87" i="18"/>
  <c r="BA87" i="18"/>
  <c r="BF87" i="18"/>
  <c r="CD87" i="18"/>
  <c r="CA87" i="18"/>
  <c r="CF87" i="18"/>
  <c r="BZ250" i="18"/>
  <c r="BM251" i="18"/>
  <c r="Z250" i="18"/>
  <c r="AM250" i="18"/>
  <c r="U87" i="18"/>
  <c r="AZ250" i="18"/>
  <c r="AQ87" i="18"/>
  <c r="AN87" i="18"/>
  <c r="AS87" i="18"/>
  <c r="P88" i="18"/>
  <c r="BO87" i="18"/>
  <c r="BR87" i="18"/>
  <c r="BT87" i="18"/>
  <c r="BL88" i="18" s="1"/>
  <c r="U86" i="17"/>
  <c r="AZ249" i="17"/>
  <c r="BP87" i="17"/>
  <c r="AH86" i="17"/>
  <c r="AC87" i="17"/>
  <c r="AP87" i="17"/>
  <c r="BC87" i="17"/>
  <c r="BM249" i="17"/>
  <c r="CC87" i="17"/>
  <c r="P87" i="17"/>
  <c r="AU86" i="17"/>
  <c r="BZ249" i="17"/>
  <c r="AM249" i="17"/>
  <c r="BH86" i="17"/>
  <c r="CH86" i="17"/>
  <c r="BU86" i="17"/>
  <c r="Z249" i="17"/>
  <c r="BZ256" i="16"/>
  <c r="CD90" i="16"/>
  <c r="CA90" i="16"/>
  <c r="CF90" i="16"/>
  <c r="BM256" i="16"/>
  <c r="BN90" i="16"/>
  <c r="BS90" i="16"/>
  <c r="BH89" i="16"/>
  <c r="AZ254" i="16"/>
  <c r="AQ90" i="16"/>
  <c r="AN90" i="16"/>
  <c r="AS90" i="16"/>
  <c r="AM255" i="16"/>
  <c r="AD90" i="16"/>
  <c r="AA90" i="16"/>
  <c r="AF90" i="16"/>
  <c r="O89" i="16"/>
  <c r="R89" i="16"/>
  <c r="T89" i="16"/>
  <c r="L90" i="16" s="1"/>
  <c r="P90" i="16" s="1"/>
  <c r="L87" i="15"/>
  <c r="O87" i="15"/>
  <c r="Q87" i="15"/>
  <c r="I88" i="15" s="1"/>
  <c r="L88" i="14"/>
  <c r="O88" i="14"/>
  <c r="Q88" i="14"/>
  <c r="I89" i="14" s="1"/>
  <c r="AO87" i="18" l="1"/>
  <c r="AT87" i="18"/>
  <c r="AL88" i="18" s="1"/>
  <c r="AR87" i="18"/>
  <c r="BP88" i="18"/>
  <c r="AZ251" i="18"/>
  <c r="BB87" i="18"/>
  <c r="BE87" i="18"/>
  <c r="BG87" i="18"/>
  <c r="AY88" i="18" s="1"/>
  <c r="Q88" i="18"/>
  <c r="N88" i="18"/>
  <c r="S88" i="18"/>
  <c r="BZ251" i="18"/>
  <c r="Z251" i="18"/>
  <c r="AM251" i="18"/>
  <c r="AB87" i="18"/>
  <c r="AE87" i="18"/>
  <c r="AG87" i="18"/>
  <c r="Y88" i="18" s="1"/>
  <c r="BM252" i="18"/>
  <c r="BU87" i="18"/>
  <c r="CB87" i="18"/>
  <c r="CE87" i="18"/>
  <c r="CG87" i="18"/>
  <c r="BY88" i="18" s="1"/>
  <c r="BD87" i="17"/>
  <c r="BA87" i="17"/>
  <c r="BF87" i="17"/>
  <c r="AZ250" i="17"/>
  <c r="BZ250" i="17"/>
  <c r="BQ87" i="17"/>
  <c r="BN87" i="17"/>
  <c r="BS87" i="17"/>
  <c r="BM250" i="17"/>
  <c r="Q87" i="17"/>
  <c r="N87" i="17"/>
  <c r="S87" i="17"/>
  <c r="AQ87" i="17"/>
  <c r="AN87" i="17"/>
  <c r="AS87" i="17"/>
  <c r="Z250" i="17"/>
  <c r="AM250" i="17"/>
  <c r="CD87" i="17"/>
  <c r="CA87" i="17"/>
  <c r="CF87" i="17"/>
  <c r="AD87" i="17"/>
  <c r="AA87" i="17"/>
  <c r="AF87" i="17"/>
  <c r="CB90" i="16"/>
  <c r="CE90" i="16"/>
  <c r="CG90" i="16"/>
  <c r="BY91" i="16" s="1"/>
  <c r="CC91" i="16" s="1"/>
  <c r="BZ257" i="16"/>
  <c r="BO90" i="16"/>
  <c r="BT90" i="16"/>
  <c r="BL91" i="16" s="1"/>
  <c r="BP91" i="16" s="1"/>
  <c r="BQ91" i="16" s="1"/>
  <c r="BR90" i="16"/>
  <c r="BM257" i="16"/>
  <c r="AZ255" i="16"/>
  <c r="BD90" i="16"/>
  <c r="BA90" i="16"/>
  <c r="BF90" i="16"/>
  <c r="AM256" i="16"/>
  <c r="AO90" i="16"/>
  <c r="AR90" i="16"/>
  <c r="AT90" i="16"/>
  <c r="AL91" i="16" s="1"/>
  <c r="AP91" i="16" s="1"/>
  <c r="AB90" i="16"/>
  <c r="AG90" i="16"/>
  <c r="Y91" i="16" s="1"/>
  <c r="AC91" i="16" s="1"/>
  <c r="AE90" i="16"/>
  <c r="U89" i="16"/>
  <c r="M88" i="15"/>
  <c r="R87" i="15"/>
  <c r="R88" i="14"/>
  <c r="M89" i="14"/>
  <c r="AH87" i="18" l="1"/>
  <c r="AZ252" i="18"/>
  <c r="BQ88" i="18"/>
  <c r="BN88" i="18"/>
  <c r="BS88" i="18"/>
  <c r="BZ252" i="18"/>
  <c r="O88" i="18"/>
  <c r="T88" i="18"/>
  <c r="L89" i="18" s="1"/>
  <c r="R88" i="18"/>
  <c r="BC88" i="18"/>
  <c r="AU87" i="18"/>
  <c r="AM252" i="18"/>
  <c r="BM253" i="18"/>
  <c r="Z252" i="18"/>
  <c r="BH87" i="18"/>
  <c r="AP88" i="18"/>
  <c r="CH87" i="18"/>
  <c r="CC88" i="18"/>
  <c r="AC88" i="18"/>
  <c r="CB87" i="17"/>
  <c r="CG87" i="17"/>
  <c r="BY88" i="17" s="1"/>
  <c r="CE87" i="17"/>
  <c r="AZ251" i="17"/>
  <c r="BZ251" i="17"/>
  <c r="BM251" i="17"/>
  <c r="O87" i="17"/>
  <c r="R87" i="17"/>
  <c r="T87" i="17"/>
  <c r="L88" i="17" s="1"/>
  <c r="AM251" i="17"/>
  <c r="Z251" i="17"/>
  <c r="BB87" i="17"/>
  <c r="BG87" i="17"/>
  <c r="AY88" i="17" s="1"/>
  <c r="BE87" i="17"/>
  <c r="AB87" i="17"/>
  <c r="AG87" i="17"/>
  <c r="Y88" i="17" s="1"/>
  <c r="AE87" i="17"/>
  <c r="AO87" i="17"/>
  <c r="AR87" i="17"/>
  <c r="AT87" i="17"/>
  <c r="AL88" i="17" s="1"/>
  <c r="BO87" i="17"/>
  <c r="BT87" i="17"/>
  <c r="BL88" i="17" s="1"/>
  <c r="BR87" i="17"/>
  <c r="BZ258" i="16"/>
  <c r="CH90" i="16"/>
  <c r="BM258" i="16"/>
  <c r="BU90" i="16"/>
  <c r="AZ256" i="16"/>
  <c r="BB90" i="16"/>
  <c r="BG90" i="16"/>
  <c r="AY91" i="16" s="1"/>
  <c r="BC91" i="16" s="1"/>
  <c r="BE90" i="16"/>
  <c r="AU90" i="16"/>
  <c r="AM257" i="16"/>
  <c r="AH90" i="16"/>
  <c r="Q90" i="16"/>
  <c r="N90" i="16"/>
  <c r="S90" i="16"/>
  <c r="N88" i="15"/>
  <c r="K88" i="15"/>
  <c r="P88" i="15"/>
  <c r="N89" i="14"/>
  <c r="K89" i="14"/>
  <c r="P89" i="14"/>
  <c r="AD88" i="18" l="1"/>
  <c r="AA88" i="18"/>
  <c r="AF88" i="18"/>
  <c r="CD88" i="18"/>
  <c r="CA88" i="18"/>
  <c r="CF88" i="18"/>
  <c r="BM254" i="18"/>
  <c r="U88" i="18"/>
  <c r="BZ253" i="18"/>
  <c r="P89" i="18"/>
  <c r="BD88" i="18"/>
  <c r="BA88" i="18"/>
  <c r="BF88" i="18"/>
  <c r="Z253" i="18"/>
  <c r="AM253" i="18"/>
  <c r="AZ253" i="18"/>
  <c r="BO88" i="18"/>
  <c r="BR88" i="18"/>
  <c r="BT88" i="18"/>
  <c r="BL89" i="18" s="1"/>
  <c r="AQ88" i="18"/>
  <c r="AN88" i="18"/>
  <c r="AS88" i="18"/>
  <c r="AZ252" i="17"/>
  <c r="AP88" i="17"/>
  <c r="BH87" i="17"/>
  <c r="U87" i="17"/>
  <c r="CH87" i="17"/>
  <c r="BZ252" i="17"/>
  <c r="AU87" i="17"/>
  <c r="BC88" i="17"/>
  <c r="P88" i="17"/>
  <c r="AC88" i="17"/>
  <c r="CC88" i="17"/>
  <c r="Z252" i="17"/>
  <c r="AM252" i="17"/>
  <c r="AH87" i="17"/>
  <c r="BU87" i="17"/>
  <c r="BP88" i="17"/>
  <c r="BM252" i="17"/>
  <c r="CD91" i="16"/>
  <c r="CA91" i="16"/>
  <c r="CF91" i="16"/>
  <c r="G17" i="16" s="1"/>
  <c r="BZ259" i="16"/>
  <c r="BM259" i="16"/>
  <c r="BN91" i="16"/>
  <c r="BS91" i="16"/>
  <c r="F17" i="16" s="1"/>
  <c r="BH90" i="16"/>
  <c r="AZ257" i="16"/>
  <c r="AM258" i="16"/>
  <c r="AQ91" i="16"/>
  <c r="AN91" i="16"/>
  <c r="AS91" i="16"/>
  <c r="D17" i="16" s="1"/>
  <c r="AD91" i="16"/>
  <c r="AA91" i="16"/>
  <c r="AF91" i="16"/>
  <c r="C17" i="16" s="1"/>
  <c r="O90" i="16"/>
  <c r="T90" i="16"/>
  <c r="L91" i="16" s="1"/>
  <c r="P91" i="16" s="1"/>
  <c r="R90" i="16"/>
  <c r="L88" i="15"/>
  <c r="O88" i="15"/>
  <c r="Q88" i="15"/>
  <c r="I89" i="15" s="1"/>
  <c r="L89" i="14"/>
  <c r="O89" i="14"/>
  <c r="Q89" i="14"/>
  <c r="I90" i="14" s="1"/>
  <c r="Q89" i="18" l="1"/>
  <c r="N89" i="18"/>
  <c r="S89" i="18"/>
  <c r="CB88" i="18"/>
  <c r="CE88" i="18"/>
  <c r="CG88" i="18"/>
  <c r="BY89" i="18" s="1"/>
  <c r="AO88" i="18"/>
  <c r="AR88" i="18"/>
  <c r="AT88" i="18"/>
  <c r="AL89" i="18" s="1"/>
  <c r="AZ254" i="18"/>
  <c r="BZ254" i="18"/>
  <c r="AM254" i="18"/>
  <c r="BP89" i="18"/>
  <c r="Z254" i="18"/>
  <c r="AB88" i="18"/>
  <c r="AE88" i="18"/>
  <c r="AG88" i="18"/>
  <c r="Y89" i="18" s="1"/>
  <c r="BM255" i="18"/>
  <c r="BU88" i="18"/>
  <c r="BB88" i="18"/>
  <c r="BG88" i="18"/>
  <c r="AY89" i="18" s="1"/>
  <c r="BE88" i="18"/>
  <c r="Z253" i="17"/>
  <c r="BD88" i="17"/>
  <c r="BA88" i="17"/>
  <c r="BF88" i="17"/>
  <c r="AQ88" i="17"/>
  <c r="AN88" i="17"/>
  <c r="AS88" i="17"/>
  <c r="BQ88" i="17"/>
  <c r="BN88" i="17"/>
  <c r="BS88" i="17"/>
  <c r="CD88" i="17"/>
  <c r="CA88" i="17"/>
  <c r="CF88" i="17"/>
  <c r="BZ253" i="17"/>
  <c r="AM253" i="17"/>
  <c r="AZ253" i="17"/>
  <c r="AD88" i="17"/>
  <c r="AA88" i="17"/>
  <c r="AF88" i="17"/>
  <c r="BM253" i="17"/>
  <c r="Q88" i="17"/>
  <c r="N88" i="17"/>
  <c r="S88" i="17"/>
  <c r="BZ260" i="16"/>
  <c r="CB91" i="16"/>
  <c r="CE91" i="16"/>
  <c r="CG91" i="16"/>
  <c r="BY92" i="16" s="1"/>
  <c r="CC92" i="16" s="1"/>
  <c r="BM260" i="16"/>
  <c r="BO91" i="16"/>
  <c r="BT91" i="16"/>
  <c r="BL92" i="16" s="1"/>
  <c r="BP92" i="16" s="1"/>
  <c r="BQ92" i="16" s="1"/>
  <c r="BR91" i="16"/>
  <c r="AZ258" i="16"/>
  <c r="BD91" i="16"/>
  <c r="BA91" i="16"/>
  <c r="BF91" i="16"/>
  <c r="E17" i="16" s="1"/>
  <c r="AO91" i="16"/>
  <c r="AT91" i="16"/>
  <c r="AL92" i="16" s="1"/>
  <c r="AP92" i="16" s="1"/>
  <c r="AR91" i="16"/>
  <c r="AM259" i="16"/>
  <c r="AB91" i="16"/>
  <c r="AE91" i="16"/>
  <c r="H40" i="11" s="1"/>
  <c r="AG91" i="16"/>
  <c r="Y92" i="16" s="1"/>
  <c r="AC92" i="16" s="1"/>
  <c r="U90" i="16"/>
  <c r="R88" i="15"/>
  <c r="M89" i="15"/>
  <c r="M90" i="14"/>
  <c r="R89" i="14"/>
  <c r="CC89" i="18" l="1"/>
  <c r="BC89" i="18"/>
  <c r="Z255" i="18"/>
  <c r="B15" i="18"/>
  <c r="BZ255" i="18"/>
  <c r="AZ255" i="18"/>
  <c r="O89" i="18"/>
  <c r="R89" i="18"/>
  <c r="T89" i="18"/>
  <c r="L90" i="18" s="1"/>
  <c r="AH88" i="18"/>
  <c r="BM256" i="18"/>
  <c r="BQ89" i="18"/>
  <c r="BN89" i="18"/>
  <c r="BS89" i="18"/>
  <c r="AP89" i="18"/>
  <c r="AC89" i="18"/>
  <c r="CH88" i="18"/>
  <c r="BH88" i="18"/>
  <c r="AM255" i="18"/>
  <c r="AU88" i="18"/>
  <c r="BZ254" i="17"/>
  <c r="AO88" i="17"/>
  <c r="AT88" i="17"/>
  <c r="AL89" i="17" s="1"/>
  <c r="AR88" i="17"/>
  <c r="BB88" i="17"/>
  <c r="BG88" i="17"/>
  <c r="AY89" i="17" s="1"/>
  <c r="BE88" i="17"/>
  <c r="AB88" i="17"/>
  <c r="AE88" i="17"/>
  <c r="AG88" i="17"/>
  <c r="Y89" i="17" s="1"/>
  <c r="CB88" i="17"/>
  <c r="CE88" i="17"/>
  <c r="CG88" i="17"/>
  <c r="BY89" i="17" s="1"/>
  <c r="AZ254" i="17"/>
  <c r="O88" i="17"/>
  <c r="T88" i="17"/>
  <c r="L89" i="17" s="1"/>
  <c r="R88" i="17"/>
  <c r="AM254" i="17"/>
  <c r="BO88" i="17"/>
  <c r="BR88" i="17"/>
  <c r="BT88" i="17"/>
  <c r="BL89" i="17" s="1"/>
  <c r="Z254" i="17"/>
  <c r="BM254" i="17"/>
  <c r="CH91" i="16"/>
  <c r="BZ261" i="16"/>
  <c r="BU91" i="16"/>
  <c r="BM261" i="16"/>
  <c r="BB91" i="16"/>
  <c r="BE91" i="16"/>
  <c r="BG91" i="16"/>
  <c r="AY92" i="16" s="1"/>
  <c r="BC92" i="16" s="1"/>
  <c r="AZ259" i="16"/>
  <c r="AM260" i="16"/>
  <c r="AU91" i="16"/>
  <c r="AH91" i="16"/>
  <c r="Q91" i="16"/>
  <c r="N91" i="16"/>
  <c r="S91" i="16"/>
  <c r="B17" i="16" s="1"/>
  <c r="N89" i="15"/>
  <c r="K89" i="15"/>
  <c r="P89" i="15"/>
  <c r="N90" i="14"/>
  <c r="K90" i="14"/>
  <c r="P90" i="14"/>
  <c r="AQ89" i="18" l="1"/>
  <c r="AN89" i="18"/>
  <c r="AS89" i="18"/>
  <c r="Z256" i="18"/>
  <c r="U89" i="18"/>
  <c r="AZ256" i="18"/>
  <c r="BD89" i="18"/>
  <c r="BA89" i="18"/>
  <c r="BF89" i="18"/>
  <c r="P90" i="18"/>
  <c r="F15" i="18"/>
  <c r="BO89" i="18"/>
  <c r="BT89" i="18"/>
  <c r="BL90" i="18" s="1"/>
  <c r="BR89" i="18"/>
  <c r="AD89" i="18"/>
  <c r="AA89" i="18"/>
  <c r="AF89" i="18"/>
  <c r="BM257" i="18"/>
  <c r="CD89" i="18"/>
  <c r="CA89" i="18"/>
  <c r="CF89" i="18"/>
  <c r="AM256" i="18"/>
  <c r="BZ256" i="18"/>
  <c r="Z255" i="17"/>
  <c r="AC89" i="17"/>
  <c r="AU88" i="17"/>
  <c r="BP89" i="17"/>
  <c r="BU88" i="17"/>
  <c r="BH88" i="17"/>
  <c r="BZ255" i="17"/>
  <c r="AP89" i="17"/>
  <c r="BC89" i="17"/>
  <c r="CH88" i="17"/>
  <c r="U88" i="17"/>
  <c r="P89" i="17"/>
  <c r="AH88" i="17"/>
  <c r="AZ255" i="17"/>
  <c r="BM255" i="17"/>
  <c r="AM255" i="17"/>
  <c r="CC89" i="17"/>
  <c r="BZ262" i="16"/>
  <c r="CD92" i="16"/>
  <c r="CA92" i="16"/>
  <c r="CF92" i="16"/>
  <c r="BN92" i="16"/>
  <c r="BS92" i="16"/>
  <c r="BM262" i="16"/>
  <c r="BH91" i="16"/>
  <c r="AZ260" i="16"/>
  <c r="AQ92" i="16"/>
  <c r="AN92" i="16"/>
  <c r="AS92" i="16"/>
  <c r="AM261" i="16"/>
  <c r="AA92" i="16"/>
  <c r="AD92" i="16"/>
  <c r="AF92" i="16"/>
  <c r="O91" i="16"/>
  <c r="R91" i="16"/>
  <c r="T91" i="16"/>
  <c r="L92" i="16" s="1"/>
  <c r="P92" i="16" s="1"/>
  <c r="L89" i="15"/>
  <c r="Q89" i="15"/>
  <c r="I90" i="15" s="1"/>
  <c r="O89" i="15"/>
  <c r="L90" i="14"/>
  <c r="Q90" i="14"/>
  <c r="I91" i="14" s="1"/>
  <c r="O90" i="14"/>
  <c r="AB89" i="18" l="1"/>
  <c r="AE89" i="18"/>
  <c r="AG89" i="18"/>
  <c r="Y90" i="18" s="1"/>
  <c r="AZ257" i="18"/>
  <c r="BZ257" i="18"/>
  <c r="Z257" i="18"/>
  <c r="C15" i="18"/>
  <c r="G15" i="18"/>
  <c r="BU89" i="18"/>
  <c r="BB89" i="18"/>
  <c r="BE89" i="18"/>
  <c r="BG89" i="18"/>
  <c r="AY90" i="18" s="1"/>
  <c r="D15" i="18"/>
  <c r="AM257" i="18"/>
  <c r="E15" i="18"/>
  <c r="CB89" i="18"/>
  <c r="CG89" i="18"/>
  <c r="BY90" i="18" s="1"/>
  <c r="CE89" i="18"/>
  <c r="BP90" i="18"/>
  <c r="AO89" i="18"/>
  <c r="AR89" i="18"/>
  <c r="AT89" i="18"/>
  <c r="AL90" i="18" s="1"/>
  <c r="BM258" i="18"/>
  <c r="Q90" i="18"/>
  <c r="N90" i="18"/>
  <c r="S90" i="18"/>
  <c r="Q89" i="17"/>
  <c r="N89" i="17"/>
  <c r="S89" i="17"/>
  <c r="AM256" i="17"/>
  <c r="BZ256" i="17"/>
  <c r="AD89" i="17"/>
  <c r="AA89" i="17"/>
  <c r="AF89" i="17"/>
  <c r="BQ89" i="17"/>
  <c r="BN89" i="17"/>
  <c r="BS89" i="17"/>
  <c r="BD89" i="17"/>
  <c r="BA89" i="17"/>
  <c r="BF89" i="17"/>
  <c r="Z256" i="17"/>
  <c r="AQ89" i="17"/>
  <c r="AN89" i="17"/>
  <c r="AS89" i="17"/>
  <c r="BM256" i="17"/>
  <c r="AZ256" i="17"/>
  <c r="CD89" i="17"/>
  <c r="CA89" i="17"/>
  <c r="CF89" i="17"/>
  <c r="CB92" i="16"/>
  <c r="CG92" i="16"/>
  <c r="BY93" i="16" s="1"/>
  <c r="CC93" i="16" s="1"/>
  <c r="CE92" i="16"/>
  <c r="BZ263" i="16"/>
  <c r="BM263" i="16"/>
  <c r="BO92" i="16"/>
  <c r="BR92" i="16"/>
  <c r="BT92" i="16"/>
  <c r="BL93" i="16" s="1"/>
  <c r="BP93" i="16" s="1"/>
  <c r="BQ93" i="16" s="1"/>
  <c r="AZ261" i="16"/>
  <c r="BD92" i="16"/>
  <c r="BA92" i="16"/>
  <c r="BF92" i="16"/>
  <c r="AM262" i="16"/>
  <c r="AO92" i="16"/>
  <c r="AT92" i="16"/>
  <c r="AL93" i="16" s="1"/>
  <c r="AP93" i="16" s="1"/>
  <c r="AR92" i="16"/>
  <c r="AB92" i="16"/>
  <c r="AE92" i="16"/>
  <c r="AG92" i="16"/>
  <c r="Y93" i="16" s="1"/>
  <c r="AC93" i="16" s="1"/>
  <c r="U91" i="16"/>
  <c r="M90" i="15"/>
  <c r="R89" i="15"/>
  <c r="R90" i="14"/>
  <c r="M91" i="14"/>
  <c r="Z258" i="18" l="1"/>
  <c r="AU89" i="18"/>
  <c r="BZ258" i="18"/>
  <c r="AM258" i="18"/>
  <c r="AZ258" i="18"/>
  <c r="BQ90" i="18"/>
  <c r="BN90" i="18"/>
  <c r="BS90" i="18"/>
  <c r="CH89" i="18"/>
  <c r="AC90" i="18"/>
  <c r="CC90" i="18"/>
  <c r="AH89" i="18"/>
  <c r="AP90" i="18"/>
  <c r="O90" i="18"/>
  <c r="T90" i="18"/>
  <c r="L91" i="18" s="1"/>
  <c r="R90" i="18"/>
  <c r="BC90" i="18"/>
  <c r="BM259" i="18"/>
  <c r="BH89" i="18"/>
  <c r="BB89" i="17"/>
  <c r="BG89" i="17"/>
  <c r="AY90" i="17" s="1"/>
  <c r="BE89" i="17"/>
  <c r="E15" i="17"/>
  <c r="BZ257" i="17"/>
  <c r="F15" i="17"/>
  <c r="G15" i="17"/>
  <c r="AM257" i="17"/>
  <c r="BO89" i="17"/>
  <c r="BR89" i="17"/>
  <c r="BT89" i="17"/>
  <c r="BL90" i="17" s="1"/>
  <c r="CB89" i="17"/>
  <c r="CG89" i="17"/>
  <c r="BY90" i="17" s="1"/>
  <c r="CE89" i="17"/>
  <c r="C15" i="17"/>
  <c r="O89" i="17"/>
  <c r="R89" i="17"/>
  <c r="T89" i="17"/>
  <c r="L90" i="17" s="1"/>
  <c r="BM257" i="17"/>
  <c r="D15" i="17"/>
  <c r="AO89" i="17"/>
  <c r="AT89" i="17"/>
  <c r="AL90" i="17" s="1"/>
  <c r="AR89" i="17"/>
  <c r="B15" i="17"/>
  <c r="AZ257" i="17"/>
  <c r="Z257" i="17"/>
  <c r="AB89" i="17"/>
  <c r="AE89" i="17"/>
  <c r="AG89" i="17"/>
  <c r="Y90" i="17" s="1"/>
  <c r="CH92" i="16"/>
  <c r="BZ264" i="16"/>
  <c r="BU92" i="16"/>
  <c r="BM264" i="16"/>
  <c r="BB92" i="16"/>
  <c r="BE92" i="16"/>
  <c r="BG92" i="16"/>
  <c r="AY93" i="16" s="1"/>
  <c r="BC93" i="16" s="1"/>
  <c r="AZ262" i="16"/>
  <c r="AU92" i="16"/>
  <c r="AM263" i="16"/>
  <c r="AH92" i="16"/>
  <c r="Q92" i="16"/>
  <c r="N92" i="16"/>
  <c r="S92" i="16"/>
  <c r="N90" i="15"/>
  <c r="K90" i="15"/>
  <c r="P90" i="15"/>
  <c r="N91" i="14"/>
  <c r="K91" i="14"/>
  <c r="P91" i="14"/>
  <c r="AM259" i="18" l="1"/>
  <c r="AD90" i="18"/>
  <c r="AA90" i="18"/>
  <c r="AF90" i="18"/>
  <c r="AQ90" i="18"/>
  <c r="AN90" i="18"/>
  <c r="AS90" i="18"/>
  <c r="BO90" i="18"/>
  <c r="BT90" i="18"/>
  <c r="BL91" i="18" s="1"/>
  <c r="BR90" i="18"/>
  <c r="U90" i="18"/>
  <c r="CD90" i="18"/>
  <c r="CA90" i="18"/>
  <c r="CF90" i="18"/>
  <c r="BM260" i="18"/>
  <c r="BZ259" i="18"/>
  <c r="P91" i="18"/>
  <c r="Z259" i="18"/>
  <c r="BD90" i="18"/>
  <c r="BA90" i="18"/>
  <c r="BF90" i="18"/>
  <c r="AZ259" i="18"/>
  <c r="AC90" i="17"/>
  <c r="AU89" i="17"/>
  <c r="P90" i="17"/>
  <c r="BU89" i="17"/>
  <c r="AM258" i="17"/>
  <c r="U89" i="17"/>
  <c r="AP90" i="17"/>
  <c r="CH89" i="17"/>
  <c r="BH89" i="17"/>
  <c r="BZ258" i="17"/>
  <c r="AZ258" i="17"/>
  <c r="BM258" i="17"/>
  <c r="CC90" i="17"/>
  <c r="BC90" i="17"/>
  <c r="BP90" i="17"/>
  <c r="AH89" i="17"/>
  <c r="Z258" i="17"/>
  <c r="BZ265" i="16"/>
  <c r="CD93" i="16"/>
  <c r="CA93" i="16"/>
  <c r="CF93" i="16"/>
  <c r="BN93" i="16"/>
  <c r="BS93" i="16"/>
  <c r="BM265" i="16"/>
  <c r="AZ263" i="16"/>
  <c r="BH92" i="16"/>
  <c r="AM264" i="16"/>
  <c r="AQ93" i="16"/>
  <c r="AN93" i="16"/>
  <c r="AS93" i="16"/>
  <c r="AD93" i="16"/>
  <c r="AA93" i="16"/>
  <c r="AF93" i="16"/>
  <c r="O92" i="16"/>
  <c r="T92" i="16"/>
  <c r="L93" i="16" s="1"/>
  <c r="P93" i="16" s="1"/>
  <c r="R92" i="16"/>
  <c r="L90" i="15"/>
  <c r="Q90" i="15"/>
  <c r="I91" i="15" s="1"/>
  <c r="O90" i="15"/>
  <c r="L91" i="14"/>
  <c r="O91" i="14"/>
  <c r="Q91" i="14"/>
  <c r="I92" i="14" s="1"/>
  <c r="AO90" i="18" l="1"/>
  <c r="AT90" i="18"/>
  <c r="AL91" i="18" s="1"/>
  <c r="AR90" i="18"/>
  <c r="CB90" i="18"/>
  <c r="CG90" i="18"/>
  <c r="BY91" i="18" s="1"/>
  <c r="CE90" i="18"/>
  <c r="AZ260" i="18"/>
  <c r="Q91" i="18"/>
  <c r="N91" i="18"/>
  <c r="S91" i="18"/>
  <c r="BZ260" i="18"/>
  <c r="BU90" i="18"/>
  <c r="AB90" i="18"/>
  <c r="AG90" i="18"/>
  <c r="Y91" i="18" s="1"/>
  <c r="AE90" i="18"/>
  <c r="BB90" i="18"/>
  <c r="BE90" i="18"/>
  <c r="BG90" i="18"/>
  <c r="AY91" i="18" s="1"/>
  <c r="BP91" i="18"/>
  <c r="BM261" i="18"/>
  <c r="Z260" i="18"/>
  <c r="AM260" i="18"/>
  <c r="BQ90" i="17"/>
  <c r="BN90" i="17"/>
  <c r="BS90" i="17"/>
  <c r="AZ259" i="17"/>
  <c r="Q90" i="17"/>
  <c r="N90" i="17"/>
  <c r="S90" i="17"/>
  <c r="BZ259" i="17"/>
  <c r="CD90" i="17"/>
  <c r="CA90" i="17"/>
  <c r="CF90" i="17"/>
  <c r="AM259" i="17"/>
  <c r="AD90" i="17"/>
  <c r="AA90" i="17"/>
  <c r="AF90" i="17"/>
  <c r="BM259" i="17"/>
  <c r="AQ90" i="17"/>
  <c r="AN90" i="17"/>
  <c r="AS90" i="17"/>
  <c r="BD90" i="17"/>
  <c r="BA90" i="17"/>
  <c r="BF90" i="17"/>
  <c r="Z259" i="17"/>
  <c r="BZ266" i="16"/>
  <c r="CB93" i="16"/>
  <c r="CG93" i="16"/>
  <c r="BY94" i="16" s="1"/>
  <c r="CC94" i="16" s="1"/>
  <c r="CE93" i="16"/>
  <c r="BO93" i="16"/>
  <c r="BR93" i="16"/>
  <c r="BT93" i="16"/>
  <c r="BL94" i="16" s="1"/>
  <c r="BP94" i="16" s="1"/>
  <c r="BQ94" i="16" s="1"/>
  <c r="BM266" i="16"/>
  <c r="BD93" i="16"/>
  <c r="BA93" i="16"/>
  <c r="BF93" i="16"/>
  <c r="AZ264" i="16"/>
  <c r="AO93" i="16"/>
  <c r="AR93" i="16"/>
  <c r="AT93" i="16"/>
  <c r="AL94" i="16" s="1"/>
  <c r="AP94" i="16" s="1"/>
  <c r="AM265" i="16"/>
  <c r="AB93" i="16"/>
  <c r="AG93" i="16"/>
  <c r="Y94" i="16" s="1"/>
  <c r="AC94" i="16" s="1"/>
  <c r="AE93" i="16"/>
  <c r="U92" i="16"/>
  <c r="R90" i="15"/>
  <c r="M91" i="15"/>
  <c r="M92" i="14"/>
  <c r="R91" i="14"/>
  <c r="CH90" i="18" l="1"/>
  <c r="AZ261" i="18"/>
  <c r="BH90" i="18"/>
  <c r="CC91" i="18"/>
  <c r="BZ261" i="18"/>
  <c r="BM262" i="18"/>
  <c r="AH90" i="18"/>
  <c r="O91" i="18"/>
  <c r="R91" i="18"/>
  <c r="T91" i="18"/>
  <c r="L92" i="18" s="1"/>
  <c r="AU90" i="18"/>
  <c r="AC91" i="18"/>
  <c r="AP91" i="18"/>
  <c r="BQ91" i="18"/>
  <c r="BN91" i="18"/>
  <c r="BS91" i="18"/>
  <c r="BC91" i="18"/>
  <c r="Z261" i="18"/>
  <c r="AM261" i="18"/>
  <c r="O90" i="17"/>
  <c r="R90" i="17"/>
  <c r="T90" i="17"/>
  <c r="L91" i="17" s="1"/>
  <c r="AM260" i="17"/>
  <c r="CB90" i="17"/>
  <c r="CG90" i="17"/>
  <c r="BY91" i="17" s="1"/>
  <c r="CE90" i="17"/>
  <c r="AZ260" i="17"/>
  <c r="AO90" i="17"/>
  <c r="AT90" i="17"/>
  <c r="AL91" i="17" s="1"/>
  <c r="AR90" i="17"/>
  <c r="BM260" i="17"/>
  <c r="BZ260" i="17"/>
  <c r="BO90" i="17"/>
  <c r="BR90" i="17"/>
  <c r="BT90" i="17"/>
  <c r="BL91" i="17" s="1"/>
  <c r="Z260" i="17"/>
  <c r="BB90" i="17"/>
  <c r="BE90" i="17"/>
  <c r="BG90" i="17"/>
  <c r="AY91" i="17" s="1"/>
  <c r="AB90" i="17"/>
  <c r="AG90" i="17"/>
  <c r="Y91" i="17" s="1"/>
  <c r="AE90" i="17"/>
  <c r="BZ267" i="16"/>
  <c r="CH93" i="16"/>
  <c r="BM267" i="16"/>
  <c r="BU93" i="16"/>
  <c r="AZ265" i="16"/>
  <c r="BB93" i="16"/>
  <c r="BE93" i="16"/>
  <c r="BG93" i="16"/>
  <c r="AY94" i="16" s="1"/>
  <c r="BC94" i="16" s="1"/>
  <c r="AU93" i="16"/>
  <c r="AM266" i="16"/>
  <c r="AH93" i="16"/>
  <c r="Q93" i="16"/>
  <c r="N93" i="16"/>
  <c r="S93" i="16"/>
  <c r="N91" i="15"/>
  <c r="K91" i="15"/>
  <c r="P91" i="15"/>
  <c r="N92" i="14"/>
  <c r="K92" i="14"/>
  <c r="P92" i="14"/>
  <c r="CD91" i="18" l="1"/>
  <c r="CA91" i="18"/>
  <c r="CF91" i="18"/>
  <c r="Z262" i="18"/>
  <c r="BM263" i="18"/>
  <c r="AZ262" i="18"/>
  <c r="AM262" i="18"/>
  <c r="AQ91" i="18"/>
  <c r="AN91" i="18"/>
  <c r="AS91" i="18"/>
  <c r="AD91" i="18"/>
  <c r="AA91" i="18"/>
  <c r="AF91" i="18"/>
  <c r="BO91" i="18"/>
  <c r="BT91" i="18"/>
  <c r="BL92" i="18" s="1"/>
  <c r="BR91" i="18"/>
  <c r="P92" i="18"/>
  <c r="BD91" i="18"/>
  <c r="BA91" i="18"/>
  <c r="BF91" i="18"/>
  <c r="U91" i="18"/>
  <c r="BZ262" i="18"/>
  <c r="AP91" i="17"/>
  <c r="P91" i="17"/>
  <c r="U90" i="17"/>
  <c r="AU90" i="17"/>
  <c r="AM261" i="17"/>
  <c r="BH90" i="17"/>
  <c r="BC91" i="17"/>
  <c r="BZ261" i="17"/>
  <c r="AH90" i="17"/>
  <c r="Z261" i="17"/>
  <c r="BM261" i="17"/>
  <c r="CH90" i="17"/>
  <c r="BP91" i="17"/>
  <c r="BU90" i="17"/>
  <c r="AZ261" i="17"/>
  <c r="AC91" i="17"/>
  <c r="CC91" i="17"/>
  <c r="CD94" i="16"/>
  <c r="CA94" i="16"/>
  <c r="CF94" i="16"/>
  <c r="BZ268" i="16"/>
  <c r="BM268" i="16"/>
  <c r="BN94" i="16"/>
  <c r="BS94" i="16"/>
  <c r="BH93" i="16"/>
  <c r="AZ266" i="16"/>
  <c r="AQ94" i="16"/>
  <c r="AN94" i="16"/>
  <c r="AS94" i="16"/>
  <c r="AM267" i="16"/>
  <c r="AD94" i="16"/>
  <c r="AA94" i="16"/>
  <c r="AF94" i="16"/>
  <c r="O93" i="16"/>
  <c r="T93" i="16"/>
  <c r="L94" i="16" s="1"/>
  <c r="P94" i="16" s="1"/>
  <c r="R93" i="16"/>
  <c r="L91" i="15"/>
  <c r="Q91" i="15"/>
  <c r="I92" i="15" s="1"/>
  <c r="O91" i="15"/>
  <c r="L92" i="14"/>
  <c r="Q92" i="14"/>
  <c r="I93" i="14" s="1"/>
  <c r="O92" i="14"/>
  <c r="AZ263" i="18" l="1"/>
  <c r="BM264" i="18"/>
  <c r="Z263" i="18"/>
  <c r="Q92" i="18"/>
  <c r="N92" i="18"/>
  <c r="S92" i="18"/>
  <c r="AO91" i="18"/>
  <c r="AT91" i="18"/>
  <c r="AL92" i="18" s="1"/>
  <c r="AR91" i="18"/>
  <c r="BU91" i="18"/>
  <c r="AM263" i="18"/>
  <c r="BP92" i="18"/>
  <c r="CB91" i="18"/>
  <c r="CE91" i="18"/>
  <c r="CG91" i="18"/>
  <c r="BY92" i="18" s="1"/>
  <c r="BZ263" i="18"/>
  <c r="BB91" i="18"/>
  <c r="BE91" i="18"/>
  <c r="BG91" i="18"/>
  <c r="AY92" i="18" s="1"/>
  <c r="AB91" i="18"/>
  <c r="AG91" i="18"/>
  <c r="Y92" i="18" s="1"/>
  <c r="AE91" i="18"/>
  <c r="BZ262" i="17"/>
  <c r="AZ262" i="17"/>
  <c r="AD91" i="17"/>
  <c r="AA91" i="17"/>
  <c r="AF91" i="17"/>
  <c r="BM262" i="17"/>
  <c r="Q91" i="17"/>
  <c r="N91" i="17"/>
  <c r="S91" i="17"/>
  <c r="BD91" i="17"/>
  <c r="BA91" i="17"/>
  <c r="BF91" i="17"/>
  <c r="BQ91" i="17"/>
  <c r="BN91" i="17"/>
  <c r="BS91" i="17"/>
  <c r="AM262" i="17"/>
  <c r="Z262" i="17"/>
  <c r="CD91" i="17"/>
  <c r="CA91" i="17"/>
  <c r="CF91" i="17"/>
  <c r="AQ91" i="17"/>
  <c r="AN91" i="17"/>
  <c r="AS91" i="17"/>
  <c r="BZ269" i="16"/>
  <c r="CB94" i="16"/>
  <c r="CG94" i="16"/>
  <c r="BY95" i="16" s="1"/>
  <c r="CC95" i="16" s="1"/>
  <c r="CE94" i="16"/>
  <c r="BO94" i="16"/>
  <c r="BR94" i="16"/>
  <c r="BT94" i="16"/>
  <c r="BL95" i="16" s="1"/>
  <c r="BP95" i="16" s="1"/>
  <c r="BQ95" i="16" s="1"/>
  <c r="BM269" i="16"/>
  <c r="AZ267" i="16"/>
  <c r="BD94" i="16"/>
  <c r="BA94" i="16"/>
  <c r="BF94" i="16"/>
  <c r="AM268" i="16"/>
  <c r="AO94" i="16"/>
  <c r="AR94" i="16"/>
  <c r="AT94" i="16"/>
  <c r="AL95" i="16" s="1"/>
  <c r="AP95" i="16" s="1"/>
  <c r="AB94" i="16"/>
  <c r="AG94" i="16"/>
  <c r="Y95" i="16" s="1"/>
  <c r="AC95" i="16" s="1"/>
  <c r="AE94" i="16"/>
  <c r="U93" i="16"/>
  <c r="R91" i="15"/>
  <c r="M92" i="15"/>
  <c r="R92" i="14"/>
  <c r="M93" i="14"/>
  <c r="O92" i="18" l="1"/>
  <c r="R92" i="18"/>
  <c r="T92" i="18"/>
  <c r="L93" i="18" s="1"/>
  <c r="BC92" i="18"/>
  <c r="AM264" i="18"/>
  <c r="Z264" i="18"/>
  <c r="CC92" i="18"/>
  <c r="BH91" i="18"/>
  <c r="BQ92" i="18"/>
  <c r="BN92" i="18"/>
  <c r="BS92" i="18"/>
  <c r="AP92" i="18"/>
  <c r="BM265" i="18"/>
  <c r="BZ264" i="18"/>
  <c r="AZ264" i="18"/>
  <c r="AC92" i="18"/>
  <c r="CH91" i="18"/>
  <c r="AU91" i="18"/>
  <c r="AH91" i="18"/>
  <c r="BM263" i="17"/>
  <c r="AZ263" i="17"/>
  <c r="BB91" i="17"/>
  <c r="BG91" i="17"/>
  <c r="AY92" i="17" s="1"/>
  <c r="BE91" i="17"/>
  <c r="AO91" i="17"/>
  <c r="AT91" i="17"/>
  <c r="AL92" i="17" s="1"/>
  <c r="AR91" i="17"/>
  <c r="CB91" i="17"/>
  <c r="CG91" i="17"/>
  <c r="BY92" i="17" s="1"/>
  <c r="CE91" i="17"/>
  <c r="AB91" i="17"/>
  <c r="AE91" i="17"/>
  <c r="AG91" i="17"/>
  <c r="Y92" i="17" s="1"/>
  <c r="AM263" i="17"/>
  <c r="Z263" i="17"/>
  <c r="O91" i="17"/>
  <c r="T91" i="17"/>
  <c r="L92" i="17" s="1"/>
  <c r="R91" i="17"/>
  <c r="BO91" i="17"/>
  <c r="BT91" i="17"/>
  <c r="BL92" i="17" s="1"/>
  <c r="BR91" i="17"/>
  <c r="BZ263" i="17"/>
  <c r="CH94" i="16"/>
  <c r="BZ270" i="16"/>
  <c r="BM270" i="16"/>
  <c r="BU94" i="16"/>
  <c r="AZ268" i="16"/>
  <c r="BB94" i="16"/>
  <c r="BG94" i="16"/>
  <c r="AY95" i="16" s="1"/>
  <c r="BC95" i="16" s="1"/>
  <c r="BE94" i="16"/>
  <c r="AU94" i="16"/>
  <c r="AM269" i="16"/>
  <c r="AH94" i="16"/>
  <c r="Q94" i="16"/>
  <c r="N94" i="16"/>
  <c r="S94" i="16"/>
  <c r="N92" i="15"/>
  <c r="K92" i="15"/>
  <c r="P92" i="15"/>
  <c r="N93" i="14"/>
  <c r="K93" i="14"/>
  <c r="P93" i="14"/>
  <c r="AZ265" i="18" l="1"/>
  <c r="BD92" i="18"/>
  <c r="BA92" i="18"/>
  <c r="BF92" i="18"/>
  <c r="BO92" i="18"/>
  <c r="BT92" i="18"/>
  <c r="BL93" i="18" s="1"/>
  <c r="BR92" i="18"/>
  <c r="P93" i="18"/>
  <c r="BZ265" i="18"/>
  <c r="CD92" i="18"/>
  <c r="CA92" i="18"/>
  <c r="CF92" i="18"/>
  <c r="U92" i="18"/>
  <c r="AM265" i="18"/>
  <c r="BM266" i="18"/>
  <c r="AD92" i="18"/>
  <c r="AA92" i="18"/>
  <c r="AF92" i="18"/>
  <c r="AQ92" i="18"/>
  <c r="AN92" i="18"/>
  <c r="AS92" i="18"/>
  <c r="Z265" i="18"/>
  <c r="BC92" i="17"/>
  <c r="BH91" i="17"/>
  <c r="AZ264" i="17"/>
  <c r="U91" i="17"/>
  <c r="BU91" i="17"/>
  <c r="BP92" i="17"/>
  <c r="CC92" i="17"/>
  <c r="AM264" i="17"/>
  <c r="P92" i="17"/>
  <c r="AC92" i="17"/>
  <c r="BM264" i="17"/>
  <c r="Z264" i="17"/>
  <c r="CH91" i="17"/>
  <c r="AU91" i="17"/>
  <c r="AP92" i="17"/>
  <c r="BZ264" i="17"/>
  <c r="AH91" i="17"/>
  <c r="CD95" i="16"/>
  <c r="CA95" i="16"/>
  <c r="CF95" i="16"/>
  <c r="BZ271" i="16"/>
  <c r="BN95" i="16"/>
  <c r="BS95" i="16"/>
  <c r="BM271" i="16"/>
  <c r="BH94" i="16"/>
  <c r="AZ269" i="16"/>
  <c r="AQ95" i="16"/>
  <c r="AN95" i="16"/>
  <c r="AS95" i="16"/>
  <c r="AM270" i="16"/>
  <c r="AD95" i="16"/>
  <c r="AA95" i="16"/>
  <c r="AF95" i="16"/>
  <c r="O94" i="16"/>
  <c r="R94" i="16"/>
  <c r="T94" i="16"/>
  <c r="L95" i="16" s="1"/>
  <c r="P95" i="16" s="1"/>
  <c r="L92" i="15"/>
  <c r="O92" i="15"/>
  <c r="Q92" i="15"/>
  <c r="I93" i="15" s="1"/>
  <c r="L93" i="14"/>
  <c r="O93" i="14"/>
  <c r="Q93" i="14"/>
  <c r="I94" i="14" s="1"/>
  <c r="BP93" i="18" l="1"/>
  <c r="Z266" i="18"/>
  <c r="BB92" i="18"/>
  <c r="BG92" i="18"/>
  <c r="AY93" i="18" s="1"/>
  <c r="BE92" i="18"/>
  <c r="AO92" i="18"/>
  <c r="AT92" i="18"/>
  <c r="AL93" i="18" s="1"/>
  <c r="AR92" i="18"/>
  <c r="AM266" i="18"/>
  <c r="AZ266" i="18"/>
  <c r="BM267" i="18"/>
  <c r="BZ266" i="18"/>
  <c r="Q93" i="18"/>
  <c r="N93" i="18"/>
  <c r="S93" i="18"/>
  <c r="AB92" i="18"/>
  <c r="AG92" i="18"/>
  <c r="Y93" i="18" s="1"/>
  <c r="AE92" i="18"/>
  <c r="CB92" i="18"/>
  <c r="CG92" i="18"/>
  <c r="BY93" i="18" s="1"/>
  <c r="CE92" i="18"/>
  <c r="BU92" i="18"/>
  <c r="AM265" i="17"/>
  <c r="AZ265" i="17"/>
  <c r="Z265" i="17"/>
  <c r="CD92" i="17"/>
  <c r="CA92" i="17"/>
  <c r="CF92" i="17"/>
  <c r="AD92" i="17"/>
  <c r="AA92" i="17"/>
  <c r="AF92" i="17"/>
  <c r="BZ265" i="17"/>
  <c r="BM265" i="17"/>
  <c r="AQ92" i="17"/>
  <c r="AN92" i="17"/>
  <c r="AS92" i="17"/>
  <c r="BQ92" i="17"/>
  <c r="BN92" i="17"/>
  <c r="BS92" i="17"/>
  <c r="Q92" i="17"/>
  <c r="N92" i="17"/>
  <c r="S92" i="17"/>
  <c r="BD92" i="17"/>
  <c r="BA92" i="17"/>
  <c r="BF92" i="17"/>
  <c r="CB95" i="16"/>
  <c r="CE95" i="16"/>
  <c r="CG95" i="16"/>
  <c r="BY96" i="16" s="1"/>
  <c r="CC96" i="16" s="1"/>
  <c r="BZ272" i="16"/>
  <c r="BO95" i="16"/>
  <c r="BT95" i="16"/>
  <c r="BL96" i="16" s="1"/>
  <c r="BP96" i="16" s="1"/>
  <c r="BQ96" i="16" s="1"/>
  <c r="BR95" i="16"/>
  <c r="BM272" i="16"/>
  <c r="AZ270" i="16"/>
  <c r="BD95" i="16"/>
  <c r="BA95" i="16"/>
  <c r="BF95" i="16"/>
  <c r="AM271" i="16"/>
  <c r="AO95" i="16"/>
  <c r="AR95" i="16"/>
  <c r="AT95" i="16"/>
  <c r="AL96" i="16" s="1"/>
  <c r="AP96" i="16" s="1"/>
  <c r="AB95" i="16"/>
  <c r="AE95" i="16"/>
  <c r="AG95" i="16"/>
  <c r="Y96" i="16" s="1"/>
  <c r="AC96" i="16" s="1"/>
  <c r="U94" i="16"/>
  <c r="M93" i="15"/>
  <c r="R92" i="15"/>
  <c r="M94" i="14"/>
  <c r="R93" i="14"/>
  <c r="BH92" i="18" l="1"/>
  <c r="BC93" i="18"/>
  <c r="Z267" i="18"/>
  <c r="AM267" i="18"/>
  <c r="CC93" i="18"/>
  <c r="AP93" i="18"/>
  <c r="AZ267" i="18"/>
  <c r="O93" i="18"/>
  <c r="R93" i="18"/>
  <c r="T93" i="18"/>
  <c r="L94" i="18" s="1"/>
  <c r="AU92" i="18"/>
  <c r="AH92" i="18"/>
  <c r="BM268" i="18"/>
  <c r="CH92" i="18"/>
  <c r="BZ267" i="18"/>
  <c r="AC93" i="18"/>
  <c r="BQ93" i="18"/>
  <c r="BN93" i="18"/>
  <c r="BS93" i="18"/>
  <c r="O92" i="17"/>
  <c r="T92" i="17"/>
  <c r="L93" i="17" s="1"/>
  <c r="R92" i="17"/>
  <c r="BO92" i="17"/>
  <c r="BT92" i="17"/>
  <c r="BL93" i="17" s="1"/>
  <c r="BR92" i="17"/>
  <c r="BZ266" i="17"/>
  <c r="CB92" i="17"/>
  <c r="CE92" i="17"/>
  <c r="CG92" i="17"/>
  <c r="BY93" i="17" s="1"/>
  <c r="AZ266" i="17"/>
  <c r="BM266" i="17"/>
  <c r="BB92" i="17"/>
  <c r="BG92" i="17"/>
  <c r="AY93" i="17" s="1"/>
  <c r="BE92" i="17"/>
  <c r="AO92" i="17"/>
  <c r="AR92" i="17"/>
  <c r="AT92" i="17"/>
  <c r="AL93" i="17" s="1"/>
  <c r="AM266" i="17"/>
  <c r="Z266" i="17"/>
  <c r="AB92" i="17"/>
  <c r="AE92" i="17"/>
  <c r="AG92" i="17"/>
  <c r="Y93" i="17" s="1"/>
  <c r="CH95" i="16"/>
  <c r="BZ273" i="16"/>
  <c r="BM273" i="16"/>
  <c r="BU95" i="16"/>
  <c r="BB95" i="16"/>
  <c r="BE95" i="16"/>
  <c r="BG95" i="16"/>
  <c r="AY96" i="16" s="1"/>
  <c r="BC96" i="16" s="1"/>
  <c r="AZ271" i="16"/>
  <c r="AU95" i="16"/>
  <c r="AM272" i="16"/>
  <c r="AH95" i="16"/>
  <c r="Q95" i="16"/>
  <c r="N95" i="16"/>
  <c r="S95" i="16"/>
  <c r="N93" i="15"/>
  <c r="K93" i="15"/>
  <c r="P93" i="15"/>
  <c r="N94" i="14"/>
  <c r="K94" i="14"/>
  <c r="P94" i="14"/>
  <c r="AM268" i="18" l="1"/>
  <c r="AD93" i="18"/>
  <c r="AA93" i="18"/>
  <c r="AF93" i="18"/>
  <c r="AQ93" i="18"/>
  <c r="AN93" i="18"/>
  <c r="AS93" i="18"/>
  <c r="Z268" i="18"/>
  <c r="AZ268" i="18"/>
  <c r="BZ268" i="18"/>
  <c r="CD93" i="18"/>
  <c r="CA93" i="18"/>
  <c r="CF93" i="18"/>
  <c r="BD93" i="18"/>
  <c r="BA93" i="18"/>
  <c r="BF93" i="18"/>
  <c r="P94" i="18"/>
  <c r="BO93" i="18"/>
  <c r="BR93" i="18"/>
  <c r="BT93" i="18"/>
  <c r="BL94" i="18" s="1"/>
  <c r="BM269" i="18"/>
  <c r="U93" i="18"/>
  <c r="AP93" i="17"/>
  <c r="AH92" i="17"/>
  <c r="AU92" i="17"/>
  <c r="Z267" i="17"/>
  <c r="CC93" i="17"/>
  <c r="U92" i="17"/>
  <c r="AC93" i="17"/>
  <c r="AZ267" i="17"/>
  <c r="BP93" i="17"/>
  <c r="BC93" i="17"/>
  <c r="AM267" i="17"/>
  <c r="CH92" i="17"/>
  <c r="P93" i="17"/>
  <c r="BZ267" i="17"/>
  <c r="BU92" i="17"/>
  <c r="BH92" i="17"/>
  <c r="BM267" i="17"/>
  <c r="CD96" i="16"/>
  <c r="CA96" i="16"/>
  <c r="CF96" i="16"/>
  <c r="BZ274" i="16"/>
  <c r="BM274" i="16"/>
  <c r="BN96" i="16"/>
  <c r="BS96" i="16"/>
  <c r="AZ272" i="16"/>
  <c r="BH95" i="16"/>
  <c r="AM273" i="16"/>
  <c r="AQ96" i="16"/>
  <c r="AN96" i="16"/>
  <c r="AS96" i="16"/>
  <c r="AA96" i="16"/>
  <c r="AD96" i="16"/>
  <c r="AF96" i="16"/>
  <c r="O95" i="16"/>
  <c r="T95" i="16"/>
  <c r="L96" i="16" s="1"/>
  <c r="P96" i="16" s="1"/>
  <c r="R95" i="16"/>
  <c r="L93" i="15"/>
  <c r="Q93" i="15"/>
  <c r="I94" i="15" s="1"/>
  <c r="O93" i="15"/>
  <c r="L94" i="14"/>
  <c r="Q94" i="14"/>
  <c r="I95" i="14" s="1"/>
  <c r="O94" i="14"/>
  <c r="CB93" i="18" l="1"/>
  <c r="CE93" i="18"/>
  <c r="CG93" i="18"/>
  <c r="BY94" i="18" s="1"/>
  <c r="AO93" i="18"/>
  <c r="AR93" i="18"/>
  <c r="AT93" i="18"/>
  <c r="AL94" i="18" s="1"/>
  <c r="BU93" i="18"/>
  <c r="AB93" i="18"/>
  <c r="AG93" i="18"/>
  <c r="Y94" i="18" s="1"/>
  <c r="AE93" i="18"/>
  <c r="BZ269" i="18"/>
  <c r="BM270" i="18"/>
  <c r="BB93" i="18"/>
  <c r="BE93" i="18"/>
  <c r="BG93" i="18"/>
  <c r="AY94" i="18" s="1"/>
  <c r="AZ269" i="18"/>
  <c r="Z269" i="18"/>
  <c r="AM269" i="18"/>
  <c r="Q94" i="18"/>
  <c r="N94" i="18"/>
  <c r="S94" i="18"/>
  <c r="BP94" i="18"/>
  <c r="AZ268" i="17"/>
  <c r="AD93" i="17"/>
  <c r="AA93" i="17"/>
  <c r="AF93" i="17"/>
  <c r="BZ268" i="17"/>
  <c r="Z268" i="17"/>
  <c r="AM268" i="17"/>
  <c r="BM268" i="17"/>
  <c r="Q93" i="17"/>
  <c r="N93" i="17"/>
  <c r="S93" i="17"/>
  <c r="BQ93" i="17"/>
  <c r="BN93" i="17"/>
  <c r="BS93" i="17"/>
  <c r="BD93" i="17"/>
  <c r="BA93" i="17"/>
  <c r="BF93" i="17"/>
  <c r="CD93" i="17"/>
  <c r="CA93" i="17"/>
  <c r="CF93" i="17"/>
  <c r="AQ93" i="17"/>
  <c r="AN93" i="17"/>
  <c r="AS93" i="17"/>
  <c r="CB96" i="16"/>
  <c r="CG96" i="16"/>
  <c r="BY97" i="16" s="1"/>
  <c r="CC97" i="16" s="1"/>
  <c r="CE96" i="16"/>
  <c r="BZ275" i="16"/>
  <c r="BM275" i="16"/>
  <c r="BO96" i="16"/>
  <c r="BT96" i="16"/>
  <c r="BL97" i="16" s="1"/>
  <c r="BP97" i="16" s="1"/>
  <c r="BQ97" i="16" s="1"/>
  <c r="BR96" i="16"/>
  <c r="BD96" i="16"/>
  <c r="BA96" i="16"/>
  <c r="BF96" i="16"/>
  <c r="AZ273" i="16"/>
  <c r="AO96" i="16"/>
  <c r="AT96" i="16"/>
  <c r="AL97" i="16" s="1"/>
  <c r="AP97" i="16" s="1"/>
  <c r="AR96" i="16"/>
  <c r="AM274" i="16"/>
  <c r="AB96" i="16"/>
  <c r="AG96" i="16"/>
  <c r="Y97" i="16" s="1"/>
  <c r="AC97" i="16" s="1"/>
  <c r="AE96" i="16"/>
  <c r="U95" i="16"/>
  <c r="M94" i="15"/>
  <c r="R93" i="15"/>
  <c r="R94" i="14"/>
  <c r="M95" i="14"/>
  <c r="AH93" i="18" l="1"/>
  <c r="BQ94" i="18"/>
  <c r="BN94" i="18"/>
  <c r="BS94" i="18"/>
  <c r="BZ270" i="18"/>
  <c r="CC94" i="18"/>
  <c r="AP94" i="18"/>
  <c r="BC94" i="18"/>
  <c r="BH93" i="18"/>
  <c r="CH93" i="18"/>
  <c r="Z270" i="18"/>
  <c r="AZ270" i="18"/>
  <c r="O94" i="18"/>
  <c r="R94" i="18"/>
  <c r="T94" i="18"/>
  <c r="L95" i="18" s="1"/>
  <c r="AM270" i="18"/>
  <c r="AU93" i="18"/>
  <c r="AC94" i="18"/>
  <c r="BM271" i="18"/>
  <c r="CB93" i="17"/>
  <c r="CG93" i="17"/>
  <c r="BY94" i="17" s="1"/>
  <c r="CE93" i="17"/>
  <c r="Z269" i="17"/>
  <c r="BZ269" i="17"/>
  <c r="AB93" i="17"/>
  <c r="AE93" i="17"/>
  <c r="AG93" i="17"/>
  <c r="Y94" i="17" s="1"/>
  <c r="BB93" i="17"/>
  <c r="BG93" i="17"/>
  <c r="AY94" i="17" s="1"/>
  <c r="BE93" i="17"/>
  <c r="AM269" i="17"/>
  <c r="O93" i="17"/>
  <c r="T93" i="17"/>
  <c r="L94" i="17" s="1"/>
  <c r="R93" i="17"/>
  <c r="BM269" i="17"/>
  <c r="AO93" i="17"/>
  <c r="AR93" i="17"/>
  <c r="AT93" i="17"/>
  <c r="AL94" i="17" s="1"/>
  <c r="BO93" i="17"/>
  <c r="BT93" i="17"/>
  <c r="BL94" i="17" s="1"/>
  <c r="BR93" i="17"/>
  <c r="AZ269" i="17"/>
  <c r="CH96" i="16"/>
  <c r="BZ276" i="16"/>
  <c r="BU96" i="16"/>
  <c r="BM276" i="16"/>
  <c r="BB96" i="16"/>
  <c r="BG96" i="16"/>
  <c r="AY97" i="16" s="1"/>
  <c r="BC97" i="16" s="1"/>
  <c r="BE96" i="16"/>
  <c r="AZ274" i="16"/>
  <c r="AU96" i="16"/>
  <c r="AM275" i="16"/>
  <c r="AH96" i="16"/>
  <c r="Q96" i="16"/>
  <c r="N96" i="16"/>
  <c r="S96" i="16"/>
  <c r="N94" i="15"/>
  <c r="K94" i="15"/>
  <c r="P94" i="15"/>
  <c r="N95" i="14"/>
  <c r="K95" i="14"/>
  <c r="P95" i="14"/>
  <c r="BZ271" i="18" l="1"/>
  <c r="BO94" i="18"/>
  <c r="BR94" i="18"/>
  <c r="BT94" i="18"/>
  <c r="BL95" i="18" s="1"/>
  <c r="U94" i="18"/>
  <c r="Z271" i="18"/>
  <c r="AM271" i="18"/>
  <c r="AQ94" i="18"/>
  <c r="AN94" i="18"/>
  <c r="AS94" i="18"/>
  <c r="AD94" i="18"/>
  <c r="AA94" i="18"/>
  <c r="AF94" i="18"/>
  <c r="AZ271" i="18"/>
  <c r="BD94" i="18"/>
  <c r="BA94" i="18"/>
  <c r="BF94" i="18"/>
  <c r="BM272" i="18"/>
  <c r="P95" i="18"/>
  <c r="CD94" i="18"/>
  <c r="CA94" i="18"/>
  <c r="CF94" i="18"/>
  <c r="BZ270" i="17"/>
  <c r="AZ270" i="17"/>
  <c r="BH93" i="17"/>
  <c r="BU93" i="17"/>
  <c r="BP94" i="17"/>
  <c r="U93" i="17"/>
  <c r="CH93" i="17"/>
  <c r="AM270" i="17"/>
  <c r="BM270" i="17"/>
  <c r="BC94" i="17"/>
  <c r="P94" i="17"/>
  <c r="AC94" i="17"/>
  <c r="CC94" i="17"/>
  <c r="AU93" i="17"/>
  <c r="Z270" i="17"/>
  <c r="AP94" i="17"/>
  <c r="AH93" i="17"/>
  <c r="BZ277" i="16"/>
  <c r="CD97" i="16"/>
  <c r="CA97" i="16"/>
  <c r="CF97" i="16"/>
  <c r="BM277" i="16"/>
  <c r="BN97" i="16"/>
  <c r="BS97" i="16"/>
  <c r="AZ275" i="16"/>
  <c r="BH96" i="16"/>
  <c r="AM276" i="16"/>
  <c r="AQ97" i="16"/>
  <c r="AN97" i="16"/>
  <c r="AS97" i="16"/>
  <c r="AD97" i="16"/>
  <c r="AA97" i="16"/>
  <c r="AF97" i="16"/>
  <c r="O96" i="16"/>
  <c r="R96" i="16"/>
  <c r="T96" i="16"/>
  <c r="L97" i="16" s="1"/>
  <c r="P97" i="16" s="1"/>
  <c r="L94" i="15"/>
  <c r="Q94" i="15"/>
  <c r="I95" i="15" s="1"/>
  <c r="O94" i="15"/>
  <c r="L95" i="14"/>
  <c r="O95" i="14"/>
  <c r="Q95" i="14"/>
  <c r="I96" i="14" s="1"/>
  <c r="BP95" i="18" l="1"/>
  <c r="BB94" i="18"/>
  <c r="BG94" i="18"/>
  <c r="AY95" i="18" s="1"/>
  <c r="BE94" i="18"/>
  <c r="BU94" i="18"/>
  <c r="BM273" i="18"/>
  <c r="CB94" i="18"/>
  <c r="CE94" i="18"/>
  <c r="CG94" i="18"/>
  <c r="BY95" i="18" s="1"/>
  <c r="AZ272" i="18"/>
  <c r="AM272" i="18"/>
  <c r="Q95" i="18"/>
  <c r="N95" i="18"/>
  <c r="S95" i="18"/>
  <c r="AO94" i="18"/>
  <c r="AR94" i="18"/>
  <c r="AT94" i="18"/>
  <c r="AL95" i="18" s="1"/>
  <c r="AB94" i="18"/>
  <c r="AG94" i="18"/>
  <c r="Y95" i="18" s="1"/>
  <c r="AE94" i="18"/>
  <c r="Z272" i="18"/>
  <c r="BZ272" i="18"/>
  <c r="AQ94" i="17"/>
  <c r="AN94" i="17"/>
  <c r="AS94" i="17"/>
  <c r="AZ271" i="17"/>
  <c r="AD94" i="17"/>
  <c r="AA94" i="17"/>
  <c r="AF94" i="17"/>
  <c r="Q94" i="17"/>
  <c r="N94" i="17"/>
  <c r="S94" i="17"/>
  <c r="Z271" i="17"/>
  <c r="BD94" i="17"/>
  <c r="BA94" i="17"/>
  <c r="BF94" i="17"/>
  <c r="CD94" i="17"/>
  <c r="CA94" i="17"/>
  <c r="CF94" i="17"/>
  <c r="BM271" i="17"/>
  <c r="AM271" i="17"/>
  <c r="BQ94" i="17"/>
  <c r="BN94" i="17"/>
  <c r="BS94" i="17"/>
  <c r="BZ271" i="17"/>
  <c r="CB97" i="16"/>
  <c r="CE97" i="16"/>
  <c r="CG97" i="16"/>
  <c r="BY98" i="16" s="1"/>
  <c r="CC98" i="16" s="1"/>
  <c r="BZ278" i="16"/>
  <c r="BO97" i="16"/>
  <c r="BR97" i="16"/>
  <c r="BT97" i="16"/>
  <c r="BL98" i="16" s="1"/>
  <c r="BP98" i="16" s="1"/>
  <c r="BQ98" i="16" s="1"/>
  <c r="BM278" i="16"/>
  <c r="BD97" i="16"/>
  <c r="BA97" i="16"/>
  <c r="BF97" i="16"/>
  <c r="AZ276" i="16"/>
  <c r="AO97" i="16"/>
  <c r="AR97" i="16"/>
  <c r="AT97" i="16"/>
  <c r="AL98" i="16" s="1"/>
  <c r="AP98" i="16" s="1"/>
  <c r="AM277" i="16"/>
  <c r="AB97" i="16"/>
  <c r="AE97" i="16"/>
  <c r="AG97" i="16"/>
  <c r="Y98" i="16" s="1"/>
  <c r="AC98" i="16" s="1"/>
  <c r="U96" i="16"/>
  <c r="R94" i="15"/>
  <c r="M95" i="15"/>
  <c r="M96" i="14"/>
  <c r="R95" i="14"/>
  <c r="BH94" i="18" l="1"/>
  <c r="BC95" i="18"/>
  <c r="AZ273" i="18"/>
  <c r="CH94" i="18"/>
  <c r="CC95" i="18"/>
  <c r="Z273" i="18"/>
  <c r="AH94" i="18"/>
  <c r="O95" i="18"/>
  <c r="T95" i="18"/>
  <c r="L96" i="18" s="1"/>
  <c r="R95" i="18"/>
  <c r="AP95" i="18"/>
  <c r="BM274" i="18"/>
  <c r="AC95" i="18"/>
  <c r="BZ273" i="18"/>
  <c r="AU94" i="18"/>
  <c r="AM273" i="18"/>
  <c r="BQ95" i="18"/>
  <c r="BN95" i="18"/>
  <c r="BS95" i="18"/>
  <c r="BB94" i="17"/>
  <c r="BG94" i="17"/>
  <c r="AY95" i="17" s="1"/>
  <c r="BE94" i="17"/>
  <c r="AZ272" i="17"/>
  <c r="AM272" i="17"/>
  <c r="Z272" i="17"/>
  <c r="AB94" i="17"/>
  <c r="AE94" i="17"/>
  <c r="AG94" i="17"/>
  <c r="Y95" i="17" s="1"/>
  <c r="BZ272" i="17"/>
  <c r="CB94" i="17"/>
  <c r="CG94" i="17"/>
  <c r="BY95" i="17" s="1"/>
  <c r="CE94" i="17"/>
  <c r="O94" i="17"/>
  <c r="R94" i="17"/>
  <c r="T94" i="17"/>
  <c r="L95" i="17" s="1"/>
  <c r="AO94" i="17"/>
  <c r="AT94" i="17"/>
  <c r="AL95" i="17" s="1"/>
  <c r="AR94" i="17"/>
  <c r="BM272" i="17"/>
  <c r="BO94" i="17"/>
  <c r="BT94" i="17"/>
  <c r="BL95" i="17" s="1"/>
  <c r="BR94" i="17"/>
  <c r="CH97" i="16"/>
  <c r="BZ279" i="16"/>
  <c r="BM279" i="16"/>
  <c r="BU97" i="16"/>
  <c r="AZ277" i="16"/>
  <c r="BB97" i="16"/>
  <c r="BE97" i="16"/>
  <c r="BG97" i="16"/>
  <c r="AY98" i="16" s="1"/>
  <c r="BC98" i="16" s="1"/>
  <c r="AM278" i="16"/>
  <c r="AU97" i="16"/>
  <c r="AH97" i="16"/>
  <c r="Q97" i="16"/>
  <c r="N97" i="16"/>
  <c r="S97" i="16"/>
  <c r="N95" i="15"/>
  <c r="K95" i="15"/>
  <c r="P95" i="15"/>
  <c r="N96" i="14"/>
  <c r="K96" i="14"/>
  <c r="P96" i="14"/>
  <c r="AD95" i="18" l="1"/>
  <c r="AA95" i="18"/>
  <c r="AF95" i="18"/>
  <c r="BO95" i="18"/>
  <c r="BT95" i="18"/>
  <c r="BL96" i="18" s="1"/>
  <c r="BR95" i="18"/>
  <c r="AZ274" i="18"/>
  <c r="BM275" i="18"/>
  <c r="AQ95" i="18"/>
  <c r="AN95" i="18"/>
  <c r="AS95" i="18"/>
  <c r="Z274" i="18"/>
  <c r="BD95" i="18"/>
  <c r="BA95" i="18"/>
  <c r="BF95" i="18"/>
  <c r="AM274" i="18"/>
  <c r="CD95" i="18"/>
  <c r="CA95" i="18"/>
  <c r="CF95" i="18"/>
  <c r="P96" i="18"/>
  <c r="BZ274" i="18"/>
  <c r="U95" i="18"/>
  <c r="P95" i="17"/>
  <c r="AZ273" i="17"/>
  <c r="BH94" i="17"/>
  <c r="BZ273" i="17"/>
  <c r="U94" i="17"/>
  <c r="AH94" i="17"/>
  <c r="BM273" i="17"/>
  <c r="BC95" i="17"/>
  <c r="CH94" i="17"/>
  <c r="CC95" i="17"/>
  <c r="AU94" i="17"/>
  <c r="AP95" i="17"/>
  <c r="Z273" i="17"/>
  <c r="AC95" i="17"/>
  <c r="BU94" i="17"/>
  <c r="BP95" i="17"/>
  <c r="AM273" i="17"/>
  <c r="CD98" i="16"/>
  <c r="CA98" i="16"/>
  <c r="CF98" i="16"/>
  <c r="BZ280" i="16"/>
  <c r="BN98" i="16"/>
  <c r="BS98" i="16"/>
  <c r="BM280" i="16"/>
  <c r="AZ278" i="16"/>
  <c r="BH97" i="16"/>
  <c r="AQ98" i="16"/>
  <c r="AN98" i="16"/>
  <c r="AS98" i="16"/>
  <c r="AM279" i="16"/>
  <c r="AD98" i="16"/>
  <c r="AA98" i="16"/>
  <c r="AF98" i="16"/>
  <c r="O97" i="16"/>
  <c r="T97" i="16"/>
  <c r="L98" i="16" s="1"/>
  <c r="P98" i="16" s="1"/>
  <c r="R97" i="16"/>
  <c r="L95" i="15"/>
  <c r="O95" i="15"/>
  <c r="Q95" i="15"/>
  <c r="I96" i="15" s="1"/>
  <c r="L96" i="14"/>
  <c r="Q96" i="14"/>
  <c r="I97" i="14" s="1"/>
  <c r="O96" i="14"/>
  <c r="AZ275" i="18" l="1"/>
  <c r="BP96" i="18"/>
  <c r="AO95" i="18"/>
  <c r="AR95" i="18"/>
  <c r="AT95" i="18"/>
  <c r="AL96" i="18" s="1"/>
  <c r="BU95" i="18"/>
  <c r="AM275" i="18"/>
  <c r="CB95" i="18"/>
  <c r="CG95" i="18"/>
  <c r="BY96" i="18" s="1"/>
  <c r="CE95" i="18"/>
  <c r="BM276" i="18"/>
  <c r="AB95" i="18"/>
  <c r="AE95" i="18"/>
  <c r="AG95" i="18"/>
  <c r="Y96" i="18" s="1"/>
  <c r="Z275" i="18"/>
  <c r="BZ275" i="18"/>
  <c r="Q96" i="18"/>
  <c r="N96" i="18"/>
  <c r="S96" i="18"/>
  <c r="BB95" i="18"/>
  <c r="BE95" i="18"/>
  <c r="BG95" i="18"/>
  <c r="AY96" i="18" s="1"/>
  <c r="BQ95" i="17"/>
  <c r="BN95" i="17"/>
  <c r="BS95" i="17"/>
  <c r="BZ274" i="17"/>
  <c r="BM274" i="17"/>
  <c r="CD95" i="17"/>
  <c r="CA95" i="17"/>
  <c r="CF95" i="17"/>
  <c r="AZ274" i="17"/>
  <c r="BD95" i="17"/>
  <c r="BA95" i="17"/>
  <c r="BF95" i="17"/>
  <c r="AQ95" i="17"/>
  <c r="AN95" i="17"/>
  <c r="AS95" i="17"/>
  <c r="AD95" i="17"/>
  <c r="AA95" i="17"/>
  <c r="AF95" i="17"/>
  <c r="Z274" i="17"/>
  <c r="Q95" i="17"/>
  <c r="N95" i="17"/>
  <c r="S95" i="17"/>
  <c r="AM274" i="17"/>
  <c r="CB98" i="16"/>
  <c r="CE98" i="16"/>
  <c r="CG98" i="16"/>
  <c r="BY99" i="16" s="1"/>
  <c r="CC99" i="16" s="1"/>
  <c r="BZ281" i="16"/>
  <c r="BO98" i="16"/>
  <c r="BR98" i="16"/>
  <c r="BT98" i="16"/>
  <c r="BL99" i="16" s="1"/>
  <c r="BP99" i="16" s="1"/>
  <c r="BQ99" i="16" s="1"/>
  <c r="BM281" i="16"/>
  <c r="BD98" i="16"/>
  <c r="BA98" i="16"/>
  <c r="BF98" i="16"/>
  <c r="AZ279" i="16"/>
  <c r="AM280" i="16"/>
  <c r="AO98" i="16"/>
  <c r="AR98" i="16"/>
  <c r="AT98" i="16"/>
  <c r="AL99" i="16" s="1"/>
  <c r="AP99" i="16" s="1"/>
  <c r="AB98" i="16"/>
  <c r="AG98" i="16"/>
  <c r="Y99" i="16" s="1"/>
  <c r="AC99" i="16" s="1"/>
  <c r="AE98" i="16"/>
  <c r="U97" i="16"/>
  <c r="R95" i="15"/>
  <c r="M96" i="15"/>
  <c r="R96" i="14"/>
  <c r="M97" i="14"/>
  <c r="AP96" i="18" l="1"/>
  <c r="Z276" i="18"/>
  <c r="AU95" i="18"/>
  <c r="BQ96" i="18"/>
  <c r="BN96" i="18"/>
  <c r="BS96" i="18"/>
  <c r="AC96" i="18"/>
  <c r="BM277" i="18"/>
  <c r="AM276" i="18"/>
  <c r="CC96" i="18"/>
  <c r="BZ276" i="18"/>
  <c r="AZ276" i="18"/>
  <c r="BH95" i="18"/>
  <c r="AH95" i="18"/>
  <c r="O96" i="18"/>
  <c r="T96" i="18"/>
  <c r="L97" i="18" s="1"/>
  <c r="R96" i="18"/>
  <c r="BC96" i="18"/>
  <c r="CH95" i="18"/>
  <c r="BM275" i="17"/>
  <c r="BB95" i="17"/>
  <c r="BE95" i="17"/>
  <c r="BG95" i="17"/>
  <c r="AY96" i="17" s="1"/>
  <c r="AM275" i="17"/>
  <c r="BZ275" i="17"/>
  <c r="Z275" i="17"/>
  <c r="AZ275" i="17"/>
  <c r="BO95" i="17"/>
  <c r="BR95" i="17"/>
  <c r="BT95" i="17"/>
  <c r="BL96" i="17" s="1"/>
  <c r="AB95" i="17"/>
  <c r="AE95" i="17"/>
  <c r="AG95" i="17"/>
  <c r="Y96" i="17" s="1"/>
  <c r="O95" i="17"/>
  <c r="T95" i="17"/>
  <c r="L96" i="17" s="1"/>
  <c r="R95" i="17"/>
  <c r="AO95" i="17"/>
  <c r="AR95" i="17"/>
  <c r="AT95" i="17"/>
  <c r="AL96" i="17" s="1"/>
  <c r="CB95" i="17"/>
  <c r="CE95" i="17"/>
  <c r="CG95" i="17"/>
  <c r="BY96" i="17" s="1"/>
  <c r="BZ282" i="16"/>
  <c r="CH98" i="16"/>
  <c r="BU98" i="16"/>
  <c r="BM282" i="16"/>
  <c r="AZ280" i="16"/>
  <c r="BB98" i="16"/>
  <c r="BG98" i="16"/>
  <c r="AY99" i="16" s="1"/>
  <c r="BC99" i="16" s="1"/>
  <c r="BE98" i="16"/>
  <c r="AU98" i="16"/>
  <c r="AM281" i="16"/>
  <c r="AH98" i="16"/>
  <c r="Q98" i="16"/>
  <c r="N98" i="16"/>
  <c r="S98" i="16"/>
  <c r="N96" i="15"/>
  <c r="K96" i="15"/>
  <c r="P96" i="15"/>
  <c r="N97" i="14"/>
  <c r="K97" i="14"/>
  <c r="P97" i="14"/>
  <c r="BO96" i="18" l="1"/>
  <c r="BR96" i="18"/>
  <c r="BT96" i="18"/>
  <c r="BL97" i="18" s="1"/>
  <c r="BD96" i="18"/>
  <c r="BA96" i="18"/>
  <c r="BF96" i="18"/>
  <c r="BM278" i="18"/>
  <c r="Z277" i="18"/>
  <c r="AZ277" i="18"/>
  <c r="BZ277" i="18"/>
  <c r="CD96" i="18"/>
  <c r="CA96" i="18"/>
  <c r="CF96" i="18"/>
  <c r="AM277" i="18"/>
  <c r="U96" i="18"/>
  <c r="AD96" i="18"/>
  <c r="AA96" i="18"/>
  <c r="AF96" i="18"/>
  <c r="P97" i="18"/>
  <c r="AQ96" i="18"/>
  <c r="AN96" i="18"/>
  <c r="AS96" i="18"/>
  <c r="AH95" i="17"/>
  <c r="AU95" i="17"/>
  <c r="BH95" i="17"/>
  <c r="AC96" i="17"/>
  <c r="AP96" i="17"/>
  <c r="Z276" i="17"/>
  <c r="U95" i="17"/>
  <c r="P96" i="17"/>
  <c r="AM276" i="17"/>
  <c r="BC96" i="17"/>
  <c r="BU95" i="17"/>
  <c r="BM276" i="17"/>
  <c r="AZ276" i="17"/>
  <c r="BP96" i="17"/>
  <c r="CC96" i="17"/>
  <c r="CH95" i="17"/>
  <c r="BZ276" i="17"/>
  <c r="CD99" i="16"/>
  <c r="CA99" i="16"/>
  <c r="CF99" i="16"/>
  <c r="BZ283" i="16"/>
  <c r="BN99" i="16"/>
  <c r="BS99" i="16"/>
  <c r="BM283" i="16"/>
  <c r="BH98" i="16"/>
  <c r="AZ281" i="16"/>
  <c r="AM282" i="16"/>
  <c r="AQ99" i="16"/>
  <c r="AN99" i="16"/>
  <c r="AS99" i="16"/>
  <c r="AD99" i="16"/>
  <c r="AA99" i="16"/>
  <c r="AF99" i="16"/>
  <c r="O98" i="16"/>
  <c r="R98" i="16"/>
  <c r="T98" i="16"/>
  <c r="L99" i="16" s="1"/>
  <c r="P99" i="16" s="1"/>
  <c r="L96" i="15"/>
  <c r="O96" i="15"/>
  <c r="Q96" i="15"/>
  <c r="I97" i="15" s="1"/>
  <c r="L97" i="14"/>
  <c r="O97" i="14"/>
  <c r="Q97" i="14"/>
  <c r="I98" i="14" s="1"/>
  <c r="CB96" i="18" l="1"/>
  <c r="CG96" i="18"/>
  <c r="BY97" i="18" s="1"/>
  <c r="CE96" i="18"/>
  <c r="BM279" i="18"/>
  <c r="AB96" i="18"/>
  <c r="AE96" i="18"/>
  <c r="AG96" i="18"/>
  <c r="Y97" i="18" s="1"/>
  <c r="AO96" i="18"/>
  <c r="AR96" i="18"/>
  <c r="AT96" i="18"/>
  <c r="AL97" i="18" s="1"/>
  <c r="BZ278" i="18"/>
  <c r="BB96" i="18"/>
  <c r="BE96" i="18"/>
  <c r="BG96" i="18"/>
  <c r="AY97" i="18" s="1"/>
  <c r="BP97" i="18"/>
  <c r="AM278" i="18"/>
  <c r="BU96" i="18"/>
  <c r="AZ278" i="18"/>
  <c r="Q97" i="18"/>
  <c r="N97" i="18"/>
  <c r="S97" i="18"/>
  <c r="Z278" i="18"/>
  <c r="Q96" i="17"/>
  <c r="N96" i="17"/>
  <c r="S96" i="17"/>
  <c r="AD96" i="17"/>
  <c r="AA96" i="17"/>
  <c r="AF96" i="17"/>
  <c r="CD96" i="17"/>
  <c r="CA96" i="17"/>
  <c r="CF96" i="17"/>
  <c r="BD96" i="17"/>
  <c r="BA96" i="17"/>
  <c r="BF96" i="17"/>
  <c r="BM277" i="17"/>
  <c r="AZ277" i="17"/>
  <c r="AM277" i="17"/>
  <c r="AQ96" i="17"/>
  <c r="AN96" i="17"/>
  <c r="AS96" i="17"/>
  <c r="BQ96" i="17"/>
  <c r="BN96" i="17"/>
  <c r="BS96" i="17"/>
  <c r="Z277" i="17"/>
  <c r="BZ277" i="17"/>
  <c r="BZ284" i="16"/>
  <c r="CB99" i="16"/>
  <c r="CG99" i="16"/>
  <c r="BY100" i="16" s="1"/>
  <c r="CC100" i="16" s="1"/>
  <c r="CE99" i="16"/>
  <c r="BM284" i="16"/>
  <c r="BO99" i="16"/>
  <c r="BR99" i="16"/>
  <c r="BT99" i="16"/>
  <c r="BL100" i="16" s="1"/>
  <c r="BP100" i="16" s="1"/>
  <c r="BQ100" i="16" s="1"/>
  <c r="AZ282" i="16"/>
  <c r="BD99" i="16"/>
  <c r="BA99" i="16"/>
  <c r="BF99" i="16"/>
  <c r="AO99" i="16"/>
  <c r="AT99" i="16"/>
  <c r="AL100" i="16" s="1"/>
  <c r="AP100" i="16" s="1"/>
  <c r="AR99" i="16"/>
  <c r="AM283" i="16"/>
  <c r="AB99" i="16"/>
  <c r="AE99" i="16"/>
  <c r="AG99" i="16"/>
  <c r="Y100" i="16" s="1"/>
  <c r="AC100" i="16" s="1"/>
  <c r="U98" i="16"/>
  <c r="M97" i="15"/>
  <c r="R96" i="15"/>
  <c r="M98" i="14"/>
  <c r="R97" i="14"/>
  <c r="AH96" i="18" l="1"/>
  <c r="BM280" i="18"/>
  <c r="O97" i="18"/>
  <c r="T97" i="18"/>
  <c r="L98" i="18" s="1"/>
  <c r="R97" i="18"/>
  <c r="AP97" i="18"/>
  <c r="BZ279" i="18"/>
  <c r="BQ97" i="18"/>
  <c r="BN97" i="18"/>
  <c r="BS97" i="18"/>
  <c r="AU96" i="18"/>
  <c r="CH96" i="18"/>
  <c r="AM279" i="18"/>
  <c r="CC97" i="18"/>
  <c r="AZ279" i="18"/>
  <c r="BC97" i="18"/>
  <c r="Z279" i="18"/>
  <c r="BH96" i="18"/>
  <c r="AC97" i="18"/>
  <c r="BO96" i="17"/>
  <c r="BT96" i="17"/>
  <c r="BL97" i="17" s="1"/>
  <c r="BR96" i="17"/>
  <c r="CB96" i="17"/>
  <c r="CG96" i="17"/>
  <c r="BY97" i="17" s="1"/>
  <c r="CE96" i="17"/>
  <c r="AB96" i="17"/>
  <c r="AE96" i="17"/>
  <c r="AG96" i="17"/>
  <c r="Y97" i="17" s="1"/>
  <c r="BZ278" i="17"/>
  <c r="AZ278" i="17"/>
  <c r="BM278" i="17"/>
  <c r="BB96" i="17"/>
  <c r="BG96" i="17"/>
  <c r="AY97" i="17" s="1"/>
  <c r="BE96" i="17"/>
  <c r="Z278" i="17"/>
  <c r="AM278" i="17"/>
  <c r="O96" i="17"/>
  <c r="T96" i="17"/>
  <c r="L97" i="17" s="1"/>
  <c r="R96" i="17"/>
  <c r="AO96" i="17"/>
  <c r="AT96" i="17"/>
  <c r="AL97" i="17" s="1"/>
  <c r="AR96" i="17"/>
  <c r="CH99" i="16"/>
  <c r="BZ285" i="16"/>
  <c r="BU99" i="16"/>
  <c r="BM285" i="16"/>
  <c r="BB99" i="16"/>
  <c r="BE99" i="16"/>
  <c r="BG99" i="16"/>
  <c r="AY100" i="16" s="1"/>
  <c r="BC100" i="16" s="1"/>
  <c r="AZ283" i="16"/>
  <c r="AM284" i="16"/>
  <c r="AU99" i="16"/>
  <c r="AH99" i="16"/>
  <c r="Q99" i="16"/>
  <c r="N99" i="16"/>
  <c r="S99" i="16"/>
  <c r="N97" i="15"/>
  <c r="K97" i="15"/>
  <c r="P97" i="15"/>
  <c r="N98" i="14"/>
  <c r="K98" i="14"/>
  <c r="P98" i="14"/>
  <c r="U97" i="18" l="1"/>
  <c r="P98" i="18"/>
  <c r="BO97" i="18"/>
  <c r="BR97" i="18"/>
  <c r="BT97" i="18"/>
  <c r="BL98" i="18" s="1"/>
  <c r="Z280" i="18"/>
  <c r="AM280" i="18"/>
  <c r="BM281" i="18"/>
  <c r="BZ280" i="18"/>
  <c r="CD97" i="18"/>
  <c r="CA97" i="18"/>
  <c r="CF97" i="18"/>
  <c r="BD97" i="18"/>
  <c r="BA97" i="18"/>
  <c r="BF97" i="18"/>
  <c r="AQ97" i="18"/>
  <c r="AN97" i="18"/>
  <c r="AS97" i="18"/>
  <c r="AD97" i="18"/>
  <c r="AA97" i="18"/>
  <c r="AF97" i="18"/>
  <c r="AZ280" i="18"/>
  <c r="CH96" i="17"/>
  <c r="P97" i="17"/>
  <c r="BH96" i="17"/>
  <c r="U96" i="17"/>
  <c r="BP97" i="17"/>
  <c r="AP97" i="17"/>
  <c r="CC97" i="17"/>
  <c r="BZ279" i="17"/>
  <c r="AC97" i="17"/>
  <c r="AH96" i="17"/>
  <c r="Z279" i="17"/>
  <c r="BC97" i="17"/>
  <c r="BU96" i="17"/>
  <c r="AM279" i="17"/>
  <c r="BM279" i="17"/>
  <c r="AU96" i="17"/>
  <c r="AZ279" i="17"/>
  <c r="CD100" i="16"/>
  <c r="CA100" i="16"/>
  <c r="CF100" i="16"/>
  <c r="BZ286" i="16"/>
  <c r="BM286" i="16"/>
  <c r="BN100" i="16"/>
  <c r="BS100" i="16"/>
  <c r="AZ284" i="16"/>
  <c r="BH99" i="16"/>
  <c r="AQ100" i="16"/>
  <c r="AN100" i="16"/>
  <c r="AS100" i="16"/>
  <c r="AM285" i="16"/>
  <c r="AA100" i="16"/>
  <c r="AD100" i="16"/>
  <c r="AF100" i="16"/>
  <c r="O99" i="16"/>
  <c r="T99" i="16"/>
  <c r="L100" i="16" s="1"/>
  <c r="P100" i="16" s="1"/>
  <c r="R99" i="16"/>
  <c r="L97" i="15"/>
  <c r="O97" i="15"/>
  <c r="Q97" i="15"/>
  <c r="I98" i="15" s="1"/>
  <c r="L98" i="14"/>
  <c r="Q98" i="14"/>
  <c r="I99" i="14" s="1"/>
  <c r="O98" i="14"/>
  <c r="BP98" i="18" l="1"/>
  <c r="BU97" i="18"/>
  <c r="AZ281" i="18"/>
  <c r="BM282" i="18"/>
  <c r="BB97" i="18"/>
  <c r="BE97" i="18"/>
  <c r="BG97" i="18"/>
  <c r="AY98" i="18" s="1"/>
  <c r="Q98" i="18"/>
  <c r="N98" i="18"/>
  <c r="S98" i="18"/>
  <c r="AO97" i="18"/>
  <c r="AT97" i="18"/>
  <c r="AL98" i="18" s="1"/>
  <c r="AR97" i="18"/>
  <c r="AB97" i="18"/>
  <c r="AE97" i="18"/>
  <c r="AG97" i="18"/>
  <c r="Y98" i="18" s="1"/>
  <c r="AM281" i="18"/>
  <c r="BZ281" i="18"/>
  <c r="CB97" i="18"/>
  <c r="CE97" i="18"/>
  <c r="CG97" i="18"/>
  <c r="BY98" i="18" s="1"/>
  <c r="Z281" i="18"/>
  <c r="Q97" i="17"/>
  <c r="N97" i="17"/>
  <c r="S97" i="17"/>
  <c r="Z280" i="17"/>
  <c r="CD97" i="17"/>
  <c r="CA97" i="17"/>
  <c r="CF97" i="17"/>
  <c r="AM280" i="17"/>
  <c r="BZ280" i="17"/>
  <c r="BM280" i="17"/>
  <c r="BQ97" i="17"/>
  <c r="BN97" i="17"/>
  <c r="BS97" i="17"/>
  <c r="BD97" i="17"/>
  <c r="BA97" i="17"/>
  <c r="BF97" i="17"/>
  <c r="AQ97" i="17"/>
  <c r="AN97" i="17"/>
  <c r="AS97" i="17"/>
  <c r="AZ280" i="17"/>
  <c r="AD97" i="17"/>
  <c r="AA97" i="17"/>
  <c r="AF97" i="17"/>
  <c r="CB100" i="16"/>
  <c r="CE100" i="16"/>
  <c r="CG100" i="16"/>
  <c r="BY101" i="16" s="1"/>
  <c r="CC101" i="16" s="1"/>
  <c r="BZ287" i="16"/>
  <c r="BO100" i="16"/>
  <c r="BT100" i="16"/>
  <c r="BL101" i="16" s="1"/>
  <c r="BP101" i="16" s="1"/>
  <c r="BQ101" i="16" s="1"/>
  <c r="BR100" i="16"/>
  <c r="BM287" i="16"/>
  <c r="AZ285" i="16"/>
  <c r="BD100" i="16"/>
  <c r="BA100" i="16"/>
  <c r="BF100" i="16"/>
  <c r="AM286" i="16"/>
  <c r="AO100" i="16"/>
  <c r="AR100" i="16"/>
  <c r="AT100" i="16"/>
  <c r="AL101" i="16" s="1"/>
  <c r="AP101" i="16" s="1"/>
  <c r="AB100" i="16"/>
  <c r="AG100" i="16"/>
  <c r="Y101" i="16" s="1"/>
  <c r="AC101" i="16" s="1"/>
  <c r="AE100" i="16"/>
  <c r="U99" i="16"/>
  <c r="M98" i="15"/>
  <c r="R97" i="15"/>
  <c r="R98" i="14"/>
  <c r="M99" i="14"/>
  <c r="AZ282" i="18" l="1"/>
  <c r="BM283" i="18"/>
  <c r="AC98" i="18"/>
  <c r="Z282" i="18"/>
  <c r="BC98" i="18"/>
  <c r="AM282" i="18"/>
  <c r="AH97" i="18"/>
  <c r="BZ282" i="18"/>
  <c r="BH97" i="18"/>
  <c r="CC98" i="18"/>
  <c r="O98" i="18"/>
  <c r="R98" i="18"/>
  <c r="T98" i="18"/>
  <c r="L99" i="18" s="1"/>
  <c r="AU97" i="18"/>
  <c r="BQ98" i="18"/>
  <c r="BN98" i="18"/>
  <c r="BS98" i="18"/>
  <c r="CH97" i="18"/>
  <c r="AP98" i="18"/>
  <c r="CB97" i="17"/>
  <c r="CE97" i="17"/>
  <c r="CG97" i="17"/>
  <c r="BY98" i="17" s="1"/>
  <c r="Z281" i="17"/>
  <c r="AO97" i="17"/>
  <c r="AT97" i="17"/>
  <c r="AL98" i="17" s="1"/>
  <c r="AR97" i="17"/>
  <c r="BM281" i="17"/>
  <c r="BO97" i="17"/>
  <c r="BT97" i="17"/>
  <c r="BL98" i="17" s="1"/>
  <c r="BR97" i="17"/>
  <c r="BB97" i="17"/>
  <c r="BG97" i="17"/>
  <c r="AY98" i="17" s="1"/>
  <c r="BE97" i="17"/>
  <c r="AM281" i="17"/>
  <c r="O97" i="17"/>
  <c r="T97" i="17"/>
  <c r="L98" i="17" s="1"/>
  <c r="R97" i="17"/>
  <c r="AB97" i="17"/>
  <c r="AG97" i="17"/>
  <c r="Y98" i="17" s="1"/>
  <c r="AE97" i="17"/>
  <c r="BZ281" i="17"/>
  <c r="AZ281" i="17"/>
  <c r="BZ288" i="16"/>
  <c r="CH100" i="16"/>
  <c r="BM288" i="16"/>
  <c r="BU100" i="16"/>
  <c r="AZ286" i="16"/>
  <c r="BB100" i="16"/>
  <c r="BG100" i="16"/>
  <c r="AY101" i="16" s="1"/>
  <c r="BC101" i="16" s="1"/>
  <c r="BE100" i="16"/>
  <c r="AU100" i="16"/>
  <c r="AM287" i="16"/>
  <c r="AH100" i="16"/>
  <c r="Q100" i="16"/>
  <c r="N100" i="16"/>
  <c r="S100" i="16"/>
  <c r="N98" i="15"/>
  <c r="K98" i="15"/>
  <c r="P98" i="15"/>
  <c r="N99" i="14"/>
  <c r="K99" i="14"/>
  <c r="P99" i="14"/>
  <c r="P99" i="18" l="1"/>
  <c r="AQ98" i="18"/>
  <c r="AN98" i="18"/>
  <c r="AS98" i="18"/>
  <c r="AD98" i="18"/>
  <c r="AA98" i="18"/>
  <c r="AF98" i="18"/>
  <c r="Z283" i="18"/>
  <c r="BM284" i="18"/>
  <c r="AM283" i="18"/>
  <c r="BO98" i="18"/>
  <c r="BT98" i="18"/>
  <c r="BL99" i="18" s="1"/>
  <c r="BR98" i="18"/>
  <c r="BD98" i="18"/>
  <c r="BA98" i="18"/>
  <c r="BF98" i="18"/>
  <c r="U98" i="18"/>
  <c r="CD98" i="18"/>
  <c r="CA98" i="18"/>
  <c r="CF98" i="18"/>
  <c r="BZ283" i="18"/>
  <c r="AZ283" i="18"/>
  <c r="AZ282" i="17"/>
  <c r="BP98" i="17"/>
  <c r="U97" i="17"/>
  <c r="P98" i="17"/>
  <c r="BM282" i="17"/>
  <c r="CC98" i="17"/>
  <c r="AP98" i="17"/>
  <c r="AH97" i="17"/>
  <c r="AM282" i="17"/>
  <c r="BC98" i="17"/>
  <c r="CH97" i="17"/>
  <c r="BU97" i="17"/>
  <c r="BZ282" i="17"/>
  <c r="Z282" i="17"/>
  <c r="AC98" i="17"/>
  <c r="BH97" i="17"/>
  <c r="AU97" i="17"/>
  <c r="BZ289" i="16"/>
  <c r="CD101" i="16"/>
  <c r="CA101" i="16"/>
  <c r="CF101" i="16"/>
  <c r="BN101" i="16"/>
  <c r="BS101" i="16"/>
  <c r="BM289" i="16"/>
  <c r="AZ287" i="16"/>
  <c r="BH100" i="16"/>
  <c r="AM288" i="16"/>
  <c r="AQ101" i="16"/>
  <c r="AN101" i="16"/>
  <c r="AS101" i="16"/>
  <c r="AD101" i="16"/>
  <c r="AA101" i="16"/>
  <c r="AF101" i="16"/>
  <c r="O100" i="16"/>
  <c r="T100" i="16"/>
  <c r="L101" i="16" s="1"/>
  <c r="P101" i="16" s="1"/>
  <c r="R100" i="16"/>
  <c r="L98" i="15"/>
  <c r="Q98" i="15"/>
  <c r="I99" i="15" s="1"/>
  <c r="O98" i="15"/>
  <c r="L99" i="14"/>
  <c r="O99" i="14"/>
  <c r="Q99" i="14"/>
  <c r="I100" i="14" s="1"/>
  <c r="AB98" i="18" l="1"/>
  <c r="AE98" i="18"/>
  <c r="AG98" i="18"/>
  <c r="Y99" i="18" s="1"/>
  <c r="BP99" i="18"/>
  <c r="AO98" i="18"/>
  <c r="AT98" i="18"/>
  <c r="AL99" i="18" s="1"/>
  <c r="AR98" i="18"/>
  <c r="BZ284" i="18"/>
  <c r="BB98" i="18"/>
  <c r="BG98" i="18"/>
  <c r="AY99" i="18" s="1"/>
  <c r="BE98" i="18"/>
  <c r="BM285" i="18"/>
  <c r="AM284" i="18"/>
  <c r="AZ284" i="18"/>
  <c r="CB98" i="18"/>
  <c r="CG98" i="18"/>
  <c r="BY99" i="18" s="1"/>
  <c r="CE98" i="18"/>
  <c r="BU98" i="18"/>
  <c r="Z284" i="18"/>
  <c r="Q99" i="18"/>
  <c r="N99" i="18"/>
  <c r="S99" i="18"/>
  <c r="Q98" i="17"/>
  <c r="N98" i="17"/>
  <c r="S98" i="17"/>
  <c r="AD98" i="17"/>
  <c r="AA98" i="17"/>
  <c r="AF98" i="17"/>
  <c r="BD98" i="17"/>
  <c r="BA98" i="17"/>
  <c r="BF98" i="17"/>
  <c r="BQ98" i="17"/>
  <c r="BN98" i="17"/>
  <c r="BS98" i="17"/>
  <c r="CD98" i="17"/>
  <c r="CA98" i="17"/>
  <c r="CF98" i="17"/>
  <c r="Z283" i="17"/>
  <c r="AM283" i="17"/>
  <c r="AZ283" i="17"/>
  <c r="AQ98" i="17"/>
  <c r="AN98" i="17"/>
  <c r="AS98" i="17"/>
  <c r="BZ283" i="17"/>
  <c r="BM283" i="17"/>
  <c r="CB101" i="16"/>
  <c r="CG101" i="16"/>
  <c r="BY102" i="16" s="1"/>
  <c r="CC102" i="16" s="1"/>
  <c r="CE101" i="16"/>
  <c r="BZ290" i="16"/>
  <c r="BM290" i="16"/>
  <c r="BO101" i="16"/>
  <c r="BR101" i="16"/>
  <c r="BT101" i="16"/>
  <c r="BL102" i="16" s="1"/>
  <c r="BP102" i="16" s="1"/>
  <c r="BQ102" i="16" s="1"/>
  <c r="AZ288" i="16"/>
  <c r="BD101" i="16"/>
  <c r="BA101" i="16"/>
  <c r="BF101" i="16"/>
  <c r="AO101" i="16"/>
  <c r="AR101" i="16"/>
  <c r="AT101" i="16"/>
  <c r="AL102" i="16" s="1"/>
  <c r="AP102" i="16" s="1"/>
  <c r="AM289" i="16"/>
  <c r="AB101" i="16"/>
  <c r="AE101" i="16"/>
  <c r="AG101" i="16"/>
  <c r="Y102" i="16" s="1"/>
  <c r="AC102" i="16" s="1"/>
  <c r="U100" i="16"/>
  <c r="R98" i="15"/>
  <c r="M99" i="15"/>
  <c r="M100" i="14"/>
  <c r="R99" i="14"/>
  <c r="Z285" i="18" l="1"/>
  <c r="BH98" i="18"/>
  <c r="O99" i="18"/>
  <c r="T99" i="18"/>
  <c r="L100" i="18" s="1"/>
  <c r="R99" i="18"/>
  <c r="BZ285" i="18"/>
  <c r="BQ99" i="18"/>
  <c r="BN99" i="18"/>
  <c r="BS99" i="18"/>
  <c r="AZ285" i="18"/>
  <c r="AM285" i="18"/>
  <c r="AC99" i="18"/>
  <c r="BC99" i="18"/>
  <c r="CH98" i="18"/>
  <c r="AU98" i="18"/>
  <c r="AH98" i="18"/>
  <c r="CC99" i="18"/>
  <c r="BM286" i="18"/>
  <c r="AP99" i="18"/>
  <c r="AO98" i="17"/>
  <c r="AR98" i="17"/>
  <c r="AT98" i="17"/>
  <c r="AL99" i="17" s="1"/>
  <c r="CB98" i="17"/>
  <c r="CG98" i="17"/>
  <c r="BY99" i="17" s="1"/>
  <c r="CE98" i="17"/>
  <c r="AB98" i="17"/>
  <c r="AG98" i="17"/>
  <c r="Y99" i="17" s="1"/>
  <c r="AE98" i="17"/>
  <c r="BM284" i="17"/>
  <c r="BB98" i="17"/>
  <c r="BG98" i="17"/>
  <c r="AY99" i="17" s="1"/>
  <c r="BE98" i="17"/>
  <c r="BZ284" i="17"/>
  <c r="AM284" i="17"/>
  <c r="O98" i="17"/>
  <c r="R98" i="17"/>
  <c r="T98" i="17"/>
  <c r="L99" i="17" s="1"/>
  <c r="AZ284" i="17"/>
  <c r="BO98" i="17"/>
  <c r="BR98" i="17"/>
  <c r="BT98" i="17"/>
  <c r="BL99" i="17" s="1"/>
  <c r="Z284" i="17"/>
  <c r="BZ291" i="16"/>
  <c r="CH101" i="16"/>
  <c r="BM291" i="16"/>
  <c r="BU101" i="16"/>
  <c r="BB101" i="16"/>
  <c r="BE101" i="16"/>
  <c r="BG101" i="16"/>
  <c r="AY102" i="16" s="1"/>
  <c r="BC102" i="16" s="1"/>
  <c r="AZ289" i="16"/>
  <c r="AM290" i="16"/>
  <c r="AU101" i="16"/>
  <c r="AH101" i="16"/>
  <c r="Q101" i="16"/>
  <c r="N101" i="16"/>
  <c r="S101" i="16"/>
  <c r="N99" i="15"/>
  <c r="K99" i="15"/>
  <c r="P99" i="15"/>
  <c r="N100" i="14"/>
  <c r="K100" i="14"/>
  <c r="P100" i="14"/>
  <c r="BZ286" i="18" l="1"/>
  <c r="AM286" i="18"/>
  <c r="P100" i="18"/>
  <c r="BM287" i="18"/>
  <c r="BD99" i="18"/>
  <c r="BA99" i="18"/>
  <c r="BF99" i="18"/>
  <c r="BO99" i="18"/>
  <c r="BR99" i="18"/>
  <c r="BT99" i="18"/>
  <c r="BL100" i="18" s="1"/>
  <c r="U99" i="18"/>
  <c r="AZ286" i="18"/>
  <c r="AD99" i="18"/>
  <c r="AA99" i="18"/>
  <c r="AF99" i="18"/>
  <c r="CD99" i="18"/>
  <c r="CA99" i="18"/>
  <c r="CF99" i="18"/>
  <c r="AQ99" i="18"/>
  <c r="AN99" i="18"/>
  <c r="AS99" i="18"/>
  <c r="Z286" i="18"/>
  <c r="Z285" i="17"/>
  <c r="BP99" i="17"/>
  <c r="AP99" i="17"/>
  <c r="BH98" i="17"/>
  <c r="BC99" i="17"/>
  <c r="BU98" i="17"/>
  <c r="BZ285" i="17"/>
  <c r="BM285" i="17"/>
  <c r="AU98" i="17"/>
  <c r="CC99" i="17"/>
  <c r="AH98" i="17"/>
  <c r="U98" i="17"/>
  <c r="CH98" i="17"/>
  <c r="AM285" i="17"/>
  <c r="AZ285" i="17"/>
  <c r="P99" i="17"/>
  <c r="AC99" i="17"/>
  <c r="BZ292" i="16"/>
  <c r="CD102" i="16"/>
  <c r="CA102" i="16"/>
  <c r="CF102" i="16"/>
  <c r="BN102" i="16"/>
  <c r="BS102" i="16"/>
  <c r="BM292" i="16"/>
  <c r="AZ290" i="16"/>
  <c r="BH101" i="16"/>
  <c r="AQ102" i="16"/>
  <c r="AN102" i="16"/>
  <c r="AS102" i="16"/>
  <c r="AM291" i="16"/>
  <c r="AD102" i="16"/>
  <c r="AA102" i="16"/>
  <c r="AF102" i="16"/>
  <c r="O101" i="16"/>
  <c r="R101" i="16"/>
  <c r="T101" i="16"/>
  <c r="L102" i="16" s="1"/>
  <c r="P102" i="16" s="1"/>
  <c r="L99" i="15"/>
  <c r="O99" i="15"/>
  <c r="Q99" i="15"/>
  <c r="I100" i="15" s="1"/>
  <c r="L100" i="14"/>
  <c r="Q100" i="14"/>
  <c r="I101" i="14" s="1"/>
  <c r="O100" i="14"/>
  <c r="Z287" i="18" l="1"/>
  <c r="BM288" i="18"/>
  <c r="AB99" i="18"/>
  <c r="AG99" i="18"/>
  <c r="Y100" i="18" s="1"/>
  <c r="AE99" i="18"/>
  <c r="BP100" i="18"/>
  <c r="AM287" i="18"/>
  <c r="BU99" i="18"/>
  <c r="AO99" i="18"/>
  <c r="AR99" i="18"/>
  <c r="AT99" i="18"/>
  <c r="AL100" i="18" s="1"/>
  <c r="BB99" i="18"/>
  <c r="BG99" i="18"/>
  <c r="AY100" i="18" s="1"/>
  <c r="BE99" i="18"/>
  <c r="CB99" i="18"/>
  <c r="CG99" i="18"/>
  <c r="BY100" i="18" s="1"/>
  <c r="CE99" i="18"/>
  <c r="AZ287" i="18"/>
  <c r="Q100" i="18"/>
  <c r="N100" i="18"/>
  <c r="S100" i="18"/>
  <c r="BZ287" i="18"/>
  <c r="Q99" i="17"/>
  <c r="N99" i="17"/>
  <c r="S99" i="17"/>
  <c r="BQ99" i="17"/>
  <c r="BN99" i="17"/>
  <c r="BS99" i="17"/>
  <c r="BZ286" i="17"/>
  <c r="AQ99" i="17"/>
  <c r="AN99" i="17"/>
  <c r="AS99" i="17"/>
  <c r="CD99" i="17"/>
  <c r="CA99" i="17"/>
  <c r="CF99" i="17"/>
  <c r="AZ286" i="17"/>
  <c r="AM286" i="17"/>
  <c r="BD99" i="17"/>
  <c r="BA99" i="17"/>
  <c r="BF99" i="17"/>
  <c r="Z286" i="17"/>
  <c r="BM286" i="17"/>
  <c r="AD99" i="17"/>
  <c r="AA99" i="17"/>
  <c r="AF99" i="17"/>
  <c r="CB102" i="16"/>
  <c r="CG102" i="16"/>
  <c r="BY103" i="16" s="1"/>
  <c r="CC103" i="16" s="1"/>
  <c r="CE102" i="16"/>
  <c r="BZ293" i="16"/>
  <c r="BO102" i="16"/>
  <c r="BT102" i="16"/>
  <c r="BL103" i="16" s="1"/>
  <c r="BP103" i="16" s="1"/>
  <c r="BQ103" i="16" s="1"/>
  <c r="BR102" i="16"/>
  <c r="BM293" i="16"/>
  <c r="BD102" i="16"/>
  <c r="BA102" i="16"/>
  <c r="BF102" i="16"/>
  <c r="AZ291" i="16"/>
  <c r="AM292" i="16"/>
  <c r="AO102" i="16"/>
  <c r="AT102" i="16"/>
  <c r="AL103" i="16" s="1"/>
  <c r="AP103" i="16" s="1"/>
  <c r="AR102" i="16"/>
  <c r="AB102" i="16"/>
  <c r="AE102" i="16"/>
  <c r="AG102" i="16"/>
  <c r="Y103" i="16" s="1"/>
  <c r="AC103" i="16" s="1"/>
  <c r="U101" i="16"/>
  <c r="M100" i="15"/>
  <c r="R99" i="15"/>
  <c r="R100" i="14"/>
  <c r="M101" i="14"/>
  <c r="AU99" i="18" l="1"/>
  <c r="AC100" i="18"/>
  <c r="CH99" i="18"/>
  <c r="BM289" i="18"/>
  <c r="BC100" i="18"/>
  <c r="AM288" i="18"/>
  <c r="AH99" i="18"/>
  <c r="O100" i="18"/>
  <c r="R100" i="18"/>
  <c r="T100" i="18"/>
  <c r="L101" i="18" s="1"/>
  <c r="BZ288" i="18"/>
  <c r="CC100" i="18"/>
  <c r="BH99" i="18"/>
  <c r="AZ288" i="18"/>
  <c r="AP100" i="18"/>
  <c r="BQ100" i="18"/>
  <c r="BN100" i="18"/>
  <c r="BS100" i="18"/>
  <c r="Z288" i="18"/>
  <c r="BM287" i="17"/>
  <c r="BO99" i="17"/>
  <c r="BR99" i="17"/>
  <c r="BT99" i="17"/>
  <c r="BL100" i="17" s="1"/>
  <c r="AZ287" i="17"/>
  <c r="BB99" i="17"/>
  <c r="BG99" i="17"/>
  <c r="AY100" i="17" s="1"/>
  <c r="BE99" i="17"/>
  <c r="BZ287" i="17"/>
  <c r="Z287" i="17"/>
  <c r="AM287" i="17"/>
  <c r="AO99" i="17"/>
  <c r="AT99" i="17"/>
  <c r="AL100" i="17" s="1"/>
  <c r="AR99" i="17"/>
  <c r="O99" i="17"/>
  <c r="T99" i="17"/>
  <c r="L100" i="17" s="1"/>
  <c r="R99" i="17"/>
  <c r="CB99" i="17"/>
  <c r="CE99" i="17"/>
  <c r="CG99" i="17"/>
  <c r="BY100" i="17" s="1"/>
  <c r="AB99" i="17"/>
  <c r="AG99" i="17"/>
  <c r="Y100" i="17" s="1"/>
  <c r="AE99" i="17"/>
  <c r="BZ294" i="16"/>
  <c r="CH102" i="16"/>
  <c r="BM294" i="16"/>
  <c r="BU102" i="16"/>
  <c r="BB102" i="16"/>
  <c r="BE102" i="16"/>
  <c r="BG102" i="16"/>
  <c r="AY103" i="16" s="1"/>
  <c r="BC103" i="16" s="1"/>
  <c r="AZ292" i="16"/>
  <c r="AU102" i="16"/>
  <c r="AM293" i="16"/>
  <c r="AH102" i="16"/>
  <c r="Q102" i="16"/>
  <c r="N102" i="16"/>
  <c r="S102" i="16"/>
  <c r="N100" i="15"/>
  <c r="K100" i="15"/>
  <c r="P100" i="15"/>
  <c r="N101" i="14"/>
  <c r="K101" i="14"/>
  <c r="P101" i="14"/>
  <c r="BO100" i="18" l="1"/>
  <c r="BR100" i="18"/>
  <c r="BT100" i="18"/>
  <c r="BL101" i="18" s="1"/>
  <c r="CD100" i="18"/>
  <c r="CA100" i="18"/>
  <c r="CF100" i="18"/>
  <c r="AQ100" i="18"/>
  <c r="AN100" i="18"/>
  <c r="AS100" i="18"/>
  <c r="AM289" i="18"/>
  <c r="AD100" i="18"/>
  <c r="AA100" i="18"/>
  <c r="AF100" i="18"/>
  <c r="P101" i="18"/>
  <c r="BD100" i="18"/>
  <c r="BA100" i="18"/>
  <c r="BF100" i="18"/>
  <c r="BM290" i="18"/>
  <c r="BZ289" i="18"/>
  <c r="Z289" i="18"/>
  <c r="AZ289" i="18"/>
  <c r="U100" i="18"/>
  <c r="BZ288" i="17"/>
  <c r="BP100" i="17"/>
  <c r="AC100" i="17"/>
  <c r="BU99" i="17"/>
  <c r="CC100" i="17"/>
  <c r="CH99" i="17"/>
  <c r="AM288" i="17"/>
  <c r="BH99" i="17"/>
  <c r="AU99" i="17"/>
  <c r="AZ288" i="17"/>
  <c r="U99" i="17"/>
  <c r="Z288" i="17"/>
  <c r="BC100" i="17"/>
  <c r="BM288" i="17"/>
  <c r="AP100" i="17"/>
  <c r="AH99" i="17"/>
  <c r="P100" i="17"/>
  <c r="BZ295" i="16"/>
  <c r="CD103" i="16"/>
  <c r="CA103" i="16"/>
  <c r="CF103" i="16"/>
  <c r="G18" i="16" s="1"/>
  <c r="BM295" i="16"/>
  <c r="BN103" i="16"/>
  <c r="BS103" i="16"/>
  <c r="F18" i="16" s="1"/>
  <c r="BH102" i="16"/>
  <c r="AZ293" i="16"/>
  <c r="AQ103" i="16"/>
  <c r="AN103" i="16"/>
  <c r="AS103" i="16"/>
  <c r="D18" i="16" s="1"/>
  <c r="AM294" i="16"/>
  <c r="AD103" i="16"/>
  <c r="AA103" i="16"/>
  <c r="AF103" i="16"/>
  <c r="C18" i="16" s="1"/>
  <c r="O102" i="16"/>
  <c r="R102" i="16"/>
  <c r="T102" i="16"/>
  <c r="L103" i="16" s="1"/>
  <c r="P103" i="16" s="1"/>
  <c r="L100" i="15"/>
  <c r="Q100" i="15"/>
  <c r="I101" i="15" s="1"/>
  <c r="O100" i="15"/>
  <c r="L101" i="14"/>
  <c r="O101" i="14"/>
  <c r="Q101" i="14"/>
  <c r="I102" i="14" s="1"/>
  <c r="CB100" i="18" l="1"/>
  <c r="CG100" i="18"/>
  <c r="BY101" i="18" s="1"/>
  <c r="CE100" i="18"/>
  <c r="Q101" i="18"/>
  <c r="N101" i="18"/>
  <c r="S101" i="18"/>
  <c r="BP101" i="18"/>
  <c r="AB100" i="18"/>
  <c r="AE100" i="18"/>
  <c r="AG100" i="18"/>
  <c r="Y101" i="18" s="1"/>
  <c r="AZ290" i="18"/>
  <c r="BB100" i="18"/>
  <c r="BG100" i="18"/>
  <c r="AY101" i="18" s="1"/>
  <c r="BE100" i="18"/>
  <c r="BU100" i="18"/>
  <c r="BM291" i="18"/>
  <c r="BZ290" i="18"/>
  <c r="AM290" i="18"/>
  <c r="Z290" i="18"/>
  <c r="AO100" i="18"/>
  <c r="AR100" i="18"/>
  <c r="AT100" i="18"/>
  <c r="AL101" i="18" s="1"/>
  <c r="Z289" i="17"/>
  <c r="AM289" i="17"/>
  <c r="BQ100" i="17"/>
  <c r="BN100" i="17"/>
  <c r="BS100" i="17"/>
  <c r="AD100" i="17"/>
  <c r="AA100" i="17"/>
  <c r="AF100" i="17"/>
  <c r="AZ289" i="17"/>
  <c r="CD100" i="17"/>
  <c r="CA100" i="17"/>
  <c r="CF100" i="17"/>
  <c r="AQ100" i="17"/>
  <c r="AN100" i="17"/>
  <c r="AS100" i="17"/>
  <c r="BM289" i="17"/>
  <c r="Q100" i="17"/>
  <c r="N100" i="17"/>
  <c r="S100" i="17"/>
  <c r="BD100" i="17"/>
  <c r="BA100" i="17"/>
  <c r="BF100" i="17"/>
  <c r="BZ289" i="17"/>
  <c r="CB103" i="16"/>
  <c r="CG103" i="16"/>
  <c r="BY104" i="16" s="1"/>
  <c r="CC104" i="16" s="1"/>
  <c r="CE103" i="16"/>
  <c r="BZ296" i="16"/>
  <c r="BO103" i="16"/>
  <c r="BT103" i="16"/>
  <c r="BL104" i="16" s="1"/>
  <c r="BP104" i="16" s="1"/>
  <c r="BQ104" i="16" s="1"/>
  <c r="BR103" i="16"/>
  <c r="BM296" i="16"/>
  <c r="BD103" i="16"/>
  <c r="BA103" i="16"/>
  <c r="BF103" i="16"/>
  <c r="E18" i="16" s="1"/>
  <c r="AZ294" i="16"/>
  <c r="AM295" i="16"/>
  <c r="AO103" i="16"/>
  <c r="AR103" i="16"/>
  <c r="AT103" i="16"/>
  <c r="AL104" i="16" s="1"/>
  <c r="AP104" i="16" s="1"/>
  <c r="AB103" i="16"/>
  <c r="AE103" i="16"/>
  <c r="I40" i="11" s="1"/>
  <c r="AG103" i="16"/>
  <c r="Y104" i="16" s="1"/>
  <c r="AC104" i="16" s="1"/>
  <c r="U102" i="16"/>
  <c r="M101" i="15"/>
  <c r="R100" i="15"/>
  <c r="M102" i="14"/>
  <c r="R101" i="14"/>
  <c r="AZ291" i="18" l="1"/>
  <c r="AC101" i="18"/>
  <c r="BQ101" i="18"/>
  <c r="BN101" i="18"/>
  <c r="BS101" i="18"/>
  <c r="BM292" i="18"/>
  <c r="CH100" i="18"/>
  <c r="AU100" i="18"/>
  <c r="B16" i="18"/>
  <c r="AM291" i="18"/>
  <c r="CC101" i="18"/>
  <c r="Z291" i="18"/>
  <c r="BZ291" i="18"/>
  <c r="BH100" i="18"/>
  <c r="O101" i="18"/>
  <c r="T101" i="18"/>
  <c r="L102" i="18" s="1"/>
  <c r="R101" i="18"/>
  <c r="AH100" i="18"/>
  <c r="AP101" i="18"/>
  <c r="BC101" i="18"/>
  <c r="O100" i="17"/>
  <c r="R100" i="17"/>
  <c r="T100" i="17"/>
  <c r="L101" i="17" s="1"/>
  <c r="BZ290" i="17"/>
  <c r="BO100" i="17"/>
  <c r="BR100" i="17"/>
  <c r="BT100" i="17"/>
  <c r="BL101" i="17" s="1"/>
  <c r="BM290" i="17"/>
  <c r="AZ290" i="17"/>
  <c r="AM290" i="17"/>
  <c r="CB100" i="17"/>
  <c r="CG100" i="17"/>
  <c r="BY101" i="17" s="1"/>
  <c r="CE100" i="17"/>
  <c r="Z290" i="17"/>
  <c r="BB100" i="17"/>
  <c r="BE100" i="17"/>
  <c r="BG100" i="17"/>
  <c r="AY101" i="17" s="1"/>
  <c r="AO100" i="17"/>
  <c r="AR100" i="17"/>
  <c r="AT100" i="17"/>
  <c r="AL101" i="17" s="1"/>
  <c r="AB100" i="17"/>
  <c r="AG100" i="17"/>
  <c r="Y101" i="17" s="1"/>
  <c r="AE100" i="17"/>
  <c r="BZ297" i="16"/>
  <c r="CH103" i="16"/>
  <c r="BM297" i="16"/>
  <c r="BU103" i="16"/>
  <c r="BB103" i="16"/>
  <c r="BE103" i="16"/>
  <c r="BG103" i="16"/>
  <c r="AY104" i="16" s="1"/>
  <c r="BC104" i="16" s="1"/>
  <c r="AZ295" i="16"/>
  <c r="AM296" i="16"/>
  <c r="AU103" i="16"/>
  <c r="AH103" i="16"/>
  <c r="Q103" i="16"/>
  <c r="N103" i="16"/>
  <c r="S103" i="16"/>
  <c r="B18" i="16" s="1"/>
  <c r="N101" i="15"/>
  <c r="K101" i="15"/>
  <c r="P101" i="15"/>
  <c r="N102" i="14"/>
  <c r="K102" i="14"/>
  <c r="P102" i="14"/>
  <c r="BO101" i="18" l="1"/>
  <c r="BT101" i="18"/>
  <c r="BL102" i="18" s="1"/>
  <c r="BR101" i="18"/>
  <c r="AQ101" i="18"/>
  <c r="AN101" i="18"/>
  <c r="AS101" i="18"/>
  <c r="F16" i="18"/>
  <c r="U101" i="18"/>
  <c r="Z292" i="18"/>
  <c r="AD101" i="18"/>
  <c r="AA101" i="18"/>
  <c r="AF101" i="18"/>
  <c r="BZ292" i="18"/>
  <c r="P102" i="18"/>
  <c r="CD101" i="18"/>
  <c r="CA101" i="18"/>
  <c r="CF101" i="18"/>
  <c r="AZ292" i="18"/>
  <c r="BD101" i="18"/>
  <c r="BA101" i="18"/>
  <c r="BF101" i="18"/>
  <c r="AM292" i="18"/>
  <c r="BM293" i="18"/>
  <c r="AZ291" i="17"/>
  <c r="BU100" i="17"/>
  <c r="AU100" i="17"/>
  <c r="Z291" i="17"/>
  <c r="BZ291" i="17"/>
  <c r="BC101" i="17"/>
  <c r="BH100" i="17"/>
  <c r="P101" i="17"/>
  <c r="AM291" i="17"/>
  <c r="CH100" i="17"/>
  <c r="AH100" i="17"/>
  <c r="CC101" i="17"/>
  <c r="BM291" i="17"/>
  <c r="U100" i="17"/>
  <c r="AP101" i="17"/>
  <c r="AC101" i="17"/>
  <c r="BP101" i="17"/>
  <c r="BZ298" i="16"/>
  <c r="CD104" i="16"/>
  <c r="CA104" i="16"/>
  <c r="CF104" i="16"/>
  <c r="BN104" i="16"/>
  <c r="BS104" i="16"/>
  <c r="BM298" i="16"/>
  <c r="AZ296" i="16"/>
  <c r="BH103" i="16"/>
  <c r="AM297" i="16"/>
  <c r="AQ104" i="16"/>
  <c r="AN104" i="16"/>
  <c r="AS104" i="16"/>
  <c r="AD104" i="16"/>
  <c r="AA104" i="16"/>
  <c r="AF104" i="16"/>
  <c r="O103" i="16"/>
  <c r="T103" i="16"/>
  <c r="L104" i="16" s="1"/>
  <c r="P104" i="16" s="1"/>
  <c r="R103" i="16"/>
  <c r="L101" i="15"/>
  <c r="Q101" i="15"/>
  <c r="I102" i="15" s="1"/>
  <c r="O101" i="15"/>
  <c r="L102" i="14"/>
  <c r="Q102" i="14"/>
  <c r="I103" i="14" s="1"/>
  <c r="O102" i="14"/>
  <c r="AO101" i="18" l="1"/>
  <c r="AT101" i="18"/>
  <c r="AL102" i="18" s="1"/>
  <c r="AR101" i="18"/>
  <c r="D16" i="18"/>
  <c r="C16" i="18"/>
  <c r="G16" i="18"/>
  <c r="Z293" i="18"/>
  <c r="E16" i="18"/>
  <c r="Q102" i="18"/>
  <c r="N102" i="18"/>
  <c r="S102" i="18"/>
  <c r="BU101" i="18"/>
  <c r="AZ293" i="18"/>
  <c r="AB101" i="18"/>
  <c r="AE101" i="18"/>
  <c r="AG101" i="18"/>
  <c r="Y102" i="18" s="1"/>
  <c r="CB101" i="18"/>
  <c r="CE101" i="18"/>
  <c r="CG101" i="18"/>
  <c r="BY102" i="18" s="1"/>
  <c r="BB101" i="18"/>
  <c r="BG101" i="18"/>
  <c r="AY102" i="18" s="1"/>
  <c r="BE101" i="18"/>
  <c r="BP102" i="18"/>
  <c r="BM294" i="18"/>
  <c r="AM293" i="18"/>
  <c r="BZ293" i="18"/>
  <c r="Z292" i="17"/>
  <c r="AQ101" i="17"/>
  <c r="AN101" i="17"/>
  <c r="AS101" i="17"/>
  <c r="Q101" i="17"/>
  <c r="N101" i="17"/>
  <c r="S101" i="17"/>
  <c r="CD101" i="17"/>
  <c r="CA101" i="17"/>
  <c r="CF101" i="17"/>
  <c r="BM292" i="17"/>
  <c r="BZ292" i="17"/>
  <c r="AD101" i="17"/>
  <c r="AA101" i="17"/>
  <c r="AF101" i="17"/>
  <c r="BD101" i="17"/>
  <c r="BA101" i="17"/>
  <c r="BF101" i="17"/>
  <c r="BQ101" i="17"/>
  <c r="BN101" i="17"/>
  <c r="BS101" i="17"/>
  <c r="AM292" i="17"/>
  <c r="AZ292" i="17"/>
  <c r="CB104" i="16"/>
  <c r="CE104" i="16"/>
  <c r="CG104" i="16"/>
  <c r="BY105" i="16" s="1"/>
  <c r="CC105" i="16" s="1"/>
  <c r="BZ299" i="16"/>
  <c r="BM299" i="16"/>
  <c r="BO104" i="16"/>
  <c r="BT104" i="16"/>
  <c r="BL105" i="16" s="1"/>
  <c r="BP105" i="16" s="1"/>
  <c r="BQ105" i="16" s="1"/>
  <c r="BR104" i="16"/>
  <c r="BD104" i="16"/>
  <c r="BA104" i="16"/>
  <c r="BF104" i="16"/>
  <c r="AZ297" i="16"/>
  <c r="AO104" i="16"/>
  <c r="AT104" i="16"/>
  <c r="AL105" i="16" s="1"/>
  <c r="AP105" i="16" s="1"/>
  <c r="AR104" i="16"/>
  <c r="AM298" i="16"/>
  <c r="AB104" i="16"/>
  <c r="AE104" i="16"/>
  <c r="AG104" i="16"/>
  <c r="Y105" i="16" s="1"/>
  <c r="AC105" i="16" s="1"/>
  <c r="U103" i="16"/>
  <c r="R101" i="15"/>
  <c r="M102" i="15"/>
  <c r="R102" i="14"/>
  <c r="M103" i="14"/>
  <c r="AH101" i="18" l="1"/>
  <c r="O102" i="18"/>
  <c r="R102" i="18"/>
  <c r="T102" i="18"/>
  <c r="L103" i="18" s="1"/>
  <c r="BZ294" i="18"/>
  <c r="BC102" i="18"/>
  <c r="AZ294" i="18"/>
  <c r="AC102" i="18"/>
  <c r="AM294" i="18"/>
  <c r="AU101" i="18"/>
  <c r="BQ102" i="18"/>
  <c r="BN102" i="18"/>
  <c r="BS102" i="18"/>
  <c r="BH101" i="18"/>
  <c r="CC102" i="18"/>
  <c r="Z294" i="18"/>
  <c r="AP102" i="18"/>
  <c r="BM295" i="18"/>
  <c r="CH101" i="18"/>
  <c r="O101" i="17"/>
  <c r="R101" i="17"/>
  <c r="T101" i="17"/>
  <c r="L102" i="17" s="1"/>
  <c r="AO101" i="17"/>
  <c r="AT101" i="17"/>
  <c r="AL102" i="17" s="1"/>
  <c r="AR101" i="17"/>
  <c r="AZ293" i="17"/>
  <c r="G16" i="17"/>
  <c r="F16" i="17"/>
  <c r="BO101" i="17"/>
  <c r="BT101" i="17"/>
  <c r="BL102" i="17" s="1"/>
  <c r="BR101" i="17"/>
  <c r="D16" i="17"/>
  <c r="BM293" i="17"/>
  <c r="C16" i="17"/>
  <c r="CB101" i="17"/>
  <c r="CE101" i="17"/>
  <c r="CG101" i="17"/>
  <c r="BY102" i="17" s="1"/>
  <c r="B16" i="17"/>
  <c r="BZ293" i="17"/>
  <c r="E16" i="17"/>
  <c r="BB101" i="17"/>
  <c r="BG101" i="17"/>
  <c r="AY102" i="17" s="1"/>
  <c r="BE101" i="17"/>
  <c r="AM293" i="17"/>
  <c r="AB101" i="17"/>
  <c r="AG101" i="17"/>
  <c r="Y102" i="17" s="1"/>
  <c r="AE101" i="17"/>
  <c r="Z293" i="17"/>
  <c r="CH104" i="16"/>
  <c r="BZ300" i="16"/>
  <c r="BU104" i="16"/>
  <c r="BM300" i="16"/>
  <c r="BB104" i="16"/>
  <c r="BG104" i="16"/>
  <c r="AY105" i="16" s="1"/>
  <c r="BC105" i="16" s="1"/>
  <c r="BE104" i="16"/>
  <c r="AZ298" i="16"/>
  <c r="AM299" i="16"/>
  <c r="AU104" i="16"/>
  <c r="AH104" i="16"/>
  <c r="Q104" i="16"/>
  <c r="N104" i="16"/>
  <c r="S104" i="16"/>
  <c r="N102" i="15"/>
  <c r="K102" i="15"/>
  <c r="P102" i="15"/>
  <c r="N103" i="14"/>
  <c r="K103" i="14"/>
  <c r="P103" i="14"/>
  <c r="P103" i="18" l="1"/>
  <c r="BZ295" i="18"/>
  <c r="U102" i="18"/>
  <c r="CD102" i="18"/>
  <c r="CA102" i="18"/>
  <c r="CF102" i="18"/>
  <c r="AD102" i="18"/>
  <c r="AA102" i="18"/>
  <c r="AF102" i="18"/>
  <c r="AQ102" i="18"/>
  <c r="AN102" i="18"/>
  <c r="AS102" i="18"/>
  <c r="BO102" i="18"/>
  <c r="BR102" i="18"/>
  <c r="BT102" i="18"/>
  <c r="BL103" i="18" s="1"/>
  <c r="BM296" i="18"/>
  <c r="Z295" i="18"/>
  <c r="AZ295" i="18"/>
  <c r="AM295" i="18"/>
  <c r="BD102" i="18"/>
  <c r="BA102" i="18"/>
  <c r="BF102" i="18"/>
  <c r="AH101" i="17"/>
  <c r="BP102" i="17"/>
  <c r="AU101" i="17"/>
  <c r="BC102" i="17"/>
  <c r="AZ294" i="17"/>
  <c r="AP102" i="17"/>
  <c r="CC102" i="17"/>
  <c r="CH101" i="17"/>
  <c r="Z294" i="17"/>
  <c r="BM294" i="17"/>
  <c r="P102" i="17"/>
  <c r="BU101" i="17"/>
  <c r="AM294" i="17"/>
  <c r="U101" i="17"/>
  <c r="AC102" i="17"/>
  <c r="BZ294" i="17"/>
  <c r="BH101" i="17"/>
  <c r="BZ301" i="16"/>
  <c r="CD105" i="16"/>
  <c r="CA105" i="16"/>
  <c r="CF105" i="16"/>
  <c r="BM301" i="16"/>
  <c r="BN105" i="16"/>
  <c r="BS105" i="16"/>
  <c r="AZ299" i="16"/>
  <c r="BH104" i="16"/>
  <c r="AM300" i="16"/>
  <c r="AQ105" i="16"/>
  <c r="AN105" i="16"/>
  <c r="AS105" i="16"/>
  <c r="AA105" i="16"/>
  <c r="AD105" i="16"/>
  <c r="AF105" i="16"/>
  <c r="O104" i="16"/>
  <c r="T104" i="16"/>
  <c r="L105" i="16" s="1"/>
  <c r="P105" i="16" s="1"/>
  <c r="R104" i="16"/>
  <c r="L102" i="15"/>
  <c r="O102" i="15"/>
  <c r="Q102" i="15"/>
  <c r="I103" i="15" s="1"/>
  <c r="L103" i="14"/>
  <c r="O103" i="14"/>
  <c r="Q103" i="14"/>
  <c r="I104" i="14" s="1"/>
  <c r="AZ296" i="18" l="1"/>
  <c r="CB102" i="18"/>
  <c r="CG102" i="18"/>
  <c r="BY103" i="18" s="1"/>
  <c r="CE102" i="18"/>
  <c r="BB102" i="18"/>
  <c r="BG102" i="18"/>
  <c r="AY103" i="18" s="1"/>
  <c r="BE102" i="18"/>
  <c r="BM297" i="18"/>
  <c r="AB102" i="18"/>
  <c r="AE102" i="18"/>
  <c r="AG102" i="18"/>
  <c r="Y103" i="18" s="1"/>
  <c r="BZ296" i="18"/>
  <c r="AM296" i="18"/>
  <c r="BP103" i="18"/>
  <c r="AO102" i="18"/>
  <c r="AR102" i="18"/>
  <c r="AT102" i="18"/>
  <c r="AL103" i="18" s="1"/>
  <c r="Z296" i="18"/>
  <c r="BU102" i="18"/>
  <c r="Q103" i="18"/>
  <c r="N103" i="18"/>
  <c r="S103" i="18"/>
  <c r="BD102" i="17"/>
  <c r="BA102" i="17"/>
  <c r="BF102" i="17"/>
  <c r="Q102" i="17"/>
  <c r="N102" i="17"/>
  <c r="S102" i="17"/>
  <c r="BQ102" i="17"/>
  <c r="BN102" i="17"/>
  <c r="BS102" i="17"/>
  <c r="BZ295" i="17"/>
  <c r="CD102" i="17"/>
  <c r="CA102" i="17"/>
  <c r="CF102" i="17"/>
  <c r="AM295" i="17"/>
  <c r="AZ295" i="17"/>
  <c r="AD102" i="17"/>
  <c r="AA102" i="17"/>
  <c r="AF102" i="17"/>
  <c r="AQ102" i="17"/>
  <c r="AN102" i="17"/>
  <c r="AS102" i="17"/>
  <c r="BM295" i="17"/>
  <c r="Z295" i="17"/>
  <c r="BZ302" i="16"/>
  <c r="CB105" i="16"/>
  <c r="CG105" i="16"/>
  <c r="BY106" i="16" s="1"/>
  <c r="CC106" i="16" s="1"/>
  <c r="CE105" i="16"/>
  <c r="BO105" i="16"/>
  <c r="BT105" i="16"/>
  <c r="BL106" i="16" s="1"/>
  <c r="BP106" i="16" s="1"/>
  <c r="BQ106" i="16" s="1"/>
  <c r="BR105" i="16"/>
  <c r="BM302" i="16"/>
  <c r="BD105" i="16"/>
  <c r="BA105" i="16"/>
  <c r="BF105" i="16"/>
  <c r="AZ300" i="16"/>
  <c r="AO105" i="16"/>
  <c r="AR105" i="16"/>
  <c r="AT105" i="16"/>
  <c r="AL106" i="16" s="1"/>
  <c r="AP106" i="16" s="1"/>
  <c r="AM301" i="16"/>
  <c r="AB105" i="16"/>
  <c r="AG105" i="16"/>
  <c r="Y106" i="16" s="1"/>
  <c r="AC106" i="16" s="1"/>
  <c r="AE105" i="16"/>
  <c r="U104" i="16"/>
  <c r="M103" i="15"/>
  <c r="R102" i="15"/>
  <c r="M104" i="14"/>
  <c r="R103" i="14"/>
  <c r="AP103" i="18" l="1"/>
  <c r="CH102" i="18"/>
  <c r="CC103" i="18"/>
  <c r="AU102" i="18"/>
  <c r="BM298" i="18"/>
  <c r="AC103" i="18"/>
  <c r="Z297" i="18"/>
  <c r="AM297" i="18"/>
  <c r="BH102" i="18"/>
  <c r="O103" i="18"/>
  <c r="T103" i="18"/>
  <c r="L104" i="18" s="1"/>
  <c r="R103" i="18"/>
  <c r="AH102" i="18"/>
  <c r="BQ103" i="18"/>
  <c r="BN103" i="18"/>
  <c r="BS103" i="18"/>
  <c r="BZ297" i="18"/>
  <c r="BC103" i="18"/>
  <c r="AZ297" i="18"/>
  <c r="CB102" i="17"/>
  <c r="CG102" i="17"/>
  <c r="BY103" i="17" s="1"/>
  <c r="CE102" i="17"/>
  <c r="O102" i="17"/>
  <c r="R102" i="17"/>
  <c r="T102" i="17"/>
  <c r="L103" i="17" s="1"/>
  <c r="BO102" i="17"/>
  <c r="BR102" i="17"/>
  <c r="BT102" i="17"/>
  <c r="BL103" i="17" s="1"/>
  <c r="AO102" i="17"/>
  <c r="AR102" i="17"/>
  <c r="AT102" i="17"/>
  <c r="AL103" i="17" s="1"/>
  <c r="Z296" i="17"/>
  <c r="AB102" i="17"/>
  <c r="AE102" i="17"/>
  <c r="AG102" i="17"/>
  <c r="Y103" i="17" s="1"/>
  <c r="BB102" i="17"/>
  <c r="BE102" i="17"/>
  <c r="BG102" i="17"/>
  <c r="AY103" i="17" s="1"/>
  <c r="AM296" i="17"/>
  <c r="BZ296" i="17"/>
  <c r="BM296" i="17"/>
  <c r="AZ296" i="17"/>
  <c r="CH105" i="16"/>
  <c r="BZ303" i="16"/>
  <c r="BM303" i="16"/>
  <c r="BU105" i="16"/>
  <c r="AZ301" i="16"/>
  <c r="BB105" i="16"/>
  <c r="BE105" i="16"/>
  <c r="BG105" i="16"/>
  <c r="AY106" i="16" s="1"/>
  <c r="BC106" i="16" s="1"/>
  <c r="AM302" i="16"/>
  <c r="AU105" i="16"/>
  <c r="AH105" i="16"/>
  <c r="Q105" i="16"/>
  <c r="N105" i="16"/>
  <c r="S105" i="16"/>
  <c r="N103" i="15"/>
  <c r="K103" i="15"/>
  <c r="P103" i="15"/>
  <c r="N104" i="14"/>
  <c r="K104" i="14"/>
  <c r="P104" i="14"/>
  <c r="AM298" i="18" l="1"/>
  <c r="CD103" i="18"/>
  <c r="CA103" i="18"/>
  <c r="CF103" i="18"/>
  <c r="AD103" i="18"/>
  <c r="AA103" i="18"/>
  <c r="AF103" i="18"/>
  <c r="BD103" i="18"/>
  <c r="BA103" i="18"/>
  <c r="BF103" i="18"/>
  <c r="U103" i="18"/>
  <c r="BZ298" i="18"/>
  <c r="Z298" i="18"/>
  <c r="BM299" i="18"/>
  <c r="AQ103" i="18"/>
  <c r="AN103" i="18"/>
  <c r="AS103" i="18"/>
  <c r="P104" i="18"/>
  <c r="AZ298" i="18"/>
  <c r="BO103" i="18"/>
  <c r="BT103" i="18"/>
  <c r="BL104" i="18" s="1"/>
  <c r="BR103" i="18"/>
  <c r="BC103" i="17"/>
  <c r="AC103" i="17"/>
  <c r="BH102" i="17"/>
  <c r="BM297" i="17"/>
  <c r="AP103" i="17"/>
  <c r="BZ297" i="17"/>
  <c r="CH102" i="17"/>
  <c r="Z297" i="17"/>
  <c r="U102" i="17"/>
  <c r="AH102" i="17"/>
  <c r="AM297" i="17"/>
  <c r="BP103" i="17"/>
  <c r="CC103" i="17"/>
  <c r="P103" i="17"/>
  <c r="AU102" i="17"/>
  <c r="AZ297" i="17"/>
  <c r="BU102" i="17"/>
  <c r="BZ304" i="16"/>
  <c r="CD106" i="16"/>
  <c r="CA106" i="16"/>
  <c r="CF106" i="16"/>
  <c r="BN106" i="16"/>
  <c r="BS106" i="16"/>
  <c r="BM304" i="16"/>
  <c r="BH105" i="16"/>
  <c r="AZ302" i="16"/>
  <c r="AM303" i="16"/>
  <c r="AQ106" i="16"/>
  <c r="AN106" i="16"/>
  <c r="AS106" i="16"/>
  <c r="AD106" i="16"/>
  <c r="AA106" i="16"/>
  <c r="AF106" i="16"/>
  <c r="O105" i="16"/>
  <c r="R105" i="16"/>
  <c r="T105" i="16"/>
  <c r="L106" i="16" s="1"/>
  <c r="P106" i="16" s="1"/>
  <c r="L103" i="15"/>
  <c r="Q103" i="15"/>
  <c r="I104" i="15" s="1"/>
  <c r="O103" i="15"/>
  <c r="L104" i="14"/>
  <c r="Q104" i="14"/>
  <c r="I105" i="14" s="1"/>
  <c r="O104" i="14"/>
  <c r="AO103" i="18" l="1"/>
  <c r="AT103" i="18"/>
  <c r="AL104" i="18" s="1"/>
  <c r="AR103" i="18"/>
  <c r="CB103" i="18"/>
  <c r="CE103" i="18"/>
  <c r="CG103" i="18"/>
  <c r="BY104" i="18" s="1"/>
  <c r="AB103" i="18"/>
  <c r="AG103" i="18"/>
  <c r="Y104" i="18" s="1"/>
  <c r="AE103" i="18"/>
  <c r="BM300" i="18"/>
  <c r="BZ299" i="18"/>
  <c r="AZ299" i="18"/>
  <c r="BB103" i="18"/>
  <c r="BE103" i="18"/>
  <c r="BG103" i="18"/>
  <c r="AY104" i="18" s="1"/>
  <c r="BU103" i="18"/>
  <c r="BP104" i="18"/>
  <c r="Q104" i="18"/>
  <c r="N104" i="18"/>
  <c r="S104" i="18"/>
  <c r="Z299" i="18"/>
  <c r="AM299" i="18"/>
  <c r="BQ103" i="17"/>
  <c r="BN103" i="17"/>
  <c r="BS103" i="17"/>
  <c r="AZ298" i="17"/>
  <c r="BZ298" i="17"/>
  <c r="BM298" i="17"/>
  <c r="AM298" i="17"/>
  <c r="AD103" i="17"/>
  <c r="AA103" i="17"/>
  <c r="AF103" i="17"/>
  <c r="Z298" i="17"/>
  <c r="Q103" i="17"/>
  <c r="N103" i="17"/>
  <c r="S103" i="17"/>
  <c r="BD103" i="17"/>
  <c r="BA103" i="17"/>
  <c r="BF103" i="17"/>
  <c r="CD103" i="17"/>
  <c r="CA103" i="17"/>
  <c r="CF103" i="17"/>
  <c r="AQ103" i="17"/>
  <c r="AN103" i="17"/>
  <c r="AS103" i="17"/>
  <c r="CB106" i="16"/>
  <c r="CG106" i="16"/>
  <c r="BY107" i="16" s="1"/>
  <c r="CC107" i="16" s="1"/>
  <c r="CE106" i="16"/>
  <c r="BZ305" i="16"/>
  <c r="BM305" i="16"/>
  <c r="BO106" i="16"/>
  <c r="BR106" i="16"/>
  <c r="BT106" i="16"/>
  <c r="BL107" i="16" s="1"/>
  <c r="BP107" i="16" s="1"/>
  <c r="BQ107" i="16" s="1"/>
  <c r="BD106" i="16"/>
  <c r="BA106" i="16"/>
  <c r="BF106" i="16"/>
  <c r="AZ303" i="16"/>
  <c r="AO106" i="16"/>
  <c r="AT106" i="16"/>
  <c r="AL107" i="16" s="1"/>
  <c r="AP107" i="16" s="1"/>
  <c r="AR106" i="16"/>
  <c r="AM304" i="16"/>
  <c r="AB106" i="16"/>
  <c r="AG106" i="16"/>
  <c r="Y107" i="16" s="1"/>
  <c r="AC107" i="16" s="1"/>
  <c r="AE106" i="16"/>
  <c r="U105" i="16"/>
  <c r="R103" i="15"/>
  <c r="M104" i="15"/>
  <c r="R104" i="14"/>
  <c r="M105" i="14"/>
  <c r="CH103" i="18" l="1"/>
  <c r="CC104" i="18"/>
  <c r="BZ300" i="18"/>
  <c r="AU103" i="18"/>
  <c r="Z300" i="18"/>
  <c r="AP104" i="18"/>
  <c r="BC104" i="18"/>
  <c r="O104" i="18"/>
  <c r="R104" i="18"/>
  <c r="T104" i="18"/>
  <c r="L105" i="18" s="1"/>
  <c r="AH103" i="18"/>
  <c r="BM301" i="18"/>
  <c r="BQ104" i="18"/>
  <c r="BN104" i="18"/>
  <c r="BS104" i="18"/>
  <c r="AZ300" i="18"/>
  <c r="AC104" i="18"/>
  <c r="BH103" i="18"/>
  <c r="AM300" i="18"/>
  <c r="AB103" i="17"/>
  <c r="AE103" i="17"/>
  <c r="AG103" i="17"/>
  <c r="Y104" i="17" s="1"/>
  <c r="Z299" i="17"/>
  <c r="BM299" i="17"/>
  <c r="BB103" i="17"/>
  <c r="BG103" i="17"/>
  <c r="AY104" i="17" s="1"/>
  <c r="BE103" i="17"/>
  <c r="CB103" i="17"/>
  <c r="CG103" i="17"/>
  <c r="BY104" i="17" s="1"/>
  <c r="CE103" i="17"/>
  <c r="BZ299" i="17"/>
  <c r="AO103" i="17"/>
  <c r="AT103" i="17"/>
  <c r="AL104" i="17" s="1"/>
  <c r="AR103" i="17"/>
  <c r="O103" i="17"/>
  <c r="R103" i="17"/>
  <c r="T103" i="17"/>
  <c r="L104" i="17" s="1"/>
  <c r="BO103" i="17"/>
  <c r="BR103" i="17"/>
  <c r="BT103" i="17"/>
  <c r="BL104" i="17" s="1"/>
  <c r="AZ299" i="17"/>
  <c r="AM299" i="17"/>
  <c r="BZ306" i="16"/>
  <c r="CH106" i="16"/>
  <c r="BU106" i="16"/>
  <c r="BM306" i="16"/>
  <c r="AZ304" i="16"/>
  <c r="BB106" i="16"/>
  <c r="BG106" i="16"/>
  <c r="AY107" i="16" s="1"/>
  <c r="BC107" i="16" s="1"/>
  <c r="BE106" i="16"/>
  <c r="AM305" i="16"/>
  <c r="AU106" i="16"/>
  <c r="AH106" i="16"/>
  <c r="Q106" i="16"/>
  <c r="N106" i="16"/>
  <c r="S106" i="16"/>
  <c r="N104" i="15"/>
  <c r="K104" i="15"/>
  <c r="P104" i="15"/>
  <c r="N105" i="14"/>
  <c r="K105" i="14"/>
  <c r="P105" i="14"/>
  <c r="BZ301" i="18" l="1"/>
  <c r="BO104" i="18"/>
  <c r="BT104" i="18"/>
  <c r="BL105" i="18" s="1"/>
  <c r="BR104" i="18"/>
  <c r="AM301" i="18"/>
  <c r="AD104" i="18"/>
  <c r="AA104" i="18"/>
  <c r="AF104" i="18"/>
  <c r="AQ104" i="18"/>
  <c r="AN104" i="18"/>
  <c r="AS104" i="18"/>
  <c r="CD104" i="18"/>
  <c r="CA104" i="18"/>
  <c r="CF104" i="18"/>
  <c r="Z301" i="18"/>
  <c r="U104" i="18"/>
  <c r="BD104" i="18"/>
  <c r="BA104" i="18"/>
  <c r="BF104" i="18"/>
  <c r="BM302" i="18"/>
  <c r="AZ301" i="18"/>
  <c r="P105" i="18"/>
  <c r="AU103" i="17"/>
  <c r="BM300" i="17"/>
  <c r="P104" i="17"/>
  <c r="AZ300" i="17"/>
  <c r="AP104" i="17"/>
  <c r="AC104" i="17"/>
  <c r="CH103" i="17"/>
  <c r="U103" i="17"/>
  <c r="Z300" i="17"/>
  <c r="BP104" i="17"/>
  <c r="BU103" i="17"/>
  <c r="BZ300" i="17"/>
  <c r="AH103" i="17"/>
  <c r="AM300" i="17"/>
  <c r="CC104" i="17"/>
  <c r="BH103" i="17"/>
  <c r="BC104" i="17"/>
  <c r="BZ307" i="16"/>
  <c r="CD107" i="16"/>
  <c r="CA107" i="16"/>
  <c r="CF107" i="16"/>
  <c r="BM307" i="16"/>
  <c r="BN107" i="16"/>
  <c r="BS107" i="16"/>
  <c r="AZ305" i="16"/>
  <c r="BH106" i="16"/>
  <c r="AQ107" i="16"/>
  <c r="AN107" i="16"/>
  <c r="AS107" i="16"/>
  <c r="AM306" i="16"/>
  <c r="AD107" i="16"/>
  <c r="AA107" i="16"/>
  <c r="AF107" i="16"/>
  <c r="O106" i="16"/>
  <c r="T106" i="16"/>
  <c r="L107" i="16" s="1"/>
  <c r="P107" i="16" s="1"/>
  <c r="R106" i="16"/>
  <c r="L104" i="15"/>
  <c r="O104" i="15"/>
  <c r="Q104" i="15"/>
  <c r="I105" i="15" s="1"/>
  <c r="L105" i="14"/>
  <c r="O105" i="14"/>
  <c r="Q105" i="14"/>
  <c r="I106" i="14" s="1"/>
  <c r="AM302" i="18" l="1"/>
  <c r="BU104" i="18"/>
  <c r="Q105" i="18"/>
  <c r="N105" i="18"/>
  <c r="S105" i="18"/>
  <c r="AO104" i="18"/>
  <c r="AT104" i="18"/>
  <c r="AL105" i="18" s="1"/>
  <c r="AR104" i="18"/>
  <c r="BP105" i="18"/>
  <c r="CB104" i="18"/>
  <c r="CE104" i="18"/>
  <c r="CG104" i="18"/>
  <c r="BY105" i="18" s="1"/>
  <c r="Z302" i="18"/>
  <c r="AB104" i="18"/>
  <c r="AE104" i="18"/>
  <c r="AG104" i="18"/>
  <c r="Y105" i="18" s="1"/>
  <c r="BZ302" i="18"/>
  <c r="BB104" i="18"/>
  <c r="BG104" i="18"/>
  <c r="AY105" i="18" s="1"/>
  <c r="BE104" i="18"/>
  <c r="AZ302" i="18"/>
  <c r="BM303" i="18"/>
  <c r="AM301" i="17"/>
  <c r="AZ301" i="17"/>
  <c r="BM301" i="17"/>
  <c r="BZ301" i="17"/>
  <c r="Q104" i="17"/>
  <c r="N104" i="17"/>
  <c r="S104" i="17"/>
  <c r="AQ104" i="17"/>
  <c r="AN104" i="17"/>
  <c r="AS104" i="17"/>
  <c r="CD104" i="17"/>
  <c r="CA104" i="17"/>
  <c r="CF104" i="17"/>
  <c r="AD104" i="17"/>
  <c r="AA104" i="17"/>
  <c r="AF104" i="17"/>
  <c r="BQ104" i="17"/>
  <c r="BN104" i="17"/>
  <c r="BS104" i="17"/>
  <c r="BD104" i="17"/>
  <c r="BA104" i="17"/>
  <c r="BF104" i="17"/>
  <c r="Z301" i="17"/>
  <c r="CB107" i="16"/>
  <c r="CG107" i="16"/>
  <c r="BY108" i="16" s="1"/>
  <c r="CC108" i="16" s="1"/>
  <c r="CE107" i="16"/>
  <c r="BZ308" i="16"/>
  <c r="BO107" i="16"/>
  <c r="BT107" i="16"/>
  <c r="BL108" i="16" s="1"/>
  <c r="BP108" i="16" s="1"/>
  <c r="BQ108" i="16" s="1"/>
  <c r="BR107" i="16"/>
  <c r="BM308" i="16"/>
  <c r="AZ306" i="16"/>
  <c r="BD107" i="16"/>
  <c r="BA107" i="16"/>
  <c r="BF107" i="16"/>
  <c r="AM307" i="16"/>
  <c r="AO107" i="16"/>
  <c r="AR107" i="16"/>
  <c r="AT107" i="16"/>
  <c r="AL108" i="16" s="1"/>
  <c r="AP108" i="16" s="1"/>
  <c r="AB107" i="16"/>
  <c r="AG107" i="16"/>
  <c r="Y108" i="16" s="1"/>
  <c r="AC108" i="16" s="1"/>
  <c r="AE107" i="16"/>
  <c r="U106" i="16"/>
  <c r="M105" i="15"/>
  <c r="R104" i="15"/>
  <c r="M106" i="14"/>
  <c r="R105" i="14"/>
  <c r="O105" i="18" l="1"/>
  <c r="R105" i="18"/>
  <c r="T105" i="18"/>
  <c r="L106" i="18" s="1"/>
  <c r="BZ303" i="18"/>
  <c r="CH104" i="18"/>
  <c r="AH104" i="18"/>
  <c r="BQ105" i="18"/>
  <c r="BN105" i="18"/>
  <c r="BS105" i="18"/>
  <c r="AU104" i="18"/>
  <c r="BM304" i="18"/>
  <c r="AC105" i="18"/>
  <c r="BH104" i="18"/>
  <c r="Z303" i="18"/>
  <c r="AP105" i="18"/>
  <c r="BC105" i="18"/>
  <c r="AM303" i="18"/>
  <c r="AZ303" i="18"/>
  <c r="CC105" i="18"/>
  <c r="AO104" i="17"/>
  <c r="AR104" i="17"/>
  <c r="AT104" i="17"/>
  <c r="AL105" i="17" s="1"/>
  <c r="BM302" i="17"/>
  <c r="BO104" i="17"/>
  <c r="BT104" i="17"/>
  <c r="BL105" i="17" s="1"/>
  <c r="BR104" i="17"/>
  <c r="AZ302" i="17"/>
  <c r="CB104" i="17"/>
  <c r="CG104" i="17"/>
  <c r="BY105" i="17" s="1"/>
  <c r="CE104" i="17"/>
  <c r="O104" i="17"/>
  <c r="T104" i="17"/>
  <c r="L105" i="17" s="1"/>
  <c r="R104" i="17"/>
  <c r="BZ302" i="17"/>
  <c r="Z302" i="17"/>
  <c r="AB104" i="17"/>
  <c r="AE104" i="17"/>
  <c r="AG104" i="17"/>
  <c r="Y105" i="17" s="1"/>
  <c r="BB104" i="17"/>
  <c r="BG104" i="17"/>
  <c r="AY105" i="17" s="1"/>
  <c r="BE104" i="17"/>
  <c r="AM302" i="17"/>
  <c r="BZ309" i="16"/>
  <c r="CH107" i="16"/>
  <c r="BM309" i="16"/>
  <c r="BU107" i="16"/>
  <c r="BB107" i="16"/>
  <c r="BG107" i="16"/>
  <c r="AY108" i="16" s="1"/>
  <c r="BC108" i="16" s="1"/>
  <c r="BE107" i="16"/>
  <c r="AZ307" i="16"/>
  <c r="AU107" i="16"/>
  <c r="AM308" i="16"/>
  <c r="AH107" i="16"/>
  <c r="Q107" i="16"/>
  <c r="N107" i="16"/>
  <c r="S107" i="16"/>
  <c r="N105" i="15"/>
  <c r="K105" i="15"/>
  <c r="P105" i="15"/>
  <c r="N106" i="14"/>
  <c r="K106" i="14"/>
  <c r="P106" i="14"/>
  <c r="AQ105" i="18" l="1"/>
  <c r="AN105" i="18"/>
  <c r="AS105" i="18"/>
  <c r="BZ304" i="18"/>
  <c r="CD105" i="18"/>
  <c r="CA105" i="18"/>
  <c r="CF105" i="18"/>
  <c r="AM304" i="18"/>
  <c r="BO105" i="18"/>
  <c r="BT105" i="18"/>
  <c r="BL106" i="18" s="1"/>
  <c r="BR105" i="18"/>
  <c r="P106" i="18"/>
  <c r="BM305" i="18"/>
  <c r="Z304" i="18"/>
  <c r="AD105" i="18"/>
  <c r="AA105" i="18"/>
  <c r="AF105" i="18"/>
  <c r="U105" i="18"/>
  <c r="AZ304" i="18"/>
  <c r="BD105" i="18"/>
  <c r="BA105" i="18"/>
  <c r="BF105" i="18"/>
  <c r="BZ303" i="17"/>
  <c r="CC105" i="17"/>
  <c r="AP105" i="17"/>
  <c r="CH104" i="17"/>
  <c r="AC105" i="17"/>
  <c r="AH104" i="17"/>
  <c r="AU104" i="17"/>
  <c r="Z303" i="17"/>
  <c r="BC105" i="17"/>
  <c r="BM303" i="17"/>
  <c r="AM303" i="17"/>
  <c r="BP105" i="17"/>
  <c r="BH104" i="17"/>
  <c r="AZ303" i="17"/>
  <c r="U104" i="17"/>
  <c r="P105" i="17"/>
  <c r="BU104" i="17"/>
  <c r="BZ310" i="16"/>
  <c r="CD108" i="16"/>
  <c r="CA108" i="16"/>
  <c r="CF108" i="16"/>
  <c r="BN108" i="16"/>
  <c r="BS108" i="16"/>
  <c r="BM310" i="16"/>
  <c r="AZ308" i="16"/>
  <c r="BH107" i="16"/>
  <c r="AM309" i="16"/>
  <c r="AQ108" i="16"/>
  <c r="AN108" i="16"/>
  <c r="AS108" i="16"/>
  <c r="AD108" i="16"/>
  <c r="AA108" i="16"/>
  <c r="AF108" i="16"/>
  <c r="O107" i="16"/>
  <c r="T107" i="16"/>
  <c r="L108" i="16" s="1"/>
  <c r="P108" i="16" s="1"/>
  <c r="R107" i="16"/>
  <c r="L105" i="15"/>
  <c r="O105" i="15"/>
  <c r="Q105" i="15"/>
  <c r="I106" i="15" s="1"/>
  <c r="L106" i="14"/>
  <c r="Q106" i="14"/>
  <c r="I107" i="14" s="1"/>
  <c r="O106" i="14"/>
  <c r="CB105" i="18" l="1"/>
  <c r="CE105" i="18"/>
  <c r="CG105" i="18"/>
  <c r="BY106" i="18" s="1"/>
  <c r="BU105" i="18"/>
  <c r="BZ305" i="18"/>
  <c r="BP106" i="18"/>
  <c r="AB105" i="18"/>
  <c r="AE105" i="18"/>
  <c r="AG105" i="18"/>
  <c r="Y106" i="18" s="1"/>
  <c r="Z305" i="18"/>
  <c r="BB105" i="18"/>
  <c r="BG105" i="18"/>
  <c r="AY106" i="18" s="1"/>
  <c r="BE105" i="18"/>
  <c r="AZ305" i="18"/>
  <c r="AM305" i="18"/>
  <c r="AO105" i="18"/>
  <c r="AT105" i="18"/>
  <c r="AL106" i="18" s="1"/>
  <c r="AR105" i="18"/>
  <c r="Q106" i="18"/>
  <c r="N106" i="18"/>
  <c r="S106" i="18"/>
  <c r="BM306" i="18"/>
  <c r="AM304" i="17"/>
  <c r="AQ105" i="17"/>
  <c r="AN105" i="17"/>
  <c r="AS105" i="17"/>
  <c r="BQ105" i="17"/>
  <c r="BN105" i="17"/>
  <c r="BS105" i="17"/>
  <c r="Z304" i="17"/>
  <c r="AZ304" i="17"/>
  <c r="CD105" i="17"/>
  <c r="CA105" i="17"/>
  <c r="CF105" i="17"/>
  <c r="Q105" i="17"/>
  <c r="N105" i="17"/>
  <c r="S105" i="17"/>
  <c r="BM304" i="17"/>
  <c r="BD105" i="17"/>
  <c r="BA105" i="17"/>
  <c r="BF105" i="17"/>
  <c r="BZ304" i="17"/>
  <c r="AD105" i="17"/>
  <c r="AA105" i="17"/>
  <c r="AF105" i="17"/>
  <c r="CB108" i="16"/>
  <c r="CE108" i="16"/>
  <c r="CG108" i="16"/>
  <c r="BY109" i="16" s="1"/>
  <c r="CC109" i="16" s="1"/>
  <c r="BZ311" i="16"/>
  <c r="BM311" i="16"/>
  <c r="BO108" i="16"/>
  <c r="BR108" i="16"/>
  <c r="BT108" i="16"/>
  <c r="BL109" i="16" s="1"/>
  <c r="BP109" i="16" s="1"/>
  <c r="BQ109" i="16" s="1"/>
  <c r="BD108" i="16"/>
  <c r="BA108" i="16"/>
  <c r="BF108" i="16"/>
  <c r="AZ309" i="16"/>
  <c r="AO108" i="16"/>
  <c r="AR108" i="16"/>
  <c r="AT108" i="16"/>
  <c r="AL109" i="16" s="1"/>
  <c r="AP109" i="16" s="1"/>
  <c r="AM310" i="16"/>
  <c r="AB108" i="16"/>
  <c r="AG108" i="16"/>
  <c r="Y109" i="16" s="1"/>
  <c r="AC109" i="16" s="1"/>
  <c r="AE108" i="16"/>
  <c r="U107" i="16"/>
  <c r="M106" i="15"/>
  <c r="R105" i="15"/>
  <c r="R106" i="14"/>
  <c r="M107" i="14"/>
  <c r="Z306" i="18" l="1"/>
  <c r="BZ306" i="18"/>
  <c r="BH105" i="18"/>
  <c r="AZ306" i="18"/>
  <c r="AH105" i="18"/>
  <c r="CC106" i="18"/>
  <c r="O106" i="18"/>
  <c r="R106" i="18"/>
  <c r="T106" i="18"/>
  <c r="L107" i="18" s="1"/>
  <c r="AU105" i="18"/>
  <c r="AP106" i="18"/>
  <c r="BQ106" i="18"/>
  <c r="BN106" i="18"/>
  <c r="BS106" i="18"/>
  <c r="CH105" i="18"/>
  <c r="AC106" i="18"/>
  <c r="BC106" i="18"/>
  <c r="BM307" i="18"/>
  <c r="AM306" i="18"/>
  <c r="BZ305" i="17"/>
  <c r="BO105" i="17"/>
  <c r="BR105" i="17"/>
  <c r="BT105" i="17"/>
  <c r="BL106" i="17" s="1"/>
  <c r="AO105" i="17"/>
  <c r="AR105" i="17"/>
  <c r="AT105" i="17"/>
  <c r="AL106" i="17" s="1"/>
  <c r="CB105" i="17"/>
  <c r="CE105" i="17"/>
  <c r="CG105" i="17"/>
  <c r="BY106" i="17" s="1"/>
  <c r="BM305" i="17"/>
  <c r="AZ305" i="17"/>
  <c r="AB105" i="17"/>
  <c r="AG105" i="17"/>
  <c r="Y106" i="17" s="1"/>
  <c r="AE105" i="17"/>
  <c r="AM305" i="17"/>
  <c r="BB105" i="17"/>
  <c r="BG105" i="17"/>
  <c r="AY106" i="17" s="1"/>
  <c r="BE105" i="17"/>
  <c r="O105" i="17"/>
  <c r="R105" i="17"/>
  <c r="T105" i="17"/>
  <c r="L106" i="17" s="1"/>
  <c r="Z305" i="17"/>
  <c r="BZ312" i="16"/>
  <c r="CH108" i="16"/>
  <c r="BU108" i="16"/>
  <c r="BM312" i="16"/>
  <c r="AZ310" i="16"/>
  <c r="BB108" i="16"/>
  <c r="BE108" i="16"/>
  <c r="BG108" i="16"/>
  <c r="AY109" i="16" s="1"/>
  <c r="BC109" i="16" s="1"/>
  <c r="AM311" i="16"/>
  <c r="AU108" i="16"/>
  <c r="AH108" i="16"/>
  <c r="Q108" i="16"/>
  <c r="N108" i="16"/>
  <c r="S108" i="16"/>
  <c r="N106" i="15"/>
  <c r="K106" i="15"/>
  <c r="P106" i="15"/>
  <c r="N107" i="14"/>
  <c r="K107" i="14"/>
  <c r="P107" i="14"/>
  <c r="AZ307" i="18" l="1"/>
  <c r="BZ307" i="18"/>
  <c r="BM308" i="18"/>
  <c r="AQ106" i="18"/>
  <c r="AN106" i="18"/>
  <c r="AS106" i="18"/>
  <c r="CD106" i="18"/>
  <c r="CA106" i="18"/>
  <c r="CF106" i="18"/>
  <c r="AD106" i="18"/>
  <c r="AA106" i="18"/>
  <c r="AF106" i="18"/>
  <c r="Z307" i="18"/>
  <c r="P107" i="18"/>
  <c r="U106" i="18"/>
  <c r="BO106" i="18"/>
  <c r="BT106" i="18"/>
  <c r="BL107" i="18" s="1"/>
  <c r="BR106" i="18"/>
  <c r="BD106" i="18"/>
  <c r="BA106" i="18"/>
  <c r="BF106" i="18"/>
  <c r="AM307" i="18"/>
  <c r="AU105" i="17"/>
  <c r="U105" i="17"/>
  <c r="BP106" i="17"/>
  <c r="AC106" i="17"/>
  <c r="BZ306" i="17"/>
  <c r="AM306" i="17"/>
  <c r="BU105" i="17"/>
  <c r="BH105" i="17"/>
  <c r="BC106" i="17"/>
  <c r="P106" i="17"/>
  <c r="BM306" i="17"/>
  <c r="AH105" i="17"/>
  <c r="CC106" i="17"/>
  <c r="CH105" i="17"/>
  <c r="Z306" i="17"/>
  <c r="AZ306" i="17"/>
  <c r="AP106" i="17"/>
  <c r="CD109" i="16"/>
  <c r="CA109" i="16"/>
  <c r="CF109" i="16"/>
  <c r="BZ313" i="16"/>
  <c r="BM313" i="16"/>
  <c r="BN109" i="16"/>
  <c r="BS109" i="16"/>
  <c r="BH108" i="16"/>
  <c r="AZ311" i="16"/>
  <c r="AQ109" i="16"/>
  <c r="AN109" i="16"/>
  <c r="AS109" i="16"/>
  <c r="AM312" i="16"/>
  <c r="AD109" i="16"/>
  <c r="AA109" i="16"/>
  <c r="AF109" i="16"/>
  <c r="O108" i="16"/>
  <c r="T108" i="16"/>
  <c r="L109" i="16" s="1"/>
  <c r="P109" i="16" s="1"/>
  <c r="R108" i="16"/>
  <c r="L106" i="15"/>
  <c r="Q106" i="15"/>
  <c r="I107" i="15" s="1"/>
  <c r="O106" i="15"/>
  <c r="L107" i="14"/>
  <c r="O107" i="14"/>
  <c r="Q107" i="14"/>
  <c r="I108" i="14" s="1"/>
  <c r="AO106" i="18" l="1"/>
  <c r="AR106" i="18"/>
  <c r="AT106" i="18"/>
  <c r="AL107" i="18" s="1"/>
  <c r="BM309" i="18"/>
  <c r="BP107" i="18"/>
  <c r="BZ308" i="18"/>
  <c r="AM308" i="18"/>
  <c r="Q107" i="18"/>
  <c r="N107" i="18"/>
  <c r="S107" i="18"/>
  <c r="CB106" i="18"/>
  <c r="CG106" i="18"/>
  <c r="BY107" i="18" s="1"/>
  <c r="CE106" i="18"/>
  <c r="BB106" i="18"/>
  <c r="BG106" i="18"/>
  <c r="AY107" i="18" s="1"/>
  <c r="BE106" i="18"/>
  <c r="AZ308" i="18"/>
  <c r="AB106" i="18"/>
  <c r="AE106" i="18"/>
  <c r="AG106" i="18"/>
  <c r="Y107" i="18" s="1"/>
  <c r="BU106" i="18"/>
  <c r="Z308" i="18"/>
  <c r="AD106" i="17"/>
  <c r="AA106" i="17"/>
  <c r="AF106" i="17"/>
  <c r="AZ307" i="17"/>
  <c r="BM307" i="17"/>
  <c r="Z307" i="17"/>
  <c r="BQ106" i="17"/>
  <c r="BN106" i="17"/>
  <c r="BS106" i="17"/>
  <c r="AM307" i="17"/>
  <c r="AQ106" i="17"/>
  <c r="AN106" i="17"/>
  <c r="AS106" i="17"/>
  <c r="CD106" i="17"/>
  <c r="CA106" i="17"/>
  <c r="CF106" i="17"/>
  <c r="Q106" i="17"/>
  <c r="N106" i="17"/>
  <c r="S106" i="17"/>
  <c r="BD106" i="17"/>
  <c r="BA106" i="17"/>
  <c r="BF106" i="17"/>
  <c r="BZ307" i="17"/>
  <c r="BZ314" i="16"/>
  <c r="CB109" i="16"/>
  <c r="CE109" i="16"/>
  <c r="CG109" i="16"/>
  <c r="BY110" i="16" s="1"/>
  <c r="CC110" i="16" s="1"/>
  <c r="BO109" i="16"/>
  <c r="BT109" i="16"/>
  <c r="BL110" i="16" s="1"/>
  <c r="BP110" i="16" s="1"/>
  <c r="BQ110" i="16" s="1"/>
  <c r="BR109" i="16"/>
  <c r="BM314" i="16"/>
  <c r="AZ312" i="16"/>
  <c r="BD109" i="16"/>
  <c r="BA109" i="16"/>
  <c r="BF109" i="16"/>
  <c r="AM313" i="16"/>
  <c r="AO109" i="16"/>
  <c r="AT109" i="16"/>
  <c r="AL110" i="16" s="1"/>
  <c r="AP110" i="16" s="1"/>
  <c r="AR109" i="16"/>
  <c r="AB109" i="16"/>
  <c r="AG109" i="16"/>
  <c r="Y110" i="16" s="1"/>
  <c r="AC110" i="16" s="1"/>
  <c r="AE109" i="16"/>
  <c r="U108" i="16"/>
  <c r="R106" i="15"/>
  <c r="M107" i="15"/>
  <c r="M108" i="14"/>
  <c r="R107" i="14"/>
  <c r="Z309" i="18" l="1"/>
  <c r="BM310" i="18"/>
  <c r="BQ107" i="18"/>
  <c r="BN107" i="18"/>
  <c r="BS107" i="18"/>
  <c r="AM309" i="18"/>
  <c r="BC107" i="18"/>
  <c r="AC107" i="18"/>
  <c r="AH106" i="18"/>
  <c r="CH106" i="18"/>
  <c r="BZ309" i="18"/>
  <c r="AP107" i="18"/>
  <c r="BH106" i="18"/>
  <c r="CC107" i="18"/>
  <c r="AU106" i="18"/>
  <c r="O107" i="18"/>
  <c r="T107" i="18"/>
  <c r="L108" i="18" s="1"/>
  <c r="R107" i="18"/>
  <c r="AZ309" i="18"/>
  <c r="AM308" i="17"/>
  <c r="AZ308" i="17"/>
  <c r="AO106" i="17"/>
  <c r="AR106" i="17"/>
  <c r="AT106" i="17"/>
  <c r="AL107" i="17" s="1"/>
  <c r="BM308" i="17"/>
  <c r="BZ308" i="17"/>
  <c r="O106" i="17"/>
  <c r="T106" i="17"/>
  <c r="L107" i="17" s="1"/>
  <c r="R106" i="17"/>
  <c r="CB106" i="17"/>
  <c r="CG106" i="17"/>
  <c r="BY107" i="17" s="1"/>
  <c r="CE106" i="17"/>
  <c r="AB106" i="17"/>
  <c r="AE106" i="17"/>
  <c r="AG106" i="17"/>
  <c r="Y107" i="17" s="1"/>
  <c r="BO106" i="17"/>
  <c r="BR106" i="17"/>
  <c r="BT106" i="17"/>
  <c r="BL107" i="17" s="1"/>
  <c r="BB106" i="17"/>
  <c r="BE106" i="17"/>
  <c r="BG106" i="17"/>
  <c r="AY107" i="17" s="1"/>
  <c r="Z308" i="17"/>
  <c r="CH109" i="16"/>
  <c r="BZ315" i="16"/>
  <c r="BU109" i="16"/>
  <c r="BM315" i="16"/>
  <c r="BB109" i="16"/>
  <c r="BG109" i="16"/>
  <c r="AY110" i="16" s="1"/>
  <c r="BC110" i="16" s="1"/>
  <c r="BE109" i="16"/>
  <c r="AZ313" i="16"/>
  <c r="AU109" i="16"/>
  <c r="AM314" i="16"/>
  <c r="AH109" i="16"/>
  <c r="Q109" i="16"/>
  <c r="N109" i="16"/>
  <c r="S109" i="16"/>
  <c r="N107" i="15"/>
  <c r="K107" i="15"/>
  <c r="P107" i="15"/>
  <c r="N108" i="14"/>
  <c r="K108" i="14"/>
  <c r="P108" i="14"/>
  <c r="BO107" i="18" l="1"/>
  <c r="BR107" i="18"/>
  <c r="BT107" i="18"/>
  <c r="BL108" i="18" s="1"/>
  <c r="BM311" i="18"/>
  <c r="AD107" i="18"/>
  <c r="AA107" i="18"/>
  <c r="AF107" i="18"/>
  <c r="BZ310" i="18"/>
  <c r="U107" i="18"/>
  <c r="P108" i="18"/>
  <c r="CD107" i="18"/>
  <c r="CA107" i="18"/>
  <c r="CF107" i="18"/>
  <c r="BD107" i="18"/>
  <c r="BA107" i="18"/>
  <c r="BF107" i="18"/>
  <c r="Z310" i="18"/>
  <c r="AQ107" i="18"/>
  <c r="AN107" i="18"/>
  <c r="AS107" i="18"/>
  <c r="AZ310" i="18"/>
  <c r="AM310" i="18"/>
  <c r="AP107" i="17"/>
  <c r="BM309" i="17"/>
  <c r="AU106" i="17"/>
  <c r="AZ309" i="17"/>
  <c r="AC107" i="17"/>
  <c r="AH106" i="17"/>
  <c r="BP107" i="17"/>
  <c r="CH106" i="17"/>
  <c r="BC107" i="17"/>
  <c r="P107" i="17"/>
  <c r="BU106" i="17"/>
  <c r="CC107" i="17"/>
  <c r="BZ309" i="17"/>
  <c r="AM309" i="17"/>
  <c r="U106" i="17"/>
  <c r="BH106" i="17"/>
  <c r="Z309" i="17"/>
  <c r="BZ316" i="16"/>
  <c r="CD110" i="16"/>
  <c r="CA110" i="16"/>
  <c r="CF110" i="16"/>
  <c r="BN110" i="16"/>
  <c r="BS110" i="16"/>
  <c r="BM316" i="16"/>
  <c r="BH109" i="16"/>
  <c r="AZ314" i="16"/>
  <c r="AM315" i="16"/>
  <c r="AQ110" i="16"/>
  <c r="AN110" i="16"/>
  <c r="AS110" i="16"/>
  <c r="AD110" i="16"/>
  <c r="AA110" i="16"/>
  <c r="AF110" i="16"/>
  <c r="O109" i="16"/>
  <c r="R109" i="16"/>
  <c r="T109" i="16"/>
  <c r="L110" i="16" s="1"/>
  <c r="P110" i="16" s="1"/>
  <c r="L107" i="15"/>
  <c r="O107" i="15"/>
  <c r="Q107" i="15"/>
  <c r="I108" i="15" s="1"/>
  <c r="L108" i="14"/>
  <c r="Q108" i="14"/>
  <c r="I109" i="14" s="1"/>
  <c r="O108" i="14"/>
  <c r="Q108" i="18" l="1"/>
  <c r="N108" i="18"/>
  <c r="S108" i="18"/>
  <c r="BB107" i="18"/>
  <c r="BG107" i="18"/>
  <c r="AY108" i="18" s="1"/>
  <c r="BE107" i="18"/>
  <c r="BP108" i="18"/>
  <c r="AZ311" i="18"/>
  <c r="BZ311" i="18"/>
  <c r="BU107" i="18"/>
  <c r="AB107" i="18"/>
  <c r="AG107" i="18"/>
  <c r="Y108" i="18" s="1"/>
  <c r="AE107" i="18"/>
  <c r="Z311" i="18"/>
  <c r="AM311" i="18"/>
  <c r="BM312" i="18"/>
  <c r="AO107" i="18"/>
  <c r="AT107" i="18"/>
  <c r="AL108" i="18" s="1"/>
  <c r="AR107" i="18"/>
  <c r="CB107" i="18"/>
  <c r="CE107" i="18"/>
  <c r="CG107" i="18"/>
  <c r="BY108" i="18" s="1"/>
  <c r="AZ310" i="17"/>
  <c r="BM310" i="17"/>
  <c r="CD107" i="17"/>
  <c r="CA107" i="17"/>
  <c r="CF107" i="17"/>
  <c r="BQ107" i="17"/>
  <c r="BN107" i="17"/>
  <c r="BS107" i="17"/>
  <c r="Q107" i="17"/>
  <c r="N107" i="17"/>
  <c r="S107" i="17"/>
  <c r="AM310" i="17"/>
  <c r="Z310" i="17"/>
  <c r="BZ310" i="17"/>
  <c r="BD107" i="17"/>
  <c r="BA107" i="17"/>
  <c r="BF107" i="17"/>
  <c r="AD107" i="17"/>
  <c r="AA107" i="17"/>
  <c r="AF107" i="17"/>
  <c r="AQ107" i="17"/>
  <c r="AN107" i="17"/>
  <c r="AS107" i="17"/>
  <c r="CB110" i="16"/>
  <c r="CG110" i="16"/>
  <c r="BY111" i="16" s="1"/>
  <c r="CC111" i="16" s="1"/>
  <c r="CE110" i="16"/>
  <c r="BZ317" i="16"/>
  <c r="BO110" i="16"/>
  <c r="BR110" i="16"/>
  <c r="BT110" i="16"/>
  <c r="BL111" i="16" s="1"/>
  <c r="BP111" i="16" s="1"/>
  <c r="BQ111" i="16" s="1"/>
  <c r="BM317" i="16"/>
  <c r="BD110" i="16"/>
  <c r="BA110" i="16"/>
  <c r="BF110" i="16"/>
  <c r="AZ315" i="16"/>
  <c r="AO110" i="16"/>
  <c r="AR110" i="16"/>
  <c r="AT110" i="16"/>
  <c r="AL111" i="16" s="1"/>
  <c r="AP111" i="16" s="1"/>
  <c r="AM316" i="16"/>
  <c r="AB110" i="16"/>
  <c r="AG110" i="16"/>
  <c r="Y111" i="16" s="1"/>
  <c r="AC111" i="16" s="1"/>
  <c r="AE110" i="16"/>
  <c r="U109" i="16"/>
  <c r="R107" i="15"/>
  <c r="M108" i="15"/>
  <c r="M109" i="14"/>
  <c r="R108" i="14"/>
  <c r="BQ108" i="18" l="1"/>
  <c r="BN108" i="18"/>
  <c r="BS108" i="18"/>
  <c r="BC108" i="18"/>
  <c r="BH107" i="18"/>
  <c r="BZ312" i="18"/>
  <c r="Z312" i="18"/>
  <c r="AZ312" i="18"/>
  <c r="CC108" i="18"/>
  <c r="CH107" i="18"/>
  <c r="AU107" i="18"/>
  <c r="BM313" i="18"/>
  <c r="AH107" i="18"/>
  <c r="O108" i="18"/>
  <c r="T108" i="18"/>
  <c r="L109" i="18" s="1"/>
  <c r="R108" i="18"/>
  <c r="AM312" i="18"/>
  <c r="AP108" i="18"/>
  <c r="AC108" i="18"/>
  <c r="Z311" i="17"/>
  <c r="BB107" i="17"/>
  <c r="BG107" i="17"/>
  <c r="AY108" i="17" s="1"/>
  <c r="BE107" i="17"/>
  <c r="BM311" i="17"/>
  <c r="CB107" i="17"/>
  <c r="CG107" i="17"/>
  <c r="BY108" i="17" s="1"/>
  <c r="CE107" i="17"/>
  <c r="O107" i="17"/>
  <c r="T107" i="17"/>
  <c r="L108" i="17" s="1"/>
  <c r="R107" i="17"/>
  <c r="AO107" i="17"/>
  <c r="AT107" i="17"/>
  <c r="AL108" i="17" s="1"/>
  <c r="AR107" i="17"/>
  <c r="BZ311" i="17"/>
  <c r="AZ311" i="17"/>
  <c r="AB107" i="17"/>
  <c r="AE107" i="17"/>
  <c r="AG107" i="17"/>
  <c r="Y108" i="17" s="1"/>
  <c r="AM311" i="17"/>
  <c r="BO107" i="17"/>
  <c r="BR107" i="17"/>
  <c r="BT107" i="17"/>
  <c r="BL108" i="17" s="1"/>
  <c r="BZ318" i="16"/>
  <c r="CH110" i="16"/>
  <c r="BM318" i="16"/>
  <c r="BU110" i="16"/>
  <c r="AZ316" i="16"/>
  <c r="BB110" i="16"/>
  <c r="BE110" i="16"/>
  <c r="BG110" i="16"/>
  <c r="AY111" i="16" s="1"/>
  <c r="BC111" i="16" s="1"/>
  <c r="AM317" i="16"/>
  <c r="AU110" i="16"/>
  <c r="AH110" i="16"/>
  <c r="Q110" i="16"/>
  <c r="N110" i="16"/>
  <c r="S110" i="16"/>
  <c r="N108" i="15"/>
  <c r="K108" i="15"/>
  <c r="P108" i="15"/>
  <c r="N109" i="14"/>
  <c r="K109" i="14"/>
  <c r="P109" i="14"/>
  <c r="AD108" i="18" l="1"/>
  <c r="AA108" i="18"/>
  <c r="AF108" i="18"/>
  <c r="BD108" i="18"/>
  <c r="BA108" i="18"/>
  <c r="BF108" i="18"/>
  <c r="AQ108" i="18"/>
  <c r="AN108" i="18"/>
  <c r="AS108" i="18"/>
  <c r="AM313" i="18"/>
  <c r="U108" i="18"/>
  <c r="Z313" i="18"/>
  <c r="BM314" i="18"/>
  <c r="P109" i="18"/>
  <c r="BO108" i="18"/>
  <c r="BR108" i="18"/>
  <c r="BT108" i="18"/>
  <c r="BL109" i="18" s="1"/>
  <c r="CD108" i="18"/>
  <c r="CA108" i="18"/>
  <c r="CF108" i="18"/>
  <c r="AZ313" i="18"/>
  <c r="BZ313" i="18"/>
  <c r="CH107" i="17"/>
  <c r="BC108" i="17"/>
  <c r="U107" i="17"/>
  <c r="AZ312" i="17"/>
  <c r="AM312" i="17"/>
  <c r="BZ312" i="17"/>
  <c r="AC108" i="17"/>
  <c r="Z312" i="17"/>
  <c r="BH107" i="17"/>
  <c r="CC108" i="17"/>
  <c r="BP108" i="17"/>
  <c r="AP108" i="17"/>
  <c r="P108" i="17"/>
  <c r="AU107" i="17"/>
  <c r="AH107" i="17"/>
  <c r="BU107" i="17"/>
  <c r="BM312" i="17"/>
  <c r="BZ319" i="16"/>
  <c r="CD111" i="16"/>
  <c r="CA111" i="16"/>
  <c r="CF111" i="16"/>
  <c r="BN111" i="16"/>
  <c r="BS111" i="16"/>
  <c r="BM319" i="16"/>
  <c r="BH110" i="16"/>
  <c r="AZ317" i="16"/>
  <c r="AQ111" i="16"/>
  <c r="AN111" i="16"/>
  <c r="AS111" i="16"/>
  <c r="AM318" i="16"/>
  <c r="AD111" i="16"/>
  <c r="AA111" i="16"/>
  <c r="AF111" i="16"/>
  <c r="O110" i="16"/>
  <c r="R110" i="16"/>
  <c r="T110" i="16"/>
  <c r="L111" i="16" s="1"/>
  <c r="P111" i="16" s="1"/>
  <c r="L108" i="15"/>
  <c r="O108" i="15"/>
  <c r="Q108" i="15"/>
  <c r="I109" i="15" s="1"/>
  <c r="L109" i="14"/>
  <c r="Q109" i="14"/>
  <c r="I110" i="14" s="1"/>
  <c r="O109" i="14"/>
  <c r="AO108" i="18" l="1"/>
  <c r="AR108" i="18"/>
  <c r="AT108" i="18"/>
  <c r="AL109" i="18" s="1"/>
  <c r="BP109" i="18"/>
  <c r="BU108" i="18"/>
  <c r="BZ314" i="18"/>
  <c r="BB108" i="18"/>
  <c r="BE108" i="18"/>
  <c r="BG108" i="18"/>
  <c r="AY109" i="18" s="1"/>
  <c r="Z314" i="18"/>
  <c r="AZ314" i="18"/>
  <c r="BM315" i="18"/>
  <c r="AM314" i="18"/>
  <c r="AB108" i="18"/>
  <c r="AG108" i="18"/>
  <c r="Y109" i="18" s="1"/>
  <c r="AE108" i="18"/>
  <c r="Q109" i="18"/>
  <c r="N109" i="18"/>
  <c r="S109" i="18"/>
  <c r="CB108" i="18"/>
  <c r="CE108" i="18"/>
  <c r="CG108" i="18"/>
  <c r="BY109" i="18" s="1"/>
  <c r="Z313" i="17"/>
  <c r="AD108" i="17"/>
  <c r="AA108" i="17"/>
  <c r="AF108" i="17"/>
  <c r="AZ313" i="17"/>
  <c r="BQ108" i="17"/>
  <c r="BN108" i="17"/>
  <c r="BS108" i="17"/>
  <c r="BD108" i="17"/>
  <c r="BA108" i="17"/>
  <c r="BF108" i="17"/>
  <c r="BZ313" i="17"/>
  <c r="AQ108" i="17"/>
  <c r="AN108" i="17"/>
  <c r="AS108" i="17"/>
  <c r="CD108" i="17"/>
  <c r="CA108" i="17"/>
  <c r="CF108" i="17"/>
  <c r="BM313" i="17"/>
  <c r="Q108" i="17"/>
  <c r="N108" i="17"/>
  <c r="S108" i="17"/>
  <c r="AM313" i="17"/>
  <c r="CB111" i="16"/>
  <c r="CE111" i="16"/>
  <c r="CG111" i="16"/>
  <c r="BY112" i="16" s="1"/>
  <c r="CC112" i="16" s="1"/>
  <c r="BZ320" i="16"/>
  <c r="BM320" i="16"/>
  <c r="BO111" i="16"/>
  <c r="BT111" i="16"/>
  <c r="BL112" i="16" s="1"/>
  <c r="BP112" i="16" s="1"/>
  <c r="BQ112" i="16" s="1"/>
  <c r="BR111" i="16"/>
  <c r="BD111" i="16"/>
  <c r="BA111" i="16"/>
  <c r="BF111" i="16"/>
  <c r="AZ318" i="16"/>
  <c r="AM319" i="16"/>
  <c r="AO111" i="16"/>
  <c r="AT111" i="16"/>
  <c r="AL112" i="16" s="1"/>
  <c r="AP112" i="16" s="1"/>
  <c r="AR111" i="16"/>
  <c r="AB111" i="16"/>
  <c r="AG111" i="16"/>
  <c r="Y112" i="16" s="1"/>
  <c r="AC112" i="16" s="1"/>
  <c r="AE111" i="16"/>
  <c r="U110" i="16"/>
  <c r="M109" i="15"/>
  <c r="R108" i="15"/>
  <c r="R109" i="14"/>
  <c r="M110" i="14"/>
  <c r="AZ315" i="18" l="1"/>
  <c r="Z315" i="18"/>
  <c r="O109" i="18"/>
  <c r="T109" i="18"/>
  <c r="L110" i="18" s="1"/>
  <c r="R109" i="18"/>
  <c r="BQ109" i="18"/>
  <c r="BN109" i="18"/>
  <c r="BS109" i="18"/>
  <c r="AC109" i="18"/>
  <c r="CH108" i="18"/>
  <c r="AM315" i="18"/>
  <c r="BH108" i="18"/>
  <c r="AP109" i="18"/>
  <c r="BM316" i="18"/>
  <c r="AU108" i="18"/>
  <c r="CC109" i="18"/>
  <c r="BC109" i="18"/>
  <c r="AH108" i="18"/>
  <c r="BZ315" i="18"/>
  <c r="CB108" i="17"/>
  <c r="CE108" i="17"/>
  <c r="CG108" i="17"/>
  <c r="BY109" i="17" s="1"/>
  <c r="AB108" i="17"/>
  <c r="AE108" i="17"/>
  <c r="AG108" i="17"/>
  <c r="Y109" i="17" s="1"/>
  <c r="BM314" i="17"/>
  <c r="BZ314" i="17"/>
  <c r="AM314" i="17"/>
  <c r="AZ314" i="17"/>
  <c r="BB108" i="17"/>
  <c r="BE108" i="17"/>
  <c r="BG108" i="17"/>
  <c r="AY109" i="17" s="1"/>
  <c r="O108" i="17"/>
  <c r="T108" i="17"/>
  <c r="L109" i="17" s="1"/>
  <c r="R108" i="17"/>
  <c r="AO108" i="17"/>
  <c r="AT108" i="17"/>
  <c r="AL109" i="17" s="1"/>
  <c r="AR108" i="17"/>
  <c r="BO108" i="17"/>
  <c r="BT108" i="17"/>
  <c r="BL109" i="17" s="1"/>
  <c r="BR108" i="17"/>
  <c r="Z314" i="17"/>
  <c r="CH111" i="16"/>
  <c r="BZ321" i="16"/>
  <c r="BU111" i="16"/>
  <c r="BM321" i="16"/>
  <c r="AZ319" i="16"/>
  <c r="BB111" i="16"/>
  <c r="BE111" i="16"/>
  <c r="BG111" i="16"/>
  <c r="AY112" i="16" s="1"/>
  <c r="BC112" i="16" s="1"/>
  <c r="AU111" i="16"/>
  <c r="AM320" i="16"/>
  <c r="AH111" i="16"/>
  <c r="Q111" i="16"/>
  <c r="N111" i="16"/>
  <c r="S111" i="16"/>
  <c r="N109" i="15"/>
  <c r="K109" i="15"/>
  <c r="P109" i="15"/>
  <c r="N110" i="14"/>
  <c r="K110" i="14"/>
  <c r="P110" i="14"/>
  <c r="U109" i="18" l="1"/>
  <c r="BD109" i="18"/>
  <c r="BA109" i="18"/>
  <c r="BF109" i="18"/>
  <c r="BM317" i="18"/>
  <c r="AQ109" i="18"/>
  <c r="AN109" i="18"/>
  <c r="AS109" i="18"/>
  <c r="CD109" i="18"/>
  <c r="CA109" i="18"/>
  <c r="CF109" i="18"/>
  <c r="Z316" i="18"/>
  <c r="AM316" i="18"/>
  <c r="P110" i="18"/>
  <c r="AD109" i="18"/>
  <c r="AA109" i="18"/>
  <c r="AF109" i="18"/>
  <c r="BZ316" i="18"/>
  <c r="BO109" i="18"/>
  <c r="BT109" i="18"/>
  <c r="BL110" i="18" s="1"/>
  <c r="BR109" i="18"/>
  <c r="AZ316" i="18"/>
  <c r="AC109" i="17"/>
  <c r="AM315" i="17"/>
  <c r="CC109" i="17"/>
  <c r="BM315" i="17"/>
  <c r="BC109" i="17"/>
  <c r="AU108" i="17"/>
  <c r="AP109" i="17"/>
  <c r="BZ315" i="17"/>
  <c r="CH108" i="17"/>
  <c r="AH108" i="17"/>
  <c r="U108" i="17"/>
  <c r="BU108" i="17"/>
  <c r="BP109" i="17"/>
  <c r="BH108" i="17"/>
  <c r="Z315" i="17"/>
  <c r="P109" i="17"/>
  <c r="AZ315" i="17"/>
  <c r="CD112" i="16"/>
  <c r="CA112" i="16"/>
  <c r="CF112" i="16"/>
  <c r="BZ322" i="16"/>
  <c r="BM322" i="16"/>
  <c r="BN112" i="16"/>
  <c r="BS112" i="16"/>
  <c r="BH111" i="16"/>
  <c r="AZ320" i="16"/>
  <c r="AM321" i="16"/>
  <c r="AQ112" i="16"/>
  <c r="AN112" i="16"/>
  <c r="AS112" i="16"/>
  <c r="AD112" i="16"/>
  <c r="AA112" i="16"/>
  <c r="AF112" i="16"/>
  <c r="O111" i="16"/>
  <c r="T111" i="16"/>
  <c r="L112" i="16" s="1"/>
  <c r="P112" i="16" s="1"/>
  <c r="R111" i="16"/>
  <c r="L109" i="15"/>
  <c r="Q109" i="15"/>
  <c r="I110" i="15" s="1"/>
  <c r="O109" i="15"/>
  <c r="L110" i="14"/>
  <c r="O110" i="14"/>
  <c r="Q110" i="14"/>
  <c r="I111" i="14" s="1"/>
  <c r="AZ317" i="18" l="1"/>
  <c r="BZ317" i="18"/>
  <c r="BM318" i="18"/>
  <c r="CB109" i="18"/>
  <c r="CG109" i="18"/>
  <c r="BY110" i="18" s="1"/>
  <c r="CE109" i="18"/>
  <c r="BB109" i="18"/>
  <c r="BE109" i="18"/>
  <c r="BG109" i="18"/>
  <c r="AY110" i="18" s="1"/>
  <c r="BP110" i="18"/>
  <c r="Z317" i="18"/>
  <c r="Q110" i="18"/>
  <c r="N110" i="18"/>
  <c r="S110" i="18"/>
  <c r="AB109" i="18"/>
  <c r="AG109" i="18"/>
  <c r="Y110" i="18" s="1"/>
  <c r="AE109" i="18"/>
  <c r="BU109" i="18"/>
  <c r="AM317" i="18"/>
  <c r="AO109" i="18"/>
  <c r="AR109" i="18"/>
  <c r="AT109" i="18"/>
  <c r="AL110" i="18" s="1"/>
  <c r="Q109" i="17"/>
  <c r="N109" i="17"/>
  <c r="S109" i="17"/>
  <c r="BZ316" i="17"/>
  <c r="Z316" i="17"/>
  <c r="BM316" i="17"/>
  <c r="CD109" i="17"/>
  <c r="CA109" i="17"/>
  <c r="CF109" i="17"/>
  <c r="AM316" i="17"/>
  <c r="AZ316" i="17"/>
  <c r="BQ109" i="17"/>
  <c r="BN109" i="17"/>
  <c r="BS109" i="17"/>
  <c r="BD109" i="17"/>
  <c r="BA109" i="17"/>
  <c r="BF109" i="17"/>
  <c r="AQ109" i="17"/>
  <c r="AN109" i="17"/>
  <c r="AS109" i="17"/>
  <c r="AD109" i="17"/>
  <c r="AA109" i="17"/>
  <c r="AF109" i="17"/>
  <c r="BZ323" i="16"/>
  <c r="CB112" i="16"/>
  <c r="CE112" i="16"/>
  <c r="CG112" i="16"/>
  <c r="BY113" i="16" s="1"/>
  <c r="CC113" i="16" s="1"/>
  <c r="BO112" i="16"/>
  <c r="BT112" i="16"/>
  <c r="BL113" i="16" s="1"/>
  <c r="BP113" i="16" s="1"/>
  <c r="BQ113" i="16" s="1"/>
  <c r="BR112" i="16"/>
  <c r="BM323" i="16"/>
  <c r="BD112" i="16"/>
  <c r="BA112" i="16"/>
  <c r="BF112" i="16"/>
  <c r="AZ321" i="16"/>
  <c r="AO112" i="16"/>
  <c r="AT112" i="16"/>
  <c r="AL113" i="16" s="1"/>
  <c r="AP113" i="16" s="1"/>
  <c r="AR112" i="16"/>
  <c r="AM322" i="16"/>
  <c r="AB112" i="16"/>
  <c r="AG112" i="16"/>
  <c r="Y113" i="16" s="1"/>
  <c r="AC113" i="16" s="1"/>
  <c r="AE112" i="16"/>
  <c r="U111" i="16"/>
  <c r="R109" i="15"/>
  <c r="M110" i="15"/>
  <c r="R110" i="14"/>
  <c r="M111" i="14"/>
  <c r="BM319" i="18" l="1"/>
  <c r="AM318" i="18"/>
  <c r="BZ318" i="18"/>
  <c r="CH109" i="18"/>
  <c r="AZ318" i="18"/>
  <c r="BH109" i="18"/>
  <c r="AH109" i="18"/>
  <c r="Z318" i="18"/>
  <c r="CC110" i="18"/>
  <c r="AU109" i="18"/>
  <c r="BC110" i="18"/>
  <c r="O110" i="18"/>
  <c r="R110" i="18"/>
  <c r="T110" i="18"/>
  <c r="L111" i="18" s="1"/>
  <c r="AP110" i="18"/>
  <c r="AC110" i="18"/>
  <c r="BQ110" i="18"/>
  <c r="BN110" i="18"/>
  <c r="BS110" i="18"/>
  <c r="Z317" i="17"/>
  <c r="AZ317" i="17"/>
  <c r="AM317" i="17"/>
  <c r="BB109" i="17"/>
  <c r="BG109" i="17"/>
  <c r="AY110" i="17" s="1"/>
  <c r="BE109" i="17"/>
  <c r="AB109" i="17"/>
  <c r="AE109" i="17"/>
  <c r="AG109" i="17"/>
  <c r="Y110" i="17" s="1"/>
  <c r="BM317" i="17"/>
  <c r="BZ317" i="17"/>
  <c r="BO109" i="17"/>
  <c r="BT109" i="17"/>
  <c r="BL110" i="17" s="1"/>
  <c r="BR109" i="17"/>
  <c r="O109" i="17"/>
  <c r="T109" i="17"/>
  <c r="L110" i="17" s="1"/>
  <c r="R109" i="17"/>
  <c r="AO109" i="17"/>
  <c r="AT109" i="17"/>
  <c r="AL110" i="17" s="1"/>
  <c r="AR109" i="17"/>
  <c r="CB109" i="17"/>
  <c r="CE109" i="17"/>
  <c r="CG109" i="17"/>
  <c r="BY110" i="17" s="1"/>
  <c r="BZ324" i="16"/>
  <c r="CH112" i="16"/>
  <c r="BU112" i="16"/>
  <c r="BM324" i="16"/>
  <c r="AZ322" i="16"/>
  <c r="BB112" i="16"/>
  <c r="BE112" i="16"/>
  <c r="BG112" i="16"/>
  <c r="AY113" i="16" s="1"/>
  <c r="BC113" i="16" s="1"/>
  <c r="AM323" i="16"/>
  <c r="AU112" i="16"/>
  <c r="AH112" i="16"/>
  <c r="Q112" i="16"/>
  <c r="N112" i="16"/>
  <c r="S112" i="16"/>
  <c r="N110" i="15"/>
  <c r="K110" i="15"/>
  <c r="P110" i="15"/>
  <c r="N111" i="14"/>
  <c r="K111" i="14"/>
  <c r="P111" i="14"/>
  <c r="BO110" i="18" l="1"/>
  <c r="BR110" i="18"/>
  <c r="BT110" i="18"/>
  <c r="BL111" i="18" s="1"/>
  <c r="Z319" i="18"/>
  <c r="AM319" i="18"/>
  <c r="BZ319" i="18"/>
  <c r="AQ110" i="18"/>
  <c r="AN110" i="18"/>
  <c r="AS110" i="18"/>
  <c r="AZ319" i="18"/>
  <c r="AD110" i="18"/>
  <c r="AA110" i="18"/>
  <c r="AF110" i="18"/>
  <c r="P111" i="18"/>
  <c r="CD110" i="18"/>
  <c r="CA110" i="18"/>
  <c r="CF110" i="18"/>
  <c r="BD110" i="18"/>
  <c r="BA110" i="18"/>
  <c r="BF110" i="18"/>
  <c r="U110" i="18"/>
  <c r="BM320" i="18"/>
  <c r="CH109" i="17"/>
  <c r="BM318" i="17"/>
  <c r="AC110" i="17"/>
  <c r="AP110" i="17"/>
  <c r="BP110" i="17"/>
  <c r="AZ318" i="17"/>
  <c r="U109" i="17"/>
  <c r="BZ318" i="17"/>
  <c r="BH109" i="17"/>
  <c r="BU109" i="17"/>
  <c r="AM318" i="17"/>
  <c r="AU109" i="17"/>
  <c r="AH109" i="17"/>
  <c r="CC110" i="17"/>
  <c r="P110" i="17"/>
  <c r="BC110" i="17"/>
  <c r="Z318" i="17"/>
  <c r="BZ325" i="16"/>
  <c r="CD113" i="16"/>
  <c r="CA113" i="16"/>
  <c r="CF113" i="16"/>
  <c r="BM325" i="16"/>
  <c r="BN113" i="16"/>
  <c r="BS113" i="16"/>
  <c r="BH112" i="16"/>
  <c r="AZ323" i="16"/>
  <c r="AM324" i="16"/>
  <c r="AQ113" i="16"/>
  <c r="AN113" i="16"/>
  <c r="AS113" i="16"/>
  <c r="AD113" i="16"/>
  <c r="AA113" i="16"/>
  <c r="AF113" i="16"/>
  <c r="O112" i="16"/>
  <c r="T112" i="16"/>
  <c r="L113" i="16" s="1"/>
  <c r="P113" i="16" s="1"/>
  <c r="R112" i="16"/>
  <c r="L110" i="15"/>
  <c r="O110" i="15"/>
  <c r="Q110" i="15"/>
  <c r="I111" i="15" s="1"/>
  <c r="L111" i="14"/>
  <c r="Q111" i="14"/>
  <c r="I112" i="14" s="1"/>
  <c r="O111" i="14"/>
  <c r="BM321" i="18" l="1"/>
  <c r="Z320" i="18"/>
  <c r="AM320" i="18"/>
  <c r="AB110" i="18"/>
  <c r="AE110" i="18"/>
  <c r="AG110" i="18"/>
  <c r="Y111" i="18" s="1"/>
  <c r="AO110" i="18"/>
  <c r="AT110" i="18"/>
  <c r="AL111" i="18" s="1"/>
  <c r="AR110" i="18"/>
  <c r="BP111" i="18"/>
  <c r="BB110" i="18"/>
  <c r="BE110" i="18"/>
  <c r="BG110" i="18"/>
  <c r="AY111" i="18" s="1"/>
  <c r="CB110" i="18"/>
  <c r="CG110" i="18"/>
  <c r="BY111" i="18" s="1"/>
  <c r="CE110" i="18"/>
  <c r="Q111" i="18"/>
  <c r="N111" i="18"/>
  <c r="S111" i="18"/>
  <c r="BU110" i="18"/>
  <c r="AZ320" i="18"/>
  <c r="BZ320" i="18"/>
  <c r="AQ110" i="17"/>
  <c r="AN110" i="17"/>
  <c r="AS110" i="17"/>
  <c r="BZ319" i="17"/>
  <c r="Q110" i="17"/>
  <c r="N110" i="17"/>
  <c r="S110" i="17"/>
  <c r="BD110" i="17"/>
  <c r="BA110" i="17"/>
  <c r="BF110" i="17"/>
  <c r="AM319" i="17"/>
  <c r="CD110" i="17"/>
  <c r="CA110" i="17"/>
  <c r="CF110" i="17"/>
  <c r="BM319" i="17"/>
  <c r="AD110" i="17"/>
  <c r="AA110" i="17"/>
  <c r="AF110" i="17"/>
  <c r="AZ319" i="17"/>
  <c r="Z319" i="17"/>
  <c r="BQ110" i="17"/>
  <c r="BN110" i="17"/>
  <c r="BS110" i="17"/>
  <c r="CB113" i="16"/>
  <c r="CG113" i="16"/>
  <c r="BY114" i="16" s="1"/>
  <c r="CC114" i="16" s="1"/>
  <c r="CE113" i="16"/>
  <c r="BZ326" i="16"/>
  <c r="BO113" i="16"/>
  <c r="BR113" i="16"/>
  <c r="BT113" i="16"/>
  <c r="BL114" i="16" s="1"/>
  <c r="BP114" i="16" s="1"/>
  <c r="BQ114" i="16" s="1"/>
  <c r="BM326" i="16"/>
  <c r="BD113" i="16"/>
  <c r="BA113" i="16"/>
  <c r="BF113" i="16"/>
  <c r="AZ324" i="16"/>
  <c r="AO113" i="16"/>
  <c r="AT113" i="16"/>
  <c r="AL114" i="16" s="1"/>
  <c r="AP114" i="16" s="1"/>
  <c r="AR113" i="16"/>
  <c r="AM325" i="16"/>
  <c r="AB113" i="16"/>
  <c r="AE113" i="16"/>
  <c r="AG113" i="16"/>
  <c r="Y114" i="16" s="1"/>
  <c r="AC114" i="16" s="1"/>
  <c r="U112" i="16"/>
  <c r="M111" i="15"/>
  <c r="R110" i="15"/>
  <c r="R111" i="14"/>
  <c r="M112" i="14"/>
  <c r="AZ321" i="18" l="1"/>
  <c r="AM321" i="18"/>
  <c r="O111" i="18"/>
  <c r="T111" i="18"/>
  <c r="L112" i="18" s="1"/>
  <c r="R111" i="18"/>
  <c r="AP111" i="18"/>
  <c r="Z321" i="18"/>
  <c r="CC111" i="18"/>
  <c r="CH110" i="18"/>
  <c r="AU110" i="18"/>
  <c r="BC111" i="18"/>
  <c r="AC111" i="18"/>
  <c r="BQ111" i="18"/>
  <c r="BN111" i="18"/>
  <c r="BS111" i="18"/>
  <c r="BZ321" i="18"/>
  <c r="BH110" i="18"/>
  <c r="AH110" i="18"/>
  <c r="BM322" i="18"/>
  <c r="CB110" i="17"/>
  <c r="CE110" i="17"/>
  <c r="CG110" i="17"/>
  <c r="BY111" i="17" s="1"/>
  <c r="Z320" i="17"/>
  <c r="AZ320" i="17"/>
  <c r="BZ320" i="17"/>
  <c r="O110" i="17"/>
  <c r="T110" i="17"/>
  <c r="L111" i="17" s="1"/>
  <c r="R110" i="17"/>
  <c r="AM320" i="17"/>
  <c r="BO110" i="17"/>
  <c r="BT110" i="17"/>
  <c r="BL111" i="17" s="1"/>
  <c r="BR110" i="17"/>
  <c r="BM320" i="17"/>
  <c r="BB110" i="17"/>
  <c r="BE110" i="17"/>
  <c r="BG110" i="17"/>
  <c r="AY111" i="17" s="1"/>
  <c r="AO110" i="17"/>
  <c r="AR110" i="17"/>
  <c r="AT110" i="17"/>
  <c r="AL111" i="17" s="1"/>
  <c r="AB110" i="17"/>
  <c r="AE110" i="17"/>
  <c r="AG110" i="17"/>
  <c r="Y111" i="17" s="1"/>
  <c r="CH113" i="16"/>
  <c r="BZ327" i="16"/>
  <c r="BM327" i="16"/>
  <c r="BU113" i="16"/>
  <c r="AZ325" i="16"/>
  <c r="BB113" i="16"/>
  <c r="BG113" i="16"/>
  <c r="AY114" i="16" s="1"/>
  <c r="BC114" i="16" s="1"/>
  <c r="BE113" i="16"/>
  <c r="AU113" i="16"/>
  <c r="AM326" i="16"/>
  <c r="AH113" i="16"/>
  <c r="Q113" i="16"/>
  <c r="N113" i="16"/>
  <c r="S113" i="16"/>
  <c r="N111" i="15"/>
  <c r="K111" i="15"/>
  <c r="P111" i="15"/>
  <c r="N112" i="14"/>
  <c r="K112" i="14"/>
  <c r="P112" i="14"/>
  <c r="P112" i="18" l="1"/>
  <c r="AM322" i="18"/>
  <c r="BO111" i="18"/>
  <c r="BT111" i="18"/>
  <c r="BL112" i="18" s="1"/>
  <c r="BR111" i="18"/>
  <c r="Z322" i="18"/>
  <c r="U111" i="18"/>
  <c r="CD111" i="18"/>
  <c r="CA111" i="18"/>
  <c r="CF111" i="18"/>
  <c r="BZ322" i="18"/>
  <c r="BD111" i="18"/>
  <c r="BA111" i="18"/>
  <c r="BF111" i="18"/>
  <c r="AZ322" i="18"/>
  <c r="AD111" i="18"/>
  <c r="AA111" i="18"/>
  <c r="AF111" i="18"/>
  <c r="BM323" i="18"/>
  <c r="AQ111" i="18"/>
  <c r="AN111" i="18"/>
  <c r="AS111" i="18"/>
  <c r="AH110" i="17"/>
  <c r="Z321" i="17"/>
  <c r="AP111" i="17"/>
  <c r="BP111" i="17"/>
  <c r="P111" i="17"/>
  <c r="CC111" i="17"/>
  <c r="AZ321" i="17"/>
  <c r="U110" i="17"/>
  <c r="BC111" i="17"/>
  <c r="AM321" i="17"/>
  <c r="CH110" i="17"/>
  <c r="BM321" i="17"/>
  <c r="BU110" i="17"/>
  <c r="AU110" i="17"/>
  <c r="AC111" i="17"/>
  <c r="BH110" i="17"/>
  <c r="BZ321" i="17"/>
  <c r="BZ328" i="16"/>
  <c r="CD114" i="16"/>
  <c r="CA114" i="16"/>
  <c r="CF114" i="16"/>
  <c r="BN114" i="16"/>
  <c r="BS114" i="16"/>
  <c r="BM328" i="16"/>
  <c r="AZ326" i="16"/>
  <c r="BH113" i="16"/>
  <c r="AQ114" i="16"/>
  <c r="AN114" i="16"/>
  <c r="AS114" i="16"/>
  <c r="AM327" i="16"/>
  <c r="AD114" i="16"/>
  <c r="AA114" i="16"/>
  <c r="AF114" i="16"/>
  <c r="O113" i="16"/>
  <c r="T113" i="16"/>
  <c r="L114" i="16" s="1"/>
  <c r="P114" i="16" s="1"/>
  <c r="R113" i="16"/>
  <c r="L111" i="15"/>
  <c r="Q111" i="15"/>
  <c r="I112" i="15" s="1"/>
  <c r="O111" i="15"/>
  <c r="L112" i="14"/>
  <c r="O112" i="14"/>
  <c r="Q112" i="14"/>
  <c r="I113" i="14" s="1"/>
  <c r="BU111" i="18" l="1"/>
  <c r="AO111" i="18"/>
  <c r="AR111" i="18"/>
  <c r="AT111" i="18"/>
  <c r="AL112" i="18" s="1"/>
  <c r="AZ323" i="18"/>
  <c r="AM323" i="18"/>
  <c r="AB111" i="18"/>
  <c r="AG111" i="18"/>
  <c r="Y112" i="18" s="1"/>
  <c r="AE111" i="18"/>
  <c r="CB111" i="18"/>
  <c r="CE111" i="18"/>
  <c r="CG111" i="18"/>
  <c r="BY112" i="18" s="1"/>
  <c r="BM324" i="18"/>
  <c r="BB111" i="18"/>
  <c r="BG111" i="18"/>
  <c r="AY112" i="18" s="1"/>
  <c r="BE111" i="18"/>
  <c r="Q112" i="18"/>
  <c r="N112" i="18"/>
  <c r="S112" i="18"/>
  <c r="BZ323" i="18"/>
  <c r="BP112" i="18"/>
  <c r="Z323" i="18"/>
  <c r="BQ111" i="17"/>
  <c r="BN111" i="17"/>
  <c r="BS111" i="17"/>
  <c r="AD111" i="17"/>
  <c r="AA111" i="17"/>
  <c r="AF111" i="17"/>
  <c r="CD111" i="17"/>
  <c r="CA111" i="17"/>
  <c r="CF111" i="17"/>
  <c r="Z322" i="17"/>
  <c r="AZ322" i="17"/>
  <c r="BZ322" i="17"/>
  <c r="BD111" i="17"/>
  <c r="BA111" i="17"/>
  <c r="BF111" i="17"/>
  <c r="Q111" i="17"/>
  <c r="N111" i="17"/>
  <c r="S111" i="17"/>
  <c r="BM322" i="17"/>
  <c r="AQ111" i="17"/>
  <c r="AN111" i="17"/>
  <c r="AS111" i="17"/>
  <c r="AM322" i="17"/>
  <c r="BZ329" i="16"/>
  <c r="CB114" i="16"/>
  <c r="CE114" i="16"/>
  <c r="CG114" i="16"/>
  <c r="BY115" i="16" s="1"/>
  <c r="CC115" i="16" s="1"/>
  <c r="BO114" i="16"/>
  <c r="BT114" i="16"/>
  <c r="BL115" i="16" s="1"/>
  <c r="BP115" i="16" s="1"/>
  <c r="BQ115" i="16" s="1"/>
  <c r="BR114" i="16"/>
  <c r="BM329" i="16"/>
  <c r="BD114" i="16"/>
  <c r="BA114" i="16"/>
  <c r="BF114" i="16"/>
  <c r="AZ327" i="16"/>
  <c r="AM328" i="16"/>
  <c r="AO114" i="16"/>
  <c r="AT114" i="16"/>
  <c r="AL115" i="16" s="1"/>
  <c r="AP115" i="16" s="1"/>
  <c r="AR114" i="16"/>
  <c r="AB114" i="16"/>
  <c r="AE114" i="16"/>
  <c r="AG114" i="16"/>
  <c r="Y115" i="16" s="1"/>
  <c r="AC115" i="16" s="1"/>
  <c r="U113" i="16"/>
  <c r="M112" i="15"/>
  <c r="R111" i="15"/>
  <c r="R112" i="14"/>
  <c r="M113" i="14"/>
  <c r="AP112" i="18" l="1"/>
  <c r="BH111" i="18"/>
  <c r="BQ112" i="18"/>
  <c r="BN112" i="18"/>
  <c r="BS112" i="18"/>
  <c r="BM325" i="18"/>
  <c r="AU111" i="18"/>
  <c r="AH111" i="18"/>
  <c r="BZ324" i="18"/>
  <c r="AM324" i="18"/>
  <c r="BC112" i="18"/>
  <c r="AC112" i="18"/>
  <c r="CC112" i="18"/>
  <c r="AZ324" i="18"/>
  <c r="Z324" i="18"/>
  <c r="O112" i="18"/>
  <c r="T112" i="18"/>
  <c r="L113" i="18" s="1"/>
  <c r="R112" i="18"/>
  <c r="CH111" i="18"/>
  <c r="AB111" i="17"/>
  <c r="AE111" i="17"/>
  <c r="AG111" i="17"/>
  <c r="Y112" i="17" s="1"/>
  <c r="BZ323" i="17"/>
  <c r="BM323" i="17"/>
  <c r="AZ323" i="17"/>
  <c r="AM323" i="17"/>
  <c r="Z323" i="17"/>
  <c r="BO111" i="17"/>
  <c r="BR111" i="17"/>
  <c r="BT111" i="17"/>
  <c r="BL112" i="17" s="1"/>
  <c r="CB111" i="17"/>
  <c r="CG111" i="17"/>
  <c r="BY112" i="17" s="1"/>
  <c r="CE111" i="17"/>
  <c r="O111" i="17"/>
  <c r="T111" i="17"/>
  <c r="L112" i="17" s="1"/>
  <c r="R111" i="17"/>
  <c r="AO111" i="17"/>
  <c r="AR111" i="17"/>
  <c r="AT111" i="17"/>
  <c r="AL112" i="17" s="1"/>
  <c r="BB111" i="17"/>
  <c r="BG111" i="17"/>
  <c r="AY112" i="17" s="1"/>
  <c r="BE111" i="17"/>
  <c r="BZ330" i="16"/>
  <c r="CH114" i="16"/>
  <c r="BM330" i="16"/>
  <c r="BU114" i="16"/>
  <c r="AZ328" i="16"/>
  <c r="BB114" i="16"/>
  <c r="BG114" i="16"/>
  <c r="AY115" i="16" s="1"/>
  <c r="BC115" i="16" s="1"/>
  <c r="BE114" i="16"/>
  <c r="AU114" i="16"/>
  <c r="AM329" i="16"/>
  <c r="AH114" i="16"/>
  <c r="Q114" i="16"/>
  <c r="N114" i="16"/>
  <c r="S114" i="16"/>
  <c r="N112" i="15"/>
  <c r="K112" i="15"/>
  <c r="P112" i="15"/>
  <c r="N113" i="14"/>
  <c r="K113" i="14"/>
  <c r="P113" i="14"/>
  <c r="BM326" i="18" l="1"/>
  <c r="U112" i="18"/>
  <c r="BZ325" i="18"/>
  <c r="BO112" i="18"/>
  <c r="BR112" i="18"/>
  <c r="BT112" i="18"/>
  <c r="BL113" i="18" s="1"/>
  <c r="AD112" i="18"/>
  <c r="AA112" i="18"/>
  <c r="AF112" i="18"/>
  <c r="BD112" i="18"/>
  <c r="BA112" i="18"/>
  <c r="BF112" i="18"/>
  <c r="AM325" i="18"/>
  <c r="P113" i="18"/>
  <c r="Z325" i="18"/>
  <c r="AZ325" i="18"/>
  <c r="CD112" i="18"/>
  <c r="CA112" i="18"/>
  <c r="CF112" i="18"/>
  <c r="AQ112" i="18"/>
  <c r="AN112" i="18"/>
  <c r="AS112" i="18"/>
  <c r="BC112" i="17"/>
  <c r="AM324" i="17"/>
  <c r="BZ324" i="17"/>
  <c r="AP112" i="17"/>
  <c r="CC112" i="17"/>
  <c r="BP112" i="17"/>
  <c r="AC112" i="17"/>
  <c r="BM324" i="17"/>
  <c r="U111" i="17"/>
  <c r="BU111" i="17"/>
  <c r="AH111" i="17"/>
  <c r="Z324" i="17"/>
  <c r="CH111" i="17"/>
  <c r="AU111" i="17"/>
  <c r="BH111" i="17"/>
  <c r="P112" i="17"/>
  <c r="AZ324" i="17"/>
  <c r="CD115" i="16"/>
  <c r="CA115" i="16"/>
  <c r="CF115" i="16"/>
  <c r="G19" i="16" s="1"/>
  <c r="BZ331" i="16"/>
  <c r="BN115" i="16"/>
  <c r="BS115" i="16"/>
  <c r="F19" i="16" s="1"/>
  <c r="BM331" i="16"/>
  <c r="BH114" i="16"/>
  <c r="AZ329" i="16"/>
  <c r="AM330" i="16"/>
  <c r="AQ115" i="16"/>
  <c r="AN115" i="16"/>
  <c r="AS115" i="16"/>
  <c r="D19" i="16" s="1"/>
  <c r="AD115" i="16"/>
  <c r="AA115" i="16"/>
  <c r="AF115" i="16"/>
  <c r="C19" i="16" s="1"/>
  <c r="O114" i="16"/>
  <c r="R114" i="16"/>
  <c r="T114" i="16"/>
  <c r="L115" i="16" s="1"/>
  <c r="P115" i="16" s="1"/>
  <c r="L112" i="15"/>
  <c r="O112" i="15"/>
  <c r="Q112" i="15"/>
  <c r="I113" i="15" s="1"/>
  <c r="L113" i="14"/>
  <c r="O113" i="14"/>
  <c r="Q113" i="14"/>
  <c r="I114" i="14" s="1"/>
  <c r="BZ326" i="18" l="1"/>
  <c r="AO112" i="18"/>
  <c r="AT112" i="18"/>
  <c r="AL113" i="18" s="1"/>
  <c r="AR112" i="18"/>
  <c r="BB112" i="18"/>
  <c r="BG112" i="18"/>
  <c r="AY113" i="18" s="1"/>
  <c r="BE112" i="18"/>
  <c r="Z326" i="18"/>
  <c r="AB112" i="18"/>
  <c r="AG112" i="18"/>
  <c r="Y113" i="18" s="1"/>
  <c r="AE112" i="18"/>
  <c r="Q113" i="18"/>
  <c r="N113" i="18"/>
  <c r="S113" i="18"/>
  <c r="CB112" i="18"/>
  <c r="CG112" i="18"/>
  <c r="BY113" i="18" s="1"/>
  <c r="CE112" i="18"/>
  <c r="AM326" i="18"/>
  <c r="BP113" i="18"/>
  <c r="BM327" i="18"/>
  <c r="AZ326" i="18"/>
  <c r="BU112" i="18"/>
  <c r="AQ112" i="17"/>
  <c r="AN112" i="17"/>
  <c r="AS112" i="17"/>
  <c r="BZ325" i="17"/>
  <c r="AM325" i="17"/>
  <c r="BQ112" i="17"/>
  <c r="BN112" i="17"/>
  <c r="BS112" i="17"/>
  <c r="Q112" i="17"/>
  <c r="N112" i="17"/>
  <c r="S112" i="17"/>
  <c r="AD112" i="17"/>
  <c r="AA112" i="17"/>
  <c r="AF112" i="17"/>
  <c r="CD112" i="17"/>
  <c r="CA112" i="17"/>
  <c r="CF112" i="17"/>
  <c r="Z325" i="17"/>
  <c r="BM325" i="17"/>
  <c r="AZ325" i="17"/>
  <c r="BD112" i="17"/>
  <c r="BA112" i="17"/>
  <c r="BF112" i="17"/>
  <c r="CB115" i="16"/>
  <c r="CG115" i="16"/>
  <c r="BY116" i="16" s="1"/>
  <c r="CC116" i="16" s="1"/>
  <c r="CE115" i="16"/>
  <c r="BZ332" i="16"/>
  <c r="BM332" i="16"/>
  <c r="BO115" i="16"/>
  <c r="BT115" i="16"/>
  <c r="BL116" i="16" s="1"/>
  <c r="BP116" i="16" s="1"/>
  <c r="BQ116" i="16" s="1"/>
  <c r="BR115" i="16"/>
  <c r="BD115" i="16"/>
  <c r="BA115" i="16"/>
  <c r="BF115" i="16"/>
  <c r="E19" i="16" s="1"/>
  <c r="AZ330" i="16"/>
  <c r="AO115" i="16"/>
  <c r="AR115" i="16"/>
  <c r="AT115" i="16"/>
  <c r="AL116" i="16" s="1"/>
  <c r="AP116" i="16" s="1"/>
  <c r="AM331" i="16"/>
  <c r="AB115" i="16"/>
  <c r="AG115" i="16"/>
  <c r="Y116" i="16" s="1"/>
  <c r="AC116" i="16" s="1"/>
  <c r="AE115" i="16"/>
  <c r="J40" i="11" s="1"/>
  <c r="U114" i="16"/>
  <c r="M113" i="15"/>
  <c r="R112" i="15"/>
  <c r="R113" i="14"/>
  <c r="M114" i="14"/>
  <c r="BH112" i="18" l="1"/>
  <c r="AU112" i="18"/>
  <c r="AC113" i="18"/>
  <c r="AP113" i="18"/>
  <c r="AM327" i="18"/>
  <c r="AZ327" i="18"/>
  <c r="CC113" i="18"/>
  <c r="AH112" i="18"/>
  <c r="BM328" i="18"/>
  <c r="O113" i="18"/>
  <c r="T113" i="18"/>
  <c r="L114" i="18" s="1"/>
  <c r="R113" i="18"/>
  <c r="CH112" i="18"/>
  <c r="B17" i="18"/>
  <c r="BQ113" i="18"/>
  <c r="BN113" i="18"/>
  <c r="BS113" i="18"/>
  <c r="Z327" i="18"/>
  <c r="BZ327" i="18"/>
  <c r="BC113" i="18"/>
  <c r="BZ326" i="17"/>
  <c r="AB112" i="17"/>
  <c r="AE112" i="17"/>
  <c r="AG112" i="17"/>
  <c r="Y113" i="17" s="1"/>
  <c r="AM326" i="17"/>
  <c r="O112" i="17"/>
  <c r="R112" i="17"/>
  <c r="T112" i="17"/>
  <c r="L113" i="17" s="1"/>
  <c r="BB112" i="17"/>
  <c r="BE112" i="17"/>
  <c r="BG112" i="17"/>
  <c r="AY113" i="17" s="1"/>
  <c r="CB112" i="17"/>
  <c r="CG112" i="17"/>
  <c r="BY113" i="17" s="1"/>
  <c r="CE112" i="17"/>
  <c r="AO112" i="17"/>
  <c r="AR112" i="17"/>
  <c r="AT112" i="17"/>
  <c r="AL113" i="17" s="1"/>
  <c r="BM326" i="17"/>
  <c r="Z326" i="17"/>
  <c r="AZ326" i="17"/>
  <c r="BO112" i="17"/>
  <c r="BR112" i="17"/>
  <c r="BT112" i="17"/>
  <c r="BL113" i="17" s="1"/>
  <c r="BZ333" i="16"/>
  <c r="CH115" i="16"/>
  <c r="BU115" i="16"/>
  <c r="BM333" i="16"/>
  <c r="BB115" i="16"/>
  <c r="BG115" i="16"/>
  <c r="AY116" i="16" s="1"/>
  <c r="BC116" i="16" s="1"/>
  <c r="BE115" i="16"/>
  <c r="AZ331" i="16"/>
  <c r="AM332" i="16"/>
  <c r="AU115" i="16"/>
  <c r="AH115" i="16"/>
  <c r="Q115" i="16"/>
  <c r="N115" i="16"/>
  <c r="S115" i="16"/>
  <c r="B19" i="16" s="1"/>
  <c r="N113" i="15"/>
  <c r="K113" i="15"/>
  <c r="P113" i="15"/>
  <c r="N114" i="14"/>
  <c r="K114" i="14"/>
  <c r="P114" i="14"/>
  <c r="AQ113" i="18" l="1"/>
  <c r="AN113" i="18"/>
  <c r="AS113" i="18"/>
  <c r="BZ328" i="18"/>
  <c r="AD113" i="18"/>
  <c r="AA113" i="18"/>
  <c r="AF113" i="18"/>
  <c r="F17" i="18"/>
  <c r="AZ328" i="18"/>
  <c r="P114" i="18"/>
  <c r="BO113" i="18"/>
  <c r="BR113" i="18"/>
  <c r="BT113" i="18"/>
  <c r="BL114" i="18" s="1"/>
  <c r="Z328" i="18"/>
  <c r="U113" i="18"/>
  <c r="BM329" i="18"/>
  <c r="AM328" i="18"/>
  <c r="CD113" i="18"/>
  <c r="CA113" i="18"/>
  <c r="CF113" i="18"/>
  <c r="BD113" i="18"/>
  <c r="BA113" i="18"/>
  <c r="BF113" i="18"/>
  <c r="AU112" i="17"/>
  <c r="CH112" i="17"/>
  <c r="AZ327" i="17"/>
  <c r="P113" i="17"/>
  <c r="U112" i="17"/>
  <c r="BZ327" i="17"/>
  <c r="AH112" i="17"/>
  <c r="BP113" i="17"/>
  <c r="BC113" i="17"/>
  <c r="AC113" i="17"/>
  <c r="Z327" i="17"/>
  <c r="CC113" i="17"/>
  <c r="AM327" i="17"/>
  <c r="BM327" i="17"/>
  <c r="BU112" i="17"/>
  <c r="AP113" i="17"/>
  <c r="BH112" i="17"/>
  <c r="CD116" i="16"/>
  <c r="CA116" i="16"/>
  <c r="CF116" i="16"/>
  <c r="BZ334" i="16"/>
  <c r="BN116" i="16"/>
  <c r="BS116" i="16"/>
  <c r="BM334" i="16"/>
  <c r="AZ332" i="16"/>
  <c r="BH115" i="16"/>
  <c r="AM333" i="16"/>
  <c r="AQ116" i="16"/>
  <c r="AN116" i="16"/>
  <c r="AS116" i="16"/>
  <c r="AD116" i="16"/>
  <c r="AA116" i="16"/>
  <c r="AF116" i="16"/>
  <c r="O115" i="16"/>
  <c r="R115" i="16"/>
  <c r="T115" i="16"/>
  <c r="L116" i="16" s="1"/>
  <c r="P116" i="16" s="1"/>
  <c r="L113" i="15"/>
  <c r="O113" i="15"/>
  <c r="Q113" i="15"/>
  <c r="I114" i="15" s="1"/>
  <c r="L114" i="14"/>
  <c r="O114" i="14"/>
  <c r="Q114" i="14"/>
  <c r="I115" i="14" s="1"/>
  <c r="C17" i="18" l="1"/>
  <c r="AM329" i="18"/>
  <c r="BB113" i="18"/>
  <c r="BE113" i="18"/>
  <c r="BG113" i="18"/>
  <c r="AY114" i="18" s="1"/>
  <c r="G17" i="18"/>
  <c r="AZ329" i="18"/>
  <c r="BZ329" i="18"/>
  <c r="AB113" i="18"/>
  <c r="AE113" i="18"/>
  <c r="AG113" i="18"/>
  <c r="Y114" i="18" s="1"/>
  <c r="BM330" i="18"/>
  <c r="CB113" i="18"/>
  <c r="CE113" i="18"/>
  <c r="CG113" i="18"/>
  <c r="BY114" i="18" s="1"/>
  <c r="Z329" i="18"/>
  <c r="D17" i="18"/>
  <c r="AO113" i="18"/>
  <c r="AR113" i="18"/>
  <c r="AT113" i="18"/>
  <c r="AL114" i="18" s="1"/>
  <c r="BU113" i="18"/>
  <c r="E17" i="18"/>
  <c r="Q114" i="18"/>
  <c r="N114" i="18"/>
  <c r="S114" i="18"/>
  <c r="BP114" i="18"/>
  <c r="Q113" i="17"/>
  <c r="N113" i="17"/>
  <c r="S113" i="17"/>
  <c r="CD113" i="17"/>
  <c r="CA113" i="17"/>
  <c r="CF113" i="17"/>
  <c r="AQ113" i="17"/>
  <c r="AN113" i="17"/>
  <c r="AS113" i="17"/>
  <c r="AD113" i="17"/>
  <c r="AA113" i="17"/>
  <c r="AF113" i="17"/>
  <c r="BQ113" i="17"/>
  <c r="BN113" i="17"/>
  <c r="BS113" i="17"/>
  <c r="BM328" i="17"/>
  <c r="BD113" i="17"/>
  <c r="BA113" i="17"/>
  <c r="BF113" i="17"/>
  <c r="AZ328" i="17"/>
  <c r="Z328" i="17"/>
  <c r="BZ328" i="17"/>
  <c r="AM328" i="17"/>
  <c r="BZ335" i="16"/>
  <c r="CB116" i="16"/>
  <c r="CG116" i="16"/>
  <c r="BY117" i="16" s="1"/>
  <c r="CC117" i="16" s="1"/>
  <c r="CE116" i="16"/>
  <c r="BM335" i="16"/>
  <c r="BO116" i="16"/>
  <c r="BT116" i="16"/>
  <c r="BL117" i="16" s="1"/>
  <c r="BP117" i="16" s="1"/>
  <c r="BQ117" i="16" s="1"/>
  <c r="BR116" i="16"/>
  <c r="AZ333" i="16"/>
  <c r="BD116" i="16"/>
  <c r="BA116" i="16"/>
  <c r="BF116" i="16"/>
  <c r="AO116" i="16"/>
  <c r="AT116" i="16"/>
  <c r="AL117" i="16" s="1"/>
  <c r="AP117" i="16" s="1"/>
  <c r="AR116" i="16"/>
  <c r="AM334" i="16"/>
  <c r="AB116" i="16"/>
  <c r="AG116" i="16"/>
  <c r="Y117" i="16" s="1"/>
  <c r="AC117" i="16" s="1"/>
  <c r="AE116" i="16"/>
  <c r="U115" i="16"/>
  <c r="M114" i="15"/>
  <c r="R113" i="15"/>
  <c r="M115" i="14"/>
  <c r="R114" i="14"/>
  <c r="AC114" i="18" l="1"/>
  <c r="BH113" i="18"/>
  <c r="BC114" i="18"/>
  <c r="AP114" i="18"/>
  <c r="CH113" i="18"/>
  <c r="BZ330" i="18"/>
  <c r="Z330" i="18"/>
  <c r="BQ114" i="18"/>
  <c r="BN114" i="18"/>
  <c r="BS114" i="18"/>
  <c r="AU113" i="18"/>
  <c r="AM330" i="18"/>
  <c r="O114" i="18"/>
  <c r="T114" i="18"/>
  <c r="L115" i="18" s="1"/>
  <c r="R114" i="18"/>
  <c r="AZ330" i="18"/>
  <c r="AH113" i="18"/>
  <c r="CC114" i="18"/>
  <c r="BM331" i="18"/>
  <c r="AO113" i="17"/>
  <c r="AR113" i="17"/>
  <c r="AT113" i="17"/>
  <c r="AL114" i="17" s="1"/>
  <c r="AZ329" i="17"/>
  <c r="Z329" i="17"/>
  <c r="F17" i="17"/>
  <c r="BM329" i="17"/>
  <c r="G17" i="17"/>
  <c r="CB113" i="17"/>
  <c r="CE113" i="17"/>
  <c r="CG113" i="17"/>
  <c r="BY114" i="17" s="1"/>
  <c r="BB113" i="17"/>
  <c r="BG113" i="17"/>
  <c r="AY114" i="17" s="1"/>
  <c r="BE113" i="17"/>
  <c r="B17" i="17"/>
  <c r="BO113" i="17"/>
  <c r="BT113" i="17"/>
  <c r="BL114" i="17" s="1"/>
  <c r="BR113" i="17"/>
  <c r="E17" i="17"/>
  <c r="BZ329" i="17"/>
  <c r="O113" i="17"/>
  <c r="R113" i="17"/>
  <c r="T113" i="17"/>
  <c r="L114" i="17" s="1"/>
  <c r="C17" i="17"/>
  <c r="AM329" i="17"/>
  <c r="AB113" i="17"/>
  <c r="AE113" i="17"/>
  <c r="AG113" i="17"/>
  <c r="Y114" i="17" s="1"/>
  <c r="D17" i="17"/>
  <c r="CH116" i="16"/>
  <c r="BZ336" i="16"/>
  <c r="BU116" i="16"/>
  <c r="BM336" i="16"/>
  <c r="BB116" i="16"/>
  <c r="BE116" i="16"/>
  <c r="BG116" i="16"/>
  <c r="AY117" i="16" s="1"/>
  <c r="BC117" i="16" s="1"/>
  <c r="AZ334" i="16"/>
  <c r="AM335" i="16"/>
  <c r="AU116" i="16"/>
  <c r="AH116" i="16"/>
  <c r="Q116" i="16"/>
  <c r="N116" i="16"/>
  <c r="S116" i="16"/>
  <c r="N114" i="15"/>
  <c r="K114" i="15"/>
  <c r="P114" i="15"/>
  <c r="N115" i="14"/>
  <c r="K115" i="14"/>
  <c r="P115" i="14"/>
  <c r="BO114" i="18" l="1"/>
  <c r="BR114" i="18"/>
  <c r="BT114" i="18"/>
  <c r="BL115" i="18" s="1"/>
  <c r="P115" i="18"/>
  <c r="AQ114" i="18"/>
  <c r="AN114" i="18"/>
  <c r="AS114" i="18"/>
  <c r="Z331" i="18"/>
  <c r="BZ331" i="18"/>
  <c r="CD114" i="18"/>
  <c r="CA114" i="18"/>
  <c r="CF114" i="18"/>
  <c r="AZ331" i="18"/>
  <c r="BM332" i="18"/>
  <c r="BD114" i="18"/>
  <c r="BA114" i="18"/>
  <c r="BF114" i="18"/>
  <c r="AM331" i="18"/>
  <c r="U114" i="18"/>
  <c r="AD114" i="18"/>
  <c r="AA114" i="18"/>
  <c r="AF114" i="18"/>
  <c r="Z330" i="17"/>
  <c r="AZ330" i="17"/>
  <c r="BP114" i="17"/>
  <c r="BU113" i="17"/>
  <c r="CH113" i="17"/>
  <c r="BZ330" i="17"/>
  <c r="BH113" i="17"/>
  <c r="BM330" i="17"/>
  <c r="AP114" i="17"/>
  <c r="CC114" i="17"/>
  <c r="P114" i="17"/>
  <c r="AC114" i="17"/>
  <c r="AM330" i="17"/>
  <c r="BC114" i="17"/>
  <c r="AU113" i="17"/>
  <c r="U113" i="17"/>
  <c r="AH113" i="17"/>
  <c r="BZ337" i="16"/>
  <c r="CD117" i="16"/>
  <c r="CA117" i="16"/>
  <c r="CF117" i="16"/>
  <c r="BM337" i="16"/>
  <c r="BN117" i="16"/>
  <c r="BS117" i="16"/>
  <c r="BH116" i="16"/>
  <c r="AZ335" i="16"/>
  <c r="AQ117" i="16"/>
  <c r="AN117" i="16"/>
  <c r="AS117" i="16"/>
  <c r="AM336" i="16"/>
  <c r="AD117" i="16"/>
  <c r="AA117" i="16"/>
  <c r="AF117" i="16"/>
  <c r="O116" i="16"/>
  <c r="T116" i="16"/>
  <c r="L117" i="16" s="1"/>
  <c r="P117" i="16" s="1"/>
  <c r="R116" i="16"/>
  <c r="L114" i="15"/>
  <c r="Q114" i="15"/>
  <c r="I115" i="15" s="1"/>
  <c r="O114" i="15"/>
  <c r="L115" i="14"/>
  <c r="Q115" i="14"/>
  <c r="I116" i="14" s="1"/>
  <c r="O115" i="14"/>
  <c r="AM332" i="18" l="1"/>
  <c r="Q115" i="18"/>
  <c r="N115" i="18"/>
  <c r="S115" i="18"/>
  <c r="AO114" i="18"/>
  <c r="AR114" i="18"/>
  <c r="AT114" i="18"/>
  <c r="AL115" i="18" s="1"/>
  <c r="BB114" i="18"/>
  <c r="BE114" i="18"/>
  <c r="BG114" i="18"/>
  <c r="AY115" i="18" s="1"/>
  <c r="BZ332" i="18"/>
  <c r="BP115" i="18"/>
  <c r="BM333" i="18"/>
  <c r="BU114" i="18"/>
  <c r="CB114" i="18"/>
  <c r="CE114" i="18"/>
  <c r="CG114" i="18"/>
  <c r="BY115" i="18" s="1"/>
  <c r="AB114" i="18"/>
  <c r="AG114" i="18"/>
  <c r="Y115" i="18" s="1"/>
  <c r="AE114" i="18"/>
  <c r="AZ332" i="18"/>
  <c r="Z332" i="18"/>
  <c r="BM331" i="17"/>
  <c r="BQ114" i="17"/>
  <c r="BN114" i="17"/>
  <c r="BS114" i="17"/>
  <c r="AZ331" i="17"/>
  <c r="AD114" i="17"/>
  <c r="AA114" i="17"/>
  <c r="AF114" i="17"/>
  <c r="CD114" i="17"/>
  <c r="CA114" i="17"/>
  <c r="CF114" i="17"/>
  <c r="BD114" i="17"/>
  <c r="BA114" i="17"/>
  <c r="BF114" i="17"/>
  <c r="AM331" i="17"/>
  <c r="AQ114" i="17"/>
  <c r="AN114" i="17"/>
  <c r="AS114" i="17"/>
  <c r="Z331" i="17"/>
  <c r="Q114" i="17"/>
  <c r="N114" i="17"/>
  <c r="S114" i="17"/>
  <c r="BZ331" i="17"/>
  <c r="CB117" i="16"/>
  <c r="CG117" i="16"/>
  <c r="BY118" i="16" s="1"/>
  <c r="CC118" i="16" s="1"/>
  <c r="CE117" i="16"/>
  <c r="BZ338" i="16"/>
  <c r="BO117" i="16"/>
  <c r="BR117" i="16"/>
  <c r="BT117" i="16"/>
  <c r="BL118" i="16" s="1"/>
  <c r="BP118" i="16" s="1"/>
  <c r="BQ118" i="16" s="1"/>
  <c r="BM338" i="16"/>
  <c r="BD117" i="16"/>
  <c r="BA117" i="16"/>
  <c r="BF117" i="16"/>
  <c r="AZ336" i="16"/>
  <c r="AM337" i="16"/>
  <c r="AO117" i="16"/>
  <c r="AR117" i="16"/>
  <c r="AT117" i="16"/>
  <c r="AL118" i="16" s="1"/>
  <c r="AP118" i="16" s="1"/>
  <c r="AB117" i="16"/>
  <c r="AG117" i="16"/>
  <c r="Y118" i="16" s="1"/>
  <c r="AC118" i="16" s="1"/>
  <c r="AE117" i="16"/>
  <c r="U116" i="16"/>
  <c r="R114" i="15"/>
  <c r="M115" i="15"/>
  <c r="M116" i="14"/>
  <c r="R115" i="14"/>
  <c r="BZ333" i="18" l="1"/>
  <c r="AZ333" i="18"/>
  <c r="BM334" i="18"/>
  <c r="AP115" i="18"/>
  <c r="BC115" i="18"/>
  <c r="BH114" i="18"/>
  <c r="CC115" i="18"/>
  <c r="AU114" i="18"/>
  <c r="AM333" i="18"/>
  <c r="O115" i="18"/>
  <c r="R115" i="18"/>
  <c r="T115" i="18"/>
  <c r="L116" i="18" s="1"/>
  <c r="AH114" i="18"/>
  <c r="AC115" i="18"/>
  <c r="Z333" i="18"/>
  <c r="CH114" i="18"/>
  <c r="BQ115" i="18"/>
  <c r="BN115" i="18"/>
  <c r="BS115" i="18"/>
  <c r="AZ332" i="17"/>
  <c r="BO114" i="17"/>
  <c r="BR114" i="17"/>
  <c r="BT114" i="17"/>
  <c r="BL115" i="17" s="1"/>
  <c r="Z332" i="17"/>
  <c r="AO114" i="17"/>
  <c r="AT114" i="17"/>
  <c r="AL115" i="17" s="1"/>
  <c r="AR114" i="17"/>
  <c r="BM332" i="17"/>
  <c r="BB114" i="17"/>
  <c r="BG114" i="17"/>
  <c r="AY115" i="17" s="1"/>
  <c r="BE114" i="17"/>
  <c r="CB114" i="17"/>
  <c r="CE114" i="17"/>
  <c r="CG114" i="17"/>
  <c r="BY115" i="17" s="1"/>
  <c r="BZ332" i="17"/>
  <c r="AM332" i="17"/>
  <c r="O114" i="17"/>
  <c r="T114" i="17"/>
  <c r="L115" i="17" s="1"/>
  <c r="R114" i="17"/>
  <c r="AB114" i="17"/>
  <c r="AE114" i="17"/>
  <c r="AG114" i="17"/>
  <c r="Y115" i="17" s="1"/>
  <c r="BZ339" i="16"/>
  <c r="CH117" i="16"/>
  <c r="BM339" i="16"/>
  <c r="BU117" i="16"/>
  <c r="AZ337" i="16"/>
  <c r="BB117" i="16"/>
  <c r="BG117" i="16"/>
  <c r="AY118" i="16" s="1"/>
  <c r="BC118" i="16" s="1"/>
  <c r="BE117" i="16"/>
  <c r="AU117" i="16"/>
  <c r="AM338" i="16"/>
  <c r="AH117" i="16"/>
  <c r="Q117" i="16"/>
  <c r="N117" i="16"/>
  <c r="S117" i="16"/>
  <c r="N115" i="15"/>
  <c r="K115" i="15"/>
  <c r="P115" i="15"/>
  <c r="N116" i="14"/>
  <c r="K116" i="14"/>
  <c r="P116" i="14"/>
  <c r="AQ115" i="18" l="1"/>
  <c r="AN115" i="18"/>
  <c r="AS115" i="18"/>
  <c r="BM335" i="18"/>
  <c r="AZ334" i="18"/>
  <c r="BO115" i="18"/>
  <c r="BT115" i="18"/>
  <c r="BL116" i="18" s="1"/>
  <c r="BR115" i="18"/>
  <c r="P116" i="18"/>
  <c r="Z334" i="18"/>
  <c r="U115" i="18"/>
  <c r="AD115" i="18"/>
  <c r="AA115" i="18"/>
  <c r="AF115" i="18"/>
  <c r="AM334" i="18"/>
  <c r="BD115" i="18"/>
  <c r="BA115" i="18"/>
  <c r="BF115" i="18"/>
  <c r="CD115" i="18"/>
  <c r="CA115" i="18"/>
  <c r="CF115" i="18"/>
  <c r="BZ334" i="18"/>
  <c r="BM333" i="17"/>
  <c r="U114" i="17"/>
  <c r="Z333" i="17"/>
  <c r="P115" i="17"/>
  <c r="CC115" i="17"/>
  <c r="BU114" i="17"/>
  <c r="BH114" i="17"/>
  <c r="AZ333" i="17"/>
  <c r="BP115" i="17"/>
  <c r="AU114" i="17"/>
  <c r="AP115" i="17"/>
  <c r="CH114" i="17"/>
  <c r="AM333" i="17"/>
  <c r="BC115" i="17"/>
  <c r="AC115" i="17"/>
  <c r="AH114" i="17"/>
  <c r="BZ333" i="17"/>
  <c r="CD118" i="16"/>
  <c r="CA118" i="16"/>
  <c r="CF118" i="16"/>
  <c r="BZ340" i="16"/>
  <c r="BN118" i="16"/>
  <c r="BS118" i="16"/>
  <c r="BM340" i="16"/>
  <c r="AZ338" i="16"/>
  <c r="BH117" i="16"/>
  <c r="AM339" i="16"/>
  <c r="AQ118" i="16"/>
  <c r="AN118" i="16"/>
  <c r="AS118" i="16"/>
  <c r="AD118" i="16"/>
  <c r="AA118" i="16"/>
  <c r="AF118" i="16"/>
  <c r="O117" i="16"/>
  <c r="T117" i="16"/>
  <c r="L118" i="16" s="1"/>
  <c r="P118" i="16" s="1"/>
  <c r="R117" i="16"/>
  <c r="L115" i="15"/>
  <c r="O115" i="15"/>
  <c r="Q115" i="15"/>
  <c r="I116" i="15" s="1"/>
  <c r="L116" i="14"/>
  <c r="Q116" i="14"/>
  <c r="I117" i="14" s="1"/>
  <c r="O116" i="14"/>
  <c r="BB115" i="18" l="1"/>
  <c r="BG115" i="18"/>
  <c r="AY116" i="18" s="1"/>
  <c r="BE115" i="18"/>
  <c r="AM335" i="18"/>
  <c r="Q116" i="18"/>
  <c r="N116" i="18"/>
  <c r="S116" i="18"/>
  <c r="BM336" i="18"/>
  <c r="Z335" i="18"/>
  <c r="AZ335" i="18"/>
  <c r="CB115" i="18"/>
  <c r="CG115" i="18"/>
  <c r="BY116" i="18" s="1"/>
  <c r="CE115" i="18"/>
  <c r="AB115" i="18"/>
  <c r="AG115" i="18"/>
  <c r="Y116" i="18" s="1"/>
  <c r="AE115" i="18"/>
  <c r="BU115" i="18"/>
  <c r="AO115" i="18"/>
  <c r="AR115" i="18"/>
  <c r="AT115" i="18"/>
  <c r="AL116" i="18" s="1"/>
  <c r="BZ335" i="18"/>
  <c r="BP116" i="18"/>
  <c r="Q115" i="17"/>
  <c r="N115" i="17"/>
  <c r="S115" i="17"/>
  <c r="BD115" i="17"/>
  <c r="BA115" i="17"/>
  <c r="BF115" i="17"/>
  <c r="Z334" i="17"/>
  <c r="AD115" i="17"/>
  <c r="AA115" i="17"/>
  <c r="AF115" i="17"/>
  <c r="BQ115" i="17"/>
  <c r="BN115" i="17"/>
  <c r="BS115" i="17"/>
  <c r="BM334" i="17"/>
  <c r="AZ334" i="17"/>
  <c r="AQ115" i="17"/>
  <c r="AN115" i="17"/>
  <c r="AS115" i="17"/>
  <c r="BZ334" i="17"/>
  <c r="AM334" i="17"/>
  <c r="CD115" i="17"/>
  <c r="CA115" i="17"/>
  <c r="CF115" i="17"/>
  <c r="BZ341" i="16"/>
  <c r="CB118" i="16"/>
  <c r="CG118" i="16"/>
  <c r="BY119" i="16" s="1"/>
  <c r="CC119" i="16" s="1"/>
  <c r="CE118" i="16"/>
  <c r="BM341" i="16"/>
  <c r="BO118" i="16"/>
  <c r="BT118" i="16"/>
  <c r="BL119" i="16" s="1"/>
  <c r="BP119" i="16" s="1"/>
  <c r="BQ119" i="16" s="1"/>
  <c r="BR118" i="16"/>
  <c r="BD118" i="16"/>
  <c r="BA118" i="16"/>
  <c r="BF118" i="16"/>
  <c r="AZ339" i="16"/>
  <c r="AO118" i="16"/>
  <c r="AT118" i="16"/>
  <c r="AL119" i="16" s="1"/>
  <c r="AP119" i="16" s="1"/>
  <c r="AR118" i="16"/>
  <c r="AM340" i="16"/>
  <c r="AB118" i="16"/>
  <c r="AG118" i="16"/>
  <c r="Y119" i="16" s="1"/>
  <c r="AC119" i="16" s="1"/>
  <c r="AE118" i="16"/>
  <c r="U117" i="16"/>
  <c r="R115" i="15"/>
  <c r="M116" i="15"/>
  <c r="M117" i="14"/>
  <c r="R116" i="14"/>
  <c r="O116" i="18" l="1"/>
  <c r="R116" i="18"/>
  <c r="T116" i="18"/>
  <c r="L117" i="18" s="1"/>
  <c r="AH115" i="18"/>
  <c r="AM336" i="18"/>
  <c r="AU115" i="18"/>
  <c r="CC116" i="18"/>
  <c r="Z336" i="18"/>
  <c r="BH115" i="18"/>
  <c r="AC116" i="18"/>
  <c r="BC116" i="18"/>
  <c r="AP116" i="18"/>
  <c r="BM337" i="18"/>
  <c r="BZ336" i="18"/>
  <c r="CH115" i="18"/>
  <c r="BQ116" i="18"/>
  <c r="BN116" i="18"/>
  <c r="BS116" i="18"/>
  <c r="AZ336" i="18"/>
  <c r="BM335" i="17"/>
  <c r="CB115" i="17"/>
  <c r="CG115" i="17"/>
  <c r="BY116" i="17" s="1"/>
  <c r="CE115" i="17"/>
  <c r="BB115" i="17"/>
  <c r="BG115" i="17"/>
  <c r="AY116" i="17" s="1"/>
  <c r="BE115" i="17"/>
  <c r="AO115" i="17"/>
  <c r="AR115" i="17"/>
  <c r="AT115" i="17"/>
  <c r="AL116" i="17" s="1"/>
  <c r="AZ335" i="17"/>
  <c r="AB115" i="17"/>
  <c r="AG115" i="17"/>
  <c r="Y116" i="17" s="1"/>
  <c r="AE115" i="17"/>
  <c r="O115" i="17"/>
  <c r="R115" i="17"/>
  <c r="T115" i="17"/>
  <c r="L116" i="17" s="1"/>
  <c r="Z335" i="17"/>
  <c r="BZ335" i="17"/>
  <c r="BO115" i="17"/>
  <c r="BT115" i="17"/>
  <c r="BL116" i="17" s="1"/>
  <c r="BR115" i="17"/>
  <c r="AM335" i="17"/>
  <c r="BZ342" i="16"/>
  <c r="CH118" i="16"/>
  <c r="BU118" i="16"/>
  <c r="BM342" i="16"/>
  <c r="AZ340" i="16"/>
  <c r="BB118" i="16"/>
  <c r="BG118" i="16"/>
  <c r="AY119" i="16" s="1"/>
  <c r="BC119" i="16" s="1"/>
  <c r="BE118" i="16"/>
  <c r="AU118" i="16"/>
  <c r="AM341" i="16"/>
  <c r="AH118" i="16"/>
  <c r="Q118" i="16"/>
  <c r="N118" i="16"/>
  <c r="S118" i="16"/>
  <c r="N116" i="15"/>
  <c r="K116" i="15"/>
  <c r="P116" i="15"/>
  <c r="N117" i="14"/>
  <c r="K117" i="14"/>
  <c r="P117" i="14"/>
  <c r="AQ116" i="18" l="1"/>
  <c r="AN116" i="18"/>
  <c r="AS116" i="18"/>
  <c r="Z337" i="18"/>
  <c r="BD116" i="18"/>
  <c r="BA116" i="18"/>
  <c r="BF116" i="18"/>
  <c r="P117" i="18"/>
  <c r="AZ337" i="18"/>
  <c r="AM337" i="18"/>
  <c r="BO116" i="18"/>
  <c r="BR116" i="18"/>
  <c r="BT116" i="18"/>
  <c r="BL117" i="18" s="1"/>
  <c r="CD116" i="18"/>
  <c r="CA116" i="18"/>
  <c r="CF116" i="18"/>
  <c r="U116" i="18"/>
  <c r="AD116" i="18"/>
  <c r="AA116" i="18"/>
  <c r="AF116" i="18"/>
  <c r="BM338" i="18"/>
  <c r="BZ337" i="18"/>
  <c r="AU115" i="17"/>
  <c r="BH115" i="17"/>
  <c r="P116" i="17"/>
  <c r="BU115" i="17"/>
  <c r="CH115" i="17"/>
  <c r="BP116" i="17"/>
  <c r="AC116" i="17"/>
  <c r="AP116" i="17"/>
  <c r="U115" i="17"/>
  <c r="AH115" i="17"/>
  <c r="BZ336" i="17"/>
  <c r="BM336" i="17"/>
  <c r="CC116" i="17"/>
  <c r="BC116" i="17"/>
  <c r="AM336" i="17"/>
  <c r="Z336" i="17"/>
  <c r="AZ336" i="17"/>
  <c r="BZ343" i="16"/>
  <c r="CD119" i="16"/>
  <c r="CA119" i="16"/>
  <c r="CF119" i="16"/>
  <c r="BM343" i="16"/>
  <c r="BN119" i="16"/>
  <c r="BS119" i="16"/>
  <c r="AZ341" i="16"/>
  <c r="BH118" i="16"/>
  <c r="AM342" i="16"/>
  <c r="AQ119" i="16"/>
  <c r="AN119" i="16"/>
  <c r="AS119" i="16"/>
  <c r="AA119" i="16"/>
  <c r="AD119" i="16"/>
  <c r="AF119" i="16"/>
  <c r="O118" i="16"/>
  <c r="R118" i="16"/>
  <c r="T118" i="16"/>
  <c r="L119" i="16" s="1"/>
  <c r="P119" i="16" s="1"/>
  <c r="L116" i="15"/>
  <c r="O116" i="15"/>
  <c r="Q116" i="15"/>
  <c r="I117" i="15" s="1"/>
  <c r="L117" i="14"/>
  <c r="Q117" i="14"/>
  <c r="I118" i="14" s="1"/>
  <c r="O117" i="14"/>
  <c r="BB116" i="18" l="1"/>
  <c r="BG116" i="18"/>
  <c r="AY117" i="18" s="1"/>
  <c r="BE116" i="18"/>
  <c r="AM338" i="18"/>
  <c r="AZ338" i="18"/>
  <c r="Z338" i="18"/>
  <c r="BZ338" i="18"/>
  <c r="BM339" i="18"/>
  <c r="AO116" i="18"/>
  <c r="AR116" i="18"/>
  <c r="AT116" i="18"/>
  <c r="AL117" i="18" s="1"/>
  <c r="CB116" i="18"/>
  <c r="CE116" i="18"/>
  <c r="CG116" i="18"/>
  <c r="BY117" i="18" s="1"/>
  <c r="BP117" i="18"/>
  <c r="Q117" i="18"/>
  <c r="N117" i="18"/>
  <c r="S117" i="18"/>
  <c r="AB116" i="18"/>
  <c r="AG116" i="18"/>
  <c r="Y117" i="18" s="1"/>
  <c r="AE116" i="18"/>
  <c r="BU116" i="18"/>
  <c r="BM337" i="17"/>
  <c r="AM337" i="17"/>
  <c r="Q116" i="17"/>
  <c r="N116" i="17"/>
  <c r="S116" i="17"/>
  <c r="BD116" i="17"/>
  <c r="BA116" i="17"/>
  <c r="BF116" i="17"/>
  <c r="AQ116" i="17"/>
  <c r="AN116" i="17"/>
  <c r="AS116" i="17"/>
  <c r="Z337" i="17"/>
  <c r="CD116" i="17"/>
  <c r="CA116" i="17"/>
  <c r="CF116" i="17"/>
  <c r="AD116" i="17"/>
  <c r="AA116" i="17"/>
  <c r="AF116" i="17"/>
  <c r="BZ337" i="17"/>
  <c r="BQ116" i="17"/>
  <c r="BN116" i="17"/>
  <c r="BS116" i="17"/>
  <c r="AZ337" i="17"/>
  <c r="CB119" i="16"/>
  <c r="CG119" i="16"/>
  <c r="BY120" i="16" s="1"/>
  <c r="CC120" i="16" s="1"/>
  <c r="CE119" i="16"/>
  <c r="BZ344" i="16"/>
  <c r="BO119" i="16"/>
  <c r="BT119" i="16"/>
  <c r="BL120" i="16" s="1"/>
  <c r="BP120" i="16" s="1"/>
  <c r="BQ120" i="16" s="1"/>
  <c r="BR119" i="16"/>
  <c r="BM344" i="16"/>
  <c r="AZ342" i="16"/>
  <c r="BD119" i="16"/>
  <c r="BA119" i="16"/>
  <c r="BF119" i="16"/>
  <c r="AO119" i="16"/>
  <c r="AR119" i="16"/>
  <c r="AT119" i="16"/>
  <c r="AL120" i="16" s="1"/>
  <c r="AP120" i="16" s="1"/>
  <c r="AM343" i="16"/>
  <c r="AB119" i="16"/>
  <c r="AG119" i="16"/>
  <c r="Y120" i="16" s="1"/>
  <c r="AC120" i="16" s="1"/>
  <c r="AE119" i="16"/>
  <c r="U118" i="16"/>
  <c r="M117" i="15"/>
  <c r="R116" i="15"/>
  <c r="R117" i="14"/>
  <c r="M118" i="14"/>
  <c r="AU116" i="18" l="1"/>
  <c r="AZ339" i="18"/>
  <c r="CH116" i="18"/>
  <c r="BZ339" i="18"/>
  <c r="AM339" i="18"/>
  <c r="BQ117" i="18"/>
  <c r="BN117" i="18"/>
  <c r="BS117" i="18"/>
  <c r="AC117" i="18"/>
  <c r="BH116" i="18"/>
  <c r="BM340" i="18"/>
  <c r="O117" i="18"/>
  <c r="R117" i="18"/>
  <c r="T117" i="18"/>
  <c r="L118" i="18" s="1"/>
  <c r="BC117" i="18"/>
  <c r="AH116" i="18"/>
  <c r="CC117" i="18"/>
  <c r="AP117" i="18"/>
  <c r="Z339" i="18"/>
  <c r="BZ338" i="17"/>
  <c r="AZ338" i="17"/>
  <c r="AM338" i="17"/>
  <c r="O116" i="17"/>
  <c r="R116" i="17"/>
  <c r="T116" i="17"/>
  <c r="L117" i="17" s="1"/>
  <c r="AB116" i="17"/>
  <c r="AE116" i="17"/>
  <c r="AG116" i="17"/>
  <c r="Y117" i="17" s="1"/>
  <c r="BM338" i="17"/>
  <c r="Z338" i="17"/>
  <c r="AO116" i="17"/>
  <c r="AR116" i="17"/>
  <c r="AT116" i="17"/>
  <c r="AL117" i="17" s="1"/>
  <c r="BO116" i="17"/>
  <c r="BT116" i="17"/>
  <c r="BL117" i="17" s="1"/>
  <c r="BR116" i="17"/>
  <c r="CB116" i="17"/>
  <c r="CE116" i="17"/>
  <c r="CG116" i="17"/>
  <c r="BY117" i="17" s="1"/>
  <c r="BB116" i="17"/>
  <c r="BE116" i="17"/>
  <c r="BG116" i="17"/>
  <c r="AY117" i="17" s="1"/>
  <c r="BZ345" i="16"/>
  <c r="CH119" i="16"/>
  <c r="BM345" i="16"/>
  <c r="BU119" i="16"/>
  <c r="BB119" i="16"/>
  <c r="BG119" i="16"/>
  <c r="AY120" i="16" s="1"/>
  <c r="BC120" i="16" s="1"/>
  <c r="BE119" i="16"/>
  <c r="AZ343" i="16"/>
  <c r="AM344" i="16"/>
  <c r="AU119" i="16"/>
  <c r="AH119" i="16"/>
  <c r="Q119" i="16"/>
  <c r="N119" i="16"/>
  <c r="S119" i="16"/>
  <c r="N117" i="15"/>
  <c r="K117" i="15"/>
  <c r="P117" i="15"/>
  <c r="N118" i="14"/>
  <c r="K118" i="14"/>
  <c r="P118" i="14"/>
  <c r="BD117" i="18" l="1"/>
  <c r="BA117" i="18"/>
  <c r="BF117" i="18"/>
  <c r="AQ117" i="18"/>
  <c r="AN117" i="18"/>
  <c r="AS117" i="18"/>
  <c r="BO117" i="18"/>
  <c r="BT117" i="18"/>
  <c r="BL118" i="18" s="1"/>
  <c r="BR117" i="18"/>
  <c r="AZ340" i="18"/>
  <c r="AD117" i="18"/>
  <c r="AA117" i="18"/>
  <c r="AF117" i="18"/>
  <c r="U117" i="18"/>
  <c r="BM341" i="18"/>
  <c r="Z340" i="18"/>
  <c r="BZ340" i="18"/>
  <c r="P118" i="18"/>
  <c r="CD117" i="18"/>
  <c r="CA117" i="18"/>
  <c r="CF117" i="18"/>
  <c r="AM340" i="18"/>
  <c r="CC117" i="17"/>
  <c r="CH116" i="17"/>
  <c r="AZ339" i="17"/>
  <c r="AH116" i="17"/>
  <c r="BU116" i="17"/>
  <c r="P117" i="17"/>
  <c r="AP117" i="17"/>
  <c r="AU116" i="17"/>
  <c r="AC117" i="17"/>
  <c r="BP117" i="17"/>
  <c r="U116" i="17"/>
  <c r="BZ339" i="17"/>
  <c r="AM339" i="17"/>
  <c r="Z339" i="17"/>
  <c r="BC117" i="17"/>
  <c r="BH116" i="17"/>
  <c r="BM339" i="17"/>
  <c r="CD120" i="16"/>
  <c r="CA120" i="16"/>
  <c r="CF120" i="16"/>
  <c r="BZ346" i="16"/>
  <c r="BN120" i="16"/>
  <c r="BS120" i="16"/>
  <c r="BM346" i="16"/>
  <c r="AZ344" i="16"/>
  <c r="BH119" i="16"/>
  <c r="AQ120" i="16"/>
  <c r="AN120" i="16"/>
  <c r="AS120" i="16"/>
  <c r="AM345" i="16"/>
  <c r="AD120" i="16"/>
  <c r="AA120" i="16"/>
  <c r="AF120" i="16"/>
  <c r="O119" i="16"/>
  <c r="R119" i="16"/>
  <c r="T119" i="16"/>
  <c r="L120" i="16" s="1"/>
  <c r="P120" i="16" s="1"/>
  <c r="L117" i="15"/>
  <c r="Q117" i="15"/>
  <c r="I118" i="15" s="1"/>
  <c r="O117" i="15"/>
  <c r="L118" i="14"/>
  <c r="Q118" i="14"/>
  <c r="I119" i="14" s="1"/>
  <c r="O118" i="14"/>
  <c r="BP118" i="18" l="1"/>
  <c r="AO117" i="18"/>
  <c r="AR117" i="18"/>
  <c r="AT117" i="18"/>
  <c r="AL118" i="18" s="1"/>
  <c r="BZ341" i="18"/>
  <c r="Z341" i="18"/>
  <c r="CB117" i="18"/>
  <c r="CG117" i="18"/>
  <c r="BY118" i="18" s="1"/>
  <c r="CE117" i="18"/>
  <c r="AM341" i="18"/>
  <c r="AB117" i="18"/>
  <c r="AG117" i="18"/>
  <c r="Y118" i="18" s="1"/>
  <c r="AE117" i="18"/>
  <c r="BM342" i="18"/>
  <c r="AZ341" i="18"/>
  <c r="BB117" i="18"/>
  <c r="BE117" i="18"/>
  <c r="BG117" i="18"/>
  <c r="AY118" i="18" s="1"/>
  <c r="Q118" i="18"/>
  <c r="N118" i="18"/>
  <c r="S118" i="18"/>
  <c r="BU117" i="18"/>
  <c r="BZ340" i="17"/>
  <c r="BD117" i="17"/>
  <c r="BA117" i="17"/>
  <c r="BF117" i="17"/>
  <c r="AQ117" i="17"/>
  <c r="AN117" i="17"/>
  <c r="AS117" i="17"/>
  <c r="Z340" i="17"/>
  <c r="BQ117" i="17"/>
  <c r="BN117" i="17"/>
  <c r="BS117" i="17"/>
  <c r="AZ340" i="17"/>
  <c r="Q117" i="17"/>
  <c r="N117" i="17"/>
  <c r="S117" i="17"/>
  <c r="BM340" i="17"/>
  <c r="AM340" i="17"/>
  <c r="AD117" i="17"/>
  <c r="AA117" i="17"/>
  <c r="AF117" i="17"/>
  <c r="CD117" i="17"/>
  <c r="CA117" i="17"/>
  <c r="CF117" i="17"/>
  <c r="BZ347" i="16"/>
  <c r="CB120" i="16"/>
  <c r="CE120" i="16"/>
  <c r="CG120" i="16"/>
  <c r="BY121" i="16" s="1"/>
  <c r="CC121" i="16" s="1"/>
  <c r="BM347" i="16"/>
  <c r="BO120" i="16"/>
  <c r="BT120" i="16"/>
  <c r="BL121" i="16" s="1"/>
  <c r="BP121" i="16" s="1"/>
  <c r="BQ121" i="16" s="1"/>
  <c r="BR120" i="16"/>
  <c r="AZ345" i="16"/>
  <c r="BD120" i="16"/>
  <c r="BA120" i="16"/>
  <c r="BF120" i="16"/>
  <c r="AM346" i="16"/>
  <c r="AO120" i="16"/>
  <c r="AT120" i="16"/>
  <c r="AL121" i="16" s="1"/>
  <c r="AP121" i="16" s="1"/>
  <c r="AR120" i="16"/>
  <c r="AB120" i="16"/>
  <c r="AE120" i="16"/>
  <c r="AG120" i="16"/>
  <c r="Y121" i="16" s="1"/>
  <c r="AC121" i="16" s="1"/>
  <c r="U119" i="16"/>
  <c r="R117" i="15"/>
  <c r="M118" i="15"/>
  <c r="R118" i="14"/>
  <c r="M119" i="14"/>
  <c r="Z342" i="18" l="1"/>
  <c r="AP118" i="18"/>
  <c r="O118" i="18"/>
  <c r="T118" i="18"/>
  <c r="L119" i="18" s="1"/>
  <c r="R118" i="18"/>
  <c r="AH117" i="18"/>
  <c r="AU117" i="18"/>
  <c r="CH117" i="18"/>
  <c r="CC118" i="18"/>
  <c r="BC118" i="18"/>
  <c r="AC118" i="18"/>
  <c r="BZ342" i="18"/>
  <c r="BH117" i="18"/>
  <c r="BQ118" i="18"/>
  <c r="BN118" i="18"/>
  <c r="BS118" i="18"/>
  <c r="AZ342" i="18"/>
  <c r="BM343" i="18"/>
  <c r="AM342" i="18"/>
  <c r="AB117" i="17"/>
  <c r="AG117" i="17"/>
  <c r="Y118" i="17" s="1"/>
  <c r="AE117" i="17"/>
  <c r="BB117" i="17"/>
  <c r="BG117" i="17"/>
  <c r="AY118" i="17" s="1"/>
  <c r="BE117" i="17"/>
  <c r="AZ341" i="17"/>
  <c r="BM341" i="17"/>
  <c r="AM341" i="17"/>
  <c r="BO117" i="17"/>
  <c r="BR117" i="17"/>
  <c r="BT117" i="17"/>
  <c r="BL118" i="17" s="1"/>
  <c r="AO117" i="17"/>
  <c r="AT117" i="17"/>
  <c r="AL118" i="17" s="1"/>
  <c r="AR117" i="17"/>
  <c r="CB117" i="17"/>
  <c r="CG117" i="17"/>
  <c r="BY118" i="17" s="1"/>
  <c r="CE117" i="17"/>
  <c r="O117" i="17"/>
  <c r="T117" i="17"/>
  <c r="L118" i="17" s="1"/>
  <c r="R117" i="17"/>
  <c r="Z341" i="17"/>
  <c r="BZ341" i="17"/>
  <c r="CH120" i="16"/>
  <c r="BZ348" i="16"/>
  <c r="BU120" i="16"/>
  <c r="BM348" i="16"/>
  <c r="BB120" i="16"/>
  <c r="BE120" i="16"/>
  <c r="BG120" i="16"/>
  <c r="AY121" i="16" s="1"/>
  <c r="BC121" i="16" s="1"/>
  <c r="AZ346" i="16"/>
  <c r="AU120" i="16"/>
  <c r="AM347" i="16"/>
  <c r="AH120" i="16"/>
  <c r="Q120" i="16"/>
  <c r="N120" i="16"/>
  <c r="S120" i="16"/>
  <c r="N118" i="15"/>
  <c r="K118" i="15"/>
  <c r="P118" i="15"/>
  <c r="N119" i="14"/>
  <c r="K119" i="14"/>
  <c r="P119" i="14"/>
  <c r="BM344" i="18" l="1"/>
  <c r="P119" i="18"/>
  <c r="BZ343" i="18"/>
  <c r="AD118" i="18"/>
  <c r="AA118" i="18"/>
  <c r="AF118" i="18"/>
  <c r="AQ118" i="18"/>
  <c r="AN118" i="18"/>
  <c r="AS118" i="18"/>
  <c r="CD118" i="18"/>
  <c r="CA118" i="18"/>
  <c r="CF118" i="18"/>
  <c r="AZ343" i="18"/>
  <c r="BO118" i="18"/>
  <c r="BT118" i="18"/>
  <c r="BL119" i="18" s="1"/>
  <c r="BR118" i="18"/>
  <c r="BD118" i="18"/>
  <c r="BA118" i="18"/>
  <c r="BF118" i="18"/>
  <c r="Z343" i="18"/>
  <c r="U118" i="18"/>
  <c r="AM343" i="18"/>
  <c r="AZ342" i="17"/>
  <c r="BC118" i="17"/>
  <c r="BH117" i="17"/>
  <c r="Z342" i="17"/>
  <c r="AU117" i="17"/>
  <c r="P118" i="17"/>
  <c r="AH117" i="17"/>
  <c r="AM342" i="17"/>
  <c r="CH117" i="17"/>
  <c r="BP118" i="17"/>
  <c r="BM342" i="17"/>
  <c r="AC118" i="17"/>
  <c r="U117" i="17"/>
  <c r="AP118" i="17"/>
  <c r="BZ342" i="17"/>
  <c r="CC118" i="17"/>
  <c r="BU117" i="17"/>
  <c r="BZ349" i="16"/>
  <c r="CD121" i="16"/>
  <c r="CA121" i="16"/>
  <c r="CF121" i="16"/>
  <c r="BN121" i="16"/>
  <c r="BS121" i="16"/>
  <c r="BM349" i="16"/>
  <c r="AZ347" i="16"/>
  <c r="BH120" i="16"/>
  <c r="AQ121" i="16"/>
  <c r="AN121" i="16"/>
  <c r="AS121" i="16"/>
  <c r="AM348" i="16"/>
  <c r="AD121" i="16"/>
  <c r="AA121" i="16"/>
  <c r="AF121" i="16"/>
  <c r="O120" i="16"/>
  <c r="T120" i="16"/>
  <c r="L121" i="16" s="1"/>
  <c r="P121" i="16" s="1"/>
  <c r="R120" i="16"/>
  <c r="L118" i="15"/>
  <c r="O118" i="15"/>
  <c r="Q118" i="15"/>
  <c r="I119" i="15" s="1"/>
  <c r="L119" i="14"/>
  <c r="Q119" i="14"/>
  <c r="I120" i="14" s="1"/>
  <c r="O119" i="14"/>
  <c r="BB118" i="18" l="1"/>
  <c r="BG118" i="18"/>
  <c r="AY119" i="18" s="1"/>
  <c r="BE118" i="18"/>
  <c r="BZ344" i="18"/>
  <c r="CB118" i="18"/>
  <c r="CE118" i="18"/>
  <c r="CG118" i="18"/>
  <c r="BY119" i="18" s="1"/>
  <c r="BP119" i="18"/>
  <c r="AO118" i="18"/>
  <c r="AT118" i="18"/>
  <c r="AL119" i="18" s="1"/>
  <c r="AR118" i="18"/>
  <c r="Q119" i="18"/>
  <c r="N119" i="18"/>
  <c r="S119" i="18"/>
  <c r="BU118" i="18"/>
  <c r="AM344" i="18"/>
  <c r="Z344" i="18"/>
  <c r="AZ344" i="18"/>
  <c r="AB118" i="18"/>
  <c r="AE118" i="18"/>
  <c r="AG118" i="18"/>
  <c r="Y119" i="18" s="1"/>
  <c r="BM345" i="18"/>
  <c r="BZ343" i="17"/>
  <c r="CD118" i="17"/>
  <c r="CA118" i="17"/>
  <c r="CF118" i="17"/>
  <c r="AM343" i="17"/>
  <c r="BQ118" i="17"/>
  <c r="BN118" i="17"/>
  <c r="BS118" i="17"/>
  <c r="BD118" i="17"/>
  <c r="BA118" i="17"/>
  <c r="BF118" i="17"/>
  <c r="Z343" i="17"/>
  <c r="BM343" i="17"/>
  <c r="AD118" i="17"/>
  <c r="AA118" i="17"/>
  <c r="AF118" i="17"/>
  <c r="AQ118" i="17"/>
  <c r="AN118" i="17"/>
  <c r="AS118" i="17"/>
  <c r="Q118" i="17"/>
  <c r="N118" i="17"/>
  <c r="S118" i="17"/>
  <c r="AZ343" i="17"/>
  <c r="BZ350" i="16"/>
  <c r="CB121" i="16"/>
  <c r="CE121" i="16"/>
  <c r="CG121" i="16"/>
  <c r="BY122" i="16" s="1"/>
  <c r="CC122" i="16" s="1"/>
  <c r="BM350" i="16"/>
  <c r="BO121" i="16"/>
  <c r="BT121" i="16"/>
  <c r="BL122" i="16" s="1"/>
  <c r="BP122" i="16" s="1"/>
  <c r="BQ122" i="16" s="1"/>
  <c r="BR121" i="16"/>
  <c r="AZ348" i="16"/>
  <c r="BD121" i="16"/>
  <c r="BA121" i="16"/>
  <c r="BF121" i="16"/>
  <c r="AM349" i="16"/>
  <c r="AO121" i="16"/>
  <c r="AT121" i="16"/>
  <c r="AL122" i="16" s="1"/>
  <c r="AP122" i="16" s="1"/>
  <c r="AR121" i="16"/>
  <c r="AB121" i="16"/>
  <c r="AG121" i="16"/>
  <c r="Y122" i="16" s="1"/>
  <c r="AC122" i="16" s="1"/>
  <c r="AE121" i="16"/>
  <c r="U120" i="16"/>
  <c r="M119" i="15"/>
  <c r="R118" i="15"/>
  <c r="R119" i="14"/>
  <c r="M120" i="14"/>
  <c r="CC119" i="18" l="1"/>
  <c r="AM345" i="18"/>
  <c r="AC119" i="18"/>
  <c r="BZ345" i="18"/>
  <c r="AZ345" i="18"/>
  <c r="BH118" i="18"/>
  <c r="O119" i="18"/>
  <c r="R119" i="18"/>
  <c r="T119" i="18"/>
  <c r="L120" i="18" s="1"/>
  <c r="AH118" i="18"/>
  <c r="AP119" i="18"/>
  <c r="BC119" i="18"/>
  <c r="CH118" i="18"/>
  <c r="AU118" i="18"/>
  <c r="BM346" i="18"/>
  <c r="Z345" i="18"/>
  <c r="BQ119" i="18"/>
  <c r="BN119" i="18"/>
  <c r="BS119" i="18"/>
  <c r="Z344" i="17"/>
  <c r="CB118" i="17"/>
  <c r="CG118" i="17"/>
  <c r="BY119" i="17" s="1"/>
  <c r="CE118" i="17"/>
  <c r="AZ344" i="17"/>
  <c r="AM344" i="17"/>
  <c r="AB118" i="17"/>
  <c r="AE118" i="17"/>
  <c r="AG118" i="17"/>
  <c r="Y119" i="17" s="1"/>
  <c r="AO118" i="17"/>
  <c r="AR118" i="17"/>
  <c r="AT118" i="17"/>
  <c r="AL119" i="17" s="1"/>
  <c r="BB118" i="17"/>
  <c r="BE118" i="17"/>
  <c r="BG118" i="17"/>
  <c r="AY119" i="17" s="1"/>
  <c r="O118" i="17"/>
  <c r="R118" i="17"/>
  <c r="T118" i="17"/>
  <c r="L119" i="17" s="1"/>
  <c r="BM344" i="17"/>
  <c r="BO118" i="17"/>
  <c r="BR118" i="17"/>
  <c r="BT118" i="17"/>
  <c r="BL119" i="17" s="1"/>
  <c r="BZ344" i="17"/>
  <c r="BZ351" i="16"/>
  <c r="CH121" i="16"/>
  <c r="BU121" i="16"/>
  <c r="BM351" i="16"/>
  <c r="BB121" i="16"/>
  <c r="BG121" i="16"/>
  <c r="AY122" i="16" s="1"/>
  <c r="BC122" i="16" s="1"/>
  <c r="BE121" i="16"/>
  <c r="AZ349" i="16"/>
  <c r="AM350" i="16"/>
  <c r="AU121" i="16"/>
  <c r="AH121" i="16"/>
  <c r="Q121" i="16"/>
  <c r="N121" i="16"/>
  <c r="S121" i="16"/>
  <c r="N119" i="15"/>
  <c r="K119" i="15"/>
  <c r="P119" i="15"/>
  <c r="N120" i="14"/>
  <c r="K120" i="14"/>
  <c r="P120" i="14"/>
  <c r="BO119" i="18" l="1"/>
  <c r="BT119" i="18"/>
  <c r="BL120" i="18" s="1"/>
  <c r="BR119" i="18"/>
  <c r="BD119" i="18"/>
  <c r="BA119" i="18"/>
  <c r="BF119" i="18"/>
  <c r="AM346" i="18"/>
  <c r="U119" i="18"/>
  <c r="Z346" i="18"/>
  <c r="AQ119" i="18"/>
  <c r="AN119" i="18"/>
  <c r="AS119" i="18"/>
  <c r="BZ346" i="18"/>
  <c r="BM347" i="18"/>
  <c r="CD119" i="18"/>
  <c r="CA119" i="18"/>
  <c r="CF119" i="18"/>
  <c r="P120" i="18"/>
  <c r="AD119" i="18"/>
  <c r="AA119" i="18"/>
  <c r="AF119" i="18"/>
  <c r="AZ346" i="18"/>
  <c r="CC119" i="17"/>
  <c r="AC119" i="17"/>
  <c r="CH118" i="17"/>
  <c r="AZ345" i="17"/>
  <c r="BM345" i="17"/>
  <c r="P119" i="17"/>
  <c r="AM345" i="17"/>
  <c r="BP119" i="17"/>
  <c r="BC119" i="17"/>
  <c r="AH118" i="17"/>
  <c r="U118" i="17"/>
  <c r="AU118" i="17"/>
  <c r="Z345" i="17"/>
  <c r="BU118" i="17"/>
  <c r="BH118" i="17"/>
  <c r="AP119" i="17"/>
  <c r="BZ345" i="17"/>
  <c r="CD122" i="16"/>
  <c r="CA122" i="16"/>
  <c r="CF122" i="16"/>
  <c r="BZ352" i="16"/>
  <c r="BM352" i="16"/>
  <c r="BN122" i="16"/>
  <c r="BS122" i="16"/>
  <c r="AZ350" i="16"/>
  <c r="BH121" i="16"/>
  <c r="AM351" i="16"/>
  <c r="AQ122" i="16"/>
  <c r="AN122" i="16"/>
  <c r="AS122" i="16"/>
  <c r="AD122" i="16"/>
  <c r="AA122" i="16"/>
  <c r="AF122" i="16"/>
  <c r="O121" i="16"/>
  <c r="R121" i="16"/>
  <c r="T121" i="16"/>
  <c r="L122" i="16" s="1"/>
  <c r="P122" i="16" s="1"/>
  <c r="L119" i="15"/>
  <c r="Q119" i="15"/>
  <c r="I120" i="15" s="1"/>
  <c r="O119" i="15"/>
  <c r="L120" i="14"/>
  <c r="O120" i="14"/>
  <c r="Q120" i="14"/>
  <c r="I121" i="14" s="1"/>
  <c r="AM347" i="18" l="1"/>
  <c r="BB119" i="18"/>
  <c r="BG119" i="18"/>
  <c r="AY120" i="18" s="1"/>
  <c r="BE119" i="18"/>
  <c r="AO119" i="18"/>
  <c r="AR119" i="18"/>
  <c r="AT119" i="18"/>
  <c r="AL120" i="18" s="1"/>
  <c r="AZ347" i="18"/>
  <c r="BM348" i="18"/>
  <c r="Z347" i="18"/>
  <c r="BU119" i="18"/>
  <c r="BZ347" i="18"/>
  <c r="CB119" i="18"/>
  <c r="CG119" i="18"/>
  <c r="BY120" i="18" s="1"/>
  <c r="CE119" i="18"/>
  <c r="AB119" i="18"/>
  <c r="AG119" i="18"/>
  <c r="Y120" i="18" s="1"/>
  <c r="AE119" i="18"/>
  <c r="BP120" i="18"/>
  <c r="Q120" i="18"/>
  <c r="N120" i="18"/>
  <c r="S120" i="18"/>
  <c r="BQ119" i="17"/>
  <c r="BN119" i="17"/>
  <c r="BS119" i="17"/>
  <c r="AQ119" i="17"/>
  <c r="AN119" i="17"/>
  <c r="AS119" i="17"/>
  <c r="AM346" i="17"/>
  <c r="AD119" i="17"/>
  <c r="AA119" i="17"/>
  <c r="AF119" i="17"/>
  <c r="AZ346" i="17"/>
  <c r="Q119" i="17"/>
  <c r="N119" i="17"/>
  <c r="S119" i="17"/>
  <c r="BZ346" i="17"/>
  <c r="BD119" i="17"/>
  <c r="BA119" i="17"/>
  <c r="BF119" i="17"/>
  <c r="BM346" i="17"/>
  <c r="Z346" i="17"/>
  <c r="CD119" i="17"/>
  <c r="CA119" i="17"/>
  <c r="CF119" i="17"/>
  <c r="BZ353" i="16"/>
  <c r="CB122" i="16"/>
  <c r="CG122" i="16"/>
  <c r="BY123" i="16" s="1"/>
  <c r="CC123" i="16" s="1"/>
  <c r="CE122" i="16"/>
  <c r="BO122" i="16"/>
  <c r="BR122" i="16"/>
  <c r="BT122" i="16"/>
  <c r="BL123" i="16" s="1"/>
  <c r="BP123" i="16" s="1"/>
  <c r="BQ123" i="16" s="1"/>
  <c r="BM353" i="16"/>
  <c r="BD122" i="16"/>
  <c r="BA122" i="16"/>
  <c r="BF122" i="16"/>
  <c r="AZ351" i="16"/>
  <c r="AO122" i="16"/>
  <c r="AT122" i="16"/>
  <c r="AL123" i="16" s="1"/>
  <c r="AP123" i="16" s="1"/>
  <c r="AR122" i="16"/>
  <c r="AM352" i="16"/>
  <c r="AB122" i="16"/>
  <c r="AE122" i="16"/>
  <c r="AG122" i="16"/>
  <c r="Y123" i="16" s="1"/>
  <c r="AC123" i="16" s="1"/>
  <c r="U121" i="16"/>
  <c r="R119" i="15"/>
  <c r="M120" i="15"/>
  <c r="R120" i="14"/>
  <c r="M121" i="14"/>
  <c r="CH119" i="18" l="1"/>
  <c r="BC120" i="18"/>
  <c r="Z348" i="18"/>
  <c r="AH119" i="18"/>
  <c r="AZ348" i="18"/>
  <c r="CC120" i="18"/>
  <c r="BH119" i="18"/>
  <c r="BZ348" i="18"/>
  <c r="AC120" i="18"/>
  <c r="AP120" i="18"/>
  <c r="O120" i="18"/>
  <c r="R120" i="18"/>
  <c r="T120" i="18"/>
  <c r="L121" i="18" s="1"/>
  <c r="BM349" i="18"/>
  <c r="BQ120" i="18"/>
  <c r="BN120" i="18"/>
  <c r="BS120" i="18"/>
  <c r="AU119" i="18"/>
  <c r="AM348" i="18"/>
  <c r="AO119" i="17"/>
  <c r="AR119" i="17"/>
  <c r="AT119" i="17"/>
  <c r="AL120" i="17" s="1"/>
  <c r="O119" i="17"/>
  <c r="T119" i="17"/>
  <c r="L120" i="17" s="1"/>
  <c r="R119" i="17"/>
  <c r="BM347" i="17"/>
  <c r="BB119" i="17"/>
  <c r="BG119" i="17"/>
  <c r="AY120" i="17" s="1"/>
  <c r="BE119" i="17"/>
  <c r="Z347" i="17"/>
  <c r="AM347" i="17"/>
  <c r="AZ347" i="17"/>
  <c r="AB119" i="17"/>
  <c r="AE119" i="17"/>
  <c r="AG119" i="17"/>
  <c r="Y120" i="17" s="1"/>
  <c r="BO119" i="17"/>
  <c r="BT119" i="17"/>
  <c r="BL120" i="17" s="1"/>
  <c r="BR119" i="17"/>
  <c r="CB119" i="17"/>
  <c r="CG119" i="17"/>
  <c r="BY120" i="17" s="1"/>
  <c r="CE119" i="17"/>
  <c r="BZ347" i="17"/>
  <c r="CH122" i="16"/>
  <c r="BZ354" i="16"/>
  <c r="BM354" i="16"/>
  <c r="BU122" i="16"/>
  <c r="BB122" i="16"/>
  <c r="BG122" i="16"/>
  <c r="AY123" i="16" s="1"/>
  <c r="BC123" i="16" s="1"/>
  <c r="BE122" i="16"/>
  <c r="AZ352" i="16"/>
  <c r="AU122" i="16"/>
  <c r="AM353" i="16"/>
  <c r="AH122" i="16"/>
  <c r="Q122" i="16"/>
  <c r="N122" i="16"/>
  <c r="S122" i="16"/>
  <c r="N120" i="15"/>
  <c r="K120" i="15"/>
  <c r="P120" i="15"/>
  <c r="N121" i="14"/>
  <c r="K121" i="14"/>
  <c r="P121" i="14"/>
  <c r="P121" i="18" l="1"/>
  <c r="U120" i="18"/>
  <c r="Z349" i="18"/>
  <c r="BD120" i="18"/>
  <c r="BA120" i="18"/>
  <c r="BF120" i="18"/>
  <c r="BO120" i="18"/>
  <c r="BT120" i="18"/>
  <c r="BL121" i="18" s="1"/>
  <c r="BR120" i="18"/>
  <c r="AQ120" i="18"/>
  <c r="AN120" i="18"/>
  <c r="AS120" i="18"/>
  <c r="CD120" i="18"/>
  <c r="CA120" i="18"/>
  <c r="CF120" i="18"/>
  <c r="BM350" i="18"/>
  <c r="BZ349" i="18"/>
  <c r="AM349" i="18"/>
  <c r="AD120" i="18"/>
  <c r="AA120" i="18"/>
  <c r="AF120" i="18"/>
  <c r="AZ349" i="18"/>
  <c r="CC120" i="17"/>
  <c r="AM348" i="17"/>
  <c r="AP120" i="17"/>
  <c r="BP120" i="17"/>
  <c r="AC120" i="17"/>
  <c r="Z348" i="17"/>
  <c r="AZ348" i="17"/>
  <c r="AU119" i="17"/>
  <c r="CH119" i="17"/>
  <c r="P120" i="17"/>
  <c r="AH119" i="17"/>
  <c r="BH119" i="17"/>
  <c r="U119" i="17"/>
  <c r="BC120" i="17"/>
  <c r="BZ348" i="17"/>
  <c r="BU119" i="17"/>
  <c r="BM348" i="17"/>
  <c r="CD123" i="16"/>
  <c r="CA123" i="16"/>
  <c r="CF123" i="16"/>
  <c r="BZ355" i="16"/>
  <c r="BM355" i="16"/>
  <c r="BN123" i="16"/>
  <c r="BS123" i="16"/>
  <c r="AZ353" i="16"/>
  <c r="BH122" i="16"/>
  <c r="AQ123" i="16"/>
  <c r="AN123" i="16"/>
  <c r="AS123" i="16"/>
  <c r="AM354" i="16"/>
  <c r="AD123" i="16"/>
  <c r="AA123" i="16"/>
  <c r="AF123" i="16"/>
  <c r="O122" i="16"/>
  <c r="R122" i="16"/>
  <c r="T122" i="16"/>
  <c r="L123" i="16" s="1"/>
  <c r="P123" i="16" s="1"/>
  <c r="L120" i="15"/>
  <c r="O120" i="15"/>
  <c r="Q120" i="15"/>
  <c r="I121" i="15" s="1"/>
  <c r="L121" i="14"/>
  <c r="O121" i="14"/>
  <c r="Q121" i="14"/>
  <c r="I122" i="14" s="1"/>
  <c r="AM350" i="18" l="1"/>
  <c r="Z350" i="18"/>
  <c r="BP121" i="18"/>
  <c r="BM351" i="18"/>
  <c r="AB120" i="18"/>
  <c r="AG120" i="18"/>
  <c r="Y121" i="18" s="1"/>
  <c r="AE120" i="18"/>
  <c r="AO120" i="18"/>
  <c r="AT120" i="18"/>
  <c r="AL121" i="18" s="1"/>
  <c r="AR120" i="18"/>
  <c r="BZ350" i="18"/>
  <c r="AZ350" i="18"/>
  <c r="CB120" i="18"/>
  <c r="CE120" i="18"/>
  <c r="CG120" i="18"/>
  <c r="BY121" i="18" s="1"/>
  <c r="Q121" i="18"/>
  <c r="N121" i="18"/>
  <c r="S121" i="18"/>
  <c r="BB120" i="18"/>
  <c r="BE120" i="18"/>
  <c r="BG120" i="18"/>
  <c r="AY121" i="18" s="1"/>
  <c r="BU120" i="18"/>
  <c r="BQ120" i="17"/>
  <c r="BN120" i="17"/>
  <c r="BS120" i="17"/>
  <c r="AQ120" i="17"/>
  <c r="AN120" i="17"/>
  <c r="AS120" i="17"/>
  <c r="AM349" i="17"/>
  <c r="AZ349" i="17"/>
  <c r="Q120" i="17"/>
  <c r="N120" i="17"/>
  <c r="S120" i="17"/>
  <c r="AD120" i="17"/>
  <c r="AA120" i="17"/>
  <c r="AF120" i="17"/>
  <c r="CD120" i="17"/>
  <c r="CA120" i="17"/>
  <c r="CF120" i="17"/>
  <c r="BZ349" i="17"/>
  <c r="BD120" i="17"/>
  <c r="BA120" i="17"/>
  <c r="BF120" i="17"/>
  <c r="Z349" i="17"/>
  <c r="BM349" i="17"/>
  <c r="CB123" i="16"/>
  <c r="CG123" i="16"/>
  <c r="BY124" i="16" s="1"/>
  <c r="CC124" i="16" s="1"/>
  <c r="CE123" i="16"/>
  <c r="BZ356" i="16"/>
  <c r="BO123" i="16"/>
  <c r="BT123" i="16"/>
  <c r="BL124" i="16" s="1"/>
  <c r="BP124" i="16" s="1"/>
  <c r="BQ124" i="16" s="1"/>
  <c r="BR123" i="16"/>
  <c r="BM356" i="16"/>
  <c r="BD123" i="16"/>
  <c r="BA123" i="16"/>
  <c r="BF123" i="16"/>
  <c r="AZ354" i="16"/>
  <c r="AM355" i="16"/>
  <c r="AO123" i="16"/>
  <c r="AR123" i="16"/>
  <c r="AT123" i="16"/>
  <c r="AL124" i="16" s="1"/>
  <c r="AP124" i="16" s="1"/>
  <c r="AB123" i="16"/>
  <c r="AE123" i="16"/>
  <c r="AG123" i="16"/>
  <c r="Y124" i="16" s="1"/>
  <c r="AC124" i="16" s="1"/>
  <c r="U122" i="16"/>
  <c r="M121" i="15"/>
  <c r="R120" i="15"/>
  <c r="R121" i="14"/>
  <c r="M122" i="14"/>
  <c r="AU120" i="18" l="1"/>
  <c r="BQ121" i="18"/>
  <c r="BN121" i="18"/>
  <c r="BS121" i="18"/>
  <c r="CH120" i="18"/>
  <c r="AH120" i="18"/>
  <c r="Z351" i="18"/>
  <c r="CC121" i="18"/>
  <c r="AZ351" i="18"/>
  <c r="AC121" i="18"/>
  <c r="BC121" i="18"/>
  <c r="O121" i="18"/>
  <c r="T121" i="18"/>
  <c r="L122" i="18" s="1"/>
  <c r="R121" i="18"/>
  <c r="AM351" i="18"/>
  <c r="AP121" i="18"/>
  <c r="BH120" i="18"/>
  <c r="BZ351" i="18"/>
  <c r="BM352" i="18"/>
  <c r="AO120" i="17"/>
  <c r="AR120" i="17"/>
  <c r="AT120" i="17"/>
  <c r="AL121" i="17" s="1"/>
  <c r="BZ350" i="17"/>
  <c r="AB120" i="17"/>
  <c r="AG120" i="17"/>
  <c r="Y121" i="17" s="1"/>
  <c r="AE120" i="17"/>
  <c r="BM350" i="17"/>
  <c r="AM350" i="17"/>
  <c r="O120" i="17"/>
  <c r="R120" i="17"/>
  <c r="T120" i="17"/>
  <c r="L121" i="17" s="1"/>
  <c r="CB120" i="17"/>
  <c r="CG120" i="17"/>
  <c r="BY121" i="17" s="1"/>
  <c r="CE120" i="17"/>
  <c r="BO120" i="17"/>
  <c r="BT120" i="17"/>
  <c r="BL121" i="17" s="1"/>
  <c r="BR120" i="17"/>
  <c r="BB120" i="17"/>
  <c r="BE120" i="17"/>
  <c r="BG120" i="17"/>
  <c r="AY121" i="17" s="1"/>
  <c r="Z350" i="17"/>
  <c r="AZ350" i="17"/>
  <c r="BZ357" i="16"/>
  <c r="CH123" i="16"/>
  <c r="BM357" i="16"/>
  <c r="BU123" i="16"/>
  <c r="AZ355" i="16"/>
  <c r="BB123" i="16"/>
  <c r="BG123" i="16"/>
  <c r="AY124" i="16" s="1"/>
  <c r="BC124" i="16" s="1"/>
  <c r="BE123" i="16"/>
  <c r="AU123" i="16"/>
  <c r="AM356" i="16"/>
  <c r="AH123" i="16"/>
  <c r="Q123" i="16"/>
  <c r="N123" i="16"/>
  <c r="S123" i="16"/>
  <c r="N121" i="15"/>
  <c r="K121" i="15"/>
  <c r="P121" i="15"/>
  <c r="N122" i="14"/>
  <c r="K122" i="14"/>
  <c r="P122" i="14"/>
  <c r="AM352" i="18" l="1"/>
  <c r="BM353" i="18"/>
  <c r="BZ352" i="18"/>
  <c r="BO121" i="18"/>
  <c r="BR121" i="18"/>
  <c r="BT121" i="18"/>
  <c r="BL122" i="18" s="1"/>
  <c r="U121" i="18"/>
  <c r="P122" i="18"/>
  <c r="AQ121" i="18"/>
  <c r="AN121" i="18"/>
  <c r="AS121" i="18"/>
  <c r="BD121" i="18"/>
  <c r="BA121" i="18"/>
  <c r="BF121" i="18"/>
  <c r="CD121" i="18"/>
  <c r="CA121" i="18"/>
  <c r="CF121" i="18"/>
  <c r="AD121" i="18"/>
  <c r="AA121" i="18"/>
  <c r="AF121" i="18"/>
  <c r="Z352" i="18"/>
  <c r="AZ352" i="18"/>
  <c r="AM351" i="17"/>
  <c r="CH120" i="17"/>
  <c r="AP121" i="17"/>
  <c r="BZ351" i="17"/>
  <c r="P121" i="17"/>
  <c r="U120" i="17"/>
  <c r="AH120" i="17"/>
  <c r="AU120" i="17"/>
  <c r="Z351" i="17"/>
  <c r="BC121" i="17"/>
  <c r="BH120" i="17"/>
  <c r="BU120" i="17"/>
  <c r="AC121" i="17"/>
  <c r="CC121" i="17"/>
  <c r="BM351" i="17"/>
  <c r="AZ351" i="17"/>
  <c r="BP121" i="17"/>
  <c r="BZ358" i="16"/>
  <c r="CD124" i="16"/>
  <c r="CA124" i="16"/>
  <c r="CF124" i="16"/>
  <c r="BM358" i="16"/>
  <c r="BN124" i="16"/>
  <c r="BS124" i="16"/>
  <c r="BH123" i="16"/>
  <c r="AZ356" i="16"/>
  <c r="AM357" i="16"/>
  <c r="AQ124" i="16"/>
  <c r="AN124" i="16"/>
  <c r="AS124" i="16"/>
  <c r="AD124" i="16"/>
  <c r="AA124" i="16"/>
  <c r="AF124" i="16"/>
  <c r="O123" i="16"/>
  <c r="T123" i="16"/>
  <c r="L124" i="16" s="1"/>
  <c r="P124" i="16" s="1"/>
  <c r="R123" i="16"/>
  <c r="L121" i="15"/>
  <c r="Q121" i="15"/>
  <c r="I122" i="15" s="1"/>
  <c r="O121" i="15"/>
  <c r="L122" i="14"/>
  <c r="O122" i="14"/>
  <c r="Q122" i="14"/>
  <c r="I123" i="14" s="1"/>
  <c r="CB121" i="18" l="1"/>
  <c r="CE121" i="18"/>
  <c r="CG121" i="18"/>
  <c r="BY122" i="18" s="1"/>
  <c r="BM354" i="18"/>
  <c r="BZ353" i="18"/>
  <c r="AZ353" i="18"/>
  <c r="Z353" i="18"/>
  <c r="BB121" i="18"/>
  <c r="BG121" i="18"/>
  <c r="AY122" i="18" s="1"/>
  <c r="BE121" i="18"/>
  <c r="AO121" i="18"/>
  <c r="AR121" i="18"/>
  <c r="AT121" i="18"/>
  <c r="AL122" i="18" s="1"/>
  <c r="Q122" i="18"/>
  <c r="N122" i="18"/>
  <c r="S122" i="18"/>
  <c r="BP122" i="18"/>
  <c r="AM353" i="18"/>
  <c r="AB121" i="18"/>
  <c r="AE121" i="18"/>
  <c r="AG121" i="18"/>
  <c r="Y122" i="18" s="1"/>
  <c r="BU121" i="18"/>
  <c r="AQ121" i="17"/>
  <c r="AN121" i="17"/>
  <c r="AS121" i="17"/>
  <c r="BZ352" i="17"/>
  <c r="BM352" i="17"/>
  <c r="BQ121" i="17"/>
  <c r="BN121" i="17"/>
  <c r="BS121" i="17"/>
  <c r="Z352" i="17"/>
  <c r="Q121" i="17"/>
  <c r="N121" i="17"/>
  <c r="S121" i="17"/>
  <c r="AZ352" i="17"/>
  <c r="BD121" i="17"/>
  <c r="BA121" i="17"/>
  <c r="BF121" i="17"/>
  <c r="CD121" i="17"/>
  <c r="CA121" i="17"/>
  <c r="CF121" i="17"/>
  <c r="AD121" i="17"/>
  <c r="AA121" i="17"/>
  <c r="AF121" i="17"/>
  <c r="AM352" i="17"/>
  <c r="BZ359" i="16"/>
  <c r="CB124" i="16"/>
  <c r="CG124" i="16"/>
  <c r="BY125" i="16" s="1"/>
  <c r="CC125" i="16" s="1"/>
  <c r="CE124" i="16"/>
  <c r="BO124" i="16"/>
  <c r="BR124" i="16"/>
  <c r="BT124" i="16"/>
  <c r="BL125" i="16" s="1"/>
  <c r="BP125" i="16" s="1"/>
  <c r="BQ125" i="16" s="1"/>
  <c r="BM359" i="16"/>
  <c r="AZ357" i="16"/>
  <c r="BD124" i="16"/>
  <c r="BA124" i="16"/>
  <c r="BF124" i="16"/>
  <c r="AO124" i="16"/>
  <c r="AT124" i="16"/>
  <c r="AL125" i="16" s="1"/>
  <c r="AP125" i="16" s="1"/>
  <c r="AR124" i="16"/>
  <c r="AM358" i="16"/>
  <c r="AB124" i="16"/>
  <c r="AE124" i="16"/>
  <c r="AG124" i="16"/>
  <c r="Y125" i="16" s="1"/>
  <c r="AC125" i="16" s="1"/>
  <c r="U123" i="16"/>
  <c r="R121" i="15"/>
  <c r="M122" i="15"/>
  <c r="R122" i="14"/>
  <c r="M123" i="14"/>
  <c r="BZ354" i="18" l="1"/>
  <c r="BH121" i="18"/>
  <c r="BC122" i="18"/>
  <c r="AH121" i="18"/>
  <c r="BM355" i="18"/>
  <c r="Z354" i="18"/>
  <c r="O122" i="18"/>
  <c r="T122" i="18"/>
  <c r="L123" i="18" s="1"/>
  <c r="R122" i="18"/>
  <c r="AP122" i="18"/>
  <c r="CC122" i="18"/>
  <c r="AC122" i="18"/>
  <c r="AM354" i="18"/>
  <c r="AU121" i="18"/>
  <c r="AZ354" i="18"/>
  <c r="CH121" i="18"/>
  <c r="BQ122" i="18"/>
  <c r="BN122" i="18"/>
  <c r="BS122" i="18"/>
  <c r="AZ353" i="17"/>
  <c r="O121" i="17"/>
  <c r="T121" i="17"/>
  <c r="L122" i="17" s="1"/>
  <c r="R121" i="17"/>
  <c r="BZ353" i="17"/>
  <c r="AM353" i="17"/>
  <c r="BB121" i="17"/>
  <c r="BE121" i="17"/>
  <c r="BG121" i="17"/>
  <c r="AY122" i="17" s="1"/>
  <c r="CB121" i="17"/>
  <c r="CE121" i="17"/>
  <c r="CG121" i="17"/>
  <c r="BY122" i="17" s="1"/>
  <c r="AO121" i="17"/>
  <c r="AT121" i="17"/>
  <c r="AL122" i="17" s="1"/>
  <c r="AR121" i="17"/>
  <c r="BM353" i="17"/>
  <c r="Z353" i="17"/>
  <c r="AB121" i="17"/>
  <c r="AG121" i="17"/>
  <c r="Y122" i="17" s="1"/>
  <c r="AE121" i="17"/>
  <c r="BO121" i="17"/>
  <c r="BT121" i="17"/>
  <c r="BL122" i="17" s="1"/>
  <c r="BR121" i="17"/>
  <c r="CH124" i="16"/>
  <c r="BZ360" i="16"/>
  <c r="BU124" i="16"/>
  <c r="BM360" i="16"/>
  <c r="AZ358" i="16"/>
  <c r="BB124" i="16"/>
  <c r="BE124" i="16"/>
  <c r="BG124" i="16"/>
  <c r="AY125" i="16" s="1"/>
  <c r="BC125" i="16" s="1"/>
  <c r="AM359" i="16"/>
  <c r="AU124" i="16"/>
  <c r="AH124" i="16"/>
  <c r="Q124" i="16"/>
  <c r="N124" i="16"/>
  <c r="S124" i="16"/>
  <c r="N122" i="15"/>
  <c r="K122" i="15"/>
  <c r="P122" i="15"/>
  <c r="N123" i="14"/>
  <c r="K123" i="14"/>
  <c r="P123" i="14"/>
  <c r="U122" i="18" l="1"/>
  <c r="AM355" i="18"/>
  <c r="AZ355" i="18"/>
  <c r="CD122" i="18"/>
  <c r="CA122" i="18"/>
  <c r="CF122" i="18"/>
  <c r="Z355" i="18"/>
  <c r="P123" i="18"/>
  <c r="BM356" i="18"/>
  <c r="BO122" i="18"/>
  <c r="BT122" i="18"/>
  <c r="BL123" i="18" s="1"/>
  <c r="BR122" i="18"/>
  <c r="BD122" i="18"/>
  <c r="BA122" i="18"/>
  <c r="BF122" i="18"/>
  <c r="AD122" i="18"/>
  <c r="AA122" i="18"/>
  <c r="AF122" i="18"/>
  <c r="AQ122" i="18"/>
  <c r="AN122" i="18"/>
  <c r="AS122" i="18"/>
  <c r="BZ355" i="18"/>
  <c r="CH121" i="17"/>
  <c r="BC122" i="17"/>
  <c r="P122" i="17"/>
  <c r="AH121" i="17"/>
  <c r="AC122" i="17"/>
  <c r="AU121" i="17"/>
  <c r="BM354" i="17"/>
  <c r="BH121" i="17"/>
  <c r="BU121" i="17"/>
  <c r="Z354" i="17"/>
  <c r="AZ354" i="17"/>
  <c r="BZ354" i="17"/>
  <c r="U121" i="17"/>
  <c r="AP122" i="17"/>
  <c r="BP122" i="17"/>
  <c r="CC122" i="17"/>
  <c r="AM354" i="17"/>
  <c r="BZ361" i="16"/>
  <c r="CD125" i="16"/>
  <c r="CA125" i="16"/>
  <c r="CF125" i="16"/>
  <c r="BN125" i="16"/>
  <c r="BS125" i="16"/>
  <c r="BM361" i="16"/>
  <c r="BH124" i="16"/>
  <c r="AZ359" i="16"/>
  <c r="AM360" i="16"/>
  <c r="AQ125" i="16"/>
  <c r="AN125" i="16"/>
  <c r="AS125" i="16"/>
  <c r="AD125" i="16"/>
  <c r="AA125" i="16"/>
  <c r="AF125" i="16"/>
  <c r="O124" i="16"/>
  <c r="T124" i="16"/>
  <c r="L125" i="16" s="1"/>
  <c r="P125" i="16" s="1"/>
  <c r="R124" i="16"/>
  <c r="L122" i="15"/>
  <c r="O122" i="15"/>
  <c r="Q122" i="15"/>
  <c r="I123" i="15" s="1"/>
  <c r="L123" i="14"/>
  <c r="O123" i="14"/>
  <c r="Q123" i="14"/>
  <c r="I124" i="14" s="1"/>
  <c r="CB122" i="18" l="1"/>
  <c r="CG122" i="18"/>
  <c r="BY123" i="18" s="1"/>
  <c r="CE122" i="18"/>
  <c r="BZ356" i="18"/>
  <c r="AZ356" i="18"/>
  <c r="Q123" i="18"/>
  <c r="N123" i="18"/>
  <c r="S123" i="18"/>
  <c r="AB122" i="18"/>
  <c r="AG122" i="18"/>
  <c r="Y123" i="18" s="1"/>
  <c r="AE122" i="18"/>
  <c r="BM357" i="18"/>
  <c r="AO122" i="18"/>
  <c r="AR122" i="18"/>
  <c r="AT122" i="18"/>
  <c r="AL123" i="18" s="1"/>
  <c r="AM356" i="18"/>
  <c r="BB122" i="18"/>
  <c r="BE122" i="18"/>
  <c r="BG122" i="18"/>
  <c r="AY123" i="18" s="1"/>
  <c r="BU122" i="18"/>
  <c r="Z356" i="18"/>
  <c r="BP123" i="18"/>
  <c r="BM355" i="17"/>
  <c r="Q122" i="17"/>
  <c r="N122" i="17"/>
  <c r="S122" i="17"/>
  <c r="BQ122" i="17"/>
  <c r="BN122" i="17"/>
  <c r="BS122" i="17"/>
  <c r="BD122" i="17"/>
  <c r="BA122" i="17"/>
  <c r="BF122" i="17"/>
  <c r="CD122" i="17"/>
  <c r="CA122" i="17"/>
  <c r="CF122" i="17"/>
  <c r="BZ355" i="17"/>
  <c r="AQ122" i="17"/>
  <c r="AN122" i="17"/>
  <c r="AS122" i="17"/>
  <c r="AD122" i="17"/>
  <c r="AA122" i="17"/>
  <c r="AF122" i="17"/>
  <c r="AZ355" i="17"/>
  <c r="Z355" i="17"/>
  <c r="AM355" i="17"/>
  <c r="CB125" i="16"/>
  <c r="CE125" i="16"/>
  <c r="CG125" i="16"/>
  <c r="BY126" i="16" s="1"/>
  <c r="CC126" i="16" s="1"/>
  <c r="BZ362" i="16"/>
  <c r="BM362" i="16"/>
  <c r="BO125" i="16"/>
  <c r="BR125" i="16"/>
  <c r="BT125" i="16"/>
  <c r="BL126" i="16" s="1"/>
  <c r="BP126" i="16" s="1"/>
  <c r="BQ126" i="16" s="1"/>
  <c r="AZ360" i="16"/>
  <c r="BD125" i="16"/>
  <c r="BA125" i="16"/>
  <c r="BF125" i="16"/>
  <c r="AO125" i="16"/>
  <c r="AT125" i="16"/>
  <c r="AL126" i="16" s="1"/>
  <c r="AP126" i="16" s="1"/>
  <c r="AR125" i="16"/>
  <c r="AM361" i="16"/>
  <c r="AB125" i="16"/>
  <c r="AE125" i="16"/>
  <c r="AG125" i="16"/>
  <c r="Y126" i="16" s="1"/>
  <c r="AC126" i="16" s="1"/>
  <c r="U124" i="16"/>
  <c r="M123" i="15"/>
  <c r="R122" i="15"/>
  <c r="M124" i="14"/>
  <c r="R123" i="14"/>
  <c r="BM358" i="18" l="1"/>
  <c r="AM357" i="18"/>
  <c r="AP123" i="18"/>
  <c r="BZ357" i="18"/>
  <c r="AC123" i="18"/>
  <c r="AU122" i="18"/>
  <c r="CH122" i="18"/>
  <c r="BQ123" i="18"/>
  <c r="BN123" i="18"/>
  <c r="BS123" i="18"/>
  <c r="AZ357" i="18"/>
  <c r="BC123" i="18"/>
  <c r="O123" i="18"/>
  <c r="T123" i="18"/>
  <c r="L124" i="18" s="1"/>
  <c r="R123" i="18"/>
  <c r="CC123" i="18"/>
  <c r="AH122" i="18"/>
  <c r="Z357" i="18"/>
  <c r="BH122" i="18"/>
  <c r="AZ356" i="17"/>
  <c r="O122" i="17"/>
  <c r="R122" i="17"/>
  <c r="T122" i="17"/>
  <c r="L123" i="17" s="1"/>
  <c r="AB122" i="17"/>
  <c r="AG122" i="17"/>
  <c r="Y123" i="17" s="1"/>
  <c r="AE122" i="17"/>
  <c r="AM356" i="17"/>
  <c r="AO122" i="17"/>
  <c r="AR122" i="17"/>
  <c r="AT122" i="17"/>
  <c r="AL123" i="17" s="1"/>
  <c r="BB122" i="17"/>
  <c r="BG122" i="17"/>
  <c r="AY123" i="17" s="1"/>
  <c r="BE122" i="17"/>
  <c r="BZ356" i="17"/>
  <c r="BO122" i="17"/>
  <c r="BR122" i="17"/>
  <c r="BT122" i="17"/>
  <c r="BL123" i="17" s="1"/>
  <c r="CB122" i="17"/>
  <c r="CE122" i="17"/>
  <c r="CG122" i="17"/>
  <c r="BY123" i="17" s="1"/>
  <c r="Z356" i="17"/>
  <c r="BM356" i="17"/>
  <c r="BZ363" i="16"/>
  <c r="CH125" i="16"/>
  <c r="BU125" i="16"/>
  <c r="BM363" i="16"/>
  <c r="BB125" i="16"/>
  <c r="BG125" i="16"/>
  <c r="AY126" i="16" s="1"/>
  <c r="BC126" i="16" s="1"/>
  <c r="BE125" i="16"/>
  <c r="AZ361" i="16"/>
  <c r="AU125" i="16"/>
  <c r="AM362" i="16"/>
  <c r="AH125" i="16"/>
  <c r="Q125" i="16"/>
  <c r="N125" i="16"/>
  <c r="S125" i="16"/>
  <c r="N123" i="15"/>
  <c r="K123" i="15"/>
  <c r="P123" i="15"/>
  <c r="N124" i="14"/>
  <c r="K124" i="14"/>
  <c r="P124" i="14"/>
  <c r="P124" i="18" l="1"/>
  <c r="BD123" i="18"/>
  <c r="BA123" i="18"/>
  <c r="BF123" i="18"/>
  <c r="BZ358" i="18"/>
  <c r="Z358" i="18"/>
  <c r="CD123" i="18"/>
  <c r="CA123" i="18"/>
  <c r="CF123" i="18"/>
  <c r="AZ358" i="18"/>
  <c r="AM358" i="18"/>
  <c r="AD123" i="18"/>
  <c r="AA123" i="18"/>
  <c r="AF123" i="18"/>
  <c r="AQ123" i="18"/>
  <c r="AN123" i="18"/>
  <c r="AS123" i="18"/>
  <c r="U123" i="18"/>
  <c r="BO123" i="18"/>
  <c r="BR123" i="18"/>
  <c r="BT123" i="18"/>
  <c r="BL124" i="18" s="1"/>
  <c r="BM359" i="18"/>
  <c r="BZ357" i="17"/>
  <c r="BC123" i="17"/>
  <c r="AH122" i="17"/>
  <c r="P123" i="17"/>
  <c r="U122" i="17"/>
  <c r="BH122" i="17"/>
  <c r="Z357" i="17"/>
  <c r="AM357" i="17"/>
  <c r="CC123" i="17"/>
  <c r="CH122" i="17"/>
  <c r="AC123" i="17"/>
  <c r="BP123" i="17"/>
  <c r="AP123" i="17"/>
  <c r="AZ357" i="17"/>
  <c r="BM357" i="17"/>
  <c r="BU122" i="17"/>
  <c r="AU122" i="17"/>
  <c r="CD126" i="16"/>
  <c r="CA126" i="16"/>
  <c r="CF126" i="16"/>
  <c r="BZ364" i="16"/>
  <c r="BM364" i="16"/>
  <c r="BN126" i="16"/>
  <c r="BS126" i="16"/>
  <c r="BH125" i="16"/>
  <c r="AZ362" i="16"/>
  <c r="AM363" i="16"/>
  <c r="AQ126" i="16"/>
  <c r="AN126" i="16"/>
  <c r="AS126" i="16"/>
  <c r="AD126" i="16"/>
  <c r="AA126" i="16"/>
  <c r="AF126" i="16"/>
  <c r="O125" i="16"/>
  <c r="T125" i="16"/>
  <c r="L126" i="16" s="1"/>
  <c r="P126" i="16" s="1"/>
  <c r="R125" i="16"/>
  <c r="L123" i="15"/>
  <c r="Q123" i="15"/>
  <c r="I124" i="15" s="1"/>
  <c r="O123" i="15"/>
  <c r="L124" i="14"/>
  <c r="Q124" i="14"/>
  <c r="I125" i="14" s="1"/>
  <c r="O124" i="14"/>
  <c r="Z359" i="18" l="1"/>
  <c r="AO123" i="18"/>
  <c r="AR123" i="18"/>
  <c r="AT123" i="18"/>
  <c r="AL124" i="18" s="1"/>
  <c r="BB123" i="18"/>
  <c r="BE123" i="18"/>
  <c r="BG123" i="18"/>
  <c r="AY124" i="18" s="1"/>
  <c r="BM360" i="18"/>
  <c r="AZ359" i="18"/>
  <c r="CB123" i="18"/>
  <c r="CG123" i="18"/>
  <c r="BY124" i="18" s="1"/>
  <c r="CE123" i="18"/>
  <c r="BP124" i="18"/>
  <c r="AB123" i="18"/>
  <c r="AG123" i="18"/>
  <c r="Y124" i="18" s="1"/>
  <c r="AE123" i="18"/>
  <c r="Q124" i="18"/>
  <c r="N124" i="18"/>
  <c r="S124" i="18"/>
  <c r="AM359" i="18"/>
  <c r="BZ359" i="18"/>
  <c r="BU123" i="18"/>
  <c r="Q123" i="17"/>
  <c r="N123" i="17"/>
  <c r="S123" i="17"/>
  <c r="AD123" i="17"/>
  <c r="AA123" i="17"/>
  <c r="AF123" i="17"/>
  <c r="Z358" i="17"/>
  <c r="BD123" i="17"/>
  <c r="BA123" i="17"/>
  <c r="BF123" i="17"/>
  <c r="BQ123" i="17"/>
  <c r="BN123" i="17"/>
  <c r="BS123" i="17"/>
  <c r="AZ358" i="17"/>
  <c r="AM358" i="17"/>
  <c r="BM358" i="17"/>
  <c r="AQ123" i="17"/>
  <c r="AN123" i="17"/>
  <c r="AS123" i="17"/>
  <c r="CD123" i="17"/>
  <c r="CA123" i="17"/>
  <c r="CF123" i="17"/>
  <c r="BZ358" i="17"/>
  <c r="CB126" i="16"/>
  <c r="CG126" i="16"/>
  <c r="BY127" i="16" s="1"/>
  <c r="CC127" i="16" s="1"/>
  <c r="CE126" i="16"/>
  <c r="BZ365" i="16"/>
  <c r="BO126" i="16"/>
  <c r="BT126" i="16"/>
  <c r="BL127" i="16" s="1"/>
  <c r="BP127" i="16" s="1"/>
  <c r="BQ127" i="16" s="1"/>
  <c r="BR126" i="16"/>
  <c r="BM365" i="16"/>
  <c r="AZ363" i="16"/>
  <c r="BD126" i="16"/>
  <c r="BA126" i="16"/>
  <c r="BF126" i="16"/>
  <c r="AO126" i="16"/>
  <c r="AT126" i="16"/>
  <c r="AL127" i="16" s="1"/>
  <c r="AP127" i="16" s="1"/>
  <c r="AR126" i="16"/>
  <c r="AM364" i="16"/>
  <c r="AB126" i="16"/>
  <c r="AE126" i="16"/>
  <c r="AG126" i="16"/>
  <c r="Y127" i="16" s="1"/>
  <c r="AC127" i="16" s="1"/>
  <c r="U125" i="16"/>
  <c r="R123" i="15"/>
  <c r="M124" i="15"/>
  <c r="R124" i="14"/>
  <c r="M125" i="14"/>
  <c r="CC124" i="18" l="1"/>
  <c r="BZ360" i="18"/>
  <c r="AU123" i="18"/>
  <c r="AC124" i="18"/>
  <c r="AZ360" i="18"/>
  <c r="AM360" i="18"/>
  <c r="BM361" i="18"/>
  <c r="BC124" i="18"/>
  <c r="AH123" i="18"/>
  <c r="AP124" i="18"/>
  <c r="BQ124" i="18"/>
  <c r="BN124" i="18"/>
  <c r="BS124" i="18"/>
  <c r="O124" i="18"/>
  <c r="T124" i="18"/>
  <c r="L125" i="18" s="1"/>
  <c r="R124" i="18"/>
  <c r="CH123" i="18"/>
  <c r="BH123" i="18"/>
  <c r="Z360" i="18"/>
  <c r="AO123" i="17"/>
  <c r="AT123" i="17"/>
  <c r="AL124" i="17" s="1"/>
  <c r="AR123" i="17"/>
  <c r="AZ359" i="17"/>
  <c r="BZ359" i="17"/>
  <c r="BM359" i="17"/>
  <c r="BO123" i="17"/>
  <c r="BT123" i="17"/>
  <c r="BL124" i="17" s="1"/>
  <c r="BR123" i="17"/>
  <c r="AM359" i="17"/>
  <c r="BB123" i="17"/>
  <c r="BG123" i="17"/>
  <c r="AY124" i="17" s="1"/>
  <c r="BE123" i="17"/>
  <c r="O123" i="17"/>
  <c r="R123" i="17"/>
  <c r="T123" i="17"/>
  <c r="L124" i="17" s="1"/>
  <c r="Z359" i="17"/>
  <c r="AB123" i="17"/>
  <c r="AG123" i="17"/>
  <c r="Y124" i="17" s="1"/>
  <c r="AE123" i="17"/>
  <c r="CB123" i="17"/>
  <c r="CG123" i="17"/>
  <c r="BY124" i="17" s="1"/>
  <c r="CE123" i="17"/>
  <c r="BZ366" i="16"/>
  <c r="CH126" i="16"/>
  <c r="BM366" i="16"/>
  <c r="BU126" i="16"/>
  <c r="BB126" i="16"/>
  <c r="BG126" i="16"/>
  <c r="AY127" i="16" s="1"/>
  <c r="BC127" i="16" s="1"/>
  <c r="BE126" i="16"/>
  <c r="AZ364" i="16"/>
  <c r="AU126" i="16"/>
  <c r="AM365" i="16"/>
  <c r="AH126" i="16"/>
  <c r="Q126" i="16"/>
  <c r="N126" i="16"/>
  <c r="S126" i="16"/>
  <c r="N124" i="15"/>
  <c r="K124" i="15"/>
  <c r="P124" i="15"/>
  <c r="N125" i="14"/>
  <c r="K125" i="14"/>
  <c r="P125" i="14"/>
  <c r="BM362" i="18" l="1"/>
  <c r="AQ124" i="18"/>
  <c r="AN124" i="18"/>
  <c r="AS124" i="18"/>
  <c r="AM361" i="18"/>
  <c r="U124" i="18"/>
  <c r="BZ361" i="18"/>
  <c r="BO124" i="18"/>
  <c r="BT124" i="18"/>
  <c r="BL125" i="18" s="1"/>
  <c r="BR124" i="18"/>
  <c r="P125" i="18"/>
  <c r="AD124" i="18"/>
  <c r="AA124" i="18"/>
  <c r="AF124" i="18"/>
  <c r="Z361" i="18"/>
  <c r="BD124" i="18"/>
  <c r="BA124" i="18"/>
  <c r="BF124" i="18"/>
  <c r="AZ361" i="18"/>
  <c r="CD124" i="18"/>
  <c r="CA124" i="18"/>
  <c r="CF124" i="18"/>
  <c r="BC124" i="17"/>
  <c r="AZ360" i="17"/>
  <c r="BP124" i="17"/>
  <c r="AC124" i="17"/>
  <c r="Z360" i="17"/>
  <c r="AM360" i="17"/>
  <c r="BM360" i="17"/>
  <c r="AU123" i="17"/>
  <c r="BZ360" i="17"/>
  <c r="BH123" i="17"/>
  <c r="P124" i="17"/>
  <c r="AP124" i="17"/>
  <c r="AH123" i="17"/>
  <c r="CH123" i="17"/>
  <c r="CC124" i="17"/>
  <c r="U123" i="17"/>
  <c r="BU123" i="17"/>
  <c r="BZ367" i="16"/>
  <c r="CD127" i="16"/>
  <c r="CA127" i="16"/>
  <c r="CF127" i="16"/>
  <c r="G20" i="16" s="1"/>
  <c r="BN127" i="16"/>
  <c r="BS127" i="16"/>
  <c r="F20" i="16" s="1"/>
  <c r="BM367" i="16"/>
  <c r="BH126" i="16"/>
  <c r="AZ365" i="16"/>
  <c r="AQ127" i="16"/>
  <c r="AN127" i="16"/>
  <c r="AS127" i="16"/>
  <c r="D20" i="16" s="1"/>
  <c r="AM366" i="16"/>
  <c r="AD127" i="16"/>
  <c r="AA127" i="16"/>
  <c r="AF127" i="16"/>
  <c r="C20" i="16" s="1"/>
  <c r="O126" i="16"/>
  <c r="R126" i="16"/>
  <c r="T126" i="16"/>
  <c r="L127" i="16" s="1"/>
  <c r="P127" i="16" s="1"/>
  <c r="L124" i="15"/>
  <c r="O124" i="15"/>
  <c r="Q124" i="15"/>
  <c r="I125" i="15" s="1"/>
  <c r="L125" i="14"/>
  <c r="O125" i="14"/>
  <c r="Q125" i="14"/>
  <c r="I126" i="14" s="1"/>
  <c r="BU124" i="18" l="1"/>
  <c r="AO124" i="18"/>
  <c r="AT124" i="18"/>
  <c r="AL125" i="18" s="1"/>
  <c r="AR124" i="18"/>
  <c r="BB124" i="18"/>
  <c r="BE124" i="18"/>
  <c r="BG124" i="18"/>
  <c r="AY125" i="18" s="1"/>
  <c r="AM362" i="18"/>
  <c r="AB124" i="18"/>
  <c r="AE124" i="18"/>
  <c r="AG124" i="18"/>
  <c r="Y125" i="18" s="1"/>
  <c r="BP125" i="18"/>
  <c r="Z362" i="18"/>
  <c r="AZ362" i="18"/>
  <c r="BZ362" i="18"/>
  <c r="CB124" i="18"/>
  <c r="CE124" i="18"/>
  <c r="CG124" i="18"/>
  <c r="BY125" i="18" s="1"/>
  <c r="Q125" i="18"/>
  <c r="N125" i="18"/>
  <c r="S125" i="18"/>
  <c r="BM363" i="18"/>
  <c r="AQ124" i="17"/>
  <c r="AN124" i="17"/>
  <c r="AS124" i="17"/>
  <c r="BQ124" i="17"/>
  <c r="BN124" i="17"/>
  <c r="BS124" i="17"/>
  <c r="AM361" i="17"/>
  <c r="AZ361" i="17"/>
  <c r="BM361" i="17"/>
  <c r="AD124" i="17"/>
  <c r="AA124" i="17"/>
  <c r="AF124" i="17"/>
  <c r="CD124" i="17"/>
  <c r="CA124" i="17"/>
  <c r="CF124" i="17"/>
  <c r="Q124" i="17"/>
  <c r="N124" i="17"/>
  <c r="S124" i="17"/>
  <c r="BZ361" i="17"/>
  <c r="Z361" i="17"/>
  <c r="BD124" i="17"/>
  <c r="BA124" i="17"/>
  <c r="BF124" i="17"/>
  <c r="CB127" i="16"/>
  <c r="CG127" i="16"/>
  <c r="BY128" i="16" s="1"/>
  <c r="CC128" i="16" s="1"/>
  <c r="CE127" i="16"/>
  <c r="BO127" i="16"/>
  <c r="BR127" i="16"/>
  <c r="BT127" i="16"/>
  <c r="BL128" i="16" s="1"/>
  <c r="BP128" i="16" s="1"/>
  <c r="BQ128" i="16" s="1"/>
  <c r="BD127" i="16"/>
  <c r="BA127" i="16"/>
  <c r="BF127" i="16"/>
  <c r="E20" i="16" s="1"/>
  <c r="AZ366" i="16"/>
  <c r="AM367" i="16"/>
  <c r="AO127" i="16"/>
  <c r="AR127" i="16"/>
  <c r="AT127" i="16"/>
  <c r="AL128" i="16" s="1"/>
  <c r="AP128" i="16" s="1"/>
  <c r="AB127" i="16"/>
  <c r="AG127" i="16"/>
  <c r="Y128" i="16" s="1"/>
  <c r="AC128" i="16" s="1"/>
  <c r="AE127" i="16"/>
  <c r="K40" i="11" s="1"/>
  <c r="U126" i="16"/>
  <c r="R124" i="15"/>
  <c r="M125" i="15"/>
  <c r="M126" i="14"/>
  <c r="R125" i="14"/>
  <c r="BH124" i="18" l="1"/>
  <c r="AP125" i="18"/>
  <c r="B18" i="18"/>
  <c r="AU124" i="18"/>
  <c r="AZ363" i="18"/>
  <c r="AM363" i="18"/>
  <c r="BQ125" i="18"/>
  <c r="BN125" i="18"/>
  <c r="BS125" i="18"/>
  <c r="AC125" i="18"/>
  <c r="BZ363" i="18"/>
  <c r="CC125" i="18"/>
  <c r="O125" i="18"/>
  <c r="R125" i="18"/>
  <c r="T125" i="18"/>
  <c r="L126" i="18" s="1"/>
  <c r="AH124" i="18"/>
  <c r="BM364" i="18"/>
  <c r="CH124" i="18"/>
  <c r="Z363" i="18"/>
  <c r="BC125" i="18"/>
  <c r="AB124" i="17"/>
  <c r="AE124" i="17"/>
  <c r="AG124" i="17"/>
  <c r="Y125" i="17" s="1"/>
  <c r="BO124" i="17"/>
  <c r="BR124" i="17"/>
  <c r="BT124" i="17"/>
  <c r="BL125" i="17" s="1"/>
  <c r="AM362" i="17"/>
  <c r="O124" i="17"/>
  <c r="T124" i="17"/>
  <c r="L125" i="17" s="1"/>
  <c r="R124" i="17"/>
  <c r="BB124" i="17"/>
  <c r="BG124" i="17"/>
  <c r="AY125" i="17" s="1"/>
  <c r="BE124" i="17"/>
  <c r="AO124" i="17"/>
  <c r="AR124" i="17"/>
  <c r="AT124" i="17"/>
  <c r="AL125" i="17" s="1"/>
  <c r="BZ362" i="17"/>
  <c r="BM362" i="17"/>
  <c r="Z362" i="17"/>
  <c r="CB124" i="17"/>
  <c r="CG124" i="17"/>
  <c r="BY125" i="17" s="1"/>
  <c r="CE124" i="17"/>
  <c r="AZ362" i="17"/>
  <c r="CH127" i="16"/>
  <c r="BU127" i="16"/>
  <c r="AZ367" i="16"/>
  <c r="BB127" i="16"/>
  <c r="BE127" i="16"/>
  <c r="BG127" i="16"/>
  <c r="AY128" i="16" s="1"/>
  <c r="BC128" i="16" s="1"/>
  <c r="AU127" i="16"/>
  <c r="AH127" i="16"/>
  <c r="Q127" i="16"/>
  <c r="N127" i="16"/>
  <c r="S127" i="16"/>
  <c r="B20" i="16" s="1"/>
  <c r="N125" i="15"/>
  <c r="K125" i="15"/>
  <c r="P125" i="15"/>
  <c r="N126" i="14"/>
  <c r="K126" i="14"/>
  <c r="P126" i="14"/>
  <c r="F18" i="18" l="1"/>
  <c r="Z364" i="18"/>
  <c r="BO125" i="18"/>
  <c r="BR125" i="18"/>
  <c r="BT125" i="18"/>
  <c r="BL126" i="18" s="1"/>
  <c r="BM365" i="18"/>
  <c r="AM364" i="18"/>
  <c r="AQ125" i="18"/>
  <c r="AN125" i="18"/>
  <c r="AS125" i="18"/>
  <c r="P126" i="18"/>
  <c r="U125" i="18"/>
  <c r="CD125" i="18"/>
  <c r="CA125" i="18"/>
  <c r="CF125" i="18"/>
  <c r="BZ364" i="18"/>
  <c r="BD125" i="18"/>
  <c r="BA125" i="18"/>
  <c r="BF125" i="18"/>
  <c r="AD125" i="18"/>
  <c r="AA125" i="18"/>
  <c r="AF125" i="18"/>
  <c r="AZ364" i="18"/>
  <c r="CC125" i="17"/>
  <c r="BU124" i="17"/>
  <c r="U124" i="17"/>
  <c r="BZ363" i="17"/>
  <c r="AU124" i="17"/>
  <c r="Z363" i="17"/>
  <c r="AC125" i="17"/>
  <c r="BP125" i="17"/>
  <c r="AP125" i="17"/>
  <c r="P125" i="17"/>
  <c r="BH124" i="17"/>
  <c r="AM363" i="17"/>
  <c r="AH124" i="17"/>
  <c r="CH124" i="17"/>
  <c r="BM363" i="17"/>
  <c r="AZ363" i="17"/>
  <c r="BC125" i="17"/>
  <c r="CD128" i="16"/>
  <c r="CA128" i="16"/>
  <c r="CF128" i="16"/>
  <c r="BN128" i="16"/>
  <c r="BS128" i="16"/>
  <c r="BH127" i="16"/>
  <c r="AQ128" i="16"/>
  <c r="AN128" i="16"/>
  <c r="AS128" i="16"/>
  <c r="AD128" i="16"/>
  <c r="AA128" i="16"/>
  <c r="AF128" i="16"/>
  <c r="O127" i="16"/>
  <c r="T127" i="16"/>
  <c r="L128" i="16" s="1"/>
  <c r="P128" i="16" s="1"/>
  <c r="R127" i="16"/>
  <c r="L125" i="15"/>
  <c r="O125" i="15"/>
  <c r="Q125" i="15"/>
  <c r="I126" i="15" s="1"/>
  <c r="L126" i="14"/>
  <c r="Q126" i="14"/>
  <c r="I127" i="14" s="1"/>
  <c r="O126" i="14"/>
  <c r="G18" i="18" l="1"/>
  <c r="Q126" i="18"/>
  <c r="N126" i="18"/>
  <c r="S126" i="18"/>
  <c r="BU125" i="18"/>
  <c r="AB125" i="18"/>
  <c r="AE125" i="18"/>
  <c r="AG125" i="18"/>
  <c r="Y126" i="18" s="1"/>
  <c r="BZ365" i="18"/>
  <c r="AO125" i="18"/>
  <c r="AR125" i="18"/>
  <c r="AT125" i="18"/>
  <c r="AL126" i="18" s="1"/>
  <c r="CB125" i="18"/>
  <c r="CE125" i="18"/>
  <c r="CG125" i="18"/>
  <c r="BY126" i="18" s="1"/>
  <c r="AM365" i="18"/>
  <c r="Z365" i="18"/>
  <c r="BP126" i="18"/>
  <c r="AZ365" i="18"/>
  <c r="D18" i="18"/>
  <c r="C18" i="18"/>
  <c r="E18" i="18"/>
  <c r="BB125" i="18"/>
  <c r="BE125" i="18"/>
  <c r="BG125" i="18"/>
  <c r="AY126" i="18" s="1"/>
  <c r="BZ364" i="17"/>
  <c r="AD125" i="17"/>
  <c r="AA125" i="17"/>
  <c r="AF125" i="17"/>
  <c r="AM364" i="17"/>
  <c r="BM364" i="17"/>
  <c r="Z364" i="17"/>
  <c r="AZ364" i="17"/>
  <c r="BD125" i="17"/>
  <c r="BA125" i="17"/>
  <c r="BF125" i="17"/>
  <c r="BQ125" i="17"/>
  <c r="BN125" i="17"/>
  <c r="BS125" i="17"/>
  <c r="Q125" i="17"/>
  <c r="N125" i="17"/>
  <c r="S125" i="17"/>
  <c r="AQ125" i="17"/>
  <c r="AN125" i="17"/>
  <c r="AS125" i="17"/>
  <c r="CD125" i="17"/>
  <c r="CA125" i="17"/>
  <c r="CF125" i="17"/>
  <c r="CB128" i="16"/>
  <c r="CG128" i="16"/>
  <c r="BY129" i="16" s="1"/>
  <c r="CC129" i="16" s="1"/>
  <c r="CE128" i="16"/>
  <c r="BO128" i="16"/>
  <c r="BT128" i="16"/>
  <c r="BL129" i="16" s="1"/>
  <c r="BP129" i="16" s="1"/>
  <c r="BQ129" i="16" s="1"/>
  <c r="BR128" i="16"/>
  <c r="BD128" i="16"/>
  <c r="BA128" i="16"/>
  <c r="BF128" i="16"/>
  <c r="AO128" i="16"/>
  <c r="AR128" i="16"/>
  <c r="AT128" i="16"/>
  <c r="AL129" i="16" s="1"/>
  <c r="AP129" i="16" s="1"/>
  <c r="AB128" i="16"/>
  <c r="AE128" i="16"/>
  <c r="AG128" i="16"/>
  <c r="Y129" i="16" s="1"/>
  <c r="AC129" i="16" s="1"/>
  <c r="U127" i="16"/>
  <c r="M126" i="15"/>
  <c r="R125" i="15"/>
  <c r="R126" i="14"/>
  <c r="M127" i="14"/>
  <c r="BQ126" i="18" l="1"/>
  <c r="BN126" i="18"/>
  <c r="BS126" i="18"/>
  <c r="AU125" i="18"/>
  <c r="AP126" i="18"/>
  <c r="O126" i="18"/>
  <c r="R126" i="18"/>
  <c r="T126" i="18"/>
  <c r="L127" i="18" s="1"/>
  <c r="BC126" i="18"/>
  <c r="BH125" i="18"/>
  <c r="CC126" i="18"/>
  <c r="AC126" i="18"/>
  <c r="CH125" i="18"/>
  <c r="AH125" i="18"/>
  <c r="AO125" i="17"/>
  <c r="AR125" i="17"/>
  <c r="AT125" i="17"/>
  <c r="AL126" i="17" s="1"/>
  <c r="AM365" i="17"/>
  <c r="O125" i="17"/>
  <c r="T125" i="17"/>
  <c r="L126" i="17" s="1"/>
  <c r="R125" i="17"/>
  <c r="C18" i="17"/>
  <c r="E18" i="17"/>
  <c r="BM365" i="17"/>
  <c r="B18" i="17"/>
  <c r="G18" i="17"/>
  <c r="AB125" i="17"/>
  <c r="AE125" i="17"/>
  <c r="AG125" i="17"/>
  <c r="Y126" i="17" s="1"/>
  <c r="F18" i="17"/>
  <c r="BO125" i="17"/>
  <c r="BT125" i="17"/>
  <c r="BL126" i="17" s="1"/>
  <c r="BR125" i="17"/>
  <c r="Z365" i="17"/>
  <c r="BB125" i="17"/>
  <c r="BG125" i="17"/>
  <c r="AY126" i="17" s="1"/>
  <c r="BE125" i="17"/>
  <c r="AZ365" i="17"/>
  <c r="CB125" i="17"/>
  <c r="CG125" i="17"/>
  <c r="BY126" i="17" s="1"/>
  <c r="CE125" i="17"/>
  <c r="D18" i="17"/>
  <c r="BZ365" i="17"/>
  <c r="CH128" i="16"/>
  <c r="BU128" i="16"/>
  <c r="BB128" i="16"/>
  <c r="BE128" i="16"/>
  <c r="BG128" i="16"/>
  <c r="AY129" i="16" s="1"/>
  <c r="BC129" i="16" s="1"/>
  <c r="AU128" i="16"/>
  <c r="AH128" i="16"/>
  <c r="Q128" i="16"/>
  <c r="N128" i="16"/>
  <c r="S128" i="16"/>
  <c r="N126" i="15"/>
  <c r="K126" i="15"/>
  <c r="P126" i="15"/>
  <c r="N127" i="14"/>
  <c r="K127" i="14"/>
  <c r="P127" i="14"/>
  <c r="AQ126" i="18" l="1"/>
  <c r="AN126" i="18"/>
  <c r="AS126" i="18"/>
  <c r="BD126" i="18"/>
  <c r="BA126" i="18"/>
  <c r="BF126" i="18"/>
  <c r="P127" i="18"/>
  <c r="AD126" i="18"/>
  <c r="AA126" i="18"/>
  <c r="AF126" i="18"/>
  <c r="CD126" i="18"/>
  <c r="CA126" i="18"/>
  <c r="CF126" i="18"/>
  <c r="U126" i="18"/>
  <c r="BO126" i="18"/>
  <c r="BR126" i="18"/>
  <c r="BT126" i="18"/>
  <c r="BL127" i="18" s="1"/>
  <c r="BH125" i="17"/>
  <c r="BC126" i="17"/>
  <c r="U125" i="17"/>
  <c r="P126" i="17"/>
  <c r="AC126" i="17"/>
  <c r="CC126" i="17"/>
  <c r="AP126" i="17"/>
  <c r="CH125" i="17"/>
  <c r="AH125" i="17"/>
  <c r="BU125" i="17"/>
  <c r="AU125" i="17"/>
  <c r="BP126" i="17"/>
  <c r="CD129" i="16"/>
  <c r="CA129" i="16"/>
  <c r="CF129" i="16"/>
  <c r="BN129" i="16"/>
  <c r="BS129" i="16"/>
  <c r="BH128" i="16"/>
  <c r="AQ129" i="16"/>
  <c r="AN129" i="16"/>
  <c r="AS129" i="16"/>
  <c r="AD129" i="16"/>
  <c r="AA129" i="16"/>
  <c r="AF129" i="16"/>
  <c r="O128" i="16"/>
  <c r="R128" i="16"/>
  <c r="T128" i="16"/>
  <c r="L129" i="16" s="1"/>
  <c r="P129" i="16" s="1"/>
  <c r="L126" i="15"/>
  <c r="Q126" i="15"/>
  <c r="I127" i="15" s="1"/>
  <c r="O126" i="15"/>
  <c r="L127" i="14"/>
  <c r="O127" i="14"/>
  <c r="Q127" i="14"/>
  <c r="I128" i="14" s="1"/>
  <c r="Q127" i="18" l="1"/>
  <c r="N127" i="18"/>
  <c r="S127" i="18"/>
  <c r="BP127" i="18"/>
  <c r="BU126" i="18"/>
  <c r="AB126" i="18"/>
  <c r="AG126" i="18"/>
  <c r="Y127" i="18" s="1"/>
  <c r="AE126" i="18"/>
  <c r="CB126" i="18"/>
  <c r="CE126" i="18"/>
  <c r="CG126" i="18"/>
  <c r="BY127" i="18" s="1"/>
  <c r="BB126" i="18"/>
  <c r="BE126" i="18"/>
  <c r="BG126" i="18"/>
  <c r="AY127" i="18" s="1"/>
  <c r="AO126" i="18"/>
  <c r="AR126" i="18"/>
  <c r="AT126" i="18"/>
  <c r="AL127" i="18" s="1"/>
  <c r="CD126" i="17"/>
  <c r="CA126" i="17"/>
  <c r="CF126" i="17"/>
  <c r="BD126" i="17"/>
  <c r="BA126" i="17"/>
  <c r="BF126" i="17"/>
  <c r="Q126" i="17"/>
  <c r="N126" i="17"/>
  <c r="S126" i="17"/>
  <c r="AQ126" i="17"/>
  <c r="AN126" i="17"/>
  <c r="AS126" i="17"/>
  <c r="BQ126" i="17"/>
  <c r="BN126" i="17"/>
  <c r="BS126" i="17"/>
  <c r="AD126" i="17"/>
  <c r="AA126" i="17"/>
  <c r="AF126" i="17"/>
  <c r="CB129" i="16"/>
  <c r="CG129" i="16"/>
  <c r="BY130" i="16" s="1"/>
  <c r="CC130" i="16" s="1"/>
  <c r="CE129" i="16"/>
  <c r="BO129" i="16"/>
  <c r="BT129" i="16"/>
  <c r="BL130" i="16" s="1"/>
  <c r="BP130" i="16" s="1"/>
  <c r="BQ130" i="16" s="1"/>
  <c r="BR129" i="16"/>
  <c r="BD129" i="16"/>
  <c r="BA129" i="16"/>
  <c r="BF129" i="16"/>
  <c r="AO129" i="16"/>
  <c r="AR129" i="16"/>
  <c r="AT129" i="16"/>
  <c r="AL130" i="16" s="1"/>
  <c r="AP130" i="16" s="1"/>
  <c r="AB129" i="16"/>
  <c r="AE129" i="16"/>
  <c r="AG129" i="16"/>
  <c r="Y130" i="16" s="1"/>
  <c r="AC130" i="16" s="1"/>
  <c r="U128" i="16"/>
  <c r="M127" i="15"/>
  <c r="R126" i="15"/>
  <c r="R127" i="14"/>
  <c r="M128" i="14"/>
  <c r="CC127" i="18" l="1"/>
  <c r="CH126" i="18"/>
  <c r="BQ127" i="18"/>
  <c r="BN127" i="18"/>
  <c r="BS127" i="18"/>
  <c r="AU126" i="18"/>
  <c r="AH126" i="18"/>
  <c r="O127" i="18"/>
  <c r="T127" i="18"/>
  <c r="L128" i="18" s="1"/>
  <c r="R127" i="18"/>
  <c r="AP127" i="18"/>
  <c r="BC127" i="18"/>
  <c r="AC127" i="18"/>
  <c r="BH126" i="18"/>
  <c r="O126" i="17"/>
  <c r="T126" i="17"/>
  <c r="L127" i="17" s="1"/>
  <c r="R126" i="17"/>
  <c r="BB126" i="17"/>
  <c r="BE126" i="17"/>
  <c r="BG126" i="17"/>
  <c r="AY127" i="17" s="1"/>
  <c r="CB126" i="17"/>
  <c r="CE126" i="17"/>
  <c r="CG126" i="17"/>
  <c r="BY127" i="17" s="1"/>
  <c r="BO126" i="17"/>
  <c r="BT126" i="17"/>
  <c r="BL127" i="17" s="1"/>
  <c r="BR126" i="17"/>
  <c r="AO126" i="17"/>
  <c r="AT126" i="17"/>
  <c r="AL127" i="17" s="1"/>
  <c r="AR126" i="17"/>
  <c r="AB126" i="17"/>
  <c r="AG126" i="17"/>
  <c r="Y127" i="17" s="1"/>
  <c r="AE126" i="17"/>
  <c r="CH129" i="16"/>
  <c r="BU129" i="16"/>
  <c r="BB129" i="16"/>
  <c r="BG129" i="16"/>
  <c r="AY130" i="16" s="1"/>
  <c r="BC130" i="16" s="1"/>
  <c r="BE129" i="16"/>
  <c r="AU129" i="16"/>
  <c r="AH129" i="16"/>
  <c r="Q129" i="16"/>
  <c r="N129" i="16"/>
  <c r="S129" i="16"/>
  <c r="N127" i="15"/>
  <c r="K127" i="15"/>
  <c r="P127" i="15"/>
  <c r="N128" i="14"/>
  <c r="K128" i="14"/>
  <c r="P128" i="14"/>
  <c r="AQ127" i="18" l="1"/>
  <c r="AN127" i="18"/>
  <c r="AS127" i="18"/>
  <c r="BO127" i="18"/>
  <c r="BT127" i="18"/>
  <c r="BL128" i="18" s="1"/>
  <c r="BR127" i="18"/>
  <c r="AD127" i="18"/>
  <c r="AA127" i="18"/>
  <c r="AF127" i="18"/>
  <c r="U127" i="18"/>
  <c r="P128" i="18"/>
  <c r="CD127" i="18"/>
  <c r="CA127" i="18"/>
  <c r="CF127" i="18"/>
  <c r="BD127" i="18"/>
  <c r="BA127" i="18"/>
  <c r="BF127" i="18"/>
  <c r="BC127" i="17"/>
  <c r="BP127" i="17"/>
  <c r="BH126" i="17"/>
  <c r="P127" i="17"/>
  <c r="BU126" i="17"/>
  <c r="U126" i="17"/>
  <c r="AU126" i="17"/>
  <c r="CH126" i="17"/>
  <c r="AH126" i="17"/>
  <c r="AC127" i="17"/>
  <c r="CC127" i="17"/>
  <c r="AP127" i="17"/>
  <c r="CD130" i="16"/>
  <c r="CA130" i="16"/>
  <c r="CF130" i="16"/>
  <c r="BN130" i="16"/>
  <c r="BS130" i="16"/>
  <c r="BH129" i="16"/>
  <c r="AQ130" i="16"/>
  <c r="AN130" i="16"/>
  <c r="AS130" i="16"/>
  <c r="AD130" i="16"/>
  <c r="AA130" i="16"/>
  <c r="AF130" i="16"/>
  <c r="O129" i="16"/>
  <c r="T129" i="16"/>
  <c r="L130" i="16" s="1"/>
  <c r="P130" i="16" s="1"/>
  <c r="R129" i="16"/>
  <c r="L127" i="15"/>
  <c r="Q127" i="15"/>
  <c r="I128" i="15" s="1"/>
  <c r="O127" i="15"/>
  <c r="L128" i="14"/>
  <c r="O128" i="14"/>
  <c r="Q128" i="14"/>
  <c r="I129" i="14" s="1"/>
  <c r="BU127" i="18" l="1"/>
  <c r="BB127" i="18"/>
  <c r="BG127" i="18"/>
  <c r="AY128" i="18" s="1"/>
  <c r="BE127" i="18"/>
  <c r="AB127" i="18"/>
  <c r="AE127" i="18"/>
  <c r="AG127" i="18"/>
  <c r="Y128" i="18" s="1"/>
  <c r="BP128" i="18"/>
  <c r="AO127" i="18"/>
  <c r="AR127" i="18"/>
  <c r="AT127" i="18"/>
  <c r="AL128" i="18" s="1"/>
  <c r="CB127" i="18"/>
  <c r="CG127" i="18"/>
  <c r="BY128" i="18" s="1"/>
  <c r="CE127" i="18"/>
  <c r="Q128" i="18"/>
  <c r="N128" i="18"/>
  <c r="S128" i="18"/>
  <c r="Q127" i="17"/>
  <c r="N127" i="17"/>
  <c r="S127" i="17"/>
  <c r="AQ127" i="17"/>
  <c r="AN127" i="17"/>
  <c r="AS127" i="17"/>
  <c r="AD127" i="17"/>
  <c r="AA127" i="17"/>
  <c r="AF127" i="17"/>
  <c r="BD127" i="17"/>
  <c r="BA127" i="17"/>
  <c r="BF127" i="17"/>
  <c r="CD127" i="17"/>
  <c r="CA127" i="17"/>
  <c r="CF127" i="17"/>
  <c r="BQ127" i="17"/>
  <c r="BN127" i="17"/>
  <c r="BS127" i="17"/>
  <c r="CB130" i="16"/>
  <c r="CE130" i="16"/>
  <c r="CG130" i="16"/>
  <c r="BY131" i="16" s="1"/>
  <c r="CC131" i="16" s="1"/>
  <c r="BO130" i="16"/>
  <c r="BR130" i="16"/>
  <c r="BT130" i="16"/>
  <c r="BL131" i="16" s="1"/>
  <c r="BP131" i="16" s="1"/>
  <c r="BQ131" i="16" s="1"/>
  <c r="BD130" i="16"/>
  <c r="BA130" i="16"/>
  <c r="BF130" i="16"/>
  <c r="AO130" i="16"/>
  <c r="AT130" i="16"/>
  <c r="AL131" i="16" s="1"/>
  <c r="AP131" i="16" s="1"/>
  <c r="AR130" i="16"/>
  <c r="AB130" i="16"/>
  <c r="AG130" i="16"/>
  <c r="Y131" i="16" s="1"/>
  <c r="AC131" i="16" s="1"/>
  <c r="AE130" i="16"/>
  <c r="U129" i="16"/>
  <c r="R127" i="15"/>
  <c r="M128" i="15"/>
  <c r="R128" i="14"/>
  <c r="M129" i="14"/>
  <c r="AP128" i="18" l="1"/>
  <c r="BC128" i="18"/>
  <c r="CH127" i="18"/>
  <c r="AC128" i="18"/>
  <c r="AU127" i="18"/>
  <c r="O128" i="18"/>
  <c r="T128" i="18"/>
  <c r="L129" i="18" s="1"/>
  <c r="R128" i="18"/>
  <c r="AH127" i="18"/>
  <c r="BH127" i="18"/>
  <c r="BQ128" i="18"/>
  <c r="BN128" i="18"/>
  <c r="BS128" i="18"/>
  <c r="CC128" i="18"/>
  <c r="O127" i="17"/>
  <c r="R127" i="17"/>
  <c r="T127" i="17"/>
  <c r="L128" i="17" s="1"/>
  <c r="AB127" i="17"/>
  <c r="AE127" i="17"/>
  <c r="AG127" i="17"/>
  <c r="Y128" i="17" s="1"/>
  <c r="CB127" i="17"/>
  <c r="CG127" i="17"/>
  <c r="BY128" i="17" s="1"/>
  <c r="CE127" i="17"/>
  <c r="AO127" i="17"/>
  <c r="AT127" i="17"/>
  <c r="AL128" i="17" s="1"/>
  <c r="AR127" i="17"/>
  <c r="BB127" i="17"/>
  <c r="BG127" i="17"/>
  <c r="AY128" i="17" s="1"/>
  <c r="BE127" i="17"/>
  <c r="BO127" i="17"/>
  <c r="BR127" i="17"/>
  <c r="BT127" i="17"/>
  <c r="BL128" i="17" s="1"/>
  <c r="CH130" i="16"/>
  <c r="BU130" i="16"/>
  <c r="BB130" i="16"/>
  <c r="BG130" i="16"/>
  <c r="AY131" i="16" s="1"/>
  <c r="BC131" i="16" s="1"/>
  <c r="BE130" i="16"/>
  <c r="AU130" i="16"/>
  <c r="AH130" i="16"/>
  <c r="Q130" i="16"/>
  <c r="N130" i="16"/>
  <c r="S130" i="16"/>
  <c r="N128" i="15"/>
  <c r="K128" i="15"/>
  <c r="P128" i="15"/>
  <c r="N129" i="14"/>
  <c r="K129" i="14"/>
  <c r="P129" i="14"/>
  <c r="CD128" i="18" l="1"/>
  <c r="CA128" i="18"/>
  <c r="CF128" i="18"/>
  <c r="AD128" i="18"/>
  <c r="AA128" i="18"/>
  <c r="AF128" i="18"/>
  <c r="BD128" i="18"/>
  <c r="BA128" i="18"/>
  <c r="BF128" i="18"/>
  <c r="U128" i="18"/>
  <c r="P129" i="18"/>
  <c r="AQ128" i="18"/>
  <c r="AN128" i="18"/>
  <c r="AS128" i="18"/>
  <c r="BO128" i="18"/>
  <c r="BR128" i="18"/>
  <c r="BT128" i="18"/>
  <c r="BL129" i="18" s="1"/>
  <c r="AP128" i="17"/>
  <c r="BP128" i="17"/>
  <c r="BH127" i="17"/>
  <c r="AU127" i="17"/>
  <c r="U127" i="17"/>
  <c r="CH127" i="17"/>
  <c r="CC128" i="17"/>
  <c r="AC128" i="17"/>
  <c r="P128" i="17"/>
  <c r="BU127" i="17"/>
  <c r="BC128" i="17"/>
  <c r="AH127" i="17"/>
  <c r="CD131" i="16"/>
  <c r="CA131" i="16"/>
  <c r="CF131" i="16"/>
  <c r="BN131" i="16"/>
  <c r="BS131" i="16"/>
  <c r="BH130" i="16"/>
  <c r="AQ131" i="16"/>
  <c r="AN131" i="16"/>
  <c r="AS131" i="16"/>
  <c r="AA131" i="16"/>
  <c r="AD131" i="16"/>
  <c r="AF131" i="16"/>
  <c r="O130" i="16"/>
  <c r="R130" i="16"/>
  <c r="T130" i="16"/>
  <c r="L131" i="16" s="1"/>
  <c r="P131" i="16" s="1"/>
  <c r="L128" i="15"/>
  <c r="O128" i="15"/>
  <c r="Q128" i="15"/>
  <c r="I129" i="15" s="1"/>
  <c r="L129" i="14"/>
  <c r="O129" i="14"/>
  <c r="Q129" i="14"/>
  <c r="I130" i="14" s="1"/>
  <c r="BB128" i="18" l="1"/>
  <c r="BE128" i="18"/>
  <c r="BG128" i="18"/>
  <c r="AY129" i="18" s="1"/>
  <c r="AO128" i="18"/>
  <c r="AT128" i="18"/>
  <c r="AL129" i="18" s="1"/>
  <c r="AR128" i="18"/>
  <c r="AB128" i="18"/>
  <c r="AG128" i="18"/>
  <c r="Y129" i="18" s="1"/>
  <c r="AE128" i="18"/>
  <c r="BU128" i="18"/>
  <c r="BP129" i="18"/>
  <c r="CB128" i="18"/>
  <c r="CG128" i="18"/>
  <c r="BY129" i="18" s="1"/>
  <c r="CE128" i="18"/>
  <c r="Q129" i="18"/>
  <c r="N129" i="18"/>
  <c r="S129" i="18"/>
  <c r="CD128" i="17"/>
  <c r="CA128" i="17"/>
  <c r="CF128" i="17"/>
  <c r="BD128" i="17"/>
  <c r="BA128" i="17"/>
  <c r="BF128" i="17"/>
  <c r="AD128" i="17"/>
  <c r="AA128" i="17"/>
  <c r="AF128" i="17"/>
  <c r="AQ128" i="17"/>
  <c r="AN128" i="17"/>
  <c r="AS128" i="17"/>
  <c r="BQ128" i="17"/>
  <c r="BN128" i="17"/>
  <c r="BS128" i="17"/>
  <c r="Q128" i="17"/>
  <c r="N128" i="17"/>
  <c r="S128" i="17"/>
  <c r="CB131" i="16"/>
  <c r="CG131" i="16"/>
  <c r="BY132" i="16" s="1"/>
  <c r="CC132" i="16" s="1"/>
  <c r="CE131" i="16"/>
  <c r="BO131" i="16"/>
  <c r="BT131" i="16"/>
  <c r="BL132" i="16" s="1"/>
  <c r="BP132" i="16" s="1"/>
  <c r="BQ132" i="16" s="1"/>
  <c r="BR131" i="16"/>
  <c r="BD131" i="16"/>
  <c r="BA131" i="16"/>
  <c r="BF131" i="16"/>
  <c r="AO131" i="16"/>
  <c r="AT131" i="16"/>
  <c r="AL132" i="16" s="1"/>
  <c r="AP132" i="16" s="1"/>
  <c r="AR131" i="16"/>
  <c r="AB131" i="16"/>
  <c r="AG131" i="16"/>
  <c r="Y132" i="16" s="1"/>
  <c r="AC132" i="16" s="1"/>
  <c r="AE131" i="16"/>
  <c r="U130" i="16"/>
  <c r="M129" i="15"/>
  <c r="R128" i="15"/>
  <c r="R129" i="14"/>
  <c r="M130" i="14"/>
  <c r="BQ129" i="18" l="1"/>
  <c r="BN129" i="18"/>
  <c r="BS129" i="18"/>
  <c r="AU128" i="18"/>
  <c r="AC129" i="18"/>
  <c r="AP129" i="18"/>
  <c r="BC129" i="18"/>
  <c r="O129" i="18"/>
  <c r="R129" i="18"/>
  <c r="T129" i="18"/>
  <c r="L130" i="18" s="1"/>
  <c r="CH128" i="18"/>
  <c r="BH128" i="18"/>
  <c r="CC129" i="18"/>
  <c r="AH128" i="18"/>
  <c r="AB128" i="17"/>
  <c r="AE128" i="17"/>
  <c r="AG128" i="17"/>
  <c r="Y129" i="17" s="1"/>
  <c r="BB128" i="17"/>
  <c r="BE128" i="17"/>
  <c r="BG128" i="17"/>
  <c r="AY129" i="17" s="1"/>
  <c r="BO128" i="17"/>
  <c r="BT128" i="17"/>
  <c r="BL129" i="17" s="1"/>
  <c r="BR128" i="17"/>
  <c r="CB128" i="17"/>
  <c r="CG128" i="17"/>
  <c r="BY129" i="17" s="1"/>
  <c r="CE128" i="17"/>
  <c r="AO128" i="17"/>
  <c r="AT128" i="17"/>
  <c r="AL129" i="17" s="1"/>
  <c r="AR128" i="17"/>
  <c r="O128" i="17"/>
  <c r="R128" i="17"/>
  <c r="T128" i="17"/>
  <c r="L129" i="17" s="1"/>
  <c r="CH131" i="16"/>
  <c r="BU131" i="16"/>
  <c r="BB131" i="16"/>
  <c r="BE131" i="16"/>
  <c r="BG131" i="16"/>
  <c r="AY132" i="16" s="1"/>
  <c r="BC132" i="16" s="1"/>
  <c r="AU131" i="16"/>
  <c r="AH131" i="16"/>
  <c r="Q131" i="16"/>
  <c r="N131" i="16"/>
  <c r="S131" i="16"/>
  <c r="N129" i="15"/>
  <c r="K129" i="15"/>
  <c r="P129" i="15"/>
  <c r="N130" i="14"/>
  <c r="K130" i="14"/>
  <c r="P130" i="14"/>
  <c r="AD129" i="18" l="1"/>
  <c r="AA129" i="18"/>
  <c r="AF129" i="18"/>
  <c r="U129" i="18"/>
  <c r="BD129" i="18"/>
  <c r="BA129" i="18"/>
  <c r="BF129" i="18"/>
  <c r="AQ129" i="18"/>
  <c r="AN129" i="18"/>
  <c r="AS129" i="18"/>
  <c r="BO129" i="18"/>
  <c r="BT129" i="18"/>
  <c r="BL130" i="18" s="1"/>
  <c r="BR129" i="18"/>
  <c r="P130" i="18"/>
  <c r="CD129" i="18"/>
  <c r="CA129" i="18"/>
  <c r="CF129" i="18"/>
  <c r="CC129" i="17"/>
  <c r="CH128" i="17"/>
  <c r="U128" i="17"/>
  <c r="BH128" i="17"/>
  <c r="P129" i="17"/>
  <c r="BC129" i="17"/>
  <c r="AU128" i="17"/>
  <c r="AP129" i="17"/>
  <c r="BU128" i="17"/>
  <c r="AH128" i="17"/>
  <c r="AC129" i="17"/>
  <c r="BP129" i="17"/>
  <c r="CD132" i="16"/>
  <c r="CA132" i="16"/>
  <c r="CF132" i="16"/>
  <c r="BN132" i="16"/>
  <c r="BS132" i="16"/>
  <c r="BH131" i="16"/>
  <c r="AQ132" i="16"/>
  <c r="AN132" i="16"/>
  <c r="AS132" i="16"/>
  <c r="AD132" i="16"/>
  <c r="AA132" i="16"/>
  <c r="AF132" i="16"/>
  <c r="O131" i="16"/>
  <c r="T131" i="16"/>
  <c r="L132" i="16" s="1"/>
  <c r="P132" i="16" s="1"/>
  <c r="R131" i="16"/>
  <c r="L129" i="15"/>
  <c r="O129" i="15"/>
  <c r="Q129" i="15"/>
  <c r="I130" i="15" s="1"/>
  <c r="L130" i="14"/>
  <c r="O130" i="14"/>
  <c r="Q130" i="14"/>
  <c r="I131" i="14" s="1"/>
  <c r="BB129" i="18" l="1"/>
  <c r="BG129" i="18"/>
  <c r="AY130" i="18" s="1"/>
  <c r="BE129" i="18"/>
  <c r="BU129" i="18"/>
  <c r="CB129" i="18"/>
  <c r="CE129" i="18"/>
  <c r="CG129" i="18"/>
  <c r="BY130" i="18" s="1"/>
  <c r="AO129" i="18"/>
  <c r="AT129" i="18"/>
  <c r="AL130" i="18" s="1"/>
  <c r="AR129" i="18"/>
  <c r="BP130" i="18"/>
  <c r="AB129" i="18"/>
  <c r="AG129" i="18"/>
  <c r="Y130" i="18" s="1"/>
  <c r="AE129" i="18"/>
  <c r="Q130" i="18"/>
  <c r="N130" i="18"/>
  <c r="S130" i="18"/>
  <c r="AQ129" i="17"/>
  <c r="AN129" i="17"/>
  <c r="AS129" i="17"/>
  <c r="AD129" i="17"/>
  <c r="AA129" i="17"/>
  <c r="AF129" i="17"/>
  <c r="Q129" i="17"/>
  <c r="N129" i="17"/>
  <c r="S129" i="17"/>
  <c r="BQ129" i="17"/>
  <c r="BN129" i="17"/>
  <c r="BS129" i="17"/>
  <c r="BD129" i="17"/>
  <c r="BA129" i="17"/>
  <c r="BF129" i="17"/>
  <c r="CD129" i="17"/>
  <c r="CA129" i="17"/>
  <c r="CF129" i="17"/>
  <c r="CB132" i="16"/>
  <c r="CE132" i="16"/>
  <c r="CG132" i="16"/>
  <c r="BY133" i="16" s="1"/>
  <c r="CC133" i="16" s="1"/>
  <c r="BO132" i="16"/>
  <c r="BR132" i="16"/>
  <c r="BT132" i="16"/>
  <c r="BL133" i="16" s="1"/>
  <c r="BP133" i="16" s="1"/>
  <c r="BQ133" i="16" s="1"/>
  <c r="BD132" i="16"/>
  <c r="BA132" i="16"/>
  <c r="BF132" i="16"/>
  <c r="AO132" i="16"/>
  <c r="AT132" i="16"/>
  <c r="AL133" i="16" s="1"/>
  <c r="AP133" i="16" s="1"/>
  <c r="AR132" i="16"/>
  <c r="AB132" i="16"/>
  <c r="AG132" i="16"/>
  <c r="Y133" i="16" s="1"/>
  <c r="AC133" i="16" s="1"/>
  <c r="AE132" i="16"/>
  <c r="U131" i="16"/>
  <c r="M130" i="15"/>
  <c r="R129" i="15"/>
  <c r="M131" i="14"/>
  <c r="R130" i="14"/>
  <c r="AU129" i="18" l="1"/>
  <c r="CH129" i="18"/>
  <c r="AH129" i="18"/>
  <c r="AP130" i="18"/>
  <c r="BC130" i="18"/>
  <c r="O130" i="18"/>
  <c r="T130" i="18"/>
  <c r="L131" i="18" s="1"/>
  <c r="R130" i="18"/>
  <c r="AC130" i="18"/>
  <c r="BQ130" i="18"/>
  <c r="BN130" i="18"/>
  <c r="BS130" i="18"/>
  <c r="BH129" i="18"/>
  <c r="CC130" i="18"/>
  <c r="O129" i="17"/>
  <c r="T129" i="17"/>
  <c r="L130" i="17" s="1"/>
  <c r="R129" i="17"/>
  <c r="AB129" i="17"/>
  <c r="AE129" i="17"/>
  <c r="AG129" i="17"/>
  <c r="Y130" i="17" s="1"/>
  <c r="BB129" i="17"/>
  <c r="BG129" i="17"/>
  <c r="AY130" i="17" s="1"/>
  <c r="BE129" i="17"/>
  <c r="AO129" i="17"/>
  <c r="AR129" i="17"/>
  <c r="AT129" i="17"/>
  <c r="AL130" i="17" s="1"/>
  <c r="BO129" i="17"/>
  <c r="BR129" i="17"/>
  <c r="BT129" i="17"/>
  <c r="BL130" i="17" s="1"/>
  <c r="CB129" i="17"/>
  <c r="CE129" i="17"/>
  <c r="CG129" i="17"/>
  <c r="BY130" i="17" s="1"/>
  <c r="CH132" i="16"/>
  <c r="BU132" i="16"/>
  <c r="BB132" i="16"/>
  <c r="BE132" i="16"/>
  <c r="BG132" i="16"/>
  <c r="AY133" i="16" s="1"/>
  <c r="BC133" i="16" s="1"/>
  <c r="AU132" i="16"/>
  <c r="AH132" i="16"/>
  <c r="Q132" i="16"/>
  <c r="N132" i="16"/>
  <c r="S132" i="16"/>
  <c r="N130" i="15"/>
  <c r="K130" i="15"/>
  <c r="P130" i="15"/>
  <c r="N131" i="14"/>
  <c r="K131" i="14"/>
  <c r="P131" i="14"/>
  <c r="AQ130" i="18" l="1"/>
  <c r="AN130" i="18"/>
  <c r="AS130" i="18"/>
  <c r="CD130" i="18"/>
  <c r="CA130" i="18"/>
  <c r="CF130" i="18"/>
  <c r="U130" i="18"/>
  <c r="AD130" i="18"/>
  <c r="AA130" i="18"/>
  <c r="AF130" i="18"/>
  <c r="BO130" i="18"/>
  <c r="BR130" i="18"/>
  <c r="BT130" i="18"/>
  <c r="BL131" i="18" s="1"/>
  <c r="BD130" i="18"/>
  <c r="BA130" i="18"/>
  <c r="BF130" i="18"/>
  <c r="P131" i="18"/>
  <c r="BP130" i="17"/>
  <c r="AP130" i="17"/>
  <c r="AU129" i="17"/>
  <c r="CH129" i="17"/>
  <c r="AH129" i="17"/>
  <c r="BU129" i="17"/>
  <c r="BH129" i="17"/>
  <c r="BC130" i="17"/>
  <c r="P130" i="17"/>
  <c r="CC130" i="17"/>
  <c r="AC130" i="17"/>
  <c r="U129" i="17"/>
  <c r="CD133" i="16"/>
  <c r="CA133" i="16"/>
  <c r="CF133" i="16"/>
  <c r="BN133" i="16"/>
  <c r="BS133" i="16"/>
  <c r="BH132" i="16"/>
  <c r="AQ133" i="16"/>
  <c r="AN133" i="16"/>
  <c r="AS133" i="16"/>
  <c r="AD133" i="16"/>
  <c r="AA133" i="16"/>
  <c r="AF133" i="16"/>
  <c r="O132" i="16"/>
  <c r="T132" i="16"/>
  <c r="L133" i="16" s="1"/>
  <c r="P133" i="16" s="1"/>
  <c r="R132" i="16"/>
  <c r="L130" i="15"/>
  <c r="Q130" i="15"/>
  <c r="I131" i="15" s="1"/>
  <c r="O130" i="15"/>
  <c r="L131" i="14"/>
  <c r="Q131" i="14"/>
  <c r="I132" i="14" s="1"/>
  <c r="O131" i="14"/>
  <c r="BP131" i="18" l="1"/>
  <c r="CB130" i="18"/>
  <c r="CG130" i="18"/>
  <c r="BY131" i="18" s="1"/>
  <c r="CE130" i="18"/>
  <c r="AB130" i="18"/>
  <c r="AE130" i="18"/>
  <c r="AG130" i="18"/>
  <c r="Y131" i="18" s="1"/>
  <c r="Q131" i="18"/>
  <c r="N131" i="18"/>
  <c r="S131" i="18"/>
  <c r="AO130" i="18"/>
  <c r="AR130" i="18"/>
  <c r="AT130" i="18"/>
  <c r="AL131" i="18" s="1"/>
  <c r="BU130" i="18"/>
  <c r="BB130" i="18"/>
  <c r="BG130" i="18"/>
  <c r="AY131" i="18" s="1"/>
  <c r="BE130" i="18"/>
  <c r="BD130" i="17"/>
  <c r="BA130" i="17"/>
  <c r="BF130" i="17"/>
  <c r="CD130" i="17"/>
  <c r="CA130" i="17"/>
  <c r="CF130" i="17"/>
  <c r="AD130" i="17"/>
  <c r="AA130" i="17"/>
  <c r="AF130" i="17"/>
  <c r="AQ130" i="17"/>
  <c r="AN130" i="17"/>
  <c r="AS130" i="17"/>
  <c r="Q130" i="17"/>
  <c r="N130" i="17"/>
  <c r="S130" i="17"/>
  <c r="BQ130" i="17"/>
  <c r="BN130" i="17"/>
  <c r="BS130" i="17"/>
  <c r="CB133" i="16"/>
  <c r="CE133" i="16"/>
  <c r="CG133" i="16"/>
  <c r="BY134" i="16" s="1"/>
  <c r="CC134" i="16" s="1"/>
  <c r="BO133" i="16"/>
  <c r="BT133" i="16"/>
  <c r="BL134" i="16" s="1"/>
  <c r="BP134" i="16" s="1"/>
  <c r="BQ134" i="16" s="1"/>
  <c r="BR133" i="16"/>
  <c r="BD133" i="16"/>
  <c r="BA133" i="16"/>
  <c r="BF133" i="16"/>
  <c r="AO133" i="16"/>
  <c r="AT133" i="16"/>
  <c r="AL134" i="16" s="1"/>
  <c r="AP134" i="16" s="1"/>
  <c r="AR133" i="16"/>
  <c r="AB133" i="16"/>
  <c r="AE133" i="16"/>
  <c r="AG133" i="16"/>
  <c r="Y134" i="16" s="1"/>
  <c r="AC134" i="16" s="1"/>
  <c r="U132" i="16"/>
  <c r="M131" i="15"/>
  <c r="R130" i="15"/>
  <c r="M132" i="14"/>
  <c r="R131" i="14"/>
  <c r="AH130" i="18" l="1"/>
  <c r="CH130" i="18"/>
  <c r="O131" i="18"/>
  <c r="T131" i="18"/>
  <c r="L132" i="18" s="1"/>
  <c r="R131" i="18"/>
  <c r="AP131" i="18"/>
  <c r="BQ131" i="18"/>
  <c r="BN131" i="18"/>
  <c r="BS131" i="18"/>
  <c r="BH130" i="18"/>
  <c r="BC131" i="18"/>
  <c r="CC131" i="18"/>
  <c r="AU130" i="18"/>
  <c r="AC131" i="18"/>
  <c r="AB130" i="17"/>
  <c r="AE130" i="17"/>
  <c r="AG130" i="17"/>
  <c r="Y131" i="17" s="1"/>
  <c r="O130" i="17"/>
  <c r="T130" i="17"/>
  <c r="L131" i="17" s="1"/>
  <c r="R130" i="17"/>
  <c r="AO130" i="17"/>
  <c r="AT130" i="17"/>
  <c r="AL131" i="17" s="1"/>
  <c r="AR130" i="17"/>
  <c r="BB130" i="17"/>
  <c r="BE130" i="17"/>
  <c r="BG130" i="17"/>
  <c r="AY131" i="17" s="1"/>
  <c r="CB130" i="17"/>
  <c r="CE130" i="17"/>
  <c r="CG130" i="17"/>
  <c r="BY131" i="17" s="1"/>
  <c r="BO130" i="17"/>
  <c r="BR130" i="17"/>
  <c r="BT130" i="17"/>
  <c r="BL131" i="17" s="1"/>
  <c r="CH133" i="16"/>
  <c r="BU133" i="16"/>
  <c r="BB133" i="16"/>
  <c r="BG133" i="16"/>
  <c r="AY134" i="16" s="1"/>
  <c r="BC134" i="16" s="1"/>
  <c r="BE133" i="16"/>
  <c r="AU133" i="16"/>
  <c r="AH133" i="16"/>
  <c r="Q133" i="16"/>
  <c r="N133" i="16"/>
  <c r="S133" i="16"/>
  <c r="N131" i="15"/>
  <c r="K131" i="15"/>
  <c r="P131" i="15"/>
  <c r="N132" i="14"/>
  <c r="K132" i="14"/>
  <c r="P132" i="14"/>
  <c r="BD131" i="18" l="1"/>
  <c r="BA131" i="18"/>
  <c r="BF131" i="18"/>
  <c r="U131" i="18"/>
  <c r="CD131" i="18"/>
  <c r="CA131" i="18"/>
  <c r="CF131" i="18"/>
  <c r="P132" i="18"/>
  <c r="AQ131" i="18"/>
  <c r="AN131" i="18"/>
  <c r="AS131" i="18"/>
  <c r="AD131" i="18"/>
  <c r="AA131" i="18"/>
  <c r="AF131" i="18"/>
  <c r="BO131" i="18"/>
  <c r="BT131" i="18"/>
  <c r="BL132" i="18" s="1"/>
  <c r="BR131" i="18"/>
  <c r="U130" i="17"/>
  <c r="BU130" i="17"/>
  <c r="BC131" i="17"/>
  <c r="BH130" i="17"/>
  <c r="AU130" i="17"/>
  <c r="AP131" i="17"/>
  <c r="AH130" i="17"/>
  <c r="BP131" i="17"/>
  <c r="P131" i="17"/>
  <c r="AC131" i="17"/>
  <c r="CC131" i="17"/>
  <c r="CH130" i="17"/>
  <c r="CD134" i="16"/>
  <c r="CA134" i="16"/>
  <c r="CF134" i="16"/>
  <c r="BN134" i="16"/>
  <c r="BS134" i="16"/>
  <c r="BH133" i="16"/>
  <c r="AQ134" i="16"/>
  <c r="AN134" i="16"/>
  <c r="AS134" i="16"/>
  <c r="AD134" i="16"/>
  <c r="AA134" i="16"/>
  <c r="AF134" i="16"/>
  <c r="O133" i="16"/>
  <c r="R133" i="16"/>
  <c r="T133" i="16"/>
  <c r="L134" i="16" s="1"/>
  <c r="P134" i="16" s="1"/>
  <c r="L131" i="15"/>
  <c r="Q131" i="15"/>
  <c r="I132" i="15" s="1"/>
  <c r="O131" i="15"/>
  <c r="L132" i="14"/>
  <c r="O132" i="14"/>
  <c r="Q132" i="14"/>
  <c r="I133" i="14" s="1"/>
  <c r="AB131" i="18" l="1"/>
  <c r="AG131" i="18"/>
  <c r="Y132" i="18" s="1"/>
  <c r="AE131" i="18"/>
  <c r="BU131" i="18"/>
  <c r="BP132" i="18"/>
  <c r="AO131" i="18"/>
  <c r="AT131" i="18"/>
  <c r="AL132" i="18" s="1"/>
  <c r="AR131" i="18"/>
  <c r="Q132" i="18"/>
  <c r="N132" i="18"/>
  <c r="S132" i="18"/>
  <c r="BB131" i="18"/>
  <c r="BG131" i="18"/>
  <c r="AY132" i="18" s="1"/>
  <c r="BE131" i="18"/>
  <c r="CB131" i="18"/>
  <c r="CG131" i="18"/>
  <c r="BY132" i="18" s="1"/>
  <c r="CE131" i="18"/>
  <c r="BQ131" i="17"/>
  <c r="BN131" i="17"/>
  <c r="BS131" i="17"/>
  <c r="AQ131" i="17"/>
  <c r="AN131" i="17"/>
  <c r="AS131" i="17"/>
  <c r="BD131" i="17"/>
  <c r="BA131" i="17"/>
  <c r="BF131" i="17"/>
  <c r="CD131" i="17"/>
  <c r="CA131" i="17"/>
  <c r="CF131" i="17"/>
  <c r="AD131" i="17"/>
  <c r="AA131" i="17"/>
  <c r="AF131" i="17"/>
  <c r="Q131" i="17"/>
  <c r="N131" i="17"/>
  <c r="S131" i="17"/>
  <c r="CB134" i="16"/>
  <c r="CG134" i="16"/>
  <c r="BY135" i="16" s="1"/>
  <c r="CC135" i="16" s="1"/>
  <c r="CE134" i="16"/>
  <c r="BO134" i="16"/>
  <c r="BR134" i="16"/>
  <c r="BT134" i="16"/>
  <c r="BL135" i="16" s="1"/>
  <c r="BP135" i="16" s="1"/>
  <c r="BQ135" i="16" s="1"/>
  <c r="BD134" i="16"/>
  <c r="BA134" i="16"/>
  <c r="BF134" i="16"/>
  <c r="AO134" i="16"/>
  <c r="AT134" i="16"/>
  <c r="AL135" i="16" s="1"/>
  <c r="AP135" i="16" s="1"/>
  <c r="AR134" i="16"/>
  <c r="AB134" i="16"/>
  <c r="AE134" i="16"/>
  <c r="AG134" i="16"/>
  <c r="Y135" i="16" s="1"/>
  <c r="AC135" i="16" s="1"/>
  <c r="U133" i="16"/>
  <c r="M132" i="15"/>
  <c r="R131" i="15"/>
  <c r="M133" i="14"/>
  <c r="R132" i="14"/>
  <c r="AP132" i="18" l="1"/>
  <c r="BH131" i="18"/>
  <c r="AH131" i="18"/>
  <c r="AU131" i="18"/>
  <c r="BC132" i="18"/>
  <c r="AC132" i="18"/>
  <c r="O132" i="18"/>
  <c r="T132" i="18"/>
  <c r="L133" i="18" s="1"/>
  <c r="R132" i="18"/>
  <c r="CH131" i="18"/>
  <c r="CC132" i="18"/>
  <c r="BQ132" i="18"/>
  <c r="BN132" i="18"/>
  <c r="BS132" i="18"/>
  <c r="BB131" i="17"/>
  <c r="BG131" i="17"/>
  <c r="AY132" i="17" s="1"/>
  <c r="BE131" i="17"/>
  <c r="CB131" i="17"/>
  <c r="CG131" i="17"/>
  <c r="BY132" i="17" s="1"/>
  <c r="CE131" i="17"/>
  <c r="AB131" i="17"/>
  <c r="AG131" i="17"/>
  <c r="Y132" i="17" s="1"/>
  <c r="AE131" i="17"/>
  <c r="AO131" i="17"/>
  <c r="AR131" i="17"/>
  <c r="AT131" i="17"/>
  <c r="AL132" i="17" s="1"/>
  <c r="BO131" i="17"/>
  <c r="BR131" i="17"/>
  <c r="BT131" i="17"/>
  <c r="BL132" i="17" s="1"/>
  <c r="O131" i="17"/>
  <c r="R131" i="17"/>
  <c r="T131" i="17"/>
  <c r="L132" i="17" s="1"/>
  <c r="CH134" i="16"/>
  <c r="BU134" i="16"/>
  <c r="BB134" i="16"/>
  <c r="BG134" i="16"/>
  <c r="AY135" i="16" s="1"/>
  <c r="BC135" i="16" s="1"/>
  <c r="BE134" i="16"/>
  <c r="AU134" i="16"/>
  <c r="AH134" i="16"/>
  <c r="Q134" i="16"/>
  <c r="N134" i="16"/>
  <c r="S134" i="16"/>
  <c r="N132" i="15"/>
  <c r="K132" i="15"/>
  <c r="P132" i="15"/>
  <c r="N133" i="14"/>
  <c r="K133" i="14"/>
  <c r="P133" i="14"/>
  <c r="P133" i="18" l="1"/>
  <c r="BO132" i="18"/>
  <c r="BR132" i="18"/>
  <c r="BT132" i="18"/>
  <c r="BL133" i="18" s="1"/>
  <c r="CD132" i="18"/>
  <c r="CA132" i="18"/>
  <c r="CF132" i="18"/>
  <c r="AD132" i="18"/>
  <c r="AA132" i="18"/>
  <c r="AF132" i="18"/>
  <c r="BD132" i="18"/>
  <c r="BA132" i="18"/>
  <c r="BF132" i="18"/>
  <c r="U132" i="18"/>
  <c r="AQ132" i="18"/>
  <c r="AN132" i="18"/>
  <c r="AS132" i="18"/>
  <c r="BU131" i="17"/>
  <c r="U131" i="17"/>
  <c r="P132" i="17"/>
  <c r="CH131" i="17"/>
  <c r="CC132" i="17"/>
  <c r="AH131" i="17"/>
  <c r="BC132" i="17"/>
  <c r="AP132" i="17"/>
  <c r="AU131" i="17"/>
  <c r="BH131" i="17"/>
  <c r="BP132" i="17"/>
  <c r="AC132" i="17"/>
  <c r="CD135" i="16"/>
  <c r="CA135" i="16"/>
  <c r="CF135" i="16"/>
  <c r="BN135" i="16"/>
  <c r="BS135" i="16"/>
  <c r="BH134" i="16"/>
  <c r="AQ135" i="16"/>
  <c r="AN135" i="16"/>
  <c r="AS135" i="16"/>
  <c r="AA135" i="16"/>
  <c r="AD135" i="16"/>
  <c r="AF135" i="16"/>
  <c r="O134" i="16"/>
  <c r="R134" i="16"/>
  <c r="T134" i="16"/>
  <c r="L135" i="16" s="1"/>
  <c r="P135" i="16" s="1"/>
  <c r="L132" i="15"/>
  <c r="Q132" i="15"/>
  <c r="I133" i="15" s="1"/>
  <c r="O132" i="15"/>
  <c r="L133" i="14"/>
  <c r="Q133" i="14"/>
  <c r="I134" i="14" s="1"/>
  <c r="O133" i="14"/>
  <c r="BB132" i="18" l="1"/>
  <c r="BG132" i="18"/>
  <c r="AY133" i="18" s="1"/>
  <c r="BE132" i="18"/>
  <c r="BP133" i="18"/>
  <c r="AO132" i="18"/>
  <c r="AT132" i="18"/>
  <c r="AL133" i="18" s="1"/>
  <c r="AR132" i="18"/>
  <c r="BU132" i="18"/>
  <c r="AB132" i="18"/>
  <c r="AG132" i="18"/>
  <c r="Y133" i="18" s="1"/>
  <c r="AE132" i="18"/>
  <c r="CB132" i="18"/>
  <c r="CE132" i="18"/>
  <c r="CG132" i="18"/>
  <c r="BY133" i="18" s="1"/>
  <c r="Q133" i="18"/>
  <c r="N133" i="18"/>
  <c r="S133" i="18"/>
  <c r="AD132" i="17"/>
  <c r="AA132" i="17"/>
  <c r="AF132" i="17"/>
  <c r="BD132" i="17"/>
  <c r="BA132" i="17"/>
  <c r="BF132" i="17"/>
  <c r="AQ132" i="17"/>
  <c r="AN132" i="17"/>
  <c r="AS132" i="17"/>
  <c r="Q132" i="17"/>
  <c r="N132" i="17"/>
  <c r="S132" i="17"/>
  <c r="BQ132" i="17"/>
  <c r="BN132" i="17"/>
  <c r="BS132" i="17"/>
  <c r="CD132" i="17"/>
  <c r="CA132" i="17"/>
  <c r="CF132" i="17"/>
  <c r="CB135" i="16"/>
  <c r="CG135" i="16"/>
  <c r="BY136" i="16" s="1"/>
  <c r="CC136" i="16" s="1"/>
  <c r="CE135" i="16"/>
  <c r="BO135" i="16"/>
  <c r="BR135" i="16"/>
  <c r="BT135" i="16"/>
  <c r="BL136" i="16" s="1"/>
  <c r="BP136" i="16" s="1"/>
  <c r="BQ136" i="16" s="1"/>
  <c r="BD135" i="16"/>
  <c r="BA135" i="16"/>
  <c r="BF135" i="16"/>
  <c r="AO135" i="16"/>
  <c r="AR135" i="16"/>
  <c r="AT135" i="16"/>
  <c r="AL136" i="16" s="1"/>
  <c r="AP136" i="16" s="1"/>
  <c r="AB135" i="16"/>
  <c r="AG135" i="16"/>
  <c r="Y136" i="16" s="1"/>
  <c r="AC136" i="16" s="1"/>
  <c r="AE135" i="16"/>
  <c r="U134" i="16"/>
  <c r="R132" i="15"/>
  <c r="M133" i="15"/>
  <c r="M134" i="14"/>
  <c r="R133" i="14"/>
  <c r="BQ133" i="18" l="1"/>
  <c r="BN133" i="18"/>
  <c r="BS133" i="18"/>
  <c r="BC133" i="18"/>
  <c r="CC133" i="18"/>
  <c r="CH132" i="18"/>
  <c r="AU132" i="18"/>
  <c r="O133" i="18"/>
  <c r="T133" i="18"/>
  <c r="L134" i="18" s="1"/>
  <c r="R133" i="18"/>
  <c r="AP133" i="18"/>
  <c r="AC133" i="18"/>
  <c r="BH132" i="18"/>
  <c r="AH132" i="18"/>
  <c r="BO132" i="17"/>
  <c r="BR132" i="17"/>
  <c r="BT132" i="17"/>
  <c r="BL133" i="17" s="1"/>
  <c r="AO132" i="17"/>
  <c r="AR132" i="17"/>
  <c r="AT132" i="17"/>
  <c r="AL133" i="17" s="1"/>
  <c r="BB132" i="17"/>
  <c r="BE132" i="17"/>
  <c r="BG132" i="17"/>
  <c r="AY133" i="17" s="1"/>
  <c r="AB132" i="17"/>
  <c r="AE132" i="17"/>
  <c r="AG132" i="17"/>
  <c r="Y133" i="17" s="1"/>
  <c r="O132" i="17"/>
  <c r="R132" i="17"/>
  <c r="T132" i="17"/>
  <c r="L133" i="17" s="1"/>
  <c r="CB132" i="17"/>
  <c r="CG132" i="17"/>
  <c r="BY133" i="17" s="1"/>
  <c r="CE132" i="17"/>
  <c r="CH135" i="16"/>
  <c r="BU135" i="16"/>
  <c r="BB135" i="16"/>
  <c r="BE135" i="16"/>
  <c r="BG135" i="16"/>
  <c r="AY136" i="16" s="1"/>
  <c r="BC136" i="16" s="1"/>
  <c r="AU135" i="16"/>
  <c r="AH135" i="16"/>
  <c r="Q135" i="16"/>
  <c r="N135" i="16"/>
  <c r="S135" i="16"/>
  <c r="N133" i="15"/>
  <c r="K133" i="15"/>
  <c r="P133" i="15"/>
  <c r="N134" i="14"/>
  <c r="K134" i="14"/>
  <c r="P134" i="14"/>
  <c r="U133" i="18" l="1"/>
  <c r="AD133" i="18"/>
  <c r="AA133" i="18"/>
  <c r="AF133" i="18"/>
  <c r="AQ133" i="18"/>
  <c r="AN133" i="18"/>
  <c r="AS133" i="18"/>
  <c r="BD133" i="18"/>
  <c r="BA133" i="18"/>
  <c r="BF133" i="18"/>
  <c r="BO133" i="18"/>
  <c r="BR133" i="18"/>
  <c r="BT133" i="18"/>
  <c r="BL134" i="18" s="1"/>
  <c r="CD133" i="18"/>
  <c r="CA133" i="18"/>
  <c r="CF133" i="18"/>
  <c r="P134" i="18"/>
  <c r="AP133" i="17"/>
  <c r="CH132" i="17"/>
  <c r="AH132" i="17"/>
  <c r="BC133" i="17"/>
  <c r="AC133" i="17"/>
  <c r="AU132" i="17"/>
  <c r="P133" i="17"/>
  <c r="U132" i="17"/>
  <c r="BH132" i="17"/>
  <c r="BU132" i="17"/>
  <c r="CC133" i="17"/>
  <c r="BP133" i="17"/>
  <c r="CD136" i="16"/>
  <c r="CA136" i="16"/>
  <c r="CF136" i="16"/>
  <c r="BN136" i="16"/>
  <c r="BS136" i="16"/>
  <c r="BH135" i="16"/>
  <c r="AQ136" i="16"/>
  <c r="AN136" i="16"/>
  <c r="AS136" i="16"/>
  <c r="AD136" i="16"/>
  <c r="AA136" i="16"/>
  <c r="AF136" i="16"/>
  <c r="O135" i="16"/>
  <c r="T135" i="16"/>
  <c r="L136" i="16" s="1"/>
  <c r="P136" i="16" s="1"/>
  <c r="R135" i="16"/>
  <c r="L133" i="15"/>
  <c r="O133" i="15"/>
  <c r="Q133" i="15"/>
  <c r="I134" i="15" s="1"/>
  <c r="L134" i="14"/>
  <c r="Q134" i="14"/>
  <c r="I135" i="14" s="1"/>
  <c r="O134" i="14"/>
  <c r="BP134" i="18" l="1"/>
  <c r="Q134" i="18"/>
  <c r="N134" i="18"/>
  <c r="S134" i="18"/>
  <c r="BB133" i="18"/>
  <c r="BE133" i="18"/>
  <c r="BG133" i="18"/>
  <c r="AY134" i="18" s="1"/>
  <c r="AO133" i="18"/>
  <c r="AT133" i="18"/>
  <c r="AL134" i="18" s="1"/>
  <c r="AR133" i="18"/>
  <c r="BU133" i="18"/>
  <c r="AB133" i="18"/>
  <c r="AG133" i="18"/>
  <c r="Y134" i="18" s="1"/>
  <c r="AE133" i="18"/>
  <c r="CB133" i="18"/>
  <c r="CE133" i="18"/>
  <c r="CG133" i="18"/>
  <c r="BY134" i="18" s="1"/>
  <c r="BD133" i="17"/>
  <c r="BA133" i="17"/>
  <c r="BF133" i="17"/>
  <c r="BQ133" i="17"/>
  <c r="BN133" i="17"/>
  <c r="BS133" i="17"/>
  <c r="Q133" i="17"/>
  <c r="N133" i="17"/>
  <c r="S133" i="17"/>
  <c r="CD133" i="17"/>
  <c r="CA133" i="17"/>
  <c r="CF133" i="17"/>
  <c r="AD133" i="17"/>
  <c r="AA133" i="17"/>
  <c r="AF133" i="17"/>
  <c r="AQ133" i="17"/>
  <c r="AN133" i="17"/>
  <c r="AS133" i="17"/>
  <c r="CB136" i="16"/>
  <c r="CE136" i="16"/>
  <c r="CG136" i="16"/>
  <c r="BY137" i="16" s="1"/>
  <c r="CC137" i="16" s="1"/>
  <c r="BO136" i="16"/>
  <c r="BR136" i="16"/>
  <c r="BT136" i="16"/>
  <c r="BL137" i="16" s="1"/>
  <c r="BP137" i="16" s="1"/>
  <c r="BQ137" i="16" s="1"/>
  <c r="BD136" i="16"/>
  <c r="BA136" i="16"/>
  <c r="BF136" i="16"/>
  <c r="AO136" i="16"/>
  <c r="AT136" i="16"/>
  <c r="AL137" i="16" s="1"/>
  <c r="AP137" i="16" s="1"/>
  <c r="AR136" i="16"/>
  <c r="AB136" i="16"/>
  <c r="AG136" i="16"/>
  <c r="Y137" i="16" s="1"/>
  <c r="AC137" i="16" s="1"/>
  <c r="AE136" i="16"/>
  <c r="U135" i="16"/>
  <c r="M134" i="15"/>
  <c r="R133" i="15"/>
  <c r="R134" i="14"/>
  <c r="M135" i="14"/>
  <c r="BH133" i="18" l="1"/>
  <c r="CC134" i="18"/>
  <c r="O134" i="18"/>
  <c r="R134" i="18"/>
  <c r="T134" i="18"/>
  <c r="L135" i="18" s="1"/>
  <c r="AH133" i="18"/>
  <c r="AP134" i="18"/>
  <c r="BQ134" i="18"/>
  <c r="BN134" i="18"/>
  <c r="BS134" i="18"/>
  <c r="AU133" i="18"/>
  <c r="CH133" i="18"/>
  <c r="AC134" i="18"/>
  <c r="BC134" i="18"/>
  <c r="BO133" i="17"/>
  <c r="BR133" i="17"/>
  <c r="BT133" i="17"/>
  <c r="BL134" i="17" s="1"/>
  <c r="BB133" i="17"/>
  <c r="BG133" i="17"/>
  <c r="AY134" i="17" s="1"/>
  <c r="BE133" i="17"/>
  <c r="O133" i="17"/>
  <c r="T133" i="17"/>
  <c r="L134" i="17" s="1"/>
  <c r="R133" i="17"/>
  <c r="AB133" i="17"/>
  <c r="AG133" i="17"/>
  <c r="Y134" i="17" s="1"/>
  <c r="AE133" i="17"/>
  <c r="CB133" i="17"/>
  <c r="CE133" i="17"/>
  <c r="CG133" i="17"/>
  <c r="BY134" i="17" s="1"/>
  <c r="AO133" i="17"/>
  <c r="AT133" i="17"/>
  <c r="AL134" i="17" s="1"/>
  <c r="AR133" i="17"/>
  <c r="CH136" i="16"/>
  <c r="BU136" i="16"/>
  <c r="BB136" i="16"/>
  <c r="BE136" i="16"/>
  <c r="BG136" i="16"/>
  <c r="AY137" i="16" s="1"/>
  <c r="BC137" i="16" s="1"/>
  <c r="AU136" i="16"/>
  <c r="AH136" i="16"/>
  <c r="Q136" i="16"/>
  <c r="N136" i="16"/>
  <c r="S136" i="16"/>
  <c r="N134" i="15"/>
  <c r="K134" i="15"/>
  <c r="P134" i="15"/>
  <c r="N135" i="14"/>
  <c r="K135" i="14"/>
  <c r="P135" i="14"/>
  <c r="U134" i="18" l="1"/>
  <c r="AD134" i="18"/>
  <c r="AA134" i="18"/>
  <c r="AF134" i="18"/>
  <c r="AQ134" i="18"/>
  <c r="AN134" i="18"/>
  <c r="AS134" i="18"/>
  <c r="CD134" i="18"/>
  <c r="CA134" i="18"/>
  <c r="CF134" i="18"/>
  <c r="P135" i="18"/>
  <c r="BO134" i="18"/>
  <c r="BT134" i="18"/>
  <c r="BL135" i="18" s="1"/>
  <c r="BR134" i="18"/>
  <c r="BD134" i="18"/>
  <c r="BA134" i="18"/>
  <c r="BF134" i="18"/>
  <c r="AU133" i="17"/>
  <c r="CC134" i="17"/>
  <c r="AC134" i="17"/>
  <c r="AP134" i="17"/>
  <c r="U133" i="17"/>
  <c r="BU133" i="17"/>
  <c r="AH133" i="17"/>
  <c r="P134" i="17"/>
  <c r="BP134" i="17"/>
  <c r="CH133" i="17"/>
  <c r="BH133" i="17"/>
  <c r="BC134" i="17"/>
  <c r="CD137" i="16"/>
  <c r="CA137" i="16"/>
  <c r="CF137" i="16"/>
  <c r="BN137" i="16"/>
  <c r="BS137" i="16"/>
  <c r="BH136" i="16"/>
  <c r="AQ137" i="16"/>
  <c r="AN137" i="16"/>
  <c r="AS137" i="16"/>
  <c r="AD137" i="16"/>
  <c r="AA137" i="16"/>
  <c r="AF137" i="16"/>
  <c r="O136" i="16"/>
  <c r="T136" i="16"/>
  <c r="L137" i="16" s="1"/>
  <c r="P137" i="16" s="1"/>
  <c r="R136" i="16"/>
  <c r="L134" i="15"/>
  <c r="Q134" i="15"/>
  <c r="I135" i="15" s="1"/>
  <c r="O134" i="15"/>
  <c r="L135" i="14"/>
  <c r="O135" i="14"/>
  <c r="Q135" i="14"/>
  <c r="I136" i="14" s="1"/>
  <c r="BP135" i="18" l="1"/>
  <c r="Q135" i="18"/>
  <c r="N135" i="18"/>
  <c r="S135" i="18"/>
  <c r="BB134" i="18"/>
  <c r="BG134" i="18"/>
  <c r="AY135" i="18" s="1"/>
  <c r="BE134" i="18"/>
  <c r="CB134" i="18"/>
  <c r="CG134" i="18"/>
  <c r="BY135" i="18" s="1"/>
  <c r="CE134" i="18"/>
  <c r="AB134" i="18"/>
  <c r="AG134" i="18"/>
  <c r="Y135" i="18" s="1"/>
  <c r="AE134" i="18"/>
  <c r="AO134" i="18"/>
  <c r="AR134" i="18"/>
  <c r="AT134" i="18"/>
  <c r="AL135" i="18" s="1"/>
  <c r="BU134" i="18"/>
  <c r="AQ134" i="17"/>
  <c r="AN134" i="17"/>
  <c r="AS134" i="17"/>
  <c r="BD134" i="17"/>
  <c r="BA134" i="17"/>
  <c r="BF134" i="17"/>
  <c r="AD134" i="17"/>
  <c r="AA134" i="17"/>
  <c r="AF134" i="17"/>
  <c r="Q134" i="17"/>
  <c r="N134" i="17"/>
  <c r="S134" i="17"/>
  <c r="CD134" i="17"/>
  <c r="CA134" i="17"/>
  <c r="CF134" i="17"/>
  <c r="BQ134" i="17"/>
  <c r="BN134" i="17"/>
  <c r="BS134" i="17"/>
  <c r="CB137" i="16"/>
  <c r="CE137" i="16"/>
  <c r="CG137" i="16"/>
  <c r="BY138" i="16" s="1"/>
  <c r="CC138" i="16" s="1"/>
  <c r="BO137" i="16"/>
  <c r="BR137" i="16"/>
  <c r="BT137" i="16"/>
  <c r="BL138" i="16" s="1"/>
  <c r="BP138" i="16" s="1"/>
  <c r="BQ138" i="16" s="1"/>
  <c r="BD137" i="16"/>
  <c r="BA137" i="16"/>
  <c r="BF137" i="16"/>
  <c r="AO137" i="16"/>
  <c r="AR137" i="16"/>
  <c r="AT137" i="16"/>
  <c r="AL138" i="16" s="1"/>
  <c r="AP138" i="16" s="1"/>
  <c r="AB137" i="16"/>
  <c r="AE137" i="16"/>
  <c r="AG137" i="16"/>
  <c r="Y138" i="16" s="1"/>
  <c r="AC138" i="16" s="1"/>
  <c r="U136" i="16"/>
  <c r="M135" i="15"/>
  <c r="R134" i="15"/>
  <c r="R135" i="14"/>
  <c r="M136" i="14"/>
  <c r="BC135" i="18" l="1"/>
  <c r="AC135" i="18"/>
  <c r="O135" i="18"/>
  <c r="R135" i="18"/>
  <c r="T135" i="18"/>
  <c r="L136" i="18" s="1"/>
  <c r="CC135" i="18"/>
  <c r="AP135" i="18"/>
  <c r="BQ135" i="18"/>
  <c r="BN135" i="18"/>
  <c r="BS135" i="18"/>
  <c r="AH134" i="18"/>
  <c r="CH134" i="18"/>
  <c r="AU134" i="18"/>
  <c r="BH134" i="18"/>
  <c r="AB134" i="17"/>
  <c r="AG134" i="17"/>
  <c r="Y135" i="17" s="1"/>
  <c r="AE134" i="17"/>
  <c r="CB134" i="17"/>
  <c r="CG134" i="17"/>
  <c r="BY135" i="17" s="1"/>
  <c r="CE134" i="17"/>
  <c r="BB134" i="17"/>
  <c r="BE134" i="17"/>
  <c r="BG134" i="17"/>
  <c r="AY135" i="17" s="1"/>
  <c r="AO134" i="17"/>
  <c r="AR134" i="17"/>
  <c r="AT134" i="17"/>
  <c r="AL135" i="17" s="1"/>
  <c r="O134" i="17"/>
  <c r="R134" i="17"/>
  <c r="T134" i="17"/>
  <c r="L135" i="17" s="1"/>
  <c r="BO134" i="17"/>
  <c r="BR134" i="17"/>
  <c r="BT134" i="17"/>
  <c r="BL135" i="17" s="1"/>
  <c r="CH137" i="16"/>
  <c r="BU137" i="16"/>
  <c r="BB137" i="16"/>
  <c r="BG137" i="16"/>
  <c r="AY138" i="16" s="1"/>
  <c r="BC138" i="16" s="1"/>
  <c r="BE137" i="16"/>
  <c r="AU137" i="16"/>
  <c r="AH137" i="16"/>
  <c r="Q137" i="16"/>
  <c r="N137" i="16"/>
  <c r="S137" i="16"/>
  <c r="N135" i="15"/>
  <c r="K135" i="15"/>
  <c r="P135" i="15"/>
  <c r="N136" i="14"/>
  <c r="K136" i="14"/>
  <c r="P136" i="14"/>
  <c r="P136" i="18" l="1"/>
  <c r="AD135" i="18"/>
  <c r="AA135" i="18"/>
  <c r="AF135" i="18"/>
  <c r="BO135" i="18"/>
  <c r="BT135" i="18"/>
  <c r="BL136" i="18" s="1"/>
  <c r="BR135" i="18"/>
  <c r="U135" i="18"/>
  <c r="CD135" i="18"/>
  <c r="CA135" i="18"/>
  <c r="CF135" i="18"/>
  <c r="AQ135" i="18"/>
  <c r="AN135" i="18"/>
  <c r="AS135" i="18"/>
  <c r="BD135" i="18"/>
  <c r="BA135" i="18"/>
  <c r="BF135" i="18"/>
  <c r="BU134" i="17"/>
  <c r="CC135" i="17"/>
  <c r="BP135" i="17"/>
  <c r="CH134" i="17"/>
  <c r="U134" i="17"/>
  <c r="AC135" i="17"/>
  <c r="AP135" i="17"/>
  <c r="AU134" i="17"/>
  <c r="P135" i="17"/>
  <c r="AH134" i="17"/>
  <c r="BC135" i="17"/>
  <c r="BH134" i="17"/>
  <c r="CD138" i="16"/>
  <c r="CA138" i="16"/>
  <c r="CF138" i="16"/>
  <c r="BN138" i="16"/>
  <c r="BS138" i="16"/>
  <c r="BH137" i="16"/>
  <c r="AQ138" i="16"/>
  <c r="AN138" i="16"/>
  <c r="AS138" i="16"/>
  <c r="AD138" i="16"/>
  <c r="AA138" i="16"/>
  <c r="AF138" i="16"/>
  <c r="O137" i="16"/>
  <c r="T137" i="16"/>
  <c r="L138" i="16" s="1"/>
  <c r="P138" i="16" s="1"/>
  <c r="R137" i="16"/>
  <c r="L135" i="15"/>
  <c r="Q135" i="15"/>
  <c r="I136" i="15" s="1"/>
  <c r="O135" i="15"/>
  <c r="L136" i="14"/>
  <c r="O136" i="14"/>
  <c r="Q136" i="14"/>
  <c r="I137" i="14" s="1"/>
  <c r="AO135" i="18" l="1"/>
  <c r="AT135" i="18"/>
  <c r="AL136" i="18" s="1"/>
  <c r="AR135" i="18"/>
  <c r="BU135" i="18"/>
  <c r="BP136" i="18"/>
  <c r="AB135" i="18"/>
  <c r="AE135" i="18"/>
  <c r="AG135" i="18"/>
  <c r="Y136" i="18" s="1"/>
  <c r="BB135" i="18"/>
  <c r="BG135" i="18"/>
  <c r="AY136" i="18" s="1"/>
  <c r="BE135" i="18"/>
  <c r="CB135" i="18"/>
  <c r="CG135" i="18"/>
  <c r="BY136" i="18" s="1"/>
  <c r="CE135" i="18"/>
  <c r="Q136" i="18"/>
  <c r="N136" i="18"/>
  <c r="S136" i="18"/>
  <c r="BQ135" i="17"/>
  <c r="BN135" i="17"/>
  <c r="BS135" i="17"/>
  <c r="AQ135" i="17"/>
  <c r="AN135" i="17"/>
  <c r="AS135" i="17"/>
  <c r="CD135" i="17"/>
  <c r="CA135" i="17"/>
  <c r="CF135" i="17"/>
  <c r="BD135" i="17"/>
  <c r="BA135" i="17"/>
  <c r="BF135" i="17"/>
  <c r="AD135" i="17"/>
  <c r="AA135" i="17"/>
  <c r="AF135" i="17"/>
  <c r="Q135" i="17"/>
  <c r="N135" i="17"/>
  <c r="S135" i="17"/>
  <c r="CB138" i="16"/>
  <c r="CG138" i="16"/>
  <c r="BY139" i="16" s="1"/>
  <c r="CC139" i="16" s="1"/>
  <c r="CE138" i="16"/>
  <c r="BO138" i="16"/>
  <c r="BT138" i="16"/>
  <c r="BL139" i="16" s="1"/>
  <c r="BP139" i="16" s="1"/>
  <c r="BQ139" i="16" s="1"/>
  <c r="BR138" i="16"/>
  <c r="BD138" i="16"/>
  <c r="BA138" i="16"/>
  <c r="BF138" i="16"/>
  <c r="AO138" i="16"/>
  <c r="AR138" i="16"/>
  <c r="AT138" i="16"/>
  <c r="AL139" i="16" s="1"/>
  <c r="AP139" i="16" s="1"/>
  <c r="AB138" i="16"/>
  <c r="AE138" i="16"/>
  <c r="AG138" i="16"/>
  <c r="Y139" i="16" s="1"/>
  <c r="AC139" i="16" s="1"/>
  <c r="U137" i="16"/>
  <c r="R135" i="15"/>
  <c r="M136" i="15"/>
  <c r="R136" i="14"/>
  <c r="M137" i="14"/>
  <c r="BQ136" i="18" l="1"/>
  <c r="BN136" i="18"/>
  <c r="BS136" i="18"/>
  <c r="BH135" i="18"/>
  <c r="O136" i="18"/>
  <c r="R136" i="18"/>
  <c r="T136" i="18"/>
  <c r="L137" i="18" s="1"/>
  <c r="CH135" i="18"/>
  <c r="AH135" i="18"/>
  <c r="AU135" i="18"/>
  <c r="BC136" i="18"/>
  <c r="AC136" i="18"/>
  <c r="CC136" i="18"/>
  <c r="AP136" i="18"/>
  <c r="CB135" i="17"/>
  <c r="CG135" i="17"/>
  <c r="BY136" i="17" s="1"/>
  <c r="CE135" i="17"/>
  <c r="AO135" i="17"/>
  <c r="AT135" i="17"/>
  <c r="AL136" i="17" s="1"/>
  <c r="AR135" i="17"/>
  <c r="AB135" i="17"/>
  <c r="AE135" i="17"/>
  <c r="AG135" i="17"/>
  <c r="Y136" i="17" s="1"/>
  <c r="BB135" i="17"/>
  <c r="BG135" i="17"/>
  <c r="AY136" i="17" s="1"/>
  <c r="BE135" i="17"/>
  <c r="BO135" i="17"/>
  <c r="BR135" i="17"/>
  <c r="BT135" i="17"/>
  <c r="BL136" i="17" s="1"/>
  <c r="O135" i="17"/>
  <c r="R135" i="17"/>
  <c r="T135" i="17"/>
  <c r="L136" i="17" s="1"/>
  <c r="CH138" i="16"/>
  <c r="BU138" i="16"/>
  <c r="BB138" i="16"/>
  <c r="BE138" i="16"/>
  <c r="BG138" i="16"/>
  <c r="AY139" i="16" s="1"/>
  <c r="BC139" i="16" s="1"/>
  <c r="AU138" i="16"/>
  <c r="AH138" i="16"/>
  <c r="Q138" i="16"/>
  <c r="N138" i="16"/>
  <c r="S138" i="16"/>
  <c r="N136" i="15"/>
  <c r="K136" i="15"/>
  <c r="P136" i="15"/>
  <c r="N137" i="14"/>
  <c r="K137" i="14"/>
  <c r="P137" i="14"/>
  <c r="U136" i="18" l="1"/>
  <c r="P137" i="18"/>
  <c r="AQ136" i="18"/>
  <c r="AN136" i="18"/>
  <c r="AS136" i="18"/>
  <c r="AD136" i="18"/>
  <c r="AA136" i="18"/>
  <c r="AF136" i="18"/>
  <c r="BO136" i="18"/>
  <c r="BT136" i="18"/>
  <c r="BL137" i="18" s="1"/>
  <c r="BR136" i="18"/>
  <c r="CD136" i="18"/>
  <c r="CA136" i="18"/>
  <c r="CF136" i="18"/>
  <c r="BD136" i="18"/>
  <c r="BA136" i="18"/>
  <c r="BF136" i="18"/>
  <c r="BC136" i="17"/>
  <c r="BH135" i="17"/>
  <c r="U135" i="17"/>
  <c r="AH135" i="17"/>
  <c r="CH135" i="17"/>
  <c r="P136" i="17"/>
  <c r="AU135" i="17"/>
  <c r="BP136" i="17"/>
  <c r="BU135" i="17"/>
  <c r="CC136" i="17"/>
  <c r="AP136" i="17"/>
  <c r="AC136" i="17"/>
  <c r="CD139" i="16"/>
  <c r="CA139" i="16"/>
  <c r="CF139" i="16"/>
  <c r="G21" i="16" s="1"/>
  <c r="BN139" i="16"/>
  <c r="BS139" i="16"/>
  <c r="F21" i="16" s="1"/>
  <c r="BH138" i="16"/>
  <c r="AQ139" i="16"/>
  <c r="AN139" i="16"/>
  <c r="AS139" i="16"/>
  <c r="D21" i="16" s="1"/>
  <c r="AA139" i="16"/>
  <c r="AD139" i="16"/>
  <c r="AF139" i="16"/>
  <c r="C21" i="16" s="1"/>
  <c r="O138" i="16"/>
  <c r="R138" i="16"/>
  <c r="T138" i="16"/>
  <c r="L139" i="16" s="1"/>
  <c r="P139" i="16" s="1"/>
  <c r="L136" i="15"/>
  <c r="O136" i="15"/>
  <c r="Q136" i="15"/>
  <c r="I137" i="15" s="1"/>
  <c r="L137" i="14"/>
  <c r="O137" i="14"/>
  <c r="Q137" i="14"/>
  <c r="I138" i="14" s="1"/>
  <c r="CB136" i="18" l="1"/>
  <c r="CG136" i="18"/>
  <c r="BY137" i="18" s="1"/>
  <c r="CE136" i="18"/>
  <c r="BU136" i="18"/>
  <c r="AO136" i="18"/>
  <c r="AR136" i="18"/>
  <c r="AT136" i="18"/>
  <c r="AL137" i="18" s="1"/>
  <c r="BB136" i="18"/>
  <c r="BG136" i="18"/>
  <c r="AY137" i="18" s="1"/>
  <c r="BE136" i="18"/>
  <c r="AB136" i="18"/>
  <c r="AG136" i="18"/>
  <c r="Y137" i="18" s="1"/>
  <c r="AE136" i="18"/>
  <c r="BP137" i="18"/>
  <c r="Q137" i="18"/>
  <c r="N137" i="18"/>
  <c r="S137" i="18"/>
  <c r="AD136" i="17"/>
  <c r="AA136" i="17"/>
  <c r="AF136" i="17"/>
  <c r="AQ136" i="17"/>
  <c r="AN136" i="17"/>
  <c r="AS136" i="17"/>
  <c r="BQ136" i="17"/>
  <c r="BN136" i="17"/>
  <c r="BS136" i="17"/>
  <c r="CD136" i="17"/>
  <c r="CA136" i="17"/>
  <c r="CF136" i="17"/>
  <c r="Q136" i="17"/>
  <c r="N136" i="17"/>
  <c r="S136" i="17"/>
  <c r="BD136" i="17"/>
  <c r="BA136" i="17"/>
  <c r="BF136" i="17"/>
  <c r="CB139" i="16"/>
  <c r="CG139" i="16"/>
  <c r="BY140" i="16" s="1"/>
  <c r="CC140" i="16" s="1"/>
  <c r="CE139" i="16"/>
  <c r="BO139" i="16"/>
  <c r="BT139" i="16"/>
  <c r="BL140" i="16" s="1"/>
  <c r="BP140" i="16" s="1"/>
  <c r="BQ140" i="16" s="1"/>
  <c r="BR139" i="16"/>
  <c r="BD139" i="16"/>
  <c r="BA139" i="16"/>
  <c r="BF139" i="16"/>
  <c r="E21" i="16" s="1"/>
  <c r="AO139" i="16"/>
  <c r="AT139" i="16"/>
  <c r="AL140" i="16" s="1"/>
  <c r="AP140" i="16" s="1"/>
  <c r="AR139" i="16"/>
  <c r="AB139" i="16"/>
  <c r="AG139" i="16"/>
  <c r="Y140" i="16" s="1"/>
  <c r="AC140" i="16" s="1"/>
  <c r="AE139" i="16"/>
  <c r="U138" i="16"/>
  <c r="M137" i="15"/>
  <c r="R136" i="15"/>
  <c r="R137" i="14"/>
  <c r="M138" i="14"/>
  <c r="AU136" i="18" l="1"/>
  <c r="AH136" i="18"/>
  <c r="BH136" i="18"/>
  <c r="CH136" i="18"/>
  <c r="AP137" i="18"/>
  <c r="BQ137" i="18"/>
  <c r="BN137" i="18"/>
  <c r="BS137" i="18"/>
  <c r="BC137" i="18"/>
  <c r="CC137" i="18"/>
  <c r="AC137" i="18"/>
  <c r="B19" i="18"/>
  <c r="O137" i="18"/>
  <c r="R137" i="18"/>
  <c r="T137" i="18"/>
  <c r="L138" i="18" s="1"/>
  <c r="AO136" i="17"/>
  <c r="AR136" i="17"/>
  <c r="AT136" i="17"/>
  <c r="AL137" i="17" s="1"/>
  <c r="O136" i="17"/>
  <c r="T136" i="17"/>
  <c r="L137" i="17" s="1"/>
  <c r="R136" i="17"/>
  <c r="CB136" i="17"/>
  <c r="CE136" i="17"/>
  <c r="CG136" i="17"/>
  <c r="BY137" i="17" s="1"/>
  <c r="AB136" i="17"/>
  <c r="AG136" i="17"/>
  <c r="Y137" i="17" s="1"/>
  <c r="AE136" i="17"/>
  <c r="BO136" i="17"/>
  <c r="BR136" i="17"/>
  <c r="BT136" i="17"/>
  <c r="BL137" i="17" s="1"/>
  <c r="BB136" i="17"/>
  <c r="BE136" i="17"/>
  <c r="BG136" i="17"/>
  <c r="AY137" i="17" s="1"/>
  <c r="CH139" i="16"/>
  <c r="BU139" i="16"/>
  <c r="BB139" i="16"/>
  <c r="BE139" i="16"/>
  <c r="BG139" i="16"/>
  <c r="AY140" i="16" s="1"/>
  <c r="BC140" i="16" s="1"/>
  <c r="AU139" i="16"/>
  <c r="AH139" i="16"/>
  <c r="Q139" i="16"/>
  <c r="N139" i="16"/>
  <c r="S139" i="16"/>
  <c r="B21" i="16" s="1"/>
  <c r="N137" i="15"/>
  <c r="K137" i="15"/>
  <c r="P137" i="15"/>
  <c r="N138" i="14"/>
  <c r="K138" i="14"/>
  <c r="P138" i="14"/>
  <c r="P138" i="18" l="1"/>
  <c r="BO137" i="18"/>
  <c r="BR137" i="18"/>
  <c r="BT137" i="18"/>
  <c r="BL138" i="18" s="1"/>
  <c r="U137" i="18"/>
  <c r="BD137" i="18"/>
  <c r="BA137" i="18"/>
  <c r="BF137" i="18"/>
  <c r="AD137" i="18"/>
  <c r="AA137" i="18"/>
  <c r="AF137" i="18"/>
  <c r="F19" i="18"/>
  <c r="CD137" i="18"/>
  <c r="CA137" i="18"/>
  <c r="CF137" i="18"/>
  <c r="AQ137" i="18"/>
  <c r="AN137" i="18"/>
  <c r="AS137" i="18"/>
  <c r="AC137" i="17"/>
  <c r="BH136" i="17"/>
  <c r="BP137" i="17"/>
  <c r="CC137" i="17"/>
  <c r="CH136" i="17"/>
  <c r="BU136" i="17"/>
  <c r="BC137" i="17"/>
  <c r="AP137" i="17"/>
  <c r="AU136" i="17"/>
  <c r="U136" i="17"/>
  <c r="AH136" i="17"/>
  <c r="P137" i="17"/>
  <c r="CD140" i="16"/>
  <c r="CA140" i="16"/>
  <c r="CF140" i="16"/>
  <c r="BN140" i="16"/>
  <c r="BS140" i="16"/>
  <c r="BH139" i="16"/>
  <c r="AQ140" i="16"/>
  <c r="AN140" i="16"/>
  <c r="AS140" i="16"/>
  <c r="AD140" i="16"/>
  <c r="AA140" i="16"/>
  <c r="AF140" i="16"/>
  <c r="O139" i="16"/>
  <c r="T139" i="16"/>
  <c r="L140" i="16" s="1"/>
  <c r="P140" i="16" s="1"/>
  <c r="R139" i="16"/>
  <c r="L137" i="15"/>
  <c r="Q137" i="15"/>
  <c r="I138" i="15" s="1"/>
  <c r="O137" i="15"/>
  <c r="L138" i="14"/>
  <c r="O138" i="14"/>
  <c r="Q138" i="14"/>
  <c r="I139" i="14" s="1"/>
  <c r="BP138" i="18" l="1"/>
  <c r="AB137" i="18"/>
  <c r="AG137" i="18"/>
  <c r="Y138" i="18" s="1"/>
  <c r="AE137" i="18"/>
  <c r="C19" i="18"/>
  <c r="AO137" i="18"/>
  <c r="AR137" i="18"/>
  <c r="AT137" i="18"/>
  <c r="AL138" i="18" s="1"/>
  <c r="G19" i="18"/>
  <c r="E19" i="18"/>
  <c r="Q138" i="18"/>
  <c r="N138" i="18"/>
  <c r="S138" i="18"/>
  <c r="D19" i="18"/>
  <c r="BU137" i="18"/>
  <c r="CB137" i="18"/>
  <c r="CG137" i="18"/>
  <c r="BY138" i="18" s="1"/>
  <c r="CE137" i="18"/>
  <c r="BB137" i="18"/>
  <c r="BE137" i="18"/>
  <c r="BG137" i="18"/>
  <c r="AY138" i="18" s="1"/>
  <c r="Q137" i="17"/>
  <c r="N137" i="17"/>
  <c r="S137" i="17"/>
  <c r="CD137" i="17"/>
  <c r="CA137" i="17"/>
  <c r="CF137" i="17"/>
  <c r="BQ137" i="17"/>
  <c r="BN137" i="17"/>
  <c r="BS137" i="17"/>
  <c r="AQ137" i="17"/>
  <c r="AN137" i="17"/>
  <c r="AS137" i="17"/>
  <c r="BD137" i="17"/>
  <c r="BA137" i="17"/>
  <c r="BF137" i="17"/>
  <c r="AD137" i="17"/>
  <c r="AA137" i="17"/>
  <c r="AF137" i="17"/>
  <c r="CB140" i="16"/>
  <c r="CE140" i="16"/>
  <c r="CG140" i="16"/>
  <c r="BY141" i="16" s="1"/>
  <c r="CC141" i="16" s="1"/>
  <c r="BO140" i="16"/>
  <c r="BT140" i="16"/>
  <c r="BL141" i="16" s="1"/>
  <c r="BP141" i="16" s="1"/>
  <c r="BQ141" i="16" s="1"/>
  <c r="BR140" i="16"/>
  <c r="BD140" i="16"/>
  <c r="BA140" i="16"/>
  <c r="BF140" i="16"/>
  <c r="AO140" i="16"/>
  <c r="AT140" i="16"/>
  <c r="AL141" i="16" s="1"/>
  <c r="AP141" i="16" s="1"/>
  <c r="AR140" i="16"/>
  <c r="AB140" i="16"/>
  <c r="AG140" i="16"/>
  <c r="Y141" i="16" s="1"/>
  <c r="AC141" i="16" s="1"/>
  <c r="AE140" i="16"/>
  <c r="U139" i="16"/>
  <c r="R137" i="15"/>
  <c r="M138" i="15"/>
  <c r="R138" i="14"/>
  <c r="M139" i="14"/>
  <c r="O138" i="18" l="1"/>
  <c r="T138" i="18"/>
  <c r="L139" i="18" s="1"/>
  <c r="R138" i="18"/>
  <c r="AH137" i="18"/>
  <c r="AC138" i="18"/>
  <c r="CH137" i="18"/>
  <c r="BH137" i="18"/>
  <c r="AP138" i="18"/>
  <c r="CC138" i="18"/>
  <c r="BC138" i="18"/>
  <c r="AU137" i="18"/>
  <c r="BQ138" i="18"/>
  <c r="BN138" i="18"/>
  <c r="BS138" i="18"/>
  <c r="E19" i="17"/>
  <c r="CB137" i="17"/>
  <c r="CE137" i="17"/>
  <c r="CG137" i="17"/>
  <c r="BY138" i="17" s="1"/>
  <c r="BO137" i="17"/>
  <c r="BR137" i="17"/>
  <c r="BT137" i="17"/>
  <c r="BL138" i="17" s="1"/>
  <c r="BB137" i="17"/>
  <c r="BE137" i="17"/>
  <c r="BG137" i="17"/>
  <c r="AY138" i="17" s="1"/>
  <c r="D19" i="17"/>
  <c r="AO137" i="17"/>
  <c r="AR137" i="17"/>
  <c r="AT137" i="17"/>
  <c r="AL138" i="17" s="1"/>
  <c r="O137" i="17"/>
  <c r="R137" i="17"/>
  <c r="T137" i="17"/>
  <c r="L138" i="17" s="1"/>
  <c r="G19" i="17"/>
  <c r="B19" i="17"/>
  <c r="C19" i="17"/>
  <c r="AB137" i="17"/>
  <c r="AG137" i="17"/>
  <c r="Y138" i="17" s="1"/>
  <c r="AE137" i="17"/>
  <c r="F19" i="17"/>
  <c r="CH140" i="16"/>
  <c r="BU140" i="16"/>
  <c r="BB140" i="16"/>
  <c r="BE140" i="16"/>
  <c r="BG140" i="16"/>
  <c r="AY141" i="16" s="1"/>
  <c r="BC141" i="16" s="1"/>
  <c r="AU140" i="16"/>
  <c r="AH140" i="16"/>
  <c r="Q140" i="16"/>
  <c r="N140" i="16"/>
  <c r="S140" i="16"/>
  <c r="N138" i="15"/>
  <c r="K138" i="15"/>
  <c r="P138" i="15"/>
  <c r="N139" i="14"/>
  <c r="K139" i="14"/>
  <c r="P139" i="14"/>
  <c r="BO138" i="18" l="1"/>
  <c r="BT138" i="18"/>
  <c r="BL139" i="18" s="1"/>
  <c r="BR138" i="18"/>
  <c r="AD138" i="18"/>
  <c r="AA138" i="18"/>
  <c r="AF138" i="18"/>
  <c r="U138" i="18"/>
  <c r="CD138" i="18"/>
  <c r="CA138" i="18"/>
  <c r="CF138" i="18"/>
  <c r="P139" i="18"/>
  <c r="AQ138" i="18"/>
  <c r="AN138" i="18"/>
  <c r="AS138" i="18"/>
  <c r="BD138" i="18"/>
  <c r="BA138" i="18"/>
  <c r="BF138" i="18"/>
  <c r="BP138" i="17"/>
  <c r="AP138" i="17"/>
  <c r="CH137" i="17"/>
  <c r="BU137" i="17"/>
  <c r="CC138" i="17"/>
  <c r="AC138" i="17"/>
  <c r="P138" i="17"/>
  <c r="BC138" i="17"/>
  <c r="AH137" i="17"/>
  <c r="U137" i="17"/>
  <c r="BH137" i="17"/>
  <c r="AU137" i="17"/>
  <c r="CD141" i="16"/>
  <c r="CA141" i="16"/>
  <c r="CF141" i="16"/>
  <c r="BN141" i="16"/>
  <c r="BS141" i="16"/>
  <c r="BH140" i="16"/>
  <c r="AQ141" i="16"/>
  <c r="AN141" i="16"/>
  <c r="AS141" i="16"/>
  <c r="AD141" i="16"/>
  <c r="AA141" i="16"/>
  <c r="AF141" i="16"/>
  <c r="O140" i="16"/>
  <c r="T140" i="16"/>
  <c r="L141" i="16" s="1"/>
  <c r="P141" i="16" s="1"/>
  <c r="R140" i="16"/>
  <c r="L138" i="15"/>
  <c r="O138" i="15"/>
  <c r="Q138" i="15"/>
  <c r="I139" i="15" s="1"/>
  <c r="L139" i="14"/>
  <c r="O139" i="14"/>
  <c r="Q139" i="14"/>
  <c r="I140" i="14" s="1"/>
  <c r="AO138" i="18" l="1"/>
  <c r="AT138" i="18"/>
  <c r="AL139" i="18" s="1"/>
  <c r="AR138" i="18"/>
  <c r="Q139" i="18"/>
  <c r="N139" i="18"/>
  <c r="S139" i="18"/>
  <c r="BB138" i="18"/>
  <c r="BE138" i="18"/>
  <c r="BG138" i="18"/>
  <c r="AY139" i="18" s="1"/>
  <c r="CB138" i="18"/>
  <c r="CE138" i="18"/>
  <c r="CG138" i="18"/>
  <c r="BY139" i="18" s="1"/>
  <c r="BU138" i="18"/>
  <c r="AB138" i="18"/>
  <c r="AG138" i="18"/>
  <c r="Y139" i="18" s="1"/>
  <c r="AE138" i="18"/>
  <c r="BP139" i="18"/>
  <c r="BD138" i="17"/>
  <c r="BA138" i="17"/>
  <c r="BF138" i="17"/>
  <c r="Q138" i="17"/>
  <c r="N138" i="17"/>
  <c r="S138" i="17"/>
  <c r="AQ138" i="17"/>
  <c r="AN138" i="17"/>
  <c r="AS138" i="17"/>
  <c r="CD138" i="17"/>
  <c r="CA138" i="17"/>
  <c r="CF138" i="17"/>
  <c r="AD138" i="17"/>
  <c r="AA138" i="17"/>
  <c r="AF138" i="17"/>
  <c r="BQ138" i="17"/>
  <c r="BN138" i="17"/>
  <c r="BS138" i="17"/>
  <c r="CB141" i="16"/>
  <c r="CE141" i="16"/>
  <c r="CG141" i="16"/>
  <c r="BY142" i="16" s="1"/>
  <c r="CC142" i="16" s="1"/>
  <c r="BO141" i="16"/>
  <c r="BT141" i="16"/>
  <c r="BL142" i="16" s="1"/>
  <c r="BP142" i="16" s="1"/>
  <c r="BQ142" i="16" s="1"/>
  <c r="BR141" i="16"/>
  <c r="BD141" i="16"/>
  <c r="BA141" i="16"/>
  <c r="BF141" i="16"/>
  <c r="AO141" i="16"/>
  <c r="AT141" i="16"/>
  <c r="AL142" i="16" s="1"/>
  <c r="AP142" i="16" s="1"/>
  <c r="AR141" i="16"/>
  <c r="AB141" i="16"/>
  <c r="AE141" i="16"/>
  <c r="AG141" i="16"/>
  <c r="Y142" i="16" s="1"/>
  <c r="AC142" i="16" s="1"/>
  <c r="U140" i="16"/>
  <c r="M139" i="15"/>
  <c r="R138" i="15"/>
  <c r="M140" i="14"/>
  <c r="R139" i="14"/>
  <c r="O139" i="18" l="1"/>
  <c r="T139" i="18"/>
  <c r="L140" i="18" s="1"/>
  <c r="R139" i="18"/>
  <c r="CH138" i="18"/>
  <c r="BQ139" i="18"/>
  <c r="BN139" i="18"/>
  <c r="BS139" i="18"/>
  <c r="AU138" i="18"/>
  <c r="CC139" i="18"/>
  <c r="AH138" i="18"/>
  <c r="BC139" i="18"/>
  <c r="AP139" i="18"/>
  <c r="AC139" i="18"/>
  <c r="BH138" i="18"/>
  <c r="AB138" i="17"/>
  <c r="AE138" i="17"/>
  <c r="AG138" i="17"/>
  <c r="Y139" i="17" s="1"/>
  <c r="O138" i="17"/>
  <c r="R138" i="17"/>
  <c r="T138" i="17"/>
  <c r="L139" i="17" s="1"/>
  <c r="BB138" i="17"/>
  <c r="BE138" i="17"/>
  <c r="BG138" i="17"/>
  <c r="AY139" i="17" s="1"/>
  <c r="AO138" i="17"/>
  <c r="AR138" i="17"/>
  <c r="AT138" i="17"/>
  <c r="AL139" i="17" s="1"/>
  <c r="CB138" i="17"/>
  <c r="CG138" i="17"/>
  <c r="BY139" i="17" s="1"/>
  <c r="CE138" i="17"/>
  <c r="BO138" i="17"/>
  <c r="BT138" i="17"/>
  <c r="BL139" i="17" s="1"/>
  <c r="BR138" i="17"/>
  <c r="CH141" i="16"/>
  <c r="BU141" i="16"/>
  <c r="BB141" i="16"/>
  <c r="BG141" i="16"/>
  <c r="AY142" i="16" s="1"/>
  <c r="BC142" i="16" s="1"/>
  <c r="BE141" i="16"/>
  <c r="AU141" i="16"/>
  <c r="AH141" i="16"/>
  <c r="Q141" i="16"/>
  <c r="N141" i="16"/>
  <c r="S141" i="16"/>
  <c r="N139" i="15"/>
  <c r="K139" i="15"/>
  <c r="P139" i="15"/>
  <c r="N140" i="14"/>
  <c r="K140" i="14"/>
  <c r="P140" i="14"/>
  <c r="U139" i="18" l="1"/>
  <c r="BO139" i="18"/>
  <c r="BT139" i="18"/>
  <c r="BL140" i="18" s="1"/>
  <c r="BR139" i="18"/>
  <c r="AD139" i="18"/>
  <c r="AA139" i="18"/>
  <c r="AF139" i="18"/>
  <c r="AQ139" i="18"/>
  <c r="AN139" i="18"/>
  <c r="AS139" i="18"/>
  <c r="P140" i="18"/>
  <c r="BD139" i="18"/>
  <c r="BA139" i="18"/>
  <c r="BF139" i="18"/>
  <c r="CD139" i="18"/>
  <c r="CA139" i="18"/>
  <c r="CF139" i="18"/>
  <c r="BP139" i="17"/>
  <c r="AP139" i="17"/>
  <c r="AU138" i="17"/>
  <c r="BC139" i="17"/>
  <c r="CH138" i="17"/>
  <c r="P139" i="17"/>
  <c r="BU138" i="17"/>
  <c r="AH138" i="17"/>
  <c r="U138" i="17"/>
  <c r="AC139" i="17"/>
  <c r="BH138" i="17"/>
  <c r="CC139" i="17"/>
  <c r="CD142" i="16"/>
  <c r="CA142" i="16"/>
  <c r="CF142" i="16"/>
  <c r="BN142" i="16"/>
  <c r="BS142" i="16"/>
  <c r="BH141" i="16"/>
  <c r="AQ142" i="16"/>
  <c r="AN142" i="16"/>
  <c r="AS142" i="16"/>
  <c r="AD142" i="16"/>
  <c r="AA142" i="16"/>
  <c r="AF142" i="16"/>
  <c r="O141" i="16"/>
  <c r="T141" i="16"/>
  <c r="L142" i="16" s="1"/>
  <c r="P142" i="16" s="1"/>
  <c r="R141" i="16"/>
  <c r="L139" i="15"/>
  <c r="Q139" i="15"/>
  <c r="I140" i="15" s="1"/>
  <c r="O139" i="15"/>
  <c r="L140" i="14"/>
  <c r="Q140" i="14"/>
  <c r="I141" i="14" s="1"/>
  <c r="O140" i="14"/>
  <c r="BP140" i="18" l="1"/>
  <c r="BU139" i="18"/>
  <c r="BB139" i="18"/>
  <c r="BG139" i="18"/>
  <c r="AY140" i="18" s="1"/>
  <c r="BE139" i="18"/>
  <c r="CB139" i="18"/>
  <c r="CG139" i="18"/>
  <c r="BY140" i="18" s="1"/>
  <c r="CE139" i="18"/>
  <c r="AO139" i="18"/>
  <c r="AR139" i="18"/>
  <c r="AT139" i="18"/>
  <c r="AL140" i="18" s="1"/>
  <c r="AB139" i="18"/>
  <c r="AE139" i="18"/>
  <c r="AG139" i="18"/>
  <c r="Y140" i="18" s="1"/>
  <c r="Q140" i="18"/>
  <c r="N140" i="18"/>
  <c r="S140" i="18"/>
  <c r="CD139" i="17"/>
  <c r="CA139" i="17"/>
  <c r="CF139" i="17"/>
  <c r="BQ139" i="17"/>
  <c r="BN139" i="17"/>
  <c r="BS139" i="17"/>
  <c r="BD139" i="17"/>
  <c r="BA139" i="17"/>
  <c r="BF139" i="17"/>
  <c r="Q139" i="17"/>
  <c r="N139" i="17"/>
  <c r="S139" i="17"/>
  <c r="AD139" i="17"/>
  <c r="AA139" i="17"/>
  <c r="AF139" i="17"/>
  <c r="AQ139" i="17"/>
  <c r="AN139" i="17"/>
  <c r="AS139" i="17"/>
  <c r="CB142" i="16"/>
  <c r="CG142" i="16"/>
  <c r="BY143" i="16" s="1"/>
  <c r="CC143" i="16" s="1"/>
  <c r="CE142" i="16"/>
  <c r="BO142" i="16"/>
  <c r="BT142" i="16"/>
  <c r="BL143" i="16" s="1"/>
  <c r="BP143" i="16" s="1"/>
  <c r="BQ143" i="16" s="1"/>
  <c r="BR142" i="16"/>
  <c r="BD142" i="16"/>
  <c r="BA142" i="16"/>
  <c r="BF142" i="16"/>
  <c r="AO142" i="16"/>
  <c r="AR142" i="16"/>
  <c r="AT142" i="16"/>
  <c r="AL143" i="16" s="1"/>
  <c r="AP143" i="16" s="1"/>
  <c r="AB142" i="16"/>
  <c r="AE142" i="16"/>
  <c r="AG142" i="16"/>
  <c r="Y143" i="16" s="1"/>
  <c r="AC143" i="16" s="1"/>
  <c r="U141" i="16"/>
  <c r="R139" i="15"/>
  <c r="M140" i="15"/>
  <c r="R140" i="14"/>
  <c r="M141" i="14"/>
  <c r="AU139" i="18" l="1"/>
  <c r="CC140" i="18"/>
  <c r="AC140" i="18"/>
  <c r="AH139" i="18"/>
  <c r="BH139" i="18"/>
  <c r="O140" i="18"/>
  <c r="R140" i="18"/>
  <c r="T140" i="18"/>
  <c r="L141" i="18" s="1"/>
  <c r="BC140" i="18"/>
  <c r="CH139" i="18"/>
  <c r="BQ140" i="18"/>
  <c r="BN140" i="18"/>
  <c r="BS140" i="18"/>
  <c r="AP140" i="18"/>
  <c r="BB139" i="17"/>
  <c r="BE139" i="17"/>
  <c r="BG139" i="17"/>
  <c r="AY140" i="17" s="1"/>
  <c r="O139" i="17"/>
  <c r="R139" i="17"/>
  <c r="T139" i="17"/>
  <c r="L140" i="17" s="1"/>
  <c r="CB139" i="17"/>
  <c r="CE139" i="17"/>
  <c r="CG139" i="17"/>
  <c r="BY140" i="17" s="1"/>
  <c r="AB139" i="17"/>
  <c r="AG139" i="17"/>
  <c r="Y140" i="17" s="1"/>
  <c r="AE139" i="17"/>
  <c r="BO139" i="17"/>
  <c r="BT139" i="17"/>
  <c r="BL140" i="17" s="1"/>
  <c r="BR139" i="17"/>
  <c r="AO139" i="17"/>
  <c r="AT139" i="17"/>
  <c r="AL140" i="17" s="1"/>
  <c r="AR139" i="17"/>
  <c r="CH142" i="16"/>
  <c r="BU142" i="16"/>
  <c r="BB142" i="16"/>
  <c r="BG142" i="16"/>
  <c r="AY143" i="16" s="1"/>
  <c r="BC143" i="16" s="1"/>
  <c r="BE142" i="16"/>
  <c r="AU142" i="16"/>
  <c r="AH142" i="16"/>
  <c r="Q142" i="16"/>
  <c r="N142" i="16"/>
  <c r="S142" i="16"/>
  <c r="N140" i="15"/>
  <c r="K140" i="15"/>
  <c r="P140" i="15"/>
  <c r="N141" i="14"/>
  <c r="K141" i="14"/>
  <c r="P141" i="14"/>
  <c r="BD140" i="18" l="1"/>
  <c r="BA140" i="18"/>
  <c r="BF140" i="18"/>
  <c r="P141" i="18"/>
  <c r="AQ140" i="18"/>
  <c r="AN140" i="18"/>
  <c r="AS140" i="18"/>
  <c r="AD140" i="18"/>
  <c r="AA140" i="18"/>
  <c r="AF140" i="18"/>
  <c r="U140" i="18"/>
  <c r="BO140" i="18"/>
  <c r="BR140" i="18"/>
  <c r="BT140" i="18"/>
  <c r="BL141" i="18" s="1"/>
  <c r="CD140" i="18"/>
  <c r="CA140" i="18"/>
  <c r="CF140" i="18"/>
  <c r="U139" i="17"/>
  <c r="AP140" i="17"/>
  <c r="AU139" i="17"/>
  <c r="AC140" i="17"/>
  <c r="CC140" i="17"/>
  <c r="CH139" i="17"/>
  <c r="BU139" i="17"/>
  <c r="AH139" i="17"/>
  <c r="BC140" i="17"/>
  <c r="BH139" i="17"/>
  <c r="BP140" i="17"/>
  <c r="P140" i="17"/>
  <c r="CD143" i="16"/>
  <c r="CA143" i="16"/>
  <c r="CF143" i="16"/>
  <c r="BN143" i="16"/>
  <c r="BS143" i="16"/>
  <c r="BH142" i="16"/>
  <c r="AQ143" i="16"/>
  <c r="AN143" i="16"/>
  <c r="AS143" i="16"/>
  <c r="AA143" i="16"/>
  <c r="AD143" i="16"/>
  <c r="AF143" i="16"/>
  <c r="O142" i="16"/>
  <c r="R142" i="16"/>
  <c r="T142" i="16"/>
  <c r="L143" i="16" s="1"/>
  <c r="P143" i="16" s="1"/>
  <c r="L140" i="15"/>
  <c r="O140" i="15"/>
  <c r="Q140" i="15"/>
  <c r="I141" i="15" s="1"/>
  <c r="L141" i="14"/>
  <c r="O141" i="14"/>
  <c r="Q141" i="14"/>
  <c r="I142" i="14" s="1"/>
  <c r="AO140" i="18" l="1"/>
  <c r="AR140" i="18"/>
  <c r="AT140" i="18"/>
  <c r="AL141" i="18" s="1"/>
  <c r="Q141" i="18"/>
  <c r="N141" i="18"/>
  <c r="S141" i="18"/>
  <c r="AB140" i="18"/>
  <c r="AE140" i="18"/>
  <c r="AG140" i="18"/>
  <c r="Y141" i="18" s="1"/>
  <c r="BB140" i="18"/>
  <c r="BG140" i="18"/>
  <c r="AY141" i="18" s="1"/>
  <c r="BE140" i="18"/>
  <c r="BP141" i="18"/>
  <c r="BU140" i="18"/>
  <c r="CB140" i="18"/>
  <c r="CE140" i="18"/>
  <c r="CG140" i="18"/>
  <c r="BY141" i="18" s="1"/>
  <c r="AD140" i="17"/>
  <c r="AA140" i="17"/>
  <c r="AF140" i="17"/>
  <c r="BQ140" i="17"/>
  <c r="BN140" i="17"/>
  <c r="BS140" i="17"/>
  <c r="CD140" i="17"/>
  <c r="CA140" i="17"/>
  <c r="CF140" i="17"/>
  <c r="Q140" i="17"/>
  <c r="N140" i="17"/>
  <c r="S140" i="17"/>
  <c r="AQ140" i="17"/>
  <c r="AN140" i="17"/>
  <c r="AS140" i="17"/>
  <c r="BD140" i="17"/>
  <c r="BA140" i="17"/>
  <c r="BF140" i="17"/>
  <c r="CB143" i="16"/>
  <c r="CG143" i="16"/>
  <c r="BY144" i="16" s="1"/>
  <c r="CC144" i="16" s="1"/>
  <c r="CE143" i="16"/>
  <c r="BO143" i="16"/>
  <c r="BT143" i="16"/>
  <c r="BL144" i="16" s="1"/>
  <c r="BP144" i="16" s="1"/>
  <c r="BQ144" i="16" s="1"/>
  <c r="BR143" i="16"/>
  <c r="BD143" i="16"/>
  <c r="BA143" i="16"/>
  <c r="BF143" i="16"/>
  <c r="AO143" i="16"/>
  <c r="AT143" i="16"/>
  <c r="AL144" i="16" s="1"/>
  <c r="AP144" i="16" s="1"/>
  <c r="AR143" i="16"/>
  <c r="AB143" i="16"/>
  <c r="AG143" i="16"/>
  <c r="Y144" i="16" s="1"/>
  <c r="AC144" i="16" s="1"/>
  <c r="AE143" i="16"/>
  <c r="U142" i="16"/>
  <c r="M141" i="15"/>
  <c r="R140" i="15"/>
  <c r="M142" i="14"/>
  <c r="R141" i="14"/>
  <c r="BH140" i="18" l="1"/>
  <c r="O141" i="18"/>
  <c r="R141" i="18"/>
  <c r="T141" i="18"/>
  <c r="L142" i="18" s="1"/>
  <c r="AP141" i="18"/>
  <c r="BC141" i="18"/>
  <c r="AC141" i="18"/>
  <c r="BQ141" i="18"/>
  <c r="BN141" i="18"/>
  <c r="BS141" i="18"/>
  <c r="AU140" i="18"/>
  <c r="CC141" i="18"/>
  <c r="CH140" i="18"/>
  <c r="AH140" i="18"/>
  <c r="AO140" i="17"/>
  <c r="AT140" i="17"/>
  <c r="AL141" i="17" s="1"/>
  <c r="AR140" i="17"/>
  <c r="BO140" i="17"/>
  <c r="BR140" i="17"/>
  <c r="BT140" i="17"/>
  <c r="BL141" i="17" s="1"/>
  <c r="CB140" i="17"/>
  <c r="CG140" i="17"/>
  <c r="BY141" i="17" s="1"/>
  <c r="CE140" i="17"/>
  <c r="AB140" i="17"/>
  <c r="AE140" i="17"/>
  <c r="AG140" i="17"/>
  <c r="Y141" i="17" s="1"/>
  <c r="O140" i="17"/>
  <c r="R140" i="17"/>
  <c r="T140" i="17"/>
  <c r="L141" i="17" s="1"/>
  <c r="BB140" i="17"/>
  <c r="BG140" i="17"/>
  <c r="AY141" i="17" s="1"/>
  <c r="BE140" i="17"/>
  <c r="CH143" i="16"/>
  <c r="BU143" i="16"/>
  <c r="BB143" i="16"/>
  <c r="BE143" i="16"/>
  <c r="BG143" i="16"/>
  <c r="AY144" i="16" s="1"/>
  <c r="BC144" i="16" s="1"/>
  <c r="AU143" i="16"/>
  <c r="AH143" i="16"/>
  <c r="Q143" i="16"/>
  <c r="N143" i="16"/>
  <c r="S143" i="16"/>
  <c r="N141" i="15"/>
  <c r="K141" i="15"/>
  <c r="P141" i="15"/>
  <c r="N142" i="14"/>
  <c r="K142" i="14"/>
  <c r="P142" i="14"/>
  <c r="AQ141" i="18" l="1"/>
  <c r="AN141" i="18"/>
  <c r="AS141" i="18"/>
  <c r="BO141" i="18"/>
  <c r="BT141" i="18"/>
  <c r="BL142" i="18" s="1"/>
  <c r="BR141" i="18"/>
  <c r="AD141" i="18"/>
  <c r="AA141" i="18"/>
  <c r="AF141" i="18"/>
  <c r="CD141" i="18"/>
  <c r="CA141" i="18"/>
  <c r="CF141" i="18"/>
  <c r="U141" i="18"/>
  <c r="P142" i="18"/>
  <c r="BD141" i="18"/>
  <c r="BA141" i="18"/>
  <c r="BF141" i="18"/>
  <c r="BH140" i="17"/>
  <c r="AH140" i="17"/>
  <c r="BU140" i="17"/>
  <c r="AP141" i="17"/>
  <c r="BC141" i="17"/>
  <c r="AU140" i="17"/>
  <c r="CC141" i="17"/>
  <c r="BP141" i="17"/>
  <c r="P141" i="17"/>
  <c r="U140" i="17"/>
  <c r="CH140" i="17"/>
  <c r="AC141" i="17"/>
  <c r="CD144" i="16"/>
  <c r="CA144" i="16"/>
  <c r="CF144" i="16"/>
  <c r="BN144" i="16"/>
  <c r="BS144" i="16"/>
  <c r="BH143" i="16"/>
  <c r="AQ144" i="16"/>
  <c r="AN144" i="16"/>
  <c r="AS144" i="16"/>
  <c r="AD144" i="16"/>
  <c r="AA144" i="16"/>
  <c r="AF144" i="16"/>
  <c r="O143" i="16"/>
  <c r="T143" i="16"/>
  <c r="L144" i="16" s="1"/>
  <c r="P144" i="16" s="1"/>
  <c r="R143" i="16"/>
  <c r="L141" i="15"/>
  <c r="Q141" i="15"/>
  <c r="I142" i="15" s="1"/>
  <c r="O141" i="15"/>
  <c r="L142" i="14"/>
  <c r="Q142" i="14"/>
  <c r="I143" i="14" s="1"/>
  <c r="O142" i="14"/>
  <c r="BU141" i="18" l="1"/>
  <c r="AB141" i="18"/>
  <c r="AG141" i="18"/>
  <c r="Y142" i="18" s="1"/>
  <c r="AE141" i="18"/>
  <c r="BP142" i="18"/>
  <c r="BB141" i="18"/>
  <c r="BG141" i="18"/>
  <c r="AY142" i="18" s="1"/>
  <c r="BE141" i="18"/>
  <c r="CB141" i="18"/>
  <c r="CG141" i="18"/>
  <c r="BY142" i="18" s="1"/>
  <c r="CE141" i="18"/>
  <c r="AO141" i="18"/>
  <c r="AR141" i="18"/>
  <c r="AT141" i="18"/>
  <c r="AL142" i="18" s="1"/>
  <c r="Q142" i="18"/>
  <c r="N142" i="18"/>
  <c r="S142" i="18"/>
  <c r="BQ141" i="17"/>
  <c r="BN141" i="17"/>
  <c r="BS141" i="17"/>
  <c r="AD141" i="17"/>
  <c r="AA141" i="17"/>
  <c r="AF141" i="17"/>
  <c r="AQ141" i="17"/>
  <c r="AN141" i="17"/>
  <c r="AS141" i="17"/>
  <c r="CD141" i="17"/>
  <c r="CA141" i="17"/>
  <c r="CF141" i="17"/>
  <c r="BD141" i="17"/>
  <c r="BA141" i="17"/>
  <c r="BF141" i="17"/>
  <c r="Q141" i="17"/>
  <c r="N141" i="17"/>
  <c r="S141" i="17"/>
  <c r="CB144" i="16"/>
  <c r="CE144" i="16"/>
  <c r="CG144" i="16"/>
  <c r="BY145" i="16" s="1"/>
  <c r="CC145" i="16" s="1"/>
  <c r="BO144" i="16"/>
  <c r="BR144" i="16"/>
  <c r="BT144" i="16"/>
  <c r="BL145" i="16" s="1"/>
  <c r="BP145" i="16" s="1"/>
  <c r="BQ145" i="16" s="1"/>
  <c r="BD144" i="16"/>
  <c r="BA144" i="16"/>
  <c r="BF144" i="16"/>
  <c r="AO144" i="16"/>
  <c r="AR144" i="16"/>
  <c r="AT144" i="16"/>
  <c r="AL145" i="16" s="1"/>
  <c r="AP145" i="16" s="1"/>
  <c r="AB144" i="16"/>
  <c r="AE144" i="16"/>
  <c r="AG144" i="16"/>
  <c r="Y145" i="16" s="1"/>
  <c r="AC145" i="16" s="1"/>
  <c r="U143" i="16"/>
  <c r="R141" i="15"/>
  <c r="M142" i="15"/>
  <c r="R142" i="14"/>
  <c r="M143" i="14"/>
  <c r="BQ142" i="18" l="1"/>
  <c r="BN142" i="18"/>
  <c r="BS142" i="18"/>
  <c r="AC142" i="18"/>
  <c r="AH141" i="18"/>
  <c r="AP142" i="18"/>
  <c r="BH141" i="18"/>
  <c r="CH141" i="18"/>
  <c r="O142" i="18"/>
  <c r="R142" i="18"/>
  <c r="T142" i="18"/>
  <c r="L143" i="18" s="1"/>
  <c r="AU141" i="18"/>
  <c r="BC142" i="18"/>
  <c r="CC142" i="18"/>
  <c r="BB141" i="17"/>
  <c r="BE141" i="17"/>
  <c r="BG141" i="17"/>
  <c r="AY142" i="17" s="1"/>
  <c r="CB141" i="17"/>
  <c r="CG141" i="17"/>
  <c r="BY142" i="17" s="1"/>
  <c r="CE141" i="17"/>
  <c r="AO141" i="17"/>
  <c r="AR141" i="17"/>
  <c r="AT141" i="17"/>
  <c r="AL142" i="17" s="1"/>
  <c r="BO141" i="17"/>
  <c r="BT141" i="17"/>
  <c r="BL142" i="17" s="1"/>
  <c r="BR141" i="17"/>
  <c r="AB141" i="17"/>
  <c r="AG141" i="17"/>
  <c r="Y142" i="17" s="1"/>
  <c r="AE141" i="17"/>
  <c r="O141" i="17"/>
  <c r="T141" i="17"/>
  <c r="L142" i="17" s="1"/>
  <c r="R141" i="17"/>
  <c r="CH144" i="16"/>
  <c r="BU144" i="16"/>
  <c r="BB144" i="16"/>
  <c r="BG144" i="16"/>
  <c r="AY145" i="16" s="1"/>
  <c r="BC145" i="16" s="1"/>
  <c r="BE144" i="16"/>
  <c r="AU144" i="16"/>
  <c r="AH144" i="16"/>
  <c r="Q144" i="16"/>
  <c r="N144" i="16"/>
  <c r="S144" i="16"/>
  <c r="N142" i="15"/>
  <c r="K142" i="15"/>
  <c r="P142" i="15"/>
  <c r="N143" i="14"/>
  <c r="K143" i="14"/>
  <c r="P143" i="14"/>
  <c r="U142" i="18" l="1"/>
  <c r="P143" i="18"/>
  <c r="CD142" i="18"/>
  <c r="CA142" i="18"/>
  <c r="CF142" i="18"/>
  <c r="BD142" i="18"/>
  <c r="BA142" i="18"/>
  <c r="BF142" i="18"/>
  <c r="BO142" i="18"/>
  <c r="BR142" i="18"/>
  <c r="BT142" i="18"/>
  <c r="BL143" i="18" s="1"/>
  <c r="AD142" i="18"/>
  <c r="AA142" i="18"/>
  <c r="AF142" i="18"/>
  <c r="AQ142" i="18"/>
  <c r="AN142" i="18"/>
  <c r="AS142" i="18"/>
  <c r="BU141" i="17"/>
  <c r="CH141" i="17"/>
  <c r="P142" i="17"/>
  <c r="U141" i="17"/>
  <c r="BP142" i="17"/>
  <c r="AH141" i="17"/>
  <c r="AC142" i="17"/>
  <c r="BH141" i="17"/>
  <c r="AU141" i="17"/>
  <c r="CC142" i="17"/>
  <c r="BC142" i="17"/>
  <c r="AP142" i="17"/>
  <c r="CD145" i="16"/>
  <c r="CA145" i="16"/>
  <c r="CF145" i="16"/>
  <c r="BN145" i="16"/>
  <c r="BS145" i="16"/>
  <c r="BH144" i="16"/>
  <c r="AQ145" i="16"/>
  <c r="AN145" i="16"/>
  <c r="AS145" i="16"/>
  <c r="AD145" i="16"/>
  <c r="AA145" i="16"/>
  <c r="AF145" i="16"/>
  <c r="O144" i="16"/>
  <c r="T144" i="16"/>
  <c r="L145" i="16" s="1"/>
  <c r="P145" i="16" s="1"/>
  <c r="R144" i="16"/>
  <c r="L142" i="15"/>
  <c r="O142" i="15"/>
  <c r="Q142" i="15"/>
  <c r="I143" i="15" s="1"/>
  <c r="L143" i="14"/>
  <c r="O143" i="14"/>
  <c r="Q143" i="14"/>
  <c r="I144" i="14" s="1"/>
  <c r="AB142" i="18" l="1"/>
  <c r="AE142" i="18"/>
  <c r="AG142" i="18"/>
  <c r="Y143" i="18" s="1"/>
  <c r="CB142" i="18"/>
  <c r="CE142" i="18"/>
  <c r="CG142" i="18"/>
  <c r="BY143" i="18" s="1"/>
  <c r="AO142" i="18"/>
  <c r="AR142" i="18"/>
  <c r="AT142" i="18"/>
  <c r="AL143" i="18" s="1"/>
  <c r="Q143" i="18"/>
  <c r="N143" i="18"/>
  <c r="S143" i="18"/>
  <c r="BP143" i="18"/>
  <c r="BU142" i="18"/>
  <c r="BB142" i="18"/>
  <c r="BE142" i="18"/>
  <c r="BG142" i="18"/>
  <c r="AY143" i="18" s="1"/>
  <c r="AQ142" i="17"/>
  <c r="AN142" i="17"/>
  <c r="AS142" i="17"/>
  <c r="BD142" i="17"/>
  <c r="BA142" i="17"/>
  <c r="BF142" i="17"/>
  <c r="CD142" i="17"/>
  <c r="CA142" i="17"/>
  <c r="CF142" i="17"/>
  <c r="AD142" i="17"/>
  <c r="AA142" i="17"/>
  <c r="AF142" i="17"/>
  <c r="Q142" i="17"/>
  <c r="N142" i="17"/>
  <c r="S142" i="17"/>
  <c r="BQ142" i="17"/>
  <c r="BN142" i="17"/>
  <c r="BS142" i="17"/>
  <c r="CB145" i="16"/>
  <c r="CG145" i="16"/>
  <c r="BY146" i="16" s="1"/>
  <c r="CC146" i="16" s="1"/>
  <c r="CE145" i="16"/>
  <c r="BO145" i="16"/>
  <c r="BT145" i="16"/>
  <c r="BL146" i="16" s="1"/>
  <c r="BP146" i="16" s="1"/>
  <c r="BQ146" i="16" s="1"/>
  <c r="BR145" i="16"/>
  <c r="BD145" i="16"/>
  <c r="BA145" i="16"/>
  <c r="BF145" i="16"/>
  <c r="AO145" i="16"/>
  <c r="AT145" i="16"/>
  <c r="AL146" i="16" s="1"/>
  <c r="AP146" i="16" s="1"/>
  <c r="AR145" i="16"/>
  <c r="AB145" i="16"/>
  <c r="AE145" i="16"/>
  <c r="AG145" i="16"/>
  <c r="Y146" i="16" s="1"/>
  <c r="AC146" i="16" s="1"/>
  <c r="U144" i="16"/>
  <c r="M143" i="15"/>
  <c r="R142" i="15"/>
  <c r="M144" i="14"/>
  <c r="R143" i="14"/>
  <c r="BC143" i="18" l="1"/>
  <c r="BQ143" i="18"/>
  <c r="BN143" i="18"/>
  <c r="BS143" i="18"/>
  <c r="CC143" i="18"/>
  <c r="BH142" i="18"/>
  <c r="AP143" i="18"/>
  <c r="AH142" i="18"/>
  <c r="CH142" i="18"/>
  <c r="O143" i="18"/>
  <c r="R143" i="18"/>
  <c r="T143" i="18"/>
  <c r="L144" i="18" s="1"/>
  <c r="AU142" i="18"/>
  <c r="AC143" i="18"/>
  <c r="CB142" i="17"/>
  <c r="CG142" i="17"/>
  <c r="BY143" i="17" s="1"/>
  <c r="CE142" i="17"/>
  <c r="AB142" i="17"/>
  <c r="AE142" i="17"/>
  <c r="AG142" i="17"/>
  <c r="Y143" i="17" s="1"/>
  <c r="O142" i="17"/>
  <c r="T142" i="17"/>
  <c r="L143" i="17" s="1"/>
  <c r="R142" i="17"/>
  <c r="AO142" i="17"/>
  <c r="AR142" i="17"/>
  <c r="AT142" i="17"/>
  <c r="AL143" i="17" s="1"/>
  <c r="BB142" i="17"/>
  <c r="BE142" i="17"/>
  <c r="BG142" i="17"/>
  <c r="AY143" i="17" s="1"/>
  <c r="BO142" i="17"/>
  <c r="BR142" i="17"/>
  <c r="BT142" i="17"/>
  <c r="BL143" i="17" s="1"/>
  <c r="CH145" i="16"/>
  <c r="BU145" i="16"/>
  <c r="BB145" i="16"/>
  <c r="BE145" i="16"/>
  <c r="BG145" i="16"/>
  <c r="AY146" i="16" s="1"/>
  <c r="BC146" i="16" s="1"/>
  <c r="AU145" i="16"/>
  <c r="AH145" i="16"/>
  <c r="Q145" i="16"/>
  <c r="N145" i="16"/>
  <c r="S145" i="16"/>
  <c r="N143" i="15"/>
  <c r="K143" i="15"/>
  <c r="P143" i="15"/>
  <c r="N144" i="14"/>
  <c r="K144" i="14"/>
  <c r="P144" i="14"/>
  <c r="CD143" i="18" l="1"/>
  <c r="CA143" i="18"/>
  <c r="CF143" i="18"/>
  <c r="AQ143" i="18"/>
  <c r="AN143" i="18"/>
  <c r="AS143" i="18"/>
  <c r="P144" i="18"/>
  <c r="AD143" i="18"/>
  <c r="AA143" i="18"/>
  <c r="AF143" i="18"/>
  <c r="BO143" i="18"/>
  <c r="BT143" i="18"/>
  <c r="BL144" i="18" s="1"/>
  <c r="BR143" i="18"/>
  <c r="U143" i="18"/>
  <c r="BD143" i="18"/>
  <c r="BA143" i="18"/>
  <c r="BF143" i="18"/>
  <c r="BU142" i="17"/>
  <c r="AP143" i="17"/>
  <c r="AU142" i="17"/>
  <c r="AC143" i="17"/>
  <c r="U142" i="17"/>
  <c r="CC143" i="17"/>
  <c r="BP143" i="17"/>
  <c r="AH142" i="17"/>
  <c r="BC143" i="17"/>
  <c r="CH142" i="17"/>
  <c r="BH142" i="17"/>
  <c r="P143" i="17"/>
  <c r="CD146" i="16"/>
  <c r="CA146" i="16"/>
  <c r="CF146" i="16"/>
  <c r="BN146" i="16"/>
  <c r="BS146" i="16"/>
  <c r="BH145" i="16"/>
  <c r="AQ146" i="16"/>
  <c r="AN146" i="16"/>
  <c r="AS146" i="16"/>
  <c r="AD146" i="16"/>
  <c r="AA146" i="16"/>
  <c r="AF146" i="16"/>
  <c r="O145" i="16"/>
  <c r="R145" i="16"/>
  <c r="T145" i="16"/>
  <c r="L146" i="16" s="1"/>
  <c r="P146" i="16" s="1"/>
  <c r="L143" i="15"/>
  <c r="Q143" i="15"/>
  <c r="I144" i="15" s="1"/>
  <c r="O143" i="15"/>
  <c r="L144" i="14"/>
  <c r="Q144" i="14"/>
  <c r="I145" i="14" s="1"/>
  <c r="O144" i="14"/>
  <c r="AO143" i="18" l="1"/>
  <c r="AT143" i="18"/>
  <c r="AL144" i="18" s="1"/>
  <c r="AR143" i="18"/>
  <c r="BU143" i="18"/>
  <c r="BB143" i="18"/>
  <c r="BE143" i="18"/>
  <c r="BG143" i="18"/>
  <c r="AY144" i="18" s="1"/>
  <c r="AB143" i="18"/>
  <c r="AG143" i="18"/>
  <c r="Y144" i="18" s="1"/>
  <c r="AE143" i="18"/>
  <c r="Q144" i="18"/>
  <c r="N144" i="18"/>
  <c r="S144" i="18"/>
  <c r="BP144" i="18"/>
  <c r="CB143" i="18"/>
  <c r="CE143" i="18"/>
  <c r="CG143" i="18"/>
  <c r="BY144" i="18" s="1"/>
  <c r="Q143" i="17"/>
  <c r="N143" i="17"/>
  <c r="S143" i="17"/>
  <c r="BQ143" i="17"/>
  <c r="BN143" i="17"/>
  <c r="BS143" i="17"/>
  <c r="AQ143" i="17"/>
  <c r="AN143" i="17"/>
  <c r="AS143" i="17"/>
  <c r="CD143" i="17"/>
  <c r="CA143" i="17"/>
  <c r="CF143" i="17"/>
  <c r="AD143" i="17"/>
  <c r="AA143" i="17"/>
  <c r="AF143" i="17"/>
  <c r="BD143" i="17"/>
  <c r="BA143" i="17"/>
  <c r="BF143" i="17"/>
  <c r="CB146" i="16"/>
  <c r="CG146" i="16"/>
  <c r="BY147" i="16" s="1"/>
  <c r="CC147" i="16" s="1"/>
  <c r="CE146" i="16"/>
  <c r="BO146" i="16"/>
  <c r="BT146" i="16"/>
  <c r="BL147" i="16" s="1"/>
  <c r="BP147" i="16" s="1"/>
  <c r="BQ147" i="16" s="1"/>
  <c r="BR146" i="16"/>
  <c r="BD146" i="16"/>
  <c r="BA146" i="16"/>
  <c r="BF146" i="16"/>
  <c r="AO146" i="16"/>
  <c r="AR146" i="16"/>
  <c r="AT146" i="16"/>
  <c r="AL147" i="16" s="1"/>
  <c r="AP147" i="16" s="1"/>
  <c r="AB146" i="16"/>
  <c r="AE146" i="16"/>
  <c r="AG146" i="16"/>
  <c r="Y147" i="16" s="1"/>
  <c r="AC147" i="16" s="1"/>
  <c r="U145" i="16"/>
  <c r="R143" i="15"/>
  <c r="M144" i="15"/>
  <c r="M145" i="14"/>
  <c r="R144" i="14"/>
  <c r="BH143" i="18" l="1"/>
  <c r="CC144" i="18"/>
  <c r="AU143" i="18"/>
  <c r="AC144" i="18"/>
  <c r="AP144" i="18"/>
  <c r="O144" i="18"/>
  <c r="T144" i="18"/>
  <c r="L145" i="18" s="1"/>
  <c r="R144" i="18"/>
  <c r="BQ144" i="18"/>
  <c r="BN144" i="18"/>
  <c r="BS144" i="18"/>
  <c r="CH143" i="18"/>
  <c r="AH143" i="18"/>
  <c r="BC144" i="18"/>
  <c r="AB143" i="17"/>
  <c r="AE143" i="17"/>
  <c r="AG143" i="17"/>
  <c r="Y144" i="17" s="1"/>
  <c r="CB143" i="17"/>
  <c r="CE143" i="17"/>
  <c r="CG143" i="17"/>
  <c r="BY144" i="17" s="1"/>
  <c r="AO143" i="17"/>
  <c r="AT143" i="17"/>
  <c r="AL144" i="17" s="1"/>
  <c r="AR143" i="17"/>
  <c r="O143" i="17"/>
  <c r="R143" i="17"/>
  <c r="T143" i="17"/>
  <c r="L144" i="17" s="1"/>
  <c r="BO143" i="17"/>
  <c r="BR143" i="17"/>
  <c r="BT143" i="17"/>
  <c r="BL144" i="17" s="1"/>
  <c r="BB143" i="17"/>
  <c r="BG143" i="17"/>
  <c r="AY144" i="17" s="1"/>
  <c r="BE143" i="17"/>
  <c r="CH146" i="16"/>
  <c r="BU146" i="16"/>
  <c r="BB146" i="16"/>
  <c r="BG146" i="16"/>
  <c r="AY147" i="16" s="1"/>
  <c r="BC147" i="16" s="1"/>
  <c r="BE146" i="16"/>
  <c r="AU146" i="16"/>
  <c r="AH146" i="16"/>
  <c r="Q146" i="16"/>
  <c r="N146" i="16"/>
  <c r="S146" i="16"/>
  <c r="N144" i="15"/>
  <c r="K144" i="15"/>
  <c r="P144" i="15"/>
  <c r="N145" i="14"/>
  <c r="K145" i="14"/>
  <c r="P145" i="14"/>
  <c r="BO144" i="18" l="1"/>
  <c r="BT144" i="18"/>
  <c r="BL145" i="18" s="1"/>
  <c r="BR144" i="18"/>
  <c r="U144" i="18"/>
  <c r="AD144" i="18"/>
  <c r="AA144" i="18"/>
  <c r="AF144" i="18"/>
  <c r="CD144" i="18"/>
  <c r="CA144" i="18"/>
  <c r="CF144" i="18"/>
  <c r="P145" i="18"/>
  <c r="AQ144" i="18"/>
  <c r="AN144" i="18"/>
  <c r="AS144" i="18"/>
  <c r="BD144" i="18"/>
  <c r="BA144" i="18"/>
  <c r="BF144" i="18"/>
  <c r="BH143" i="17"/>
  <c r="AP144" i="17"/>
  <c r="BC144" i="17"/>
  <c r="CH143" i="17"/>
  <c r="AC144" i="17"/>
  <c r="CC144" i="17"/>
  <c r="BP144" i="17"/>
  <c r="BU143" i="17"/>
  <c r="AH143" i="17"/>
  <c r="P144" i="17"/>
  <c r="U143" i="17"/>
  <c r="AU143" i="17"/>
  <c r="CD147" i="16"/>
  <c r="CA147" i="16"/>
  <c r="CF147" i="16"/>
  <c r="BN147" i="16"/>
  <c r="BS147" i="16"/>
  <c r="BH146" i="16"/>
  <c r="AQ147" i="16"/>
  <c r="AN147" i="16"/>
  <c r="AS147" i="16"/>
  <c r="AA147" i="16"/>
  <c r="AD147" i="16"/>
  <c r="AF147" i="16"/>
  <c r="O146" i="16"/>
  <c r="R146" i="16"/>
  <c r="T146" i="16"/>
  <c r="L147" i="16" s="1"/>
  <c r="P147" i="16" s="1"/>
  <c r="L144" i="15"/>
  <c r="O144" i="15"/>
  <c r="Q144" i="15"/>
  <c r="I145" i="15" s="1"/>
  <c r="L145" i="14"/>
  <c r="Q145" i="14"/>
  <c r="I146" i="14" s="1"/>
  <c r="O145" i="14"/>
  <c r="AB144" i="18" l="1"/>
  <c r="AG144" i="18"/>
  <c r="Y145" i="18" s="1"/>
  <c r="AE144" i="18"/>
  <c r="AO144" i="18"/>
  <c r="AR144" i="18"/>
  <c r="AT144" i="18"/>
  <c r="AL145" i="18" s="1"/>
  <c r="BU144" i="18"/>
  <c r="CB144" i="18"/>
  <c r="CE144" i="18"/>
  <c r="CG144" i="18"/>
  <c r="BY145" i="18" s="1"/>
  <c r="BP145" i="18"/>
  <c r="Q145" i="18"/>
  <c r="N145" i="18"/>
  <c r="S145" i="18"/>
  <c r="BB144" i="18"/>
  <c r="BE144" i="18"/>
  <c r="BG144" i="18"/>
  <c r="AY145" i="18" s="1"/>
  <c r="BQ144" i="17"/>
  <c r="BN144" i="17"/>
  <c r="BS144" i="17"/>
  <c r="CD144" i="17"/>
  <c r="CA144" i="17"/>
  <c r="CF144" i="17"/>
  <c r="Q144" i="17"/>
  <c r="N144" i="17"/>
  <c r="S144" i="17"/>
  <c r="AD144" i="17"/>
  <c r="AA144" i="17"/>
  <c r="AF144" i="17"/>
  <c r="BD144" i="17"/>
  <c r="BA144" i="17"/>
  <c r="BF144" i="17"/>
  <c r="AQ144" i="17"/>
  <c r="AN144" i="17"/>
  <c r="AS144" i="17"/>
  <c r="CB147" i="16"/>
  <c r="CG147" i="16"/>
  <c r="BY148" i="16" s="1"/>
  <c r="CC148" i="16" s="1"/>
  <c r="CE147" i="16"/>
  <c r="BO147" i="16"/>
  <c r="BT147" i="16"/>
  <c r="BL148" i="16" s="1"/>
  <c r="BP148" i="16" s="1"/>
  <c r="BQ148" i="16" s="1"/>
  <c r="BR147" i="16"/>
  <c r="BD147" i="16"/>
  <c r="BA147" i="16"/>
  <c r="BF147" i="16"/>
  <c r="AO147" i="16"/>
  <c r="AR147" i="16"/>
  <c r="AT147" i="16"/>
  <c r="AL148" i="16" s="1"/>
  <c r="AP148" i="16" s="1"/>
  <c r="AB147" i="16"/>
  <c r="AG147" i="16"/>
  <c r="Y148" i="16" s="1"/>
  <c r="AC148" i="16" s="1"/>
  <c r="AE147" i="16"/>
  <c r="U146" i="16"/>
  <c r="R144" i="15"/>
  <c r="M145" i="15"/>
  <c r="M146" i="14"/>
  <c r="R145" i="14"/>
  <c r="BC145" i="18" l="1"/>
  <c r="BH144" i="18"/>
  <c r="AH144" i="18"/>
  <c r="AP145" i="18"/>
  <c r="O145" i="18"/>
  <c r="T145" i="18"/>
  <c r="L146" i="18" s="1"/>
  <c r="R145" i="18"/>
  <c r="AC145" i="18"/>
  <c r="CC145" i="18"/>
  <c r="AU144" i="18"/>
  <c r="CH144" i="18"/>
  <c r="BQ145" i="18"/>
  <c r="BN145" i="18"/>
  <c r="BS145" i="18"/>
  <c r="CB144" i="17"/>
  <c r="CG144" i="17"/>
  <c r="BY145" i="17" s="1"/>
  <c r="CE144" i="17"/>
  <c r="AB144" i="17"/>
  <c r="AG144" i="17"/>
  <c r="Y145" i="17" s="1"/>
  <c r="AE144" i="17"/>
  <c r="O144" i="17"/>
  <c r="R144" i="17"/>
  <c r="T144" i="17"/>
  <c r="L145" i="17" s="1"/>
  <c r="BB144" i="17"/>
  <c r="BE144" i="17"/>
  <c r="BG144" i="17"/>
  <c r="AY145" i="17" s="1"/>
  <c r="BO144" i="17"/>
  <c r="BT144" i="17"/>
  <c r="BL145" i="17" s="1"/>
  <c r="BR144" i="17"/>
  <c r="AO144" i="17"/>
  <c r="AT144" i="17"/>
  <c r="AL145" i="17" s="1"/>
  <c r="AR144" i="17"/>
  <c r="CH147" i="16"/>
  <c r="BU147" i="16"/>
  <c r="BB147" i="16"/>
  <c r="BG147" i="16"/>
  <c r="AY148" i="16" s="1"/>
  <c r="BC148" i="16" s="1"/>
  <c r="BE147" i="16"/>
  <c r="AU147" i="16"/>
  <c r="AH147" i="16"/>
  <c r="Q147" i="16"/>
  <c r="N147" i="16"/>
  <c r="S147" i="16"/>
  <c r="N145" i="15"/>
  <c r="K145" i="15"/>
  <c r="P145" i="15"/>
  <c r="N146" i="14"/>
  <c r="K146" i="14"/>
  <c r="P146" i="14"/>
  <c r="CD145" i="18" l="1"/>
  <c r="CA145" i="18"/>
  <c r="CF145" i="18"/>
  <c r="P146" i="18"/>
  <c r="AQ145" i="18"/>
  <c r="AN145" i="18"/>
  <c r="AS145" i="18"/>
  <c r="AD145" i="18"/>
  <c r="AA145" i="18"/>
  <c r="AF145" i="18"/>
  <c r="BO145" i="18"/>
  <c r="BR145" i="18"/>
  <c r="BT145" i="18"/>
  <c r="BL146" i="18" s="1"/>
  <c r="U145" i="18"/>
  <c r="BD145" i="18"/>
  <c r="BA145" i="18"/>
  <c r="BF145" i="18"/>
  <c r="AU144" i="17"/>
  <c r="AC145" i="17"/>
  <c r="BH144" i="17"/>
  <c r="AH144" i="17"/>
  <c r="BC145" i="17"/>
  <c r="P145" i="17"/>
  <c r="BP145" i="17"/>
  <c r="AP145" i="17"/>
  <c r="CH144" i="17"/>
  <c r="CC145" i="17"/>
  <c r="BU144" i="17"/>
  <c r="U144" i="17"/>
  <c r="CD148" i="16"/>
  <c r="CA148" i="16"/>
  <c r="CF148" i="16"/>
  <c r="BN148" i="16"/>
  <c r="BS148" i="16"/>
  <c r="BH147" i="16"/>
  <c r="AQ148" i="16"/>
  <c r="AN148" i="16"/>
  <c r="AS148" i="16"/>
  <c r="AD148" i="16"/>
  <c r="AA148" i="16"/>
  <c r="AF148" i="16"/>
  <c r="O147" i="16"/>
  <c r="T147" i="16"/>
  <c r="L148" i="16" s="1"/>
  <c r="P148" i="16" s="1"/>
  <c r="R147" i="16"/>
  <c r="L145" i="15"/>
  <c r="O145" i="15"/>
  <c r="Q145" i="15"/>
  <c r="I146" i="15" s="1"/>
  <c r="L146" i="14"/>
  <c r="Q146" i="14"/>
  <c r="I147" i="14" s="1"/>
  <c r="O146" i="14"/>
  <c r="AO145" i="18" l="1"/>
  <c r="AR145" i="18"/>
  <c r="AT145" i="18"/>
  <c r="AL146" i="18" s="1"/>
  <c r="BU145" i="18"/>
  <c r="BB145" i="18"/>
  <c r="BG145" i="18"/>
  <c r="AY146" i="18" s="1"/>
  <c r="BE145" i="18"/>
  <c r="AB145" i="18"/>
  <c r="AG145" i="18"/>
  <c r="Y146" i="18" s="1"/>
  <c r="AE145" i="18"/>
  <c r="BP146" i="18"/>
  <c r="CB145" i="18"/>
  <c r="CG145" i="18"/>
  <c r="BY146" i="18" s="1"/>
  <c r="CE145" i="18"/>
  <c r="Q146" i="18"/>
  <c r="N146" i="18"/>
  <c r="S146" i="18"/>
  <c r="BQ145" i="17"/>
  <c r="BN145" i="17"/>
  <c r="BS145" i="17"/>
  <c r="AQ145" i="17"/>
  <c r="AN145" i="17"/>
  <c r="AS145" i="17"/>
  <c r="CD145" i="17"/>
  <c r="CA145" i="17"/>
  <c r="CF145" i="17"/>
  <c r="Q145" i="17"/>
  <c r="N145" i="17"/>
  <c r="S145" i="17"/>
  <c r="AD145" i="17"/>
  <c r="AA145" i="17"/>
  <c r="AF145" i="17"/>
  <c r="BD145" i="17"/>
  <c r="BA145" i="17"/>
  <c r="BF145" i="17"/>
  <c r="CB148" i="16"/>
  <c r="CE148" i="16"/>
  <c r="CG148" i="16"/>
  <c r="BY149" i="16" s="1"/>
  <c r="CC149" i="16" s="1"/>
  <c r="BO148" i="16"/>
  <c r="BT148" i="16"/>
  <c r="BL149" i="16" s="1"/>
  <c r="BP149" i="16" s="1"/>
  <c r="BQ149" i="16" s="1"/>
  <c r="BR148" i="16"/>
  <c r="BD148" i="16"/>
  <c r="BA148" i="16"/>
  <c r="BF148" i="16"/>
  <c r="AO148" i="16"/>
  <c r="AT148" i="16"/>
  <c r="AL149" i="16" s="1"/>
  <c r="AP149" i="16" s="1"/>
  <c r="AR148" i="16"/>
  <c r="AB148" i="16"/>
  <c r="AE148" i="16"/>
  <c r="AG148" i="16"/>
  <c r="Y149" i="16" s="1"/>
  <c r="AC149" i="16" s="1"/>
  <c r="U147" i="16"/>
  <c r="M146" i="15"/>
  <c r="R145" i="15"/>
  <c r="R146" i="14"/>
  <c r="M147" i="14"/>
  <c r="O146" i="18" l="1"/>
  <c r="R146" i="18"/>
  <c r="T146" i="18"/>
  <c r="L147" i="18" s="1"/>
  <c r="BC146" i="18"/>
  <c r="AC146" i="18"/>
  <c r="AP146" i="18"/>
  <c r="BQ146" i="18"/>
  <c r="BN146" i="18"/>
  <c r="BS146" i="18"/>
  <c r="AH145" i="18"/>
  <c r="CH145" i="18"/>
  <c r="AU145" i="18"/>
  <c r="CC146" i="18"/>
  <c r="BH145" i="18"/>
  <c r="AO145" i="17"/>
  <c r="AR145" i="17"/>
  <c r="AT145" i="17"/>
  <c r="AL146" i="17" s="1"/>
  <c r="BO145" i="17"/>
  <c r="BT145" i="17"/>
  <c r="BL146" i="17" s="1"/>
  <c r="BR145" i="17"/>
  <c r="CB145" i="17"/>
  <c r="CE145" i="17"/>
  <c r="CG145" i="17"/>
  <c r="BY146" i="17" s="1"/>
  <c r="AB145" i="17"/>
  <c r="AG145" i="17"/>
  <c r="Y146" i="17" s="1"/>
  <c r="AE145" i="17"/>
  <c r="O145" i="17"/>
  <c r="T145" i="17"/>
  <c r="L146" i="17" s="1"/>
  <c r="R145" i="17"/>
  <c r="BB145" i="17"/>
  <c r="BG145" i="17"/>
  <c r="AY146" i="17" s="1"/>
  <c r="BE145" i="17"/>
  <c r="CH148" i="16"/>
  <c r="BU148" i="16"/>
  <c r="BB148" i="16"/>
  <c r="BE148" i="16"/>
  <c r="BG148" i="16"/>
  <c r="AY149" i="16" s="1"/>
  <c r="BC149" i="16" s="1"/>
  <c r="AU148" i="16"/>
  <c r="AH148" i="16"/>
  <c r="Q148" i="16"/>
  <c r="N148" i="16"/>
  <c r="S148" i="16"/>
  <c r="N146" i="15"/>
  <c r="K146" i="15"/>
  <c r="P146" i="15"/>
  <c r="N147" i="14"/>
  <c r="K147" i="14"/>
  <c r="P147" i="14"/>
  <c r="BD146" i="18" l="1"/>
  <c r="BA146" i="18"/>
  <c r="BF146" i="18"/>
  <c r="BO146" i="18"/>
  <c r="BR146" i="18"/>
  <c r="BT146" i="18"/>
  <c r="BL147" i="18" s="1"/>
  <c r="P147" i="18"/>
  <c r="AD146" i="18"/>
  <c r="AA146" i="18"/>
  <c r="AF146" i="18"/>
  <c r="CD146" i="18"/>
  <c r="CA146" i="18"/>
  <c r="CF146" i="18"/>
  <c r="U146" i="18"/>
  <c r="AQ146" i="18"/>
  <c r="AN146" i="18"/>
  <c r="AS146" i="18"/>
  <c r="AP146" i="17"/>
  <c r="AC146" i="17"/>
  <c r="AU145" i="17"/>
  <c r="P146" i="17"/>
  <c r="AH145" i="17"/>
  <c r="BH145" i="17"/>
  <c r="BC146" i="17"/>
  <c r="CC146" i="17"/>
  <c r="U145" i="17"/>
  <c r="BU145" i="17"/>
  <c r="CH145" i="17"/>
  <c r="BP146" i="17"/>
  <c r="CD149" i="16"/>
  <c r="CA149" i="16"/>
  <c r="CF149" i="16"/>
  <c r="BN149" i="16"/>
  <c r="BS149" i="16"/>
  <c r="BH148" i="16"/>
  <c r="AQ149" i="16"/>
  <c r="AN149" i="16"/>
  <c r="AS149" i="16"/>
  <c r="AD149" i="16"/>
  <c r="AA149" i="16"/>
  <c r="AF149" i="16"/>
  <c r="O148" i="16"/>
  <c r="R148" i="16"/>
  <c r="T148" i="16"/>
  <c r="L149" i="16" s="1"/>
  <c r="P149" i="16" s="1"/>
  <c r="L146" i="15"/>
  <c r="Q146" i="15"/>
  <c r="I147" i="15" s="1"/>
  <c r="O146" i="15"/>
  <c r="L147" i="14"/>
  <c r="Q147" i="14"/>
  <c r="I148" i="14" s="1"/>
  <c r="O147" i="14"/>
  <c r="BP147" i="18" l="1"/>
  <c r="CB146" i="18"/>
  <c r="CG146" i="18"/>
  <c r="BY147" i="18" s="1"/>
  <c r="CE146" i="18"/>
  <c r="AO146" i="18"/>
  <c r="AT146" i="18"/>
  <c r="AL147" i="18" s="1"/>
  <c r="AR146" i="18"/>
  <c r="AB146" i="18"/>
  <c r="AE146" i="18"/>
  <c r="AG146" i="18"/>
  <c r="Y147" i="18" s="1"/>
  <c r="BB146" i="18"/>
  <c r="BG146" i="18"/>
  <c r="AY147" i="18" s="1"/>
  <c r="BE146" i="18"/>
  <c r="BU146" i="18"/>
  <c r="Q147" i="18"/>
  <c r="N147" i="18"/>
  <c r="S147" i="18"/>
  <c r="CD146" i="17"/>
  <c r="CA146" i="17"/>
  <c r="CF146" i="17"/>
  <c r="Q146" i="17"/>
  <c r="N146" i="17"/>
  <c r="S146" i="17"/>
  <c r="BD146" i="17"/>
  <c r="BA146" i="17"/>
  <c r="BF146" i="17"/>
  <c r="BQ146" i="17"/>
  <c r="BN146" i="17"/>
  <c r="BS146" i="17"/>
  <c r="AD146" i="17"/>
  <c r="AA146" i="17"/>
  <c r="AF146" i="17"/>
  <c r="AQ146" i="17"/>
  <c r="AN146" i="17"/>
  <c r="AS146" i="17"/>
  <c r="CB149" i="16"/>
  <c r="CE149" i="16"/>
  <c r="CG149" i="16"/>
  <c r="BY150" i="16" s="1"/>
  <c r="CC150" i="16" s="1"/>
  <c r="BO149" i="16"/>
  <c r="BT149" i="16"/>
  <c r="BL150" i="16" s="1"/>
  <c r="BP150" i="16" s="1"/>
  <c r="BQ150" i="16" s="1"/>
  <c r="BR149" i="16"/>
  <c r="BD149" i="16"/>
  <c r="BA149" i="16"/>
  <c r="BF149" i="16"/>
  <c r="AO149" i="16"/>
  <c r="AR149" i="16"/>
  <c r="AT149" i="16"/>
  <c r="AL150" i="16" s="1"/>
  <c r="AP150" i="16" s="1"/>
  <c r="AB149" i="16"/>
  <c r="AE149" i="16"/>
  <c r="AG149" i="16"/>
  <c r="Y150" i="16" s="1"/>
  <c r="AC150" i="16" s="1"/>
  <c r="U148" i="16"/>
  <c r="R146" i="15"/>
  <c r="M147" i="15"/>
  <c r="M148" i="14"/>
  <c r="R147" i="14"/>
  <c r="BH146" i="18" l="1"/>
  <c r="CH146" i="18"/>
  <c r="O147" i="18"/>
  <c r="T147" i="18"/>
  <c r="L148" i="18" s="1"/>
  <c r="R147" i="18"/>
  <c r="CC147" i="18"/>
  <c r="AH146" i="18"/>
  <c r="BQ147" i="18"/>
  <c r="BN147" i="18"/>
  <c r="BS147" i="18"/>
  <c r="AC147" i="18"/>
  <c r="AP147" i="18"/>
  <c r="BC147" i="18"/>
  <c r="AU146" i="18"/>
  <c r="BB146" i="17"/>
  <c r="BG146" i="17"/>
  <c r="AY147" i="17" s="1"/>
  <c r="BE146" i="17"/>
  <c r="AB146" i="17"/>
  <c r="AE146" i="17"/>
  <c r="AG146" i="17"/>
  <c r="Y147" i="17" s="1"/>
  <c r="O146" i="17"/>
  <c r="T146" i="17"/>
  <c r="L147" i="17" s="1"/>
  <c r="R146" i="17"/>
  <c r="CB146" i="17"/>
  <c r="CE146" i="17"/>
  <c r="CG146" i="17"/>
  <c r="BY147" i="17" s="1"/>
  <c r="BO146" i="17"/>
  <c r="BR146" i="17"/>
  <c r="BT146" i="17"/>
  <c r="BL147" i="17" s="1"/>
  <c r="AO146" i="17"/>
  <c r="AT146" i="17"/>
  <c r="AL147" i="17" s="1"/>
  <c r="AR146" i="17"/>
  <c r="CH149" i="16"/>
  <c r="BU149" i="16"/>
  <c r="BB149" i="16"/>
  <c r="BG149" i="16"/>
  <c r="AY150" i="16" s="1"/>
  <c r="BC150" i="16" s="1"/>
  <c r="BE149" i="16"/>
  <c r="AU149" i="16"/>
  <c r="AH149" i="16"/>
  <c r="Q149" i="16"/>
  <c r="N149" i="16"/>
  <c r="S149" i="16"/>
  <c r="N147" i="15"/>
  <c r="K147" i="15"/>
  <c r="P147" i="15"/>
  <c r="N148" i="14"/>
  <c r="K148" i="14"/>
  <c r="P148" i="14"/>
  <c r="BO147" i="18" l="1"/>
  <c r="BT147" i="18"/>
  <c r="BL148" i="18" s="1"/>
  <c r="BR147" i="18"/>
  <c r="AQ147" i="18"/>
  <c r="AN147" i="18"/>
  <c r="AS147" i="18"/>
  <c r="U147" i="18"/>
  <c r="BD147" i="18"/>
  <c r="BA147" i="18"/>
  <c r="BF147" i="18"/>
  <c r="CD147" i="18"/>
  <c r="CA147" i="18"/>
  <c r="CF147" i="18"/>
  <c r="P148" i="18"/>
  <c r="AD147" i="18"/>
  <c r="AA147" i="18"/>
  <c r="AF147" i="18"/>
  <c r="CC147" i="17"/>
  <c r="AH146" i="17"/>
  <c r="AP147" i="17"/>
  <c r="AU146" i="17"/>
  <c r="BH146" i="17"/>
  <c r="BP147" i="17"/>
  <c r="BU146" i="17"/>
  <c r="BC147" i="17"/>
  <c r="CH146" i="17"/>
  <c r="U146" i="17"/>
  <c r="P147" i="17"/>
  <c r="AC147" i="17"/>
  <c r="CD150" i="16"/>
  <c r="CA150" i="16"/>
  <c r="CF150" i="16"/>
  <c r="BN150" i="16"/>
  <c r="BS150" i="16"/>
  <c r="BH149" i="16"/>
  <c r="AQ150" i="16"/>
  <c r="AN150" i="16"/>
  <c r="AS150" i="16"/>
  <c r="AD150" i="16"/>
  <c r="AA150" i="16"/>
  <c r="AF150" i="16"/>
  <c r="O149" i="16"/>
  <c r="T149" i="16"/>
  <c r="L150" i="16" s="1"/>
  <c r="P150" i="16" s="1"/>
  <c r="R149" i="16"/>
  <c r="L147" i="15"/>
  <c r="O147" i="15"/>
  <c r="Q147" i="15"/>
  <c r="I148" i="15" s="1"/>
  <c r="L148" i="14"/>
  <c r="O148" i="14"/>
  <c r="Q148" i="14"/>
  <c r="I149" i="14" s="1"/>
  <c r="AO147" i="18" l="1"/>
  <c r="AR147" i="18"/>
  <c r="AT147" i="18"/>
  <c r="AL148" i="18" s="1"/>
  <c r="CB147" i="18"/>
  <c r="CG147" i="18"/>
  <c r="BY148" i="18" s="1"/>
  <c r="CE147" i="18"/>
  <c r="AB147" i="18"/>
  <c r="AE147" i="18"/>
  <c r="AG147" i="18"/>
  <c r="Y148" i="18" s="1"/>
  <c r="BB147" i="18"/>
  <c r="BG147" i="18"/>
  <c r="AY148" i="18" s="1"/>
  <c r="BE147" i="18"/>
  <c r="BP148" i="18"/>
  <c r="BU147" i="18"/>
  <c r="Q148" i="18"/>
  <c r="N148" i="18"/>
  <c r="S148" i="18"/>
  <c r="AD147" i="17"/>
  <c r="AA147" i="17"/>
  <c r="AF147" i="17"/>
  <c r="AQ147" i="17"/>
  <c r="AN147" i="17"/>
  <c r="AS147" i="17"/>
  <c r="Q147" i="17"/>
  <c r="N147" i="17"/>
  <c r="S147" i="17"/>
  <c r="BD147" i="17"/>
  <c r="BA147" i="17"/>
  <c r="BF147" i="17"/>
  <c r="BQ147" i="17"/>
  <c r="BN147" i="17"/>
  <c r="BS147" i="17"/>
  <c r="CD147" i="17"/>
  <c r="CA147" i="17"/>
  <c r="CF147" i="17"/>
  <c r="CB150" i="16"/>
  <c r="CG150" i="16"/>
  <c r="BY151" i="16" s="1"/>
  <c r="CC151" i="16" s="1"/>
  <c r="CE150" i="16"/>
  <c r="BO150" i="16"/>
  <c r="BR150" i="16"/>
  <c r="BT150" i="16"/>
  <c r="BL151" i="16" s="1"/>
  <c r="BP151" i="16" s="1"/>
  <c r="BQ151" i="16" s="1"/>
  <c r="BD150" i="16"/>
  <c r="BA150" i="16"/>
  <c r="BF150" i="16"/>
  <c r="AO150" i="16"/>
  <c r="AT150" i="16"/>
  <c r="AL151" i="16" s="1"/>
  <c r="AP151" i="16" s="1"/>
  <c r="AR150" i="16"/>
  <c r="AB150" i="16"/>
  <c r="AE150" i="16"/>
  <c r="AG150" i="16"/>
  <c r="Y151" i="16" s="1"/>
  <c r="AC151" i="16" s="1"/>
  <c r="U149" i="16"/>
  <c r="M148" i="15"/>
  <c r="R147" i="15"/>
  <c r="M149" i="14"/>
  <c r="R148" i="14"/>
  <c r="O148" i="18" l="1"/>
  <c r="R148" i="18"/>
  <c r="T148" i="18"/>
  <c r="L149" i="18" s="1"/>
  <c r="BC148" i="18"/>
  <c r="BQ148" i="18"/>
  <c r="BN148" i="18"/>
  <c r="BS148" i="18"/>
  <c r="CH147" i="18"/>
  <c r="BH147" i="18"/>
  <c r="AP148" i="18"/>
  <c r="CC148" i="18"/>
  <c r="AC148" i="18"/>
  <c r="AU147" i="18"/>
  <c r="AH147" i="18"/>
  <c r="AO147" i="17"/>
  <c r="AR147" i="17"/>
  <c r="AT147" i="17"/>
  <c r="AL148" i="17" s="1"/>
  <c r="BB147" i="17"/>
  <c r="BE147" i="17"/>
  <c r="BG147" i="17"/>
  <c r="AY148" i="17" s="1"/>
  <c r="O147" i="17"/>
  <c r="R147" i="17"/>
  <c r="T147" i="17"/>
  <c r="L148" i="17" s="1"/>
  <c r="BO147" i="17"/>
  <c r="BR147" i="17"/>
  <c r="BT147" i="17"/>
  <c r="BL148" i="17" s="1"/>
  <c r="AB147" i="17"/>
  <c r="AE147" i="17"/>
  <c r="AG147" i="17"/>
  <c r="Y148" i="17" s="1"/>
  <c r="CB147" i="17"/>
  <c r="CE147" i="17"/>
  <c r="CG147" i="17"/>
  <c r="BY148" i="17" s="1"/>
  <c r="CH150" i="16"/>
  <c r="BU150" i="16"/>
  <c r="BB150" i="16"/>
  <c r="BG150" i="16"/>
  <c r="AY151" i="16" s="1"/>
  <c r="BC151" i="16" s="1"/>
  <c r="BE150" i="16"/>
  <c r="AU150" i="16"/>
  <c r="AH150" i="16"/>
  <c r="Q150" i="16"/>
  <c r="N150" i="16"/>
  <c r="S150" i="16"/>
  <c r="N148" i="15"/>
  <c r="K148" i="15"/>
  <c r="P148" i="15"/>
  <c r="N149" i="14"/>
  <c r="K149" i="14"/>
  <c r="P149" i="14"/>
  <c r="BO148" i="18" l="1"/>
  <c r="BT148" i="18"/>
  <c r="BL149" i="18" s="1"/>
  <c r="BR148" i="18"/>
  <c r="P149" i="18"/>
  <c r="AQ148" i="18"/>
  <c r="AN148" i="18"/>
  <c r="AS148" i="18"/>
  <c r="U148" i="18"/>
  <c r="CD148" i="18"/>
  <c r="CA148" i="18"/>
  <c r="CF148" i="18"/>
  <c r="AD148" i="18"/>
  <c r="AA148" i="18"/>
  <c r="AF148" i="18"/>
  <c r="BD148" i="18"/>
  <c r="BA148" i="18"/>
  <c r="BF148" i="18"/>
  <c r="CH147" i="17"/>
  <c r="CC148" i="17"/>
  <c r="BP148" i="17"/>
  <c r="BU147" i="17"/>
  <c r="BH147" i="17"/>
  <c r="AP148" i="17"/>
  <c r="AU147" i="17"/>
  <c r="P148" i="17"/>
  <c r="U147" i="17"/>
  <c r="BC148" i="17"/>
  <c r="AC148" i="17"/>
  <c r="AH147" i="17"/>
  <c r="CD151" i="16"/>
  <c r="CA151" i="16"/>
  <c r="CF151" i="16"/>
  <c r="G22" i="16" s="1"/>
  <c r="BN151" i="16"/>
  <c r="BS151" i="16"/>
  <c r="F22" i="16" s="1"/>
  <c r="BH150" i="16"/>
  <c r="AQ151" i="16"/>
  <c r="AN151" i="16"/>
  <c r="AS151" i="16"/>
  <c r="D22" i="16" s="1"/>
  <c r="AA151" i="16"/>
  <c r="AD151" i="16"/>
  <c r="AF151" i="16"/>
  <c r="C22" i="16" s="1"/>
  <c r="O150" i="16"/>
  <c r="R150" i="16"/>
  <c r="T150" i="16"/>
  <c r="L151" i="16" s="1"/>
  <c r="P151" i="16" s="1"/>
  <c r="L148" i="15"/>
  <c r="Q148" i="15"/>
  <c r="I149" i="15" s="1"/>
  <c r="O148" i="15"/>
  <c r="L149" i="14"/>
  <c r="Q149" i="14"/>
  <c r="I150" i="14" s="1"/>
  <c r="O149" i="14"/>
  <c r="AO148" i="18" l="1"/>
  <c r="AR148" i="18"/>
  <c r="AT148" i="18"/>
  <c r="AL149" i="18" s="1"/>
  <c r="Q149" i="18"/>
  <c r="N149" i="18"/>
  <c r="S149" i="18"/>
  <c r="BU148" i="18"/>
  <c r="AB148" i="18"/>
  <c r="AG148" i="18"/>
  <c r="Y149" i="18" s="1"/>
  <c r="AE148" i="18"/>
  <c r="CB148" i="18"/>
  <c r="CG148" i="18"/>
  <c r="BY149" i="18" s="1"/>
  <c r="CE148" i="18"/>
  <c r="BB148" i="18"/>
  <c r="BE148" i="18"/>
  <c r="BG148" i="18"/>
  <c r="AY149" i="18" s="1"/>
  <c r="BP149" i="18"/>
  <c r="BD148" i="17"/>
  <c r="BA148" i="17"/>
  <c r="BF148" i="17"/>
  <c r="BQ148" i="17"/>
  <c r="BN148" i="17"/>
  <c r="BS148" i="17"/>
  <c r="Q148" i="17"/>
  <c r="N148" i="17"/>
  <c r="S148" i="17"/>
  <c r="AD148" i="17"/>
  <c r="AA148" i="17"/>
  <c r="AF148" i="17"/>
  <c r="AQ148" i="17"/>
  <c r="AN148" i="17"/>
  <c r="AS148" i="17"/>
  <c r="CD148" i="17"/>
  <c r="CA148" i="17"/>
  <c r="CF148" i="17"/>
  <c r="CB151" i="16"/>
  <c r="CE151" i="16"/>
  <c r="CG151" i="16"/>
  <c r="BY152" i="16" s="1"/>
  <c r="CC152" i="16" s="1"/>
  <c r="BO151" i="16"/>
  <c r="BR151" i="16"/>
  <c r="BT151" i="16"/>
  <c r="BL152" i="16" s="1"/>
  <c r="BP152" i="16" s="1"/>
  <c r="BQ152" i="16" s="1"/>
  <c r="BD151" i="16"/>
  <c r="BA151" i="16"/>
  <c r="BF151" i="16"/>
  <c r="E22" i="16" s="1"/>
  <c r="AO151" i="16"/>
  <c r="AR151" i="16"/>
  <c r="AT151" i="16"/>
  <c r="AL152" i="16" s="1"/>
  <c r="AP152" i="16" s="1"/>
  <c r="AB151" i="16"/>
  <c r="AG151" i="16"/>
  <c r="Y152" i="16" s="1"/>
  <c r="AC152" i="16" s="1"/>
  <c r="AE151" i="16"/>
  <c r="U150" i="16"/>
  <c r="R148" i="15"/>
  <c r="M149" i="15"/>
  <c r="M150" i="14"/>
  <c r="R149" i="14"/>
  <c r="CC149" i="18" l="1"/>
  <c r="AP149" i="18"/>
  <c r="CH148" i="18"/>
  <c r="BQ149" i="18"/>
  <c r="BN149" i="18"/>
  <c r="BS149" i="18"/>
  <c r="BC149" i="18"/>
  <c r="AU148" i="18"/>
  <c r="AH148" i="18"/>
  <c r="BH148" i="18"/>
  <c r="B20" i="18"/>
  <c r="O149" i="18"/>
  <c r="R149" i="18"/>
  <c r="T149" i="18"/>
  <c r="L150" i="18" s="1"/>
  <c r="AC149" i="18"/>
  <c r="O148" i="17"/>
  <c r="R148" i="17"/>
  <c r="T148" i="17"/>
  <c r="L149" i="17" s="1"/>
  <c r="AO148" i="17"/>
  <c r="AR148" i="17"/>
  <c r="AT148" i="17"/>
  <c r="AL149" i="17" s="1"/>
  <c r="BO148" i="17"/>
  <c r="BT148" i="17"/>
  <c r="BL149" i="17" s="1"/>
  <c r="BR148" i="17"/>
  <c r="AB148" i="17"/>
  <c r="AE148" i="17"/>
  <c r="AG148" i="17"/>
  <c r="Y149" i="17" s="1"/>
  <c r="BB148" i="17"/>
  <c r="BE148" i="17"/>
  <c r="BG148" i="17"/>
  <c r="AY149" i="17" s="1"/>
  <c r="CB148" i="17"/>
  <c r="CE148" i="17"/>
  <c r="CG148" i="17"/>
  <c r="BY149" i="17" s="1"/>
  <c r="CH151" i="16"/>
  <c r="BU151" i="16"/>
  <c r="BB151" i="16"/>
  <c r="BE151" i="16"/>
  <c r="BG151" i="16"/>
  <c r="AY152" i="16" s="1"/>
  <c r="BC152" i="16" s="1"/>
  <c r="AU151" i="16"/>
  <c r="AH151" i="16"/>
  <c r="Q151" i="16"/>
  <c r="N151" i="16"/>
  <c r="S151" i="16"/>
  <c r="B22" i="16" s="1"/>
  <c r="N149" i="15"/>
  <c r="K149" i="15"/>
  <c r="P149" i="15"/>
  <c r="N150" i="14"/>
  <c r="K150" i="14"/>
  <c r="P150" i="14"/>
  <c r="P150" i="18" l="1"/>
  <c r="U149" i="18"/>
  <c r="AQ149" i="18"/>
  <c r="AN149" i="18"/>
  <c r="AS149" i="18"/>
  <c r="BO149" i="18"/>
  <c r="BT149" i="18"/>
  <c r="BL150" i="18" s="1"/>
  <c r="BR149" i="18"/>
  <c r="BD149" i="18"/>
  <c r="BA149" i="18"/>
  <c r="BF149" i="18"/>
  <c r="CD149" i="18"/>
  <c r="CA149" i="18"/>
  <c r="CF149" i="18"/>
  <c r="AD149" i="18"/>
  <c r="AA149" i="18"/>
  <c r="AF149" i="18"/>
  <c r="F20" i="18"/>
  <c r="BH148" i="17"/>
  <c r="CC149" i="17"/>
  <c r="AU148" i="17"/>
  <c r="CH148" i="17"/>
  <c r="AH148" i="17"/>
  <c r="BU148" i="17"/>
  <c r="AP149" i="17"/>
  <c r="AC149" i="17"/>
  <c r="P149" i="17"/>
  <c r="U148" i="17"/>
  <c r="BC149" i="17"/>
  <c r="BP149" i="17"/>
  <c r="CD152" i="16"/>
  <c r="CA152" i="16"/>
  <c r="CF152" i="16"/>
  <c r="BN152" i="16"/>
  <c r="BS152" i="16"/>
  <c r="BH151" i="16"/>
  <c r="AQ152" i="16"/>
  <c r="AN152" i="16"/>
  <c r="AS152" i="16"/>
  <c r="AD152" i="16"/>
  <c r="AA152" i="16"/>
  <c r="AF152" i="16"/>
  <c r="O151" i="16"/>
  <c r="T151" i="16"/>
  <c r="L152" i="16" s="1"/>
  <c r="P152" i="16" s="1"/>
  <c r="R151" i="16"/>
  <c r="L149" i="15"/>
  <c r="O149" i="15"/>
  <c r="Q149" i="15"/>
  <c r="I150" i="15" s="1"/>
  <c r="L150" i="14"/>
  <c r="Q150" i="14"/>
  <c r="I151" i="14" s="1"/>
  <c r="O150" i="14"/>
  <c r="CB149" i="18" l="1"/>
  <c r="CG149" i="18"/>
  <c r="BY150" i="18" s="1"/>
  <c r="CE149" i="18"/>
  <c r="D20" i="18"/>
  <c r="AO149" i="18"/>
  <c r="AR149" i="18"/>
  <c r="AT149" i="18"/>
  <c r="AL150" i="18" s="1"/>
  <c r="E20" i="18"/>
  <c r="C20" i="18"/>
  <c r="G20" i="18"/>
  <c r="AB149" i="18"/>
  <c r="AE149" i="18"/>
  <c r="AG149" i="18"/>
  <c r="Y150" i="18" s="1"/>
  <c r="BU149" i="18"/>
  <c r="Q150" i="18"/>
  <c r="N150" i="18"/>
  <c r="S150" i="18"/>
  <c r="BB149" i="18"/>
  <c r="BE149" i="18"/>
  <c r="BG149" i="18"/>
  <c r="AY150" i="18" s="1"/>
  <c r="BP150" i="18"/>
  <c r="BQ149" i="17"/>
  <c r="BN149" i="17"/>
  <c r="BS149" i="17"/>
  <c r="AQ149" i="17"/>
  <c r="AN149" i="17"/>
  <c r="AS149" i="17"/>
  <c r="AD149" i="17"/>
  <c r="AA149" i="17"/>
  <c r="AF149" i="17"/>
  <c r="CD149" i="17"/>
  <c r="CA149" i="17"/>
  <c r="CF149" i="17"/>
  <c r="Q149" i="17"/>
  <c r="N149" i="17"/>
  <c r="S149" i="17"/>
  <c r="BD149" i="17"/>
  <c r="BA149" i="17"/>
  <c r="BF149" i="17"/>
  <c r="CB152" i="16"/>
  <c r="CE152" i="16"/>
  <c r="CG152" i="16"/>
  <c r="BY153" i="16" s="1"/>
  <c r="CC153" i="16" s="1"/>
  <c r="BO152" i="16"/>
  <c r="BT152" i="16"/>
  <c r="BL153" i="16" s="1"/>
  <c r="BP153" i="16" s="1"/>
  <c r="BQ153" i="16" s="1"/>
  <c r="BR152" i="16"/>
  <c r="BD152" i="16"/>
  <c r="BA152" i="16"/>
  <c r="BF152" i="16"/>
  <c r="AO152" i="16"/>
  <c r="AT152" i="16"/>
  <c r="AL153" i="16" s="1"/>
  <c r="AP153" i="16" s="1"/>
  <c r="AR152" i="16"/>
  <c r="AB152" i="16"/>
  <c r="AG152" i="16"/>
  <c r="Y153" i="16" s="1"/>
  <c r="AC153" i="16" s="1"/>
  <c r="AE152" i="16"/>
  <c r="U151" i="16"/>
  <c r="R149" i="15"/>
  <c r="M150" i="15"/>
  <c r="R150" i="14"/>
  <c r="M151" i="14"/>
  <c r="AH149" i="18" l="1"/>
  <c r="AU149" i="18"/>
  <c r="BQ150" i="18"/>
  <c r="BN150" i="18"/>
  <c r="BS150" i="18"/>
  <c r="CH149" i="18"/>
  <c r="BH149" i="18"/>
  <c r="O150" i="18"/>
  <c r="T150" i="18"/>
  <c r="L151" i="18" s="1"/>
  <c r="R150" i="18"/>
  <c r="CC150" i="18"/>
  <c r="AP150" i="18"/>
  <c r="BC150" i="18"/>
  <c r="AC150" i="18"/>
  <c r="B20" i="17"/>
  <c r="AB149" i="17"/>
  <c r="AE149" i="17"/>
  <c r="AG149" i="17"/>
  <c r="Y150" i="17" s="1"/>
  <c r="D20" i="17"/>
  <c r="AO149" i="17"/>
  <c r="AT149" i="17"/>
  <c r="AL150" i="17" s="1"/>
  <c r="AR149" i="17"/>
  <c r="CB149" i="17"/>
  <c r="CG149" i="17"/>
  <c r="BY150" i="17" s="1"/>
  <c r="CE149" i="17"/>
  <c r="BO149" i="17"/>
  <c r="BR149" i="17"/>
  <c r="BT149" i="17"/>
  <c r="BL150" i="17" s="1"/>
  <c r="O149" i="17"/>
  <c r="T149" i="17"/>
  <c r="L150" i="17" s="1"/>
  <c r="R149" i="17"/>
  <c r="G20" i="17"/>
  <c r="F20" i="17"/>
  <c r="E20" i="17"/>
  <c r="BB149" i="17"/>
  <c r="BG149" i="17"/>
  <c r="AY150" i="17" s="1"/>
  <c r="BE149" i="17"/>
  <c r="C20" i="17"/>
  <c r="CH152" i="16"/>
  <c r="BU152" i="16"/>
  <c r="BB152" i="16"/>
  <c r="BE152" i="16"/>
  <c r="BG152" i="16"/>
  <c r="AY153" i="16" s="1"/>
  <c r="BC153" i="16" s="1"/>
  <c r="AU152" i="16"/>
  <c r="AH152" i="16"/>
  <c r="Q152" i="16"/>
  <c r="N152" i="16"/>
  <c r="S152" i="16"/>
  <c r="N150" i="15"/>
  <c r="K150" i="15"/>
  <c r="P150" i="15"/>
  <c r="N151" i="14"/>
  <c r="K151" i="14"/>
  <c r="P151" i="14"/>
  <c r="CD150" i="18" l="1"/>
  <c r="CA150" i="18"/>
  <c r="CF150" i="18"/>
  <c r="BO150" i="18"/>
  <c r="BT150" i="18"/>
  <c r="BL151" i="18" s="1"/>
  <c r="BR150" i="18"/>
  <c r="P151" i="18"/>
  <c r="AQ150" i="18"/>
  <c r="AN150" i="18"/>
  <c r="AS150" i="18"/>
  <c r="U150" i="18"/>
  <c r="AD150" i="18"/>
  <c r="AA150" i="18"/>
  <c r="AF150" i="18"/>
  <c r="BD150" i="18"/>
  <c r="BA150" i="18"/>
  <c r="BF150" i="18"/>
  <c r="CH149" i="17"/>
  <c r="BP150" i="17"/>
  <c r="AH149" i="17"/>
  <c r="AC150" i="17"/>
  <c r="BH149" i="17"/>
  <c r="BC150" i="17"/>
  <c r="U149" i="17"/>
  <c r="BU149" i="17"/>
  <c r="CC150" i="17"/>
  <c r="P150" i="17"/>
  <c r="AU149" i="17"/>
  <c r="AP150" i="17"/>
  <c r="CD153" i="16"/>
  <c r="CA153" i="16"/>
  <c r="CF153" i="16"/>
  <c r="BN153" i="16"/>
  <c r="BS153" i="16"/>
  <c r="BH152" i="16"/>
  <c r="AQ153" i="16"/>
  <c r="AN153" i="16"/>
  <c r="AS153" i="16"/>
  <c r="AD153" i="16"/>
  <c r="AA153" i="16"/>
  <c r="AF153" i="16"/>
  <c r="O152" i="16"/>
  <c r="R152" i="16"/>
  <c r="T152" i="16"/>
  <c r="L153" i="16" s="1"/>
  <c r="P153" i="16" s="1"/>
  <c r="L150" i="15"/>
  <c r="O150" i="15"/>
  <c r="Q150" i="15"/>
  <c r="I151" i="15" s="1"/>
  <c r="L151" i="14"/>
  <c r="O151" i="14"/>
  <c r="Q151" i="14"/>
  <c r="I152" i="14" s="1"/>
  <c r="AB150" i="18" l="1"/>
  <c r="AE150" i="18"/>
  <c r="AG150" i="18"/>
  <c r="Y151" i="18" s="1"/>
  <c r="BU150" i="18"/>
  <c r="BP151" i="18"/>
  <c r="BB150" i="18"/>
  <c r="BE150" i="18"/>
  <c r="BG150" i="18"/>
  <c r="AY151" i="18" s="1"/>
  <c r="AO150" i="18"/>
  <c r="AT150" i="18"/>
  <c r="AL151" i="18" s="1"/>
  <c r="AR150" i="18"/>
  <c r="CB150" i="18"/>
  <c r="CG150" i="18"/>
  <c r="BY151" i="18" s="1"/>
  <c r="CE150" i="18"/>
  <c r="Q151" i="18"/>
  <c r="N151" i="18"/>
  <c r="S151" i="18"/>
  <c r="AQ150" i="17"/>
  <c r="AN150" i="17"/>
  <c r="AS150" i="17"/>
  <c r="AD150" i="17"/>
  <c r="AA150" i="17"/>
  <c r="AF150" i="17"/>
  <c r="BD150" i="17"/>
  <c r="BA150" i="17"/>
  <c r="BF150" i="17"/>
  <c r="Q150" i="17"/>
  <c r="N150" i="17"/>
  <c r="S150" i="17"/>
  <c r="BQ150" i="17"/>
  <c r="BN150" i="17"/>
  <c r="BS150" i="17"/>
  <c r="CD150" i="17"/>
  <c r="CA150" i="17"/>
  <c r="CF150" i="17"/>
  <c r="CB153" i="16"/>
  <c r="CG153" i="16"/>
  <c r="BY154" i="16" s="1"/>
  <c r="CC154" i="16" s="1"/>
  <c r="CE153" i="16"/>
  <c r="BO153" i="16"/>
  <c r="BT153" i="16"/>
  <c r="BL154" i="16" s="1"/>
  <c r="BP154" i="16" s="1"/>
  <c r="BQ154" i="16" s="1"/>
  <c r="BR153" i="16"/>
  <c r="BD153" i="16"/>
  <c r="BA153" i="16"/>
  <c r="BF153" i="16"/>
  <c r="AO153" i="16"/>
  <c r="AT153" i="16"/>
  <c r="AL154" i="16" s="1"/>
  <c r="AP154" i="16" s="1"/>
  <c r="AR153" i="16"/>
  <c r="AB153" i="16"/>
  <c r="AE153" i="16"/>
  <c r="AG153" i="16"/>
  <c r="Y154" i="16" s="1"/>
  <c r="AC154" i="16" s="1"/>
  <c r="U152" i="16"/>
  <c r="M151" i="15"/>
  <c r="R150" i="15"/>
  <c r="M152" i="14"/>
  <c r="R151" i="14"/>
  <c r="AC151" i="18" l="1"/>
  <c r="O151" i="18"/>
  <c r="R151" i="18"/>
  <c r="T151" i="18"/>
  <c r="L152" i="18" s="1"/>
  <c r="AU150" i="18"/>
  <c r="CH150" i="18"/>
  <c r="BC151" i="18"/>
  <c r="AH150" i="18"/>
  <c r="BQ151" i="18"/>
  <c r="BN151" i="18"/>
  <c r="BS151" i="18"/>
  <c r="AP151" i="18"/>
  <c r="CC151" i="18"/>
  <c r="BH150" i="18"/>
  <c r="BB150" i="17"/>
  <c r="BE150" i="17"/>
  <c r="BG150" i="17"/>
  <c r="AY151" i="17" s="1"/>
  <c r="AB150" i="17"/>
  <c r="AE150" i="17"/>
  <c r="AG150" i="17"/>
  <c r="Y151" i="17" s="1"/>
  <c r="O150" i="17"/>
  <c r="R150" i="17"/>
  <c r="T150" i="17"/>
  <c r="L151" i="17" s="1"/>
  <c r="BO150" i="17"/>
  <c r="BT150" i="17"/>
  <c r="BL151" i="17" s="1"/>
  <c r="BR150" i="17"/>
  <c r="AO150" i="17"/>
  <c r="AT150" i="17"/>
  <c r="AL151" i="17" s="1"/>
  <c r="AR150" i="17"/>
  <c r="CB150" i="17"/>
  <c r="CE150" i="17"/>
  <c r="CG150" i="17"/>
  <c r="BY151" i="17" s="1"/>
  <c r="CH153" i="16"/>
  <c r="BU153" i="16"/>
  <c r="BB153" i="16"/>
  <c r="BE153" i="16"/>
  <c r="BG153" i="16"/>
  <c r="AY154" i="16" s="1"/>
  <c r="BC154" i="16" s="1"/>
  <c r="AU153" i="16"/>
  <c r="AH153" i="16"/>
  <c r="Q153" i="16"/>
  <c r="N153" i="16"/>
  <c r="S153" i="16"/>
  <c r="N151" i="15"/>
  <c r="K151" i="15"/>
  <c r="P151" i="15"/>
  <c r="N152" i="14"/>
  <c r="K152" i="14"/>
  <c r="P152" i="14"/>
  <c r="BO151" i="18" l="1"/>
  <c r="BR151" i="18"/>
  <c r="BT151" i="18"/>
  <c r="BL152" i="18" s="1"/>
  <c r="P152" i="18"/>
  <c r="AQ151" i="18"/>
  <c r="AN151" i="18"/>
  <c r="AS151" i="18"/>
  <c r="BD151" i="18"/>
  <c r="BA151" i="18"/>
  <c r="BF151" i="18"/>
  <c r="AD151" i="18"/>
  <c r="AA151" i="18"/>
  <c r="AF151" i="18"/>
  <c r="U151" i="18"/>
  <c r="CD151" i="18"/>
  <c r="CA151" i="18"/>
  <c r="CF151" i="18"/>
  <c r="U150" i="17"/>
  <c r="AH150" i="17"/>
  <c r="AC151" i="17"/>
  <c r="AP151" i="17"/>
  <c r="CH150" i="17"/>
  <c r="BP151" i="17"/>
  <c r="BC151" i="17"/>
  <c r="BH150" i="17"/>
  <c r="CC151" i="17"/>
  <c r="BU150" i="17"/>
  <c r="AU150" i="17"/>
  <c r="P151" i="17"/>
  <c r="CD154" i="16"/>
  <c r="CA154" i="16"/>
  <c r="CF154" i="16"/>
  <c r="BN154" i="16"/>
  <c r="BS154" i="16"/>
  <c r="BH153" i="16"/>
  <c r="AQ154" i="16"/>
  <c r="AN154" i="16"/>
  <c r="AS154" i="16"/>
  <c r="AD154" i="16"/>
  <c r="AA154" i="16"/>
  <c r="AF154" i="16"/>
  <c r="O153" i="16"/>
  <c r="T153" i="16"/>
  <c r="L154" i="16" s="1"/>
  <c r="P154" i="16" s="1"/>
  <c r="R153" i="16"/>
  <c r="L151" i="15"/>
  <c r="Q151" i="15"/>
  <c r="I152" i="15" s="1"/>
  <c r="O151" i="15"/>
  <c r="L152" i="14"/>
  <c r="Q152" i="14"/>
  <c r="I153" i="14" s="1"/>
  <c r="O152" i="14"/>
  <c r="AO151" i="18" l="1"/>
  <c r="AT151" i="18"/>
  <c r="AL152" i="18" s="1"/>
  <c r="AR151" i="18"/>
  <c r="BP152" i="18"/>
  <c r="Q152" i="18"/>
  <c r="N152" i="18"/>
  <c r="S152" i="18"/>
  <c r="CB151" i="18"/>
  <c r="CG151" i="18"/>
  <c r="BY152" i="18" s="1"/>
  <c r="CE151" i="18"/>
  <c r="BB151" i="18"/>
  <c r="BE151" i="18"/>
  <c r="BG151" i="18"/>
  <c r="AY152" i="18" s="1"/>
  <c r="BU151" i="18"/>
  <c r="AB151" i="18"/>
  <c r="AG151" i="18"/>
  <c r="Y152" i="18" s="1"/>
  <c r="AE151" i="18"/>
  <c r="AQ151" i="17"/>
  <c r="AN151" i="17"/>
  <c r="AS151" i="17"/>
  <c r="Q151" i="17"/>
  <c r="N151" i="17"/>
  <c r="S151" i="17"/>
  <c r="BD151" i="17"/>
  <c r="BA151" i="17"/>
  <c r="BF151" i="17"/>
  <c r="AD151" i="17"/>
  <c r="AA151" i="17"/>
  <c r="AF151" i="17"/>
  <c r="BQ151" i="17"/>
  <c r="BN151" i="17"/>
  <c r="BS151" i="17"/>
  <c r="CD151" i="17"/>
  <c r="CA151" i="17"/>
  <c r="CF151" i="17"/>
  <c r="CB154" i="16"/>
  <c r="CE154" i="16"/>
  <c r="CG154" i="16"/>
  <c r="BY155" i="16" s="1"/>
  <c r="CC155" i="16" s="1"/>
  <c r="BO154" i="16"/>
  <c r="BT154" i="16"/>
  <c r="BL155" i="16" s="1"/>
  <c r="BP155" i="16" s="1"/>
  <c r="BQ155" i="16" s="1"/>
  <c r="BR154" i="16"/>
  <c r="BD154" i="16"/>
  <c r="BA154" i="16"/>
  <c r="BF154" i="16"/>
  <c r="AO154" i="16"/>
  <c r="AR154" i="16"/>
  <c r="AT154" i="16"/>
  <c r="AL155" i="16" s="1"/>
  <c r="AP155" i="16" s="1"/>
  <c r="AB154" i="16"/>
  <c r="AE154" i="16"/>
  <c r="AG154" i="16"/>
  <c r="Y155" i="16" s="1"/>
  <c r="AC155" i="16" s="1"/>
  <c r="U153" i="16"/>
  <c r="R151" i="15"/>
  <c r="M152" i="15"/>
  <c r="M153" i="14"/>
  <c r="R152" i="14"/>
  <c r="CC152" i="18" l="1"/>
  <c r="BQ152" i="18"/>
  <c r="BN152" i="18"/>
  <c r="BS152" i="18"/>
  <c r="AU151" i="18"/>
  <c r="BC152" i="18"/>
  <c r="CH151" i="18"/>
  <c r="AP152" i="18"/>
  <c r="BH151" i="18"/>
  <c r="AH151" i="18"/>
  <c r="AC152" i="18"/>
  <c r="O152" i="18"/>
  <c r="T152" i="18"/>
  <c r="L153" i="18" s="1"/>
  <c r="R152" i="18"/>
  <c r="BB151" i="17"/>
  <c r="BG151" i="17"/>
  <c r="AY152" i="17" s="1"/>
  <c r="BE151" i="17"/>
  <c r="BO151" i="17"/>
  <c r="BT151" i="17"/>
  <c r="BL152" i="17" s="1"/>
  <c r="BR151" i="17"/>
  <c r="O151" i="17"/>
  <c r="R151" i="17"/>
  <c r="T151" i="17"/>
  <c r="L152" i="17" s="1"/>
  <c r="AB151" i="17"/>
  <c r="AG151" i="17"/>
  <c r="Y152" i="17" s="1"/>
  <c r="AE151" i="17"/>
  <c r="AO151" i="17"/>
  <c r="AT151" i="17"/>
  <c r="AL152" i="17" s="1"/>
  <c r="AR151" i="17"/>
  <c r="CB151" i="17"/>
  <c r="CG151" i="17"/>
  <c r="BY152" i="17" s="1"/>
  <c r="CE151" i="17"/>
  <c r="CH154" i="16"/>
  <c r="BU154" i="16"/>
  <c r="BB154" i="16"/>
  <c r="BG154" i="16"/>
  <c r="AY155" i="16" s="1"/>
  <c r="BC155" i="16" s="1"/>
  <c r="BE154" i="16"/>
  <c r="AU154" i="16"/>
  <c r="AH154" i="16"/>
  <c r="Q154" i="16"/>
  <c r="N154" i="16"/>
  <c r="S154" i="16"/>
  <c r="N152" i="15"/>
  <c r="K152" i="15"/>
  <c r="P152" i="15"/>
  <c r="N153" i="14"/>
  <c r="K153" i="14"/>
  <c r="P153" i="14"/>
  <c r="AQ152" i="18" l="1"/>
  <c r="AN152" i="18"/>
  <c r="AS152" i="18"/>
  <c r="AD152" i="18"/>
  <c r="AA152" i="18"/>
  <c r="AF152" i="18"/>
  <c r="U152" i="18"/>
  <c r="P153" i="18"/>
  <c r="BO152" i="18"/>
  <c r="BR152" i="18"/>
  <c r="BT152" i="18"/>
  <c r="BL153" i="18" s="1"/>
  <c r="BD152" i="18"/>
  <c r="BA152" i="18"/>
  <c r="BF152" i="18"/>
  <c r="CD152" i="18"/>
  <c r="CA152" i="18"/>
  <c r="CF152" i="18"/>
  <c r="U151" i="17"/>
  <c r="BP152" i="17"/>
  <c r="AP152" i="17"/>
  <c r="BU151" i="17"/>
  <c r="BH151" i="17"/>
  <c r="AH151" i="17"/>
  <c r="AC152" i="17"/>
  <c r="BC152" i="17"/>
  <c r="CH151" i="17"/>
  <c r="CC152" i="17"/>
  <c r="AU151" i="17"/>
  <c r="P152" i="17"/>
  <c r="CD155" i="16"/>
  <c r="CA155" i="16"/>
  <c r="CF155" i="16"/>
  <c r="BN155" i="16"/>
  <c r="BS155" i="16"/>
  <c r="BH154" i="16"/>
  <c r="AQ155" i="16"/>
  <c r="AN155" i="16"/>
  <c r="AS155" i="16"/>
  <c r="AA155" i="16"/>
  <c r="AD155" i="16"/>
  <c r="AF155" i="16"/>
  <c r="O154" i="16"/>
  <c r="R154" i="16"/>
  <c r="T154" i="16"/>
  <c r="L155" i="16" s="1"/>
  <c r="P155" i="16" s="1"/>
  <c r="L152" i="15"/>
  <c r="O152" i="15"/>
  <c r="Q152" i="15"/>
  <c r="I153" i="15" s="1"/>
  <c r="L153" i="14"/>
  <c r="Q153" i="14"/>
  <c r="I154" i="14" s="1"/>
  <c r="O153" i="14"/>
  <c r="BB152" i="18" l="1"/>
  <c r="BE152" i="18"/>
  <c r="BG152" i="18"/>
  <c r="AY153" i="18" s="1"/>
  <c r="AB152" i="18"/>
  <c r="AE152" i="18"/>
  <c r="AG152" i="18"/>
  <c r="Y153" i="18" s="1"/>
  <c r="CB152" i="18"/>
  <c r="CG152" i="18"/>
  <c r="BY153" i="18" s="1"/>
  <c r="CE152" i="18"/>
  <c r="Q153" i="18"/>
  <c r="N153" i="18"/>
  <c r="S153" i="18"/>
  <c r="AO152" i="18"/>
  <c r="AT152" i="18"/>
  <c r="AL153" i="18" s="1"/>
  <c r="AR152" i="18"/>
  <c r="BP153" i="18"/>
  <c r="BU152" i="18"/>
  <c r="Q152" i="17"/>
  <c r="N152" i="17"/>
  <c r="S152" i="17"/>
  <c r="BD152" i="17"/>
  <c r="BA152" i="17"/>
  <c r="BF152" i="17"/>
  <c r="AQ152" i="17"/>
  <c r="AN152" i="17"/>
  <c r="AS152" i="17"/>
  <c r="AD152" i="17"/>
  <c r="AA152" i="17"/>
  <c r="AF152" i="17"/>
  <c r="CD152" i="17"/>
  <c r="CA152" i="17"/>
  <c r="CF152" i="17"/>
  <c r="BQ152" i="17"/>
  <c r="BN152" i="17"/>
  <c r="BS152" i="17"/>
  <c r="CB155" i="16"/>
  <c r="CE155" i="16"/>
  <c r="CG155" i="16"/>
  <c r="BY156" i="16" s="1"/>
  <c r="CC156" i="16" s="1"/>
  <c r="BO155" i="16"/>
  <c r="BT155" i="16"/>
  <c r="BL156" i="16" s="1"/>
  <c r="BP156" i="16" s="1"/>
  <c r="BQ156" i="16" s="1"/>
  <c r="BR155" i="16"/>
  <c r="BD155" i="16"/>
  <c r="BA155" i="16"/>
  <c r="BF155" i="16"/>
  <c r="AO155" i="16"/>
  <c r="AT155" i="16"/>
  <c r="AL156" i="16" s="1"/>
  <c r="AP156" i="16" s="1"/>
  <c r="AR155" i="16"/>
  <c r="AB155" i="16"/>
  <c r="AG155" i="16"/>
  <c r="Y156" i="16" s="1"/>
  <c r="AC156" i="16" s="1"/>
  <c r="AE155" i="16"/>
  <c r="U154" i="16"/>
  <c r="M153" i="15"/>
  <c r="R152" i="15"/>
  <c r="R153" i="14"/>
  <c r="M154" i="14"/>
  <c r="AC153" i="18" l="1"/>
  <c r="AP153" i="18"/>
  <c r="AH152" i="18"/>
  <c r="BC153" i="18"/>
  <c r="O153" i="18"/>
  <c r="T153" i="18"/>
  <c r="L154" i="18" s="1"/>
  <c r="R153" i="18"/>
  <c r="BQ153" i="18"/>
  <c r="BN153" i="18"/>
  <c r="BS153" i="18"/>
  <c r="CC153" i="18"/>
  <c r="BH152" i="18"/>
  <c r="CH152" i="18"/>
  <c r="AU152" i="18"/>
  <c r="CB152" i="17"/>
  <c r="CE152" i="17"/>
  <c r="CG152" i="17"/>
  <c r="BY153" i="17" s="1"/>
  <c r="AO152" i="17"/>
  <c r="AT152" i="17"/>
  <c r="AL153" i="17" s="1"/>
  <c r="AR152" i="17"/>
  <c r="BB152" i="17"/>
  <c r="BE152" i="17"/>
  <c r="BG152" i="17"/>
  <c r="AY153" i="17" s="1"/>
  <c r="O152" i="17"/>
  <c r="R152" i="17"/>
  <c r="T152" i="17"/>
  <c r="L153" i="17" s="1"/>
  <c r="AB152" i="17"/>
  <c r="AE152" i="17"/>
  <c r="AG152" i="17"/>
  <c r="Y153" i="17" s="1"/>
  <c r="BO152" i="17"/>
  <c r="BT152" i="17"/>
  <c r="BL153" i="17" s="1"/>
  <c r="BR152" i="17"/>
  <c r="CH155" i="16"/>
  <c r="BU155" i="16"/>
  <c r="BB155" i="16"/>
  <c r="BE155" i="16"/>
  <c r="BG155" i="16"/>
  <c r="AY156" i="16" s="1"/>
  <c r="BC156" i="16" s="1"/>
  <c r="AU155" i="16"/>
  <c r="AH155" i="16"/>
  <c r="Q155" i="16"/>
  <c r="N155" i="16"/>
  <c r="S155" i="16"/>
  <c r="N153" i="15"/>
  <c r="K153" i="15"/>
  <c r="P153" i="15"/>
  <c r="N154" i="14"/>
  <c r="K154" i="14"/>
  <c r="P154" i="14"/>
  <c r="AQ153" i="18" l="1"/>
  <c r="AN153" i="18"/>
  <c r="AS153" i="18"/>
  <c r="P154" i="18"/>
  <c r="BD153" i="18"/>
  <c r="BA153" i="18"/>
  <c r="BF153" i="18"/>
  <c r="AD153" i="18"/>
  <c r="AA153" i="18"/>
  <c r="AF153" i="18"/>
  <c r="BO153" i="18"/>
  <c r="BR153" i="18"/>
  <c r="BT153" i="18"/>
  <c r="BL154" i="18" s="1"/>
  <c r="U153" i="18"/>
  <c r="CD153" i="18"/>
  <c r="CA153" i="18"/>
  <c r="CF153" i="18"/>
  <c r="AU152" i="17"/>
  <c r="BU152" i="17"/>
  <c r="P153" i="17"/>
  <c r="AC153" i="17"/>
  <c r="BP153" i="17"/>
  <c r="U152" i="17"/>
  <c r="CC153" i="17"/>
  <c r="AH152" i="17"/>
  <c r="BC153" i="17"/>
  <c r="AP153" i="17"/>
  <c r="CH152" i="17"/>
  <c r="BH152" i="17"/>
  <c r="CD156" i="16"/>
  <c r="CA156" i="16"/>
  <c r="CF156" i="16"/>
  <c r="BN156" i="16"/>
  <c r="BS156" i="16"/>
  <c r="BH155" i="16"/>
  <c r="AQ156" i="16"/>
  <c r="AN156" i="16"/>
  <c r="AS156" i="16"/>
  <c r="AD156" i="16"/>
  <c r="AA156" i="16"/>
  <c r="AF156" i="16"/>
  <c r="O155" i="16"/>
  <c r="T155" i="16"/>
  <c r="L156" i="16" s="1"/>
  <c r="P156" i="16" s="1"/>
  <c r="R155" i="16"/>
  <c r="L153" i="15"/>
  <c r="Q153" i="15"/>
  <c r="I154" i="15" s="1"/>
  <c r="O153" i="15"/>
  <c r="L154" i="14"/>
  <c r="O154" i="14"/>
  <c r="Q154" i="14"/>
  <c r="I155" i="14" s="1"/>
  <c r="AB153" i="18" l="1"/>
  <c r="AG153" i="18"/>
  <c r="Y154" i="18" s="1"/>
  <c r="AE153" i="18"/>
  <c r="BB153" i="18"/>
  <c r="BE153" i="18"/>
  <c r="BG153" i="18"/>
  <c r="AY154" i="18" s="1"/>
  <c r="Q154" i="18"/>
  <c r="N154" i="18"/>
  <c r="S154" i="18"/>
  <c r="CB153" i="18"/>
  <c r="CE153" i="18"/>
  <c r="CG153" i="18"/>
  <c r="BY154" i="18" s="1"/>
  <c r="AO153" i="18"/>
  <c r="AT153" i="18"/>
  <c r="AL154" i="18" s="1"/>
  <c r="AR153" i="18"/>
  <c r="BP154" i="18"/>
  <c r="BU153" i="18"/>
  <c r="CD153" i="17"/>
  <c r="CA153" i="17"/>
  <c r="CF153" i="17"/>
  <c r="AQ153" i="17"/>
  <c r="AN153" i="17"/>
  <c r="AS153" i="17"/>
  <c r="BQ153" i="17"/>
  <c r="BN153" i="17"/>
  <c r="BS153" i="17"/>
  <c r="AD153" i="17"/>
  <c r="AA153" i="17"/>
  <c r="AF153" i="17"/>
  <c r="Q153" i="17"/>
  <c r="N153" i="17"/>
  <c r="S153" i="17"/>
  <c r="BD153" i="17"/>
  <c r="BA153" i="17"/>
  <c r="BF153" i="17"/>
  <c r="CB156" i="16"/>
  <c r="CG156" i="16"/>
  <c r="BY157" i="16" s="1"/>
  <c r="CC157" i="16" s="1"/>
  <c r="CE156" i="16"/>
  <c r="BO156" i="16"/>
  <c r="BT156" i="16"/>
  <c r="BL157" i="16" s="1"/>
  <c r="BP157" i="16" s="1"/>
  <c r="BQ157" i="16" s="1"/>
  <c r="BR156" i="16"/>
  <c r="BD156" i="16"/>
  <c r="BA156" i="16"/>
  <c r="BF156" i="16"/>
  <c r="AO156" i="16"/>
  <c r="AR156" i="16"/>
  <c r="AT156" i="16"/>
  <c r="AL157" i="16" s="1"/>
  <c r="AP157" i="16" s="1"/>
  <c r="AB156" i="16"/>
  <c r="AG156" i="16"/>
  <c r="Y157" i="16" s="1"/>
  <c r="AC157" i="16" s="1"/>
  <c r="AE156" i="16"/>
  <c r="U155" i="16"/>
  <c r="M154" i="15"/>
  <c r="R153" i="15"/>
  <c r="R154" i="14"/>
  <c r="M155" i="14"/>
  <c r="AP154" i="18" l="1"/>
  <c r="CC154" i="18"/>
  <c r="CH153" i="18"/>
  <c r="AH153" i="18"/>
  <c r="BH153" i="18"/>
  <c r="BQ154" i="18"/>
  <c r="BN154" i="18"/>
  <c r="BS154" i="18"/>
  <c r="AC154" i="18"/>
  <c r="BC154" i="18"/>
  <c r="AU153" i="18"/>
  <c r="O154" i="18"/>
  <c r="T154" i="18"/>
  <c r="L155" i="18" s="1"/>
  <c r="R154" i="18"/>
  <c r="BO153" i="17"/>
  <c r="BT153" i="17"/>
  <c r="BL154" i="17" s="1"/>
  <c r="BR153" i="17"/>
  <c r="O153" i="17"/>
  <c r="R153" i="17"/>
  <c r="T153" i="17"/>
  <c r="L154" i="17" s="1"/>
  <c r="AO153" i="17"/>
  <c r="AR153" i="17"/>
  <c r="AT153" i="17"/>
  <c r="AL154" i="17" s="1"/>
  <c r="AB153" i="17"/>
  <c r="AG153" i="17"/>
  <c r="Y154" i="17" s="1"/>
  <c r="AE153" i="17"/>
  <c r="CB153" i="17"/>
  <c r="CG153" i="17"/>
  <c r="BY154" i="17" s="1"/>
  <c r="CE153" i="17"/>
  <c r="BB153" i="17"/>
  <c r="BG153" i="17"/>
  <c r="AY154" i="17" s="1"/>
  <c r="BE153" i="17"/>
  <c r="CH156" i="16"/>
  <c r="BU156" i="16"/>
  <c r="BB156" i="16"/>
  <c r="BG156" i="16"/>
  <c r="AY157" i="16" s="1"/>
  <c r="BC157" i="16" s="1"/>
  <c r="BE156" i="16"/>
  <c r="AU156" i="16"/>
  <c r="AH156" i="16"/>
  <c r="Q156" i="16"/>
  <c r="N156" i="16"/>
  <c r="S156" i="16"/>
  <c r="N154" i="15"/>
  <c r="K154" i="15"/>
  <c r="P154" i="15"/>
  <c r="N155" i="14"/>
  <c r="K155" i="14"/>
  <c r="P155" i="14"/>
  <c r="P155" i="18" l="1"/>
  <c r="CD154" i="18"/>
  <c r="CA154" i="18"/>
  <c r="CF154" i="18"/>
  <c r="AD154" i="18"/>
  <c r="AA154" i="18"/>
  <c r="AF154" i="18"/>
  <c r="BD154" i="18"/>
  <c r="BA154" i="18"/>
  <c r="BF154" i="18"/>
  <c r="U154" i="18"/>
  <c r="BO154" i="18"/>
  <c r="BT154" i="18"/>
  <c r="BL155" i="18" s="1"/>
  <c r="BR154" i="18"/>
  <c r="AQ154" i="18"/>
  <c r="AN154" i="18"/>
  <c r="AS154" i="18"/>
  <c r="CC154" i="17"/>
  <c r="AH153" i="17"/>
  <c r="U153" i="17"/>
  <c r="BH153" i="17"/>
  <c r="P154" i="17"/>
  <c r="BP154" i="17"/>
  <c r="BC154" i="17"/>
  <c r="AC154" i="17"/>
  <c r="BU153" i="17"/>
  <c r="AP154" i="17"/>
  <c r="CH153" i="17"/>
  <c r="AU153" i="17"/>
  <c r="CD157" i="16"/>
  <c r="CA157" i="16"/>
  <c r="CF157" i="16"/>
  <c r="BN157" i="16"/>
  <c r="BS157" i="16"/>
  <c r="BH156" i="16"/>
  <c r="AQ157" i="16"/>
  <c r="AN157" i="16"/>
  <c r="AS157" i="16"/>
  <c r="AD157" i="16"/>
  <c r="AA157" i="16"/>
  <c r="AF157" i="16"/>
  <c r="O156" i="16"/>
  <c r="R156" i="16"/>
  <c r="T156" i="16"/>
  <c r="L157" i="16" s="1"/>
  <c r="P157" i="16" s="1"/>
  <c r="L154" i="15"/>
  <c r="Q154" i="15"/>
  <c r="I155" i="15" s="1"/>
  <c r="O154" i="15"/>
  <c r="L155" i="14"/>
  <c r="Q155" i="14"/>
  <c r="I156" i="14" s="1"/>
  <c r="O155" i="14"/>
  <c r="CB154" i="18" l="1"/>
  <c r="CG154" i="18"/>
  <c r="BY155" i="18" s="1"/>
  <c r="CE154" i="18"/>
  <c r="BP155" i="18"/>
  <c r="AO154" i="18"/>
  <c r="AT154" i="18"/>
  <c r="AL155" i="18" s="1"/>
  <c r="AR154" i="18"/>
  <c r="AB154" i="18"/>
  <c r="AG154" i="18"/>
  <c r="Y155" i="18" s="1"/>
  <c r="AE154" i="18"/>
  <c r="BB154" i="18"/>
  <c r="BE154" i="18"/>
  <c r="BG154" i="18"/>
  <c r="AY155" i="18" s="1"/>
  <c r="BU154" i="18"/>
  <c r="Q155" i="18"/>
  <c r="N155" i="18"/>
  <c r="S155" i="18"/>
  <c r="AD154" i="17"/>
  <c r="AA154" i="17"/>
  <c r="AF154" i="17"/>
  <c r="AQ154" i="17"/>
  <c r="AN154" i="17"/>
  <c r="AS154" i="17"/>
  <c r="BD154" i="17"/>
  <c r="BA154" i="17"/>
  <c r="BF154" i="17"/>
  <c r="BQ154" i="17"/>
  <c r="BN154" i="17"/>
  <c r="BS154" i="17"/>
  <c r="Q154" i="17"/>
  <c r="N154" i="17"/>
  <c r="S154" i="17"/>
  <c r="CD154" i="17"/>
  <c r="CA154" i="17"/>
  <c r="CF154" i="17"/>
  <c r="CB157" i="16"/>
  <c r="CE157" i="16"/>
  <c r="CG157" i="16"/>
  <c r="BY158" i="16" s="1"/>
  <c r="CC158" i="16" s="1"/>
  <c r="BO157" i="16"/>
  <c r="BT157" i="16"/>
  <c r="BL158" i="16" s="1"/>
  <c r="BP158" i="16" s="1"/>
  <c r="BQ158" i="16" s="1"/>
  <c r="BR157" i="16"/>
  <c r="BD157" i="16"/>
  <c r="BA157" i="16"/>
  <c r="BF157" i="16"/>
  <c r="AO157" i="16"/>
  <c r="AR157" i="16"/>
  <c r="AT157" i="16"/>
  <c r="AL158" i="16" s="1"/>
  <c r="AP158" i="16" s="1"/>
  <c r="AB157" i="16"/>
  <c r="AE157" i="16"/>
  <c r="AG157" i="16"/>
  <c r="Y158" i="16" s="1"/>
  <c r="AC158" i="16" s="1"/>
  <c r="U156" i="16"/>
  <c r="R154" i="15"/>
  <c r="M155" i="15"/>
  <c r="R155" i="14"/>
  <c r="M156" i="14"/>
  <c r="BQ155" i="18" l="1"/>
  <c r="BN155" i="18"/>
  <c r="BS155" i="18"/>
  <c r="AH154" i="18"/>
  <c r="CH154" i="18"/>
  <c r="AP155" i="18"/>
  <c r="CC155" i="18"/>
  <c r="O155" i="18"/>
  <c r="T155" i="18"/>
  <c r="L156" i="18" s="1"/>
  <c r="R155" i="18"/>
  <c r="AC155" i="18"/>
  <c r="BC155" i="18"/>
  <c r="BH154" i="18"/>
  <c r="AU154" i="18"/>
  <c r="O154" i="17"/>
  <c r="T154" i="17"/>
  <c r="L155" i="17" s="1"/>
  <c r="R154" i="17"/>
  <c r="BB154" i="17"/>
  <c r="BG154" i="17"/>
  <c r="AY155" i="17" s="1"/>
  <c r="BE154" i="17"/>
  <c r="AO154" i="17"/>
  <c r="AT154" i="17"/>
  <c r="AL155" i="17" s="1"/>
  <c r="AR154" i="17"/>
  <c r="AB154" i="17"/>
  <c r="AG154" i="17"/>
  <c r="Y155" i="17" s="1"/>
  <c r="AE154" i="17"/>
  <c r="BO154" i="17"/>
  <c r="BR154" i="17"/>
  <c r="BT154" i="17"/>
  <c r="BL155" i="17" s="1"/>
  <c r="CB154" i="17"/>
  <c r="CG154" i="17"/>
  <c r="BY155" i="17" s="1"/>
  <c r="CE154" i="17"/>
  <c r="CH157" i="16"/>
  <c r="BU157" i="16"/>
  <c r="BB157" i="16"/>
  <c r="BE157" i="16"/>
  <c r="BG157" i="16"/>
  <c r="AY158" i="16" s="1"/>
  <c r="BC158" i="16" s="1"/>
  <c r="AU157" i="16"/>
  <c r="AH157" i="16"/>
  <c r="Q157" i="16"/>
  <c r="N157" i="16"/>
  <c r="S157" i="16"/>
  <c r="N155" i="15"/>
  <c r="K155" i="15"/>
  <c r="P155" i="15"/>
  <c r="N156" i="14"/>
  <c r="K156" i="14"/>
  <c r="P156" i="14"/>
  <c r="CD155" i="18" l="1"/>
  <c r="CA155" i="18"/>
  <c r="CF155" i="18"/>
  <c r="P156" i="18"/>
  <c r="BO155" i="18"/>
  <c r="BR155" i="18"/>
  <c r="BT155" i="18"/>
  <c r="BL156" i="18" s="1"/>
  <c r="U155" i="18"/>
  <c r="BD155" i="18"/>
  <c r="BA155" i="18"/>
  <c r="BF155" i="18"/>
  <c r="AD155" i="18"/>
  <c r="AA155" i="18"/>
  <c r="AF155" i="18"/>
  <c r="AQ155" i="18"/>
  <c r="AN155" i="18"/>
  <c r="AS155" i="18"/>
  <c r="BC155" i="17"/>
  <c r="U154" i="17"/>
  <c r="CH154" i="17"/>
  <c r="CC155" i="17"/>
  <c r="AU154" i="17"/>
  <c r="AH154" i="17"/>
  <c r="AC155" i="17"/>
  <c r="BP155" i="17"/>
  <c r="BU154" i="17"/>
  <c r="BH154" i="17"/>
  <c r="P155" i="17"/>
  <c r="AP155" i="17"/>
  <c r="CD158" i="16"/>
  <c r="CA158" i="16"/>
  <c r="CF158" i="16"/>
  <c r="BN158" i="16"/>
  <c r="BS158" i="16"/>
  <c r="BH157" i="16"/>
  <c r="AQ158" i="16"/>
  <c r="AN158" i="16"/>
  <c r="AS158" i="16"/>
  <c r="AD158" i="16"/>
  <c r="AA158" i="16"/>
  <c r="AF158" i="16"/>
  <c r="O157" i="16"/>
  <c r="T157" i="16"/>
  <c r="L158" i="16" s="1"/>
  <c r="P158" i="16" s="1"/>
  <c r="R157" i="16"/>
  <c r="L155" i="15"/>
  <c r="O155" i="15"/>
  <c r="Q155" i="15"/>
  <c r="I156" i="15" s="1"/>
  <c r="L156" i="14"/>
  <c r="O156" i="14"/>
  <c r="Q156" i="14"/>
  <c r="I157" i="14" s="1"/>
  <c r="Q156" i="18" l="1"/>
  <c r="N156" i="18"/>
  <c r="S156" i="18"/>
  <c r="BB155" i="18"/>
  <c r="BE155" i="18"/>
  <c r="BG155" i="18"/>
  <c r="AY156" i="18" s="1"/>
  <c r="AO155" i="18"/>
  <c r="AT155" i="18"/>
  <c r="AL156" i="18" s="1"/>
  <c r="AR155" i="18"/>
  <c r="BU155" i="18"/>
  <c r="CB155" i="18"/>
  <c r="CG155" i="18"/>
  <c r="BY156" i="18" s="1"/>
  <c r="CE155" i="18"/>
  <c r="AB155" i="18"/>
  <c r="AE155" i="18"/>
  <c r="AG155" i="18"/>
  <c r="Y156" i="18" s="1"/>
  <c r="BP156" i="18"/>
  <c r="CD155" i="17"/>
  <c r="CA155" i="17"/>
  <c r="CF155" i="17"/>
  <c r="Q155" i="17"/>
  <c r="N155" i="17"/>
  <c r="S155" i="17"/>
  <c r="BQ155" i="17"/>
  <c r="BN155" i="17"/>
  <c r="BS155" i="17"/>
  <c r="AD155" i="17"/>
  <c r="AA155" i="17"/>
  <c r="AF155" i="17"/>
  <c r="AQ155" i="17"/>
  <c r="AN155" i="17"/>
  <c r="AS155" i="17"/>
  <c r="BD155" i="17"/>
  <c r="BA155" i="17"/>
  <c r="BF155" i="17"/>
  <c r="CB158" i="16"/>
  <c r="CG158" i="16"/>
  <c r="BY159" i="16" s="1"/>
  <c r="CC159" i="16" s="1"/>
  <c r="CE158" i="16"/>
  <c r="BO158" i="16"/>
  <c r="BR158" i="16"/>
  <c r="BT158" i="16"/>
  <c r="BL159" i="16" s="1"/>
  <c r="BP159" i="16" s="1"/>
  <c r="BQ159" i="16" s="1"/>
  <c r="BD158" i="16"/>
  <c r="BA158" i="16"/>
  <c r="BF158" i="16"/>
  <c r="AO158" i="16"/>
  <c r="AR158" i="16"/>
  <c r="AT158" i="16"/>
  <c r="AL159" i="16" s="1"/>
  <c r="AP159" i="16" s="1"/>
  <c r="AB158" i="16"/>
  <c r="AE158" i="16"/>
  <c r="AG158" i="16"/>
  <c r="Y159" i="16" s="1"/>
  <c r="AC159" i="16" s="1"/>
  <c r="U157" i="16"/>
  <c r="M156" i="15"/>
  <c r="R155" i="15"/>
  <c r="M157" i="14"/>
  <c r="R156" i="14"/>
  <c r="BQ156" i="18" l="1"/>
  <c r="BN156" i="18"/>
  <c r="BS156" i="18"/>
  <c r="CH155" i="18"/>
  <c r="BC156" i="18"/>
  <c r="BH155" i="18"/>
  <c r="AC156" i="18"/>
  <c r="AH155" i="18"/>
  <c r="AU155" i="18"/>
  <c r="O156" i="18"/>
  <c r="R156" i="18"/>
  <c r="T156" i="18"/>
  <c r="L157" i="18" s="1"/>
  <c r="CC156" i="18"/>
  <c r="AP156" i="18"/>
  <c r="BO155" i="17"/>
  <c r="BR155" i="17"/>
  <c r="BT155" i="17"/>
  <c r="BL156" i="17" s="1"/>
  <c r="AO155" i="17"/>
  <c r="AR155" i="17"/>
  <c r="AT155" i="17"/>
  <c r="AL156" i="17" s="1"/>
  <c r="AB155" i="17"/>
  <c r="AG155" i="17"/>
  <c r="Y156" i="17" s="1"/>
  <c r="AE155" i="17"/>
  <c r="CB155" i="17"/>
  <c r="CE155" i="17"/>
  <c r="CG155" i="17"/>
  <c r="BY156" i="17" s="1"/>
  <c r="O155" i="17"/>
  <c r="R155" i="17"/>
  <c r="T155" i="17"/>
  <c r="L156" i="17" s="1"/>
  <c r="BB155" i="17"/>
  <c r="BG155" i="17"/>
  <c r="AY156" i="17" s="1"/>
  <c r="BE155" i="17"/>
  <c r="CH158" i="16"/>
  <c r="BU158" i="16"/>
  <c r="BB158" i="16"/>
  <c r="BG158" i="16"/>
  <c r="AY159" i="16" s="1"/>
  <c r="BC159" i="16" s="1"/>
  <c r="BE158" i="16"/>
  <c r="AU158" i="16"/>
  <c r="AH158" i="16"/>
  <c r="Q158" i="16"/>
  <c r="N158" i="16"/>
  <c r="S158" i="16"/>
  <c r="N156" i="15"/>
  <c r="K156" i="15"/>
  <c r="P156" i="15"/>
  <c r="N157" i="14"/>
  <c r="K157" i="14"/>
  <c r="P157" i="14"/>
  <c r="BD156" i="18" l="1"/>
  <c r="BA156" i="18"/>
  <c r="BF156" i="18"/>
  <c r="AQ156" i="18"/>
  <c r="AN156" i="18"/>
  <c r="AS156" i="18"/>
  <c r="CD156" i="18"/>
  <c r="CA156" i="18"/>
  <c r="CF156" i="18"/>
  <c r="U156" i="18"/>
  <c r="AD156" i="18"/>
  <c r="AA156" i="18"/>
  <c r="AF156" i="18"/>
  <c r="BO156" i="18"/>
  <c r="BR156" i="18"/>
  <c r="BT156" i="18"/>
  <c r="BL157" i="18" s="1"/>
  <c r="P157" i="18"/>
  <c r="CC156" i="17"/>
  <c r="CH155" i="17"/>
  <c r="AU155" i="17"/>
  <c r="BH155" i="17"/>
  <c r="AP156" i="17"/>
  <c r="P156" i="17"/>
  <c r="AH155" i="17"/>
  <c r="BU155" i="17"/>
  <c r="BC156" i="17"/>
  <c r="BP156" i="17"/>
  <c r="U155" i="17"/>
  <c r="AC156" i="17"/>
  <c r="CD159" i="16"/>
  <c r="CA159" i="16"/>
  <c r="CF159" i="16"/>
  <c r="BN159" i="16"/>
  <c r="BS159" i="16"/>
  <c r="BH158" i="16"/>
  <c r="AQ159" i="16"/>
  <c r="AN159" i="16"/>
  <c r="AS159" i="16"/>
  <c r="AA159" i="16"/>
  <c r="AD159" i="16"/>
  <c r="AF159" i="16"/>
  <c r="O158" i="16"/>
  <c r="T158" i="16"/>
  <c r="L159" i="16" s="1"/>
  <c r="P159" i="16" s="1"/>
  <c r="R158" i="16"/>
  <c r="L156" i="15"/>
  <c r="Q156" i="15"/>
  <c r="I157" i="15" s="1"/>
  <c r="O156" i="15"/>
  <c r="L157" i="14"/>
  <c r="Q157" i="14"/>
  <c r="I158" i="14" s="1"/>
  <c r="O157" i="14"/>
  <c r="Q157" i="18" l="1"/>
  <c r="N157" i="18"/>
  <c r="S157" i="18"/>
  <c r="AB156" i="18"/>
  <c r="AE156" i="18"/>
  <c r="AG156" i="18"/>
  <c r="Y157" i="18" s="1"/>
  <c r="AO156" i="18"/>
  <c r="AT156" i="18"/>
  <c r="AL157" i="18" s="1"/>
  <c r="AR156" i="18"/>
  <c r="CB156" i="18"/>
  <c r="CE156" i="18"/>
  <c r="CG156" i="18"/>
  <c r="BY157" i="18" s="1"/>
  <c r="BP157" i="18"/>
  <c r="BB156" i="18"/>
  <c r="BE156" i="18"/>
  <c r="BG156" i="18"/>
  <c r="AY157" i="18" s="1"/>
  <c r="BU156" i="18"/>
  <c r="Q156" i="17"/>
  <c r="N156" i="17"/>
  <c r="S156" i="17"/>
  <c r="BD156" i="17"/>
  <c r="BA156" i="17"/>
  <c r="BF156" i="17"/>
  <c r="AQ156" i="17"/>
  <c r="AN156" i="17"/>
  <c r="AS156" i="17"/>
  <c r="AD156" i="17"/>
  <c r="AA156" i="17"/>
  <c r="AF156" i="17"/>
  <c r="BQ156" i="17"/>
  <c r="BN156" i="17"/>
  <c r="BS156" i="17"/>
  <c r="CD156" i="17"/>
  <c r="CA156" i="17"/>
  <c r="CF156" i="17"/>
  <c r="CB159" i="16"/>
  <c r="CG159" i="16"/>
  <c r="BY160" i="16" s="1"/>
  <c r="CC160" i="16" s="1"/>
  <c r="CE159" i="16"/>
  <c r="BO159" i="16"/>
  <c r="BR159" i="16"/>
  <c r="BT159" i="16"/>
  <c r="BL160" i="16" s="1"/>
  <c r="BP160" i="16" s="1"/>
  <c r="BQ160" i="16" s="1"/>
  <c r="BD159" i="16"/>
  <c r="BA159" i="16"/>
  <c r="BF159" i="16"/>
  <c r="AO159" i="16"/>
  <c r="AT159" i="16"/>
  <c r="AL160" i="16" s="1"/>
  <c r="AP160" i="16" s="1"/>
  <c r="AR159" i="16"/>
  <c r="AB159" i="16"/>
  <c r="AG159" i="16"/>
  <c r="Y160" i="16" s="1"/>
  <c r="AC160" i="16" s="1"/>
  <c r="AE159" i="16"/>
  <c r="U158" i="16"/>
  <c r="R156" i="15"/>
  <c r="M157" i="15"/>
  <c r="R157" i="14"/>
  <c r="M158" i="14"/>
  <c r="AC157" i="18" l="1"/>
  <c r="BH156" i="18"/>
  <c r="AH156" i="18"/>
  <c r="CH156" i="18"/>
  <c r="BC157" i="18"/>
  <c r="AU156" i="18"/>
  <c r="O157" i="18"/>
  <c r="R157" i="18"/>
  <c r="T157" i="18"/>
  <c r="L158" i="18" s="1"/>
  <c r="CC157" i="18"/>
  <c r="BQ157" i="18"/>
  <c r="BN157" i="18"/>
  <c r="BS157" i="18"/>
  <c r="AP157" i="18"/>
  <c r="AO156" i="17"/>
  <c r="AT156" i="17"/>
  <c r="AL157" i="17" s="1"/>
  <c r="AR156" i="17"/>
  <c r="BO156" i="17"/>
  <c r="BR156" i="17"/>
  <c r="BT156" i="17"/>
  <c r="BL157" i="17" s="1"/>
  <c r="O156" i="17"/>
  <c r="R156" i="17"/>
  <c r="T156" i="17"/>
  <c r="L157" i="17" s="1"/>
  <c r="BB156" i="17"/>
  <c r="BG156" i="17"/>
  <c r="AY157" i="17" s="1"/>
  <c r="BE156" i="17"/>
  <c r="AB156" i="17"/>
  <c r="AG156" i="17"/>
  <c r="Y157" i="17" s="1"/>
  <c r="AE156" i="17"/>
  <c r="CB156" i="17"/>
  <c r="CG156" i="17"/>
  <c r="BY157" i="17" s="1"/>
  <c r="CE156" i="17"/>
  <c r="CH159" i="16"/>
  <c r="BU159" i="16"/>
  <c r="BB159" i="16"/>
  <c r="BE159" i="16"/>
  <c r="BG159" i="16"/>
  <c r="AY160" i="16" s="1"/>
  <c r="BC160" i="16" s="1"/>
  <c r="AU159" i="16"/>
  <c r="AH159" i="16"/>
  <c r="Q159" i="16"/>
  <c r="N159" i="16"/>
  <c r="S159" i="16"/>
  <c r="N157" i="15"/>
  <c r="K157" i="15"/>
  <c r="P157" i="15"/>
  <c r="N158" i="14"/>
  <c r="K158" i="14"/>
  <c r="P158" i="14"/>
  <c r="AQ157" i="18" l="1"/>
  <c r="AN157" i="18"/>
  <c r="AS157" i="18"/>
  <c r="BO157" i="18"/>
  <c r="BR157" i="18"/>
  <c r="BT157" i="18"/>
  <c r="BL158" i="18" s="1"/>
  <c r="CD157" i="18"/>
  <c r="CA157" i="18"/>
  <c r="CF157" i="18"/>
  <c r="BD157" i="18"/>
  <c r="BA157" i="18"/>
  <c r="BF157" i="18"/>
  <c r="AD157" i="18"/>
  <c r="AA157" i="18"/>
  <c r="AF157" i="18"/>
  <c r="P158" i="18"/>
  <c r="U157" i="18"/>
  <c r="BC157" i="17"/>
  <c r="BH156" i="17"/>
  <c r="CH156" i="17"/>
  <c r="CC157" i="17"/>
  <c r="BU156" i="17"/>
  <c r="AC157" i="17"/>
  <c r="AP157" i="17"/>
  <c r="BP157" i="17"/>
  <c r="P157" i="17"/>
  <c r="AH156" i="17"/>
  <c r="U156" i="17"/>
  <c r="AU156" i="17"/>
  <c r="CD160" i="16"/>
  <c r="CA160" i="16"/>
  <c r="CF160" i="16"/>
  <c r="BN160" i="16"/>
  <c r="BS160" i="16"/>
  <c r="BH159" i="16"/>
  <c r="AQ160" i="16"/>
  <c r="AN160" i="16"/>
  <c r="AS160" i="16"/>
  <c r="AD160" i="16"/>
  <c r="AA160" i="16"/>
  <c r="AF160" i="16"/>
  <c r="O159" i="16"/>
  <c r="R159" i="16"/>
  <c r="T159" i="16"/>
  <c r="L160" i="16" s="1"/>
  <c r="P160" i="16" s="1"/>
  <c r="L157" i="15"/>
  <c r="O157" i="15"/>
  <c r="Q157" i="15"/>
  <c r="I158" i="15" s="1"/>
  <c r="L158" i="14"/>
  <c r="O158" i="14"/>
  <c r="Q158" i="14"/>
  <c r="I159" i="14" s="1"/>
  <c r="CB157" i="18" l="1"/>
  <c r="CE157" i="18"/>
  <c r="CG157" i="18"/>
  <c r="BY158" i="18" s="1"/>
  <c r="BP158" i="18"/>
  <c r="BB157" i="18"/>
  <c r="BE157" i="18"/>
  <c r="BG157" i="18"/>
  <c r="AY158" i="18" s="1"/>
  <c r="BU157" i="18"/>
  <c r="AO157" i="18"/>
  <c r="AR157" i="18"/>
  <c r="AT157" i="18"/>
  <c r="AL158" i="18" s="1"/>
  <c r="AB157" i="18"/>
  <c r="AG157" i="18"/>
  <c r="Y158" i="18" s="1"/>
  <c r="AE157" i="18"/>
  <c r="Q158" i="18"/>
  <c r="N158" i="18"/>
  <c r="S158" i="18"/>
  <c r="BQ157" i="17"/>
  <c r="BN157" i="17"/>
  <c r="BS157" i="17"/>
  <c r="AD157" i="17"/>
  <c r="AA157" i="17"/>
  <c r="AF157" i="17"/>
  <c r="Q157" i="17"/>
  <c r="N157" i="17"/>
  <c r="S157" i="17"/>
  <c r="CD157" i="17"/>
  <c r="CA157" i="17"/>
  <c r="CF157" i="17"/>
  <c r="AQ157" i="17"/>
  <c r="AN157" i="17"/>
  <c r="AS157" i="17"/>
  <c r="BD157" i="17"/>
  <c r="BA157" i="17"/>
  <c r="BF157" i="17"/>
  <c r="CB160" i="16"/>
  <c r="CE160" i="16"/>
  <c r="CG160" i="16"/>
  <c r="BY161" i="16" s="1"/>
  <c r="CC161" i="16" s="1"/>
  <c r="BO160" i="16"/>
  <c r="BR160" i="16"/>
  <c r="BT160" i="16"/>
  <c r="BL161" i="16" s="1"/>
  <c r="BP161" i="16" s="1"/>
  <c r="BQ161" i="16" s="1"/>
  <c r="BD160" i="16"/>
  <c r="BA160" i="16"/>
  <c r="BF160" i="16"/>
  <c r="AO160" i="16"/>
  <c r="AT160" i="16"/>
  <c r="AL161" i="16" s="1"/>
  <c r="AP161" i="16" s="1"/>
  <c r="AR160" i="16"/>
  <c r="AB160" i="16"/>
  <c r="AG160" i="16"/>
  <c r="Y161" i="16" s="1"/>
  <c r="AC161" i="16" s="1"/>
  <c r="AE160" i="16"/>
  <c r="U159" i="16"/>
  <c r="M158" i="15"/>
  <c r="R157" i="15"/>
  <c r="M159" i="14"/>
  <c r="R158" i="14"/>
  <c r="AP158" i="18" l="1"/>
  <c r="AH157" i="18"/>
  <c r="CC158" i="18"/>
  <c r="AU157" i="18"/>
  <c r="AC158" i="18"/>
  <c r="CH157" i="18"/>
  <c r="BH157" i="18"/>
  <c r="O158" i="18"/>
  <c r="R158" i="18"/>
  <c r="T158" i="18"/>
  <c r="L159" i="18" s="1"/>
  <c r="BQ158" i="18"/>
  <c r="BN158" i="18"/>
  <c r="BS158" i="18"/>
  <c r="BC158" i="18"/>
  <c r="O157" i="17"/>
  <c r="T157" i="17"/>
  <c r="L158" i="17" s="1"/>
  <c r="R157" i="17"/>
  <c r="CB157" i="17"/>
  <c r="CG157" i="17"/>
  <c r="BY158" i="17" s="1"/>
  <c r="CE157" i="17"/>
  <c r="BO157" i="17"/>
  <c r="BR157" i="17"/>
  <c r="BT157" i="17"/>
  <c r="BL158" i="17" s="1"/>
  <c r="AO157" i="17"/>
  <c r="AT157" i="17"/>
  <c r="AL158" i="17" s="1"/>
  <c r="AR157" i="17"/>
  <c r="AB157" i="17"/>
  <c r="AG157" i="17"/>
  <c r="Y158" i="17" s="1"/>
  <c r="AE157" i="17"/>
  <c r="BB157" i="17"/>
  <c r="BG157" i="17"/>
  <c r="AY158" i="17" s="1"/>
  <c r="BE157" i="17"/>
  <c r="CH160" i="16"/>
  <c r="BU160" i="16"/>
  <c r="BB160" i="16"/>
  <c r="BG160" i="16"/>
  <c r="AY161" i="16" s="1"/>
  <c r="BC161" i="16" s="1"/>
  <c r="BE160" i="16"/>
  <c r="AU160" i="16"/>
  <c r="AH160" i="16"/>
  <c r="Q160" i="16"/>
  <c r="N160" i="16"/>
  <c r="S160" i="16"/>
  <c r="N158" i="15"/>
  <c r="K158" i="15"/>
  <c r="P158" i="15"/>
  <c r="N159" i="14"/>
  <c r="K159" i="14"/>
  <c r="P159" i="14"/>
  <c r="CD158" i="18" l="1"/>
  <c r="CA158" i="18"/>
  <c r="CF158" i="18"/>
  <c r="BO158" i="18"/>
  <c r="BR158" i="18"/>
  <c r="BT158" i="18"/>
  <c r="BL159" i="18" s="1"/>
  <c r="BD158" i="18"/>
  <c r="BA158" i="18"/>
  <c r="BF158" i="18"/>
  <c r="P159" i="18"/>
  <c r="AQ158" i="18"/>
  <c r="AN158" i="18"/>
  <c r="AS158" i="18"/>
  <c r="U158" i="18"/>
  <c r="AD158" i="18"/>
  <c r="AA158" i="18"/>
  <c r="AF158" i="18"/>
  <c r="AU157" i="17"/>
  <c r="BC158" i="17"/>
  <c r="U157" i="17"/>
  <c r="BH157" i="17"/>
  <c r="CC158" i="17"/>
  <c r="AH157" i="17"/>
  <c r="AP158" i="17"/>
  <c r="BP158" i="17"/>
  <c r="BU157" i="17"/>
  <c r="CH157" i="17"/>
  <c r="P158" i="17"/>
  <c r="AC158" i="17"/>
  <c r="CD161" i="16"/>
  <c r="CA161" i="16"/>
  <c r="CF161" i="16"/>
  <c r="BN161" i="16"/>
  <c r="BS161" i="16"/>
  <c r="BH160" i="16"/>
  <c r="AQ161" i="16"/>
  <c r="AN161" i="16"/>
  <c r="AS161" i="16"/>
  <c r="AD161" i="16"/>
  <c r="AA161" i="16"/>
  <c r="AF161" i="16"/>
  <c r="O160" i="16"/>
  <c r="T160" i="16"/>
  <c r="L161" i="16" s="1"/>
  <c r="P161" i="16" s="1"/>
  <c r="R160" i="16"/>
  <c r="L158" i="15"/>
  <c r="Q158" i="15"/>
  <c r="I159" i="15" s="1"/>
  <c r="O158" i="15"/>
  <c r="L159" i="14"/>
  <c r="Q159" i="14"/>
  <c r="I160" i="14" s="1"/>
  <c r="O159" i="14"/>
  <c r="BB158" i="18" l="1"/>
  <c r="BE158" i="18"/>
  <c r="BG158" i="18"/>
  <c r="AY159" i="18" s="1"/>
  <c r="AO158" i="18"/>
  <c r="AT158" i="18"/>
  <c r="AL159" i="18" s="1"/>
  <c r="AR158" i="18"/>
  <c r="BU158" i="18"/>
  <c r="AB158" i="18"/>
  <c r="AG158" i="18"/>
  <c r="Y159" i="18" s="1"/>
  <c r="AE158" i="18"/>
  <c r="Q159" i="18"/>
  <c r="N159" i="18"/>
  <c r="S159" i="18"/>
  <c r="BP159" i="18"/>
  <c r="CB158" i="18"/>
  <c r="CE158" i="18"/>
  <c r="CG158" i="18"/>
  <c r="BY159" i="18" s="1"/>
  <c r="AQ158" i="17"/>
  <c r="AN158" i="17"/>
  <c r="AS158" i="17"/>
  <c r="BD158" i="17"/>
  <c r="BA158" i="17"/>
  <c r="BF158" i="17"/>
  <c r="AD158" i="17"/>
  <c r="AA158" i="17"/>
  <c r="AF158" i="17"/>
  <c r="Q158" i="17"/>
  <c r="N158" i="17"/>
  <c r="S158" i="17"/>
  <c r="BQ158" i="17"/>
  <c r="BN158" i="17"/>
  <c r="BS158" i="17"/>
  <c r="CD158" i="17"/>
  <c r="CA158" i="17"/>
  <c r="CF158" i="17"/>
  <c r="CB161" i="16"/>
  <c r="CG161" i="16"/>
  <c r="BY162" i="16" s="1"/>
  <c r="CC162" i="16" s="1"/>
  <c r="CE161" i="16"/>
  <c r="BO161" i="16"/>
  <c r="BR161" i="16"/>
  <c r="BT161" i="16"/>
  <c r="BL162" i="16" s="1"/>
  <c r="BP162" i="16" s="1"/>
  <c r="BQ162" i="16" s="1"/>
  <c r="BD161" i="16"/>
  <c r="BA161" i="16"/>
  <c r="BF161" i="16"/>
  <c r="AO161" i="16"/>
  <c r="AT161" i="16"/>
  <c r="AL162" i="16" s="1"/>
  <c r="AP162" i="16" s="1"/>
  <c r="AR161" i="16"/>
  <c r="AB161" i="16"/>
  <c r="AE161" i="16"/>
  <c r="AG161" i="16"/>
  <c r="Y162" i="16" s="1"/>
  <c r="AC162" i="16" s="1"/>
  <c r="U160" i="16"/>
  <c r="R158" i="15"/>
  <c r="M159" i="15"/>
  <c r="R159" i="14"/>
  <c r="M160" i="14"/>
  <c r="AU158" i="18" l="1"/>
  <c r="CH158" i="18"/>
  <c r="CC159" i="18"/>
  <c r="AC159" i="18"/>
  <c r="BC159" i="18"/>
  <c r="AP159" i="18"/>
  <c r="AH158" i="18"/>
  <c r="BH158" i="18"/>
  <c r="O159" i="18"/>
  <c r="T159" i="18"/>
  <c r="L160" i="18" s="1"/>
  <c r="R159" i="18"/>
  <c r="BQ159" i="18"/>
  <c r="BN159" i="18"/>
  <c r="BS159" i="18"/>
  <c r="BO158" i="17"/>
  <c r="BR158" i="17"/>
  <c r="BT158" i="17"/>
  <c r="BL159" i="17" s="1"/>
  <c r="O158" i="17"/>
  <c r="R158" i="17"/>
  <c r="T158" i="17"/>
  <c r="L159" i="17" s="1"/>
  <c r="AB158" i="17"/>
  <c r="AE158" i="17"/>
  <c r="AG158" i="17"/>
  <c r="Y159" i="17" s="1"/>
  <c r="AO158" i="17"/>
  <c r="AR158" i="17"/>
  <c r="AT158" i="17"/>
  <c r="AL159" i="17" s="1"/>
  <c r="BB158" i="17"/>
  <c r="BG158" i="17"/>
  <c r="AY159" i="17" s="1"/>
  <c r="BE158" i="17"/>
  <c r="CB158" i="17"/>
  <c r="CG158" i="17"/>
  <c r="BY159" i="17" s="1"/>
  <c r="CE158" i="17"/>
  <c r="CH161" i="16"/>
  <c r="BU161" i="16"/>
  <c r="BB161" i="16"/>
  <c r="BE161" i="16"/>
  <c r="BG161" i="16"/>
  <c r="AY162" i="16" s="1"/>
  <c r="BC162" i="16" s="1"/>
  <c r="AU161" i="16"/>
  <c r="AH161" i="16"/>
  <c r="Q161" i="16"/>
  <c r="N161" i="16"/>
  <c r="S161" i="16"/>
  <c r="N159" i="15"/>
  <c r="K159" i="15"/>
  <c r="P159" i="15"/>
  <c r="N160" i="14"/>
  <c r="K160" i="14"/>
  <c r="P160" i="14"/>
  <c r="BO159" i="18" l="1"/>
  <c r="BT159" i="18"/>
  <c r="BL160" i="18" s="1"/>
  <c r="BR159" i="18"/>
  <c r="P160" i="18"/>
  <c r="AD159" i="18"/>
  <c r="AA159" i="18"/>
  <c r="AF159" i="18"/>
  <c r="CD159" i="18"/>
  <c r="CA159" i="18"/>
  <c r="CF159" i="18"/>
  <c r="U159" i="18"/>
  <c r="AQ159" i="18"/>
  <c r="AN159" i="18"/>
  <c r="AS159" i="18"/>
  <c r="BD159" i="18"/>
  <c r="BA159" i="18"/>
  <c r="BF159" i="18"/>
  <c r="AH158" i="17"/>
  <c r="CC159" i="17"/>
  <c r="AP159" i="17"/>
  <c r="AU158" i="17"/>
  <c r="CH158" i="17"/>
  <c r="U158" i="17"/>
  <c r="BU158" i="17"/>
  <c r="P159" i="17"/>
  <c r="BH158" i="17"/>
  <c r="BP159" i="17"/>
  <c r="BC159" i="17"/>
  <c r="AC159" i="17"/>
  <c r="CD162" i="16"/>
  <c r="CA162" i="16"/>
  <c r="CF162" i="16"/>
  <c r="BN162" i="16"/>
  <c r="BS162" i="16"/>
  <c r="BH161" i="16"/>
  <c r="AQ162" i="16"/>
  <c r="AN162" i="16"/>
  <c r="AS162" i="16"/>
  <c r="AD162" i="16"/>
  <c r="AA162" i="16"/>
  <c r="AF162" i="16"/>
  <c r="O161" i="16"/>
  <c r="T161" i="16"/>
  <c r="L162" i="16" s="1"/>
  <c r="P162" i="16" s="1"/>
  <c r="R161" i="16"/>
  <c r="L159" i="15"/>
  <c r="O159" i="15"/>
  <c r="Q159" i="15"/>
  <c r="I160" i="15" s="1"/>
  <c r="L160" i="14"/>
  <c r="O160" i="14"/>
  <c r="Q160" i="14"/>
  <c r="I161" i="14" s="1"/>
  <c r="AO159" i="18" l="1"/>
  <c r="AR159" i="18"/>
  <c r="AT159" i="18"/>
  <c r="AL160" i="18" s="1"/>
  <c r="AB159" i="18"/>
  <c r="AG159" i="18"/>
  <c r="Y160" i="18" s="1"/>
  <c r="AE159" i="18"/>
  <c r="BB159" i="18"/>
  <c r="BG159" i="18"/>
  <c r="AY160" i="18" s="1"/>
  <c r="BE159" i="18"/>
  <c r="CB159" i="18"/>
  <c r="CE159" i="18"/>
  <c r="CG159" i="18"/>
  <c r="BY160" i="18" s="1"/>
  <c r="BU159" i="18"/>
  <c r="Q160" i="18"/>
  <c r="N160" i="18"/>
  <c r="S160" i="18"/>
  <c r="BP160" i="18"/>
  <c r="CD159" i="17"/>
  <c r="CA159" i="17"/>
  <c r="CF159" i="17"/>
  <c r="Q159" i="17"/>
  <c r="N159" i="17"/>
  <c r="S159" i="17"/>
  <c r="BD159" i="17"/>
  <c r="BA159" i="17"/>
  <c r="BF159" i="17"/>
  <c r="AD159" i="17"/>
  <c r="AA159" i="17"/>
  <c r="AF159" i="17"/>
  <c r="AQ159" i="17"/>
  <c r="AN159" i="17"/>
  <c r="AS159" i="17"/>
  <c r="BQ159" i="17"/>
  <c r="BN159" i="17"/>
  <c r="BS159" i="17"/>
  <c r="CB162" i="16"/>
  <c r="CE162" i="16"/>
  <c r="CG162" i="16"/>
  <c r="BY163" i="16" s="1"/>
  <c r="CC163" i="16" s="1"/>
  <c r="BO162" i="16"/>
  <c r="BR162" i="16"/>
  <c r="BT162" i="16"/>
  <c r="BL163" i="16" s="1"/>
  <c r="BP163" i="16" s="1"/>
  <c r="BQ163" i="16" s="1"/>
  <c r="BD162" i="16"/>
  <c r="BA162" i="16"/>
  <c r="BF162" i="16"/>
  <c r="AO162" i="16"/>
  <c r="AT162" i="16"/>
  <c r="AL163" i="16" s="1"/>
  <c r="AP163" i="16" s="1"/>
  <c r="AR162" i="16"/>
  <c r="AB162" i="16"/>
  <c r="AE162" i="16"/>
  <c r="AG162" i="16"/>
  <c r="Y163" i="16" s="1"/>
  <c r="AC163" i="16" s="1"/>
  <c r="U161" i="16"/>
  <c r="M160" i="15"/>
  <c r="R159" i="15"/>
  <c r="M161" i="14"/>
  <c r="R160" i="14"/>
  <c r="CC160" i="18" l="1"/>
  <c r="BQ160" i="18"/>
  <c r="BN160" i="18"/>
  <c r="BS160" i="18"/>
  <c r="BH159" i="18"/>
  <c r="AP160" i="18"/>
  <c r="AH159" i="18"/>
  <c r="CH159" i="18"/>
  <c r="O160" i="18"/>
  <c r="T160" i="18"/>
  <c r="L161" i="18" s="1"/>
  <c r="R160" i="18"/>
  <c r="BC160" i="18"/>
  <c r="AU159" i="18"/>
  <c r="AC160" i="18"/>
  <c r="AO159" i="17"/>
  <c r="AT159" i="17"/>
  <c r="AL160" i="17" s="1"/>
  <c r="AR159" i="17"/>
  <c r="AB159" i="17"/>
  <c r="AG159" i="17"/>
  <c r="Y160" i="17" s="1"/>
  <c r="AE159" i="17"/>
  <c r="BB159" i="17"/>
  <c r="BE159" i="17"/>
  <c r="BG159" i="17"/>
  <c r="AY160" i="17" s="1"/>
  <c r="CB159" i="17"/>
  <c r="CE159" i="17"/>
  <c r="CG159" i="17"/>
  <c r="BY160" i="17" s="1"/>
  <c r="O159" i="17"/>
  <c r="R159" i="17"/>
  <c r="T159" i="17"/>
  <c r="L160" i="17" s="1"/>
  <c r="BO159" i="17"/>
  <c r="BT159" i="17"/>
  <c r="BL160" i="17" s="1"/>
  <c r="BR159" i="17"/>
  <c r="CH162" i="16"/>
  <c r="BU162" i="16"/>
  <c r="BB162" i="16"/>
  <c r="BG162" i="16"/>
  <c r="AY163" i="16" s="1"/>
  <c r="BC163" i="16" s="1"/>
  <c r="BE162" i="16"/>
  <c r="AU162" i="16"/>
  <c r="AH162" i="16"/>
  <c r="Q162" i="16"/>
  <c r="N162" i="16"/>
  <c r="S162" i="16"/>
  <c r="N160" i="15"/>
  <c r="K160" i="15"/>
  <c r="P160" i="15"/>
  <c r="N161" i="14"/>
  <c r="K161" i="14"/>
  <c r="P161" i="14"/>
  <c r="BO160" i="18" l="1"/>
  <c r="BT160" i="18"/>
  <c r="BL161" i="18" s="1"/>
  <c r="BR160" i="18"/>
  <c r="BD160" i="18"/>
  <c r="BA160" i="18"/>
  <c r="BF160" i="18"/>
  <c r="P161" i="18"/>
  <c r="AD160" i="18"/>
  <c r="AA160" i="18"/>
  <c r="AF160" i="18"/>
  <c r="U160" i="18"/>
  <c r="AQ160" i="18"/>
  <c r="AN160" i="18"/>
  <c r="AS160" i="18"/>
  <c r="CD160" i="18"/>
  <c r="CA160" i="18"/>
  <c r="CF160" i="18"/>
  <c r="CC160" i="17"/>
  <c r="CH159" i="17"/>
  <c r="AH159" i="17"/>
  <c r="P160" i="17"/>
  <c r="BU159" i="17"/>
  <c r="AC160" i="17"/>
  <c r="BC160" i="17"/>
  <c r="BP160" i="17"/>
  <c r="AU159" i="17"/>
  <c r="AP160" i="17"/>
  <c r="U159" i="17"/>
  <c r="BH159" i="17"/>
  <c r="CD163" i="16"/>
  <c r="CA163" i="16"/>
  <c r="CF163" i="16"/>
  <c r="G23" i="16" s="1"/>
  <c r="BN163" i="16"/>
  <c r="BS163" i="16"/>
  <c r="F23" i="16" s="1"/>
  <c r="BH162" i="16"/>
  <c r="AQ163" i="16"/>
  <c r="AN163" i="16"/>
  <c r="AS163" i="16"/>
  <c r="D23" i="16" s="1"/>
  <c r="AA163" i="16"/>
  <c r="AD163" i="16"/>
  <c r="AF163" i="16"/>
  <c r="C23" i="16" s="1"/>
  <c r="O162" i="16"/>
  <c r="R162" i="16"/>
  <c r="T162" i="16"/>
  <c r="L163" i="16" s="1"/>
  <c r="P163" i="16" s="1"/>
  <c r="L160" i="15"/>
  <c r="Q160" i="15"/>
  <c r="I161" i="15" s="1"/>
  <c r="O160" i="15"/>
  <c r="L161" i="14"/>
  <c r="Q161" i="14"/>
  <c r="I162" i="14" s="1"/>
  <c r="O161" i="14"/>
  <c r="Q161" i="18" l="1"/>
  <c r="N161" i="18"/>
  <c r="S161" i="18"/>
  <c r="CB160" i="18"/>
  <c r="CE160" i="18"/>
  <c r="CG160" i="18"/>
  <c r="BY161" i="18" s="1"/>
  <c r="AB160" i="18"/>
  <c r="AE160" i="18"/>
  <c r="AG160" i="18"/>
  <c r="Y161" i="18" s="1"/>
  <c r="BU160" i="18"/>
  <c r="AO160" i="18"/>
  <c r="AT160" i="18"/>
  <c r="AL161" i="18" s="1"/>
  <c r="AR160" i="18"/>
  <c r="BB160" i="18"/>
  <c r="BG160" i="18"/>
  <c r="AY161" i="18" s="1"/>
  <c r="BE160" i="18"/>
  <c r="BP161" i="18"/>
  <c r="BD160" i="17"/>
  <c r="BA160" i="17"/>
  <c r="BF160" i="17"/>
  <c r="AD160" i="17"/>
  <c r="AA160" i="17"/>
  <c r="AF160" i="17"/>
  <c r="BQ160" i="17"/>
  <c r="BN160" i="17"/>
  <c r="BS160" i="17"/>
  <c r="Q160" i="17"/>
  <c r="N160" i="17"/>
  <c r="S160" i="17"/>
  <c r="AQ160" i="17"/>
  <c r="AN160" i="17"/>
  <c r="AS160" i="17"/>
  <c r="CD160" i="17"/>
  <c r="CA160" i="17"/>
  <c r="CF160" i="17"/>
  <c r="CB163" i="16"/>
  <c r="CE163" i="16"/>
  <c r="CG163" i="16"/>
  <c r="BY164" i="16" s="1"/>
  <c r="CC164" i="16" s="1"/>
  <c r="BO163" i="16"/>
  <c r="BT163" i="16"/>
  <c r="BL164" i="16" s="1"/>
  <c r="BP164" i="16" s="1"/>
  <c r="BQ164" i="16" s="1"/>
  <c r="BR163" i="16"/>
  <c r="BD163" i="16"/>
  <c r="BA163" i="16"/>
  <c r="BF163" i="16"/>
  <c r="E23" i="16" s="1"/>
  <c r="AO163" i="16"/>
  <c r="AR163" i="16"/>
  <c r="AT163" i="16"/>
  <c r="AL164" i="16" s="1"/>
  <c r="AP164" i="16" s="1"/>
  <c r="AB163" i="16"/>
  <c r="AG163" i="16"/>
  <c r="Y164" i="16" s="1"/>
  <c r="AC164" i="16" s="1"/>
  <c r="AE163" i="16"/>
  <c r="U162" i="16"/>
  <c r="R160" i="15"/>
  <c r="M161" i="15"/>
  <c r="M162" i="14"/>
  <c r="R161" i="14"/>
  <c r="CH160" i="18" l="1"/>
  <c r="AU160" i="18"/>
  <c r="BH160" i="18"/>
  <c r="AC161" i="18"/>
  <c r="O161" i="18"/>
  <c r="T161" i="18"/>
  <c r="L162" i="18" s="1"/>
  <c r="R161" i="18"/>
  <c r="CC161" i="18"/>
  <c r="BC161" i="18"/>
  <c r="AH160" i="18"/>
  <c r="AP161" i="18"/>
  <c r="BQ161" i="18"/>
  <c r="BN161" i="18"/>
  <c r="BS161" i="18"/>
  <c r="B21" i="18"/>
  <c r="BO160" i="17"/>
  <c r="BR160" i="17"/>
  <c r="BT160" i="17"/>
  <c r="BL161" i="17" s="1"/>
  <c r="AB160" i="17"/>
  <c r="AG160" i="17"/>
  <c r="Y161" i="17" s="1"/>
  <c r="AE160" i="17"/>
  <c r="BB160" i="17"/>
  <c r="BE160" i="17"/>
  <c r="BG160" i="17"/>
  <c r="AY161" i="17" s="1"/>
  <c r="AO160" i="17"/>
  <c r="AR160" i="17"/>
  <c r="AT160" i="17"/>
  <c r="AL161" i="17" s="1"/>
  <c r="O160" i="17"/>
  <c r="R160" i="17"/>
  <c r="T160" i="17"/>
  <c r="L161" i="17" s="1"/>
  <c r="CB160" i="17"/>
  <c r="CG160" i="17"/>
  <c r="BY161" i="17" s="1"/>
  <c r="CE160" i="17"/>
  <c r="CH163" i="16"/>
  <c r="BU163" i="16"/>
  <c r="BB163" i="16"/>
  <c r="BG163" i="16"/>
  <c r="AY164" i="16" s="1"/>
  <c r="BC164" i="16" s="1"/>
  <c r="BE163" i="16"/>
  <c r="AU163" i="16"/>
  <c r="AH163" i="16"/>
  <c r="Q163" i="16"/>
  <c r="N163" i="16"/>
  <c r="S163" i="16"/>
  <c r="B23" i="16" s="1"/>
  <c r="N161" i="15"/>
  <c r="K161" i="15"/>
  <c r="P161" i="15"/>
  <c r="N162" i="14"/>
  <c r="K162" i="14"/>
  <c r="P162" i="14"/>
  <c r="AD161" i="18" l="1"/>
  <c r="AA161" i="18"/>
  <c r="AF161" i="18"/>
  <c r="F21" i="18"/>
  <c r="CD161" i="18"/>
  <c r="CA161" i="18"/>
  <c r="CF161" i="18"/>
  <c r="AQ161" i="18"/>
  <c r="AN161" i="18"/>
  <c r="AS161" i="18"/>
  <c r="U161" i="18"/>
  <c r="BD161" i="18"/>
  <c r="BA161" i="18"/>
  <c r="BF161" i="18"/>
  <c r="BO161" i="18"/>
  <c r="BT161" i="18"/>
  <c r="BL162" i="18" s="1"/>
  <c r="BR161" i="18"/>
  <c r="P162" i="18"/>
  <c r="AP161" i="17"/>
  <c r="CH160" i="17"/>
  <c r="CC161" i="17"/>
  <c r="BP161" i="17"/>
  <c r="AH160" i="17"/>
  <c r="AU160" i="17"/>
  <c r="P161" i="17"/>
  <c r="U160" i="17"/>
  <c r="BH160" i="17"/>
  <c r="BU160" i="17"/>
  <c r="AC161" i="17"/>
  <c r="BC161" i="17"/>
  <c r="CD164" i="16"/>
  <c r="CA164" i="16"/>
  <c r="CF164" i="16"/>
  <c r="BN164" i="16"/>
  <c r="BS164" i="16"/>
  <c r="BH163" i="16"/>
  <c r="AQ164" i="16"/>
  <c r="AN164" i="16"/>
  <c r="AS164" i="16"/>
  <c r="AD164" i="16"/>
  <c r="AA164" i="16"/>
  <c r="AF164" i="16"/>
  <c r="O163" i="16"/>
  <c r="T163" i="16"/>
  <c r="L164" i="16" s="1"/>
  <c r="P164" i="16" s="1"/>
  <c r="R163" i="16"/>
  <c r="L161" i="15"/>
  <c r="O161" i="15"/>
  <c r="Q161" i="15"/>
  <c r="I162" i="15" s="1"/>
  <c r="L162" i="14"/>
  <c r="Q162" i="14"/>
  <c r="I163" i="14" s="1"/>
  <c r="O162" i="14"/>
  <c r="CB161" i="18" l="1"/>
  <c r="CE161" i="18"/>
  <c r="CG161" i="18"/>
  <c r="BY162" i="18" s="1"/>
  <c r="BB161" i="18"/>
  <c r="BG161" i="18"/>
  <c r="AY162" i="18" s="1"/>
  <c r="BE161" i="18"/>
  <c r="BU161" i="18"/>
  <c r="D21" i="18"/>
  <c r="C21" i="18"/>
  <c r="E21" i="18"/>
  <c r="Q162" i="18"/>
  <c r="N162" i="18"/>
  <c r="S162" i="18"/>
  <c r="BP162" i="18"/>
  <c r="AO161" i="18"/>
  <c r="AT161" i="18"/>
  <c r="AL162" i="18" s="1"/>
  <c r="AR161" i="18"/>
  <c r="AB161" i="18"/>
  <c r="AE161" i="18"/>
  <c r="AG161" i="18"/>
  <c r="Y162" i="18" s="1"/>
  <c r="G21" i="18"/>
  <c r="BD161" i="17"/>
  <c r="BA161" i="17"/>
  <c r="BF161" i="17"/>
  <c r="Q161" i="17"/>
  <c r="N161" i="17"/>
  <c r="S161" i="17"/>
  <c r="BQ161" i="17"/>
  <c r="BN161" i="17"/>
  <c r="BS161" i="17"/>
  <c r="CD161" i="17"/>
  <c r="CA161" i="17"/>
  <c r="CF161" i="17"/>
  <c r="AQ161" i="17"/>
  <c r="AN161" i="17"/>
  <c r="AS161" i="17"/>
  <c r="AD161" i="17"/>
  <c r="AA161" i="17"/>
  <c r="AF161" i="17"/>
  <c r="CB164" i="16"/>
  <c r="CE164" i="16"/>
  <c r="CG164" i="16"/>
  <c r="BY165" i="16" s="1"/>
  <c r="CC165" i="16" s="1"/>
  <c r="BO164" i="16"/>
  <c r="BR164" i="16"/>
  <c r="BT164" i="16"/>
  <c r="BL165" i="16" s="1"/>
  <c r="BP165" i="16" s="1"/>
  <c r="BQ165" i="16" s="1"/>
  <c r="BD164" i="16"/>
  <c r="BA164" i="16"/>
  <c r="BF164" i="16"/>
  <c r="AO164" i="16"/>
  <c r="AR164" i="16"/>
  <c r="AT164" i="16"/>
  <c r="AL165" i="16" s="1"/>
  <c r="AP165" i="16" s="1"/>
  <c r="AB164" i="16"/>
  <c r="AG164" i="16"/>
  <c r="Y165" i="16" s="1"/>
  <c r="AC165" i="16" s="1"/>
  <c r="AE164" i="16"/>
  <c r="U163" i="16"/>
  <c r="M162" i="15"/>
  <c r="R161" i="15"/>
  <c r="R162" i="14"/>
  <c r="M163" i="14"/>
  <c r="AU161" i="18" l="1"/>
  <c r="BC162" i="18"/>
  <c r="BH161" i="18"/>
  <c r="CC162" i="18"/>
  <c r="AH161" i="18"/>
  <c r="CH161" i="18"/>
  <c r="O162" i="18"/>
  <c r="R162" i="18"/>
  <c r="T162" i="18"/>
  <c r="L163" i="18" s="1"/>
  <c r="AP162" i="18"/>
  <c r="BQ162" i="18"/>
  <c r="BN162" i="18"/>
  <c r="BS162" i="18"/>
  <c r="AC162" i="18"/>
  <c r="BO161" i="17"/>
  <c r="BR161" i="17"/>
  <c r="BT161" i="17"/>
  <c r="BL162" i="17" s="1"/>
  <c r="AO161" i="17"/>
  <c r="AT161" i="17"/>
  <c r="AL162" i="17" s="1"/>
  <c r="AR161" i="17"/>
  <c r="G21" i="17"/>
  <c r="D21" i="17"/>
  <c r="O161" i="17"/>
  <c r="T161" i="17"/>
  <c r="L162" i="17" s="1"/>
  <c r="R161" i="17"/>
  <c r="CB161" i="17"/>
  <c r="CE161" i="17"/>
  <c r="CG161" i="17"/>
  <c r="BY162" i="17" s="1"/>
  <c r="C21" i="17"/>
  <c r="BB161" i="17"/>
  <c r="BE161" i="17"/>
  <c r="BG161" i="17"/>
  <c r="AY162" i="17" s="1"/>
  <c r="B21" i="17"/>
  <c r="E21" i="17"/>
  <c r="AB161" i="17"/>
  <c r="AE161" i="17"/>
  <c r="AG161" i="17"/>
  <c r="Y162" i="17" s="1"/>
  <c r="F21" i="17"/>
  <c r="CH164" i="16"/>
  <c r="BU164" i="16"/>
  <c r="BB164" i="16"/>
  <c r="BG164" i="16"/>
  <c r="AY165" i="16" s="1"/>
  <c r="BC165" i="16" s="1"/>
  <c r="BE164" i="16"/>
  <c r="AU164" i="16"/>
  <c r="AH164" i="16"/>
  <c r="Q164" i="16"/>
  <c r="N164" i="16"/>
  <c r="S164" i="16"/>
  <c r="N162" i="15"/>
  <c r="K162" i="15"/>
  <c r="P162" i="15"/>
  <c r="N163" i="14"/>
  <c r="K163" i="14"/>
  <c r="P163" i="14"/>
  <c r="P163" i="18" l="1"/>
  <c r="U162" i="18"/>
  <c r="BD162" i="18"/>
  <c r="BA162" i="18"/>
  <c r="BF162" i="18"/>
  <c r="CD162" i="18"/>
  <c r="CA162" i="18"/>
  <c r="CF162" i="18"/>
  <c r="AD162" i="18"/>
  <c r="AA162" i="18"/>
  <c r="AF162" i="18"/>
  <c r="BO162" i="18"/>
  <c r="BT162" i="18"/>
  <c r="BL163" i="18" s="1"/>
  <c r="BR162" i="18"/>
  <c r="AQ162" i="18"/>
  <c r="AN162" i="18"/>
  <c r="AS162" i="18"/>
  <c r="AP162" i="17"/>
  <c r="AU161" i="17"/>
  <c r="BH161" i="17"/>
  <c r="P162" i="17"/>
  <c r="BC162" i="17"/>
  <c r="AH161" i="17"/>
  <c r="BP162" i="17"/>
  <c r="CC162" i="17"/>
  <c r="CH161" i="17"/>
  <c r="U161" i="17"/>
  <c r="BU161" i="17"/>
  <c r="AC162" i="17"/>
  <c r="CD165" i="16"/>
  <c r="CA165" i="16"/>
  <c r="CF165" i="16"/>
  <c r="BN165" i="16"/>
  <c r="BS165" i="16"/>
  <c r="BH164" i="16"/>
  <c r="AQ165" i="16"/>
  <c r="AN165" i="16"/>
  <c r="AS165" i="16"/>
  <c r="AD165" i="16"/>
  <c r="AA165" i="16"/>
  <c r="AF165" i="16"/>
  <c r="O164" i="16"/>
  <c r="T164" i="16"/>
  <c r="L165" i="16" s="1"/>
  <c r="P165" i="16" s="1"/>
  <c r="R164" i="16"/>
  <c r="L162" i="15"/>
  <c r="Q162" i="15"/>
  <c r="I163" i="15" s="1"/>
  <c r="O162" i="15"/>
  <c r="L163" i="14"/>
  <c r="O163" i="14"/>
  <c r="Q163" i="14"/>
  <c r="I164" i="14" s="1"/>
  <c r="BB162" i="18" l="1"/>
  <c r="BE162" i="18"/>
  <c r="BG162" i="18"/>
  <c r="AY163" i="18" s="1"/>
  <c r="AB162" i="18"/>
  <c r="AG162" i="18"/>
  <c r="Y163" i="18" s="1"/>
  <c r="AE162" i="18"/>
  <c r="AO162" i="18"/>
  <c r="AT162" i="18"/>
  <c r="AL163" i="18" s="1"/>
  <c r="AR162" i="18"/>
  <c r="Q163" i="18"/>
  <c r="N163" i="18"/>
  <c r="S163" i="18"/>
  <c r="BP163" i="18"/>
  <c r="BU162" i="18"/>
  <c r="CB162" i="18"/>
  <c r="CE162" i="18"/>
  <c r="CG162" i="18"/>
  <c r="BY163" i="18" s="1"/>
  <c r="Q162" i="17"/>
  <c r="N162" i="17"/>
  <c r="S162" i="17"/>
  <c r="CD162" i="17"/>
  <c r="CA162" i="17"/>
  <c r="CF162" i="17"/>
  <c r="BQ162" i="17"/>
  <c r="BN162" i="17"/>
  <c r="BS162" i="17"/>
  <c r="BD162" i="17"/>
  <c r="BA162" i="17"/>
  <c r="BF162" i="17"/>
  <c r="AQ162" i="17"/>
  <c r="AN162" i="17"/>
  <c r="AS162" i="17"/>
  <c r="AD162" i="17"/>
  <c r="AA162" i="17"/>
  <c r="AF162" i="17"/>
  <c r="CB165" i="16"/>
  <c r="CE165" i="16"/>
  <c r="CG165" i="16"/>
  <c r="BY166" i="16" s="1"/>
  <c r="CC166" i="16" s="1"/>
  <c r="BO165" i="16"/>
  <c r="BR165" i="16"/>
  <c r="BT165" i="16"/>
  <c r="BL166" i="16" s="1"/>
  <c r="BP166" i="16" s="1"/>
  <c r="BQ166" i="16" s="1"/>
  <c r="BD165" i="16"/>
  <c r="BA165" i="16"/>
  <c r="BF165" i="16"/>
  <c r="AO165" i="16"/>
  <c r="AR165" i="16"/>
  <c r="AT165" i="16"/>
  <c r="AL166" i="16" s="1"/>
  <c r="AP166" i="16" s="1"/>
  <c r="AB165" i="16"/>
  <c r="AG165" i="16"/>
  <c r="Y166" i="16" s="1"/>
  <c r="AC166" i="16" s="1"/>
  <c r="AE165" i="16"/>
  <c r="U164" i="16"/>
  <c r="R162" i="15"/>
  <c r="M163" i="15"/>
  <c r="M164" i="14"/>
  <c r="R163" i="14"/>
  <c r="CC163" i="18" l="1"/>
  <c r="AH162" i="18"/>
  <c r="O163" i="18"/>
  <c r="T163" i="18"/>
  <c r="L164" i="18" s="1"/>
  <c r="R163" i="18"/>
  <c r="AU162" i="18"/>
  <c r="BC163" i="18"/>
  <c r="AC163" i="18"/>
  <c r="CH162" i="18"/>
  <c r="AP163" i="18"/>
  <c r="BH162" i="18"/>
  <c r="BQ163" i="18"/>
  <c r="BN163" i="18"/>
  <c r="BS163" i="18"/>
  <c r="BO162" i="17"/>
  <c r="BR162" i="17"/>
  <c r="BT162" i="17"/>
  <c r="BL163" i="17" s="1"/>
  <c r="AO162" i="17"/>
  <c r="AT162" i="17"/>
  <c r="AL163" i="17" s="1"/>
  <c r="AR162" i="17"/>
  <c r="CB162" i="17"/>
  <c r="CE162" i="17"/>
  <c r="CG162" i="17"/>
  <c r="BY163" i="17" s="1"/>
  <c r="BB162" i="17"/>
  <c r="BG162" i="17"/>
  <c r="AY163" i="17" s="1"/>
  <c r="BE162" i="17"/>
  <c r="O162" i="17"/>
  <c r="R162" i="17"/>
  <c r="T162" i="17"/>
  <c r="L163" i="17" s="1"/>
  <c r="AB162" i="17"/>
  <c r="AE162" i="17"/>
  <c r="AG162" i="17"/>
  <c r="Y163" i="17" s="1"/>
  <c r="CH165" i="16"/>
  <c r="BU165" i="16"/>
  <c r="BB165" i="16"/>
  <c r="BE165" i="16"/>
  <c r="BG165" i="16"/>
  <c r="AY166" i="16" s="1"/>
  <c r="BC166" i="16" s="1"/>
  <c r="AU165" i="16"/>
  <c r="AH165" i="16"/>
  <c r="Q165" i="16"/>
  <c r="N165" i="16"/>
  <c r="S165" i="16"/>
  <c r="N163" i="15"/>
  <c r="K163" i="15"/>
  <c r="P163" i="15"/>
  <c r="N164" i="14"/>
  <c r="K164" i="14"/>
  <c r="P164" i="14"/>
  <c r="U163" i="18" l="1"/>
  <c r="P164" i="18"/>
  <c r="BD163" i="18"/>
  <c r="BA163" i="18"/>
  <c r="BF163" i="18"/>
  <c r="CD163" i="18"/>
  <c r="CA163" i="18"/>
  <c r="CF163" i="18"/>
  <c r="BO163" i="18"/>
  <c r="BR163" i="18"/>
  <c r="BT163" i="18"/>
  <c r="BL164" i="18" s="1"/>
  <c r="AD163" i="18"/>
  <c r="AA163" i="18"/>
  <c r="AF163" i="18"/>
  <c r="AQ163" i="18"/>
  <c r="AN163" i="18"/>
  <c r="AS163" i="18"/>
  <c r="AU162" i="17"/>
  <c r="AC163" i="17"/>
  <c r="AP163" i="17"/>
  <c r="BH162" i="17"/>
  <c r="BC163" i="17"/>
  <c r="CC163" i="17"/>
  <c r="BU162" i="17"/>
  <c r="U162" i="17"/>
  <c r="AH162" i="17"/>
  <c r="BP163" i="17"/>
  <c r="P163" i="17"/>
  <c r="CH162" i="17"/>
  <c r="CD166" i="16"/>
  <c r="CA166" i="16"/>
  <c r="CF166" i="16"/>
  <c r="BN166" i="16"/>
  <c r="BS166" i="16"/>
  <c r="BH165" i="16"/>
  <c r="AQ166" i="16"/>
  <c r="AN166" i="16"/>
  <c r="AS166" i="16"/>
  <c r="AD166" i="16"/>
  <c r="AA166" i="16"/>
  <c r="AF166" i="16"/>
  <c r="O165" i="16"/>
  <c r="T165" i="16"/>
  <c r="L166" i="16" s="1"/>
  <c r="P166" i="16" s="1"/>
  <c r="R165" i="16"/>
  <c r="L163" i="15"/>
  <c r="O163" i="15"/>
  <c r="Q163" i="15"/>
  <c r="I164" i="15" s="1"/>
  <c r="L164" i="14"/>
  <c r="O164" i="14"/>
  <c r="Q164" i="14"/>
  <c r="I165" i="14" s="1"/>
  <c r="BB163" i="18" l="1"/>
  <c r="BG163" i="18"/>
  <c r="AY164" i="18" s="1"/>
  <c r="BE163" i="18"/>
  <c r="Q164" i="18"/>
  <c r="N164" i="18"/>
  <c r="S164" i="18"/>
  <c r="AO163" i="18"/>
  <c r="AR163" i="18"/>
  <c r="AT163" i="18"/>
  <c r="AL164" i="18" s="1"/>
  <c r="CB163" i="18"/>
  <c r="CG163" i="18"/>
  <c r="BY164" i="18" s="1"/>
  <c r="CE163" i="18"/>
  <c r="AB163" i="18"/>
  <c r="AE163" i="18"/>
  <c r="AG163" i="18"/>
  <c r="Y164" i="18" s="1"/>
  <c r="BP164" i="18"/>
  <c r="BU163" i="18"/>
  <c r="BQ163" i="17"/>
  <c r="BN163" i="17"/>
  <c r="BS163" i="17"/>
  <c r="Q163" i="17"/>
  <c r="N163" i="17"/>
  <c r="S163" i="17"/>
  <c r="AQ163" i="17"/>
  <c r="AN163" i="17"/>
  <c r="AS163" i="17"/>
  <c r="AD163" i="17"/>
  <c r="AA163" i="17"/>
  <c r="AF163" i="17"/>
  <c r="CD163" i="17"/>
  <c r="CA163" i="17"/>
  <c r="CF163" i="17"/>
  <c r="BD163" i="17"/>
  <c r="BA163" i="17"/>
  <c r="BF163" i="17"/>
  <c r="CB166" i="16"/>
  <c r="CG166" i="16"/>
  <c r="BY167" i="16" s="1"/>
  <c r="CC167" i="16" s="1"/>
  <c r="CE166" i="16"/>
  <c r="BO166" i="16"/>
  <c r="BT166" i="16"/>
  <c r="BL167" i="16" s="1"/>
  <c r="BP167" i="16" s="1"/>
  <c r="BQ167" i="16" s="1"/>
  <c r="BR166" i="16"/>
  <c r="BD166" i="16"/>
  <c r="BA166" i="16"/>
  <c r="BF166" i="16"/>
  <c r="AO166" i="16"/>
  <c r="AT166" i="16"/>
  <c r="AL167" i="16" s="1"/>
  <c r="AP167" i="16" s="1"/>
  <c r="AR166" i="16"/>
  <c r="AB166" i="16"/>
  <c r="AE166" i="16"/>
  <c r="AG166" i="16"/>
  <c r="Y167" i="16" s="1"/>
  <c r="AC167" i="16" s="1"/>
  <c r="U165" i="16"/>
  <c r="M164" i="15"/>
  <c r="R163" i="15"/>
  <c r="M165" i="14"/>
  <c r="R164" i="14"/>
  <c r="BQ164" i="18" l="1"/>
  <c r="BN164" i="18"/>
  <c r="BS164" i="18"/>
  <c r="CC164" i="18"/>
  <c r="BC164" i="18"/>
  <c r="CH163" i="18"/>
  <c r="O164" i="18"/>
  <c r="R164" i="18"/>
  <c r="T164" i="18"/>
  <c r="L165" i="18" s="1"/>
  <c r="BH163" i="18"/>
  <c r="AP164" i="18"/>
  <c r="AC164" i="18"/>
  <c r="AH163" i="18"/>
  <c r="AU163" i="18"/>
  <c r="BO163" i="17"/>
  <c r="BT163" i="17"/>
  <c r="BL164" i="17" s="1"/>
  <c r="BR163" i="17"/>
  <c r="AO163" i="17"/>
  <c r="AR163" i="17"/>
  <c r="AT163" i="17"/>
  <c r="AL164" i="17" s="1"/>
  <c r="CB163" i="17"/>
  <c r="CG163" i="17"/>
  <c r="BY164" i="17" s="1"/>
  <c r="CE163" i="17"/>
  <c r="O163" i="17"/>
  <c r="T163" i="17"/>
  <c r="L164" i="17" s="1"/>
  <c r="R163" i="17"/>
  <c r="AB163" i="17"/>
  <c r="AE163" i="17"/>
  <c r="AG163" i="17"/>
  <c r="Y164" i="17" s="1"/>
  <c r="BB163" i="17"/>
  <c r="BG163" i="17"/>
  <c r="AY164" i="17" s="1"/>
  <c r="BE163" i="17"/>
  <c r="CH166" i="16"/>
  <c r="BU166" i="16"/>
  <c r="BB166" i="16"/>
  <c r="BG166" i="16"/>
  <c r="AY167" i="16" s="1"/>
  <c r="BC167" i="16" s="1"/>
  <c r="BE166" i="16"/>
  <c r="AU166" i="16"/>
  <c r="AH166" i="16"/>
  <c r="Q166" i="16"/>
  <c r="N166" i="16"/>
  <c r="S166" i="16"/>
  <c r="N164" i="15"/>
  <c r="K164" i="15"/>
  <c r="P164" i="15"/>
  <c r="N165" i="14"/>
  <c r="K165" i="14"/>
  <c r="P165" i="14"/>
  <c r="AQ164" i="18" l="1"/>
  <c r="AN164" i="18"/>
  <c r="AS164" i="18"/>
  <c r="CD164" i="18"/>
  <c r="CA164" i="18"/>
  <c r="CF164" i="18"/>
  <c r="U164" i="18"/>
  <c r="BO164" i="18"/>
  <c r="BR164" i="18"/>
  <c r="BT164" i="18"/>
  <c r="BL165" i="18" s="1"/>
  <c r="BD164" i="18"/>
  <c r="BA164" i="18"/>
  <c r="BF164" i="18"/>
  <c r="P165" i="18"/>
  <c r="AD164" i="18"/>
  <c r="AA164" i="18"/>
  <c r="AF164" i="18"/>
  <c r="BP164" i="17"/>
  <c r="BU163" i="17"/>
  <c r="BH163" i="17"/>
  <c r="AC164" i="17"/>
  <c r="AH163" i="17"/>
  <c r="BC164" i="17"/>
  <c r="CC164" i="17"/>
  <c r="AP164" i="17"/>
  <c r="P164" i="17"/>
  <c r="CH163" i="17"/>
  <c r="AU163" i="17"/>
  <c r="U163" i="17"/>
  <c r="CD167" i="16"/>
  <c r="CA167" i="16"/>
  <c r="CF167" i="16"/>
  <c r="BN167" i="16"/>
  <c r="BS167" i="16"/>
  <c r="BH166" i="16"/>
  <c r="AQ167" i="16"/>
  <c r="AN167" i="16"/>
  <c r="AS167" i="16"/>
  <c r="AA167" i="16"/>
  <c r="AD167" i="16"/>
  <c r="AF167" i="16"/>
  <c r="O166" i="16"/>
  <c r="T166" i="16"/>
  <c r="L167" i="16" s="1"/>
  <c r="P167" i="16" s="1"/>
  <c r="R166" i="16"/>
  <c r="L164" i="15"/>
  <c r="Q164" i="15"/>
  <c r="I165" i="15" s="1"/>
  <c r="O164" i="15"/>
  <c r="L165" i="14"/>
  <c r="Q165" i="14"/>
  <c r="I166" i="14" s="1"/>
  <c r="O165" i="14"/>
  <c r="Q165" i="18" l="1"/>
  <c r="N165" i="18"/>
  <c r="S165" i="18"/>
  <c r="BB164" i="18"/>
  <c r="BE164" i="18"/>
  <c r="BG164" i="18"/>
  <c r="AY165" i="18" s="1"/>
  <c r="BP165" i="18"/>
  <c r="BU164" i="18"/>
  <c r="AO164" i="18"/>
  <c r="AT164" i="18"/>
  <c r="AL165" i="18" s="1"/>
  <c r="AR164" i="18"/>
  <c r="CB164" i="18"/>
  <c r="CE164" i="18"/>
  <c r="CG164" i="18"/>
  <c r="BY165" i="18" s="1"/>
  <c r="AB164" i="18"/>
  <c r="AG164" i="18"/>
  <c r="Y165" i="18" s="1"/>
  <c r="AE164" i="18"/>
  <c r="AD164" i="17"/>
  <c r="AA164" i="17"/>
  <c r="AF164" i="17"/>
  <c r="BD164" i="17"/>
  <c r="BA164" i="17"/>
  <c r="BF164" i="17"/>
  <c r="AQ164" i="17"/>
  <c r="AN164" i="17"/>
  <c r="AS164" i="17"/>
  <c r="CD164" i="17"/>
  <c r="CA164" i="17"/>
  <c r="CF164" i="17"/>
  <c r="Q164" i="17"/>
  <c r="N164" i="17"/>
  <c r="S164" i="17"/>
  <c r="BQ164" i="17"/>
  <c r="BN164" i="17"/>
  <c r="BS164" i="17"/>
  <c r="CB167" i="16"/>
  <c r="CG167" i="16"/>
  <c r="BY168" i="16" s="1"/>
  <c r="CC168" i="16" s="1"/>
  <c r="CE167" i="16"/>
  <c r="BO167" i="16"/>
  <c r="BT167" i="16"/>
  <c r="BL168" i="16" s="1"/>
  <c r="BP168" i="16" s="1"/>
  <c r="BQ168" i="16" s="1"/>
  <c r="BR167" i="16"/>
  <c r="BD167" i="16"/>
  <c r="BA167" i="16"/>
  <c r="BF167" i="16"/>
  <c r="AO167" i="16"/>
  <c r="AR167" i="16"/>
  <c r="AT167" i="16"/>
  <c r="AL168" i="16" s="1"/>
  <c r="AP168" i="16" s="1"/>
  <c r="AB167" i="16"/>
  <c r="AG167" i="16"/>
  <c r="Y168" i="16" s="1"/>
  <c r="AC168" i="16" s="1"/>
  <c r="AE167" i="16"/>
  <c r="U166" i="16"/>
  <c r="R164" i="15"/>
  <c r="M165" i="15"/>
  <c r="R165" i="14"/>
  <c r="M166" i="14"/>
  <c r="BC165" i="18" l="1"/>
  <c r="AP165" i="18"/>
  <c r="BQ165" i="18"/>
  <c r="BN165" i="18"/>
  <c r="BS165" i="18"/>
  <c r="AC165" i="18"/>
  <c r="CC165" i="18"/>
  <c r="AU164" i="18"/>
  <c r="CH164" i="18"/>
  <c r="O165" i="18"/>
  <c r="R165" i="18"/>
  <c r="T165" i="18"/>
  <c r="L166" i="18" s="1"/>
  <c r="AH164" i="18"/>
  <c r="BH164" i="18"/>
  <c r="O164" i="17"/>
  <c r="T164" i="17"/>
  <c r="L165" i="17" s="1"/>
  <c r="R164" i="17"/>
  <c r="BB164" i="17"/>
  <c r="BG164" i="17"/>
  <c r="AY165" i="17" s="1"/>
  <c r="BE164" i="17"/>
  <c r="CB164" i="17"/>
  <c r="CE164" i="17"/>
  <c r="CG164" i="17"/>
  <c r="BY165" i="17" s="1"/>
  <c r="AB164" i="17"/>
  <c r="AE164" i="17"/>
  <c r="AG164" i="17"/>
  <c r="Y165" i="17" s="1"/>
  <c r="AO164" i="17"/>
  <c r="AR164" i="17"/>
  <c r="AT164" i="17"/>
  <c r="AL165" i="17" s="1"/>
  <c r="BO164" i="17"/>
  <c r="BR164" i="17"/>
  <c r="BT164" i="17"/>
  <c r="BL165" i="17" s="1"/>
  <c r="CH167" i="16"/>
  <c r="BU167" i="16"/>
  <c r="BB167" i="16"/>
  <c r="BG167" i="16"/>
  <c r="AY168" i="16" s="1"/>
  <c r="BC168" i="16" s="1"/>
  <c r="BE167" i="16"/>
  <c r="AU167" i="16"/>
  <c r="AH167" i="16"/>
  <c r="Q167" i="16"/>
  <c r="N167" i="16"/>
  <c r="S167" i="16"/>
  <c r="N165" i="15"/>
  <c r="K165" i="15"/>
  <c r="P165" i="15"/>
  <c r="N166" i="14"/>
  <c r="K166" i="14"/>
  <c r="P166" i="14"/>
  <c r="BO165" i="18" l="1"/>
  <c r="BT165" i="18"/>
  <c r="BL166" i="18" s="1"/>
  <c r="BR165" i="18"/>
  <c r="P166" i="18"/>
  <c r="CD165" i="18"/>
  <c r="CA165" i="18"/>
  <c r="CF165" i="18"/>
  <c r="AQ165" i="18"/>
  <c r="AN165" i="18"/>
  <c r="AS165" i="18"/>
  <c r="U165" i="18"/>
  <c r="AD165" i="18"/>
  <c r="AA165" i="18"/>
  <c r="AF165" i="18"/>
  <c r="BD165" i="18"/>
  <c r="BA165" i="18"/>
  <c r="BF165" i="18"/>
  <c r="AP165" i="17"/>
  <c r="AU164" i="17"/>
  <c r="U164" i="17"/>
  <c r="BH164" i="17"/>
  <c r="AC165" i="17"/>
  <c r="P165" i="17"/>
  <c r="BC165" i="17"/>
  <c r="CC165" i="17"/>
  <c r="BP165" i="17"/>
  <c r="BU164" i="17"/>
  <c r="AH164" i="17"/>
  <c r="CH164" i="17"/>
  <c r="CD168" i="16"/>
  <c r="CA168" i="16"/>
  <c r="CF168" i="16"/>
  <c r="BN168" i="16"/>
  <c r="BS168" i="16"/>
  <c r="BH167" i="16"/>
  <c r="AQ168" i="16"/>
  <c r="AN168" i="16"/>
  <c r="AS168" i="16"/>
  <c r="AD168" i="16"/>
  <c r="AA168" i="16"/>
  <c r="AF168" i="16"/>
  <c r="O167" i="16"/>
  <c r="R167" i="16"/>
  <c r="T167" i="16"/>
  <c r="L168" i="16" s="1"/>
  <c r="P168" i="16" s="1"/>
  <c r="L165" i="15"/>
  <c r="O165" i="15"/>
  <c r="Q165" i="15"/>
  <c r="I166" i="15" s="1"/>
  <c r="L166" i="14"/>
  <c r="O166" i="14"/>
  <c r="Q166" i="14"/>
  <c r="I167" i="14" s="1"/>
  <c r="AB165" i="18" l="1"/>
  <c r="AE165" i="18"/>
  <c r="AG165" i="18"/>
  <c r="Y166" i="18" s="1"/>
  <c r="BU165" i="18"/>
  <c r="BB165" i="18"/>
  <c r="BG165" i="18"/>
  <c r="AY166" i="18" s="1"/>
  <c r="BE165" i="18"/>
  <c r="AO165" i="18"/>
  <c r="AR165" i="18"/>
  <c r="AT165" i="18"/>
  <c r="AL166" i="18" s="1"/>
  <c r="BP166" i="18"/>
  <c r="CB165" i="18"/>
  <c r="CE165" i="18"/>
  <c r="CG165" i="18"/>
  <c r="BY166" i="18" s="1"/>
  <c r="Q166" i="18"/>
  <c r="N166" i="18"/>
  <c r="S166" i="18"/>
  <c r="CD165" i="17"/>
  <c r="CA165" i="17"/>
  <c r="CF165" i="17"/>
  <c r="Q165" i="17"/>
  <c r="N165" i="17"/>
  <c r="S165" i="17"/>
  <c r="AD165" i="17"/>
  <c r="AA165" i="17"/>
  <c r="AF165" i="17"/>
  <c r="AQ165" i="17"/>
  <c r="AN165" i="17"/>
  <c r="AS165" i="17"/>
  <c r="BD165" i="17"/>
  <c r="BA165" i="17"/>
  <c r="BF165" i="17"/>
  <c r="BQ165" i="17"/>
  <c r="BN165" i="17"/>
  <c r="BS165" i="17"/>
  <c r="CB168" i="16"/>
  <c r="CG168" i="16"/>
  <c r="BY169" i="16" s="1"/>
  <c r="CC169" i="16" s="1"/>
  <c r="CE168" i="16"/>
  <c r="BO168" i="16"/>
  <c r="BT168" i="16"/>
  <c r="BL169" i="16" s="1"/>
  <c r="BP169" i="16" s="1"/>
  <c r="BQ169" i="16" s="1"/>
  <c r="BR168" i="16"/>
  <c r="BD168" i="16"/>
  <c r="BA168" i="16"/>
  <c r="BF168" i="16"/>
  <c r="AO168" i="16"/>
  <c r="AT168" i="16"/>
  <c r="AL169" i="16" s="1"/>
  <c r="AP169" i="16" s="1"/>
  <c r="AR168" i="16"/>
  <c r="AB168" i="16"/>
  <c r="AE168" i="16"/>
  <c r="AG168" i="16"/>
  <c r="Y169" i="16" s="1"/>
  <c r="AC169" i="16" s="1"/>
  <c r="U167" i="16"/>
  <c r="M166" i="15"/>
  <c r="R165" i="15"/>
  <c r="R166" i="14"/>
  <c r="M167" i="14"/>
  <c r="BC166" i="18" l="1"/>
  <c r="BH165" i="18"/>
  <c r="AP166" i="18"/>
  <c r="AC166" i="18"/>
  <c r="CC166" i="18"/>
  <c r="O166" i="18"/>
  <c r="R166" i="18"/>
  <c r="T166" i="18"/>
  <c r="L167" i="18" s="1"/>
  <c r="AU165" i="18"/>
  <c r="AH165" i="18"/>
  <c r="CH165" i="18"/>
  <c r="BQ166" i="18"/>
  <c r="BN166" i="18"/>
  <c r="BS166" i="18"/>
  <c r="O165" i="17"/>
  <c r="T165" i="17"/>
  <c r="L166" i="17" s="1"/>
  <c r="R165" i="17"/>
  <c r="AO165" i="17"/>
  <c r="AT165" i="17"/>
  <c r="AL166" i="17" s="1"/>
  <c r="AR165" i="17"/>
  <c r="AB165" i="17"/>
  <c r="AG165" i="17"/>
  <c r="Y166" i="17" s="1"/>
  <c r="AE165" i="17"/>
  <c r="BB165" i="17"/>
  <c r="BE165" i="17"/>
  <c r="BG165" i="17"/>
  <c r="AY166" i="17" s="1"/>
  <c r="CB165" i="17"/>
  <c r="CE165" i="17"/>
  <c r="CG165" i="17"/>
  <c r="BY166" i="17" s="1"/>
  <c r="BO165" i="17"/>
  <c r="BT165" i="17"/>
  <c r="BL166" i="17" s="1"/>
  <c r="BR165" i="17"/>
  <c r="CH168" i="16"/>
  <c r="BU168" i="16"/>
  <c r="BB168" i="16"/>
  <c r="BE168" i="16"/>
  <c r="BG168" i="16"/>
  <c r="AY169" i="16" s="1"/>
  <c r="BC169" i="16" s="1"/>
  <c r="AU168" i="16"/>
  <c r="AH168" i="16"/>
  <c r="Q168" i="16"/>
  <c r="N168" i="16"/>
  <c r="S168" i="16"/>
  <c r="N166" i="15"/>
  <c r="K166" i="15"/>
  <c r="P166" i="15"/>
  <c r="N167" i="14"/>
  <c r="K167" i="14"/>
  <c r="P167" i="14"/>
  <c r="AD166" i="18" l="1"/>
  <c r="AA166" i="18"/>
  <c r="AF166" i="18"/>
  <c r="AQ166" i="18"/>
  <c r="AN166" i="18"/>
  <c r="AS166" i="18"/>
  <c r="P167" i="18"/>
  <c r="U166" i="18"/>
  <c r="CD166" i="18"/>
  <c r="CA166" i="18"/>
  <c r="CF166" i="18"/>
  <c r="BD166" i="18"/>
  <c r="BA166" i="18"/>
  <c r="BF166" i="18"/>
  <c r="BO166" i="18"/>
  <c r="BT166" i="18"/>
  <c r="BL167" i="18" s="1"/>
  <c r="BR166" i="18"/>
  <c r="BU165" i="17"/>
  <c r="AP166" i="17"/>
  <c r="U165" i="17"/>
  <c r="AU165" i="17"/>
  <c r="BC166" i="17"/>
  <c r="BH165" i="17"/>
  <c r="CC166" i="17"/>
  <c r="BP166" i="17"/>
  <c r="P166" i="17"/>
  <c r="AH165" i="17"/>
  <c r="CH165" i="17"/>
  <c r="AC166" i="17"/>
  <c r="CD169" i="16"/>
  <c r="CA169" i="16"/>
  <c r="CF169" i="16"/>
  <c r="BN169" i="16"/>
  <c r="BS169" i="16"/>
  <c r="BH168" i="16"/>
  <c r="AQ169" i="16"/>
  <c r="AN169" i="16"/>
  <c r="AS169" i="16"/>
  <c r="AD169" i="16"/>
  <c r="AA169" i="16"/>
  <c r="AF169" i="16"/>
  <c r="O168" i="16"/>
  <c r="R168" i="16"/>
  <c r="T168" i="16"/>
  <c r="L169" i="16" s="1"/>
  <c r="P169" i="16" s="1"/>
  <c r="L166" i="15"/>
  <c r="Q166" i="15"/>
  <c r="I167" i="15" s="1"/>
  <c r="O166" i="15"/>
  <c r="L167" i="14"/>
  <c r="O167" i="14"/>
  <c r="Q167" i="14"/>
  <c r="I168" i="14" s="1"/>
  <c r="BB166" i="18" l="1"/>
  <c r="BG166" i="18"/>
  <c r="AY167" i="18" s="1"/>
  <c r="BE166" i="18"/>
  <c r="AO166" i="18"/>
  <c r="AR166" i="18"/>
  <c r="AT166" i="18"/>
  <c r="AL167" i="18" s="1"/>
  <c r="BP167" i="18"/>
  <c r="Q167" i="18"/>
  <c r="N167" i="18"/>
  <c r="S167" i="18"/>
  <c r="BU166" i="18"/>
  <c r="AB166" i="18"/>
  <c r="AG166" i="18"/>
  <c r="Y167" i="18" s="1"/>
  <c r="AE166" i="18"/>
  <c r="CB166" i="18"/>
  <c r="CG166" i="18"/>
  <c r="BY167" i="18" s="1"/>
  <c r="CE166" i="18"/>
  <c r="AQ166" i="17"/>
  <c r="AN166" i="17"/>
  <c r="AS166" i="17"/>
  <c r="BQ166" i="17"/>
  <c r="BN166" i="17"/>
  <c r="BS166" i="17"/>
  <c r="AD166" i="17"/>
  <c r="AA166" i="17"/>
  <c r="AF166" i="17"/>
  <c r="BD166" i="17"/>
  <c r="BA166" i="17"/>
  <c r="BF166" i="17"/>
  <c r="CD166" i="17"/>
  <c r="CA166" i="17"/>
  <c r="CF166" i="17"/>
  <c r="Q166" i="17"/>
  <c r="N166" i="17"/>
  <c r="S166" i="17"/>
  <c r="CB169" i="16"/>
  <c r="CE169" i="16"/>
  <c r="CG169" i="16"/>
  <c r="BY170" i="16" s="1"/>
  <c r="CC170" i="16" s="1"/>
  <c r="BO169" i="16"/>
  <c r="BR169" i="16"/>
  <c r="BT169" i="16"/>
  <c r="BL170" i="16" s="1"/>
  <c r="BP170" i="16" s="1"/>
  <c r="BQ170" i="16" s="1"/>
  <c r="BD169" i="16"/>
  <c r="BA169" i="16"/>
  <c r="BF169" i="16"/>
  <c r="AO169" i="16"/>
  <c r="AT169" i="16"/>
  <c r="AL170" i="16" s="1"/>
  <c r="AP170" i="16" s="1"/>
  <c r="AR169" i="16"/>
  <c r="AB169" i="16"/>
  <c r="AG169" i="16"/>
  <c r="Y170" i="16" s="1"/>
  <c r="AC170" i="16" s="1"/>
  <c r="AE169" i="16"/>
  <c r="U168" i="16"/>
  <c r="R166" i="15"/>
  <c r="M167" i="15"/>
  <c r="R167" i="14"/>
  <c r="M168" i="14"/>
  <c r="AP167" i="18" l="1"/>
  <c r="AH166" i="18"/>
  <c r="AC167" i="18"/>
  <c r="BH166" i="18"/>
  <c r="AU166" i="18"/>
  <c r="O167" i="18"/>
  <c r="R167" i="18"/>
  <c r="T167" i="18"/>
  <c r="L168" i="18" s="1"/>
  <c r="BQ167" i="18"/>
  <c r="BN167" i="18"/>
  <c r="BS167" i="18"/>
  <c r="BC167" i="18"/>
  <c r="CH166" i="18"/>
  <c r="CC167" i="18"/>
  <c r="CB166" i="17"/>
  <c r="CE166" i="17"/>
  <c r="CG166" i="17"/>
  <c r="BY167" i="17" s="1"/>
  <c r="BB166" i="17"/>
  <c r="BG166" i="17"/>
  <c r="AY167" i="17" s="1"/>
  <c r="BE166" i="17"/>
  <c r="AO166" i="17"/>
  <c r="AT166" i="17"/>
  <c r="AL167" i="17" s="1"/>
  <c r="AR166" i="17"/>
  <c r="AB166" i="17"/>
  <c r="AE166" i="17"/>
  <c r="AG166" i="17"/>
  <c r="Y167" i="17" s="1"/>
  <c r="BO166" i="17"/>
  <c r="BR166" i="17"/>
  <c r="BT166" i="17"/>
  <c r="BL167" i="17" s="1"/>
  <c r="O166" i="17"/>
  <c r="T166" i="17"/>
  <c r="L167" i="17" s="1"/>
  <c r="R166" i="17"/>
  <c r="CH169" i="16"/>
  <c r="BU169" i="16"/>
  <c r="BB169" i="16"/>
  <c r="BG169" i="16"/>
  <c r="AY170" i="16" s="1"/>
  <c r="BC170" i="16" s="1"/>
  <c r="BE169" i="16"/>
  <c r="AU169" i="16"/>
  <c r="AH169" i="16"/>
  <c r="Q169" i="16"/>
  <c r="N169" i="16"/>
  <c r="S169" i="16"/>
  <c r="N167" i="15"/>
  <c r="K167" i="15"/>
  <c r="P167" i="15"/>
  <c r="N168" i="14"/>
  <c r="K168" i="14"/>
  <c r="P168" i="14"/>
  <c r="BO167" i="18" l="1"/>
  <c r="BT167" i="18"/>
  <c r="BL168" i="18" s="1"/>
  <c r="BR167" i="18"/>
  <c r="CD167" i="18"/>
  <c r="CA167" i="18"/>
  <c r="CF167" i="18"/>
  <c r="AD167" i="18"/>
  <c r="AA167" i="18"/>
  <c r="AF167" i="18"/>
  <c r="U167" i="18"/>
  <c r="BD167" i="18"/>
  <c r="BA167" i="18"/>
  <c r="BF167" i="18"/>
  <c r="AQ167" i="18"/>
  <c r="AN167" i="18"/>
  <c r="AS167" i="18"/>
  <c r="P168" i="18"/>
  <c r="AC167" i="17"/>
  <c r="U166" i="17"/>
  <c r="BH166" i="17"/>
  <c r="P167" i="17"/>
  <c r="AU166" i="17"/>
  <c r="BP167" i="17"/>
  <c r="BC167" i="17"/>
  <c r="AP167" i="17"/>
  <c r="BU166" i="17"/>
  <c r="AH166" i="17"/>
  <c r="CC167" i="17"/>
  <c r="CH166" i="17"/>
  <c r="CD170" i="16"/>
  <c r="CA170" i="16"/>
  <c r="CF170" i="16"/>
  <c r="BN170" i="16"/>
  <c r="BS170" i="16"/>
  <c r="BH169" i="16"/>
  <c r="AQ170" i="16"/>
  <c r="AN170" i="16"/>
  <c r="AS170" i="16"/>
  <c r="AD170" i="16"/>
  <c r="AA170" i="16"/>
  <c r="AF170" i="16"/>
  <c r="O169" i="16"/>
  <c r="R169" i="16"/>
  <c r="T169" i="16"/>
  <c r="L170" i="16" s="1"/>
  <c r="P170" i="16" s="1"/>
  <c r="L167" i="15"/>
  <c r="O167" i="15"/>
  <c r="Q167" i="15"/>
  <c r="I168" i="15" s="1"/>
  <c r="L168" i="14"/>
  <c r="O168" i="14"/>
  <c r="Q168" i="14"/>
  <c r="I169" i="14" s="1"/>
  <c r="BB167" i="18" l="1"/>
  <c r="BE167" i="18"/>
  <c r="BG167" i="18"/>
  <c r="AY168" i="18" s="1"/>
  <c r="BU167" i="18"/>
  <c r="AO167" i="18"/>
  <c r="AT167" i="18"/>
  <c r="AL168" i="18" s="1"/>
  <c r="AR167" i="18"/>
  <c r="CB167" i="18"/>
  <c r="CE167" i="18"/>
  <c r="CG167" i="18"/>
  <c r="BY168" i="18" s="1"/>
  <c r="Q168" i="18"/>
  <c r="N168" i="18"/>
  <c r="S168" i="18"/>
  <c r="BP168" i="18"/>
  <c r="AB167" i="18"/>
  <c r="AG167" i="18"/>
  <c r="Y168" i="18" s="1"/>
  <c r="AE167" i="18"/>
  <c r="Q167" i="17"/>
  <c r="N167" i="17"/>
  <c r="S167" i="17"/>
  <c r="CD167" i="17"/>
  <c r="CA167" i="17"/>
  <c r="CF167" i="17"/>
  <c r="BD167" i="17"/>
  <c r="BA167" i="17"/>
  <c r="BF167" i="17"/>
  <c r="AD167" i="17"/>
  <c r="AA167" i="17"/>
  <c r="AF167" i="17"/>
  <c r="AQ167" i="17"/>
  <c r="AN167" i="17"/>
  <c r="AS167" i="17"/>
  <c r="BQ167" i="17"/>
  <c r="BN167" i="17"/>
  <c r="BS167" i="17"/>
  <c r="CB170" i="16"/>
  <c r="CG170" i="16"/>
  <c r="BY171" i="16" s="1"/>
  <c r="CC171" i="16" s="1"/>
  <c r="CE170" i="16"/>
  <c r="BO170" i="16"/>
  <c r="BT170" i="16"/>
  <c r="BL171" i="16" s="1"/>
  <c r="BP171" i="16" s="1"/>
  <c r="BQ171" i="16" s="1"/>
  <c r="BR170" i="16"/>
  <c r="BD170" i="16"/>
  <c r="BA170" i="16"/>
  <c r="BF170" i="16"/>
  <c r="AO170" i="16"/>
  <c r="AT170" i="16"/>
  <c r="AL171" i="16" s="1"/>
  <c r="AP171" i="16" s="1"/>
  <c r="AR170" i="16"/>
  <c r="AB170" i="16"/>
  <c r="AE170" i="16"/>
  <c r="AG170" i="16"/>
  <c r="Y171" i="16" s="1"/>
  <c r="AC171" i="16" s="1"/>
  <c r="U169" i="16"/>
  <c r="M168" i="15"/>
  <c r="R167" i="15"/>
  <c r="M169" i="14"/>
  <c r="R168" i="14"/>
  <c r="AH167" i="18" l="1"/>
  <c r="AC168" i="18"/>
  <c r="CH167" i="18"/>
  <c r="BH167" i="18"/>
  <c r="O168" i="18"/>
  <c r="R168" i="18"/>
  <c r="T168" i="18"/>
  <c r="L169" i="18" s="1"/>
  <c r="CC168" i="18"/>
  <c r="AP168" i="18"/>
  <c r="BC168" i="18"/>
  <c r="BQ168" i="18"/>
  <c r="BN168" i="18"/>
  <c r="BS168" i="18"/>
  <c r="AU167" i="18"/>
  <c r="AB167" i="17"/>
  <c r="AG167" i="17"/>
  <c r="Y168" i="17" s="1"/>
  <c r="AE167" i="17"/>
  <c r="O167" i="17"/>
  <c r="R167" i="17"/>
  <c r="T167" i="17"/>
  <c r="L168" i="17" s="1"/>
  <c r="BB167" i="17"/>
  <c r="BG167" i="17"/>
  <c r="AY168" i="17" s="1"/>
  <c r="BE167" i="17"/>
  <c r="AO167" i="17"/>
  <c r="AR167" i="17"/>
  <c r="AT167" i="17"/>
  <c r="AL168" i="17" s="1"/>
  <c r="CB167" i="17"/>
  <c r="CE167" i="17"/>
  <c r="CG167" i="17"/>
  <c r="BY168" i="17" s="1"/>
  <c r="BO167" i="17"/>
  <c r="BT167" i="17"/>
  <c r="BL168" i="17" s="1"/>
  <c r="BR167" i="17"/>
  <c r="CH170" i="16"/>
  <c r="BU170" i="16"/>
  <c r="BB170" i="16"/>
  <c r="BE170" i="16"/>
  <c r="BG170" i="16"/>
  <c r="AY171" i="16" s="1"/>
  <c r="BC171" i="16" s="1"/>
  <c r="AU170" i="16"/>
  <c r="AH170" i="16"/>
  <c r="Q170" i="16"/>
  <c r="N170" i="16"/>
  <c r="S170" i="16"/>
  <c r="N168" i="15"/>
  <c r="K168" i="15"/>
  <c r="P168" i="15"/>
  <c r="N169" i="14"/>
  <c r="K169" i="14"/>
  <c r="P169" i="14"/>
  <c r="AQ168" i="18" l="1"/>
  <c r="AN168" i="18"/>
  <c r="AS168" i="18"/>
  <c r="AD168" i="18"/>
  <c r="AA168" i="18"/>
  <c r="AF168" i="18"/>
  <c r="U168" i="18"/>
  <c r="CD168" i="18"/>
  <c r="CA168" i="18"/>
  <c r="CF168" i="18"/>
  <c r="BO168" i="18"/>
  <c r="BR168" i="18"/>
  <c r="BT168" i="18"/>
  <c r="BL169" i="18" s="1"/>
  <c r="BD168" i="18"/>
  <c r="BA168" i="18"/>
  <c r="BF168" i="18"/>
  <c r="P169" i="18"/>
  <c r="BU167" i="17"/>
  <c r="AP168" i="17"/>
  <c r="BP168" i="17"/>
  <c r="AU167" i="17"/>
  <c r="BH167" i="17"/>
  <c r="AC168" i="17"/>
  <c r="BC168" i="17"/>
  <c r="CC168" i="17"/>
  <c r="CH167" i="17"/>
  <c r="P168" i="17"/>
  <c r="AH167" i="17"/>
  <c r="U167" i="17"/>
  <c r="CD171" i="16"/>
  <c r="CA171" i="16"/>
  <c r="CF171" i="16"/>
  <c r="BN171" i="16"/>
  <c r="BS171" i="16"/>
  <c r="BH170" i="16"/>
  <c r="AQ171" i="16"/>
  <c r="AN171" i="16"/>
  <c r="AS171" i="16"/>
  <c r="AA171" i="16"/>
  <c r="AD171" i="16"/>
  <c r="AF171" i="16"/>
  <c r="O170" i="16"/>
  <c r="R170" i="16"/>
  <c r="T170" i="16"/>
  <c r="L171" i="16" s="1"/>
  <c r="P171" i="16" s="1"/>
  <c r="L168" i="15"/>
  <c r="Q168" i="15"/>
  <c r="I169" i="15" s="1"/>
  <c r="O168" i="15"/>
  <c r="L169" i="14"/>
  <c r="Q169" i="14"/>
  <c r="I170" i="14" s="1"/>
  <c r="O169" i="14"/>
  <c r="AB168" i="18" l="1"/>
  <c r="AE168" i="18"/>
  <c r="AG168" i="18"/>
  <c r="Y169" i="18" s="1"/>
  <c r="BB168" i="18"/>
  <c r="BE168" i="18"/>
  <c r="BG168" i="18"/>
  <c r="AY169" i="18" s="1"/>
  <c r="BP169" i="18"/>
  <c r="BU168" i="18"/>
  <c r="CB168" i="18"/>
  <c r="CE168" i="18"/>
  <c r="CG168" i="18"/>
  <c r="BY169" i="18" s="1"/>
  <c r="AO168" i="18"/>
  <c r="AT168" i="18"/>
  <c r="AL169" i="18" s="1"/>
  <c r="AR168" i="18"/>
  <c r="Q169" i="18"/>
  <c r="N169" i="18"/>
  <c r="S169" i="18"/>
  <c r="CD168" i="17"/>
  <c r="CA168" i="17"/>
  <c r="CF168" i="17"/>
  <c r="AQ168" i="17"/>
  <c r="AN168" i="17"/>
  <c r="AS168" i="17"/>
  <c r="BQ168" i="17"/>
  <c r="BN168" i="17"/>
  <c r="BS168" i="17"/>
  <c r="Q168" i="17"/>
  <c r="N168" i="17"/>
  <c r="S168" i="17"/>
  <c r="BD168" i="17"/>
  <c r="BA168" i="17"/>
  <c r="BF168" i="17"/>
  <c r="AD168" i="17"/>
  <c r="AA168" i="17"/>
  <c r="AF168" i="17"/>
  <c r="CB171" i="16"/>
  <c r="CE171" i="16"/>
  <c r="CG171" i="16"/>
  <c r="BY172" i="16" s="1"/>
  <c r="CC172" i="16" s="1"/>
  <c r="BO171" i="16"/>
  <c r="BT171" i="16"/>
  <c r="BL172" i="16" s="1"/>
  <c r="BP172" i="16" s="1"/>
  <c r="BQ172" i="16" s="1"/>
  <c r="BR171" i="16"/>
  <c r="BD171" i="16"/>
  <c r="BA171" i="16"/>
  <c r="BF171" i="16"/>
  <c r="AO171" i="16"/>
  <c r="AR171" i="16"/>
  <c r="AT171" i="16"/>
  <c r="AL172" i="16" s="1"/>
  <c r="AP172" i="16" s="1"/>
  <c r="AB171" i="16"/>
  <c r="AG171" i="16"/>
  <c r="Y172" i="16" s="1"/>
  <c r="AC172" i="16" s="1"/>
  <c r="AE171" i="16"/>
  <c r="U170" i="16"/>
  <c r="R168" i="15"/>
  <c r="M169" i="15"/>
  <c r="R169" i="14"/>
  <c r="M170" i="14"/>
  <c r="BC169" i="18" l="1"/>
  <c r="BH168" i="18"/>
  <c r="CH168" i="18"/>
  <c r="CC169" i="18"/>
  <c r="AC169" i="18"/>
  <c r="O169" i="18"/>
  <c r="T169" i="18"/>
  <c r="L170" i="18" s="1"/>
  <c r="R169" i="18"/>
  <c r="AU168" i="18"/>
  <c r="AH168" i="18"/>
  <c r="AP169" i="18"/>
  <c r="BQ169" i="18"/>
  <c r="BN169" i="18"/>
  <c r="BS169" i="18"/>
  <c r="BB168" i="17"/>
  <c r="BG168" i="17"/>
  <c r="AY169" i="17" s="1"/>
  <c r="BE168" i="17"/>
  <c r="AO168" i="17"/>
  <c r="AT168" i="17"/>
  <c r="AL169" i="17" s="1"/>
  <c r="AR168" i="17"/>
  <c r="O168" i="17"/>
  <c r="R168" i="17"/>
  <c r="T168" i="17"/>
  <c r="L169" i="17" s="1"/>
  <c r="CB168" i="17"/>
  <c r="CE168" i="17"/>
  <c r="CG168" i="17"/>
  <c r="BY169" i="17" s="1"/>
  <c r="BO168" i="17"/>
  <c r="BR168" i="17"/>
  <c r="BT168" i="17"/>
  <c r="BL169" i="17" s="1"/>
  <c r="AB168" i="17"/>
  <c r="AG168" i="17"/>
  <c r="Y169" i="17" s="1"/>
  <c r="AE168" i="17"/>
  <c r="CH171" i="16"/>
  <c r="BU171" i="16"/>
  <c r="BB171" i="16"/>
  <c r="BG171" i="16"/>
  <c r="AY172" i="16" s="1"/>
  <c r="BC172" i="16" s="1"/>
  <c r="BE171" i="16"/>
  <c r="AU171" i="16"/>
  <c r="AH171" i="16"/>
  <c r="Q171" i="16"/>
  <c r="N171" i="16"/>
  <c r="S171" i="16"/>
  <c r="N169" i="15"/>
  <c r="K169" i="15"/>
  <c r="P169" i="15"/>
  <c r="N170" i="14"/>
  <c r="K170" i="14"/>
  <c r="P170" i="14"/>
  <c r="CD169" i="18" l="1"/>
  <c r="CA169" i="18"/>
  <c r="CF169" i="18"/>
  <c r="U169" i="18"/>
  <c r="AQ169" i="18"/>
  <c r="AN169" i="18"/>
  <c r="AS169" i="18"/>
  <c r="BO169" i="18"/>
  <c r="BT169" i="18"/>
  <c r="BL170" i="18" s="1"/>
  <c r="BR169" i="18"/>
  <c r="AD169" i="18"/>
  <c r="AA169" i="18"/>
  <c r="AF169" i="18"/>
  <c r="P170" i="18"/>
  <c r="BD169" i="18"/>
  <c r="BA169" i="18"/>
  <c r="BF169" i="18"/>
  <c r="BU168" i="17"/>
  <c r="BH168" i="17"/>
  <c r="AH168" i="17"/>
  <c r="AC169" i="17"/>
  <c r="AP169" i="17"/>
  <c r="P169" i="17"/>
  <c r="U168" i="17"/>
  <c r="AU168" i="17"/>
  <c r="CC169" i="17"/>
  <c r="CH168" i="17"/>
  <c r="BC169" i="17"/>
  <c r="BP169" i="17"/>
  <c r="CD172" i="16"/>
  <c r="CA172" i="16"/>
  <c r="CF172" i="16"/>
  <c r="BN172" i="16"/>
  <c r="BS172" i="16"/>
  <c r="BH171" i="16"/>
  <c r="AQ172" i="16"/>
  <c r="AN172" i="16"/>
  <c r="AS172" i="16"/>
  <c r="AD172" i="16"/>
  <c r="AA172" i="16"/>
  <c r="AF172" i="16"/>
  <c r="O171" i="16"/>
  <c r="T171" i="16"/>
  <c r="L172" i="16" s="1"/>
  <c r="P172" i="16" s="1"/>
  <c r="R171" i="16"/>
  <c r="L169" i="15"/>
  <c r="O169" i="15"/>
  <c r="Q169" i="15"/>
  <c r="I170" i="15" s="1"/>
  <c r="L170" i="14"/>
  <c r="O170" i="14"/>
  <c r="Q170" i="14"/>
  <c r="I171" i="14" s="1"/>
  <c r="AO169" i="18" l="1"/>
  <c r="AR169" i="18"/>
  <c r="AT169" i="18"/>
  <c r="AL170" i="18" s="1"/>
  <c r="BU169" i="18"/>
  <c r="BB169" i="18"/>
  <c r="BE169" i="18"/>
  <c r="BG169" i="18"/>
  <c r="AY170" i="18" s="1"/>
  <c r="BP170" i="18"/>
  <c r="CB169" i="18"/>
  <c r="CG169" i="18"/>
  <c r="BY170" i="18" s="1"/>
  <c r="CE169" i="18"/>
  <c r="AB169" i="18"/>
  <c r="AG169" i="18"/>
  <c r="Y170" i="18" s="1"/>
  <c r="AE169" i="18"/>
  <c r="Q170" i="18"/>
  <c r="N170" i="18"/>
  <c r="S170" i="18"/>
  <c r="AD169" i="17"/>
  <c r="AA169" i="17"/>
  <c r="AF169" i="17"/>
  <c r="AQ169" i="17"/>
  <c r="AN169" i="17"/>
  <c r="AS169" i="17"/>
  <c r="BQ169" i="17"/>
  <c r="BN169" i="17"/>
  <c r="BS169" i="17"/>
  <c r="BD169" i="17"/>
  <c r="BA169" i="17"/>
  <c r="BF169" i="17"/>
  <c r="Q169" i="17"/>
  <c r="N169" i="17"/>
  <c r="S169" i="17"/>
  <c r="CD169" i="17"/>
  <c r="CA169" i="17"/>
  <c r="CF169" i="17"/>
  <c r="CB172" i="16"/>
  <c r="CE172" i="16"/>
  <c r="CG172" i="16"/>
  <c r="BY173" i="16" s="1"/>
  <c r="CC173" i="16" s="1"/>
  <c r="BO172" i="16"/>
  <c r="BT172" i="16"/>
  <c r="BL173" i="16" s="1"/>
  <c r="BP173" i="16" s="1"/>
  <c r="BQ173" i="16" s="1"/>
  <c r="BR172" i="16"/>
  <c r="BD172" i="16"/>
  <c r="BA172" i="16"/>
  <c r="BF172" i="16"/>
  <c r="AO172" i="16"/>
  <c r="AR172" i="16"/>
  <c r="AT172" i="16"/>
  <c r="AL173" i="16" s="1"/>
  <c r="AP173" i="16" s="1"/>
  <c r="AB172" i="16"/>
  <c r="AG172" i="16"/>
  <c r="Y173" i="16" s="1"/>
  <c r="AC173" i="16" s="1"/>
  <c r="AE172" i="16"/>
  <c r="U171" i="16"/>
  <c r="M170" i="15"/>
  <c r="R169" i="15"/>
  <c r="M171" i="14"/>
  <c r="R170" i="14"/>
  <c r="BH169" i="18" l="1"/>
  <c r="AP170" i="18"/>
  <c r="AC170" i="18"/>
  <c r="CH169" i="18"/>
  <c r="O170" i="18"/>
  <c r="R170" i="18"/>
  <c r="T170" i="18"/>
  <c r="L171" i="18" s="1"/>
  <c r="BQ170" i="18"/>
  <c r="BN170" i="18"/>
  <c r="BS170" i="18"/>
  <c r="AU169" i="18"/>
  <c r="CC170" i="18"/>
  <c r="AH169" i="18"/>
  <c r="BC170" i="18"/>
  <c r="AO169" i="17"/>
  <c r="AT169" i="17"/>
  <c r="AL170" i="17" s="1"/>
  <c r="AR169" i="17"/>
  <c r="BB169" i="17"/>
  <c r="BG169" i="17"/>
  <c r="AY170" i="17" s="1"/>
  <c r="BE169" i="17"/>
  <c r="O169" i="17"/>
  <c r="T169" i="17"/>
  <c r="L170" i="17" s="1"/>
  <c r="R169" i="17"/>
  <c r="AB169" i="17"/>
  <c r="AE169" i="17"/>
  <c r="AG169" i="17"/>
  <c r="Y170" i="17" s="1"/>
  <c r="BO169" i="17"/>
  <c r="BR169" i="17"/>
  <c r="BT169" i="17"/>
  <c r="BL170" i="17" s="1"/>
  <c r="CB169" i="17"/>
  <c r="CG169" i="17"/>
  <c r="BY170" i="17" s="1"/>
  <c r="CE169" i="17"/>
  <c r="CH172" i="16"/>
  <c r="BU172" i="16"/>
  <c r="BB172" i="16"/>
  <c r="BE172" i="16"/>
  <c r="BG172" i="16"/>
  <c r="AY173" i="16" s="1"/>
  <c r="BC173" i="16" s="1"/>
  <c r="AU172" i="16"/>
  <c r="AH172" i="16"/>
  <c r="Q172" i="16"/>
  <c r="N172" i="16"/>
  <c r="S172" i="16"/>
  <c r="N170" i="15"/>
  <c r="K170" i="15"/>
  <c r="P170" i="15"/>
  <c r="N171" i="14"/>
  <c r="K171" i="14"/>
  <c r="P171" i="14"/>
  <c r="U170" i="18" l="1"/>
  <c r="AD170" i="18"/>
  <c r="AA170" i="18"/>
  <c r="AF170" i="18"/>
  <c r="P171" i="18"/>
  <c r="CD170" i="18"/>
  <c r="CA170" i="18"/>
  <c r="CF170" i="18"/>
  <c r="BD170" i="18"/>
  <c r="BA170" i="18"/>
  <c r="BF170" i="18"/>
  <c r="BO170" i="18"/>
  <c r="BT170" i="18"/>
  <c r="BL171" i="18" s="1"/>
  <c r="BR170" i="18"/>
  <c r="AQ170" i="18"/>
  <c r="AN170" i="18"/>
  <c r="AS170" i="18"/>
  <c r="BU169" i="17"/>
  <c r="AC170" i="17"/>
  <c r="AU169" i="17"/>
  <c r="CC170" i="17"/>
  <c r="AH169" i="17"/>
  <c r="CH169" i="17"/>
  <c r="BC170" i="17"/>
  <c r="U169" i="17"/>
  <c r="BH169" i="17"/>
  <c r="AP170" i="17"/>
  <c r="BP170" i="17"/>
  <c r="P170" i="17"/>
  <c r="CD173" i="16"/>
  <c r="CA173" i="16"/>
  <c r="CF173" i="16"/>
  <c r="BN173" i="16"/>
  <c r="BS173" i="16"/>
  <c r="BH172" i="16"/>
  <c r="AQ173" i="16"/>
  <c r="AN173" i="16"/>
  <c r="AS173" i="16"/>
  <c r="AD173" i="16"/>
  <c r="AA173" i="16"/>
  <c r="AF173" i="16"/>
  <c r="O172" i="16"/>
  <c r="T172" i="16"/>
  <c r="L173" i="16" s="1"/>
  <c r="P173" i="16" s="1"/>
  <c r="R172" i="16"/>
  <c r="L170" i="15"/>
  <c r="Q170" i="15"/>
  <c r="I171" i="15" s="1"/>
  <c r="O170" i="15"/>
  <c r="L171" i="14"/>
  <c r="Q171" i="14"/>
  <c r="I172" i="14" s="1"/>
  <c r="O171" i="14"/>
  <c r="AO170" i="18" l="1"/>
  <c r="AT170" i="18"/>
  <c r="AL171" i="18" s="1"/>
  <c r="AR170" i="18"/>
  <c r="BP171" i="18"/>
  <c r="AB170" i="18"/>
  <c r="AE170" i="18"/>
  <c r="AG170" i="18"/>
  <c r="Y171" i="18" s="1"/>
  <c r="CB170" i="18"/>
  <c r="CE170" i="18"/>
  <c r="CG170" i="18"/>
  <c r="BY171" i="18" s="1"/>
  <c r="Q171" i="18"/>
  <c r="N171" i="18"/>
  <c r="S171" i="18"/>
  <c r="BB170" i="18"/>
  <c r="BE170" i="18"/>
  <c r="BG170" i="18"/>
  <c r="AY171" i="18" s="1"/>
  <c r="BU170" i="18"/>
  <c r="CD170" i="17"/>
  <c r="CA170" i="17"/>
  <c r="CF170" i="17"/>
  <c r="BQ170" i="17"/>
  <c r="BN170" i="17"/>
  <c r="BS170" i="17"/>
  <c r="Q170" i="17"/>
  <c r="N170" i="17"/>
  <c r="S170" i="17"/>
  <c r="AQ170" i="17"/>
  <c r="AN170" i="17"/>
  <c r="AS170" i="17"/>
  <c r="BD170" i="17"/>
  <c r="BA170" i="17"/>
  <c r="BF170" i="17"/>
  <c r="AD170" i="17"/>
  <c r="AA170" i="17"/>
  <c r="AF170" i="17"/>
  <c r="CB173" i="16"/>
  <c r="CE173" i="16"/>
  <c r="CG173" i="16"/>
  <c r="BY174" i="16" s="1"/>
  <c r="CC174" i="16" s="1"/>
  <c r="BO173" i="16"/>
  <c r="BT173" i="16"/>
  <c r="BL174" i="16" s="1"/>
  <c r="BP174" i="16" s="1"/>
  <c r="BQ174" i="16" s="1"/>
  <c r="BR173" i="16"/>
  <c r="BD173" i="16"/>
  <c r="BA173" i="16"/>
  <c r="BF173" i="16"/>
  <c r="AO173" i="16"/>
  <c r="AR173" i="16"/>
  <c r="AT173" i="16"/>
  <c r="AL174" i="16" s="1"/>
  <c r="AP174" i="16" s="1"/>
  <c r="AB173" i="16"/>
  <c r="AG173" i="16"/>
  <c r="Y174" i="16" s="1"/>
  <c r="AC174" i="16" s="1"/>
  <c r="AE173" i="16"/>
  <c r="U172" i="16"/>
  <c r="R170" i="15"/>
  <c r="M171" i="15"/>
  <c r="R171" i="14"/>
  <c r="M172" i="14"/>
  <c r="CC171" i="18" l="1"/>
  <c r="BH170" i="18"/>
  <c r="AC171" i="18"/>
  <c r="AH170" i="18"/>
  <c r="CH170" i="18"/>
  <c r="AU170" i="18"/>
  <c r="BQ171" i="18"/>
  <c r="BN171" i="18"/>
  <c r="BS171" i="18"/>
  <c r="BC171" i="18"/>
  <c r="AP171" i="18"/>
  <c r="O171" i="18"/>
  <c r="R171" i="18"/>
  <c r="T171" i="18"/>
  <c r="L172" i="18" s="1"/>
  <c r="O170" i="17"/>
  <c r="T170" i="17"/>
  <c r="L171" i="17" s="1"/>
  <c r="R170" i="17"/>
  <c r="BB170" i="17"/>
  <c r="BG170" i="17"/>
  <c r="AY171" i="17" s="1"/>
  <c r="BE170" i="17"/>
  <c r="BO170" i="17"/>
  <c r="BR170" i="17"/>
  <c r="BT170" i="17"/>
  <c r="BL171" i="17" s="1"/>
  <c r="AO170" i="17"/>
  <c r="AT170" i="17"/>
  <c r="AL171" i="17" s="1"/>
  <c r="AR170" i="17"/>
  <c r="CB170" i="17"/>
  <c r="CE170" i="17"/>
  <c r="CG170" i="17"/>
  <c r="BY171" i="17" s="1"/>
  <c r="AB170" i="17"/>
  <c r="AE170" i="17"/>
  <c r="AG170" i="17"/>
  <c r="Y171" i="17" s="1"/>
  <c r="CH173" i="16"/>
  <c r="BU173" i="16"/>
  <c r="BB173" i="16"/>
  <c r="BG173" i="16"/>
  <c r="AY174" i="16" s="1"/>
  <c r="BC174" i="16" s="1"/>
  <c r="BE173" i="16"/>
  <c r="AU173" i="16"/>
  <c r="AH173" i="16"/>
  <c r="Q173" i="16"/>
  <c r="N173" i="16"/>
  <c r="S173" i="16"/>
  <c r="N171" i="15"/>
  <c r="K171" i="15"/>
  <c r="P171" i="15"/>
  <c r="N172" i="14"/>
  <c r="K172" i="14"/>
  <c r="P172" i="14"/>
  <c r="BO171" i="18" l="1"/>
  <c r="BT171" i="18"/>
  <c r="BL172" i="18" s="1"/>
  <c r="BR171" i="18"/>
  <c r="U171" i="18"/>
  <c r="P172" i="18"/>
  <c r="AQ171" i="18"/>
  <c r="AN171" i="18"/>
  <c r="AS171" i="18"/>
  <c r="CD171" i="18"/>
  <c r="CA171" i="18"/>
  <c r="CF171" i="18"/>
  <c r="AD171" i="18"/>
  <c r="AA171" i="18"/>
  <c r="AF171" i="18"/>
  <c r="BD171" i="18"/>
  <c r="BA171" i="18"/>
  <c r="BF171" i="18"/>
  <c r="CH170" i="17"/>
  <c r="AC171" i="17"/>
  <c r="BH170" i="17"/>
  <c r="BC171" i="17"/>
  <c r="AP171" i="17"/>
  <c r="P171" i="17"/>
  <c r="BU170" i="17"/>
  <c r="AH170" i="17"/>
  <c r="AU170" i="17"/>
  <c r="U170" i="17"/>
  <c r="CC171" i="17"/>
  <c r="BP171" i="17"/>
  <c r="CD174" i="16"/>
  <c r="CA174" i="16"/>
  <c r="CF174" i="16"/>
  <c r="BN174" i="16"/>
  <c r="BS174" i="16"/>
  <c r="BH173" i="16"/>
  <c r="AQ174" i="16"/>
  <c r="AN174" i="16"/>
  <c r="AS174" i="16"/>
  <c r="AD174" i="16"/>
  <c r="AA174" i="16"/>
  <c r="AF174" i="16"/>
  <c r="O173" i="16"/>
  <c r="T173" i="16"/>
  <c r="L174" i="16" s="1"/>
  <c r="P174" i="16" s="1"/>
  <c r="R173" i="16"/>
  <c r="L171" i="15"/>
  <c r="O171" i="15"/>
  <c r="Q171" i="15"/>
  <c r="I172" i="15" s="1"/>
  <c r="L172" i="14"/>
  <c r="O172" i="14"/>
  <c r="Q172" i="14"/>
  <c r="I173" i="14" s="1"/>
  <c r="BU171" i="18" l="1"/>
  <c r="AB171" i="18"/>
  <c r="AG171" i="18"/>
  <c r="Y172" i="18" s="1"/>
  <c r="AE171" i="18"/>
  <c r="AO171" i="18"/>
  <c r="AR171" i="18"/>
  <c r="AT171" i="18"/>
  <c r="AL172" i="18" s="1"/>
  <c r="Q172" i="18"/>
  <c r="N172" i="18"/>
  <c r="S172" i="18"/>
  <c r="CB171" i="18"/>
  <c r="CG171" i="18"/>
  <c r="BY172" i="18" s="1"/>
  <c r="CE171" i="18"/>
  <c r="BB171" i="18"/>
  <c r="BG171" i="18"/>
  <c r="AY172" i="18" s="1"/>
  <c r="BE171" i="18"/>
  <c r="BP172" i="18"/>
  <c r="BD171" i="17"/>
  <c r="BA171" i="17"/>
  <c r="BF171" i="17"/>
  <c r="AD171" i="17"/>
  <c r="AA171" i="17"/>
  <c r="AF171" i="17"/>
  <c r="BQ171" i="17"/>
  <c r="BN171" i="17"/>
  <c r="BS171" i="17"/>
  <c r="CD171" i="17"/>
  <c r="CA171" i="17"/>
  <c r="CF171" i="17"/>
  <c r="Q171" i="17"/>
  <c r="N171" i="17"/>
  <c r="S171" i="17"/>
  <c r="AQ171" i="17"/>
  <c r="AN171" i="17"/>
  <c r="AS171" i="17"/>
  <c r="CB174" i="16"/>
  <c r="CG174" i="16"/>
  <c r="BY175" i="16" s="1"/>
  <c r="CC175" i="16" s="1"/>
  <c r="CE174" i="16"/>
  <c r="BO174" i="16"/>
  <c r="BR174" i="16"/>
  <c r="BT174" i="16"/>
  <c r="BL175" i="16" s="1"/>
  <c r="BP175" i="16" s="1"/>
  <c r="BQ175" i="16" s="1"/>
  <c r="BD174" i="16"/>
  <c r="BA174" i="16"/>
  <c r="BF174" i="16"/>
  <c r="AO174" i="16"/>
  <c r="AR174" i="16"/>
  <c r="AT174" i="16"/>
  <c r="AL175" i="16" s="1"/>
  <c r="AP175" i="16" s="1"/>
  <c r="AB174" i="16"/>
  <c r="AE174" i="16"/>
  <c r="AG174" i="16"/>
  <c r="Y175" i="16" s="1"/>
  <c r="AC175" i="16" s="1"/>
  <c r="U173" i="16"/>
  <c r="M172" i="15"/>
  <c r="R171" i="15"/>
  <c r="M173" i="14"/>
  <c r="R172" i="14"/>
  <c r="BQ172" i="18" l="1"/>
  <c r="BN172" i="18"/>
  <c r="BS172" i="18"/>
  <c r="AC172" i="18"/>
  <c r="AH171" i="18"/>
  <c r="BC172" i="18"/>
  <c r="O172" i="18"/>
  <c r="R172" i="18"/>
  <c r="T172" i="18"/>
  <c r="L173" i="18" s="1"/>
  <c r="AP172" i="18"/>
  <c r="CC172" i="18"/>
  <c r="BH171" i="18"/>
  <c r="CH171" i="18"/>
  <c r="AU171" i="18"/>
  <c r="BO171" i="17"/>
  <c r="BR171" i="17"/>
  <c r="BT171" i="17"/>
  <c r="BL172" i="17" s="1"/>
  <c r="O171" i="17"/>
  <c r="R171" i="17"/>
  <c r="T171" i="17"/>
  <c r="L172" i="17" s="1"/>
  <c r="BB171" i="17"/>
  <c r="BG171" i="17"/>
  <c r="AY172" i="17" s="1"/>
  <c r="BE171" i="17"/>
  <c r="AB171" i="17"/>
  <c r="AG171" i="17"/>
  <c r="Y172" i="17" s="1"/>
  <c r="AE171" i="17"/>
  <c r="CB171" i="17"/>
  <c r="CG171" i="17"/>
  <c r="BY172" i="17" s="1"/>
  <c r="CE171" i="17"/>
  <c r="AO171" i="17"/>
  <c r="AR171" i="17"/>
  <c r="AT171" i="17"/>
  <c r="AL172" i="17" s="1"/>
  <c r="CH174" i="16"/>
  <c r="BU174" i="16"/>
  <c r="BB174" i="16"/>
  <c r="BG174" i="16"/>
  <c r="AY175" i="16" s="1"/>
  <c r="BC175" i="16" s="1"/>
  <c r="BE174" i="16"/>
  <c r="AU174" i="16"/>
  <c r="AH174" i="16"/>
  <c r="Q174" i="16"/>
  <c r="N174" i="16"/>
  <c r="S174" i="16"/>
  <c r="N172" i="15"/>
  <c r="K172" i="15"/>
  <c r="P172" i="15"/>
  <c r="N173" i="14"/>
  <c r="K173" i="14"/>
  <c r="P173" i="14"/>
  <c r="CD172" i="18" l="1"/>
  <c r="CA172" i="18"/>
  <c r="CF172" i="18"/>
  <c r="AD172" i="18"/>
  <c r="AA172" i="18"/>
  <c r="AF172" i="18"/>
  <c r="AQ172" i="18"/>
  <c r="AN172" i="18"/>
  <c r="AS172" i="18"/>
  <c r="BO172" i="18"/>
  <c r="BR172" i="18"/>
  <c r="BT172" i="18"/>
  <c r="BL173" i="18" s="1"/>
  <c r="P173" i="18"/>
  <c r="U172" i="18"/>
  <c r="BD172" i="18"/>
  <c r="BA172" i="18"/>
  <c r="BF172" i="18"/>
  <c r="AH171" i="17"/>
  <c r="P172" i="17"/>
  <c r="AP172" i="17"/>
  <c r="AU171" i="17"/>
  <c r="U171" i="17"/>
  <c r="BC172" i="17"/>
  <c r="CH171" i="17"/>
  <c r="CC172" i="17"/>
  <c r="BU171" i="17"/>
  <c r="AC172" i="17"/>
  <c r="BH171" i="17"/>
  <c r="BP172" i="17"/>
  <c r="CD175" i="16"/>
  <c r="CA175" i="16"/>
  <c r="CF175" i="16"/>
  <c r="G24" i="16" s="1"/>
  <c r="BN175" i="16"/>
  <c r="BS175" i="16"/>
  <c r="F24" i="16" s="1"/>
  <c r="BH174" i="16"/>
  <c r="AQ175" i="16"/>
  <c r="AN175" i="16"/>
  <c r="AS175" i="16"/>
  <c r="D24" i="16" s="1"/>
  <c r="AA175" i="16"/>
  <c r="AD175" i="16"/>
  <c r="AF175" i="16"/>
  <c r="C24" i="16" s="1"/>
  <c r="O174" i="16"/>
  <c r="R174" i="16"/>
  <c r="T174" i="16"/>
  <c r="L175" i="16" s="1"/>
  <c r="P175" i="16" s="1"/>
  <c r="L172" i="15"/>
  <c r="Q172" i="15"/>
  <c r="I173" i="15" s="1"/>
  <c r="O172" i="15"/>
  <c r="L173" i="14"/>
  <c r="Q173" i="14"/>
  <c r="I174" i="14" s="1"/>
  <c r="O173" i="14"/>
  <c r="Q173" i="18" l="1"/>
  <c r="N173" i="18"/>
  <c r="S173" i="18"/>
  <c r="BP173" i="18"/>
  <c r="BU172" i="18"/>
  <c r="BB172" i="18"/>
  <c r="BG172" i="18"/>
  <c r="AY173" i="18" s="1"/>
  <c r="BE172" i="18"/>
  <c r="CB172" i="18"/>
  <c r="CG172" i="18"/>
  <c r="BY173" i="18" s="1"/>
  <c r="CE172" i="18"/>
  <c r="AB172" i="18"/>
  <c r="AG172" i="18"/>
  <c r="Y173" i="18" s="1"/>
  <c r="AE172" i="18"/>
  <c r="AO172" i="18"/>
  <c r="AT172" i="18"/>
  <c r="AL173" i="18" s="1"/>
  <c r="AR172" i="18"/>
  <c r="BQ172" i="17"/>
  <c r="BN172" i="17"/>
  <c r="BS172" i="17"/>
  <c r="Q172" i="17"/>
  <c r="N172" i="17"/>
  <c r="S172" i="17"/>
  <c r="AD172" i="17"/>
  <c r="AA172" i="17"/>
  <c r="AF172" i="17"/>
  <c r="AQ172" i="17"/>
  <c r="AN172" i="17"/>
  <c r="AS172" i="17"/>
  <c r="CD172" i="17"/>
  <c r="CA172" i="17"/>
  <c r="CF172" i="17"/>
  <c r="BD172" i="17"/>
  <c r="BA172" i="17"/>
  <c r="BF172" i="17"/>
  <c r="CB175" i="16"/>
  <c r="CG175" i="16"/>
  <c r="BY176" i="16" s="1"/>
  <c r="CC176" i="16" s="1"/>
  <c r="CE175" i="16"/>
  <c r="BO175" i="16"/>
  <c r="BT175" i="16"/>
  <c r="BL176" i="16" s="1"/>
  <c r="BP176" i="16" s="1"/>
  <c r="BQ176" i="16" s="1"/>
  <c r="BR175" i="16"/>
  <c r="BD175" i="16"/>
  <c r="BA175" i="16"/>
  <c r="BF175" i="16"/>
  <c r="E24" i="16" s="1"/>
  <c r="AO175" i="16"/>
  <c r="AR175" i="16"/>
  <c r="AT175" i="16"/>
  <c r="AL176" i="16" s="1"/>
  <c r="AP176" i="16" s="1"/>
  <c r="AB175" i="16"/>
  <c r="AG175" i="16"/>
  <c r="Y176" i="16" s="1"/>
  <c r="AC176" i="16" s="1"/>
  <c r="AE175" i="16"/>
  <c r="U174" i="16"/>
  <c r="R172" i="15"/>
  <c r="M173" i="15"/>
  <c r="R173" i="14"/>
  <c r="M174" i="14"/>
  <c r="BQ173" i="18" l="1"/>
  <c r="BN173" i="18"/>
  <c r="BS173" i="18"/>
  <c r="CC173" i="18"/>
  <c r="BH172" i="18"/>
  <c r="AH172" i="18"/>
  <c r="AC173" i="18"/>
  <c r="AU172" i="18"/>
  <c r="AP173" i="18"/>
  <c r="BC173" i="18"/>
  <c r="B22" i="18"/>
  <c r="O173" i="18"/>
  <c r="R173" i="18"/>
  <c r="T173" i="18"/>
  <c r="L174" i="18" s="1"/>
  <c r="CH172" i="18"/>
  <c r="CB172" i="17"/>
  <c r="CG172" i="17"/>
  <c r="BY173" i="17" s="1"/>
  <c r="CE172" i="17"/>
  <c r="O172" i="17"/>
  <c r="R172" i="17"/>
  <c r="T172" i="17"/>
  <c r="L173" i="17" s="1"/>
  <c r="AO172" i="17"/>
  <c r="AR172" i="17"/>
  <c r="AT172" i="17"/>
  <c r="AL173" i="17" s="1"/>
  <c r="BO172" i="17"/>
  <c r="BR172" i="17"/>
  <c r="BT172" i="17"/>
  <c r="BL173" i="17" s="1"/>
  <c r="AB172" i="17"/>
  <c r="AE172" i="17"/>
  <c r="AG172" i="17"/>
  <c r="Y173" i="17" s="1"/>
  <c r="BB172" i="17"/>
  <c r="BE172" i="17"/>
  <c r="BG172" i="17"/>
  <c r="AY173" i="17" s="1"/>
  <c r="CH175" i="16"/>
  <c r="BU175" i="16"/>
  <c r="BB175" i="16"/>
  <c r="BE175" i="16"/>
  <c r="BG175" i="16"/>
  <c r="AY176" i="16" s="1"/>
  <c r="BC176" i="16" s="1"/>
  <c r="AU175" i="16"/>
  <c r="AH175" i="16"/>
  <c r="Q175" i="16"/>
  <c r="N175" i="16"/>
  <c r="S175" i="16"/>
  <c r="B24" i="16" s="1"/>
  <c r="N173" i="15"/>
  <c r="K173" i="15"/>
  <c r="P173" i="15"/>
  <c r="N174" i="14"/>
  <c r="K174" i="14"/>
  <c r="P174" i="14"/>
  <c r="BD173" i="18" l="1"/>
  <c r="BA173" i="18"/>
  <c r="BF173" i="18"/>
  <c r="AQ173" i="18"/>
  <c r="AN173" i="18"/>
  <c r="AS173" i="18"/>
  <c r="CD173" i="18"/>
  <c r="CA173" i="18"/>
  <c r="CF173" i="18"/>
  <c r="AD173" i="18"/>
  <c r="AA173" i="18"/>
  <c r="AF173" i="18"/>
  <c r="F22" i="18"/>
  <c r="BO173" i="18"/>
  <c r="BR173" i="18"/>
  <c r="BT173" i="18"/>
  <c r="BL174" i="18" s="1"/>
  <c r="P174" i="18"/>
  <c r="U173" i="18"/>
  <c r="CH172" i="17"/>
  <c r="BC173" i="17"/>
  <c r="CC173" i="17"/>
  <c r="BP173" i="17"/>
  <c r="BU172" i="17"/>
  <c r="P173" i="17"/>
  <c r="BH172" i="17"/>
  <c r="AU172" i="17"/>
  <c r="U172" i="17"/>
  <c r="AP173" i="17"/>
  <c r="AC173" i="17"/>
  <c r="AH172" i="17"/>
  <c r="CD176" i="16"/>
  <c r="CA176" i="16"/>
  <c r="CF176" i="16"/>
  <c r="BN176" i="16"/>
  <c r="BS176" i="16"/>
  <c r="BH175" i="16"/>
  <c r="AQ176" i="16"/>
  <c r="AN176" i="16"/>
  <c r="AS176" i="16"/>
  <c r="AD176" i="16"/>
  <c r="AA176" i="16"/>
  <c r="AF176" i="16"/>
  <c r="O175" i="16"/>
  <c r="R175" i="16"/>
  <c r="T175" i="16"/>
  <c r="L176" i="16" s="1"/>
  <c r="P176" i="16" s="1"/>
  <c r="L173" i="15"/>
  <c r="O173" i="15"/>
  <c r="Q173" i="15"/>
  <c r="I174" i="15" s="1"/>
  <c r="L174" i="14"/>
  <c r="Q174" i="14"/>
  <c r="I175" i="14" s="1"/>
  <c r="O174" i="14"/>
  <c r="CB173" i="18" l="1"/>
  <c r="CE173" i="18"/>
  <c r="CG173" i="18"/>
  <c r="BY174" i="18" s="1"/>
  <c r="AO173" i="18"/>
  <c r="AT173" i="18"/>
  <c r="AL174" i="18" s="1"/>
  <c r="AR173" i="18"/>
  <c r="Q174" i="18"/>
  <c r="N174" i="18"/>
  <c r="S174" i="18"/>
  <c r="AB173" i="18"/>
  <c r="AE173" i="18"/>
  <c r="AG173" i="18"/>
  <c r="Y174" i="18" s="1"/>
  <c r="E22" i="18"/>
  <c r="C22" i="18"/>
  <c r="BB173" i="18"/>
  <c r="BG173" i="18"/>
  <c r="AY174" i="18" s="1"/>
  <c r="BE173" i="18"/>
  <c r="BU173" i="18"/>
  <c r="D22" i="18"/>
  <c r="BP174" i="18"/>
  <c r="G22" i="18"/>
  <c r="BQ173" i="17"/>
  <c r="BN173" i="17"/>
  <c r="BS173" i="17"/>
  <c r="AQ173" i="17"/>
  <c r="AN173" i="17"/>
  <c r="AS173" i="17"/>
  <c r="CD173" i="17"/>
  <c r="CA173" i="17"/>
  <c r="CF173" i="17"/>
  <c r="AD173" i="17"/>
  <c r="AA173" i="17"/>
  <c r="AF173" i="17"/>
  <c r="Q173" i="17"/>
  <c r="N173" i="17"/>
  <c r="S173" i="17"/>
  <c r="BD173" i="17"/>
  <c r="BA173" i="17"/>
  <c r="BF173" i="17"/>
  <c r="CB176" i="16"/>
  <c r="CE176" i="16"/>
  <c r="CG176" i="16"/>
  <c r="BY177" i="16" s="1"/>
  <c r="CC177" i="16" s="1"/>
  <c r="BO176" i="16"/>
  <c r="BR176" i="16"/>
  <c r="BT176" i="16"/>
  <c r="BL177" i="16" s="1"/>
  <c r="BP177" i="16" s="1"/>
  <c r="BQ177" i="16" s="1"/>
  <c r="BD176" i="16"/>
  <c r="BA176" i="16"/>
  <c r="BF176" i="16"/>
  <c r="AO176" i="16"/>
  <c r="AR176" i="16"/>
  <c r="AT176" i="16"/>
  <c r="AL177" i="16" s="1"/>
  <c r="AP177" i="16" s="1"/>
  <c r="AB176" i="16"/>
  <c r="AE176" i="16"/>
  <c r="AG176" i="16"/>
  <c r="Y177" i="16" s="1"/>
  <c r="AC177" i="16" s="1"/>
  <c r="U175" i="16"/>
  <c r="M174" i="15"/>
  <c r="R173" i="15"/>
  <c r="R174" i="14"/>
  <c r="M175" i="14"/>
  <c r="O174" i="18" l="1"/>
  <c r="R174" i="18"/>
  <c r="T174" i="18"/>
  <c r="L175" i="18" s="1"/>
  <c r="AP174" i="18"/>
  <c r="BH173" i="18"/>
  <c r="AH173" i="18"/>
  <c r="CC174" i="18"/>
  <c r="AU173" i="18"/>
  <c r="AC174" i="18"/>
  <c r="BC174" i="18"/>
  <c r="CH173" i="18"/>
  <c r="BQ174" i="18"/>
  <c r="BN174" i="18"/>
  <c r="BS174" i="18"/>
  <c r="C22" i="17"/>
  <c r="O173" i="17"/>
  <c r="R173" i="17"/>
  <c r="T173" i="17"/>
  <c r="L174" i="17" s="1"/>
  <c r="B22" i="17"/>
  <c r="AO173" i="17"/>
  <c r="AT173" i="17"/>
  <c r="AL174" i="17" s="1"/>
  <c r="AR173" i="17"/>
  <c r="AB173" i="17"/>
  <c r="AE173" i="17"/>
  <c r="AG173" i="17"/>
  <c r="Y174" i="17" s="1"/>
  <c r="E22" i="17"/>
  <c r="BO173" i="17"/>
  <c r="BR173" i="17"/>
  <c r="BT173" i="17"/>
  <c r="BL174" i="17" s="1"/>
  <c r="CB173" i="17"/>
  <c r="CG173" i="17"/>
  <c r="BY174" i="17" s="1"/>
  <c r="CE173" i="17"/>
  <c r="D22" i="17"/>
  <c r="F22" i="17"/>
  <c r="BB173" i="17"/>
  <c r="BG173" i="17"/>
  <c r="AY174" i="17" s="1"/>
  <c r="BE173" i="17"/>
  <c r="G22" i="17"/>
  <c r="CH176" i="16"/>
  <c r="BU176" i="16"/>
  <c r="BB176" i="16"/>
  <c r="BG176" i="16"/>
  <c r="AY177" i="16" s="1"/>
  <c r="BC177" i="16" s="1"/>
  <c r="BE176" i="16"/>
  <c r="AU176" i="16"/>
  <c r="AH176" i="16"/>
  <c r="Q176" i="16"/>
  <c r="N176" i="16"/>
  <c r="S176" i="16"/>
  <c r="N174" i="15"/>
  <c r="K174" i="15"/>
  <c r="P174" i="15"/>
  <c r="N175" i="14"/>
  <c r="K175" i="14"/>
  <c r="P175" i="14"/>
  <c r="AQ174" i="18" l="1"/>
  <c r="AN174" i="18"/>
  <c r="AS174" i="18"/>
  <c r="AD174" i="18"/>
  <c r="AA174" i="18"/>
  <c r="AF174" i="18"/>
  <c r="BO174" i="18"/>
  <c r="BT174" i="18"/>
  <c r="BL175" i="18" s="1"/>
  <c r="BR174" i="18"/>
  <c r="P175" i="18"/>
  <c r="CD174" i="18"/>
  <c r="CA174" i="18"/>
  <c r="CF174" i="18"/>
  <c r="U174" i="18"/>
  <c r="BD174" i="18"/>
  <c r="BA174" i="18"/>
  <c r="BF174" i="18"/>
  <c r="P174" i="17"/>
  <c r="BH173" i="17"/>
  <c r="CC174" i="17"/>
  <c r="AH173" i="17"/>
  <c r="U173" i="17"/>
  <c r="AC174" i="17"/>
  <c r="CH173" i="17"/>
  <c r="BP174" i="17"/>
  <c r="AU173" i="17"/>
  <c r="BC174" i="17"/>
  <c r="BU173" i="17"/>
  <c r="AP174" i="17"/>
  <c r="CD177" i="16"/>
  <c r="CA177" i="16"/>
  <c r="CF177" i="16"/>
  <c r="BN177" i="16"/>
  <c r="BS177" i="16"/>
  <c r="BH176" i="16"/>
  <c r="AQ177" i="16"/>
  <c r="AN177" i="16"/>
  <c r="AS177" i="16"/>
  <c r="AD177" i="16"/>
  <c r="AA177" i="16"/>
  <c r="AF177" i="16"/>
  <c r="O176" i="16"/>
  <c r="T176" i="16"/>
  <c r="L177" i="16" s="1"/>
  <c r="P177" i="16" s="1"/>
  <c r="R176" i="16"/>
  <c r="L174" i="15"/>
  <c r="Q174" i="15"/>
  <c r="I175" i="15" s="1"/>
  <c r="O174" i="15"/>
  <c r="L175" i="14"/>
  <c r="O175" i="14"/>
  <c r="Q175" i="14"/>
  <c r="I176" i="14" s="1"/>
  <c r="BP175" i="18" l="1"/>
  <c r="AB174" i="18"/>
  <c r="AE174" i="18"/>
  <c r="AG174" i="18"/>
  <c r="Y175" i="18" s="1"/>
  <c r="BB174" i="18"/>
  <c r="BE174" i="18"/>
  <c r="BG174" i="18"/>
  <c r="AY175" i="18" s="1"/>
  <c r="Q175" i="18"/>
  <c r="N175" i="18"/>
  <c r="S175" i="18"/>
  <c r="AO174" i="18"/>
  <c r="AR174" i="18"/>
  <c r="AT174" i="18"/>
  <c r="AL175" i="18" s="1"/>
  <c r="CB174" i="18"/>
  <c r="CG174" i="18"/>
  <c r="BY175" i="18" s="1"/>
  <c r="CE174" i="18"/>
  <c r="BU174" i="18"/>
  <c r="BQ174" i="17"/>
  <c r="BN174" i="17"/>
  <c r="BS174" i="17"/>
  <c r="CD174" i="17"/>
  <c r="CA174" i="17"/>
  <c r="CF174" i="17"/>
  <c r="AQ174" i="17"/>
  <c r="AN174" i="17"/>
  <c r="AS174" i="17"/>
  <c r="BD174" i="17"/>
  <c r="BA174" i="17"/>
  <c r="BF174" i="17"/>
  <c r="AD174" i="17"/>
  <c r="AA174" i="17"/>
  <c r="AF174" i="17"/>
  <c r="Q174" i="17"/>
  <c r="N174" i="17"/>
  <c r="S174" i="17"/>
  <c r="CB177" i="16"/>
  <c r="CG177" i="16"/>
  <c r="BY178" i="16" s="1"/>
  <c r="CC178" i="16" s="1"/>
  <c r="CE177" i="16"/>
  <c r="BO177" i="16"/>
  <c r="BT177" i="16"/>
  <c r="BL178" i="16" s="1"/>
  <c r="BP178" i="16" s="1"/>
  <c r="BQ178" i="16" s="1"/>
  <c r="BR177" i="16"/>
  <c r="BD177" i="16"/>
  <c r="BA177" i="16"/>
  <c r="BF177" i="16"/>
  <c r="AO177" i="16"/>
  <c r="AT177" i="16"/>
  <c r="AL178" i="16" s="1"/>
  <c r="AP178" i="16" s="1"/>
  <c r="AR177" i="16"/>
  <c r="AB177" i="16"/>
  <c r="AG177" i="16"/>
  <c r="Y178" i="16" s="1"/>
  <c r="AC178" i="16" s="1"/>
  <c r="AE177" i="16"/>
  <c r="U176" i="16"/>
  <c r="R174" i="15"/>
  <c r="M175" i="15"/>
  <c r="M176" i="14"/>
  <c r="R175" i="14"/>
  <c r="AP175" i="18" l="1"/>
  <c r="O175" i="18"/>
  <c r="T175" i="18"/>
  <c r="L176" i="18" s="1"/>
  <c r="R175" i="18"/>
  <c r="AC175" i="18"/>
  <c r="CC175" i="18"/>
  <c r="AH174" i="18"/>
  <c r="BC175" i="18"/>
  <c r="AU174" i="18"/>
  <c r="CH174" i="18"/>
  <c r="BH174" i="18"/>
  <c r="BQ175" i="18"/>
  <c r="BN175" i="18"/>
  <c r="BS175" i="18"/>
  <c r="AB174" i="17"/>
  <c r="AG174" i="17"/>
  <c r="Y175" i="17" s="1"/>
  <c r="AE174" i="17"/>
  <c r="CB174" i="17"/>
  <c r="CE174" i="17"/>
  <c r="CG174" i="17"/>
  <c r="BY175" i="17" s="1"/>
  <c r="AO174" i="17"/>
  <c r="AR174" i="17"/>
  <c r="AT174" i="17"/>
  <c r="AL175" i="17" s="1"/>
  <c r="BB174" i="17"/>
  <c r="BG174" i="17"/>
  <c r="AY175" i="17" s="1"/>
  <c r="BE174" i="17"/>
  <c r="BO174" i="17"/>
  <c r="BT174" i="17"/>
  <c r="BL175" i="17" s="1"/>
  <c r="BR174" i="17"/>
  <c r="O174" i="17"/>
  <c r="R174" i="17"/>
  <c r="T174" i="17"/>
  <c r="L175" i="17" s="1"/>
  <c r="CH177" i="16"/>
  <c r="BU177" i="16"/>
  <c r="BB177" i="16"/>
  <c r="BG177" i="16"/>
  <c r="AY178" i="16" s="1"/>
  <c r="BC178" i="16" s="1"/>
  <c r="BE177" i="16"/>
  <c r="AU177" i="16"/>
  <c r="AH177" i="16"/>
  <c r="Q177" i="16"/>
  <c r="N177" i="16"/>
  <c r="S177" i="16"/>
  <c r="N175" i="15"/>
  <c r="K175" i="15"/>
  <c r="P175" i="15"/>
  <c r="N176" i="14"/>
  <c r="K176" i="14"/>
  <c r="P176" i="14"/>
  <c r="P176" i="18" l="1"/>
  <c r="U175" i="18"/>
  <c r="AD175" i="18"/>
  <c r="AA175" i="18"/>
  <c r="AF175" i="18"/>
  <c r="BD175" i="18"/>
  <c r="BA175" i="18"/>
  <c r="BF175" i="18"/>
  <c r="AQ175" i="18"/>
  <c r="AN175" i="18"/>
  <c r="AS175" i="18"/>
  <c r="BO175" i="18"/>
  <c r="BT175" i="18"/>
  <c r="BL176" i="18" s="1"/>
  <c r="BR175" i="18"/>
  <c r="CD175" i="18"/>
  <c r="CA175" i="18"/>
  <c r="CF175" i="18"/>
  <c r="BP175" i="17"/>
  <c r="P175" i="17"/>
  <c r="CH174" i="17"/>
  <c r="CC175" i="17"/>
  <c r="BH174" i="17"/>
  <c r="AP175" i="17"/>
  <c r="U174" i="17"/>
  <c r="BC175" i="17"/>
  <c r="AH174" i="17"/>
  <c r="AC175" i="17"/>
  <c r="BU174" i="17"/>
  <c r="AU174" i="17"/>
  <c r="CD178" i="16"/>
  <c r="CA178" i="16"/>
  <c r="CF178" i="16"/>
  <c r="BN178" i="16"/>
  <c r="BS178" i="16"/>
  <c r="BH177" i="16"/>
  <c r="AQ178" i="16"/>
  <c r="AN178" i="16"/>
  <c r="AS178" i="16"/>
  <c r="AD178" i="16"/>
  <c r="AA178" i="16"/>
  <c r="AF178" i="16"/>
  <c r="O177" i="16"/>
  <c r="R177" i="16"/>
  <c r="T177" i="16"/>
  <c r="L178" i="16" s="1"/>
  <c r="P178" i="16" s="1"/>
  <c r="L175" i="15"/>
  <c r="O175" i="15"/>
  <c r="Q175" i="15"/>
  <c r="I176" i="15" s="1"/>
  <c r="L176" i="14"/>
  <c r="Q176" i="14"/>
  <c r="I177" i="14" s="1"/>
  <c r="O176" i="14"/>
  <c r="BP176" i="18" l="1"/>
  <c r="AB175" i="18"/>
  <c r="AE175" i="18"/>
  <c r="AG175" i="18"/>
  <c r="Y176" i="18" s="1"/>
  <c r="AO175" i="18"/>
  <c r="AT175" i="18"/>
  <c r="AL176" i="18" s="1"/>
  <c r="AR175" i="18"/>
  <c r="CB175" i="18"/>
  <c r="CE175" i="18"/>
  <c r="CG175" i="18"/>
  <c r="BY176" i="18" s="1"/>
  <c r="BB175" i="18"/>
  <c r="BE175" i="18"/>
  <c r="BG175" i="18"/>
  <c r="AY176" i="18" s="1"/>
  <c r="BU175" i="18"/>
  <c r="Q176" i="18"/>
  <c r="N176" i="18"/>
  <c r="S176" i="18"/>
  <c r="BD175" i="17"/>
  <c r="BA175" i="17"/>
  <c r="BF175" i="17"/>
  <c r="AD175" i="17"/>
  <c r="AA175" i="17"/>
  <c r="AF175" i="17"/>
  <c r="BQ175" i="17"/>
  <c r="BN175" i="17"/>
  <c r="BS175" i="17"/>
  <c r="CD175" i="17"/>
  <c r="CA175" i="17"/>
  <c r="CF175" i="17"/>
  <c r="Q175" i="17"/>
  <c r="N175" i="17"/>
  <c r="S175" i="17"/>
  <c r="AQ175" i="17"/>
  <c r="AN175" i="17"/>
  <c r="AS175" i="17"/>
  <c r="CB178" i="16"/>
  <c r="CG178" i="16"/>
  <c r="BY179" i="16" s="1"/>
  <c r="CC179" i="16" s="1"/>
  <c r="CE178" i="16"/>
  <c r="BO178" i="16"/>
  <c r="BR178" i="16"/>
  <c r="BT178" i="16"/>
  <c r="BL179" i="16" s="1"/>
  <c r="BP179" i="16" s="1"/>
  <c r="BQ179" i="16" s="1"/>
  <c r="BD178" i="16"/>
  <c r="BA178" i="16"/>
  <c r="BF178" i="16"/>
  <c r="AO178" i="16"/>
  <c r="AT178" i="16"/>
  <c r="AL179" i="16" s="1"/>
  <c r="AP179" i="16" s="1"/>
  <c r="AR178" i="16"/>
  <c r="AB178" i="16"/>
  <c r="AG178" i="16"/>
  <c r="Y179" i="16" s="1"/>
  <c r="AC179" i="16" s="1"/>
  <c r="AE178" i="16"/>
  <c r="U177" i="16"/>
  <c r="M176" i="15"/>
  <c r="R175" i="15"/>
  <c r="R176" i="14"/>
  <c r="M177" i="14"/>
  <c r="AC176" i="18" l="1"/>
  <c r="CC176" i="18"/>
  <c r="AH175" i="18"/>
  <c r="BQ176" i="18"/>
  <c r="BN176" i="18"/>
  <c r="BS176" i="18"/>
  <c r="AU175" i="18"/>
  <c r="CH175" i="18"/>
  <c r="AP176" i="18"/>
  <c r="BH175" i="18"/>
  <c r="O176" i="18"/>
  <c r="T176" i="18"/>
  <c r="L177" i="18" s="1"/>
  <c r="R176" i="18"/>
  <c r="BC176" i="18"/>
  <c r="AB175" i="17"/>
  <c r="AE175" i="17"/>
  <c r="AG175" i="17"/>
  <c r="Y176" i="17" s="1"/>
  <c r="BB175" i="17"/>
  <c r="BE175" i="17"/>
  <c r="BG175" i="17"/>
  <c r="AY176" i="17" s="1"/>
  <c r="BO175" i="17"/>
  <c r="BT175" i="17"/>
  <c r="BL176" i="17" s="1"/>
  <c r="BR175" i="17"/>
  <c r="O175" i="17"/>
  <c r="T175" i="17"/>
  <c r="L176" i="17" s="1"/>
  <c r="R175" i="17"/>
  <c r="CB175" i="17"/>
  <c r="CE175" i="17"/>
  <c r="CG175" i="17"/>
  <c r="BY176" i="17" s="1"/>
  <c r="AO175" i="17"/>
  <c r="AT175" i="17"/>
  <c r="AL176" i="17" s="1"/>
  <c r="AR175" i="17"/>
  <c r="CH178" i="16"/>
  <c r="BU178" i="16"/>
  <c r="BB178" i="16"/>
  <c r="BG178" i="16"/>
  <c r="AY179" i="16" s="1"/>
  <c r="BC179" i="16" s="1"/>
  <c r="BE178" i="16"/>
  <c r="AU178" i="16"/>
  <c r="AH178" i="16"/>
  <c r="Q178" i="16"/>
  <c r="N178" i="16"/>
  <c r="S178" i="16"/>
  <c r="N176" i="15"/>
  <c r="K176" i="15"/>
  <c r="P176" i="15"/>
  <c r="N177" i="14"/>
  <c r="K177" i="14"/>
  <c r="P177" i="14"/>
  <c r="P177" i="18" l="1"/>
  <c r="BD176" i="18"/>
  <c r="BA176" i="18"/>
  <c r="BF176" i="18"/>
  <c r="CD176" i="18"/>
  <c r="CA176" i="18"/>
  <c r="CF176" i="18"/>
  <c r="AQ176" i="18"/>
  <c r="AN176" i="18"/>
  <c r="AS176" i="18"/>
  <c r="BO176" i="18"/>
  <c r="BR176" i="18"/>
  <c r="BT176" i="18"/>
  <c r="BL177" i="18" s="1"/>
  <c r="U176" i="18"/>
  <c r="AD176" i="18"/>
  <c r="AA176" i="18"/>
  <c r="AF176" i="18"/>
  <c r="AU175" i="17"/>
  <c r="AC176" i="17"/>
  <c r="BH175" i="17"/>
  <c r="AP176" i="17"/>
  <c r="AH175" i="17"/>
  <c r="U175" i="17"/>
  <c r="P176" i="17"/>
  <c r="BU175" i="17"/>
  <c r="CC176" i="17"/>
  <c r="CH175" i="17"/>
  <c r="BP176" i="17"/>
  <c r="BC176" i="17"/>
  <c r="CD179" i="16"/>
  <c r="CA179" i="16"/>
  <c r="CF179" i="16"/>
  <c r="BN179" i="16"/>
  <c r="BS179" i="16"/>
  <c r="BH178" i="16"/>
  <c r="AQ179" i="16"/>
  <c r="AN179" i="16"/>
  <c r="AS179" i="16"/>
  <c r="AA179" i="16"/>
  <c r="AD179" i="16"/>
  <c r="AF179" i="16"/>
  <c r="O178" i="16"/>
  <c r="T178" i="16"/>
  <c r="L179" i="16" s="1"/>
  <c r="P179" i="16" s="1"/>
  <c r="R178" i="16"/>
  <c r="L176" i="15"/>
  <c r="Q176" i="15"/>
  <c r="I177" i="15" s="1"/>
  <c r="O176" i="15"/>
  <c r="L177" i="14"/>
  <c r="O177" i="14"/>
  <c r="Q177" i="14"/>
  <c r="I178" i="14" s="1"/>
  <c r="BP177" i="18" l="1"/>
  <c r="BB176" i="18"/>
  <c r="BE176" i="18"/>
  <c r="BG176" i="18"/>
  <c r="AY177" i="18" s="1"/>
  <c r="CB176" i="18"/>
  <c r="CG176" i="18"/>
  <c r="BY177" i="18" s="1"/>
  <c r="CE176" i="18"/>
  <c r="AB176" i="18"/>
  <c r="AE176" i="18"/>
  <c r="AG176" i="18"/>
  <c r="Y177" i="18" s="1"/>
  <c r="BU176" i="18"/>
  <c r="AO176" i="18"/>
  <c r="AR176" i="18"/>
  <c r="AT176" i="18"/>
  <c r="AL177" i="18" s="1"/>
  <c r="Q177" i="18"/>
  <c r="N177" i="18"/>
  <c r="S177" i="18"/>
  <c r="AQ176" i="17"/>
  <c r="AN176" i="17"/>
  <c r="AS176" i="17"/>
  <c r="Q176" i="17"/>
  <c r="N176" i="17"/>
  <c r="S176" i="17"/>
  <c r="BQ176" i="17"/>
  <c r="BN176" i="17"/>
  <c r="BS176" i="17"/>
  <c r="BD176" i="17"/>
  <c r="BA176" i="17"/>
  <c r="BF176" i="17"/>
  <c r="AD176" i="17"/>
  <c r="AA176" i="17"/>
  <c r="AF176" i="17"/>
  <c r="CD176" i="17"/>
  <c r="CA176" i="17"/>
  <c r="CF176" i="17"/>
  <c r="CB179" i="16"/>
  <c r="CE179" i="16"/>
  <c r="CG179" i="16"/>
  <c r="BY180" i="16" s="1"/>
  <c r="CC180" i="16" s="1"/>
  <c r="BO179" i="16"/>
  <c r="BT179" i="16"/>
  <c r="BL180" i="16" s="1"/>
  <c r="BP180" i="16" s="1"/>
  <c r="BQ180" i="16" s="1"/>
  <c r="BR179" i="16"/>
  <c r="BD179" i="16"/>
  <c r="BA179" i="16"/>
  <c r="BF179" i="16"/>
  <c r="AO179" i="16"/>
  <c r="AR179" i="16"/>
  <c r="AT179" i="16"/>
  <c r="AL180" i="16" s="1"/>
  <c r="AP180" i="16" s="1"/>
  <c r="AB179" i="16"/>
  <c r="AG179" i="16"/>
  <c r="Y180" i="16" s="1"/>
  <c r="AC180" i="16" s="1"/>
  <c r="AE179" i="16"/>
  <c r="U178" i="16"/>
  <c r="R176" i="15"/>
  <c r="M177" i="15"/>
  <c r="M178" i="14"/>
  <c r="R177" i="14"/>
  <c r="O177" i="18" l="1"/>
  <c r="T177" i="18"/>
  <c r="L178" i="18" s="1"/>
  <c r="R177" i="18"/>
  <c r="BH176" i="18"/>
  <c r="BQ177" i="18"/>
  <c r="BN177" i="18"/>
  <c r="BS177" i="18"/>
  <c r="CC177" i="18"/>
  <c r="AC177" i="18"/>
  <c r="AP177" i="18"/>
  <c r="BC177" i="18"/>
  <c r="AH176" i="18"/>
  <c r="AU176" i="18"/>
  <c r="CH176" i="18"/>
  <c r="AB176" i="17"/>
  <c r="AE176" i="17"/>
  <c r="AG176" i="17"/>
  <c r="Y177" i="17" s="1"/>
  <c r="BB176" i="17"/>
  <c r="BE176" i="17"/>
  <c r="BG176" i="17"/>
  <c r="AY177" i="17" s="1"/>
  <c r="BO176" i="17"/>
  <c r="BT176" i="17"/>
  <c r="BL177" i="17" s="1"/>
  <c r="BR176" i="17"/>
  <c r="AO176" i="17"/>
  <c r="AR176" i="17"/>
  <c r="AT176" i="17"/>
  <c r="AL177" i="17" s="1"/>
  <c r="O176" i="17"/>
  <c r="T176" i="17"/>
  <c r="L177" i="17" s="1"/>
  <c r="R176" i="17"/>
  <c r="CB176" i="17"/>
  <c r="CG176" i="17"/>
  <c r="BY177" i="17" s="1"/>
  <c r="CE176" i="17"/>
  <c r="CH179" i="16"/>
  <c r="BU179" i="16"/>
  <c r="BB179" i="16"/>
  <c r="BE179" i="16"/>
  <c r="BG179" i="16"/>
  <c r="AY180" i="16" s="1"/>
  <c r="BC180" i="16" s="1"/>
  <c r="AU179" i="16"/>
  <c r="AH179" i="16"/>
  <c r="Q179" i="16"/>
  <c r="N179" i="16"/>
  <c r="S179" i="16"/>
  <c r="N177" i="15"/>
  <c r="K177" i="15"/>
  <c r="P177" i="15"/>
  <c r="N178" i="14"/>
  <c r="K178" i="14"/>
  <c r="P178" i="14"/>
  <c r="BO177" i="18" l="1"/>
  <c r="BT177" i="18"/>
  <c r="BL178" i="18" s="1"/>
  <c r="BR177" i="18"/>
  <c r="U177" i="18"/>
  <c r="BD177" i="18"/>
  <c r="BA177" i="18"/>
  <c r="BF177" i="18"/>
  <c r="P178" i="18"/>
  <c r="AQ177" i="18"/>
  <c r="AN177" i="18"/>
  <c r="AS177" i="18"/>
  <c r="AD177" i="18"/>
  <c r="AA177" i="18"/>
  <c r="AF177" i="18"/>
  <c r="CD177" i="18"/>
  <c r="CA177" i="18"/>
  <c r="CF177" i="18"/>
  <c r="BP177" i="17"/>
  <c r="BC177" i="17"/>
  <c r="AP177" i="17"/>
  <c r="AU176" i="17"/>
  <c r="U176" i="17"/>
  <c r="BH176" i="17"/>
  <c r="P177" i="17"/>
  <c r="AH176" i="17"/>
  <c r="CH176" i="17"/>
  <c r="CC177" i="17"/>
  <c r="AC177" i="17"/>
  <c r="BU176" i="17"/>
  <c r="CD180" i="16"/>
  <c r="CA180" i="16"/>
  <c r="CF180" i="16"/>
  <c r="BN180" i="16"/>
  <c r="BS180" i="16"/>
  <c r="BH179" i="16"/>
  <c r="AQ180" i="16"/>
  <c r="AN180" i="16"/>
  <c r="AS180" i="16"/>
  <c r="AD180" i="16"/>
  <c r="AA180" i="16"/>
  <c r="AF180" i="16"/>
  <c r="O179" i="16"/>
  <c r="R179" i="16"/>
  <c r="T179" i="16"/>
  <c r="L180" i="16" s="1"/>
  <c r="P180" i="16" s="1"/>
  <c r="L177" i="15"/>
  <c r="O177" i="15"/>
  <c r="Q177" i="15"/>
  <c r="I178" i="15" s="1"/>
  <c r="L178" i="14"/>
  <c r="Q178" i="14"/>
  <c r="I179" i="14" s="1"/>
  <c r="O178" i="14"/>
  <c r="AB177" i="18" l="1"/>
  <c r="AG177" i="18"/>
  <c r="Y178" i="18" s="1"/>
  <c r="AE177" i="18"/>
  <c r="AO177" i="18"/>
  <c r="AT177" i="18"/>
  <c r="AL178" i="18" s="1"/>
  <c r="AR177" i="18"/>
  <c r="BU177" i="18"/>
  <c r="Q178" i="18"/>
  <c r="N178" i="18"/>
  <c r="S178" i="18"/>
  <c r="BP178" i="18"/>
  <c r="BB177" i="18"/>
  <c r="BG177" i="18"/>
  <c r="AY178" i="18" s="1"/>
  <c r="BE177" i="18"/>
  <c r="CB177" i="18"/>
  <c r="CE177" i="18"/>
  <c r="CG177" i="18"/>
  <c r="BY178" i="18" s="1"/>
  <c r="AQ177" i="17"/>
  <c r="AN177" i="17"/>
  <c r="AS177" i="17"/>
  <c r="AD177" i="17"/>
  <c r="AA177" i="17"/>
  <c r="AF177" i="17"/>
  <c r="Q177" i="17"/>
  <c r="N177" i="17"/>
  <c r="S177" i="17"/>
  <c r="CD177" i="17"/>
  <c r="CA177" i="17"/>
  <c r="CF177" i="17"/>
  <c r="BQ177" i="17"/>
  <c r="BN177" i="17"/>
  <c r="BS177" i="17"/>
  <c r="BD177" i="17"/>
  <c r="BA177" i="17"/>
  <c r="BF177" i="17"/>
  <c r="CB180" i="16"/>
  <c r="CE180" i="16"/>
  <c r="CG180" i="16"/>
  <c r="BY181" i="16" s="1"/>
  <c r="CC181" i="16" s="1"/>
  <c r="BO180" i="16"/>
  <c r="BR180" i="16"/>
  <c r="BT180" i="16"/>
  <c r="BL181" i="16" s="1"/>
  <c r="BP181" i="16" s="1"/>
  <c r="BQ181" i="16" s="1"/>
  <c r="BD180" i="16"/>
  <c r="BA180" i="16"/>
  <c r="BF180" i="16"/>
  <c r="AO180" i="16"/>
  <c r="AR180" i="16"/>
  <c r="AT180" i="16"/>
  <c r="AL181" i="16" s="1"/>
  <c r="AP181" i="16" s="1"/>
  <c r="AB180" i="16"/>
  <c r="AG180" i="16"/>
  <c r="Y181" i="16" s="1"/>
  <c r="AC181" i="16" s="1"/>
  <c r="AE180" i="16"/>
  <c r="U179" i="16"/>
  <c r="R177" i="15"/>
  <c r="M178" i="15"/>
  <c r="R178" i="14"/>
  <c r="M179" i="14"/>
  <c r="CC178" i="18" l="1"/>
  <c r="CH177" i="18"/>
  <c r="AH177" i="18"/>
  <c r="AU177" i="18"/>
  <c r="AC178" i="18"/>
  <c r="BQ178" i="18"/>
  <c r="BN178" i="18"/>
  <c r="BS178" i="18"/>
  <c r="O178" i="18"/>
  <c r="T178" i="18"/>
  <c r="L179" i="18" s="1"/>
  <c r="R178" i="18"/>
  <c r="BH177" i="18"/>
  <c r="AP178" i="18"/>
  <c r="BC178" i="18"/>
  <c r="BO177" i="17"/>
  <c r="BT177" i="17"/>
  <c r="BL178" i="17" s="1"/>
  <c r="BR177" i="17"/>
  <c r="AB177" i="17"/>
  <c r="AE177" i="17"/>
  <c r="AG177" i="17"/>
  <c r="Y178" i="17" s="1"/>
  <c r="CB177" i="17"/>
  <c r="CE177" i="17"/>
  <c r="CG177" i="17"/>
  <c r="BY178" i="17" s="1"/>
  <c r="AO177" i="17"/>
  <c r="AR177" i="17"/>
  <c r="AT177" i="17"/>
  <c r="AL178" i="17" s="1"/>
  <c r="O177" i="17"/>
  <c r="R177" i="17"/>
  <c r="T177" i="17"/>
  <c r="L178" i="17" s="1"/>
  <c r="BB177" i="17"/>
  <c r="BE177" i="17"/>
  <c r="BG177" i="17"/>
  <c r="AY178" i="17" s="1"/>
  <c r="CH180" i="16"/>
  <c r="BU180" i="16"/>
  <c r="BB180" i="16"/>
  <c r="BE180" i="16"/>
  <c r="BG180" i="16"/>
  <c r="AY181" i="16" s="1"/>
  <c r="BC181" i="16" s="1"/>
  <c r="AU180" i="16"/>
  <c r="AH180" i="16"/>
  <c r="Q180" i="16"/>
  <c r="N180" i="16"/>
  <c r="S180" i="16"/>
  <c r="N178" i="15"/>
  <c r="K178" i="15"/>
  <c r="P178" i="15"/>
  <c r="N179" i="14"/>
  <c r="K179" i="14"/>
  <c r="P179" i="14"/>
  <c r="P179" i="18" l="1"/>
  <c r="BD178" i="18"/>
  <c r="BA178" i="18"/>
  <c r="BF178" i="18"/>
  <c r="AQ178" i="18"/>
  <c r="AN178" i="18"/>
  <c r="AS178" i="18"/>
  <c r="AD178" i="18"/>
  <c r="AA178" i="18"/>
  <c r="AF178" i="18"/>
  <c r="BO178" i="18"/>
  <c r="BR178" i="18"/>
  <c r="BT178" i="18"/>
  <c r="BL179" i="18" s="1"/>
  <c r="U178" i="18"/>
  <c r="CD178" i="18"/>
  <c r="CA178" i="18"/>
  <c r="CF178" i="18"/>
  <c r="AC178" i="17"/>
  <c r="AP178" i="17"/>
  <c r="AU177" i="17"/>
  <c r="BC178" i="17"/>
  <c r="AH177" i="17"/>
  <c r="P178" i="17"/>
  <c r="CC178" i="17"/>
  <c r="BP178" i="17"/>
  <c r="BH177" i="17"/>
  <c r="BU177" i="17"/>
  <c r="U177" i="17"/>
  <c r="CH177" i="17"/>
  <c r="CD181" i="16"/>
  <c r="CA181" i="16"/>
  <c r="CF181" i="16"/>
  <c r="BN181" i="16"/>
  <c r="BS181" i="16"/>
  <c r="BH180" i="16"/>
  <c r="AQ181" i="16"/>
  <c r="AN181" i="16"/>
  <c r="AS181" i="16"/>
  <c r="AD181" i="16"/>
  <c r="AA181" i="16"/>
  <c r="AF181" i="16"/>
  <c r="O180" i="16"/>
  <c r="R180" i="16"/>
  <c r="T180" i="16"/>
  <c r="L181" i="16" s="1"/>
  <c r="P181" i="16" s="1"/>
  <c r="L178" i="15"/>
  <c r="O178" i="15"/>
  <c r="Q178" i="15"/>
  <c r="I179" i="15" s="1"/>
  <c r="L179" i="14"/>
  <c r="O179" i="14"/>
  <c r="Q179" i="14"/>
  <c r="I180" i="14" s="1"/>
  <c r="AO178" i="18" l="1"/>
  <c r="AR178" i="18"/>
  <c r="AT178" i="18"/>
  <c r="AL179" i="18" s="1"/>
  <c r="BP179" i="18"/>
  <c r="BU178" i="18"/>
  <c r="BB178" i="18"/>
  <c r="BG178" i="18"/>
  <c r="AY179" i="18" s="1"/>
  <c r="BE178" i="18"/>
  <c r="AB178" i="18"/>
  <c r="AG178" i="18"/>
  <c r="Y179" i="18" s="1"/>
  <c r="AE178" i="18"/>
  <c r="Q179" i="18"/>
  <c r="N179" i="18"/>
  <c r="S179" i="18"/>
  <c r="CB178" i="18"/>
  <c r="CG178" i="18"/>
  <c r="BY179" i="18" s="1"/>
  <c r="CE178" i="18"/>
  <c r="BD178" i="17"/>
  <c r="BA178" i="17"/>
  <c r="BF178" i="17"/>
  <c r="AQ178" i="17"/>
  <c r="AN178" i="17"/>
  <c r="AS178" i="17"/>
  <c r="BQ178" i="17"/>
  <c r="BN178" i="17"/>
  <c r="BS178" i="17"/>
  <c r="CD178" i="17"/>
  <c r="CA178" i="17"/>
  <c r="CF178" i="17"/>
  <c r="Q178" i="17"/>
  <c r="N178" i="17"/>
  <c r="S178" i="17"/>
  <c r="AD178" i="17"/>
  <c r="AA178" i="17"/>
  <c r="AF178" i="17"/>
  <c r="CB181" i="16"/>
  <c r="CG181" i="16"/>
  <c r="BY182" i="16" s="1"/>
  <c r="CC182" i="16" s="1"/>
  <c r="CE181" i="16"/>
  <c r="BO181" i="16"/>
  <c r="BR181" i="16"/>
  <c r="BT181" i="16"/>
  <c r="BL182" i="16" s="1"/>
  <c r="BP182" i="16" s="1"/>
  <c r="BQ182" i="16" s="1"/>
  <c r="BD181" i="16"/>
  <c r="BA181" i="16"/>
  <c r="BF181" i="16"/>
  <c r="AO181" i="16"/>
  <c r="AT181" i="16"/>
  <c r="AL182" i="16" s="1"/>
  <c r="AP182" i="16" s="1"/>
  <c r="AR181" i="16"/>
  <c r="AB181" i="16"/>
  <c r="AG181" i="16"/>
  <c r="Y182" i="16" s="1"/>
  <c r="AC182" i="16" s="1"/>
  <c r="AE181" i="16"/>
  <c r="U180" i="16"/>
  <c r="R178" i="15"/>
  <c r="M179" i="15"/>
  <c r="M180" i="14"/>
  <c r="R179" i="14"/>
  <c r="AC179" i="18" l="1"/>
  <c r="AU178" i="18"/>
  <c r="BH178" i="18"/>
  <c r="AP179" i="18"/>
  <c r="O179" i="18"/>
  <c r="T179" i="18"/>
  <c r="L180" i="18" s="1"/>
  <c r="R179" i="18"/>
  <c r="CH178" i="18"/>
  <c r="CC179" i="18"/>
  <c r="BC179" i="18"/>
  <c r="AH178" i="18"/>
  <c r="BQ179" i="18"/>
  <c r="BN179" i="18"/>
  <c r="BS179" i="18"/>
  <c r="BO178" i="17"/>
  <c r="BR178" i="17"/>
  <c r="BT178" i="17"/>
  <c r="BL179" i="17" s="1"/>
  <c r="O178" i="17"/>
  <c r="T178" i="17"/>
  <c r="L179" i="17" s="1"/>
  <c r="R178" i="17"/>
  <c r="CB178" i="17"/>
  <c r="CG178" i="17"/>
  <c r="BY179" i="17" s="1"/>
  <c r="CE178" i="17"/>
  <c r="BB178" i="17"/>
  <c r="BG178" i="17"/>
  <c r="AY179" i="17" s="1"/>
  <c r="BE178" i="17"/>
  <c r="AO178" i="17"/>
  <c r="AT178" i="17"/>
  <c r="AL179" i="17" s="1"/>
  <c r="AR178" i="17"/>
  <c r="AB178" i="17"/>
  <c r="AE178" i="17"/>
  <c r="AG178" i="17"/>
  <c r="Y179" i="17" s="1"/>
  <c r="CH181" i="16"/>
  <c r="BU181" i="16"/>
  <c r="BB181" i="16"/>
  <c r="BE181" i="16"/>
  <c r="BG181" i="16"/>
  <c r="AY182" i="16" s="1"/>
  <c r="BC182" i="16" s="1"/>
  <c r="AU181" i="16"/>
  <c r="AH181" i="16"/>
  <c r="Q181" i="16"/>
  <c r="N181" i="16"/>
  <c r="S181" i="16"/>
  <c r="N179" i="15"/>
  <c r="K179" i="15"/>
  <c r="P179" i="15"/>
  <c r="N180" i="14"/>
  <c r="K180" i="14"/>
  <c r="P180" i="14"/>
  <c r="BD179" i="18" l="1"/>
  <c r="BA179" i="18"/>
  <c r="BF179" i="18"/>
  <c r="CD179" i="18"/>
  <c r="CA179" i="18"/>
  <c r="CF179" i="18"/>
  <c r="BO179" i="18"/>
  <c r="BR179" i="18"/>
  <c r="BT179" i="18"/>
  <c r="BL180" i="18" s="1"/>
  <c r="P180" i="18"/>
  <c r="AD179" i="18"/>
  <c r="AA179" i="18"/>
  <c r="AF179" i="18"/>
  <c r="AQ179" i="18"/>
  <c r="AN179" i="18"/>
  <c r="AS179" i="18"/>
  <c r="U179" i="18"/>
  <c r="CC179" i="17"/>
  <c r="U178" i="17"/>
  <c r="BC179" i="17"/>
  <c r="AC179" i="17"/>
  <c r="BU178" i="17"/>
  <c r="BH178" i="17"/>
  <c r="AH178" i="17"/>
  <c r="P179" i="17"/>
  <c r="AU178" i="17"/>
  <c r="BP179" i="17"/>
  <c r="AP179" i="17"/>
  <c r="CH178" i="17"/>
  <c r="CD182" i="16"/>
  <c r="CA182" i="16"/>
  <c r="CF182" i="16"/>
  <c r="BN182" i="16"/>
  <c r="BS182" i="16"/>
  <c r="BH181" i="16"/>
  <c r="AQ182" i="16"/>
  <c r="AN182" i="16"/>
  <c r="AS182" i="16"/>
  <c r="AD182" i="16"/>
  <c r="AA182" i="16"/>
  <c r="AF182" i="16"/>
  <c r="O181" i="16"/>
  <c r="T181" i="16"/>
  <c r="L182" i="16" s="1"/>
  <c r="P182" i="16" s="1"/>
  <c r="R181" i="16"/>
  <c r="L179" i="15"/>
  <c r="Q179" i="15"/>
  <c r="I180" i="15" s="1"/>
  <c r="O179" i="15"/>
  <c r="L180" i="14"/>
  <c r="Q180" i="14"/>
  <c r="I181" i="14" s="1"/>
  <c r="O180" i="14"/>
  <c r="BU179" i="18" l="1"/>
  <c r="CB179" i="18"/>
  <c r="CG179" i="18"/>
  <c r="BY180" i="18" s="1"/>
  <c r="CE179" i="18"/>
  <c r="AB179" i="18"/>
  <c r="AG179" i="18"/>
  <c r="Y180" i="18" s="1"/>
  <c r="AE179" i="18"/>
  <c r="BB179" i="18"/>
  <c r="BG179" i="18"/>
  <c r="AY180" i="18" s="1"/>
  <c r="BE179" i="18"/>
  <c r="Q180" i="18"/>
  <c r="N180" i="18"/>
  <c r="S180" i="18"/>
  <c r="AO179" i="18"/>
  <c r="AR179" i="18"/>
  <c r="AT179" i="18"/>
  <c r="AL180" i="18" s="1"/>
  <c r="BP180" i="18"/>
  <c r="AD179" i="17"/>
  <c r="AA179" i="17"/>
  <c r="AF179" i="17"/>
  <c r="AQ179" i="17"/>
  <c r="AN179" i="17"/>
  <c r="AS179" i="17"/>
  <c r="BQ179" i="17"/>
  <c r="BN179" i="17"/>
  <c r="BS179" i="17"/>
  <c r="CD179" i="17"/>
  <c r="CA179" i="17"/>
  <c r="CF179" i="17"/>
  <c r="Q179" i="17"/>
  <c r="N179" i="17"/>
  <c r="S179" i="17"/>
  <c r="BD179" i="17"/>
  <c r="BA179" i="17"/>
  <c r="BF179" i="17"/>
  <c r="CB182" i="16"/>
  <c r="CE182" i="16"/>
  <c r="CG182" i="16"/>
  <c r="BY183" i="16" s="1"/>
  <c r="CC183" i="16" s="1"/>
  <c r="BO182" i="16"/>
  <c r="BT182" i="16"/>
  <c r="BL183" i="16" s="1"/>
  <c r="BP183" i="16" s="1"/>
  <c r="BQ183" i="16" s="1"/>
  <c r="BR182" i="16"/>
  <c r="BD182" i="16"/>
  <c r="BA182" i="16"/>
  <c r="BF182" i="16"/>
  <c r="AO182" i="16"/>
  <c r="AT182" i="16"/>
  <c r="AL183" i="16" s="1"/>
  <c r="AP183" i="16" s="1"/>
  <c r="AR182" i="16"/>
  <c r="AB182" i="16"/>
  <c r="AE182" i="16"/>
  <c r="AG182" i="16"/>
  <c r="Y183" i="16" s="1"/>
  <c r="AC183" i="16" s="1"/>
  <c r="U181" i="16"/>
  <c r="M180" i="15"/>
  <c r="R179" i="15"/>
  <c r="R180" i="14"/>
  <c r="M181" i="14"/>
  <c r="CC180" i="18" l="1"/>
  <c r="BC180" i="18"/>
  <c r="BH179" i="18"/>
  <c r="CH179" i="18"/>
  <c r="AU179" i="18"/>
  <c r="AH179" i="18"/>
  <c r="BQ180" i="18"/>
  <c r="BN180" i="18"/>
  <c r="BS180" i="18"/>
  <c r="AP180" i="18"/>
  <c r="O180" i="18"/>
  <c r="T180" i="18"/>
  <c r="L181" i="18" s="1"/>
  <c r="R180" i="18"/>
  <c r="AC180" i="18"/>
  <c r="O179" i="17"/>
  <c r="R179" i="17"/>
  <c r="T179" i="17"/>
  <c r="L180" i="17" s="1"/>
  <c r="CB179" i="17"/>
  <c r="CG179" i="17"/>
  <c r="BY180" i="17" s="1"/>
  <c r="CE179" i="17"/>
  <c r="AO179" i="17"/>
  <c r="AR179" i="17"/>
  <c r="AT179" i="17"/>
  <c r="AL180" i="17" s="1"/>
  <c r="AB179" i="17"/>
  <c r="AE179" i="17"/>
  <c r="AG179" i="17"/>
  <c r="Y180" i="17" s="1"/>
  <c r="BO179" i="17"/>
  <c r="BR179" i="17"/>
  <c r="BT179" i="17"/>
  <c r="BL180" i="17" s="1"/>
  <c r="BB179" i="17"/>
  <c r="BE179" i="17"/>
  <c r="BG179" i="17"/>
  <c r="AY180" i="17" s="1"/>
  <c r="CH182" i="16"/>
  <c r="BU182" i="16"/>
  <c r="BB182" i="16"/>
  <c r="BG182" i="16"/>
  <c r="AY183" i="16" s="1"/>
  <c r="BC183" i="16" s="1"/>
  <c r="BE182" i="16"/>
  <c r="AU182" i="16"/>
  <c r="AH182" i="16"/>
  <c r="Q182" i="16"/>
  <c r="N182" i="16"/>
  <c r="S182" i="16"/>
  <c r="N180" i="15"/>
  <c r="K180" i="15"/>
  <c r="P180" i="15"/>
  <c r="N181" i="14"/>
  <c r="K181" i="14"/>
  <c r="P181" i="14"/>
  <c r="U180" i="18" l="1"/>
  <c r="P181" i="18"/>
  <c r="BO180" i="18"/>
  <c r="BR180" i="18"/>
  <c r="BT180" i="18"/>
  <c r="BL181" i="18" s="1"/>
  <c r="AD180" i="18"/>
  <c r="AA180" i="18"/>
  <c r="AF180" i="18"/>
  <c r="AQ180" i="18"/>
  <c r="AN180" i="18"/>
  <c r="AS180" i="18"/>
  <c r="BD180" i="18"/>
  <c r="BA180" i="18"/>
  <c r="BF180" i="18"/>
  <c r="CD180" i="18"/>
  <c r="CA180" i="18"/>
  <c r="CF180" i="18"/>
  <c r="BU179" i="17"/>
  <c r="AC180" i="17"/>
  <c r="CH179" i="17"/>
  <c r="AH179" i="17"/>
  <c r="AP180" i="17"/>
  <c r="U179" i="17"/>
  <c r="BC180" i="17"/>
  <c r="BH179" i="17"/>
  <c r="CC180" i="17"/>
  <c r="P180" i="17"/>
  <c r="BP180" i="17"/>
  <c r="AU179" i="17"/>
  <c r="CD183" i="16"/>
  <c r="CA183" i="16"/>
  <c r="CF183" i="16"/>
  <c r="BN183" i="16"/>
  <c r="BS183" i="16"/>
  <c r="BH182" i="16"/>
  <c r="AQ183" i="16"/>
  <c r="AN183" i="16"/>
  <c r="AS183" i="16"/>
  <c r="AA183" i="16"/>
  <c r="AD183" i="16"/>
  <c r="AF183" i="16"/>
  <c r="O182" i="16"/>
  <c r="T182" i="16"/>
  <c r="L183" i="16" s="1"/>
  <c r="P183" i="16" s="1"/>
  <c r="R182" i="16"/>
  <c r="L180" i="15"/>
  <c r="Q180" i="15"/>
  <c r="I181" i="15" s="1"/>
  <c r="O180" i="15"/>
  <c r="L181" i="14"/>
  <c r="O181" i="14"/>
  <c r="Q181" i="14"/>
  <c r="I182" i="14" s="1"/>
  <c r="BP181" i="18" l="1"/>
  <c r="BU180" i="18"/>
  <c r="Q181" i="18"/>
  <c r="N181" i="18"/>
  <c r="S181" i="18"/>
  <c r="BB180" i="18"/>
  <c r="BG180" i="18"/>
  <c r="AY181" i="18" s="1"/>
  <c r="BE180" i="18"/>
  <c r="AO180" i="18"/>
  <c r="AT180" i="18"/>
  <c r="AL181" i="18" s="1"/>
  <c r="AR180" i="18"/>
  <c r="AB180" i="18"/>
  <c r="AE180" i="18"/>
  <c r="AG180" i="18"/>
  <c r="Y181" i="18" s="1"/>
  <c r="CB180" i="18"/>
  <c r="CE180" i="18"/>
  <c r="CG180" i="18"/>
  <c r="BY181" i="18" s="1"/>
  <c r="AD180" i="17"/>
  <c r="AA180" i="17"/>
  <c r="AF180" i="17"/>
  <c r="BD180" i="17"/>
  <c r="BA180" i="17"/>
  <c r="BF180" i="17"/>
  <c r="Q180" i="17"/>
  <c r="N180" i="17"/>
  <c r="S180" i="17"/>
  <c r="AQ180" i="17"/>
  <c r="AN180" i="17"/>
  <c r="AS180" i="17"/>
  <c r="BQ180" i="17"/>
  <c r="BN180" i="17"/>
  <c r="BS180" i="17"/>
  <c r="CD180" i="17"/>
  <c r="CA180" i="17"/>
  <c r="CF180" i="17"/>
  <c r="CB183" i="16"/>
  <c r="CG183" i="16"/>
  <c r="BY184" i="16" s="1"/>
  <c r="CC184" i="16" s="1"/>
  <c r="CE183" i="16"/>
  <c r="BO183" i="16"/>
  <c r="BR183" i="16"/>
  <c r="BT183" i="16"/>
  <c r="BL184" i="16" s="1"/>
  <c r="BP184" i="16" s="1"/>
  <c r="BQ184" i="16" s="1"/>
  <c r="BD183" i="16"/>
  <c r="BA183" i="16"/>
  <c r="BF183" i="16"/>
  <c r="AO183" i="16"/>
  <c r="AR183" i="16"/>
  <c r="AT183" i="16"/>
  <c r="AL184" i="16" s="1"/>
  <c r="AP184" i="16" s="1"/>
  <c r="AB183" i="16"/>
  <c r="AE183" i="16"/>
  <c r="AG183" i="16"/>
  <c r="Y184" i="16" s="1"/>
  <c r="AC184" i="16" s="1"/>
  <c r="U182" i="16"/>
  <c r="R180" i="15"/>
  <c r="M181" i="15"/>
  <c r="M182" i="14"/>
  <c r="R181" i="14"/>
  <c r="O181" i="18" l="1"/>
  <c r="R181" i="18"/>
  <c r="T181" i="18"/>
  <c r="L182" i="18" s="1"/>
  <c r="AU180" i="18"/>
  <c r="CC181" i="18"/>
  <c r="CH180" i="18"/>
  <c r="AC181" i="18"/>
  <c r="BH180" i="18"/>
  <c r="BQ181" i="18"/>
  <c r="BN181" i="18"/>
  <c r="BS181" i="18"/>
  <c r="AP181" i="18"/>
  <c r="AH180" i="18"/>
  <c r="BC181" i="18"/>
  <c r="O180" i="17"/>
  <c r="R180" i="17"/>
  <c r="T180" i="17"/>
  <c r="L181" i="17" s="1"/>
  <c r="BO180" i="17"/>
  <c r="BR180" i="17"/>
  <c r="BT180" i="17"/>
  <c r="BL181" i="17" s="1"/>
  <c r="BB180" i="17"/>
  <c r="BG180" i="17"/>
  <c r="AY181" i="17" s="1"/>
  <c r="BE180" i="17"/>
  <c r="AO180" i="17"/>
  <c r="AT180" i="17"/>
  <c r="AL181" i="17" s="1"/>
  <c r="AR180" i="17"/>
  <c r="AB180" i="17"/>
  <c r="AG180" i="17"/>
  <c r="Y181" i="17" s="1"/>
  <c r="AE180" i="17"/>
  <c r="CB180" i="17"/>
  <c r="CG180" i="17"/>
  <c r="BY181" i="17" s="1"/>
  <c r="CE180" i="17"/>
  <c r="CH183" i="16"/>
  <c r="BU183" i="16"/>
  <c r="BB183" i="16"/>
  <c r="BE183" i="16"/>
  <c r="BG183" i="16"/>
  <c r="AY184" i="16" s="1"/>
  <c r="BC184" i="16" s="1"/>
  <c r="AU183" i="16"/>
  <c r="AH183" i="16"/>
  <c r="Q183" i="16"/>
  <c r="N183" i="16"/>
  <c r="S183" i="16"/>
  <c r="N181" i="15"/>
  <c r="K181" i="15"/>
  <c r="P181" i="15"/>
  <c r="N182" i="14"/>
  <c r="K182" i="14"/>
  <c r="P182" i="14"/>
  <c r="BO181" i="18" l="1"/>
  <c r="BT181" i="18"/>
  <c r="BL182" i="18" s="1"/>
  <c r="BR181" i="18"/>
  <c r="P182" i="18"/>
  <c r="BD181" i="18"/>
  <c r="BA181" i="18"/>
  <c r="BF181" i="18"/>
  <c r="U181" i="18"/>
  <c r="CD181" i="18"/>
  <c r="CA181" i="18"/>
  <c r="CF181" i="18"/>
  <c r="AD181" i="18"/>
  <c r="AA181" i="18"/>
  <c r="AF181" i="18"/>
  <c r="AQ181" i="18"/>
  <c r="AN181" i="18"/>
  <c r="AS181" i="18"/>
  <c r="BU180" i="17"/>
  <c r="AC181" i="17"/>
  <c r="CH180" i="17"/>
  <c r="CC181" i="17"/>
  <c r="AP181" i="17"/>
  <c r="BH180" i="17"/>
  <c r="U180" i="17"/>
  <c r="BP181" i="17"/>
  <c r="AU180" i="17"/>
  <c r="P181" i="17"/>
  <c r="AH180" i="17"/>
  <c r="BC181" i="17"/>
  <c r="CD184" i="16"/>
  <c r="CA184" i="16"/>
  <c r="CF184" i="16"/>
  <c r="BN184" i="16"/>
  <c r="BS184" i="16"/>
  <c r="BH183" i="16"/>
  <c r="AQ184" i="16"/>
  <c r="AN184" i="16"/>
  <c r="AS184" i="16"/>
  <c r="AD184" i="16"/>
  <c r="AA184" i="16"/>
  <c r="AF184" i="16"/>
  <c r="O183" i="16"/>
  <c r="T183" i="16"/>
  <c r="L184" i="16" s="1"/>
  <c r="P184" i="16" s="1"/>
  <c r="R183" i="16"/>
  <c r="L181" i="15"/>
  <c r="O181" i="15"/>
  <c r="Q181" i="15"/>
  <c r="I182" i="15" s="1"/>
  <c r="L182" i="14"/>
  <c r="Q182" i="14"/>
  <c r="I183" i="14" s="1"/>
  <c r="O182" i="14"/>
  <c r="AB181" i="18" l="1"/>
  <c r="AE181" i="18"/>
  <c r="AG181" i="18"/>
  <c r="Y182" i="18" s="1"/>
  <c r="Q182" i="18"/>
  <c r="N182" i="18"/>
  <c r="S182" i="18"/>
  <c r="BU181" i="18"/>
  <c r="BB181" i="18"/>
  <c r="BG181" i="18"/>
  <c r="AY182" i="18" s="1"/>
  <c r="BE181" i="18"/>
  <c r="CB181" i="18"/>
  <c r="CE181" i="18"/>
  <c r="CG181" i="18"/>
  <c r="BY182" i="18" s="1"/>
  <c r="AO181" i="18"/>
  <c r="AT181" i="18"/>
  <c r="AL182" i="18" s="1"/>
  <c r="AR181" i="18"/>
  <c r="BP182" i="18"/>
  <c r="AD181" i="17"/>
  <c r="AA181" i="17"/>
  <c r="AF181" i="17"/>
  <c r="BQ181" i="17"/>
  <c r="BN181" i="17"/>
  <c r="BS181" i="17"/>
  <c r="CD181" i="17"/>
  <c r="CA181" i="17"/>
  <c r="CF181" i="17"/>
  <c r="AQ181" i="17"/>
  <c r="AN181" i="17"/>
  <c r="AS181" i="17"/>
  <c r="BD181" i="17"/>
  <c r="BA181" i="17"/>
  <c r="BF181" i="17"/>
  <c r="Q181" i="17"/>
  <c r="N181" i="17"/>
  <c r="S181" i="17"/>
  <c r="CB184" i="16"/>
  <c r="CG184" i="16"/>
  <c r="BY185" i="16" s="1"/>
  <c r="CC185" i="16" s="1"/>
  <c r="CE184" i="16"/>
  <c r="BO184" i="16"/>
  <c r="BT184" i="16"/>
  <c r="BL185" i="16" s="1"/>
  <c r="BP185" i="16" s="1"/>
  <c r="BQ185" i="16" s="1"/>
  <c r="BR184" i="16"/>
  <c r="BD184" i="16"/>
  <c r="BA184" i="16"/>
  <c r="BF184" i="16"/>
  <c r="AO184" i="16"/>
  <c r="AR184" i="16"/>
  <c r="AT184" i="16"/>
  <c r="AL185" i="16" s="1"/>
  <c r="AP185" i="16" s="1"/>
  <c r="AB184" i="16"/>
  <c r="AG184" i="16"/>
  <c r="Y185" i="16" s="1"/>
  <c r="AC185" i="16" s="1"/>
  <c r="AE184" i="16"/>
  <c r="U183" i="16"/>
  <c r="M182" i="15"/>
  <c r="R181" i="15"/>
  <c r="R182" i="14"/>
  <c r="M183" i="14"/>
  <c r="AP182" i="18" l="1"/>
  <c r="O182" i="18"/>
  <c r="R182" i="18"/>
  <c r="T182" i="18"/>
  <c r="L183" i="18" s="1"/>
  <c r="AC182" i="18"/>
  <c r="BH181" i="18"/>
  <c r="AU181" i="18"/>
  <c r="CC182" i="18"/>
  <c r="AH181" i="18"/>
  <c r="BQ182" i="18"/>
  <c r="BN182" i="18"/>
  <c r="BS182" i="18"/>
  <c r="BC182" i="18"/>
  <c r="CH181" i="18"/>
  <c r="BO181" i="17"/>
  <c r="BR181" i="17"/>
  <c r="BT181" i="17"/>
  <c r="BL182" i="17" s="1"/>
  <c r="AO181" i="17"/>
  <c r="AT181" i="17"/>
  <c r="AL182" i="17" s="1"/>
  <c r="AR181" i="17"/>
  <c r="AB181" i="17"/>
  <c r="AG181" i="17"/>
  <c r="Y182" i="17" s="1"/>
  <c r="AE181" i="17"/>
  <c r="CB181" i="17"/>
  <c r="CE181" i="17"/>
  <c r="CG181" i="17"/>
  <c r="BY182" i="17" s="1"/>
  <c r="BB181" i="17"/>
  <c r="BG181" i="17"/>
  <c r="AY182" i="17" s="1"/>
  <c r="BE181" i="17"/>
  <c r="O181" i="17"/>
  <c r="T181" i="17"/>
  <c r="L182" i="17" s="1"/>
  <c r="R181" i="17"/>
  <c r="CH184" i="16"/>
  <c r="BU184" i="16"/>
  <c r="BB184" i="16"/>
  <c r="BE184" i="16"/>
  <c r="BG184" i="16"/>
  <c r="AY185" i="16" s="1"/>
  <c r="BC185" i="16" s="1"/>
  <c r="AU184" i="16"/>
  <c r="AH184" i="16"/>
  <c r="Q184" i="16"/>
  <c r="N184" i="16"/>
  <c r="S184" i="16"/>
  <c r="N182" i="15"/>
  <c r="K182" i="15"/>
  <c r="P182" i="15"/>
  <c r="N183" i="14"/>
  <c r="K183" i="14"/>
  <c r="P183" i="14"/>
  <c r="AD182" i="18" l="1"/>
  <c r="AA182" i="18"/>
  <c r="AF182" i="18"/>
  <c r="BD182" i="18"/>
  <c r="BA182" i="18"/>
  <c r="BF182" i="18"/>
  <c r="CD182" i="18"/>
  <c r="CA182" i="18"/>
  <c r="CF182" i="18"/>
  <c r="AQ182" i="18"/>
  <c r="AN182" i="18"/>
  <c r="AS182" i="18"/>
  <c r="P183" i="18"/>
  <c r="U182" i="18"/>
  <c r="BO182" i="18"/>
  <c r="BR182" i="18"/>
  <c r="BT182" i="18"/>
  <c r="BL183" i="18" s="1"/>
  <c r="CC182" i="17"/>
  <c r="BP182" i="17"/>
  <c r="BC182" i="17"/>
  <c r="U181" i="17"/>
  <c r="AH181" i="17"/>
  <c r="BU181" i="17"/>
  <c r="AP182" i="17"/>
  <c r="CH181" i="17"/>
  <c r="AC182" i="17"/>
  <c r="AU181" i="17"/>
  <c r="P182" i="17"/>
  <c r="BH181" i="17"/>
  <c r="CD185" i="16"/>
  <c r="CA185" i="16"/>
  <c r="CF185" i="16"/>
  <c r="BN185" i="16"/>
  <c r="BS185" i="16"/>
  <c r="BH184" i="16"/>
  <c r="AQ185" i="16"/>
  <c r="AN185" i="16"/>
  <c r="AS185" i="16"/>
  <c r="AD185" i="16"/>
  <c r="AA185" i="16"/>
  <c r="AF185" i="16"/>
  <c r="O184" i="16"/>
  <c r="T184" i="16"/>
  <c r="L185" i="16" s="1"/>
  <c r="P185" i="16" s="1"/>
  <c r="R184" i="16"/>
  <c r="L182" i="15"/>
  <c r="Q182" i="15"/>
  <c r="I183" i="15" s="1"/>
  <c r="O182" i="15"/>
  <c r="L183" i="14"/>
  <c r="O183" i="14"/>
  <c r="Q183" i="14"/>
  <c r="I184" i="14" s="1"/>
  <c r="CB182" i="18" l="1"/>
  <c r="CG182" i="18"/>
  <c r="BY183" i="18" s="1"/>
  <c r="CE182" i="18"/>
  <c r="AO182" i="18"/>
  <c r="AT182" i="18"/>
  <c r="AL183" i="18" s="1"/>
  <c r="AR182" i="18"/>
  <c r="Q183" i="18"/>
  <c r="N183" i="18"/>
  <c r="S183" i="18"/>
  <c r="BP183" i="18"/>
  <c r="BU182" i="18"/>
  <c r="AB182" i="18"/>
  <c r="AG182" i="18"/>
  <c r="Y183" i="18" s="1"/>
  <c r="AE182" i="18"/>
  <c r="BB182" i="18"/>
  <c r="BE182" i="18"/>
  <c r="BG182" i="18"/>
  <c r="AY183" i="18" s="1"/>
  <c r="Q182" i="17"/>
  <c r="N182" i="17"/>
  <c r="S182" i="17"/>
  <c r="BD182" i="17"/>
  <c r="BA182" i="17"/>
  <c r="BF182" i="17"/>
  <c r="AQ182" i="17"/>
  <c r="AN182" i="17"/>
  <c r="AS182" i="17"/>
  <c r="BQ182" i="17"/>
  <c r="BN182" i="17"/>
  <c r="BS182" i="17"/>
  <c r="AD182" i="17"/>
  <c r="AA182" i="17"/>
  <c r="AF182" i="17"/>
  <c r="CD182" i="17"/>
  <c r="CA182" i="17"/>
  <c r="CF182" i="17"/>
  <c r="CB185" i="16"/>
  <c r="CG185" i="16"/>
  <c r="BY186" i="16" s="1"/>
  <c r="CC186" i="16" s="1"/>
  <c r="CE185" i="16"/>
  <c r="BO185" i="16"/>
  <c r="BR185" i="16"/>
  <c r="BT185" i="16"/>
  <c r="BL186" i="16" s="1"/>
  <c r="BP186" i="16" s="1"/>
  <c r="BQ186" i="16" s="1"/>
  <c r="BD185" i="16"/>
  <c r="BA185" i="16"/>
  <c r="BF185" i="16"/>
  <c r="AO185" i="16"/>
  <c r="AT185" i="16"/>
  <c r="AL186" i="16" s="1"/>
  <c r="AP186" i="16" s="1"/>
  <c r="AR185" i="16"/>
  <c r="AB185" i="16"/>
  <c r="AG185" i="16"/>
  <c r="Y186" i="16" s="1"/>
  <c r="AC186" i="16" s="1"/>
  <c r="AE185" i="16"/>
  <c r="U184" i="16"/>
  <c r="R182" i="15"/>
  <c r="M183" i="15"/>
  <c r="M184" i="14"/>
  <c r="R183" i="14"/>
  <c r="AU182" i="18" l="1"/>
  <c r="CH182" i="18"/>
  <c r="AP183" i="18"/>
  <c r="BH182" i="18"/>
  <c r="AH182" i="18"/>
  <c r="O183" i="18"/>
  <c r="R183" i="18"/>
  <c r="T183" i="18"/>
  <c r="L184" i="18" s="1"/>
  <c r="CC183" i="18"/>
  <c r="BC183" i="18"/>
  <c r="BQ183" i="18"/>
  <c r="BN183" i="18"/>
  <c r="BS183" i="18"/>
  <c r="AC183" i="18"/>
  <c r="AO182" i="17"/>
  <c r="AT182" i="17"/>
  <c r="AL183" i="17" s="1"/>
  <c r="AR182" i="17"/>
  <c r="AB182" i="17"/>
  <c r="AE182" i="17"/>
  <c r="AG182" i="17"/>
  <c r="Y183" i="17" s="1"/>
  <c r="BO182" i="17"/>
  <c r="BR182" i="17"/>
  <c r="BT182" i="17"/>
  <c r="BL183" i="17" s="1"/>
  <c r="O182" i="17"/>
  <c r="R182" i="17"/>
  <c r="T182" i="17"/>
  <c r="L183" i="17" s="1"/>
  <c r="BB182" i="17"/>
  <c r="BG182" i="17"/>
  <c r="AY183" i="17" s="1"/>
  <c r="BE182" i="17"/>
  <c r="CB182" i="17"/>
  <c r="CE182" i="17"/>
  <c r="CG182" i="17"/>
  <c r="BY183" i="17" s="1"/>
  <c r="CH185" i="16"/>
  <c r="BU185" i="16"/>
  <c r="BB185" i="16"/>
  <c r="BG185" i="16"/>
  <c r="AY186" i="16" s="1"/>
  <c r="BC186" i="16" s="1"/>
  <c r="BE185" i="16"/>
  <c r="AU185" i="16"/>
  <c r="AH185" i="16"/>
  <c r="Q185" i="16"/>
  <c r="N185" i="16"/>
  <c r="S185" i="16"/>
  <c r="N183" i="15"/>
  <c r="K183" i="15"/>
  <c r="P183" i="15"/>
  <c r="N184" i="14"/>
  <c r="K184" i="14"/>
  <c r="P184" i="14"/>
  <c r="CD183" i="18" l="1"/>
  <c r="CA183" i="18"/>
  <c r="CF183" i="18"/>
  <c r="P184" i="18"/>
  <c r="U183" i="18"/>
  <c r="AD183" i="18"/>
  <c r="AA183" i="18"/>
  <c r="AF183" i="18"/>
  <c r="AQ183" i="18"/>
  <c r="AN183" i="18"/>
  <c r="AS183" i="18"/>
  <c r="BO183" i="18"/>
  <c r="BT183" i="18"/>
  <c r="BL184" i="18" s="1"/>
  <c r="BR183" i="18"/>
  <c r="BD183" i="18"/>
  <c r="BA183" i="18"/>
  <c r="BF183" i="18"/>
  <c r="AC183" i="17"/>
  <c r="CC183" i="17"/>
  <c r="CH182" i="17"/>
  <c r="BU182" i="17"/>
  <c r="AU182" i="17"/>
  <c r="P183" i="17"/>
  <c r="U182" i="17"/>
  <c r="AP183" i="17"/>
  <c r="AH182" i="17"/>
  <c r="BP183" i="17"/>
  <c r="BH182" i="17"/>
  <c r="BC183" i="17"/>
  <c r="CD186" i="16"/>
  <c r="CA186" i="16"/>
  <c r="CF186" i="16"/>
  <c r="BN186" i="16"/>
  <c r="BS186" i="16"/>
  <c r="BH185" i="16"/>
  <c r="AQ186" i="16"/>
  <c r="AN186" i="16"/>
  <c r="AS186" i="16"/>
  <c r="AD186" i="16"/>
  <c r="AA186" i="16"/>
  <c r="AF186" i="16"/>
  <c r="O185" i="16"/>
  <c r="T185" i="16"/>
  <c r="L186" i="16" s="1"/>
  <c r="P186" i="16" s="1"/>
  <c r="R185" i="16"/>
  <c r="L183" i="15"/>
  <c r="O183" i="15"/>
  <c r="Q183" i="15"/>
  <c r="I184" i="15" s="1"/>
  <c r="L184" i="14"/>
  <c r="Q184" i="14"/>
  <c r="I185" i="14" s="1"/>
  <c r="O184" i="14"/>
  <c r="AO183" i="18" l="1"/>
  <c r="AR183" i="18"/>
  <c r="AT183" i="18"/>
  <c r="AL184" i="18" s="1"/>
  <c r="Q184" i="18"/>
  <c r="N184" i="18"/>
  <c r="S184" i="18"/>
  <c r="BB183" i="18"/>
  <c r="BE183" i="18"/>
  <c r="BG183" i="18"/>
  <c r="AY184" i="18" s="1"/>
  <c r="CB183" i="18"/>
  <c r="CG183" i="18"/>
  <c r="BY184" i="18" s="1"/>
  <c r="CE183" i="18"/>
  <c r="BP184" i="18"/>
  <c r="BU183" i="18"/>
  <c r="AB183" i="18"/>
  <c r="AE183" i="18"/>
  <c r="AG183" i="18"/>
  <c r="Y184" i="18" s="1"/>
  <c r="AQ183" i="17"/>
  <c r="AN183" i="17"/>
  <c r="AS183" i="17"/>
  <c r="Q183" i="17"/>
  <c r="N183" i="17"/>
  <c r="S183" i="17"/>
  <c r="CD183" i="17"/>
  <c r="CA183" i="17"/>
  <c r="CF183" i="17"/>
  <c r="AD183" i="17"/>
  <c r="AA183" i="17"/>
  <c r="AF183" i="17"/>
  <c r="BD183" i="17"/>
  <c r="BA183" i="17"/>
  <c r="BF183" i="17"/>
  <c r="BQ183" i="17"/>
  <c r="BN183" i="17"/>
  <c r="BS183" i="17"/>
  <c r="CB186" i="16"/>
  <c r="CG186" i="16"/>
  <c r="BY187" i="16" s="1"/>
  <c r="CC187" i="16" s="1"/>
  <c r="CE186" i="16"/>
  <c r="BO186" i="16"/>
  <c r="BR186" i="16"/>
  <c r="BT186" i="16"/>
  <c r="BL187" i="16" s="1"/>
  <c r="BP187" i="16" s="1"/>
  <c r="BQ187" i="16" s="1"/>
  <c r="BD186" i="16"/>
  <c r="BA186" i="16"/>
  <c r="BF186" i="16"/>
  <c r="AO186" i="16"/>
  <c r="AR186" i="16"/>
  <c r="AT186" i="16"/>
  <c r="AL187" i="16" s="1"/>
  <c r="AP187" i="16" s="1"/>
  <c r="AB186" i="16"/>
  <c r="AG186" i="16"/>
  <c r="Y187" i="16" s="1"/>
  <c r="AC187" i="16" s="1"/>
  <c r="AE186" i="16"/>
  <c r="U185" i="16"/>
  <c r="R183" i="15"/>
  <c r="M184" i="15"/>
  <c r="M185" i="14"/>
  <c r="R184" i="14"/>
  <c r="CH183" i="18" l="1"/>
  <c r="AC184" i="18"/>
  <c r="AH183" i="18"/>
  <c r="AP184" i="18"/>
  <c r="O184" i="18"/>
  <c r="R184" i="18"/>
  <c r="T184" i="18"/>
  <c r="L185" i="18" s="1"/>
  <c r="AU183" i="18"/>
  <c r="CC184" i="18"/>
  <c r="BC184" i="18"/>
  <c r="BH183" i="18"/>
  <c r="BQ184" i="18"/>
  <c r="BN184" i="18"/>
  <c r="BS184" i="18"/>
  <c r="BB183" i="17"/>
  <c r="BG183" i="17"/>
  <c r="AY184" i="17" s="1"/>
  <c r="BE183" i="17"/>
  <c r="AO183" i="17"/>
  <c r="AR183" i="17"/>
  <c r="AT183" i="17"/>
  <c r="AL184" i="17" s="1"/>
  <c r="CB183" i="17"/>
  <c r="CG183" i="17"/>
  <c r="BY184" i="17" s="1"/>
  <c r="CE183" i="17"/>
  <c r="O183" i="17"/>
  <c r="T183" i="17"/>
  <c r="L184" i="17" s="1"/>
  <c r="R183" i="17"/>
  <c r="AB183" i="17"/>
  <c r="AG183" i="17"/>
  <c r="Y184" i="17" s="1"/>
  <c r="AE183" i="17"/>
  <c r="BO183" i="17"/>
  <c r="BT183" i="17"/>
  <c r="BL184" i="17" s="1"/>
  <c r="BR183" i="17"/>
  <c r="CH186" i="16"/>
  <c r="BU186" i="16"/>
  <c r="BB186" i="16"/>
  <c r="BG186" i="16"/>
  <c r="AY187" i="16" s="1"/>
  <c r="BC187" i="16" s="1"/>
  <c r="BE186" i="16"/>
  <c r="AU186" i="16"/>
  <c r="AH186" i="16"/>
  <c r="Q186" i="16"/>
  <c r="N186" i="16"/>
  <c r="S186" i="16"/>
  <c r="N184" i="15"/>
  <c r="K184" i="15"/>
  <c r="P184" i="15"/>
  <c r="N185" i="14"/>
  <c r="K185" i="14"/>
  <c r="P185" i="14"/>
  <c r="CD184" i="18" l="1"/>
  <c r="CA184" i="18"/>
  <c r="CF184" i="18"/>
  <c r="BO184" i="18"/>
  <c r="BT184" i="18"/>
  <c r="BL185" i="18" s="1"/>
  <c r="BR184" i="18"/>
  <c r="AD184" i="18"/>
  <c r="AA184" i="18"/>
  <c r="AF184" i="18"/>
  <c r="BD184" i="18"/>
  <c r="BA184" i="18"/>
  <c r="BF184" i="18"/>
  <c r="P185" i="18"/>
  <c r="U184" i="18"/>
  <c r="AQ184" i="18"/>
  <c r="AN184" i="18"/>
  <c r="AS184" i="18"/>
  <c r="P184" i="17"/>
  <c r="BH183" i="17"/>
  <c r="U183" i="17"/>
  <c r="BC184" i="17"/>
  <c r="CC184" i="17"/>
  <c r="AU183" i="17"/>
  <c r="BU183" i="17"/>
  <c r="CH183" i="17"/>
  <c r="AH183" i="17"/>
  <c r="AC184" i="17"/>
  <c r="BP184" i="17"/>
  <c r="AP184" i="17"/>
  <c r="CD187" i="16"/>
  <c r="CA187" i="16"/>
  <c r="CF187" i="16"/>
  <c r="G25" i="16" s="1"/>
  <c r="BN187" i="16"/>
  <c r="BS187" i="16"/>
  <c r="F25" i="16" s="1"/>
  <c r="BH186" i="16"/>
  <c r="AQ187" i="16"/>
  <c r="AN187" i="16"/>
  <c r="AS187" i="16"/>
  <c r="D25" i="16" s="1"/>
  <c r="AA187" i="16"/>
  <c r="AD187" i="16"/>
  <c r="AF187" i="16"/>
  <c r="C25" i="16" s="1"/>
  <c r="O186" i="16"/>
  <c r="R186" i="16"/>
  <c r="T186" i="16"/>
  <c r="L187" i="16" s="1"/>
  <c r="P187" i="16" s="1"/>
  <c r="L184" i="15"/>
  <c r="O184" i="15"/>
  <c r="Q184" i="15"/>
  <c r="I185" i="15" s="1"/>
  <c r="L185" i="14"/>
  <c r="O185" i="14"/>
  <c r="Q185" i="14"/>
  <c r="I186" i="14" s="1"/>
  <c r="AB184" i="18" l="1"/>
  <c r="AG184" i="18"/>
  <c r="Y185" i="18" s="1"/>
  <c r="AE184" i="18"/>
  <c r="Q185" i="18"/>
  <c r="N185" i="18"/>
  <c r="S185" i="18"/>
  <c r="BP185" i="18"/>
  <c r="AO184" i="18"/>
  <c r="AR184" i="18"/>
  <c r="AT184" i="18"/>
  <c r="AL185" i="18" s="1"/>
  <c r="CB184" i="18"/>
  <c r="CE184" i="18"/>
  <c r="CG184" i="18"/>
  <c r="BY185" i="18" s="1"/>
  <c r="BU184" i="18"/>
  <c r="BB184" i="18"/>
  <c r="BG184" i="18"/>
  <c r="AY185" i="18" s="1"/>
  <c r="BE184" i="18"/>
  <c r="BD184" i="17"/>
  <c r="BA184" i="17"/>
  <c r="BF184" i="17"/>
  <c r="Q184" i="17"/>
  <c r="N184" i="17"/>
  <c r="S184" i="17"/>
  <c r="AQ184" i="17"/>
  <c r="AN184" i="17"/>
  <c r="AS184" i="17"/>
  <c r="BQ184" i="17"/>
  <c r="BN184" i="17"/>
  <c r="BS184" i="17"/>
  <c r="AD184" i="17"/>
  <c r="AA184" i="17"/>
  <c r="AF184" i="17"/>
  <c r="CD184" i="17"/>
  <c r="CA184" i="17"/>
  <c r="CF184" i="17"/>
  <c r="CB187" i="16"/>
  <c r="CE187" i="16"/>
  <c r="CG187" i="16"/>
  <c r="BY188" i="16" s="1"/>
  <c r="CC188" i="16" s="1"/>
  <c r="BO187" i="16"/>
  <c r="BT187" i="16"/>
  <c r="BL188" i="16" s="1"/>
  <c r="BP188" i="16" s="1"/>
  <c r="BQ188" i="16" s="1"/>
  <c r="BR187" i="16"/>
  <c r="BD187" i="16"/>
  <c r="BA187" i="16"/>
  <c r="BF187" i="16"/>
  <c r="E25" i="16" s="1"/>
  <c r="AO187" i="16"/>
  <c r="AR187" i="16"/>
  <c r="AT187" i="16"/>
  <c r="AL188" i="16" s="1"/>
  <c r="AP188" i="16" s="1"/>
  <c r="AB187" i="16"/>
  <c r="AG187" i="16"/>
  <c r="Y188" i="16" s="1"/>
  <c r="AC188" i="16" s="1"/>
  <c r="AE187" i="16"/>
  <c r="U186" i="16"/>
  <c r="M185" i="15"/>
  <c r="R184" i="15"/>
  <c r="R185" i="14"/>
  <c r="M186" i="14"/>
  <c r="CC185" i="18" l="1"/>
  <c r="CH184" i="18"/>
  <c r="BH184" i="18"/>
  <c r="AP185" i="18"/>
  <c r="AH184" i="18"/>
  <c r="B23" i="18"/>
  <c r="O185" i="18"/>
  <c r="R185" i="18"/>
  <c r="T185" i="18"/>
  <c r="L186" i="18" s="1"/>
  <c r="AC185" i="18"/>
  <c r="BC185" i="18"/>
  <c r="AU184" i="18"/>
  <c r="BQ185" i="18"/>
  <c r="BN185" i="18"/>
  <c r="BS185" i="18"/>
  <c r="O184" i="17"/>
  <c r="T184" i="17"/>
  <c r="L185" i="17" s="1"/>
  <c r="R184" i="17"/>
  <c r="BO184" i="17"/>
  <c r="BR184" i="17"/>
  <c r="BT184" i="17"/>
  <c r="BL185" i="17" s="1"/>
  <c r="AB184" i="17"/>
  <c r="AG184" i="17"/>
  <c r="Y185" i="17" s="1"/>
  <c r="AE184" i="17"/>
  <c r="BB184" i="17"/>
  <c r="BE184" i="17"/>
  <c r="BG184" i="17"/>
  <c r="AY185" i="17" s="1"/>
  <c r="AO184" i="17"/>
  <c r="AT184" i="17"/>
  <c r="AL185" i="17" s="1"/>
  <c r="AR184" i="17"/>
  <c r="CB184" i="17"/>
  <c r="CG184" i="17"/>
  <c r="BY185" i="17" s="1"/>
  <c r="CE184" i="17"/>
  <c r="CH187" i="16"/>
  <c r="BU187" i="16"/>
  <c r="BB187" i="16"/>
  <c r="BE187" i="16"/>
  <c r="BG187" i="16"/>
  <c r="AY188" i="16" s="1"/>
  <c r="BC188" i="16" s="1"/>
  <c r="AU187" i="16"/>
  <c r="AH187" i="16"/>
  <c r="Q187" i="16"/>
  <c r="N187" i="16"/>
  <c r="S187" i="16"/>
  <c r="B25" i="16" s="1"/>
  <c r="N185" i="15"/>
  <c r="K185" i="15"/>
  <c r="P185" i="15"/>
  <c r="N186" i="14"/>
  <c r="K186" i="14"/>
  <c r="P186" i="14"/>
  <c r="AQ185" i="18" l="1"/>
  <c r="AN185" i="18"/>
  <c r="AS185" i="18"/>
  <c r="F23" i="18"/>
  <c r="BO185" i="18"/>
  <c r="BT185" i="18"/>
  <c r="BL186" i="18" s="1"/>
  <c r="BR185" i="18"/>
  <c r="U185" i="18"/>
  <c r="BD185" i="18"/>
  <c r="BA185" i="18"/>
  <c r="BF185" i="18"/>
  <c r="CD185" i="18"/>
  <c r="CA185" i="18"/>
  <c r="CF185" i="18"/>
  <c r="P186" i="18"/>
  <c r="AD185" i="18"/>
  <c r="AA185" i="18"/>
  <c r="AF185" i="18"/>
  <c r="BP185" i="17"/>
  <c r="BC185" i="17"/>
  <c r="BH184" i="17"/>
  <c r="AH184" i="17"/>
  <c r="P185" i="17"/>
  <c r="CC185" i="17"/>
  <c r="U184" i="17"/>
  <c r="AU184" i="17"/>
  <c r="AC185" i="17"/>
  <c r="CH184" i="17"/>
  <c r="BU184" i="17"/>
  <c r="AP185" i="17"/>
  <c r="CD188" i="16"/>
  <c r="CA188" i="16"/>
  <c r="CF188" i="16"/>
  <c r="BN188" i="16"/>
  <c r="BS188" i="16"/>
  <c r="BH187" i="16"/>
  <c r="AQ188" i="16"/>
  <c r="AN188" i="16"/>
  <c r="AS188" i="16"/>
  <c r="AD188" i="16"/>
  <c r="AA188" i="16"/>
  <c r="AF188" i="16"/>
  <c r="O187" i="16"/>
  <c r="R187" i="16"/>
  <c r="T187" i="16"/>
  <c r="L188" i="16" s="1"/>
  <c r="P188" i="16" s="1"/>
  <c r="L185" i="15"/>
  <c r="O185" i="15"/>
  <c r="Q185" i="15"/>
  <c r="I186" i="15" s="1"/>
  <c r="L186" i="14"/>
  <c r="O186" i="14"/>
  <c r="Q186" i="14"/>
  <c r="I187" i="14" s="1"/>
  <c r="BU185" i="18" l="1"/>
  <c r="BP186" i="18"/>
  <c r="G23" i="18"/>
  <c r="C23" i="18"/>
  <c r="D23" i="18"/>
  <c r="CB185" i="18"/>
  <c r="CG185" i="18"/>
  <c r="BY186" i="18" s="1"/>
  <c r="CE185" i="18"/>
  <c r="BB185" i="18"/>
  <c r="BG185" i="18"/>
  <c r="AY186" i="18" s="1"/>
  <c r="BE185" i="18"/>
  <c r="Q186" i="18"/>
  <c r="N186" i="18"/>
  <c r="S186" i="18"/>
  <c r="AO185" i="18"/>
  <c r="AR185" i="18"/>
  <c r="AT185" i="18"/>
  <c r="AL186" i="18" s="1"/>
  <c r="E23" i="18"/>
  <c r="AB185" i="18"/>
  <c r="AE185" i="18"/>
  <c r="AG185" i="18"/>
  <c r="Y186" i="18" s="1"/>
  <c r="BD185" i="17"/>
  <c r="BA185" i="17"/>
  <c r="BF185" i="17"/>
  <c r="AQ185" i="17"/>
  <c r="AN185" i="17"/>
  <c r="AS185" i="17"/>
  <c r="AD185" i="17"/>
  <c r="AA185" i="17"/>
  <c r="AF185" i="17"/>
  <c r="BQ185" i="17"/>
  <c r="BN185" i="17"/>
  <c r="BS185" i="17"/>
  <c r="CD185" i="17"/>
  <c r="CA185" i="17"/>
  <c r="CF185" i="17"/>
  <c r="Q185" i="17"/>
  <c r="N185" i="17"/>
  <c r="S185" i="17"/>
  <c r="CB188" i="16"/>
  <c r="CG188" i="16"/>
  <c r="BY189" i="16" s="1"/>
  <c r="CC189" i="16" s="1"/>
  <c r="CE188" i="16"/>
  <c r="BO188" i="16"/>
  <c r="BR188" i="16"/>
  <c r="BT188" i="16"/>
  <c r="BL189" i="16" s="1"/>
  <c r="BP189" i="16" s="1"/>
  <c r="BQ189" i="16" s="1"/>
  <c r="BD188" i="16"/>
  <c r="BA188" i="16"/>
  <c r="BF188" i="16"/>
  <c r="AO188" i="16"/>
  <c r="AR188" i="16"/>
  <c r="AT188" i="16"/>
  <c r="AL189" i="16" s="1"/>
  <c r="AP189" i="16" s="1"/>
  <c r="AB188" i="16"/>
  <c r="AE188" i="16"/>
  <c r="AG188" i="16"/>
  <c r="Y189" i="16" s="1"/>
  <c r="AC189" i="16" s="1"/>
  <c r="U187" i="16"/>
  <c r="M186" i="15"/>
  <c r="R185" i="15"/>
  <c r="M187" i="14"/>
  <c r="R186" i="14"/>
  <c r="BH185" i="18" l="1"/>
  <c r="BC186" i="18"/>
  <c r="BQ186" i="18"/>
  <c r="BN186" i="18"/>
  <c r="BS186" i="18"/>
  <c r="CH185" i="18"/>
  <c r="CC186" i="18"/>
  <c r="O186" i="18"/>
  <c r="R186" i="18"/>
  <c r="T186" i="18"/>
  <c r="L187" i="18" s="1"/>
  <c r="AP186" i="18"/>
  <c r="AU185" i="18"/>
  <c r="AC186" i="18"/>
  <c r="AH185" i="18"/>
  <c r="G23" i="17"/>
  <c r="D23" i="17"/>
  <c r="AO185" i="17"/>
  <c r="AR185" i="17"/>
  <c r="AT185" i="17"/>
  <c r="AL186" i="17" s="1"/>
  <c r="E23" i="17"/>
  <c r="AB185" i="17"/>
  <c r="AG185" i="17"/>
  <c r="Y186" i="17" s="1"/>
  <c r="AE185" i="17"/>
  <c r="CB185" i="17"/>
  <c r="CG185" i="17"/>
  <c r="BY186" i="17" s="1"/>
  <c r="CE185" i="17"/>
  <c r="B23" i="17"/>
  <c r="BB185" i="17"/>
  <c r="BG185" i="17"/>
  <c r="AY186" i="17" s="1"/>
  <c r="BE185" i="17"/>
  <c r="F23" i="17"/>
  <c r="BO185" i="17"/>
  <c r="BT185" i="17"/>
  <c r="BL186" i="17" s="1"/>
  <c r="BR185" i="17"/>
  <c r="O185" i="17"/>
  <c r="T185" i="17"/>
  <c r="L186" i="17" s="1"/>
  <c r="R185" i="17"/>
  <c r="C23" i="17"/>
  <c r="CH188" i="16"/>
  <c r="BU188" i="16"/>
  <c r="BB188" i="16"/>
  <c r="BG188" i="16"/>
  <c r="AY189" i="16" s="1"/>
  <c r="BC189" i="16" s="1"/>
  <c r="BE188" i="16"/>
  <c r="AU188" i="16"/>
  <c r="AH188" i="16"/>
  <c r="Q188" i="16"/>
  <c r="N188" i="16"/>
  <c r="S188" i="16"/>
  <c r="N186" i="15"/>
  <c r="K186" i="15"/>
  <c r="P186" i="15"/>
  <c r="N187" i="14"/>
  <c r="K187" i="14"/>
  <c r="P187" i="14"/>
  <c r="AD186" i="18" l="1"/>
  <c r="AA186" i="18"/>
  <c r="AF186" i="18"/>
  <c r="P187" i="18"/>
  <c r="U186" i="18"/>
  <c r="CD186" i="18"/>
  <c r="CA186" i="18"/>
  <c r="CF186" i="18"/>
  <c r="BO186" i="18"/>
  <c r="BR186" i="18"/>
  <c r="BT186" i="18"/>
  <c r="BL187" i="18" s="1"/>
  <c r="BD186" i="18"/>
  <c r="BA186" i="18"/>
  <c r="BF186" i="18"/>
  <c r="AQ186" i="18"/>
  <c r="AN186" i="18"/>
  <c r="AS186" i="18"/>
  <c r="CC186" i="17"/>
  <c r="AU185" i="17"/>
  <c r="BP186" i="17"/>
  <c r="AP186" i="17"/>
  <c r="BC186" i="17"/>
  <c r="AC186" i="17"/>
  <c r="CH185" i="17"/>
  <c r="AH185" i="17"/>
  <c r="U185" i="17"/>
  <c r="BH185" i="17"/>
  <c r="P186" i="17"/>
  <c r="BU185" i="17"/>
  <c r="CD189" i="16"/>
  <c r="CA189" i="16"/>
  <c r="CF189" i="16"/>
  <c r="BN189" i="16"/>
  <c r="BS189" i="16"/>
  <c r="BH188" i="16"/>
  <c r="AQ189" i="16"/>
  <c r="AN189" i="16"/>
  <c r="AS189" i="16"/>
  <c r="AD189" i="16"/>
  <c r="AA189" i="16"/>
  <c r="AF189" i="16"/>
  <c r="O188" i="16"/>
  <c r="T188" i="16"/>
  <c r="L189" i="16" s="1"/>
  <c r="P189" i="16" s="1"/>
  <c r="R188" i="16"/>
  <c r="L186" i="15"/>
  <c r="Q186" i="15"/>
  <c r="I187" i="15" s="1"/>
  <c r="O186" i="15"/>
  <c r="L187" i="14"/>
  <c r="Q187" i="14"/>
  <c r="I188" i="14" s="1"/>
  <c r="O187" i="14"/>
  <c r="BB186" i="18" l="1"/>
  <c r="BE186" i="18"/>
  <c r="BG186" i="18"/>
  <c r="AY187" i="18" s="1"/>
  <c r="Q187" i="18"/>
  <c r="N187" i="18"/>
  <c r="S187" i="18"/>
  <c r="AB186" i="18"/>
  <c r="AE186" i="18"/>
  <c r="AG186" i="18"/>
  <c r="Y187" i="18" s="1"/>
  <c r="CB186" i="18"/>
  <c r="CE186" i="18"/>
  <c r="CG186" i="18"/>
  <c r="BY187" i="18" s="1"/>
  <c r="BP187" i="18"/>
  <c r="BU186" i="18"/>
  <c r="AO186" i="18"/>
  <c r="AR186" i="18"/>
  <c r="AT186" i="18"/>
  <c r="AL187" i="18" s="1"/>
  <c r="AQ186" i="17"/>
  <c r="AN186" i="17"/>
  <c r="AS186" i="17"/>
  <c r="Q186" i="17"/>
  <c r="N186" i="17"/>
  <c r="S186" i="17"/>
  <c r="AD186" i="17"/>
  <c r="AA186" i="17"/>
  <c r="AF186" i="17"/>
  <c r="BD186" i="17"/>
  <c r="BA186" i="17"/>
  <c r="BF186" i="17"/>
  <c r="BQ186" i="17"/>
  <c r="BN186" i="17"/>
  <c r="BS186" i="17"/>
  <c r="CD186" i="17"/>
  <c r="CA186" i="17"/>
  <c r="CF186" i="17"/>
  <c r="CB189" i="16"/>
  <c r="CG189" i="16"/>
  <c r="BY190" i="16" s="1"/>
  <c r="CC190" i="16" s="1"/>
  <c r="CE189" i="16"/>
  <c r="BO189" i="16"/>
  <c r="BT189" i="16"/>
  <c r="BL190" i="16" s="1"/>
  <c r="BP190" i="16" s="1"/>
  <c r="BQ190" i="16" s="1"/>
  <c r="BR189" i="16"/>
  <c r="BD189" i="16"/>
  <c r="BA189" i="16"/>
  <c r="BF189" i="16"/>
  <c r="AO189" i="16"/>
  <c r="AT189" i="16"/>
  <c r="AL190" i="16" s="1"/>
  <c r="AP190" i="16" s="1"/>
  <c r="AR189" i="16"/>
  <c r="AB189" i="16"/>
  <c r="AE189" i="16"/>
  <c r="AG189" i="16"/>
  <c r="Y190" i="16" s="1"/>
  <c r="AC190" i="16" s="1"/>
  <c r="U188" i="16"/>
  <c r="R186" i="15"/>
  <c r="M187" i="15"/>
  <c r="R187" i="14"/>
  <c r="M188" i="14"/>
  <c r="BQ187" i="18" l="1"/>
  <c r="BN187" i="18"/>
  <c r="BS187" i="18"/>
  <c r="CC187" i="18"/>
  <c r="AU186" i="18"/>
  <c r="BC187" i="18"/>
  <c r="O187" i="18"/>
  <c r="T187" i="18"/>
  <c r="L188" i="18" s="1"/>
  <c r="R187" i="18"/>
  <c r="CH186" i="18"/>
  <c r="AH186" i="18"/>
  <c r="BH186" i="18"/>
  <c r="AP187" i="18"/>
  <c r="AC187" i="18"/>
  <c r="BO186" i="17"/>
  <c r="BR186" i="17"/>
  <c r="BT186" i="17"/>
  <c r="BL187" i="17" s="1"/>
  <c r="O186" i="17"/>
  <c r="R186" i="17"/>
  <c r="T186" i="17"/>
  <c r="L187" i="17" s="1"/>
  <c r="AO186" i="17"/>
  <c r="AR186" i="17"/>
  <c r="AT186" i="17"/>
  <c r="AL187" i="17" s="1"/>
  <c r="AB186" i="17"/>
  <c r="AG186" i="17"/>
  <c r="Y187" i="17" s="1"/>
  <c r="AE186" i="17"/>
  <c r="BB186" i="17"/>
  <c r="BG186" i="17"/>
  <c r="AY187" i="17" s="1"/>
  <c r="BE186" i="17"/>
  <c r="CB186" i="17"/>
  <c r="CG186" i="17"/>
  <c r="BY187" i="17" s="1"/>
  <c r="CE186" i="17"/>
  <c r="CH189" i="16"/>
  <c r="BU189" i="16"/>
  <c r="BB189" i="16"/>
  <c r="BG189" i="16"/>
  <c r="AY190" i="16" s="1"/>
  <c r="BC190" i="16" s="1"/>
  <c r="BE189" i="16"/>
  <c r="AU189" i="16"/>
  <c r="AH189" i="16"/>
  <c r="Q189" i="16"/>
  <c r="N189" i="16"/>
  <c r="S189" i="16"/>
  <c r="N187" i="15"/>
  <c r="K187" i="15"/>
  <c r="P187" i="15"/>
  <c r="N188" i="14"/>
  <c r="K188" i="14"/>
  <c r="P188" i="14"/>
  <c r="P188" i="18" l="1"/>
  <c r="AD187" i="18"/>
  <c r="AA187" i="18"/>
  <c r="AF187" i="18"/>
  <c r="CD187" i="18"/>
  <c r="CA187" i="18"/>
  <c r="CF187" i="18"/>
  <c r="U187" i="18"/>
  <c r="AQ187" i="18"/>
  <c r="AN187" i="18"/>
  <c r="AS187" i="18"/>
  <c r="BO187" i="18"/>
  <c r="BR187" i="18"/>
  <c r="BT187" i="18"/>
  <c r="BL188" i="18" s="1"/>
  <c r="BD187" i="18"/>
  <c r="BA187" i="18"/>
  <c r="BF187" i="18"/>
  <c r="AH186" i="17"/>
  <c r="CC187" i="17"/>
  <c r="U186" i="17"/>
  <c r="BP187" i="17"/>
  <c r="AC187" i="17"/>
  <c r="AP187" i="17"/>
  <c r="BU186" i="17"/>
  <c r="BC187" i="17"/>
  <c r="P187" i="17"/>
  <c r="CH186" i="17"/>
  <c r="BH186" i="17"/>
  <c r="AU186" i="17"/>
  <c r="CD190" i="16"/>
  <c r="CA190" i="16"/>
  <c r="CF190" i="16"/>
  <c r="BN190" i="16"/>
  <c r="BS190" i="16"/>
  <c r="BH189" i="16"/>
  <c r="AQ190" i="16"/>
  <c r="AN190" i="16"/>
  <c r="AS190" i="16"/>
  <c r="AD190" i="16"/>
  <c r="AA190" i="16"/>
  <c r="AF190" i="16"/>
  <c r="O189" i="16"/>
  <c r="R189" i="16"/>
  <c r="T189" i="16"/>
  <c r="L190" i="16" s="1"/>
  <c r="P190" i="16" s="1"/>
  <c r="L187" i="15"/>
  <c r="O187" i="15"/>
  <c r="Q187" i="15"/>
  <c r="I188" i="15" s="1"/>
  <c r="L188" i="14"/>
  <c r="O188" i="14"/>
  <c r="Q188" i="14"/>
  <c r="I189" i="14" s="1"/>
  <c r="BU187" i="18" l="1"/>
  <c r="AO187" i="18"/>
  <c r="AT187" i="18"/>
  <c r="AL188" i="18" s="1"/>
  <c r="AR187" i="18"/>
  <c r="BB187" i="18"/>
  <c r="BG187" i="18"/>
  <c r="AY188" i="18" s="1"/>
  <c r="BE187" i="18"/>
  <c r="AB187" i="18"/>
  <c r="AG187" i="18"/>
  <c r="Y188" i="18" s="1"/>
  <c r="AE187" i="18"/>
  <c r="CB187" i="18"/>
  <c r="CE187" i="18"/>
  <c r="CG187" i="18"/>
  <c r="BY188" i="18" s="1"/>
  <c r="BP188" i="18"/>
  <c r="Q188" i="18"/>
  <c r="N188" i="18"/>
  <c r="S188" i="18"/>
  <c r="BQ187" i="17"/>
  <c r="BN187" i="17"/>
  <c r="BS187" i="17"/>
  <c r="AQ187" i="17"/>
  <c r="AN187" i="17"/>
  <c r="AS187" i="17"/>
  <c r="CD187" i="17"/>
  <c r="CA187" i="17"/>
  <c r="CF187" i="17"/>
  <c r="AD187" i="17"/>
  <c r="AA187" i="17"/>
  <c r="AF187" i="17"/>
  <c r="BD187" i="17"/>
  <c r="BA187" i="17"/>
  <c r="BF187" i="17"/>
  <c r="Q187" i="17"/>
  <c r="N187" i="17"/>
  <c r="S187" i="17"/>
  <c r="CB190" i="16"/>
  <c r="CE190" i="16"/>
  <c r="CG190" i="16"/>
  <c r="BY191" i="16" s="1"/>
  <c r="CC191" i="16" s="1"/>
  <c r="BO190" i="16"/>
  <c r="BR190" i="16"/>
  <c r="BT190" i="16"/>
  <c r="BL191" i="16" s="1"/>
  <c r="BP191" i="16" s="1"/>
  <c r="BQ191" i="16" s="1"/>
  <c r="BD190" i="16"/>
  <c r="BA190" i="16"/>
  <c r="BF190" i="16"/>
  <c r="AO190" i="16"/>
  <c r="AT190" i="16"/>
  <c r="AL191" i="16" s="1"/>
  <c r="AP191" i="16" s="1"/>
  <c r="AR190" i="16"/>
  <c r="AB190" i="16"/>
  <c r="AE190" i="16"/>
  <c r="AG190" i="16"/>
  <c r="Y191" i="16" s="1"/>
  <c r="AC191" i="16" s="1"/>
  <c r="U189" i="16"/>
  <c r="M188" i="15"/>
  <c r="R187" i="15"/>
  <c r="R188" i="14"/>
  <c r="M189" i="14"/>
  <c r="CH187" i="18" l="1"/>
  <c r="AH187" i="18"/>
  <c r="BQ188" i="18"/>
  <c r="BN188" i="18"/>
  <c r="BS188" i="18"/>
  <c r="AU187" i="18"/>
  <c r="O188" i="18"/>
  <c r="T188" i="18"/>
  <c r="L189" i="18" s="1"/>
  <c r="R188" i="18"/>
  <c r="BC188" i="18"/>
  <c r="AP188" i="18"/>
  <c r="AC188" i="18"/>
  <c r="BH187" i="18"/>
  <c r="CC188" i="18"/>
  <c r="BB187" i="17"/>
  <c r="BG187" i="17"/>
  <c r="AY188" i="17" s="1"/>
  <c r="BE187" i="17"/>
  <c r="AO187" i="17"/>
  <c r="AT187" i="17"/>
  <c r="AL188" i="17" s="1"/>
  <c r="AR187" i="17"/>
  <c r="BO187" i="17"/>
  <c r="BR187" i="17"/>
  <c r="BT187" i="17"/>
  <c r="BL188" i="17" s="1"/>
  <c r="CB187" i="17"/>
  <c r="CG187" i="17"/>
  <c r="BY188" i="17" s="1"/>
  <c r="CE187" i="17"/>
  <c r="AB187" i="17"/>
  <c r="AG187" i="17"/>
  <c r="Y188" i="17" s="1"/>
  <c r="AE187" i="17"/>
  <c r="O187" i="17"/>
  <c r="T187" i="17"/>
  <c r="L188" i="17" s="1"/>
  <c r="R187" i="17"/>
  <c r="CH190" i="16"/>
  <c r="BU190" i="16"/>
  <c r="BB190" i="16"/>
  <c r="BG190" i="16"/>
  <c r="AY191" i="16" s="1"/>
  <c r="BC191" i="16" s="1"/>
  <c r="BE190" i="16"/>
  <c r="AU190" i="16"/>
  <c r="AH190" i="16"/>
  <c r="Q190" i="16"/>
  <c r="N190" i="16"/>
  <c r="S190" i="16"/>
  <c r="N188" i="15"/>
  <c r="K188" i="15"/>
  <c r="P188" i="15"/>
  <c r="N189" i="14"/>
  <c r="K189" i="14"/>
  <c r="P189" i="14"/>
  <c r="BO188" i="18" l="1"/>
  <c r="BR188" i="18"/>
  <c r="BT188" i="18"/>
  <c r="BL189" i="18" s="1"/>
  <c r="U188" i="18"/>
  <c r="AD188" i="18"/>
  <c r="AA188" i="18"/>
  <c r="AF188" i="18"/>
  <c r="BD188" i="18"/>
  <c r="BA188" i="18"/>
  <c r="BF188" i="18"/>
  <c r="CD188" i="18"/>
  <c r="CA188" i="18"/>
  <c r="CF188" i="18"/>
  <c r="P189" i="18"/>
  <c r="AQ188" i="18"/>
  <c r="AN188" i="18"/>
  <c r="AS188" i="18"/>
  <c r="U187" i="17"/>
  <c r="AU187" i="17"/>
  <c r="P188" i="17"/>
  <c r="AH187" i="17"/>
  <c r="AP188" i="17"/>
  <c r="BP188" i="17"/>
  <c r="AC188" i="17"/>
  <c r="CH187" i="17"/>
  <c r="CC188" i="17"/>
  <c r="BH187" i="17"/>
  <c r="BC188" i="17"/>
  <c r="BU187" i="17"/>
  <c r="CD191" i="16"/>
  <c r="CA191" i="16"/>
  <c r="CF191" i="16"/>
  <c r="BN191" i="16"/>
  <c r="BS191" i="16"/>
  <c r="BH190" i="16"/>
  <c r="AQ191" i="16"/>
  <c r="AN191" i="16"/>
  <c r="AS191" i="16"/>
  <c r="AA191" i="16"/>
  <c r="AD191" i="16"/>
  <c r="AF191" i="16"/>
  <c r="O190" i="16"/>
  <c r="R190" i="16"/>
  <c r="T190" i="16"/>
  <c r="L191" i="16" s="1"/>
  <c r="P191" i="16" s="1"/>
  <c r="L188" i="15"/>
  <c r="Q188" i="15"/>
  <c r="I189" i="15" s="1"/>
  <c r="O188" i="15"/>
  <c r="L189" i="14"/>
  <c r="O189" i="14"/>
  <c r="Q189" i="14"/>
  <c r="I190" i="14" s="1"/>
  <c r="BP189" i="18" l="1"/>
  <c r="AB188" i="18"/>
  <c r="AE188" i="18"/>
  <c r="AG188" i="18"/>
  <c r="Y189" i="18" s="1"/>
  <c r="CB188" i="18"/>
  <c r="CE188" i="18"/>
  <c r="CG188" i="18"/>
  <c r="BY189" i="18" s="1"/>
  <c r="BU188" i="18"/>
  <c r="AO188" i="18"/>
  <c r="AR188" i="18"/>
  <c r="AT188" i="18"/>
  <c r="AL189" i="18" s="1"/>
  <c r="BB188" i="18"/>
  <c r="BE188" i="18"/>
  <c r="BG188" i="18"/>
  <c r="AY189" i="18" s="1"/>
  <c r="Q189" i="18"/>
  <c r="N189" i="18"/>
  <c r="S189" i="18"/>
  <c r="Q188" i="17"/>
  <c r="N188" i="17"/>
  <c r="S188" i="17"/>
  <c r="BD188" i="17"/>
  <c r="BA188" i="17"/>
  <c r="BF188" i="17"/>
  <c r="AQ188" i="17"/>
  <c r="AN188" i="17"/>
  <c r="AS188" i="17"/>
  <c r="AD188" i="17"/>
  <c r="AA188" i="17"/>
  <c r="AF188" i="17"/>
  <c r="BQ188" i="17"/>
  <c r="BN188" i="17"/>
  <c r="BS188" i="17"/>
  <c r="CD188" i="17"/>
  <c r="CA188" i="17"/>
  <c r="CF188" i="17"/>
  <c r="CB191" i="16"/>
  <c r="CG191" i="16"/>
  <c r="BY192" i="16" s="1"/>
  <c r="CC192" i="16" s="1"/>
  <c r="CE191" i="16"/>
  <c r="BO191" i="16"/>
  <c r="BR191" i="16"/>
  <c r="BT191" i="16"/>
  <c r="BL192" i="16" s="1"/>
  <c r="BP192" i="16" s="1"/>
  <c r="BQ192" i="16" s="1"/>
  <c r="BD191" i="16"/>
  <c r="BA191" i="16"/>
  <c r="BF191" i="16"/>
  <c r="AO191" i="16"/>
  <c r="AT191" i="16"/>
  <c r="AL192" i="16" s="1"/>
  <c r="AP192" i="16" s="1"/>
  <c r="AR191" i="16"/>
  <c r="AB191" i="16"/>
  <c r="AG191" i="16"/>
  <c r="Y192" i="16" s="1"/>
  <c r="AC192" i="16" s="1"/>
  <c r="AE191" i="16"/>
  <c r="U190" i="16"/>
  <c r="M189" i="15"/>
  <c r="R188" i="15"/>
  <c r="M190" i="14"/>
  <c r="R189" i="14"/>
  <c r="CC189" i="18" l="1"/>
  <c r="AH188" i="18"/>
  <c r="O189" i="18"/>
  <c r="R189" i="18"/>
  <c r="T189" i="18"/>
  <c r="L190" i="18" s="1"/>
  <c r="BC189" i="18"/>
  <c r="AP189" i="18"/>
  <c r="AU188" i="18"/>
  <c r="BH188" i="18"/>
  <c r="BQ189" i="18"/>
  <c r="BN189" i="18"/>
  <c r="BS189" i="18"/>
  <c r="CH188" i="18"/>
  <c r="AC189" i="18"/>
  <c r="AO188" i="17"/>
  <c r="AT188" i="17"/>
  <c r="AL189" i="17" s="1"/>
  <c r="AR188" i="17"/>
  <c r="BO188" i="17"/>
  <c r="BT188" i="17"/>
  <c r="BL189" i="17" s="1"/>
  <c r="BR188" i="17"/>
  <c r="BB188" i="17"/>
  <c r="BG188" i="17"/>
  <c r="AY189" i="17" s="1"/>
  <c r="BE188" i="17"/>
  <c r="O188" i="17"/>
  <c r="R188" i="17"/>
  <c r="T188" i="17"/>
  <c r="L189" i="17" s="1"/>
  <c r="AB188" i="17"/>
  <c r="AG188" i="17"/>
  <c r="Y189" i="17" s="1"/>
  <c r="AE188" i="17"/>
  <c r="CB188" i="17"/>
  <c r="CG188" i="17"/>
  <c r="BY189" i="17" s="1"/>
  <c r="CE188" i="17"/>
  <c r="CH191" i="16"/>
  <c r="BU191" i="16"/>
  <c r="BB191" i="16"/>
  <c r="BE191" i="16"/>
  <c r="BG191" i="16"/>
  <c r="AY192" i="16" s="1"/>
  <c r="BC192" i="16" s="1"/>
  <c r="AU191" i="16"/>
  <c r="AH191" i="16"/>
  <c r="Q191" i="16"/>
  <c r="N191" i="16"/>
  <c r="S191" i="16"/>
  <c r="N189" i="15"/>
  <c r="K189" i="15"/>
  <c r="P189" i="15"/>
  <c r="N190" i="14"/>
  <c r="K190" i="14"/>
  <c r="P190" i="14"/>
  <c r="P190" i="18" l="1"/>
  <c r="AD189" i="18"/>
  <c r="AA189" i="18"/>
  <c r="AF189" i="18"/>
  <c r="U189" i="18"/>
  <c r="CD189" i="18"/>
  <c r="CA189" i="18"/>
  <c r="CF189" i="18"/>
  <c r="AQ189" i="18"/>
  <c r="AN189" i="18"/>
  <c r="AS189" i="18"/>
  <c r="BO189" i="18"/>
  <c r="BT189" i="18"/>
  <c r="BL190" i="18" s="1"/>
  <c r="BR189" i="18"/>
  <c r="BD189" i="18"/>
  <c r="BA189" i="18"/>
  <c r="BF189" i="18"/>
  <c r="CH188" i="17"/>
  <c r="BH188" i="17"/>
  <c r="BC189" i="17"/>
  <c r="AU188" i="17"/>
  <c r="CC189" i="17"/>
  <c r="AH188" i="17"/>
  <c r="AP189" i="17"/>
  <c r="P189" i="17"/>
  <c r="U188" i="17"/>
  <c r="BU188" i="17"/>
  <c r="BP189" i="17"/>
  <c r="AC189" i="17"/>
  <c r="CD192" i="16"/>
  <c r="CA192" i="16"/>
  <c r="CF192" i="16"/>
  <c r="BN192" i="16"/>
  <c r="BS192" i="16"/>
  <c r="BH191" i="16"/>
  <c r="AQ192" i="16"/>
  <c r="AN192" i="16"/>
  <c r="AS192" i="16"/>
  <c r="AD192" i="16"/>
  <c r="AA192" i="16"/>
  <c r="AF192" i="16"/>
  <c r="O191" i="16"/>
  <c r="T191" i="16"/>
  <c r="L192" i="16" s="1"/>
  <c r="P192" i="16" s="1"/>
  <c r="R191" i="16"/>
  <c r="L189" i="15"/>
  <c r="O189" i="15"/>
  <c r="Q189" i="15"/>
  <c r="I190" i="15" s="1"/>
  <c r="L190" i="14"/>
  <c r="Q190" i="14"/>
  <c r="I191" i="14" s="1"/>
  <c r="O190" i="14"/>
  <c r="BP190" i="18" l="1"/>
  <c r="BB189" i="18"/>
  <c r="BE189" i="18"/>
  <c r="BG189" i="18"/>
  <c r="AY190" i="18" s="1"/>
  <c r="AO189" i="18"/>
  <c r="AT189" i="18"/>
  <c r="AL190" i="18" s="1"/>
  <c r="AR189" i="18"/>
  <c r="AB189" i="18"/>
  <c r="AG189" i="18"/>
  <c r="Y190" i="18" s="1"/>
  <c r="AE189" i="18"/>
  <c r="CB189" i="18"/>
  <c r="CG189" i="18"/>
  <c r="BY190" i="18" s="1"/>
  <c r="CE189" i="18"/>
  <c r="BU189" i="18"/>
  <c r="Q190" i="18"/>
  <c r="N190" i="18"/>
  <c r="S190" i="18"/>
  <c r="BQ189" i="17"/>
  <c r="BN189" i="17"/>
  <c r="BS189" i="17"/>
  <c r="Q189" i="17"/>
  <c r="N189" i="17"/>
  <c r="S189" i="17"/>
  <c r="BD189" i="17"/>
  <c r="BA189" i="17"/>
  <c r="BF189" i="17"/>
  <c r="CD189" i="17"/>
  <c r="CA189" i="17"/>
  <c r="CF189" i="17"/>
  <c r="AD189" i="17"/>
  <c r="AA189" i="17"/>
  <c r="AF189" i="17"/>
  <c r="AQ189" i="17"/>
  <c r="AN189" i="17"/>
  <c r="AS189" i="17"/>
  <c r="CB192" i="16"/>
  <c r="CG192" i="16"/>
  <c r="BY193" i="16" s="1"/>
  <c r="CC193" i="16" s="1"/>
  <c r="CE192" i="16"/>
  <c r="BO192" i="16"/>
  <c r="BR192" i="16"/>
  <c r="BT192" i="16"/>
  <c r="BL193" i="16" s="1"/>
  <c r="BP193" i="16" s="1"/>
  <c r="BQ193" i="16" s="1"/>
  <c r="BD192" i="16"/>
  <c r="BA192" i="16"/>
  <c r="BF192" i="16"/>
  <c r="AO192" i="16"/>
  <c r="AR192" i="16"/>
  <c r="AT192" i="16"/>
  <c r="AL193" i="16" s="1"/>
  <c r="AP193" i="16" s="1"/>
  <c r="AB192" i="16"/>
  <c r="AG192" i="16"/>
  <c r="Y193" i="16" s="1"/>
  <c r="AC193" i="16" s="1"/>
  <c r="AE192" i="16"/>
  <c r="U191" i="16"/>
  <c r="R189" i="15"/>
  <c r="M190" i="15"/>
  <c r="R190" i="14"/>
  <c r="M191" i="14"/>
  <c r="BH189" i="18" l="1"/>
  <c r="CH189" i="18"/>
  <c r="CC190" i="18"/>
  <c r="O190" i="18"/>
  <c r="R190" i="18"/>
  <c r="T190" i="18"/>
  <c r="L191" i="18" s="1"/>
  <c r="AC190" i="18"/>
  <c r="AU189" i="18"/>
  <c r="BC190" i="18"/>
  <c r="AH189" i="18"/>
  <c r="AP190" i="18"/>
  <c r="BQ190" i="18"/>
  <c r="BN190" i="18"/>
  <c r="BS190" i="18"/>
  <c r="AB189" i="17"/>
  <c r="AE189" i="17"/>
  <c r="AG189" i="17"/>
  <c r="Y190" i="17" s="1"/>
  <c r="O189" i="17"/>
  <c r="R189" i="17"/>
  <c r="T189" i="17"/>
  <c r="L190" i="17" s="1"/>
  <c r="BO189" i="17"/>
  <c r="BR189" i="17"/>
  <c r="BT189" i="17"/>
  <c r="BL190" i="17" s="1"/>
  <c r="BB189" i="17"/>
  <c r="BE189" i="17"/>
  <c r="BG189" i="17"/>
  <c r="AY190" i="17" s="1"/>
  <c r="CB189" i="17"/>
  <c r="CG189" i="17"/>
  <c r="BY190" i="17" s="1"/>
  <c r="CE189" i="17"/>
  <c r="AO189" i="17"/>
  <c r="AT189" i="17"/>
  <c r="AL190" i="17" s="1"/>
  <c r="AR189" i="17"/>
  <c r="CH192" i="16"/>
  <c r="BU192" i="16"/>
  <c r="BB192" i="16"/>
  <c r="BG192" i="16"/>
  <c r="AY193" i="16" s="1"/>
  <c r="BC193" i="16" s="1"/>
  <c r="BE192" i="16"/>
  <c r="AU192" i="16"/>
  <c r="AH192" i="16"/>
  <c r="Q192" i="16"/>
  <c r="N192" i="16"/>
  <c r="S192" i="16"/>
  <c r="N190" i="15"/>
  <c r="K190" i="15"/>
  <c r="P190" i="15"/>
  <c r="N191" i="14"/>
  <c r="K191" i="14"/>
  <c r="P191" i="14"/>
  <c r="BD190" i="18" l="1"/>
  <c r="BA190" i="18"/>
  <c r="BF190" i="18"/>
  <c r="AQ190" i="18"/>
  <c r="AN190" i="18"/>
  <c r="AS190" i="18"/>
  <c r="BO190" i="18"/>
  <c r="BT190" i="18"/>
  <c r="BL191" i="18" s="1"/>
  <c r="BR190" i="18"/>
  <c r="P191" i="18"/>
  <c r="CD190" i="18"/>
  <c r="CA190" i="18"/>
  <c r="CF190" i="18"/>
  <c r="AD190" i="18"/>
  <c r="AA190" i="18"/>
  <c r="AF190" i="18"/>
  <c r="U190" i="18"/>
  <c r="P190" i="17"/>
  <c r="AP190" i="17"/>
  <c r="BC190" i="17"/>
  <c r="AU189" i="17"/>
  <c r="BP190" i="17"/>
  <c r="CH189" i="17"/>
  <c r="CC190" i="17"/>
  <c r="AH189" i="17"/>
  <c r="U189" i="17"/>
  <c r="BU189" i="17"/>
  <c r="BH189" i="17"/>
  <c r="AC190" i="17"/>
  <c r="CD193" i="16"/>
  <c r="CA193" i="16"/>
  <c r="CF193" i="16"/>
  <c r="BN193" i="16"/>
  <c r="BS193" i="16"/>
  <c r="BH192" i="16"/>
  <c r="AQ193" i="16"/>
  <c r="AN193" i="16"/>
  <c r="AS193" i="16"/>
  <c r="AD193" i="16"/>
  <c r="AA193" i="16"/>
  <c r="AF193" i="16"/>
  <c r="O192" i="16"/>
  <c r="T192" i="16"/>
  <c r="L193" i="16" s="1"/>
  <c r="P193" i="16" s="1"/>
  <c r="R192" i="16"/>
  <c r="L190" i="15"/>
  <c r="O190" i="15"/>
  <c r="Q190" i="15"/>
  <c r="I191" i="15" s="1"/>
  <c r="L191" i="14"/>
  <c r="Q191" i="14"/>
  <c r="I192" i="14" s="1"/>
  <c r="O191" i="14"/>
  <c r="CB190" i="18" l="1"/>
  <c r="CE190" i="18"/>
  <c r="CG190" i="18"/>
  <c r="BY191" i="18" s="1"/>
  <c r="AO190" i="18"/>
  <c r="AR190" i="18"/>
  <c r="AT190" i="18"/>
  <c r="AL191" i="18" s="1"/>
  <c r="BU190" i="18"/>
  <c r="BB190" i="18"/>
  <c r="BE190" i="18"/>
  <c r="BG190" i="18"/>
  <c r="AY191" i="18" s="1"/>
  <c r="Q191" i="18"/>
  <c r="N191" i="18"/>
  <c r="S191" i="18"/>
  <c r="AB190" i="18"/>
  <c r="AE190" i="18"/>
  <c r="AG190" i="18"/>
  <c r="Y191" i="18" s="1"/>
  <c r="BP191" i="18"/>
  <c r="AD190" i="17"/>
  <c r="AA190" i="17"/>
  <c r="AF190" i="17"/>
  <c r="BD190" i="17"/>
  <c r="BA190" i="17"/>
  <c r="BF190" i="17"/>
  <c r="AQ190" i="17"/>
  <c r="AN190" i="17"/>
  <c r="AS190" i="17"/>
  <c r="CD190" i="17"/>
  <c r="CA190" i="17"/>
  <c r="CF190" i="17"/>
  <c r="BQ190" i="17"/>
  <c r="BN190" i="17"/>
  <c r="BS190" i="17"/>
  <c r="Q190" i="17"/>
  <c r="N190" i="17"/>
  <c r="S190" i="17"/>
  <c r="CB193" i="16"/>
  <c r="CE193" i="16"/>
  <c r="CG193" i="16"/>
  <c r="BY194" i="16" s="1"/>
  <c r="CC194" i="16" s="1"/>
  <c r="BO193" i="16"/>
  <c r="BT193" i="16"/>
  <c r="BL194" i="16" s="1"/>
  <c r="BP194" i="16" s="1"/>
  <c r="BQ194" i="16" s="1"/>
  <c r="BR193" i="16"/>
  <c r="BD193" i="16"/>
  <c r="BA193" i="16"/>
  <c r="BF193" i="16"/>
  <c r="AO193" i="16"/>
  <c r="AR193" i="16"/>
  <c r="AT193" i="16"/>
  <c r="AL194" i="16" s="1"/>
  <c r="AP194" i="16" s="1"/>
  <c r="AB193" i="16"/>
  <c r="AG193" i="16"/>
  <c r="Y194" i="16" s="1"/>
  <c r="AC194" i="16" s="1"/>
  <c r="AE193" i="16"/>
  <c r="U192" i="16"/>
  <c r="M191" i="15"/>
  <c r="R190" i="15"/>
  <c r="R191" i="14"/>
  <c r="M192" i="14"/>
  <c r="AP191" i="18" l="1"/>
  <c r="AU190" i="18"/>
  <c r="CH190" i="18"/>
  <c r="BH190" i="18"/>
  <c r="AH190" i="18"/>
  <c r="BQ191" i="18"/>
  <c r="BN191" i="18"/>
  <c r="BS191" i="18"/>
  <c r="BC191" i="18"/>
  <c r="AC191" i="18"/>
  <c r="CC191" i="18"/>
  <c r="O191" i="18"/>
  <c r="T191" i="18"/>
  <c r="L192" i="18" s="1"/>
  <c r="R191" i="18"/>
  <c r="AO190" i="17"/>
  <c r="AT190" i="17"/>
  <c r="AL191" i="17" s="1"/>
  <c r="AR190" i="17"/>
  <c r="BB190" i="17"/>
  <c r="BG190" i="17"/>
  <c r="AY191" i="17" s="1"/>
  <c r="BE190" i="17"/>
  <c r="BO190" i="17"/>
  <c r="BT190" i="17"/>
  <c r="BL191" i="17" s="1"/>
  <c r="BR190" i="17"/>
  <c r="AB190" i="17"/>
  <c r="AE190" i="17"/>
  <c r="AG190" i="17"/>
  <c r="Y191" i="17" s="1"/>
  <c r="CB190" i="17"/>
  <c r="CG190" i="17"/>
  <c r="BY191" i="17" s="1"/>
  <c r="CE190" i="17"/>
  <c r="O190" i="17"/>
  <c r="R190" i="17"/>
  <c r="T190" i="17"/>
  <c r="L191" i="17" s="1"/>
  <c r="CH193" i="16"/>
  <c r="BU193" i="16"/>
  <c r="BB193" i="16"/>
  <c r="BG193" i="16"/>
  <c r="AY194" i="16" s="1"/>
  <c r="BC194" i="16" s="1"/>
  <c r="BE193" i="16"/>
  <c r="AU193" i="16"/>
  <c r="AH193" i="16"/>
  <c r="Q193" i="16"/>
  <c r="N193" i="16"/>
  <c r="S193" i="16"/>
  <c r="N191" i="15"/>
  <c r="K191" i="15"/>
  <c r="P191" i="15"/>
  <c r="N192" i="14"/>
  <c r="K192" i="14"/>
  <c r="P192" i="14"/>
  <c r="P192" i="18" l="1"/>
  <c r="U191" i="18"/>
  <c r="BD191" i="18"/>
  <c r="BA191" i="18"/>
  <c r="BF191" i="18"/>
  <c r="CD191" i="18"/>
  <c r="CA191" i="18"/>
  <c r="CF191" i="18"/>
  <c r="BO191" i="18"/>
  <c r="BR191" i="18"/>
  <c r="BT191" i="18"/>
  <c r="BL192" i="18" s="1"/>
  <c r="AD191" i="18"/>
  <c r="AA191" i="18"/>
  <c r="AF191" i="18"/>
  <c r="AQ191" i="18"/>
  <c r="AN191" i="18"/>
  <c r="AS191" i="18"/>
  <c r="CH190" i="17"/>
  <c r="U190" i="17"/>
  <c r="BC191" i="17"/>
  <c r="BU190" i="17"/>
  <c r="AU190" i="17"/>
  <c r="AC191" i="17"/>
  <c r="AH190" i="17"/>
  <c r="BH190" i="17"/>
  <c r="AP191" i="17"/>
  <c r="P191" i="17"/>
  <c r="CC191" i="17"/>
  <c r="BP191" i="17"/>
  <c r="CD194" i="16"/>
  <c r="CA194" i="16"/>
  <c r="CF194" i="16"/>
  <c r="BN194" i="16"/>
  <c r="BS194" i="16"/>
  <c r="BH193" i="16"/>
  <c r="AQ194" i="16"/>
  <c r="AN194" i="16"/>
  <c r="AS194" i="16"/>
  <c r="AD194" i="16"/>
  <c r="AA194" i="16"/>
  <c r="AF194" i="16"/>
  <c r="O193" i="16"/>
  <c r="T193" i="16"/>
  <c r="L194" i="16" s="1"/>
  <c r="P194" i="16" s="1"/>
  <c r="R193" i="16"/>
  <c r="L191" i="15"/>
  <c r="Q191" i="15"/>
  <c r="I192" i="15" s="1"/>
  <c r="O191" i="15"/>
  <c r="L192" i="14"/>
  <c r="O192" i="14"/>
  <c r="Q192" i="14"/>
  <c r="I193" i="14" s="1"/>
  <c r="AB191" i="18" l="1"/>
  <c r="AE191" i="18"/>
  <c r="AG191" i="18"/>
  <c r="Y192" i="18" s="1"/>
  <c r="BB191" i="18"/>
  <c r="BE191" i="18"/>
  <c r="BG191" i="18"/>
  <c r="AY192" i="18" s="1"/>
  <c r="BP192" i="18"/>
  <c r="BU191" i="18"/>
  <c r="AO191" i="18"/>
  <c r="AT191" i="18"/>
  <c r="AL192" i="18" s="1"/>
  <c r="AR191" i="18"/>
  <c r="CB191" i="18"/>
  <c r="CG191" i="18"/>
  <c r="BY192" i="18" s="1"/>
  <c r="CE191" i="18"/>
  <c r="Q192" i="18"/>
  <c r="N192" i="18"/>
  <c r="S192" i="18"/>
  <c r="Q191" i="17"/>
  <c r="N191" i="17"/>
  <c r="S191" i="17"/>
  <c r="BQ191" i="17"/>
  <c r="BN191" i="17"/>
  <c r="BS191" i="17"/>
  <c r="CD191" i="17"/>
  <c r="CA191" i="17"/>
  <c r="CF191" i="17"/>
  <c r="BD191" i="17"/>
  <c r="BA191" i="17"/>
  <c r="BF191" i="17"/>
  <c r="AD191" i="17"/>
  <c r="AA191" i="17"/>
  <c r="AF191" i="17"/>
  <c r="AQ191" i="17"/>
  <c r="AN191" i="17"/>
  <c r="AS191" i="17"/>
  <c r="CB194" i="16"/>
  <c r="CG194" i="16"/>
  <c r="BY195" i="16" s="1"/>
  <c r="CC195" i="16" s="1"/>
  <c r="CE194" i="16"/>
  <c r="BO194" i="16"/>
  <c r="BR194" i="16"/>
  <c r="BT194" i="16"/>
  <c r="BL195" i="16" s="1"/>
  <c r="BP195" i="16" s="1"/>
  <c r="BQ195" i="16" s="1"/>
  <c r="BD194" i="16"/>
  <c r="BA194" i="16"/>
  <c r="BF194" i="16"/>
  <c r="AO194" i="16"/>
  <c r="AT194" i="16"/>
  <c r="AL195" i="16" s="1"/>
  <c r="AP195" i="16" s="1"/>
  <c r="AR194" i="16"/>
  <c r="AB194" i="16"/>
  <c r="AE194" i="16"/>
  <c r="AG194" i="16"/>
  <c r="Y195" i="16" s="1"/>
  <c r="AC195" i="16" s="1"/>
  <c r="U193" i="16"/>
  <c r="R191" i="15"/>
  <c r="M192" i="15"/>
  <c r="M193" i="14"/>
  <c r="R192" i="14"/>
  <c r="O192" i="18" l="1"/>
  <c r="T192" i="18"/>
  <c r="L193" i="18" s="1"/>
  <c r="R192" i="18"/>
  <c r="AH191" i="18"/>
  <c r="AU191" i="18"/>
  <c r="AP192" i="18"/>
  <c r="AC192" i="18"/>
  <c r="BH191" i="18"/>
  <c r="CH191" i="18"/>
  <c r="BQ192" i="18"/>
  <c r="BN192" i="18"/>
  <c r="BS192" i="18"/>
  <c r="BC192" i="18"/>
  <c r="CC192" i="18"/>
  <c r="BO191" i="17"/>
  <c r="BT191" i="17"/>
  <c r="BL192" i="17" s="1"/>
  <c r="BR191" i="17"/>
  <c r="CB191" i="17"/>
  <c r="CG191" i="17"/>
  <c r="BY192" i="17" s="1"/>
  <c r="CE191" i="17"/>
  <c r="AB191" i="17"/>
  <c r="AG191" i="17"/>
  <c r="Y192" i="17" s="1"/>
  <c r="AE191" i="17"/>
  <c r="BB191" i="17"/>
  <c r="BE191" i="17"/>
  <c r="BG191" i="17"/>
  <c r="AY192" i="17" s="1"/>
  <c r="O191" i="17"/>
  <c r="T191" i="17"/>
  <c r="L192" i="17" s="1"/>
  <c r="R191" i="17"/>
  <c r="AO191" i="17"/>
  <c r="AR191" i="17"/>
  <c r="AT191" i="17"/>
  <c r="AL192" i="17" s="1"/>
  <c r="CH194" i="16"/>
  <c r="BU194" i="16"/>
  <c r="BB194" i="16"/>
  <c r="BE194" i="16"/>
  <c r="BG194" i="16"/>
  <c r="AY195" i="16" s="1"/>
  <c r="BC195" i="16" s="1"/>
  <c r="AU194" i="16"/>
  <c r="AH194" i="16"/>
  <c r="Q194" i="16"/>
  <c r="N194" i="16"/>
  <c r="S194" i="16"/>
  <c r="N192" i="15"/>
  <c r="K192" i="15"/>
  <c r="P192" i="15"/>
  <c r="N193" i="14"/>
  <c r="K193" i="14"/>
  <c r="P193" i="14"/>
  <c r="CD192" i="18" l="1"/>
  <c r="CA192" i="18"/>
  <c r="CF192" i="18"/>
  <c r="U192" i="18"/>
  <c r="P193" i="18"/>
  <c r="BD192" i="18"/>
  <c r="BA192" i="18"/>
  <c r="BF192" i="18"/>
  <c r="BO192" i="18"/>
  <c r="BR192" i="18"/>
  <c r="BT192" i="18"/>
  <c r="BL193" i="18" s="1"/>
  <c r="AQ192" i="18"/>
  <c r="AN192" i="18"/>
  <c r="AS192" i="18"/>
  <c r="AD192" i="18"/>
  <c r="AA192" i="18"/>
  <c r="AF192" i="18"/>
  <c r="CC192" i="17"/>
  <c r="CH191" i="17"/>
  <c r="AU191" i="17"/>
  <c r="BP192" i="17"/>
  <c r="AP192" i="17"/>
  <c r="AC192" i="17"/>
  <c r="BC192" i="17"/>
  <c r="BH191" i="17"/>
  <c r="BU191" i="17"/>
  <c r="AH191" i="17"/>
  <c r="U191" i="17"/>
  <c r="P192" i="17"/>
  <c r="CD195" i="16"/>
  <c r="CA195" i="16"/>
  <c r="CF195" i="16"/>
  <c r="BN195" i="16"/>
  <c r="BS195" i="16"/>
  <c r="BH194" i="16"/>
  <c r="AQ195" i="16"/>
  <c r="AN195" i="16"/>
  <c r="AS195" i="16"/>
  <c r="AA195" i="16"/>
  <c r="AD195" i="16"/>
  <c r="AF195" i="16"/>
  <c r="O194" i="16"/>
  <c r="R194" i="16"/>
  <c r="T194" i="16"/>
  <c r="L195" i="16" s="1"/>
  <c r="P195" i="16" s="1"/>
  <c r="L192" i="15"/>
  <c r="O192" i="15"/>
  <c r="Q192" i="15"/>
  <c r="I193" i="15" s="1"/>
  <c r="L193" i="14"/>
  <c r="Q193" i="14"/>
  <c r="I194" i="14" s="1"/>
  <c r="O193" i="14"/>
  <c r="Q193" i="18" l="1"/>
  <c r="N193" i="18"/>
  <c r="S193" i="18"/>
  <c r="AO192" i="18"/>
  <c r="AT192" i="18"/>
  <c r="AL193" i="18" s="1"/>
  <c r="AR192" i="18"/>
  <c r="BP193" i="18"/>
  <c r="BU192" i="18"/>
  <c r="CB192" i="18"/>
  <c r="CE192" i="18"/>
  <c r="CG192" i="18"/>
  <c r="BY193" i="18" s="1"/>
  <c r="AB192" i="18"/>
  <c r="AG192" i="18"/>
  <c r="Y193" i="18" s="1"/>
  <c r="AE192" i="18"/>
  <c r="BB192" i="18"/>
  <c r="BE192" i="18"/>
  <c r="BG192" i="18"/>
  <c r="AY193" i="18" s="1"/>
  <c r="Q192" i="17"/>
  <c r="N192" i="17"/>
  <c r="S192" i="17"/>
  <c r="BQ192" i="17"/>
  <c r="BN192" i="17"/>
  <c r="BS192" i="17"/>
  <c r="AD192" i="17"/>
  <c r="AA192" i="17"/>
  <c r="AF192" i="17"/>
  <c r="BD192" i="17"/>
  <c r="BA192" i="17"/>
  <c r="BF192" i="17"/>
  <c r="AQ192" i="17"/>
  <c r="AN192" i="17"/>
  <c r="AS192" i="17"/>
  <c r="CD192" i="17"/>
  <c r="CA192" i="17"/>
  <c r="CF192" i="17"/>
  <c r="CB195" i="16"/>
  <c r="CE195" i="16"/>
  <c r="CG195" i="16"/>
  <c r="BY196" i="16" s="1"/>
  <c r="CC196" i="16" s="1"/>
  <c r="BO195" i="16"/>
  <c r="BT195" i="16"/>
  <c r="BL196" i="16" s="1"/>
  <c r="BP196" i="16" s="1"/>
  <c r="BQ196" i="16" s="1"/>
  <c r="BR195" i="16"/>
  <c r="BD195" i="16"/>
  <c r="BA195" i="16"/>
  <c r="BF195" i="16"/>
  <c r="AO195" i="16"/>
  <c r="AT195" i="16"/>
  <c r="AL196" i="16" s="1"/>
  <c r="AP196" i="16" s="1"/>
  <c r="AR195" i="16"/>
  <c r="AB195" i="16"/>
  <c r="AG195" i="16"/>
  <c r="Y196" i="16" s="1"/>
  <c r="AC196" i="16" s="1"/>
  <c r="AE195" i="16"/>
  <c r="U194" i="16"/>
  <c r="M193" i="15"/>
  <c r="R192" i="15"/>
  <c r="R193" i="14"/>
  <c r="M194" i="14"/>
  <c r="CC193" i="18" l="1"/>
  <c r="AP193" i="18"/>
  <c r="BC193" i="18"/>
  <c r="CH192" i="18"/>
  <c r="AU192" i="18"/>
  <c r="BH192" i="18"/>
  <c r="AH192" i="18"/>
  <c r="AC193" i="18"/>
  <c r="O193" i="18"/>
  <c r="R193" i="18"/>
  <c r="T193" i="18"/>
  <c r="L194" i="18" s="1"/>
  <c r="BQ193" i="18"/>
  <c r="BN193" i="18"/>
  <c r="BS193" i="18"/>
  <c r="AO192" i="17"/>
  <c r="AT192" i="17"/>
  <c r="AL193" i="17" s="1"/>
  <c r="AR192" i="17"/>
  <c r="BO192" i="17"/>
  <c r="BR192" i="17"/>
  <c r="BT192" i="17"/>
  <c r="BL193" i="17" s="1"/>
  <c r="BB192" i="17"/>
  <c r="BE192" i="17"/>
  <c r="BG192" i="17"/>
  <c r="AY193" i="17" s="1"/>
  <c r="O192" i="17"/>
  <c r="R192" i="17"/>
  <c r="T192" i="17"/>
  <c r="L193" i="17" s="1"/>
  <c r="AB192" i="17"/>
  <c r="AG192" i="17"/>
  <c r="Y193" i="17" s="1"/>
  <c r="AE192" i="17"/>
  <c r="CB192" i="17"/>
  <c r="CE192" i="17"/>
  <c r="CG192" i="17"/>
  <c r="BY193" i="17" s="1"/>
  <c r="CH195" i="16"/>
  <c r="BU195" i="16"/>
  <c r="BB195" i="16"/>
  <c r="BG195" i="16"/>
  <c r="AY196" i="16" s="1"/>
  <c r="BC196" i="16" s="1"/>
  <c r="BE195" i="16"/>
  <c r="AU195" i="16"/>
  <c r="AH195" i="16"/>
  <c r="Q195" i="16"/>
  <c r="N195" i="16"/>
  <c r="S195" i="16"/>
  <c r="N193" i="15"/>
  <c r="K193" i="15"/>
  <c r="P193" i="15"/>
  <c r="N194" i="14"/>
  <c r="K194" i="14"/>
  <c r="P194" i="14"/>
  <c r="BO193" i="18" l="1"/>
  <c r="BT193" i="18"/>
  <c r="BL194" i="18" s="1"/>
  <c r="BR193" i="18"/>
  <c r="BD193" i="18"/>
  <c r="BA193" i="18"/>
  <c r="BF193" i="18"/>
  <c r="AQ193" i="18"/>
  <c r="AN193" i="18"/>
  <c r="AS193" i="18"/>
  <c r="P194" i="18"/>
  <c r="U193" i="18"/>
  <c r="CD193" i="18"/>
  <c r="CA193" i="18"/>
  <c r="CF193" i="18"/>
  <c r="AD193" i="18"/>
  <c r="AA193" i="18"/>
  <c r="AF193" i="18"/>
  <c r="CH192" i="17"/>
  <c r="BP193" i="17"/>
  <c r="AP193" i="17"/>
  <c r="CC193" i="17"/>
  <c r="BU192" i="17"/>
  <c r="U192" i="17"/>
  <c r="AC193" i="17"/>
  <c r="P193" i="17"/>
  <c r="AU192" i="17"/>
  <c r="BC193" i="17"/>
  <c r="BH192" i="17"/>
  <c r="AH192" i="17"/>
  <c r="CD196" i="16"/>
  <c r="CA196" i="16"/>
  <c r="CF196" i="16"/>
  <c r="BN196" i="16"/>
  <c r="BS196" i="16"/>
  <c r="BH195" i="16"/>
  <c r="AQ196" i="16"/>
  <c r="AN196" i="16"/>
  <c r="AS196" i="16"/>
  <c r="AD196" i="16"/>
  <c r="AA196" i="16"/>
  <c r="AF196" i="16"/>
  <c r="O195" i="16"/>
  <c r="T195" i="16"/>
  <c r="L196" i="16" s="1"/>
  <c r="P196" i="16" s="1"/>
  <c r="R195" i="16"/>
  <c r="L193" i="15"/>
  <c r="Q193" i="15"/>
  <c r="I194" i="15" s="1"/>
  <c r="O193" i="15"/>
  <c r="L194" i="14"/>
  <c r="O194" i="14"/>
  <c r="Q194" i="14"/>
  <c r="I195" i="14" s="1"/>
  <c r="CB193" i="18" l="1"/>
  <c r="CG193" i="18"/>
  <c r="BY194" i="18" s="1"/>
  <c r="CE193" i="18"/>
  <c r="BU193" i="18"/>
  <c r="BP194" i="18"/>
  <c r="AB193" i="18"/>
  <c r="AG193" i="18"/>
  <c r="Y194" i="18" s="1"/>
  <c r="AE193" i="18"/>
  <c r="BB193" i="18"/>
  <c r="BG193" i="18"/>
  <c r="AY194" i="18" s="1"/>
  <c r="BE193" i="18"/>
  <c r="Q194" i="18"/>
  <c r="N194" i="18"/>
  <c r="S194" i="18"/>
  <c r="AO193" i="18"/>
  <c r="AR193" i="18"/>
  <c r="AT193" i="18"/>
  <c r="AL194" i="18" s="1"/>
  <c r="AQ193" i="17"/>
  <c r="AN193" i="17"/>
  <c r="AS193" i="17"/>
  <c r="BD193" i="17"/>
  <c r="BA193" i="17"/>
  <c r="BF193" i="17"/>
  <c r="CD193" i="17"/>
  <c r="CA193" i="17"/>
  <c r="CF193" i="17"/>
  <c r="BQ193" i="17"/>
  <c r="BN193" i="17"/>
  <c r="BS193" i="17"/>
  <c r="Q193" i="17"/>
  <c r="N193" i="17"/>
  <c r="S193" i="17"/>
  <c r="AD193" i="17"/>
  <c r="AA193" i="17"/>
  <c r="AF193" i="17"/>
  <c r="CB196" i="16"/>
  <c r="CG196" i="16"/>
  <c r="BY197" i="16" s="1"/>
  <c r="CC197" i="16" s="1"/>
  <c r="CE196" i="16"/>
  <c r="BO196" i="16"/>
  <c r="BR196" i="16"/>
  <c r="BT196" i="16"/>
  <c r="BL197" i="16" s="1"/>
  <c r="BP197" i="16" s="1"/>
  <c r="BQ197" i="16" s="1"/>
  <c r="BD196" i="16"/>
  <c r="BA196" i="16"/>
  <c r="BF196" i="16"/>
  <c r="AO196" i="16"/>
  <c r="AT196" i="16"/>
  <c r="AL197" i="16" s="1"/>
  <c r="AP197" i="16" s="1"/>
  <c r="AR196" i="16"/>
  <c r="AB196" i="16"/>
  <c r="AE196" i="16"/>
  <c r="AG196" i="16"/>
  <c r="Y197" i="16" s="1"/>
  <c r="AC197" i="16" s="1"/>
  <c r="U195" i="16"/>
  <c r="R193" i="15"/>
  <c r="M194" i="15"/>
  <c r="M195" i="14"/>
  <c r="R194" i="14"/>
  <c r="AP194" i="18" l="1"/>
  <c r="BQ194" i="18"/>
  <c r="BN194" i="18"/>
  <c r="BS194" i="18"/>
  <c r="CH193" i="18"/>
  <c r="BH193" i="18"/>
  <c r="AU193" i="18"/>
  <c r="AC194" i="18"/>
  <c r="CC194" i="18"/>
  <c r="BC194" i="18"/>
  <c r="AH193" i="18"/>
  <c r="O194" i="18"/>
  <c r="T194" i="18"/>
  <c r="L195" i="18" s="1"/>
  <c r="R194" i="18"/>
  <c r="O193" i="17"/>
  <c r="R193" i="17"/>
  <c r="T193" i="17"/>
  <c r="L194" i="17" s="1"/>
  <c r="BB193" i="17"/>
  <c r="BG193" i="17"/>
  <c r="AY194" i="17" s="1"/>
  <c r="BE193" i="17"/>
  <c r="AO193" i="17"/>
  <c r="AR193" i="17"/>
  <c r="AT193" i="17"/>
  <c r="AL194" i="17" s="1"/>
  <c r="CB193" i="17"/>
  <c r="CE193" i="17"/>
  <c r="CG193" i="17"/>
  <c r="BY194" i="17" s="1"/>
  <c r="BO193" i="17"/>
  <c r="BR193" i="17"/>
  <c r="BT193" i="17"/>
  <c r="BL194" i="17" s="1"/>
  <c r="AB193" i="17"/>
  <c r="AG193" i="17"/>
  <c r="Y194" i="17" s="1"/>
  <c r="AE193" i="17"/>
  <c r="CH196" i="16"/>
  <c r="BU196" i="16"/>
  <c r="BB196" i="16"/>
  <c r="BE196" i="16"/>
  <c r="BG196" i="16"/>
  <c r="AY197" i="16" s="1"/>
  <c r="BC197" i="16" s="1"/>
  <c r="AU196" i="16"/>
  <c r="AH196" i="16"/>
  <c r="Q196" i="16"/>
  <c r="N196" i="16"/>
  <c r="S196" i="16"/>
  <c r="N194" i="15"/>
  <c r="K194" i="15"/>
  <c r="P194" i="15"/>
  <c r="N195" i="14"/>
  <c r="K195" i="14"/>
  <c r="P195" i="14"/>
  <c r="P195" i="18" l="1"/>
  <c r="CD194" i="18"/>
  <c r="CA194" i="18"/>
  <c r="CF194" i="18"/>
  <c r="BO194" i="18"/>
  <c r="BT194" i="18"/>
  <c r="BL195" i="18" s="1"/>
  <c r="BR194" i="18"/>
  <c r="BD194" i="18"/>
  <c r="BA194" i="18"/>
  <c r="BF194" i="18"/>
  <c r="AQ194" i="18"/>
  <c r="AN194" i="18"/>
  <c r="AS194" i="18"/>
  <c r="U194" i="18"/>
  <c r="AD194" i="18"/>
  <c r="AA194" i="18"/>
  <c r="AF194" i="18"/>
  <c r="AH193" i="17"/>
  <c r="BP194" i="17"/>
  <c r="AC194" i="17"/>
  <c r="P194" i="17"/>
  <c r="CC194" i="17"/>
  <c r="BH193" i="17"/>
  <c r="BU193" i="17"/>
  <c r="U193" i="17"/>
  <c r="CH193" i="17"/>
  <c r="BC194" i="17"/>
  <c r="AP194" i="17"/>
  <c r="AU193" i="17"/>
  <c r="CD197" i="16"/>
  <c r="CA197" i="16"/>
  <c r="CF197" i="16"/>
  <c r="BN197" i="16"/>
  <c r="BS197" i="16"/>
  <c r="BH196" i="16"/>
  <c r="AQ197" i="16"/>
  <c r="AN197" i="16"/>
  <c r="AS197" i="16"/>
  <c r="AD197" i="16"/>
  <c r="AA197" i="16"/>
  <c r="AF197" i="16"/>
  <c r="O196" i="16"/>
  <c r="T196" i="16"/>
  <c r="L197" i="16" s="1"/>
  <c r="P197" i="16" s="1"/>
  <c r="R196" i="16"/>
  <c r="L194" i="15"/>
  <c r="Q194" i="15"/>
  <c r="I195" i="15" s="1"/>
  <c r="O194" i="15"/>
  <c r="L195" i="14"/>
  <c r="Q195" i="14"/>
  <c r="I196" i="14" s="1"/>
  <c r="O195" i="14"/>
  <c r="BB194" i="18" l="1"/>
  <c r="BE194" i="18"/>
  <c r="BG194" i="18"/>
  <c r="AY195" i="18" s="1"/>
  <c r="BP195" i="18"/>
  <c r="AO194" i="18"/>
  <c r="AT194" i="18"/>
  <c r="AL195" i="18" s="1"/>
  <c r="AR194" i="18"/>
  <c r="Q195" i="18"/>
  <c r="N195" i="18"/>
  <c r="S195" i="18"/>
  <c r="CB194" i="18"/>
  <c r="CG194" i="18"/>
  <c r="BY195" i="18" s="1"/>
  <c r="CE194" i="18"/>
  <c r="AB194" i="18"/>
  <c r="AE194" i="18"/>
  <c r="AG194" i="18"/>
  <c r="Y195" i="18" s="1"/>
  <c r="BU194" i="18"/>
  <c r="Q194" i="17"/>
  <c r="N194" i="17"/>
  <c r="S194" i="17"/>
  <c r="BD194" i="17"/>
  <c r="BA194" i="17"/>
  <c r="BF194" i="17"/>
  <c r="BQ194" i="17"/>
  <c r="BN194" i="17"/>
  <c r="BS194" i="17"/>
  <c r="AQ194" i="17"/>
  <c r="AN194" i="17"/>
  <c r="AS194" i="17"/>
  <c r="AD194" i="17"/>
  <c r="AA194" i="17"/>
  <c r="AF194" i="17"/>
  <c r="CD194" i="17"/>
  <c r="CA194" i="17"/>
  <c r="CF194" i="17"/>
  <c r="CB197" i="16"/>
  <c r="CE197" i="16"/>
  <c r="CG197" i="16"/>
  <c r="BY198" i="16" s="1"/>
  <c r="CC198" i="16" s="1"/>
  <c r="BO197" i="16"/>
  <c r="BT197" i="16"/>
  <c r="BL198" i="16" s="1"/>
  <c r="BP198" i="16" s="1"/>
  <c r="BQ198" i="16" s="1"/>
  <c r="BR197" i="16"/>
  <c r="BD197" i="16"/>
  <c r="BA197" i="16"/>
  <c r="BF197" i="16"/>
  <c r="AO197" i="16"/>
  <c r="AR197" i="16"/>
  <c r="AT197" i="16"/>
  <c r="AL198" i="16" s="1"/>
  <c r="AP198" i="16" s="1"/>
  <c r="AB197" i="16"/>
  <c r="AG197" i="16"/>
  <c r="Y198" i="16" s="1"/>
  <c r="AC198" i="16" s="1"/>
  <c r="AE197" i="16"/>
  <c r="U196" i="16"/>
  <c r="M195" i="15"/>
  <c r="R194" i="15"/>
  <c r="R195" i="14"/>
  <c r="M196" i="14"/>
  <c r="BQ195" i="18" l="1"/>
  <c r="BN195" i="18"/>
  <c r="BS195" i="18"/>
  <c r="BH194" i="18"/>
  <c r="O195" i="18"/>
  <c r="T195" i="18"/>
  <c r="L196" i="18" s="1"/>
  <c r="R195" i="18"/>
  <c r="AU194" i="18"/>
  <c r="AC195" i="18"/>
  <c r="CH194" i="18"/>
  <c r="AP195" i="18"/>
  <c r="BC195" i="18"/>
  <c r="AH194" i="18"/>
  <c r="CC195" i="18"/>
  <c r="BO194" i="17"/>
  <c r="BT194" i="17"/>
  <c r="BL195" i="17" s="1"/>
  <c r="BR194" i="17"/>
  <c r="BB194" i="17"/>
  <c r="BE194" i="17"/>
  <c r="BG194" i="17"/>
  <c r="AY195" i="17" s="1"/>
  <c r="O194" i="17"/>
  <c r="R194" i="17"/>
  <c r="T194" i="17"/>
  <c r="L195" i="17" s="1"/>
  <c r="AB194" i="17"/>
  <c r="AE194" i="17"/>
  <c r="AG194" i="17"/>
  <c r="Y195" i="17" s="1"/>
  <c r="AO194" i="17"/>
  <c r="AT194" i="17"/>
  <c r="AL195" i="17" s="1"/>
  <c r="AR194" i="17"/>
  <c r="CB194" i="17"/>
  <c r="CG194" i="17"/>
  <c r="BY195" i="17" s="1"/>
  <c r="CE194" i="17"/>
  <c r="CH197" i="16"/>
  <c r="BU197" i="16"/>
  <c r="BB197" i="16"/>
  <c r="BG197" i="16"/>
  <c r="AY198" i="16" s="1"/>
  <c r="BC198" i="16" s="1"/>
  <c r="BE197" i="16"/>
  <c r="AU197" i="16"/>
  <c r="AH197" i="16"/>
  <c r="Q197" i="16"/>
  <c r="N197" i="16"/>
  <c r="S197" i="16"/>
  <c r="N195" i="15"/>
  <c r="K195" i="15"/>
  <c r="P195" i="15"/>
  <c r="N196" i="14"/>
  <c r="K196" i="14"/>
  <c r="P196" i="14"/>
  <c r="P196" i="18" l="1"/>
  <c r="AQ195" i="18"/>
  <c r="AN195" i="18"/>
  <c r="AS195" i="18"/>
  <c r="CD195" i="18"/>
  <c r="CA195" i="18"/>
  <c r="CF195" i="18"/>
  <c r="AD195" i="18"/>
  <c r="AA195" i="18"/>
  <c r="AF195" i="18"/>
  <c r="BD195" i="18"/>
  <c r="BA195" i="18"/>
  <c r="BF195" i="18"/>
  <c r="BO195" i="18"/>
  <c r="BT195" i="18"/>
  <c r="BL196" i="18" s="1"/>
  <c r="BR195" i="18"/>
  <c r="U195" i="18"/>
  <c r="CC195" i="17"/>
  <c r="AU194" i="17"/>
  <c r="U194" i="17"/>
  <c r="BU194" i="17"/>
  <c r="CH194" i="17"/>
  <c r="P195" i="17"/>
  <c r="AP195" i="17"/>
  <c r="BP195" i="17"/>
  <c r="AC195" i="17"/>
  <c r="AH194" i="17"/>
  <c r="BC195" i="17"/>
  <c r="BH194" i="17"/>
  <c r="CD198" i="16"/>
  <c r="CA198" i="16"/>
  <c r="CF198" i="16"/>
  <c r="BN198" i="16"/>
  <c r="BS198" i="16"/>
  <c r="BH197" i="16"/>
  <c r="AQ198" i="16"/>
  <c r="AN198" i="16"/>
  <c r="AS198" i="16"/>
  <c r="AD198" i="16"/>
  <c r="AA198" i="16"/>
  <c r="AF198" i="16"/>
  <c r="O197" i="16"/>
  <c r="R197" i="16"/>
  <c r="T197" i="16"/>
  <c r="L198" i="16" s="1"/>
  <c r="P198" i="16" s="1"/>
  <c r="L195" i="15"/>
  <c r="Q195" i="15"/>
  <c r="I196" i="15" s="1"/>
  <c r="O195" i="15"/>
  <c r="L196" i="14"/>
  <c r="O196" i="14"/>
  <c r="Q196" i="14"/>
  <c r="I197" i="14" s="1"/>
  <c r="BB195" i="18" l="1"/>
  <c r="BG195" i="18"/>
  <c r="AY196" i="18" s="1"/>
  <c r="BE195" i="18"/>
  <c r="AO195" i="18"/>
  <c r="AT195" i="18"/>
  <c r="AL196" i="18" s="1"/>
  <c r="AR195" i="18"/>
  <c r="CB195" i="18"/>
  <c r="CE195" i="18"/>
  <c r="CG195" i="18"/>
  <c r="BY196" i="18" s="1"/>
  <c r="BU195" i="18"/>
  <c r="AB195" i="18"/>
  <c r="AG195" i="18"/>
  <c r="Y196" i="18" s="1"/>
  <c r="AE195" i="18"/>
  <c r="BP196" i="18"/>
  <c r="Q196" i="18"/>
  <c r="N196" i="18"/>
  <c r="S196" i="18"/>
  <c r="AQ195" i="17"/>
  <c r="AN195" i="17"/>
  <c r="AS195" i="17"/>
  <c r="Q195" i="17"/>
  <c r="N195" i="17"/>
  <c r="S195" i="17"/>
  <c r="BQ195" i="17"/>
  <c r="BN195" i="17"/>
  <c r="BS195" i="17"/>
  <c r="BD195" i="17"/>
  <c r="BA195" i="17"/>
  <c r="BF195" i="17"/>
  <c r="AD195" i="17"/>
  <c r="AA195" i="17"/>
  <c r="AF195" i="17"/>
  <c r="CD195" i="17"/>
  <c r="CA195" i="17"/>
  <c r="CF195" i="17"/>
  <c r="CB198" i="16"/>
  <c r="CG198" i="16"/>
  <c r="BY199" i="16" s="1"/>
  <c r="CC199" i="16" s="1"/>
  <c r="CE198" i="16"/>
  <c r="BO198" i="16"/>
  <c r="BR198" i="16"/>
  <c r="BT198" i="16"/>
  <c r="BL199" i="16" s="1"/>
  <c r="BP199" i="16" s="1"/>
  <c r="BQ199" i="16" s="1"/>
  <c r="BD198" i="16"/>
  <c r="BA198" i="16"/>
  <c r="BF198" i="16"/>
  <c r="AO198" i="16"/>
  <c r="AR198" i="16"/>
  <c r="AT198" i="16"/>
  <c r="AL199" i="16" s="1"/>
  <c r="AP199" i="16" s="1"/>
  <c r="AB198" i="16"/>
  <c r="AG198" i="16"/>
  <c r="Y199" i="16" s="1"/>
  <c r="AC199" i="16" s="1"/>
  <c r="AE198" i="16"/>
  <c r="U197" i="16"/>
  <c r="R195" i="15"/>
  <c r="M196" i="15"/>
  <c r="M197" i="14"/>
  <c r="R196" i="14"/>
  <c r="AP196" i="18" l="1"/>
  <c r="BH195" i="18"/>
  <c r="BC196" i="18"/>
  <c r="CC196" i="18"/>
  <c r="CH195" i="18"/>
  <c r="AH195" i="18"/>
  <c r="AU195" i="18"/>
  <c r="O196" i="18"/>
  <c r="T196" i="18"/>
  <c r="L197" i="18" s="1"/>
  <c r="R196" i="18"/>
  <c r="BQ196" i="18"/>
  <c r="BN196" i="18"/>
  <c r="BS196" i="18"/>
  <c r="AC196" i="18"/>
  <c r="AB195" i="17"/>
  <c r="AG195" i="17"/>
  <c r="Y196" i="17" s="1"/>
  <c r="AE195" i="17"/>
  <c r="BO195" i="17"/>
  <c r="BT195" i="17"/>
  <c r="BL196" i="17" s="1"/>
  <c r="BR195" i="17"/>
  <c r="BB195" i="17"/>
  <c r="BG195" i="17"/>
  <c r="AY196" i="17" s="1"/>
  <c r="BE195" i="17"/>
  <c r="AO195" i="17"/>
  <c r="AR195" i="17"/>
  <c r="AT195" i="17"/>
  <c r="AL196" i="17" s="1"/>
  <c r="O195" i="17"/>
  <c r="T195" i="17"/>
  <c r="L196" i="17" s="1"/>
  <c r="R195" i="17"/>
  <c r="CB195" i="17"/>
  <c r="CG195" i="17"/>
  <c r="BY196" i="17" s="1"/>
  <c r="CE195" i="17"/>
  <c r="CH198" i="16"/>
  <c r="BU198" i="16"/>
  <c r="BB198" i="16"/>
  <c r="BE198" i="16"/>
  <c r="BG198" i="16"/>
  <c r="AY199" i="16" s="1"/>
  <c r="BC199" i="16" s="1"/>
  <c r="AU198" i="16"/>
  <c r="AH198" i="16"/>
  <c r="Q198" i="16"/>
  <c r="N198" i="16"/>
  <c r="S198" i="16"/>
  <c r="N196" i="15"/>
  <c r="K196" i="15"/>
  <c r="P196" i="15"/>
  <c r="N197" i="14"/>
  <c r="K197" i="14"/>
  <c r="P197" i="14"/>
  <c r="CD196" i="18" l="1"/>
  <c r="CA196" i="18"/>
  <c r="CF196" i="18"/>
  <c r="AD196" i="18"/>
  <c r="AA196" i="18"/>
  <c r="AF196" i="18"/>
  <c r="BO196" i="18"/>
  <c r="BT196" i="18"/>
  <c r="BL197" i="18" s="1"/>
  <c r="BR196" i="18"/>
  <c r="U196" i="18"/>
  <c r="AQ196" i="18"/>
  <c r="AN196" i="18"/>
  <c r="AS196" i="18"/>
  <c r="BD196" i="18"/>
  <c r="BA196" i="18"/>
  <c r="BF196" i="18"/>
  <c r="P197" i="18"/>
  <c r="CC196" i="17"/>
  <c r="AP196" i="17"/>
  <c r="AU195" i="17"/>
  <c r="AH195" i="17"/>
  <c r="BU195" i="17"/>
  <c r="CH195" i="17"/>
  <c r="BH195" i="17"/>
  <c r="BC196" i="17"/>
  <c r="AC196" i="17"/>
  <c r="BP196" i="17"/>
  <c r="U195" i="17"/>
  <c r="P196" i="17"/>
  <c r="CD199" i="16"/>
  <c r="CA199" i="16"/>
  <c r="CF199" i="16"/>
  <c r="G26" i="16" s="1"/>
  <c r="BN199" i="16"/>
  <c r="BS199" i="16"/>
  <c r="F26" i="16" s="1"/>
  <c r="BH198" i="16"/>
  <c r="AQ199" i="16"/>
  <c r="AN199" i="16"/>
  <c r="AS199" i="16"/>
  <c r="D26" i="16" s="1"/>
  <c r="AD199" i="16"/>
  <c r="AA199" i="16"/>
  <c r="AF199" i="16"/>
  <c r="C26" i="16" s="1"/>
  <c r="O198" i="16"/>
  <c r="T198" i="16"/>
  <c r="L199" i="16" s="1"/>
  <c r="P199" i="16" s="1"/>
  <c r="R198" i="16"/>
  <c r="L196" i="15"/>
  <c r="O196" i="15"/>
  <c r="Q196" i="15"/>
  <c r="I197" i="15" s="1"/>
  <c r="L197" i="14"/>
  <c r="Q197" i="14"/>
  <c r="I198" i="14" s="1"/>
  <c r="O197" i="14"/>
  <c r="BP197" i="18" l="1"/>
  <c r="AB196" i="18"/>
  <c r="AG196" i="18"/>
  <c r="Y197" i="18" s="1"/>
  <c r="AE196" i="18"/>
  <c r="AO196" i="18"/>
  <c r="AT196" i="18"/>
  <c r="AL197" i="18" s="1"/>
  <c r="AR196" i="18"/>
  <c r="Q197" i="18"/>
  <c r="N197" i="18"/>
  <c r="S197" i="18"/>
  <c r="CB196" i="18"/>
  <c r="CG196" i="18"/>
  <c r="BY197" i="18" s="1"/>
  <c r="CE196" i="18"/>
  <c r="BB196" i="18"/>
  <c r="BG196" i="18"/>
  <c r="AY197" i="18" s="1"/>
  <c r="BE196" i="18"/>
  <c r="BU196" i="18"/>
  <c r="Q196" i="17"/>
  <c r="N196" i="17"/>
  <c r="S196" i="17"/>
  <c r="AQ196" i="17"/>
  <c r="AN196" i="17"/>
  <c r="AS196" i="17"/>
  <c r="BD196" i="17"/>
  <c r="BA196" i="17"/>
  <c r="BF196" i="17"/>
  <c r="BQ196" i="17"/>
  <c r="BN196" i="17"/>
  <c r="BS196" i="17"/>
  <c r="AD196" i="17"/>
  <c r="AA196" i="17"/>
  <c r="AF196" i="17"/>
  <c r="CD196" i="17"/>
  <c r="CA196" i="17"/>
  <c r="CF196" i="17"/>
  <c r="CB199" i="16"/>
  <c r="CG199" i="16"/>
  <c r="BY200" i="16" s="1"/>
  <c r="CC200" i="16" s="1"/>
  <c r="CE199" i="16"/>
  <c r="BO199" i="16"/>
  <c r="BT199" i="16"/>
  <c r="BL200" i="16" s="1"/>
  <c r="BP200" i="16" s="1"/>
  <c r="BQ200" i="16" s="1"/>
  <c r="BR199" i="16"/>
  <c r="BD199" i="16"/>
  <c r="BA199" i="16"/>
  <c r="BF199" i="16"/>
  <c r="E26" i="16" s="1"/>
  <c r="AO199" i="16"/>
  <c r="AR199" i="16"/>
  <c r="AT199" i="16"/>
  <c r="AL200" i="16" s="1"/>
  <c r="AP200" i="16" s="1"/>
  <c r="AB199" i="16"/>
  <c r="AG199" i="16"/>
  <c r="Y200" i="16" s="1"/>
  <c r="AC200" i="16" s="1"/>
  <c r="AE199" i="16"/>
  <c r="U198" i="16"/>
  <c r="M197" i="15"/>
  <c r="R196" i="15"/>
  <c r="M198" i="14"/>
  <c r="R197" i="14"/>
  <c r="CC197" i="18" l="1"/>
  <c r="AC197" i="18"/>
  <c r="BH196" i="18"/>
  <c r="BC197" i="18"/>
  <c r="B24" i="18"/>
  <c r="O197" i="18"/>
  <c r="R197" i="18"/>
  <c r="T197" i="18"/>
  <c r="L198" i="18" s="1"/>
  <c r="AU196" i="18"/>
  <c r="BQ197" i="18"/>
  <c r="BN197" i="18"/>
  <c r="BS197" i="18"/>
  <c r="AH196" i="18"/>
  <c r="CH196" i="18"/>
  <c r="AP197" i="18"/>
  <c r="AB196" i="17"/>
  <c r="AE196" i="17"/>
  <c r="AG196" i="17"/>
  <c r="Y197" i="17" s="1"/>
  <c r="AO196" i="17"/>
  <c r="AT196" i="17"/>
  <c r="AL197" i="17" s="1"/>
  <c r="AR196" i="17"/>
  <c r="BO196" i="17"/>
  <c r="BR196" i="17"/>
  <c r="BT196" i="17"/>
  <c r="BL197" i="17" s="1"/>
  <c r="O196" i="17"/>
  <c r="R196" i="17"/>
  <c r="T196" i="17"/>
  <c r="L197" i="17" s="1"/>
  <c r="BB196" i="17"/>
  <c r="BE196" i="17"/>
  <c r="BG196" i="17"/>
  <c r="AY197" i="17" s="1"/>
  <c r="CB196" i="17"/>
  <c r="CE196" i="17"/>
  <c r="CG196" i="17"/>
  <c r="BY197" i="17" s="1"/>
  <c r="CH199" i="16"/>
  <c r="BU199" i="16"/>
  <c r="BB199" i="16"/>
  <c r="BE199" i="16"/>
  <c r="BG199" i="16"/>
  <c r="AY200" i="16" s="1"/>
  <c r="BC200" i="16" s="1"/>
  <c r="AU199" i="16"/>
  <c r="AH199" i="16"/>
  <c r="Q199" i="16"/>
  <c r="N199" i="16"/>
  <c r="S199" i="16"/>
  <c r="B26" i="16" s="1"/>
  <c r="N197" i="15"/>
  <c r="K197" i="15"/>
  <c r="P197" i="15"/>
  <c r="N198" i="14"/>
  <c r="K198" i="14"/>
  <c r="P198" i="14"/>
  <c r="P198" i="18" l="1"/>
  <c r="AD197" i="18"/>
  <c r="AA197" i="18"/>
  <c r="AF197" i="18"/>
  <c r="AQ197" i="18"/>
  <c r="AN197" i="18"/>
  <c r="AS197" i="18"/>
  <c r="CD197" i="18"/>
  <c r="CA197" i="18"/>
  <c r="CF197" i="18"/>
  <c r="BD197" i="18"/>
  <c r="BA197" i="18"/>
  <c r="BF197" i="18"/>
  <c r="U197" i="18"/>
  <c r="F24" i="18"/>
  <c r="BO197" i="18"/>
  <c r="BT197" i="18"/>
  <c r="BL198" i="18" s="1"/>
  <c r="BR197" i="18"/>
  <c r="AU196" i="17"/>
  <c r="U196" i="17"/>
  <c r="AP197" i="17"/>
  <c r="BU196" i="17"/>
  <c r="CC197" i="17"/>
  <c r="BP197" i="17"/>
  <c r="P197" i="17"/>
  <c r="CH196" i="17"/>
  <c r="AC197" i="17"/>
  <c r="AH196" i="17"/>
  <c r="BC197" i="17"/>
  <c r="BH196" i="17"/>
  <c r="CD200" i="16"/>
  <c r="CA200" i="16"/>
  <c r="CF200" i="16"/>
  <c r="BN200" i="16"/>
  <c r="BS200" i="16"/>
  <c r="BH199" i="16"/>
  <c r="AQ200" i="16"/>
  <c r="AN200" i="16"/>
  <c r="AS200" i="16"/>
  <c r="AD200" i="16"/>
  <c r="AA200" i="16"/>
  <c r="AF200" i="16"/>
  <c r="O199" i="16"/>
  <c r="T199" i="16"/>
  <c r="L200" i="16" s="1"/>
  <c r="P200" i="16" s="1"/>
  <c r="R199" i="16"/>
  <c r="L197" i="15"/>
  <c r="Q197" i="15"/>
  <c r="I198" i="15" s="1"/>
  <c r="O197" i="15"/>
  <c r="L198" i="14"/>
  <c r="Q198" i="14"/>
  <c r="I199" i="14" s="1"/>
  <c r="O198" i="14"/>
  <c r="D24" i="18" l="1"/>
  <c r="AB197" i="18"/>
  <c r="AE197" i="18"/>
  <c r="AG197" i="18"/>
  <c r="Y198" i="18" s="1"/>
  <c r="BU197" i="18"/>
  <c r="BP198" i="18"/>
  <c r="G24" i="18"/>
  <c r="AO197" i="18"/>
  <c r="AR197" i="18"/>
  <c r="AT197" i="18"/>
  <c r="AL198" i="18" s="1"/>
  <c r="C24" i="18"/>
  <c r="CB197" i="18"/>
  <c r="CG197" i="18"/>
  <c r="BY198" i="18" s="1"/>
  <c r="CE197" i="18"/>
  <c r="E24" i="18"/>
  <c r="BB197" i="18"/>
  <c r="BG197" i="18"/>
  <c r="AY198" i="18" s="1"/>
  <c r="BE197" i="18"/>
  <c r="Q198" i="18"/>
  <c r="N198" i="18"/>
  <c r="S198" i="18"/>
  <c r="AQ197" i="17"/>
  <c r="AN197" i="17"/>
  <c r="AS197" i="17"/>
  <c r="BD197" i="17"/>
  <c r="BA197" i="17"/>
  <c r="BF197" i="17"/>
  <c r="BQ197" i="17"/>
  <c r="BN197" i="17"/>
  <c r="BS197" i="17"/>
  <c r="CD197" i="17"/>
  <c r="CA197" i="17"/>
  <c r="CF197" i="17"/>
  <c r="Q197" i="17"/>
  <c r="N197" i="17"/>
  <c r="S197" i="17"/>
  <c r="AD197" i="17"/>
  <c r="AA197" i="17"/>
  <c r="AF197" i="17"/>
  <c r="CB200" i="16"/>
  <c r="CG200" i="16"/>
  <c r="BY201" i="16" s="1"/>
  <c r="CC201" i="16" s="1"/>
  <c r="CE200" i="16"/>
  <c r="BO200" i="16"/>
  <c r="BR200" i="16"/>
  <c r="BT200" i="16"/>
  <c r="BL201" i="16" s="1"/>
  <c r="BP201" i="16" s="1"/>
  <c r="BQ201" i="16" s="1"/>
  <c r="BD200" i="16"/>
  <c r="BA200" i="16"/>
  <c r="BF200" i="16"/>
  <c r="AO200" i="16"/>
  <c r="AR200" i="16"/>
  <c r="AT200" i="16"/>
  <c r="AL201" i="16" s="1"/>
  <c r="AP201" i="16" s="1"/>
  <c r="AB200" i="16"/>
  <c r="AG200" i="16"/>
  <c r="Y201" i="16" s="1"/>
  <c r="AC201" i="16" s="1"/>
  <c r="AE200" i="16"/>
  <c r="U199" i="16"/>
  <c r="R197" i="15"/>
  <c r="M198" i="15"/>
  <c r="M199" i="14"/>
  <c r="R198" i="14"/>
  <c r="BC198" i="18" l="1"/>
  <c r="AC198" i="18"/>
  <c r="BQ198" i="18"/>
  <c r="BN198" i="18"/>
  <c r="BS198" i="18"/>
  <c r="AH197" i="18"/>
  <c r="BH197" i="18"/>
  <c r="AU197" i="18"/>
  <c r="CC198" i="18"/>
  <c r="AP198" i="18"/>
  <c r="CH197" i="18"/>
  <c r="O198" i="18"/>
  <c r="T198" i="18"/>
  <c r="L199" i="18" s="1"/>
  <c r="R198" i="18"/>
  <c r="BO197" i="17"/>
  <c r="BT197" i="17"/>
  <c r="BL198" i="17" s="1"/>
  <c r="BR197" i="17"/>
  <c r="E24" i="17"/>
  <c r="D24" i="17"/>
  <c r="O197" i="17"/>
  <c r="R197" i="17"/>
  <c r="T197" i="17"/>
  <c r="L198" i="17" s="1"/>
  <c r="BB197" i="17"/>
  <c r="BG197" i="17"/>
  <c r="AY198" i="17" s="1"/>
  <c r="BE197" i="17"/>
  <c r="G24" i="17"/>
  <c r="CB197" i="17"/>
  <c r="CG197" i="17"/>
  <c r="BY198" i="17" s="1"/>
  <c r="CE197" i="17"/>
  <c r="AO197" i="17"/>
  <c r="AR197" i="17"/>
  <c r="AT197" i="17"/>
  <c r="AL198" i="17" s="1"/>
  <c r="B24" i="17"/>
  <c r="C24" i="17"/>
  <c r="AB197" i="17"/>
  <c r="AG197" i="17"/>
  <c r="Y198" i="17" s="1"/>
  <c r="AE197" i="17"/>
  <c r="F24" i="17"/>
  <c r="CH200" i="16"/>
  <c r="BU200" i="16"/>
  <c r="BB200" i="16"/>
  <c r="BE200" i="16"/>
  <c r="BG200" i="16"/>
  <c r="AY201" i="16" s="1"/>
  <c r="BC201" i="16" s="1"/>
  <c r="AU200" i="16"/>
  <c r="AH200" i="16"/>
  <c r="Q200" i="16"/>
  <c r="N200" i="16"/>
  <c r="S200" i="16"/>
  <c r="N198" i="15"/>
  <c r="K198" i="15"/>
  <c r="P198" i="15"/>
  <c r="N199" i="14"/>
  <c r="K199" i="14"/>
  <c r="P199" i="14"/>
  <c r="U198" i="18" l="1"/>
  <c r="BO198" i="18"/>
  <c r="BT198" i="18"/>
  <c r="BL199" i="18" s="1"/>
  <c r="BR198" i="18"/>
  <c r="AD198" i="18"/>
  <c r="AA198" i="18"/>
  <c r="AF198" i="18"/>
  <c r="CD198" i="18"/>
  <c r="CA198" i="18"/>
  <c r="CF198" i="18"/>
  <c r="AQ198" i="18"/>
  <c r="AN198" i="18"/>
  <c r="AS198" i="18"/>
  <c r="BD198" i="18"/>
  <c r="BA198" i="18"/>
  <c r="BF198" i="18"/>
  <c r="P199" i="18"/>
  <c r="BC198" i="17"/>
  <c r="BH197" i="17"/>
  <c r="AU197" i="17"/>
  <c r="AC198" i="17"/>
  <c r="BU197" i="17"/>
  <c r="CH197" i="17"/>
  <c r="P198" i="17"/>
  <c r="BP198" i="17"/>
  <c r="AP198" i="17"/>
  <c r="AH197" i="17"/>
  <c r="CC198" i="17"/>
  <c r="U197" i="17"/>
  <c r="CD201" i="16"/>
  <c r="CA201" i="16"/>
  <c r="CF201" i="16"/>
  <c r="BN201" i="16"/>
  <c r="BS201" i="16"/>
  <c r="BH200" i="16"/>
  <c r="AQ201" i="16"/>
  <c r="AN201" i="16"/>
  <c r="AS201" i="16"/>
  <c r="AD201" i="16"/>
  <c r="AA201" i="16"/>
  <c r="AF201" i="16"/>
  <c r="O200" i="16"/>
  <c r="R200" i="16"/>
  <c r="T200" i="16"/>
  <c r="L201" i="16" s="1"/>
  <c r="P201" i="16" s="1"/>
  <c r="L198" i="15"/>
  <c r="O198" i="15"/>
  <c r="Q198" i="15"/>
  <c r="I199" i="15" s="1"/>
  <c r="L199" i="14"/>
  <c r="Q199" i="14"/>
  <c r="I200" i="14" s="1"/>
  <c r="O199" i="14"/>
  <c r="BU198" i="18" l="1"/>
  <c r="BP199" i="18"/>
  <c r="AO198" i="18"/>
  <c r="AT198" i="18"/>
  <c r="AL199" i="18" s="1"/>
  <c r="AR198" i="18"/>
  <c r="CB198" i="18"/>
  <c r="CE198" i="18"/>
  <c r="CG198" i="18"/>
  <c r="BY199" i="18" s="1"/>
  <c r="AB198" i="18"/>
  <c r="AE198" i="18"/>
  <c r="AG198" i="18"/>
  <c r="Y199" i="18" s="1"/>
  <c r="Q199" i="18"/>
  <c r="N199" i="18"/>
  <c r="S199" i="18"/>
  <c r="BB198" i="18"/>
  <c r="BG198" i="18"/>
  <c r="AY199" i="18" s="1"/>
  <c r="BE198" i="18"/>
  <c r="AD198" i="17"/>
  <c r="AA198" i="17"/>
  <c r="AF198" i="17"/>
  <c r="Q198" i="17"/>
  <c r="N198" i="17"/>
  <c r="S198" i="17"/>
  <c r="AQ198" i="17"/>
  <c r="AN198" i="17"/>
  <c r="AS198" i="17"/>
  <c r="BD198" i="17"/>
  <c r="BA198" i="17"/>
  <c r="BF198" i="17"/>
  <c r="BQ198" i="17"/>
  <c r="BN198" i="17"/>
  <c r="BS198" i="17"/>
  <c r="CD198" i="17"/>
  <c r="CA198" i="17"/>
  <c r="CF198" i="17"/>
  <c r="CB201" i="16"/>
  <c r="CG201" i="16"/>
  <c r="BY202" i="16" s="1"/>
  <c r="CC202" i="16" s="1"/>
  <c r="CE201" i="16"/>
  <c r="BO201" i="16"/>
  <c r="BT201" i="16"/>
  <c r="BL202" i="16" s="1"/>
  <c r="BP202" i="16" s="1"/>
  <c r="BQ202" i="16" s="1"/>
  <c r="BR201" i="16"/>
  <c r="BD201" i="16"/>
  <c r="BA201" i="16"/>
  <c r="BF201" i="16"/>
  <c r="AO201" i="16"/>
  <c r="AT201" i="16"/>
  <c r="AL202" i="16" s="1"/>
  <c r="AP202" i="16" s="1"/>
  <c r="AR201" i="16"/>
  <c r="AB201" i="16"/>
  <c r="AG201" i="16"/>
  <c r="Y202" i="16" s="1"/>
  <c r="AC202" i="16" s="1"/>
  <c r="AE201" i="16"/>
  <c r="U200" i="16"/>
  <c r="M199" i="15"/>
  <c r="R198" i="15"/>
  <c r="R199" i="14"/>
  <c r="M200" i="14"/>
  <c r="AP199" i="18" l="1"/>
  <c r="BH198" i="18"/>
  <c r="BC199" i="18"/>
  <c r="AU198" i="18"/>
  <c r="AC199" i="18"/>
  <c r="BQ199" i="18"/>
  <c r="BN199" i="18"/>
  <c r="BS199" i="18"/>
  <c r="O199" i="18"/>
  <c r="R199" i="18"/>
  <c r="T199" i="18"/>
  <c r="L200" i="18" s="1"/>
  <c r="CH198" i="18"/>
  <c r="AH198" i="18"/>
  <c r="CC199" i="18"/>
  <c r="O198" i="17"/>
  <c r="T198" i="17"/>
  <c r="L199" i="17" s="1"/>
  <c r="R198" i="17"/>
  <c r="BB198" i="17"/>
  <c r="BG198" i="17"/>
  <c r="AY199" i="17" s="1"/>
  <c r="BE198" i="17"/>
  <c r="AB198" i="17"/>
  <c r="AE198" i="17"/>
  <c r="AG198" i="17"/>
  <c r="Y199" i="17" s="1"/>
  <c r="AO198" i="17"/>
  <c r="AT198" i="17"/>
  <c r="AL199" i="17" s="1"/>
  <c r="AR198" i="17"/>
  <c r="BO198" i="17"/>
  <c r="BR198" i="17"/>
  <c r="BT198" i="17"/>
  <c r="BL199" i="17" s="1"/>
  <c r="CB198" i="17"/>
  <c r="CE198" i="17"/>
  <c r="CG198" i="17"/>
  <c r="BY199" i="17" s="1"/>
  <c r="CH201" i="16"/>
  <c r="BU201" i="16"/>
  <c r="BB201" i="16"/>
  <c r="BG201" i="16"/>
  <c r="AY202" i="16" s="1"/>
  <c r="BC202" i="16" s="1"/>
  <c r="BE201" i="16"/>
  <c r="AU201" i="16"/>
  <c r="AH201" i="16"/>
  <c r="Q201" i="16"/>
  <c r="N201" i="16"/>
  <c r="S201" i="16"/>
  <c r="N199" i="15"/>
  <c r="K199" i="15"/>
  <c r="P199" i="15"/>
  <c r="N200" i="14"/>
  <c r="K200" i="14"/>
  <c r="P200" i="14"/>
  <c r="U199" i="18" l="1"/>
  <c r="CD199" i="18"/>
  <c r="CA199" i="18"/>
  <c r="CF199" i="18"/>
  <c r="BD199" i="18"/>
  <c r="BA199" i="18"/>
  <c r="BF199" i="18"/>
  <c r="BO199" i="18"/>
  <c r="BR199" i="18"/>
  <c r="BT199" i="18"/>
  <c r="BL200" i="18" s="1"/>
  <c r="AD199" i="18"/>
  <c r="AA199" i="18"/>
  <c r="AF199" i="18"/>
  <c r="P200" i="18"/>
  <c r="AQ199" i="18"/>
  <c r="AN199" i="18"/>
  <c r="AS199" i="18"/>
  <c r="P199" i="17"/>
  <c r="CC199" i="17"/>
  <c r="U198" i="17"/>
  <c r="BH198" i="17"/>
  <c r="AU198" i="17"/>
  <c r="AP199" i="17"/>
  <c r="CH198" i="17"/>
  <c r="AC199" i="17"/>
  <c r="AH198" i="17"/>
  <c r="BP199" i="17"/>
  <c r="BU198" i="17"/>
  <c r="BC199" i="17"/>
  <c r="CD202" i="16"/>
  <c r="CA202" i="16"/>
  <c r="CF202" i="16"/>
  <c r="BN202" i="16"/>
  <c r="BS202" i="16"/>
  <c r="BH201" i="16"/>
  <c r="AQ202" i="16"/>
  <c r="AN202" i="16"/>
  <c r="AS202" i="16"/>
  <c r="AD202" i="16"/>
  <c r="AA202" i="16"/>
  <c r="AF202" i="16"/>
  <c r="O201" i="16"/>
  <c r="T201" i="16"/>
  <c r="L202" i="16" s="1"/>
  <c r="P202" i="16" s="1"/>
  <c r="R201" i="16"/>
  <c r="L199" i="15"/>
  <c r="Q199" i="15"/>
  <c r="I200" i="15" s="1"/>
  <c r="O199" i="15"/>
  <c r="L200" i="14"/>
  <c r="O200" i="14"/>
  <c r="Q200" i="14"/>
  <c r="I201" i="14" s="1"/>
  <c r="BB199" i="18" l="1"/>
  <c r="BE199" i="18"/>
  <c r="BG199" i="18"/>
  <c r="AY200" i="18" s="1"/>
  <c r="Q200" i="18"/>
  <c r="N200" i="18"/>
  <c r="S200" i="18"/>
  <c r="BU199" i="18"/>
  <c r="AB199" i="18"/>
  <c r="AG199" i="18"/>
  <c r="Y200" i="18" s="1"/>
  <c r="AE199" i="18"/>
  <c r="CB199" i="18"/>
  <c r="CE199" i="18"/>
  <c r="CG199" i="18"/>
  <c r="BY200" i="18" s="1"/>
  <c r="BP200" i="18"/>
  <c r="AO199" i="18"/>
  <c r="AT199" i="18"/>
  <c r="AL200" i="18" s="1"/>
  <c r="AR199" i="18"/>
  <c r="AD199" i="17"/>
  <c r="AA199" i="17"/>
  <c r="AF199" i="17"/>
  <c r="BQ199" i="17"/>
  <c r="BN199" i="17"/>
  <c r="BS199" i="17"/>
  <c r="Q199" i="17"/>
  <c r="N199" i="17"/>
  <c r="S199" i="17"/>
  <c r="BD199" i="17"/>
  <c r="BA199" i="17"/>
  <c r="BF199" i="17"/>
  <c r="CD199" i="17"/>
  <c r="CA199" i="17"/>
  <c r="CF199" i="17"/>
  <c r="AQ199" i="17"/>
  <c r="AN199" i="17"/>
  <c r="AS199" i="17"/>
  <c r="CB202" i="16"/>
  <c r="CE202" i="16"/>
  <c r="CG202" i="16"/>
  <c r="BY203" i="16" s="1"/>
  <c r="CC203" i="16" s="1"/>
  <c r="BO202" i="16"/>
  <c r="BT202" i="16"/>
  <c r="BL203" i="16" s="1"/>
  <c r="BP203" i="16" s="1"/>
  <c r="BQ203" i="16" s="1"/>
  <c r="BR202" i="16"/>
  <c r="BD202" i="16"/>
  <c r="BA202" i="16"/>
  <c r="BF202" i="16"/>
  <c r="AO202" i="16"/>
  <c r="AT202" i="16"/>
  <c r="AL203" i="16" s="1"/>
  <c r="AP203" i="16" s="1"/>
  <c r="AR202" i="16"/>
  <c r="AB202" i="16"/>
  <c r="AE202" i="16"/>
  <c r="AG202" i="16"/>
  <c r="Y203" i="16" s="1"/>
  <c r="AC203" i="16" s="1"/>
  <c r="U201" i="16"/>
  <c r="R199" i="15"/>
  <c r="M200" i="15"/>
  <c r="M201" i="14"/>
  <c r="R200" i="14"/>
  <c r="O200" i="18" l="1"/>
  <c r="R200" i="18"/>
  <c r="T200" i="18"/>
  <c r="L201" i="18" s="1"/>
  <c r="BC200" i="18"/>
  <c r="AU199" i="18"/>
  <c r="AC200" i="18"/>
  <c r="BQ200" i="18"/>
  <c r="BN200" i="18"/>
  <c r="BS200" i="18"/>
  <c r="BH199" i="18"/>
  <c r="CH199" i="18"/>
  <c r="AH199" i="18"/>
  <c r="AP200" i="18"/>
  <c r="CC200" i="18"/>
  <c r="O199" i="17"/>
  <c r="T199" i="17"/>
  <c r="L200" i="17" s="1"/>
  <c r="R199" i="17"/>
  <c r="BO199" i="17"/>
  <c r="BT199" i="17"/>
  <c r="BL200" i="17" s="1"/>
  <c r="BR199" i="17"/>
  <c r="AB199" i="17"/>
  <c r="AE199" i="17"/>
  <c r="AG199" i="17"/>
  <c r="Y200" i="17" s="1"/>
  <c r="CB199" i="17"/>
  <c r="CG199" i="17"/>
  <c r="BY200" i="17" s="1"/>
  <c r="CE199" i="17"/>
  <c r="BB199" i="17"/>
  <c r="BG199" i="17"/>
  <c r="AY200" i="17" s="1"/>
  <c r="BE199" i="17"/>
  <c r="AO199" i="17"/>
  <c r="AR199" i="17"/>
  <c r="AT199" i="17"/>
  <c r="AL200" i="17" s="1"/>
  <c r="CH202" i="16"/>
  <c r="BU202" i="16"/>
  <c r="BB202" i="16"/>
  <c r="BE202" i="16"/>
  <c r="BG202" i="16"/>
  <c r="AY203" i="16" s="1"/>
  <c r="BC203" i="16" s="1"/>
  <c r="AU202" i="16"/>
  <c r="AH202" i="16"/>
  <c r="Q202" i="16"/>
  <c r="N202" i="16"/>
  <c r="S202" i="16"/>
  <c r="N200" i="15"/>
  <c r="K200" i="15"/>
  <c r="P200" i="15"/>
  <c r="N201" i="14"/>
  <c r="K201" i="14"/>
  <c r="P201" i="14"/>
  <c r="P201" i="18" l="1"/>
  <c r="CD200" i="18"/>
  <c r="CA200" i="18"/>
  <c r="CF200" i="18"/>
  <c r="U200" i="18"/>
  <c r="BD200" i="18"/>
  <c r="BA200" i="18"/>
  <c r="BF200" i="18"/>
  <c r="AQ200" i="18"/>
  <c r="AN200" i="18"/>
  <c r="AS200" i="18"/>
  <c r="BO200" i="18"/>
  <c r="BR200" i="18"/>
  <c r="BT200" i="18"/>
  <c r="BL201" i="18" s="1"/>
  <c r="AD200" i="18"/>
  <c r="AA200" i="18"/>
  <c r="AF200" i="18"/>
  <c r="BP200" i="17"/>
  <c r="AU199" i="17"/>
  <c r="AH199" i="17"/>
  <c r="AP200" i="17"/>
  <c r="P200" i="17"/>
  <c r="AC200" i="17"/>
  <c r="BH199" i="17"/>
  <c r="CH199" i="17"/>
  <c r="CC200" i="17"/>
  <c r="U199" i="17"/>
  <c r="BC200" i="17"/>
  <c r="BU199" i="17"/>
  <c r="CD203" i="16"/>
  <c r="CA203" i="16"/>
  <c r="CF203" i="16"/>
  <c r="BN203" i="16"/>
  <c r="BS203" i="16"/>
  <c r="BH202" i="16"/>
  <c r="AQ203" i="16"/>
  <c r="AN203" i="16"/>
  <c r="AS203" i="16"/>
  <c r="AD203" i="16"/>
  <c r="AA203" i="16"/>
  <c r="AF203" i="16"/>
  <c r="O202" i="16"/>
  <c r="R202" i="16"/>
  <c r="T202" i="16"/>
  <c r="L203" i="16" s="1"/>
  <c r="P203" i="16" s="1"/>
  <c r="L200" i="15"/>
  <c r="O200" i="15"/>
  <c r="Q200" i="15"/>
  <c r="I201" i="15" s="1"/>
  <c r="L201" i="14"/>
  <c r="Q201" i="14"/>
  <c r="I202" i="14" s="1"/>
  <c r="O201" i="14"/>
  <c r="CB200" i="18" l="1"/>
  <c r="CG200" i="18"/>
  <c r="BY201" i="18" s="1"/>
  <c r="CE200" i="18"/>
  <c r="AO200" i="18"/>
  <c r="AT200" i="18"/>
  <c r="AL201" i="18" s="1"/>
  <c r="AR200" i="18"/>
  <c r="BB200" i="18"/>
  <c r="BG200" i="18"/>
  <c r="AY201" i="18" s="1"/>
  <c r="BE200" i="18"/>
  <c r="Q201" i="18"/>
  <c r="N201" i="18"/>
  <c r="S201" i="18"/>
  <c r="BU200" i="18"/>
  <c r="AB200" i="18"/>
  <c r="AG200" i="18"/>
  <c r="Y201" i="18" s="1"/>
  <c r="AE200" i="18"/>
  <c r="BP201" i="18"/>
  <c r="Q200" i="17"/>
  <c r="N200" i="17"/>
  <c r="S200" i="17"/>
  <c r="AQ200" i="17"/>
  <c r="AN200" i="17"/>
  <c r="AS200" i="17"/>
  <c r="BD200" i="17"/>
  <c r="BA200" i="17"/>
  <c r="BF200" i="17"/>
  <c r="AD200" i="17"/>
  <c r="AA200" i="17"/>
  <c r="AF200" i="17"/>
  <c r="CD200" i="17"/>
  <c r="CA200" i="17"/>
  <c r="CF200" i="17"/>
  <c r="BQ200" i="17"/>
  <c r="BN200" i="17"/>
  <c r="BS200" i="17"/>
  <c r="CB203" i="16"/>
  <c r="CE203" i="16"/>
  <c r="CG203" i="16"/>
  <c r="BY204" i="16" s="1"/>
  <c r="CC204" i="16" s="1"/>
  <c r="BO203" i="16"/>
  <c r="BT203" i="16"/>
  <c r="BL204" i="16" s="1"/>
  <c r="BP204" i="16" s="1"/>
  <c r="BQ204" i="16" s="1"/>
  <c r="BR203" i="16"/>
  <c r="BD203" i="16"/>
  <c r="BA203" i="16"/>
  <c r="BF203" i="16"/>
  <c r="AO203" i="16"/>
  <c r="AT203" i="16"/>
  <c r="AL204" i="16" s="1"/>
  <c r="AP204" i="16" s="1"/>
  <c r="AR203" i="16"/>
  <c r="AB203" i="16"/>
  <c r="AG203" i="16"/>
  <c r="Y204" i="16" s="1"/>
  <c r="AC204" i="16" s="1"/>
  <c r="AE203" i="16"/>
  <c r="U202" i="16"/>
  <c r="M201" i="15"/>
  <c r="R200" i="15"/>
  <c r="M202" i="14"/>
  <c r="R201" i="14"/>
  <c r="BQ201" i="18" l="1"/>
  <c r="BN201" i="18"/>
  <c r="BS201" i="18"/>
  <c r="AP201" i="18"/>
  <c r="CH200" i="18"/>
  <c r="AU200" i="18"/>
  <c r="AC201" i="18"/>
  <c r="CC201" i="18"/>
  <c r="O201" i="18"/>
  <c r="T201" i="18"/>
  <c r="L202" i="18" s="1"/>
  <c r="R201" i="18"/>
  <c r="AH200" i="18"/>
  <c r="BH200" i="18"/>
  <c r="BC201" i="18"/>
  <c r="BB200" i="17"/>
  <c r="BG200" i="17"/>
  <c r="AY201" i="17" s="1"/>
  <c r="BE200" i="17"/>
  <c r="CB200" i="17"/>
  <c r="CG200" i="17"/>
  <c r="BY201" i="17" s="1"/>
  <c r="CE200" i="17"/>
  <c r="AO200" i="17"/>
  <c r="AT200" i="17"/>
  <c r="AL201" i="17" s="1"/>
  <c r="AR200" i="17"/>
  <c r="AB200" i="17"/>
  <c r="AG200" i="17"/>
  <c r="Y201" i="17" s="1"/>
  <c r="AE200" i="17"/>
  <c r="O200" i="17"/>
  <c r="T200" i="17"/>
  <c r="L201" i="17" s="1"/>
  <c r="R200" i="17"/>
  <c r="BO200" i="17"/>
  <c r="BT200" i="17"/>
  <c r="BL201" i="17" s="1"/>
  <c r="BR200" i="17"/>
  <c r="CH203" i="16"/>
  <c r="BU203" i="16"/>
  <c r="BB203" i="16"/>
  <c r="BG203" i="16"/>
  <c r="AY204" i="16" s="1"/>
  <c r="BC204" i="16" s="1"/>
  <c r="BE203" i="16"/>
  <c r="AU203" i="16"/>
  <c r="AH203" i="16"/>
  <c r="Q203" i="16"/>
  <c r="N203" i="16"/>
  <c r="S203" i="16"/>
  <c r="N201" i="15"/>
  <c r="K201" i="15"/>
  <c r="P201" i="15"/>
  <c r="N202" i="14"/>
  <c r="K202" i="14"/>
  <c r="P202" i="14"/>
  <c r="P202" i="18" l="1"/>
  <c r="BD201" i="18"/>
  <c r="BA201" i="18"/>
  <c r="BF201" i="18"/>
  <c r="BO201" i="18"/>
  <c r="BR201" i="18"/>
  <c r="BT201" i="18"/>
  <c r="BL202" i="18" s="1"/>
  <c r="CD201" i="18"/>
  <c r="CA201" i="18"/>
  <c r="CF201" i="18"/>
  <c r="AQ201" i="18"/>
  <c r="AN201" i="18"/>
  <c r="AS201" i="18"/>
  <c r="AD201" i="18"/>
  <c r="AA201" i="18"/>
  <c r="AF201" i="18"/>
  <c r="U201" i="18"/>
  <c r="CH200" i="17"/>
  <c r="BP201" i="17"/>
  <c r="BC201" i="17"/>
  <c r="BH200" i="17"/>
  <c r="U200" i="17"/>
  <c r="AU200" i="17"/>
  <c r="BU200" i="17"/>
  <c r="CC201" i="17"/>
  <c r="AH200" i="17"/>
  <c r="AC201" i="17"/>
  <c r="P201" i="17"/>
  <c r="AP201" i="17"/>
  <c r="CD204" i="16"/>
  <c r="CA204" i="16"/>
  <c r="CF204" i="16"/>
  <c r="BN204" i="16"/>
  <c r="BS204" i="16"/>
  <c r="BH203" i="16"/>
  <c r="AQ204" i="16"/>
  <c r="AN204" i="16"/>
  <c r="AS204" i="16"/>
  <c r="AD204" i="16"/>
  <c r="AA204" i="16"/>
  <c r="AF204" i="16"/>
  <c r="O203" i="16"/>
  <c r="T203" i="16"/>
  <c r="L204" i="16" s="1"/>
  <c r="P204" i="16" s="1"/>
  <c r="R203" i="16"/>
  <c r="L201" i="15"/>
  <c r="O201" i="15"/>
  <c r="Q201" i="15"/>
  <c r="I202" i="15" s="1"/>
  <c r="L202" i="14"/>
  <c r="Q202" i="14"/>
  <c r="I203" i="14" s="1"/>
  <c r="O202" i="14"/>
  <c r="BU201" i="18" l="1"/>
  <c r="AO201" i="18"/>
  <c r="AT201" i="18"/>
  <c r="AL202" i="18" s="1"/>
  <c r="AR201" i="18"/>
  <c r="BB201" i="18"/>
  <c r="BE201" i="18"/>
  <c r="BG201" i="18"/>
  <c r="AY202" i="18" s="1"/>
  <c r="CB201" i="18"/>
  <c r="CE201" i="18"/>
  <c r="CG201" i="18"/>
  <c r="BY202" i="18" s="1"/>
  <c r="AB201" i="18"/>
  <c r="AE201" i="18"/>
  <c r="AG201" i="18"/>
  <c r="Y202" i="18" s="1"/>
  <c r="BP202" i="18"/>
  <c r="Q202" i="18"/>
  <c r="N202" i="18"/>
  <c r="S202" i="18"/>
  <c r="AQ201" i="17"/>
  <c r="AN201" i="17"/>
  <c r="AS201" i="17"/>
  <c r="Q201" i="17"/>
  <c r="N201" i="17"/>
  <c r="S201" i="17"/>
  <c r="CD201" i="17"/>
  <c r="CA201" i="17"/>
  <c r="CF201" i="17"/>
  <c r="BD201" i="17"/>
  <c r="BA201" i="17"/>
  <c r="BF201" i="17"/>
  <c r="AD201" i="17"/>
  <c r="AA201" i="17"/>
  <c r="AF201" i="17"/>
  <c r="BQ201" i="17"/>
  <c r="BN201" i="17"/>
  <c r="BS201" i="17"/>
  <c r="CB204" i="16"/>
  <c r="CG204" i="16"/>
  <c r="BY205" i="16" s="1"/>
  <c r="CC205" i="16" s="1"/>
  <c r="CE204" i="16"/>
  <c r="BO204" i="16"/>
  <c r="BT204" i="16"/>
  <c r="BL205" i="16" s="1"/>
  <c r="BP205" i="16" s="1"/>
  <c r="BQ205" i="16" s="1"/>
  <c r="BR204" i="16"/>
  <c r="BD204" i="16"/>
  <c r="BA204" i="16"/>
  <c r="BF204" i="16"/>
  <c r="AO204" i="16"/>
  <c r="AT204" i="16"/>
  <c r="AL205" i="16" s="1"/>
  <c r="AP205" i="16" s="1"/>
  <c r="AR204" i="16"/>
  <c r="AB204" i="16"/>
  <c r="AG204" i="16"/>
  <c r="Y205" i="16" s="1"/>
  <c r="AC205" i="16" s="1"/>
  <c r="AE204" i="16"/>
  <c r="U203" i="16"/>
  <c r="M202" i="15"/>
  <c r="R201" i="15"/>
  <c r="M203" i="14"/>
  <c r="R202" i="14"/>
  <c r="CC202" i="18" l="1"/>
  <c r="CH201" i="18"/>
  <c r="BQ202" i="18"/>
  <c r="BN202" i="18"/>
  <c r="BS202" i="18"/>
  <c r="AU201" i="18"/>
  <c r="O202" i="18"/>
  <c r="R202" i="18"/>
  <c r="T202" i="18"/>
  <c r="L203" i="18" s="1"/>
  <c r="AC202" i="18"/>
  <c r="BC202" i="18"/>
  <c r="AP202" i="18"/>
  <c r="AH201" i="18"/>
  <c r="BH201" i="18"/>
  <c r="CB201" i="17"/>
  <c r="CE201" i="17"/>
  <c r="CG201" i="17"/>
  <c r="BY202" i="17" s="1"/>
  <c r="AB201" i="17"/>
  <c r="AE201" i="17"/>
  <c r="AG201" i="17"/>
  <c r="Y202" i="17" s="1"/>
  <c r="AO201" i="17"/>
  <c r="AR201" i="17"/>
  <c r="AT201" i="17"/>
  <c r="AL202" i="17" s="1"/>
  <c r="O201" i="17"/>
  <c r="R201" i="17"/>
  <c r="T201" i="17"/>
  <c r="L202" i="17" s="1"/>
  <c r="BB201" i="17"/>
  <c r="BE201" i="17"/>
  <c r="BG201" i="17"/>
  <c r="AY202" i="17" s="1"/>
  <c r="BO201" i="17"/>
  <c r="BT201" i="17"/>
  <c r="BL202" i="17" s="1"/>
  <c r="BR201" i="17"/>
  <c r="CH204" i="16"/>
  <c r="BU204" i="16"/>
  <c r="BB204" i="16"/>
  <c r="BE204" i="16"/>
  <c r="BG204" i="16"/>
  <c r="AY205" i="16" s="1"/>
  <c r="BC205" i="16" s="1"/>
  <c r="AU204" i="16"/>
  <c r="AH204" i="16"/>
  <c r="Q204" i="16"/>
  <c r="N204" i="16"/>
  <c r="S204" i="16"/>
  <c r="N202" i="15"/>
  <c r="K202" i="15"/>
  <c r="P202" i="15"/>
  <c r="N203" i="14"/>
  <c r="K203" i="14"/>
  <c r="P203" i="14"/>
  <c r="BO202" i="18" l="1"/>
  <c r="BT202" i="18"/>
  <c r="BL203" i="18" s="1"/>
  <c r="BR202" i="18"/>
  <c r="AD202" i="18"/>
  <c r="AA202" i="18"/>
  <c r="AF202" i="18"/>
  <c r="P203" i="18"/>
  <c r="U202" i="18"/>
  <c r="AQ202" i="18"/>
  <c r="AN202" i="18"/>
  <c r="AS202" i="18"/>
  <c r="CD202" i="18"/>
  <c r="CA202" i="18"/>
  <c r="CF202" i="18"/>
  <c r="BD202" i="18"/>
  <c r="BA202" i="18"/>
  <c r="BF202" i="18"/>
  <c r="U201" i="17"/>
  <c r="BP202" i="17"/>
  <c r="AP202" i="17"/>
  <c r="BC202" i="17"/>
  <c r="BH201" i="17"/>
  <c r="AH201" i="17"/>
  <c r="CH201" i="17"/>
  <c r="AC202" i="17"/>
  <c r="BU201" i="17"/>
  <c r="CC202" i="17"/>
  <c r="AU201" i="17"/>
  <c r="P202" i="17"/>
  <c r="CD205" i="16"/>
  <c r="CA205" i="16"/>
  <c r="CF205" i="16"/>
  <c r="BN205" i="16"/>
  <c r="BS205" i="16"/>
  <c r="BH204" i="16"/>
  <c r="AQ205" i="16"/>
  <c r="AN205" i="16"/>
  <c r="AS205" i="16"/>
  <c r="AD205" i="16"/>
  <c r="AA205" i="16"/>
  <c r="AF205" i="16"/>
  <c r="O204" i="16"/>
  <c r="T204" i="16"/>
  <c r="L205" i="16" s="1"/>
  <c r="P205" i="16" s="1"/>
  <c r="R204" i="16"/>
  <c r="L202" i="15"/>
  <c r="O202" i="15"/>
  <c r="Q202" i="15"/>
  <c r="I203" i="15" s="1"/>
  <c r="L203" i="14"/>
  <c r="Q203" i="14"/>
  <c r="I204" i="14" s="1"/>
  <c r="O203" i="14"/>
  <c r="BB202" i="18" l="1"/>
  <c r="BE202" i="18"/>
  <c r="BG202" i="18"/>
  <c r="AY203" i="18" s="1"/>
  <c r="BU202" i="18"/>
  <c r="CB202" i="18"/>
  <c r="CG202" i="18"/>
  <c r="BY203" i="18" s="1"/>
  <c r="CE202" i="18"/>
  <c r="AB202" i="18"/>
  <c r="AE202" i="18"/>
  <c r="AG202" i="18"/>
  <c r="Y203" i="18" s="1"/>
  <c r="AO202" i="18"/>
  <c r="AR202" i="18"/>
  <c r="AT202" i="18"/>
  <c r="AL203" i="18" s="1"/>
  <c r="BP203" i="18"/>
  <c r="Q203" i="18"/>
  <c r="N203" i="18"/>
  <c r="S203" i="18"/>
  <c r="AD202" i="17"/>
  <c r="AA202" i="17"/>
  <c r="AF202" i="17"/>
  <c r="AQ202" i="17"/>
  <c r="AN202" i="17"/>
  <c r="AS202" i="17"/>
  <c r="CD202" i="17"/>
  <c r="CA202" i="17"/>
  <c r="CF202" i="17"/>
  <c r="Q202" i="17"/>
  <c r="N202" i="17"/>
  <c r="S202" i="17"/>
  <c r="BD202" i="17"/>
  <c r="BA202" i="17"/>
  <c r="BF202" i="17"/>
  <c r="BQ202" i="17"/>
  <c r="BN202" i="17"/>
  <c r="BS202" i="17"/>
  <c r="CB205" i="16"/>
  <c r="CE205" i="16"/>
  <c r="CG205" i="16"/>
  <c r="BY206" i="16" s="1"/>
  <c r="CC206" i="16" s="1"/>
  <c r="BO205" i="16"/>
  <c r="BR205" i="16"/>
  <c r="BT205" i="16"/>
  <c r="BL206" i="16" s="1"/>
  <c r="BP206" i="16" s="1"/>
  <c r="BQ206" i="16" s="1"/>
  <c r="BD205" i="16"/>
  <c r="BA205" i="16"/>
  <c r="BF205" i="16"/>
  <c r="AO205" i="16"/>
  <c r="AT205" i="16"/>
  <c r="AL206" i="16" s="1"/>
  <c r="AP206" i="16" s="1"/>
  <c r="AR205" i="16"/>
  <c r="AB205" i="16"/>
  <c r="AG205" i="16"/>
  <c r="Y206" i="16" s="1"/>
  <c r="AC206" i="16" s="1"/>
  <c r="AE205" i="16"/>
  <c r="U204" i="16"/>
  <c r="M203" i="15"/>
  <c r="R202" i="15"/>
  <c r="R203" i="14"/>
  <c r="M204" i="14"/>
  <c r="CC203" i="18" l="1"/>
  <c r="BC203" i="18"/>
  <c r="O203" i="18"/>
  <c r="R203" i="18"/>
  <c r="T203" i="18"/>
  <c r="L204" i="18" s="1"/>
  <c r="AH202" i="18"/>
  <c r="BH202" i="18"/>
  <c r="AU202" i="18"/>
  <c r="AC203" i="18"/>
  <c r="AP203" i="18"/>
  <c r="BQ203" i="18"/>
  <c r="BN203" i="18"/>
  <c r="BS203" i="18"/>
  <c r="CH202" i="18"/>
  <c r="BB202" i="17"/>
  <c r="BG202" i="17"/>
  <c r="AY203" i="17" s="1"/>
  <c r="BE202" i="17"/>
  <c r="AO202" i="17"/>
  <c r="AT202" i="17"/>
  <c r="AL203" i="17" s="1"/>
  <c r="AR202" i="17"/>
  <c r="O202" i="17"/>
  <c r="R202" i="17"/>
  <c r="T202" i="17"/>
  <c r="L203" i="17" s="1"/>
  <c r="AB202" i="17"/>
  <c r="AE202" i="17"/>
  <c r="AG202" i="17"/>
  <c r="Y203" i="17" s="1"/>
  <c r="CB202" i="17"/>
  <c r="CE202" i="17"/>
  <c r="CG202" i="17"/>
  <c r="BY203" i="17" s="1"/>
  <c r="BO202" i="17"/>
  <c r="BR202" i="17"/>
  <c r="BT202" i="17"/>
  <c r="BL203" i="17" s="1"/>
  <c r="CH205" i="16"/>
  <c r="BU205" i="16"/>
  <c r="BB205" i="16"/>
  <c r="BG205" i="16"/>
  <c r="AY206" i="16" s="1"/>
  <c r="BC206" i="16" s="1"/>
  <c r="BE205" i="16"/>
  <c r="AU205" i="16"/>
  <c r="AH205" i="16"/>
  <c r="Q205" i="16"/>
  <c r="N205" i="16"/>
  <c r="S205" i="16"/>
  <c r="N203" i="15"/>
  <c r="K203" i="15"/>
  <c r="P203" i="15"/>
  <c r="N204" i="14"/>
  <c r="K204" i="14"/>
  <c r="P204" i="14"/>
  <c r="AD203" i="18" l="1"/>
  <c r="AA203" i="18"/>
  <c r="AF203" i="18"/>
  <c r="P204" i="18"/>
  <c r="BD203" i="18"/>
  <c r="BA203" i="18"/>
  <c r="BF203" i="18"/>
  <c r="U203" i="18"/>
  <c r="CD203" i="18"/>
  <c r="CA203" i="18"/>
  <c r="CF203" i="18"/>
  <c r="BO203" i="18"/>
  <c r="BR203" i="18"/>
  <c r="BT203" i="18"/>
  <c r="BL204" i="18" s="1"/>
  <c r="AQ203" i="18"/>
  <c r="AN203" i="18"/>
  <c r="AS203" i="18"/>
  <c r="AU202" i="17"/>
  <c r="BU202" i="17"/>
  <c r="AH202" i="17"/>
  <c r="BC203" i="17"/>
  <c r="CH202" i="17"/>
  <c r="AC203" i="17"/>
  <c r="P203" i="17"/>
  <c r="BP203" i="17"/>
  <c r="AP203" i="17"/>
  <c r="BH202" i="17"/>
  <c r="CC203" i="17"/>
  <c r="U202" i="17"/>
  <c r="CD206" i="16"/>
  <c r="CA206" i="16"/>
  <c r="CF206" i="16"/>
  <c r="BN206" i="16"/>
  <c r="BS206" i="16"/>
  <c r="BH205" i="16"/>
  <c r="AQ206" i="16"/>
  <c r="AN206" i="16"/>
  <c r="AS206" i="16"/>
  <c r="AD206" i="16"/>
  <c r="AA206" i="16"/>
  <c r="AF206" i="16"/>
  <c r="O205" i="16"/>
  <c r="T205" i="16"/>
  <c r="L206" i="16" s="1"/>
  <c r="P206" i="16" s="1"/>
  <c r="R205" i="16"/>
  <c r="L203" i="15"/>
  <c r="Q203" i="15"/>
  <c r="I204" i="15" s="1"/>
  <c r="O203" i="15"/>
  <c r="L204" i="14"/>
  <c r="O204" i="14"/>
  <c r="Q204" i="14"/>
  <c r="I205" i="14" s="1"/>
  <c r="Q204" i="18" l="1"/>
  <c r="N204" i="18"/>
  <c r="S204" i="18"/>
  <c r="BB203" i="18"/>
  <c r="BE203" i="18"/>
  <c r="BG203" i="18"/>
  <c r="AY204" i="18" s="1"/>
  <c r="BU203" i="18"/>
  <c r="CB203" i="18"/>
  <c r="CG203" i="18"/>
  <c r="BY204" i="18" s="1"/>
  <c r="CE203" i="18"/>
  <c r="AO203" i="18"/>
  <c r="AT203" i="18"/>
  <c r="AL204" i="18" s="1"/>
  <c r="AR203" i="18"/>
  <c r="AB203" i="18"/>
  <c r="AE203" i="18"/>
  <c r="AG203" i="18"/>
  <c r="Y204" i="18" s="1"/>
  <c r="BP204" i="18"/>
  <c r="CD203" i="17"/>
  <c r="CA203" i="17"/>
  <c r="CF203" i="17"/>
  <c r="BQ203" i="17"/>
  <c r="BN203" i="17"/>
  <c r="BS203" i="17"/>
  <c r="Q203" i="17"/>
  <c r="N203" i="17"/>
  <c r="S203" i="17"/>
  <c r="BD203" i="17"/>
  <c r="BA203" i="17"/>
  <c r="BF203" i="17"/>
  <c r="AD203" i="17"/>
  <c r="AA203" i="17"/>
  <c r="AF203" i="17"/>
  <c r="AQ203" i="17"/>
  <c r="AN203" i="17"/>
  <c r="AS203" i="17"/>
  <c r="CB206" i="16"/>
  <c r="CG206" i="16"/>
  <c r="BY207" i="16" s="1"/>
  <c r="CC207" i="16" s="1"/>
  <c r="CE206" i="16"/>
  <c r="BO206" i="16"/>
  <c r="BR206" i="16"/>
  <c r="BT206" i="16"/>
  <c r="BL207" i="16" s="1"/>
  <c r="BP207" i="16" s="1"/>
  <c r="BQ207" i="16" s="1"/>
  <c r="BD206" i="16"/>
  <c r="BA206" i="16"/>
  <c r="BF206" i="16"/>
  <c r="AO206" i="16"/>
  <c r="AT206" i="16"/>
  <c r="AL207" i="16" s="1"/>
  <c r="AP207" i="16" s="1"/>
  <c r="AR206" i="16"/>
  <c r="AB206" i="16"/>
  <c r="AE206" i="16"/>
  <c r="AG206" i="16"/>
  <c r="Y207" i="16" s="1"/>
  <c r="AC207" i="16" s="1"/>
  <c r="U205" i="16"/>
  <c r="R203" i="15"/>
  <c r="M204" i="15"/>
  <c r="R204" i="14"/>
  <c r="M205" i="14"/>
  <c r="BH203" i="18" l="1"/>
  <c r="CC204" i="18"/>
  <c r="AC204" i="18"/>
  <c r="AH203" i="18"/>
  <c r="O204" i="18"/>
  <c r="R204" i="18"/>
  <c r="T204" i="18"/>
  <c r="L205" i="18" s="1"/>
  <c r="CH203" i="18"/>
  <c r="BQ204" i="18"/>
  <c r="BN204" i="18"/>
  <c r="BS204" i="18"/>
  <c r="AU203" i="18"/>
  <c r="BC204" i="18"/>
  <c r="AP204" i="18"/>
  <c r="O203" i="17"/>
  <c r="T203" i="17"/>
  <c r="L204" i="17" s="1"/>
  <c r="R203" i="17"/>
  <c r="AB203" i="17"/>
  <c r="AE203" i="17"/>
  <c r="AG203" i="17"/>
  <c r="Y204" i="17" s="1"/>
  <c r="BO203" i="17"/>
  <c r="BR203" i="17"/>
  <c r="BT203" i="17"/>
  <c r="BL204" i="17" s="1"/>
  <c r="BB203" i="17"/>
  <c r="BG203" i="17"/>
  <c r="AY204" i="17" s="1"/>
  <c r="BE203" i="17"/>
  <c r="CB203" i="17"/>
  <c r="CE203" i="17"/>
  <c r="CG203" i="17"/>
  <c r="BY204" i="17" s="1"/>
  <c r="AO203" i="17"/>
  <c r="AR203" i="17"/>
  <c r="AT203" i="17"/>
  <c r="AL204" i="17" s="1"/>
  <c r="CH206" i="16"/>
  <c r="BU206" i="16"/>
  <c r="BB206" i="16"/>
  <c r="BE206" i="16"/>
  <c r="BG206" i="16"/>
  <c r="AY207" i="16" s="1"/>
  <c r="BC207" i="16" s="1"/>
  <c r="AU206" i="16"/>
  <c r="AH206" i="16"/>
  <c r="Q206" i="16"/>
  <c r="N206" i="16"/>
  <c r="S206" i="16"/>
  <c r="N204" i="15"/>
  <c r="K204" i="15"/>
  <c r="P204" i="15"/>
  <c r="N205" i="14"/>
  <c r="K205" i="14"/>
  <c r="P205" i="14"/>
  <c r="AD204" i="18" l="1"/>
  <c r="AA204" i="18"/>
  <c r="AF204" i="18"/>
  <c r="U204" i="18"/>
  <c r="CD204" i="18"/>
  <c r="CA204" i="18"/>
  <c r="CF204" i="18"/>
  <c r="BO204" i="18"/>
  <c r="BR204" i="18"/>
  <c r="BT204" i="18"/>
  <c r="BL205" i="18" s="1"/>
  <c r="AQ204" i="18"/>
  <c r="AN204" i="18"/>
  <c r="AS204" i="18"/>
  <c r="BD204" i="18"/>
  <c r="BA204" i="18"/>
  <c r="BF204" i="18"/>
  <c r="P205" i="18"/>
  <c r="CH203" i="17"/>
  <c r="AU203" i="17"/>
  <c r="AC204" i="17"/>
  <c r="BC204" i="17"/>
  <c r="P204" i="17"/>
  <c r="BH203" i="17"/>
  <c r="U203" i="17"/>
  <c r="BU203" i="17"/>
  <c r="AP204" i="17"/>
  <c r="AH203" i="17"/>
  <c r="BP204" i="17"/>
  <c r="CC204" i="17"/>
  <c r="CD207" i="16"/>
  <c r="CA207" i="16"/>
  <c r="CF207" i="16"/>
  <c r="BN207" i="16"/>
  <c r="BS207" i="16"/>
  <c r="BH206" i="16"/>
  <c r="AQ207" i="16"/>
  <c r="AN207" i="16"/>
  <c r="AS207" i="16"/>
  <c r="AD207" i="16"/>
  <c r="AA207" i="16"/>
  <c r="AF207" i="16"/>
  <c r="O206" i="16"/>
  <c r="R206" i="16"/>
  <c r="T206" i="16"/>
  <c r="L207" i="16" s="1"/>
  <c r="P207" i="16" s="1"/>
  <c r="L204" i="15"/>
  <c r="O204" i="15"/>
  <c r="Q204" i="15"/>
  <c r="I205" i="15" s="1"/>
  <c r="L205" i="14"/>
  <c r="O205" i="14"/>
  <c r="Q205" i="14"/>
  <c r="I206" i="14" s="1"/>
  <c r="CB204" i="18" l="1"/>
  <c r="CG204" i="18"/>
  <c r="BY205" i="18" s="1"/>
  <c r="CE204" i="18"/>
  <c r="AO204" i="18"/>
  <c r="AR204" i="18"/>
  <c r="AT204" i="18"/>
  <c r="AL205" i="18" s="1"/>
  <c r="Q205" i="18"/>
  <c r="N205" i="18"/>
  <c r="S205" i="18"/>
  <c r="BU204" i="18"/>
  <c r="AB204" i="18"/>
  <c r="AE204" i="18"/>
  <c r="AG204" i="18"/>
  <c r="Y205" i="18" s="1"/>
  <c r="BB204" i="18"/>
  <c r="BE204" i="18"/>
  <c r="BG204" i="18"/>
  <c r="AY205" i="18" s="1"/>
  <c r="BP205" i="18"/>
  <c r="BD204" i="17"/>
  <c r="BA204" i="17"/>
  <c r="BF204" i="17"/>
  <c r="AD204" i="17"/>
  <c r="AA204" i="17"/>
  <c r="AF204" i="17"/>
  <c r="CD204" i="17"/>
  <c r="CA204" i="17"/>
  <c r="CF204" i="17"/>
  <c r="Q204" i="17"/>
  <c r="N204" i="17"/>
  <c r="S204" i="17"/>
  <c r="BQ204" i="17"/>
  <c r="BN204" i="17"/>
  <c r="BS204" i="17"/>
  <c r="AQ204" i="17"/>
  <c r="AN204" i="17"/>
  <c r="AS204" i="17"/>
  <c r="CB207" i="16"/>
  <c r="CE207" i="16"/>
  <c r="CG207" i="16"/>
  <c r="BY208" i="16" s="1"/>
  <c r="CC208" i="16" s="1"/>
  <c r="BO207" i="16"/>
  <c r="BT207" i="16"/>
  <c r="BL208" i="16" s="1"/>
  <c r="BP208" i="16" s="1"/>
  <c r="BQ208" i="16" s="1"/>
  <c r="BR207" i="16"/>
  <c r="BD207" i="16"/>
  <c r="BA207" i="16"/>
  <c r="BF207" i="16"/>
  <c r="AO207" i="16"/>
  <c r="AR207" i="16"/>
  <c r="AT207" i="16"/>
  <c r="AL208" i="16" s="1"/>
  <c r="AP208" i="16" s="1"/>
  <c r="AB207" i="16"/>
  <c r="AG207" i="16"/>
  <c r="Y208" i="16" s="1"/>
  <c r="AC208" i="16" s="1"/>
  <c r="AE207" i="16"/>
  <c r="U206" i="16"/>
  <c r="R204" i="15"/>
  <c r="M205" i="15"/>
  <c r="M206" i="14"/>
  <c r="R205" i="14"/>
  <c r="O205" i="18" l="1"/>
  <c r="T205" i="18"/>
  <c r="L206" i="18" s="1"/>
  <c r="R205" i="18"/>
  <c r="AH204" i="18"/>
  <c r="AP205" i="18"/>
  <c r="BH204" i="18"/>
  <c r="CH204" i="18"/>
  <c r="AU204" i="18"/>
  <c r="CC205" i="18"/>
  <c r="BQ205" i="18"/>
  <c r="BN205" i="18"/>
  <c r="BS205" i="18"/>
  <c r="BC205" i="18"/>
  <c r="AC205" i="18"/>
  <c r="O204" i="17"/>
  <c r="T204" i="17"/>
  <c r="L205" i="17" s="1"/>
  <c r="R204" i="17"/>
  <c r="BB204" i="17"/>
  <c r="BE204" i="17"/>
  <c r="BG204" i="17"/>
  <c r="AY205" i="17" s="1"/>
  <c r="CB204" i="17"/>
  <c r="CE204" i="17"/>
  <c r="CG204" i="17"/>
  <c r="BY205" i="17" s="1"/>
  <c r="BO204" i="17"/>
  <c r="BR204" i="17"/>
  <c r="BT204" i="17"/>
  <c r="BL205" i="17" s="1"/>
  <c r="AB204" i="17"/>
  <c r="AE204" i="17"/>
  <c r="AG204" i="17"/>
  <c r="Y205" i="17" s="1"/>
  <c r="AO204" i="17"/>
  <c r="AT204" i="17"/>
  <c r="AL205" i="17" s="1"/>
  <c r="AR204" i="17"/>
  <c r="CH207" i="16"/>
  <c r="BU207" i="16"/>
  <c r="BB207" i="16"/>
  <c r="BG207" i="16"/>
  <c r="AY208" i="16" s="1"/>
  <c r="BC208" i="16" s="1"/>
  <c r="BE207" i="16"/>
  <c r="AU207" i="16"/>
  <c r="AH207" i="16"/>
  <c r="Q207" i="16"/>
  <c r="N207" i="16"/>
  <c r="S207" i="16"/>
  <c r="N205" i="15"/>
  <c r="K205" i="15"/>
  <c r="P205" i="15"/>
  <c r="N206" i="14"/>
  <c r="K206" i="14"/>
  <c r="P206" i="14"/>
  <c r="CD205" i="18" l="1"/>
  <c r="CA205" i="18"/>
  <c r="CF205" i="18"/>
  <c r="AQ205" i="18"/>
  <c r="AN205" i="18"/>
  <c r="AS205" i="18"/>
  <c r="U205" i="18"/>
  <c r="AD205" i="18"/>
  <c r="AA205" i="18"/>
  <c r="AF205" i="18"/>
  <c r="P206" i="18"/>
  <c r="BD205" i="18"/>
  <c r="BA205" i="18"/>
  <c r="BF205" i="18"/>
  <c r="BO205" i="18"/>
  <c r="BT205" i="18"/>
  <c r="BL206" i="18" s="1"/>
  <c r="BR205" i="18"/>
  <c r="P205" i="17"/>
  <c r="U204" i="17"/>
  <c r="AC205" i="17"/>
  <c r="BP205" i="17"/>
  <c r="BU204" i="17"/>
  <c r="AH204" i="17"/>
  <c r="AU204" i="17"/>
  <c r="AP205" i="17"/>
  <c r="CC205" i="17"/>
  <c r="CH204" i="17"/>
  <c r="BC205" i="17"/>
  <c r="BH204" i="17"/>
  <c r="CD208" i="16"/>
  <c r="CA208" i="16"/>
  <c r="CF208" i="16"/>
  <c r="BN208" i="16"/>
  <c r="BS208" i="16"/>
  <c r="BH207" i="16"/>
  <c r="AQ208" i="16"/>
  <c r="AN208" i="16"/>
  <c r="AS208" i="16"/>
  <c r="AA208" i="16"/>
  <c r="AD208" i="16"/>
  <c r="AF208" i="16"/>
  <c r="O207" i="16"/>
  <c r="R207" i="16"/>
  <c r="T207" i="16"/>
  <c r="L208" i="16" s="1"/>
  <c r="P208" i="16" s="1"/>
  <c r="L205" i="15"/>
  <c r="O205" i="15"/>
  <c r="Q205" i="15"/>
  <c r="I206" i="15" s="1"/>
  <c r="L206" i="14"/>
  <c r="Q206" i="14"/>
  <c r="I207" i="14" s="1"/>
  <c r="O206" i="14"/>
  <c r="BU205" i="18" l="1"/>
  <c r="Q206" i="18"/>
  <c r="N206" i="18"/>
  <c r="S206" i="18"/>
  <c r="BP206" i="18"/>
  <c r="AB205" i="18"/>
  <c r="AG205" i="18"/>
  <c r="Y206" i="18" s="1"/>
  <c r="AE205" i="18"/>
  <c r="CB205" i="18"/>
  <c r="CG205" i="18"/>
  <c r="BY206" i="18" s="1"/>
  <c r="CE205" i="18"/>
  <c r="BB205" i="18"/>
  <c r="BE205" i="18"/>
  <c r="BG205" i="18"/>
  <c r="AY206" i="18" s="1"/>
  <c r="AO205" i="18"/>
  <c r="AR205" i="18"/>
  <c r="AT205" i="18"/>
  <c r="AL206" i="18" s="1"/>
  <c r="BQ205" i="17"/>
  <c r="BN205" i="17"/>
  <c r="BS205" i="17"/>
  <c r="CD205" i="17"/>
  <c r="CA205" i="17"/>
  <c r="CF205" i="17"/>
  <c r="Q205" i="17"/>
  <c r="N205" i="17"/>
  <c r="S205" i="17"/>
  <c r="AQ205" i="17"/>
  <c r="AN205" i="17"/>
  <c r="AS205" i="17"/>
  <c r="AD205" i="17"/>
  <c r="AA205" i="17"/>
  <c r="AF205" i="17"/>
  <c r="BD205" i="17"/>
  <c r="BA205" i="17"/>
  <c r="BF205" i="17"/>
  <c r="CB208" i="16"/>
  <c r="CE208" i="16"/>
  <c r="CG208" i="16"/>
  <c r="BY209" i="16" s="1"/>
  <c r="CC209" i="16" s="1"/>
  <c r="BO208" i="16"/>
  <c r="BT208" i="16"/>
  <c r="BL209" i="16" s="1"/>
  <c r="BP209" i="16" s="1"/>
  <c r="BQ209" i="16" s="1"/>
  <c r="BR208" i="16"/>
  <c r="BD208" i="16"/>
  <c r="BA208" i="16"/>
  <c r="BF208" i="16"/>
  <c r="AO208" i="16"/>
  <c r="AT208" i="16"/>
  <c r="AL209" i="16" s="1"/>
  <c r="AP209" i="16" s="1"/>
  <c r="AR208" i="16"/>
  <c r="AB208" i="16"/>
  <c r="AG208" i="16"/>
  <c r="Y209" i="16" s="1"/>
  <c r="AC209" i="16" s="1"/>
  <c r="AE208" i="16"/>
  <c r="U207" i="16"/>
  <c r="M206" i="15"/>
  <c r="R205" i="15"/>
  <c r="M207" i="14"/>
  <c r="R206" i="14"/>
  <c r="CC206" i="18" l="1"/>
  <c r="BC206" i="18"/>
  <c r="CH205" i="18"/>
  <c r="AU205" i="18"/>
  <c r="AC206" i="18"/>
  <c r="BH205" i="18"/>
  <c r="O206" i="18"/>
  <c r="T206" i="18"/>
  <c r="L207" i="18" s="1"/>
  <c r="R206" i="18"/>
  <c r="AP206" i="18"/>
  <c r="AH205" i="18"/>
  <c r="BQ206" i="18"/>
  <c r="BN206" i="18"/>
  <c r="BS206" i="18"/>
  <c r="CB205" i="17"/>
  <c r="CG205" i="17"/>
  <c r="BY206" i="17" s="1"/>
  <c r="CE205" i="17"/>
  <c r="O205" i="17"/>
  <c r="T205" i="17"/>
  <c r="L206" i="17" s="1"/>
  <c r="R205" i="17"/>
  <c r="AB205" i="17"/>
  <c r="AE205" i="17"/>
  <c r="AG205" i="17"/>
  <c r="Y206" i="17" s="1"/>
  <c r="AO205" i="17"/>
  <c r="AR205" i="17"/>
  <c r="AT205" i="17"/>
  <c r="AL206" i="17" s="1"/>
  <c r="BO205" i="17"/>
  <c r="BR205" i="17"/>
  <c r="BT205" i="17"/>
  <c r="BL206" i="17" s="1"/>
  <c r="BB205" i="17"/>
  <c r="BG205" i="17"/>
  <c r="AY206" i="17" s="1"/>
  <c r="BE205" i="17"/>
  <c r="CH208" i="16"/>
  <c r="BU208" i="16"/>
  <c r="BB208" i="16"/>
  <c r="BG208" i="16"/>
  <c r="AY209" i="16" s="1"/>
  <c r="BC209" i="16" s="1"/>
  <c r="BE208" i="16"/>
  <c r="AU208" i="16"/>
  <c r="AH208" i="16"/>
  <c r="Q208" i="16"/>
  <c r="N208" i="16"/>
  <c r="S208" i="16"/>
  <c r="N206" i="15"/>
  <c r="K206" i="15"/>
  <c r="P206" i="15"/>
  <c r="N207" i="14"/>
  <c r="K207" i="14"/>
  <c r="P207" i="14"/>
  <c r="P207" i="18" l="1"/>
  <c r="BO206" i="18"/>
  <c r="BT206" i="18"/>
  <c r="BL207" i="18" s="1"/>
  <c r="BR206" i="18"/>
  <c r="BD206" i="18"/>
  <c r="BA206" i="18"/>
  <c r="BF206" i="18"/>
  <c r="AQ206" i="18"/>
  <c r="AN206" i="18"/>
  <c r="AS206" i="18"/>
  <c r="AD206" i="18"/>
  <c r="AA206" i="18"/>
  <c r="AF206" i="18"/>
  <c r="CD206" i="18"/>
  <c r="CA206" i="18"/>
  <c r="CF206" i="18"/>
  <c r="U206" i="18"/>
  <c r="BC206" i="17"/>
  <c r="AP206" i="17"/>
  <c r="AU205" i="17"/>
  <c r="BP206" i="17"/>
  <c r="BU205" i="17"/>
  <c r="P206" i="17"/>
  <c r="BH205" i="17"/>
  <c r="CH205" i="17"/>
  <c r="CC206" i="17"/>
  <c r="AC206" i="17"/>
  <c r="AH205" i="17"/>
  <c r="U205" i="17"/>
  <c r="CD209" i="16"/>
  <c r="CA209" i="16"/>
  <c r="CF209" i="16"/>
  <c r="BN209" i="16"/>
  <c r="BS209" i="16"/>
  <c r="BH208" i="16"/>
  <c r="AQ209" i="16"/>
  <c r="AN209" i="16"/>
  <c r="AS209" i="16"/>
  <c r="AD209" i="16"/>
  <c r="AA209" i="16"/>
  <c r="AF209" i="16"/>
  <c r="O208" i="16"/>
  <c r="T208" i="16"/>
  <c r="L209" i="16" s="1"/>
  <c r="P209" i="16" s="1"/>
  <c r="R208" i="16"/>
  <c r="L206" i="15"/>
  <c r="O206" i="15"/>
  <c r="Q206" i="15"/>
  <c r="I207" i="15" s="1"/>
  <c r="L207" i="14"/>
  <c r="Q207" i="14"/>
  <c r="I208" i="14" s="1"/>
  <c r="O207" i="14"/>
  <c r="AB206" i="18" l="1"/>
  <c r="AG206" i="18"/>
  <c r="Y207" i="18" s="1"/>
  <c r="AE206" i="18"/>
  <c r="Q207" i="18"/>
  <c r="N207" i="18"/>
  <c r="S207" i="18"/>
  <c r="BB206" i="18"/>
  <c r="BE206" i="18"/>
  <c r="BG206" i="18"/>
  <c r="AY207" i="18" s="1"/>
  <c r="BP207" i="18"/>
  <c r="BU206" i="18"/>
  <c r="AO206" i="18"/>
  <c r="AT206" i="18"/>
  <c r="AL207" i="18" s="1"/>
  <c r="AR206" i="18"/>
  <c r="CB206" i="18"/>
  <c r="CG206" i="18"/>
  <c r="BY207" i="18" s="1"/>
  <c r="CE206" i="18"/>
  <c r="AQ206" i="17"/>
  <c r="AN206" i="17"/>
  <c r="AS206" i="17"/>
  <c r="AD206" i="17"/>
  <c r="AA206" i="17"/>
  <c r="AF206" i="17"/>
  <c r="BD206" i="17"/>
  <c r="BA206" i="17"/>
  <c r="BF206" i="17"/>
  <c r="BQ206" i="17"/>
  <c r="BN206" i="17"/>
  <c r="BS206" i="17"/>
  <c r="Q206" i="17"/>
  <c r="N206" i="17"/>
  <c r="S206" i="17"/>
  <c r="CD206" i="17"/>
  <c r="CA206" i="17"/>
  <c r="CF206" i="17"/>
  <c r="CB209" i="16"/>
  <c r="CE209" i="16"/>
  <c r="CG209" i="16"/>
  <c r="BY210" i="16" s="1"/>
  <c r="CC210" i="16" s="1"/>
  <c r="BO209" i="16"/>
  <c r="BT209" i="16"/>
  <c r="BL210" i="16" s="1"/>
  <c r="BP210" i="16" s="1"/>
  <c r="BQ210" i="16" s="1"/>
  <c r="BR209" i="16"/>
  <c r="BD209" i="16"/>
  <c r="BA209" i="16"/>
  <c r="BF209" i="16"/>
  <c r="AO209" i="16"/>
  <c r="AT209" i="16"/>
  <c r="AL210" i="16" s="1"/>
  <c r="AP210" i="16" s="1"/>
  <c r="AR209" i="16"/>
  <c r="AB209" i="16"/>
  <c r="AG209" i="16"/>
  <c r="Y210" i="16" s="1"/>
  <c r="AC210" i="16" s="1"/>
  <c r="AE209" i="16"/>
  <c r="U208" i="16"/>
  <c r="R206" i="15"/>
  <c r="M207" i="15"/>
  <c r="R207" i="14"/>
  <c r="M208" i="14"/>
  <c r="BQ207" i="18" l="1"/>
  <c r="BN207" i="18"/>
  <c r="BS207" i="18"/>
  <c r="CH206" i="18"/>
  <c r="AU206" i="18"/>
  <c r="AH206" i="18"/>
  <c r="CC207" i="18"/>
  <c r="BC207" i="18"/>
  <c r="AC207" i="18"/>
  <c r="O207" i="18"/>
  <c r="R207" i="18"/>
  <c r="T207" i="18"/>
  <c r="L208" i="18" s="1"/>
  <c r="AP207" i="18"/>
  <c r="BH206" i="18"/>
  <c r="BB206" i="17"/>
  <c r="BG206" i="17"/>
  <c r="AY207" i="17" s="1"/>
  <c r="BE206" i="17"/>
  <c r="O206" i="17"/>
  <c r="T206" i="17"/>
  <c r="L207" i="17" s="1"/>
  <c r="R206" i="17"/>
  <c r="BO206" i="17"/>
  <c r="BR206" i="17"/>
  <c r="BT206" i="17"/>
  <c r="BL207" i="17" s="1"/>
  <c r="AO206" i="17"/>
  <c r="AR206" i="17"/>
  <c r="AT206" i="17"/>
  <c r="AL207" i="17" s="1"/>
  <c r="AB206" i="17"/>
  <c r="AE206" i="17"/>
  <c r="AG206" i="17"/>
  <c r="Y207" i="17" s="1"/>
  <c r="CB206" i="17"/>
  <c r="CG206" i="17"/>
  <c r="BY207" i="17" s="1"/>
  <c r="CE206" i="17"/>
  <c r="CH209" i="16"/>
  <c r="BU209" i="16"/>
  <c r="BB209" i="16"/>
  <c r="BG209" i="16"/>
  <c r="AY210" i="16" s="1"/>
  <c r="BC210" i="16" s="1"/>
  <c r="BE209" i="16"/>
  <c r="AU209" i="16"/>
  <c r="AH209" i="16"/>
  <c r="Q209" i="16"/>
  <c r="N209" i="16"/>
  <c r="S209" i="16"/>
  <c r="N207" i="15"/>
  <c r="K207" i="15"/>
  <c r="P207" i="15"/>
  <c r="N208" i="14"/>
  <c r="K208" i="14"/>
  <c r="P208" i="14"/>
  <c r="AD207" i="18" l="1"/>
  <c r="AA207" i="18"/>
  <c r="AF207" i="18"/>
  <c r="BO207" i="18"/>
  <c r="BT207" i="18"/>
  <c r="BL208" i="18" s="1"/>
  <c r="BR207" i="18"/>
  <c r="AQ207" i="18"/>
  <c r="AN207" i="18"/>
  <c r="AS207" i="18"/>
  <c r="P208" i="18"/>
  <c r="U207" i="18"/>
  <c r="BD207" i="18"/>
  <c r="BA207" i="18"/>
  <c r="BF207" i="18"/>
  <c r="CD207" i="18"/>
  <c r="CA207" i="18"/>
  <c r="CF207" i="18"/>
  <c r="CH206" i="17"/>
  <c r="P207" i="17"/>
  <c r="CC207" i="17"/>
  <c r="BC207" i="17"/>
  <c r="AP207" i="17"/>
  <c r="BU206" i="17"/>
  <c r="AC207" i="17"/>
  <c r="AH206" i="17"/>
  <c r="AU206" i="17"/>
  <c r="BP207" i="17"/>
  <c r="BH206" i="17"/>
  <c r="U206" i="17"/>
  <c r="CD210" i="16"/>
  <c r="CA210" i="16"/>
  <c r="CF210" i="16"/>
  <c r="BN210" i="16"/>
  <c r="BS210" i="16"/>
  <c r="BH209" i="16"/>
  <c r="AQ210" i="16"/>
  <c r="AN210" i="16"/>
  <c r="AS210" i="16"/>
  <c r="AD210" i="16"/>
  <c r="AA210" i="16"/>
  <c r="AF210" i="16"/>
  <c r="O209" i="16"/>
  <c r="R209" i="16"/>
  <c r="T209" i="16"/>
  <c r="L210" i="16" s="1"/>
  <c r="P210" i="16" s="1"/>
  <c r="L207" i="15"/>
  <c r="O207" i="15"/>
  <c r="Q207" i="15"/>
  <c r="I208" i="15" s="1"/>
  <c r="L208" i="14"/>
  <c r="O208" i="14"/>
  <c r="Q208" i="14"/>
  <c r="I209" i="14" s="1"/>
  <c r="BB207" i="18" l="1"/>
  <c r="BG207" i="18"/>
  <c r="AY208" i="18" s="1"/>
  <c r="BE207" i="18"/>
  <c r="CB207" i="18"/>
  <c r="CG207" i="18"/>
  <c r="BY208" i="18" s="1"/>
  <c r="CE207" i="18"/>
  <c r="AB207" i="18"/>
  <c r="AE207" i="18"/>
  <c r="AG207" i="18"/>
  <c r="Y208" i="18" s="1"/>
  <c r="BP208" i="18"/>
  <c r="BU207" i="18"/>
  <c r="Q208" i="18"/>
  <c r="N208" i="18"/>
  <c r="S208" i="18"/>
  <c r="AO207" i="18"/>
  <c r="AR207" i="18"/>
  <c r="AT207" i="18"/>
  <c r="AL208" i="18" s="1"/>
  <c r="CD207" i="17"/>
  <c r="CA207" i="17"/>
  <c r="CF207" i="17"/>
  <c r="Q207" i="17"/>
  <c r="N207" i="17"/>
  <c r="S207" i="17"/>
  <c r="BD207" i="17"/>
  <c r="BA207" i="17"/>
  <c r="BF207" i="17"/>
  <c r="AD207" i="17"/>
  <c r="AA207" i="17"/>
  <c r="AF207" i="17"/>
  <c r="BQ207" i="17"/>
  <c r="BN207" i="17"/>
  <c r="BS207" i="17"/>
  <c r="AQ207" i="17"/>
  <c r="AN207" i="17"/>
  <c r="AS207" i="17"/>
  <c r="CB210" i="16"/>
  <c r="CE210" i="16"/>
  <c r="CG210" i="16"/>
  <c r="BY211" i="16" s="1"/>
  <c r="CC211" i="16" s="1"/>
  <c r="BO210" i="16"/>
  <c r="BT210" i="16"/>
  <c r="BL211" i="16" s="1"/>
  <c r="BP211" i="16" s="1"/>
  <c r="BQ211" i="16" s="1"/>
  <c r="BR210" i="16"/>
  <c r="BD210" i="16"/>
  <c r="BA210" i="16"/>
  <c r="BF210" i="16"/>
  <c r="AO210" i="16"/>
  <c r="AR210" i="16"/>
  <c r="AT210" i="16"/>
  <c r="AL211" i="16" s="1"/>
  <c r="AP211" i="16" s="1"/>
  <c r="AB210" i="16"/>
  <c r="AE210" i="16"/>
  <c r="AG210" i="16"/>
  <c r="Y211" i="16" s="1"/>
  <c r="AC211" i="16" s="1"/>
  <c r="U209" i="16"/>
  <c r="M208" i="15"/>
  <c r="R207" i="15"/>
  <c r="R208" i="14"/>
  <c r="M209" i="14"/>
  <c r="AP208" i="18" l="1"/>
  <c r="CH207" i="18"/>
  <c r="BH207" i="18"/>
  <c r="CC208" i="18"/>
  <c r="O208" i="18"/>
  <c r="T208" i="18"/>
  <c r="L209" i="18" s="1"/>
  <c r="R208" i="18"/>
  <c r="AC208" i="18"/>
  <c r="BC208" i="18"/>
  <c r="AU207" i="18"/>
  <c r="BQ208" i="18"/>
  <c r="BN208" i="18"/>
  <c r="BS208" i="18"/>
  <c r="AH207" i="18"/>
  <c r="BO207" i="17"/>
  <c r="BR207" i="17"/>
  <c r="BT207" i="17"/>
  <c r="BL208" i="17" s="1"/>
  <c r="BB207" i="17"/>
  <c r="BG207" i="17"/>
  <c r="AY208" i="17" s="1"/>
  <c r="BE207" i="17"/>
  <c r="O207" i="17"/>
  <c r="R207" i="17"/>
  <c r="T207" i="17"/>
  <c r="L208" i="17" s="1"/>
  <c r="CB207" i="17"/>
  <c r="CE207" i="17"/>
  <c r="CG207" i="17"/>
  <c r="BY208" i="17" s="1"/>
  <c r="AB207" i="17"/>
  <c r="AG207" i="17"/>
  <c r="Y208" i="17" s="1"/>
  <c r="AE207" i="17"/>
  <c r="AO207" i="17"/>
  <c r="AR207" i="17"/>
  <c r="AT207" i="17"/>
  <c r="AL208" i="17" s="1"/>
  <c r="CH210" i="16"/>
  <c r="BU210" i="16"/>
  <c r="BB210" i="16"/>
  <c r="BE210" i="16"/>
  <c r="BG210" i="16"/>
  <c r="AY211" i="16" s="1"/>
  <c r="BC211" i="16" s="1"/>
  <c r="AU210" i="16"/>
  <c r="AH210" i="16"/>
  <c r="Q210" i="16"/>
  <c r="N210" i="16"/>
  <c r="S210" i="16"/>
  <c r="N208" i="15"/>
  <c r="K208" i="15"/>
  <c r="P208" i="15"/>
  <c r="N209" i="14"/>
  <c r="K209" i="14"/>
  <c r="P209" i="14"/>
  <c r="CD208" i="18" l="1"/>
  <c r="CA208" i="18"/>
  <c r="CF208" i="18"/>
  <c r="BO208" i="18"/>
  <c r="BT208" i="18"/>
  <c r="BL209" i="18" s="1"/>
  <c r="BR208" i="18"/>
  <c r="BD208" i="18"/>
  <c r="BA208" i="18"/>
  <c r="BF208" i="18"/>
  <c r="AQ208" i="18"/>
  <c r="AN208" i="18"/>
  <c r="AS208" i="18"/>
  <c r="AD208" i="18"/>
  <c r="AA208" i="18"/>
  <c r="AF208" i="18"/>
  <c r="U208" i="18"/>
  <c r="P209" i="18"/>
  <c r="BH207" i="17"/>
  <c r="BP208" i="17"/>
  <c r="AP208" i="17"/>
  <c r="AU207" i="17"/>
  <c r="BC208" i="17"/>
  <c r="P208" i="17"/>
  <c r="AC208" i="17"/>
  <c r="BU207" i="17"/>
  <c r="CC208" i="17"/>
  <c r="CH207" i="17"/>
  <c r="AH207" i="17"/>
  <c r="U207" i="17"/>
  <c r="CD211" i="16"/>
  <c r="CA211" i="16"/>
  <c r="CF211" i="16"/>
  <c r="G27" i="16" s="1"/>
  <c r="BN211" i="16"/>
  <c r="BS211" i="16"/>
  <c r="F27" i="16" s="1"/>
  <c r="BH210" i="16"/>
  <c r="AQ211" i="16"/>
  <c r="AN211" i="16"/>
  <c r="AS211" i="16"/>
  <c r="D27" i="16" s="1"/>
  <c r="AD211" i="16"/>
  <c r="AA211" i="16"/>
  <c r="AF211" i="16"/>
  <c r="C27" i="16" s="1"/>
  <c r="O210" i="16"/>
  <c r="R210" i="16"/>
  <c r="T210" i="16"/>
  <c r="L211" i="16" s="1"/>
  <c r="P211" i="16" s="1"/>
  <c r="L208" i="15"/>
  <c r="Q208" i="15"/>
  <c r="I209" i="15" s="1"/>
  <c r="O208" i="15"/>
  <c r="L209" i="14"/>
  <c r="O209" i="14"/>
  <c r="Q209" i="14"/>
  <c r="I210" i="14" s="1"/>
  <c r="BB208" i="18" l="1"/>
  <c r="BE208" i="18"/>
  <c r="BG208" i="18"/>
  <c r="AY209" i="18" s="1"/>
  <c r="AB208" i="18"/>
  <c r="AE208" i="18"/>
  <c r="AG208" i="18"/>
  <c r="Y209" i="18" s="1"/>
  <c r="BP209" i="18"/>
  <c r="Q209" i="18"/>
  <c r="N209" i="18"/>
  <c r="S209" i="18"/>
  <c r="CB208" i="18"/>
  <c r="CG208" i="18"/>
  <c r="BY209" i="18" s="1"/>
  <c r="CE208" i="18"/>
  <c r="BU208" i="18"/>
  <c r="AO208" i="18"/>
  <c r="AT208" i="18"/>
  <c r="AL209" i="18" s="1"/>
  <c r="AR208" i="18"/>
  <c r="AQ208" i="17"/>
  <c r="AN208" i="17"/>
  <c r="AS208" i="17"/>
  <c r="BQ208" i="17"/>
  <c r="BN208" i="17"/>
  <c r="BS208" i="17"/>
  <c r="AD208" i="17"/>
  <c r="AA208" i="17"/>
  <c r="AF208" i="17"/>
  <c r="Q208" i="17"/>
  <c r="N208" i="17"/>
  <c r="S208" i="17"/>
  <c r="BD208" i="17"/>
  <c r="BA208" i="17"/>
  <c r="BF208" i="17"/>
  <c r="CD208" i="17"/>
  <c r="CA208" i="17"/>
  <c r="CF208" i="17"/>
  <c r="CB211" i="16"/>
  <c r="CE211" i="16"/>
  <c r="CG211" i="16"/>
  <c r="BY212" i="16" s="1"/>
  <c r="CC212" i="16" s="1"/>
  <c r="BO211" i="16"/>
  <c r="BT211" i="16"/>
  <c r="BL212" i="16" s="1"/>
  <c r="BP212" i="16" s="1"/>
  <c r="BQ212" i="16" s="1"/>
  <c r="BR211" i="16"/>
  <c r="BD211" i="16"/>
  <c r="BA211" i="16"/>
  <c r="BF211" i="16"/>
  <c r="E27" i="16" s="1"/>
  <c r="AO211" i="16"/>
  <c r="AT211" i="16"/>
  <c r="AL212" i="16" s="1"/>
  <c r="AP212" i="16" s="1"/>
  <c r="AR211" i="16"/>
  <c r="AB211" i="16"/>
  <c r="AE211" i="16"/>
  <c r="AG211" i="16"/>
  <c r="Y212" i="16" s="1"/>
  <c r="AC212" i="16" s="1"/>
  <c r="U210" i="16"/>
  <c r="R208" i="15"/>
  <c r="M209" i="15"/>
  <c r="M210" i="14"/>
  <c r="R209" i="14"/>
  <c r="B25" i="18" l="1"/>
  <c r="BC209" i="18"/>
  <c r="CC209" i="18"/>
  <c r="AH208" i="18"/>
  <c r="O209" i="18"/>
  <c r="R209" i="18"/>
  <c r="T209" i="18"/>
  <c r="L210" i="18" s="1"/>
  <c r="BH208" i="18"/>
  <c r="AC209" i="18"/>
  <c r="AU208" i="18"/>
  <c r="AP209" i="18"/>
  <c r="CH208" i="18"/>
  <c r="BQ209" i="18"/>
  <c r="BN209" i="18"/>
  <c r="BS209" i="18"/>
  <c r="AB208" i="17"/>
  <c r="AE208" i="17"/>
  <c r="AG208" i="17"/>
  <c r="Y209" i="17" s="1"/>
  <c r="AO208" i="17"/>
  <c r="AT208" i="17"/>
  <c r="AL209" i="17" s="1"/>
  <c r="AR208" i="17"/>
  <c r="BB208" i="17"/>
  <c r="BG208" i="17"/>
  <c r="AY209" i="17" s="1"/>
  <c r="BE208" i="17"/>
  <c r="BO208" i="17"/>
  <c r="BT208" i="17"/>
  <c r="BL209" i="17" s="1"/>
  <c r="BR208" i="17"/>
  <c r="O208" i="17"/>
  <c r="R208" i="17"/>
  <c r="T208" i="17"/>
  <c r="L209" i="17" s="1"/>
  <c r="CB208" i="17"/>
  <c r="CG208" i="17"/>
  <c r="BY209" i="17" s="1"/>
  <c r="CE208" i="17"/>
  <c r="CH211" i="16"/>
  <c r="BU211" i="16"/>
  <c r="BB211" i="16"/>
  <c r="BG211" i="16"/>
  <c r="AY212" i="16" s="1"/>
  <c r="BC212" i="16" s="1"/>
  <c r="BE211" i="16"/>
  <c r="AU211" i="16"/>
  <c r="AH211" i="16"/>
  <c r="Q211" i="16"/>
  <c r="N211" i="16"/>
  <c r="S211" i="16"/>
  <c r="B27" i="16" s="1"/>
  <c r="N209" i="15"/>
  <c r="K209" i="15"/>
  <c r="P209" i="15"/>
  <c r="N210" i="14"/>
  <c r="K210" i="14"/>
  <c r="P210" i="14"/>
  <c r="AD209" i="18" l="1"/>
  <c r="AA209" i="18"/>
  <c r="AF209" i="18"/>
  <c r="BD209" i="18"/>
  <c r="BA209" i="18"/>
  <c r="BF209" i="18"/>
  <c r="CD209" i="18"/>
  <c r="CA209" i="18"/>
  <c r="CF209" i="18"/>
  <c r="F25" i="18"/>
  <c r="BO209" i="18"/>
  <c r="BR209" i="18"/>
  <c r="BT209" i="18"/>
  <c r="BL210" i="18" s="1"/>
  <c r="P210" i="18"/>
  <c r="AQ209" i="18"/>
  <c r="AN209" i="18"/>
  <c r="AS209" i="18"/>
  <c r="U209" i="18"/>
  <c r="BU208" i="17"/>
  <c r="P209" i="17"/>
  <c r="AP209" i="17"/>
  <c r="BH208" i="17"/>
  <c r="BC209" i="17"/>
  <c r="AC209" i="17"/>
  <c r="BP209" i="17"/>
  <c r="U208" i="17"/>
  <c r="AH208" i="17"/>
  <c r="CH208" i="17"/>
  <c r="CC209" i="17"/>
  <c r="AU208" i="17"/>
  <c r="CD212" i="16"/>
  <c r="CA212" i="16"/>
  <c r="CF212" i="16"/>
  <c r="BN212" i="16"/>
  <c r="BS212" i="16"/>
  <c r="BH211" i="16"/>
  <c r="AQ212" i="16"/>
  <c r="AN212" i="16"/>
  <c r="AS212" i="16"/>
  <c r="AD212" i="16"/>
  <c r="AA212" i="16"/>
  <c r="AF212" i="16"/>
  <c r="O211" i="16"/>
  <c r="T211" i="16"/>
  <c r="L212" i="16" s="1"/>
  <c r="P212" i="16" s="1"/>
  <c r="R211" i="16"/>
  <c r="L209" i="15"/>
  <c r="O209" i="15"/>
  <c r="Q209" i="15"/>
  <c r="I210" i="15" s="1"/>
  <c r="L210" i="14"/>
  <c r="Q210" i="14"/>
  <c r="I211" i="14" s="1"/>
  <c r="O210" i="14"/>
  <c r="E25" i="18" l="1"/>
  <c r="CB209" i="18"/>
  <c r="CE209" i="18"/>
  <c r="CG209" i="18"/>
  <c r="BY210" i="18" s="1"/>
  <c r="BP210" i="18"/>
  <c r="BB209" i="18"/>
  <c r="BE209" i="18"/>
  <c r="BG209" i="18"/>
  <c r="AY210" i="18" s="1"/>
  <c r="D25" i="18"/>
  <c r="C25" i="18"/>
  <c r="Q210" i="18"/>
  <c r="N210" i="18"/>
  <c r="S210" i="18"/>
  <c r="BU209" i="18"/>
  <c r="AO209" i="18"/>
  <c r="AT209" i="18"/>
  <c r="AL210" i="18" s="1"/>
  <c r="AR209" i="18"/>
  <c r="AB209" i="18"/>
  <c r="AG209" i="18"/>
  <c r="Y210" i="18" s="1"/>
  <c r="AE209" i="18"/>
  <c r="G25" i="18"/>
  <c r="CD209" i="17"/>
  <c r="CA209" i="17"/>
  <c r="CF209" i="17"/>
  <c r="BQ209" i="17"/>
  <c r="BN209" i="17"/>
  <c r="BS209" i="17"/>
  <c r="Q209" i="17"/>
  <c r="N209" i="17"/>
  <c r="S209" i="17"/>
  <c r="AQ209" i="17"/>
  <c r="AN209" i="17"/>
  <c r="AS209" i="17"/>
  <c r="AD209" i="17"/>
  <c r="AA209" i="17"/>
  <c r="AF209" i="17"/>
  <c r="BD209" i="17"/>
  <c r="BA209" i="17"/>
  <c r="BF209" i="17"/>
  <c r="CB212" i="16"/>
  <c r="CE212" i="16"/>
  <c r="CG212" i="16"/>
  <c r="BY213" i="16" s="1"/>
  <c r="CC213" i="16" s="1"/>
  <c r="BO212" i="16"/>
  <c r="BT212" i="16"/>
  <c r="BL213" i="16" s="1"/>
  <c r="BP213" i="16" s="1"/>
  <c r="BQ213" i="16" s="1"/>
  <c r="BR212" i="16"/>
  <c r="BD212" i="16"/>
  <c r="BA212" i="16"/>
  <c r="BF212" i="16"/>
  <c r="AO212" i="16"/>
  <c r="AR212" i="16"/>
  <c r="AT212" i="16"/>
  <c r="AL213" i="16" s="1"/>
  <c r="AP213" i="16" s="1"/>
  <c r="AB212" i="16"/>
  <c r="AG212" i="16"/>
  <c r="Y213" i="16" s="1"/>
  <c r="AC213" i="16" s="1"/>
  <c r="AE212" i="16"/>
  <c r="U211" i="16"/>
  <c r="R209" i="15"/>
  <c r="M210" i="15"/>
  <c r="R210" i="14"/>
  <c r="M211" i="14"/>
  <c r="O210" i="18" l="1"/>
  <c r="R210" i="18"/>
  <c r="T210" i="18"/>
  <c r="L211" i="18" s="1"/>
  <c r="CC210" i="18"/>
  <c r="CH209" i="18"/>
  <c r="BQ210" i="18"/>
  <c r="BN210" i="18"/>
  <c r="BS210" i="18"/>
  <c r="BC210" i="18"/>
  <c r="AC210" i="18"/>
  <c r="AU209" i="18"/>
  <c r="AP210" i="18"/>
  <c r="AH209" i="18"/>
  <c r="BH209" i="18"/>
  <c r="O209" i="17"/>
  <c r="R209" i="17"/>
  <c r="T209" i="17"/>
  <c r="L210" i="17" s="1"/>
  <c r="C25" i="17"/>
  <c r="G25" i="17"/>
  <c r="F25" i="17"/>
  <c r="D25" i="17"/>
  <c r="AO209" i="17"/>
  <c r="AR209" i="17"/>
  <c r="AT209" i="17"/>
  <c r="AL210" i="17" s="1"/>
  <c r="AB209" i="17"/>
  <c r="AE209" i="17"/>
  <c r="AG209" i="17"/>
  <c r="Y210" i="17" s="1"/>
  <c r="BO209" i="17"/>
  <c r="BR209" i="17"/>
  <c r="BT209" i="17"/>
  <c r="BL210" i="17" s="1"/>
  <c r="E25" i="17"/>
  <c r="CB209" i="17"/>
  <c r="CE209" i="17"/>
  <c r="CG209" i="17"/>
  <c r="BY210" i="17" s="1"/>
  <c r="BB209" i="17"/>
  <c r="BG209" i="17"/>
  <c r="AY210" i="17" s="1"/>
  <c r="BE209" i="17"/>
  <c r="B25" i="17"/>
  <c r="CH212" i="16"/>
  <c r="BU212" i="16"/>
  <c r="BB212" i="16"/>
  <c r="BG212" i="16"/>
  <c r="AY213" i="16" s="1"/>
  <c r="BC213" i="16" s="1"/>
  <c r="BE212" i="16"/>
  <c r="AU212" i="16"/>
  <c r="AH212" i="16"/>
  <c r="Q212" i="16"/>
  <c r="N212" i="16"/>
  <c r="S212" i="16"/>
  <c r="N210" i="15"/>
  <c r="K210" i="15"/>
  <c r="P210" i="15"/>
  <c r="N211" i="14"/>
  <c r="K211" i="14"/>
  <c r="P211" i="14"/>
  <c r="CD210" i="18" l="1"/>
  <c r="CA210" i="18"/>
  <c r="CF210" i="18"/>
  <c r="AD210" i="18"/>
  <c r="AA210" i="18"/>
  <c r="AF210" i="18"/>
  <c r="P211" i="18"/>
  <c r="AQ210" i="18"/>
  <c r="AN210" i="18"/>
  <c r="AS210" i="18"/>
  <c r="U210" i="18"/>
  <c r="BD210" i="18"/>
  <c r="BA210" i="18"/>
  <c r="BF210" i="18"/>
  <c r="BO210" i="18"/>
  <c r="BR210" i="18"/>
  <c r="BT210" i="18"/>
  <c r="BL211" i="18" s="1"/>
  <c r="AP210" i="17"/>
  <c r="AH209" i="17"/>
  <c r="P210" i="17"/>
  <c r="CH209" i="17"/>
  <c r="BH209" i="17"/>
  <c r="BC210" i="17"/>
  <c r="U209" i="17"/>
  <c r="AU209" i="17"/>
  <c r="BP210" i="17"/>
  <c r="BU209" i="17"/>
  <c r="CC210" i="17"/>
  <c r="AC210" i="17"/>
  <c r="CD213" i="16"/>
  <c r="CA213" i="16"/>
  <c r="CF213" i="16"/>
  <c r="BN213" i="16"/>
  <c r="BS213" i="16"/>
  <c r="BH212" i="16"/>
  <c r="AQ213" i="16"/>
  <c r="AN213" i="16"/>
  <c r="AS213" i="16"/>
  <c r="AD213" i="16"/>
  <c r="AA213" i="16"/>
  <c r="AF213" i="16"/>
  <c r="O212" i="16"/>
  <c r="T212" i="16"/>
  <c r="L213" i="16" s="1"/>
  <c r="P213" i="16" s="1"/>
  <c r="R212" i="16"/>
  <c r="L210" i="15"/>
  <c r="O210" i="15"/>
  <c r="Q210" i="15"/>
  <c r="I211" i="15" s="1"/>
  <c r="L211" i="14"/>
  <c r="O211" i="14"/>
  <c r="Q211" i="14"/>
  <c r="I212" i="14" s="1"/>
  <c r="Q211" i="18" l="1"/>
  <c r="N211" i="18"/>
  <c r="S211" i="18"/>
  <c r="AB210" i="18"/>
  <c r="AE210" i="18"/>
  <c r="AG210" i="18"/>
  <c r="Y211" i="18" s="1"/>
  <c r="BB210" i="18"/>
  <c r="BE210" i="18"/>
  <c r="BG210" i="18"/>
  <c r="AY211" i="18" s="1"/>
  <c r="BP211" i="18"/>
  <c r="BU210" i="18"/>
  <c r="AO210" i="18"/>
  <c r="AT210" i="18"/>
  <c r="AL211" i="18" s="1"/>
  <c r="AR210" i="18"/>
  <c r="CB210" i="18"/>
  <c r="CG210" i="18"/>
  <c r="BY211" i="18" s="1"/>
  <c r="CE210" i="18"/>
  <c r="Q210" i="17"/>
  <c r="N210" i="17"/>
  <c r="S210" i="17"/>
  <c r="BD210" i="17"/>
  <c r="BA210" i="17"/>
  <c r="BF210" i="17"/>
  <c r="CD210" i="17"/>
  <c r="CA210" i="17"/>
  <c r="CF210" i="17"/>
  <c r="AQ210" i="17"/>
  <c r="AN210" i="17"/>
  <c r="AS210" i="17"/>
  <c r="AD210" i="17"/>
  <c r="AA210" i="17"/>
  <c r="AF210" i="17"/>
  <c r="BQ210" i="17"/>
  <c r="BN210" i="17"/>
  <c r="BS210" i="17"/>
  <c r="CB213" i="16"/>
  <c r="CE213" i="16"/>
  <c r="CG213" i="16"/>
  <c r="BY214" i="16" s="1"/>
  <c r="CC214" i="16" s="1"/>
  <c r="BO213" i="16"/>
  <c r="BR213" i="16"/>
  <c r="BT213" i="16"/>
  <c r="BL214" i="16" s="1"/>
  <c r="BP214" i="16" s="1"/>
  <c r="BQ214" i="16" s="1"/>
  <c r="BD213" i="16"/>
  <c r="BA213" i="16"/>
  <c r="BF213" i="16"/>
  <c r="AO213" i="16"/>
  <c r="AT213" i="16"/>
  <c r="AL214" i="16" s="1"/>
  <c r="AP214" i="16" s="1"/>
  <c r="AR213" i="16"/>
  <c r="AB213" i="16"/>
  <c r="AG213" i="16"/>
  <c r="Y214" i="16" s="1"/>
  <c r="AC214" i="16" s="1"/>
  <c r="AE213" i="16"/>
  <c r="U212" i="16"/>
  <c r="R210" i="15"/>
  <c r="M211" i="15"/>
  <c r="R211" i="14"/>
  <c r="M212" i="14"/>
  <c r="AP211" i="18" l="1"/>
  <c r="AC211" i="18"/>
  <c r="CH210" i="18"/>
  <c r="AH210" i="18"/>
  <c r="CC211" i="18"/>
  <c r="BC211" i="18"/>
  <c r="O211" i="18"/>
  <c r="R211" i="18"/>
  <c r="T211" i="18"/>
  <c r="L212" i="18" s="1"/>
  <c r="BQ211" i="18"/>
  <c r="BN211" i="18"/>
  <c r="BS211" i="18"/>
  <c r="AU210" i="18"/>
  <c r="BH210" i="18"/>
  <c r="AB210" i="17"/>
  <c r="AE210" i="17"/>
  <c r="AG210" i="17"/>
  <c r="Y211" i="17" s="1"/>
  <c r="CB210" i="17"/>
  <c r="CG210" i="17"/>
  <c r="BY211" i="17" s="1"/>
  <c r="CE210" i="17"/>
  <c r="AO210" i="17"/>
  <c r="AT210" i="17"/>
  <c r="AL211" i="17" s="1"/>
  <c r="AR210" i="17"/>
  <c r="O210" i="17"/>
  <c r="R210" i="17"/>
  <c r="T210" i="17"/>
  <c r="L211" i="17" s="1"/>
  <c r="BB210" i="17"/>
  <c r="BE210" i="17"/>
  <c r="BG210" i="17"/>
  <c r="AY211" i="17" s="1"/>
  <c r="BO210" i="17"/>
  <c r="BT210" i="17"/>
  <c r="BL211" i="17" s="1"/>
  <c r="BR210" i="17"/>
  <c r="CH213" i="16"/>
  <c r="BU213" i="16"/>
  <c r="BB213" i="16"/>
  <c r="BG213" i="16"/>
  <c r="AY214" i="16" s="1"/>
  <c r="BC214" i="16" s="1"/>
  <c r="BE213" i="16"/>
  <c r="AU213" i="16"/>
  <c r="AH213" i="16"/>
  <c r="Q213" i="16"/>
  <c r="N213" i="16"/>
  <c r="S213" i="16"/>
  <c r="N211" i="15"/>
  <c r="K211" i="15"/>
  <c r="P211" i="15"/>
  <c r="N212" i="14"/>
  <c r="K212" i="14"/>
  <c r="P212" i="14"/>
  <c r="U211" i="18" l="1"/>
  <c r="P212" i="18"/>
  <c r="BD211" i="18"/>
  <c r="BA211" i="18"/>
  <c r="BF211" i="18"/>
  <c r="AD211" i="18"/>
  <c r="AA211" i="18"/>
  <c r="AF211" i="18"/>
  <c r="BO211" i="18"/>
  <c r="BT211" i="18"/>
  <c r="BL212" i="18" s="1"/>
  <c r="BR211" i="18"/>
  <c r="CD211" i="18"/>
  <c r="CA211" i="18"/>
  <c r="CF211" i="18"/>
  <c r="AQ211" i="18"/>
  <c r="AN211" i="18"/>
  <c r="AS211" i="18"/>
  <c r="BP211" i="17"/>
  <c r="CC211" i="17"/>
  <c r="AC211" i="17"/>
  <c r="CH210" i="17"/>
  <c r="U210" i="17"/>
  <c r="AP211" i="17"/>
  <c r="BC211" i="17"/>
  <c r="BH210" i="17"/>
  <c r="AH210" i="17"/>
  <c r="P211" i="17"/>
  <c r="BU210" i="17"/>
  <c r="AU210" i="17"/>
  <c r="CD214" i="16"/>
  <c r="CA214" i="16"/>
  <c r="CF214" i="16"/>
  <c r="BN214" i="16"/>
  <c r="BS214" i="16"/>
  <c r="BH213" i="16"/>
  <c r="AQ214" i="16"/>
  <c r="AN214" i="16"/>
  <c r="AS214" i="16"/>
  <c r="AD214" i="16"/>
  <c r="AA214" i="16"/>
  <c r="AF214" i="16"/>
  <c r="O213" i="16"/>
  <c r="R213" i="16"/>
  <c r="T213" i="16"/>
  <c r="L214" i="16" s="1"/>
  <c r="P214" i="16" s="1"/>
  <c r="L211" i="15"/>
  <c r="O211" i="15"/>
  <c r="Q211" i="15"/>
  <c r="I212" i="15" s="1"/>
  <c r="L212" i="14"/>
  <c r="O212" i="14"/>
  <c r="Q212" i="14"/>
  <c r="I213" i="14" s="1"/>
  <c r="Q212" i="18" l="1"/>
  <c r="N212" i="18"/>
  <c r="S212" i="18"/>
  <c r="AO211" i="18"/>
  <c r="AT211" i="18"/>
  <c r="AL212" i="18" s="1"/>
  <c r="AR211" i="18"/>
  <c r="CB211" i="18"/>
  <c r="CE211" i="18"/>
  <c r="CG211" i="18"/>
  <c r="BY212" i="18" s="1"/>
  <c r="BB211" i="18"/>
  <c r="BG211" i="18"/>
  <c r="AY212" i="18" s="1"/>
  <c r="BE211" i="18"/>
  <c r="BP212" i="18"/>
  <c r="BU211" i="18"/>
  <c r="AB211" i="18"/>
  <c r="AG211" i="18"/>
  <c r="Y212" i="18" s="1"/>
  <c r="AE211" i="18"/>
  <c r="AD211" i="17"/>
  <c r="AA211" i="17"/>
  <c r="AF211" i="17"/>
  <c r="BD211" i="17"/>
  <c r="BA211" i="17"/>
  <c r="BF211" i="17"/>
  <c r="AQ211" i="17"/>
  <c r="AN211" i="17"/>
  <c r="AS211" i="17"/>
  <c r="BQ211" i="17"/>
  <c r="BN211" i="17"/>
  <c r="BS211" i="17"/>
  <c r="Q211" i="17"/>
  <c r="N211" i="17"/>
  <c r="S211" i="17"/>
  <c r="CD211" i="17"/>
  <c r="CA211" i="17"/>
  <c r="CF211" i="17"/>
  <c r="CB214" i="16"/>
  <c r="CG214" i="16"/>
  <c r="BY215" i="16" s="1"/>
  <c r="CC215" i="16" s="1"/>
  <c r="CE214" i="16"/>
  <c r="BO214" i="16"/>
  <c r="BR214" i="16"/>
  <c r="BT214" i="16"/>
  <c r="BL215" i="16" s="1"/>
  <c r="BP215" i="16" s="1"/>
  <c r="BQ215" i="16" s="1"/>
  <c r="BD214" i="16"/>
  <c r="BA214" i="16"/>
  <c r="BF214" i="16"/>
  <c r="AO214" i="16"/>
  <c r="AR214" i="16"/>
  <c r="AT214" i="16"/>
  <c r="AL215" i="16" s="1"/>
  <c r="AP215" i="16" s="1"/>
  <c r="AB214" i="16"/>
  <c r="AE214" i="16"/>
  <c r="AG214" i="16"/>
  <c r="Y215" i="16" s="1"/>
  <c r="AC215" i="16" s="1"/>
  <c r="U213" i="16"/>
  <c r="M212" i="15"/>
  <c r="R211" i="15"/>
  <c r="M213" i="14"/>
  <c r="R212" i="14"/>
  <c r="AU211" i="18" l="1"/>
  <c r="AH211" i="18"/>
  <c r="O212" i="18"/>
  <c r="R212" i="18"/>
  <c r="T212" i="18"/>
  <c r="L213" i="18" s="1"/>
  <c r="BQ212" i="18"/>
  <c r="BN212" i="18"/>
  <c r="BS212" i="18"/>
  <c r="AP212" i="18"/>
  <c r="BH211" i="18"/>
  <c r="BC212" i="18"/>
  <c r="CC212" i="18"/>
  <c r="AC212" i="18"/>
  <c r="CH211" i="18"/>
  <c r="O211" i="17"/>
  <c r="R211" i="17"/>
  <c r="T211" i="17"/>
  <c r="L212" i="17" s="1"/>
  <c r="BB211" i="17"/>
  <c r="BG211" i="17"/>
  <c r="AY212" i="17" s="1"/>
  <c r="BE211" i="17"/>
  <c r="AB211" i="17"/>
  <c r="AE211" i="17"/>
  <c r="AG211" i="17"/>
  <c r="Y212" i="17" s="1"/>
  <c r="AO211" i="17"/>
  <c r="AT211" i="17"/>
  <c r="AL212" i="17" s="1"/>
  <c r="AR211" i="17"/>
  <c r="BO211" i="17"/>
  <c r="BT211" i="17"/>
  <c r="BL212" i="17" s="1"/>
  <c r="BR211" i="17"/>
  <c r="CB211" i="17"/>
  <c r="CG211" i="17"/>
  <c r="BY212" i="17" s="1"/>
  <c r="CE211" i="17"/>
  <c r="CH214" i="16"/>
  <c r="BU214" i="16"/>
  <c r="BB214" i="16"/>
  <c r="BE214" i="16"/>
  <c r="BG214" i="16"/>
  <c r="AY215" i="16" s="1"/>
  <c r="BC215" i="16" s="1"/>
  <c r="AU214" i="16"/>
  <c r="AH214" i="16"/>
  <c r="Q214" i="16"/>
  <c r="N214" i="16"/>
  <c r="S214" i="16"/>
  <c r="N212" i="15"/>
  <c r="K212" i="15"/>
  <c r="P212" i="15"/>
  <c r="N213" i="14"/>
  <c r="K213" i="14"/>
  <c r="P213" i="14"/>
  <c r="U212" i="18" l="1"/>
  <c r="P213" i="18"/>
  <c r="AD212" i="18"/>
  <c r="AA212" i="18"/>
  <c r="AF212" i="18"/>
  <c r="BO212" i="18"/>
  <c r="BR212" i="18"/>
  <c r="BT212" i="18"/>
  <c r="BL213" i="18" s="1"/>
  <c r="AQ212" i="18"/>
  <c r="AN212" i="18"/>
  <c r="AS212" i="18"/>
  <c r="CD212" i="18"/>
  <c r="CA212" i="18"/>
  <c r="CF212" i="18"/>
  <c r="BD212" i="18"/>
  <c r="BA212" i="18"/>
  <c r="BF212" i="18"/>
  <c r="CC212" i="17"/>
  <c r="BC212" i="17"/>
  <c r="P212" i="17"/>
  <c r="BH211" i="17"/>
  <c r="AU211" i="17"/>
  <c r="AC212" i="17"/>
  <c r="BP212" i="17"/>
  <c r="U211" i="17"/>
  <c r="CH211" i="17"/>
  <c r="AP212" i="17"/>
  <c r="BU211" i="17"/>
  <c r="AH211" i="17"/>
  <c r="CD215" i="16"/>
  <c r="CA215" i="16"/>
  <c r="CF215" i="16"/>
  <c r="BN215" i="16"/>
  <c r="BS215" i="16"/>
  <c r="BH214" i="16"/>
  <c r="AQ215" i="16"/>
  <c r="AN215" i="16"/>
  <c r="AS215" i="16"/>
  <c r="AD215" i="16"/>
  <c r="AA215" i="16"/>
  <c r="AF215" i="16"/>
  <c r="O214" i="16"/>
  <c r="T214" i="16"/>
  <c r="L215" i="16" s="1"/>
  <c r="P215" i="16" s="1"/>
  <c r="R214" i="16"/>
  <c r="L212" i="15"/>
  <c r="Q212" i="15"/>
  <c r="I213" i="15" s="1"/>
  <c r="O212" i="15"/>
  <c r="L213" i="14"/>
  <c r="Q213" i="14"/>
  <c r="I214" i="14" s="1"/>
  <c r="O213" i="14"/>
  <c r="Q213" i="18" l="1"/>
  <c r="N213" i="18"/>
  <c r="S213" i="18"/>
  <c r="CB212" i="18"/>
  <c r="CE212" i="18"/>
  <c r="CG212" i="18"/>
  <c r="BY213" i="18" s="1"/>
  <c r="AB212" i="18"/>
  <c r="AE212" i="18"/>
  <c r="AG212" i="18"/>
  <c r="Y213" i="18" s="1"/>
  <c r="AO212" i="18"/>
  <c r="AR212" i="18"/>
  <c r="AT212" i="18"/>
  <c r="AL213" i="18" s="1"/>
  <c r="BP213" i="18"/>
  <c r="BB212" i="18"/>
  <c r="BE212" i="18"/>
  <c r="BG212" i="18"/>
  <c r="AY213" i="18" s="1"/>
  <c r="BU212" i="18"/>
  <c r="AD212" i="17"/>
  <c r="AA212" i="17"/>
  <c r="AF212" i="17"/>
  <c r="BQ212" i="17"/>
  <c r="BN212" i="17"/>
  <c r="BS212" i="17"/>
  <c r="BD212" i="17"/>
  <c r="BA212" i="17"/>
  <c r="BF212" i="17"/>
  <c r="Q212" i="17"/>
  <c r="N212" i="17"/>
  <c r="S212" i="17"/>
  <c r="AQ212" i="17"/>
  <c r="AN212" i="17"/>
  <c r="AS212" i="17"/>
  <c r="CD212" i="17"/>
  <c r="CA212" i="17"/>
  <c r="CF212" i="17"/>
  <c r="CB215" i="16"/>
  <c r="CG215" i="16"/>
  <c r="BY216" i="16" s="1"/>
  <c r="CC216" i="16" s="1"/>
  <c r="CE215" i="16"/>
  <c r="BO215" i="16"/>
  <c r="BR215" i="16"/>
  <c r="BT215" i="16"/>
  <c r="BL216" i="16" s="1"/>
  <c r="BP216" i="16" s="1"/>
  <c r="BQ216" i="16" s="1"/>
  <c r="BD215" i="16"/>
  <c r="BA215" i="16"/>
  <c r="BF215" i="16"/>
  <c r="AO215" i="16"/>
  <c r="AT215" i="16"/>
  <c r="AL216" i="16" s="1"/>
  <c r="AP216" i="16" s="1"/>
  <c r="AR215" i="16"/>
  <c r="AB215" i="16"/>
  <c r="AG215" i="16"/>
  <c r="Y216" i="16" s="1"/>
  <c r="AC216" i="16" s="1"/>
  <c r="AE215" i="16"/>
  <c r="U214" i="16"/>
  <c r="M213" i="15"/>
  <c r="R212" i="15"/>
  <c r="R213" i="14"/>
  <c r="M214" i="14"/>
  <c r="CH212" i="18" l="1"/>
  <c r="CC213" i="18"/>
  <c r="AP213" i="18"/>
  <c r="BC213" i="18"/>
  <c r="O213" i="18"/>
  <c r="T213" i="18"/>
  <c r="L214" i="18" s="1"/>
  <c r="R213" i="18"/>
  <c r="BH212" i="18"/>
  <c r="AC213" i="18"/>
  <c r="BQ213" i="18"/>
  <c r="BN213" i="18"/>
  <c r="BS213" i="18"/>
  <c r="AU212" i="18"/>
  <c r="AH212" i="18"/>
  <c r="AO212" i="17"/>
  <c r="AR212" i="17"/>
  <c r="AT212" i="17"/>
  <c r="AL213" i="17" s="1"/>
  <c r="BO212" i="17"/>
  <c r="BT212" i="17"/>
  <c r="BL213" i="17" s="1"/>
  <c r="BR212" i="17"/>
  <c r="AB212" i="17"/>
  <c r="AG212" i="17"/>
  <c r="Y213" i="17" s="1"/>
  <c r="AE212" i="17"/>
  <c r="BB212" i="17"/>
  <c r="BE212" i="17"/>
  <c r="BG212" i="17"/>
  <c r="AY213" i="17" s="1"/>
  <c r="O212" i="17"/>
  <c r="T212" i="17"/>
  <c r="L213" i="17" s="1"/>
  <c r="R212" i="17"/>
  <c r="CB212" i="17"/>
  <c r="CE212" i="17"/>
  <c r="CG212" i="17"/>
  <c r="BY213" i="17" s="1"/>
  <c r="CH215" i="16"/>
  <c r="BU215" i="16"/>
  <c r="BB215" i="16"/>
  <c r="BE215" i="16"/>
  <c r="BG215" i="16"/>
  <c r="AY216" i="16" s="1"/>
  <c r="BC216" i="16" s="1"/>
  <c r="AU215" i="16"/>
  <c r="AH215" i="16"/>
  <c r="Q215" i="16"/>
  <c r="N215" i="16"/>
  <c r="S215" i="16"/>
  <c r="N213" i="15"/>
  <c r="K213" i="15"/>
  <c r="P213" i="15"/>
  <c r="N214" i="14"/>
  <c r="K214" i="14"/>
  <c r="P214" i="14"/>
  <c r="BD213" i="18" l="1"/>
  <c r="BA213" i="18"/>
  <c r="BF213" i="18"/>
  <c r="AD213" i="18"/>
  <c r="AA213" i="18"/>
  <c r="AF213" i="18"/>
  <c r="AQ213" i="18"/>
  <c r="AN213" i="18"/>
  <c r="AS213" i="18"/>
  <c r="CD213" i="18"/>
  <c r="CA213" i="18"/>
  <c r="CF213" i="18"/>
  <c r="BO213" i="18"/>
  <c r="BR213" i="18"/>
  <c r="BT213" i="18"/>
  <c r="BL214" i="18" s="1"/>
  <c r="P214" i="18"/>
  <c r="U213" i="18"/>
  <c r="BU212" i="17"/>
  <c r="CC213" i="17"/>
  <c r="CH212" i="17"/>
  <c r="U212" i="17"/>
  <c r="AU212" i="17"/>
  <c r="BP213" i="17"/>
  <c r="AH212" i="17"/>
  <c r="AC213" i="17"/>
  <c r="BC213" i="17"/>
  <c r="BH212" i="17"/>
  <c r="AP213" i="17"/>
  <c r="P213" i="17"/>
  <c r="CD216" i="16"/>
  <c r="CA216" i="16"/>
  <c r="CF216" i="16"/>
  <c r="BN216" i="16"/>
  <c r="BS216" i="16"/>
  <c r="BH215" i="16"/>
  <c r="AQ216" i="16"/>
  <c r="AN216" i="16"/>
  <c r="AS216" i="16"/>
  <c r="AA216" i="16"/>
  <c r="AD216" i="16"/>
  <c r="AF216" i="16"/>
  <c r="O215" i="16"/>
  <c r="R215" i="16"/>
  <c r="T215" i="16"/>
  <c r="L216" i="16" s="1"/>
  <c r="P216" i="16" s="1"/>
  <c r="L213" i="15"/>
  <c r="O213" i="15"/>
  <c r="Q213" i="15"/>
  <c r="I214" i="15" s="1"/>
  <c r="L214" i="14"/>
  <c r="O214" i="14"/>
  <c r="Q214" i="14"/>
  <c r="I215" i="14" s="1"/>
  <c r="AO213" i="18" l="1"/>
  <c r="AT213" i="18"/>
  <c r="AL214" i="18" s="1"/>
  <c r="AR213" i="18"/>
  <c r="BP214" i="18"/>
  <c r="BU213" i="18"/>
  <c r="AB213" i="18"/>
  <c r="AE213" i="18"/>
  <c r="AG213" i="18"/>
  <c r="Y214" i="18" s="1"/>
  <c r="BB213" i="18"/>
  <c r="BG213" i="18"/>
  <c r="AY214" i="18" s="1"/>
  <c r="BE213" i="18"/>
  <c r="CB213" i="18"/>
  <c r="CE213" i="18"/>
  <c r="CG213" i="18"/>
  <c r="BY214" i="18" s="1"/>
  <c r="Q214" i="18"/>
  <c r="N214" i="18"/>
  <c r="S214" i="18"/>
  <c r="AD213" i="17"/>
  <c r="AA213" i="17"/>
  <c r="AF213" i="17"/>
  <c r="BQ213" i="17"/>
  <c r="BN213" i="17"/>
  <c r="BS213" i="17"/>
  <c r="Q213" i="17"/>
  <c r="N213" i="17"/>
  <c r="S213" i="17"/>
  <c r="AQ213" i="17"/>
  <c r="AN213" i="17"/>
  <c r="AS213" i="17"/>
  <c r="CD213" i="17"/>
  <c r="CA213" i="17"/>
  <c r="CF213" i="17"/>
  <c r="BD213" i="17"/>
  <c r="BA213" i="17"/>
  <c r="BF213" i="17"/>
  <c r="CB216" i="16"/>
  <c r="CE216" i="16"/>
  <c r="CG216" i="16"/>
  <c r="BY217" i="16" s="1"/>
  <c r="CC217" i="16" s="1"/>
  <c r="BO216" i="16"/>
  <c r="BT216" i="16"/>
  <c r="BL217" i="16" s="1"/>
  <c r="BP217" i="16" s="1"/>
  <c r="BQ217" i="16" s="1"/>
  <c r="BR216" i="16"/>
  <c r="BD216" i="16"/>
  <c r="BA216" i="16"/>
  <c r="BF216" i="16"/>
  <c r="AO216" i="16"/>
  <c r="AR216" i="16"/>
  <c r="AT216" i="16"/>
  <c r="AL217" i="16" s="1"/>
  <c r="AP217" i="16" s="1"/>
  <c r="AB216" i="16"/>
  <c r="AG216" i="16"/>
  <c r="Y217" i="16" s="1"/>
  <c r="AC217" i="16" s="1"/>
  <c r="AE216" i="16"/>
  <c r="U215" i="16"/>
  <c r="M214" i="15"/>
  <c r="R213" i="15"/>
  <c r="M215" i="14"/>
  <c r="R214" i="14"/>
  <c r="BQ214" i="18" l="1"/>
  <c r="BN214" i="18"/>
  <c r="BS214" i="18"/>
  <c r="BH213" i="18"/>
  <c r="CC214" i="18"/>
  <c r="AU213" i="18"/>
  <c r="CH213" i="18"/>
  <c r="AC214" i="18"/>
  <c r="AP214" i="18"/>
  <c r="BC214" i="18"/>
  <c r="O214" i="18"/>
  <c r="T214" i="18"/>
  <c r="L215" i="18" s="1"/>
  <c r="R214" i="18"/>
  <c r="AH213" i="18"/>
  <c r="O213" i="17"/>
  <c r="R213" i="17"/>
  <c r="T213" i="17"/>
  <c r="L214" i="17" s="1"/>
  <c r="BO213" i="17"/>
  <c r="BR213" i="17"/>
  <c r="BT213" i="17"/>
  <c r="BL214" i="17" s="1"/>
  <c r="AO213" i="17"/>
  <c r="AR213" i="17"/>
  <c r="AT213" i="17"/>
  <c r="AL214" i="17" s="1"/>
  <c r="AB213" i="17"/>
  <c r="AG213" i="17"/>
  <c r="Y214" i="17" s="1"/>
  <c r="AE213" i="17"/>
  <c r="CB213" i="17"/>
  <c r="CE213" i="17"/>
  <c r="CG213" i="17"/>
  <c r="BY214" i="17" s="1"/>
  <c r="BB213" i="17"/>
  <c r="BG213" i="17"/>
  <c r="AY214" i="17" s="1"/>
  <c r="BE213" i="17"/>
  <c r="CH216" i="16"/>
  <c r="BU216" i="16"/>
  <c r="BB216" i="16"/>
  <c r="BG216" i="16"/>
  <c r="AY217" i="16" s="1"/>
  <c r="BC217" i="16" s="1"/>
  <c r="BE216" i="16"/>
  <c r="AU216" i="16"/>
  <c r="AH216" i="16"/>
  <c r="Q216" i="16"/>
  <c r="N216" i="16"/>
  <c r="S216" i="16"/>
  <c r="N214" i="15"/>
  <c r="K214" i="15"/>
  <c r="P214" i="15"/>
  <c r="N215" i="14"/>
  <c r="K215" i="14"/>
  <c r="P215" i="14"/>
  <c r="AQ214" i="18" l="1"/>
  <c r="AN214" i="18"/>
  <c r="AS214" i="18"/>
  <c r="U214" i="18"/>
  <c r="P215" i="18"/>
  <c r="BO214" i="18"/>
  <c r="BR214" i="18"/>
  <c r="BT214" i="18"/>
  <c r="BL215" i="18" s="1"/>
  <c r="AD214" i="18"/>
  <c r="AA214" i="18"/>
  <c r="AF214" i="18"/>
  <c r="CD214" i="18"/>
  <c r="CA214" i="18"/>
  <c r="CF214" i="18"/>
  <c r="BD214" i="18"/>
  <c r="BA214" i="18"/>
  <c r="BF214" i="18"/>
  <c r="BP214" i="17"/>
  <c r="AH213" i="17"/>
  <c r="BU213" i="17"/>
  <c r="AC214" i="17"/>
  <c r="BH213" i="17"/>
  <c r="BC214" i="17"/>
  <c r="P214" i="17"/>
  <c r="AP214" i="17"/>
  <c r="U213" i="17"/>
  <c r="CC214" i="17"/>
  <c r="AU213" i="17"/>
  <c r="CH213" i="17"/>
  <c r="CD217" i="16"/>
  <c r="CA217" i="16"/>
  <c r="CF217" i="16"/>
  <c r="BN217" i="16"/>
  <c r="BS217" i="16"/>
  <c r="BH216" i="16"/>
  <c r="AQ217" i="16"/>
  <c r="AN217" i="16"/>
  <c r="AS217" i="16"/>
  <c r="AD217" i="16"/>
  <c r="AA217" i="16"/>
  <c r="AF217" i="16"/>
  <c r="O216" i="16"/>
  <c r="T216" i="16"/>
  <c r="L217" i="16" s="1"/>
  <c r="P217" i="16" s="1"/>
  <c r="R216" i="16"/>
  <c r="L214" i="15"/>
  <c r="Q214" i="15"/>
  <c r="I215" i="15" s="1"/>
  <c r="O214" i="15"/>
  <c r="L215" i="14"/>
  <c r="Q215" i="14"/>
  <c r="I216" i="14" s="1"/>
  <c r="O215" i="14"/>
  <c r="CB214" i="18" l="1"/>
  <c r="CE214" i="18"/>
  <c r="CG214" i="18"/>
  <c r="BY215" i="18" s="1"/>
  <c r="Q215" i="18"/>
  <c r="N215" i="18"/>
  <c r="S215" i="18"/>
  <c r="AB214" i="18"/>
  <c r="AG214" i="18"/>
  <c r="Y215" i="18" s="1"/>
  <c r="AE214" i="18"/>
  <c r="BP215" i="18"/>
  <c r="BB214" i="18"/>
  <c r="BG214" i="18"/>
  <c r="AY215" i="18" s="1"/>
  <c r="BE214" i="18"/>
  <c r="BU214" i="18"/>
  <c r="AO214" i="18"/>
  <c r="AR214" i="18"/>
  <c r="AT214" i="18"/>
  <c r="AL215" i="18" s="1"/>
  <c r="AD214" i="17"/>
  <c r="AA214" i="17"/>
  <c r="AF214" i="17"/>
  <c r="AQ214" i="17"/>
  <c r="AN214" i="17"/>
  <c r="AS214" i="17"/>
  <c r="Q214" i="17"/>
  <c r="N214" i="17"/>
  <c r="S214" i="17"/>
  <c r="BQ214" i="17"/>
  <c r="BN214" i="17"/>
  <c r="BS214" i="17"/>
  <c r="BD214" i="17"/>
  <c r="BA214" i="17"/>
  <c r="BF214" i="17"/>
  <c r="CD214" i="17"/>
  <c r="CA214" i="17"/>
  <c r="CF214" i="17"/>
  <c r="CB217" i="16"/>
  <c r="CG217" i="16"/>
  <c r="BY218" i="16" s="1"/>
  <c r="CC218" i="16" s="1"/>
  <c r="CE217" i="16"/>
  <c r="BO217" i="16"/>
  <c r="BR217" i="16"/>
  <c r="BT217" i="16"/>
  <c r="BL218" i="16" s="1"/>
  <c r="BP218" i="16" s="1"/>
  <c r="BQ218" i="16" s="1"/>
  <c r="BD217" i="16"/>
  <c r="BA217" i="16"/>
  <c r="BF217" i="16"/>
  <c r="AO217" i="16"/>
  <c r="AT217" i="16"/>
  <c r="AL218" i="16" s="1"/>
  <c r="AP218" i="16" s="1"/>
  <c r="AR217" i="16"/>
  <c r="AB217" i="16"/>
  <c r="AG217" i="16"/>
  <c r="Y218" i="16" s="1"/>
  <c r="AC218" i="16" s="1"/>
  <c r="AE217" i="16"/>
  <c r="U216" i="16"/>
  <c r="R214" i="15"/>
  <c r="M215" i="15"/>
  <c r="M216" i="14"/>
  <c r="R215" i="14"/>
  <c r="BC215" i="18" l="1"/>
  <c r="AU214" i="18"/>
  <c r="BQ215" i="18"/>
  <c r="BN215" i="18"/>
  <c r="BS215" i="18"/>
  <c r="CC215" i="18"/>
  <c r="AP215" i="18"/>
  <c r="O215" i="18"/>
  <c r="R215" i="18"/>
  <c r="T215" i="18"/>
  <c r="L216" i="18" s="1"/>
  <c r="AH214" i="18"/>
  <c r="CH214" i="18"/>
  <c r="BH214" i="18"/>
  <c r="AC215" i="18"/>
  <c r="BB214" i="17"/>
  <c r="BE214" i="17"/>
  <c r="BG214" i="17"/>
  <c r="AY215" i="17" s="1"/>
  <c r="AB214" i="17"/>
  <c r="AG214" i="17"/>
  <c r="Y215" i="17" s="1"/>
  <c r="AE214" i="17"/>
  <c r="O214" i="17"/>
  <c r="R214" i="17"/>
  <c r="T214" i="17"/>
  <c r="L215" i="17" s="1"/>
  <c r="AO214" i="17"/>
  <c r="AT214" i="17"/>
  <c r="AL215" i="17" s="1"/>
  <c r="AR214" i="17"/>
  <c r="BO214" i="17"/>
  <c r="BT214" i="17"/>
  <c r="BL215" i="17" s="1"/>
  <c r="BR214" i="17"/>
  <c r="CB214" i="17"/>
  <c r="CG214" i="17"/>
  <c r="BY215" i="17" s="1"/>
  <c r="CE214" i="17"/>
  <c r="CH217" i="16"/>
  <c r="BU217" i="16"/>
  <c r="BB217" i="16"/>
  <c r="BG217" i="16"/>
  <c r="AY218" i="16" s="1"/>
  <c r="BC218" i="16" s="1"/>
  <c r="BE217" i="16"/>
  <c r="AU217" i="16"/>
  <c r="AH217" i="16"/>
  <c r="Q217" i="16"/>
  <c r="N217" i="16"/>
  <c r="S217" i="16"/>
  <c r="N215" i="15"/>
  <c r="K215" i="15"/>
  <c r="P215" i="15"/>
  <c r="N216" i="14"/>
  <c r="K216" i="14"/>
  <c r="P216" i="14"/>
  <c r="BO215" i="18" l="1"/>
  <c r="BT215" i="18"/>
  <c r="BL216" i="18" s="1"/>
  <c r="BR215" i="18"/>
  <c r="P216" i="18"/>
  <c r="AQ215" i="18"/>
  <c r="AN215" i="18"/>
  <c r="AS215" i="18"/>
  <c r="AD215" i="18"/>
  <c r="AA215" i="18"/>
  <c r="AF215" i="18"/>
  <c r="U215" i="18"/>
  <c r="CD215" i="18"/>
  <c r="CA215" i="18"/>
  <c r="CF215" i="18"/>
  <c r="BD215" i="18"/>
  <c r="BA215" i="18"/>
  <c r="BF215" i="18"/>
  <c r="CC215" i="17"/>
  <c r="AP215" i="17"/>
  <c r="P215" i="17"/>
  <c r="BH214" i="17"/>
  <c r="CH214" i="17"/>
  <c r="BU214" i="17"/>
  <c r="U214" i="17"/>
  <c r="BP215" i="17"/>
  <c r="BC215" i="17"/>
  <c r="AH214" i="17"/>
  <c r="AU214" i="17"/>
  <c r="AC215" i="17"/>
  <c r="CD218" i="16"/>
  <c r="CA218" i="16"/>
  <c r="CF218" i="16"/>
  <c r="BN218" i="16"/>
  <c r="BS218" i="16"/>
  <c r="BH217" i="16"/>
  <c r="AQ218" i="16"/>
  <c r="AN218" i="16"/>
  <c r="AS218" i="16"/>
  <c r="AD218" i="16"/>
  <c r="AA218" i="16"/>
  <c r="AF218" i="16"/>
  <c r="O217" i="16"/>
  <c r="T217" i="16"/>
  <c r="L218" i="16" s="1"/>
  <c r="P218" i="16" s="1"/>
  <c r="R217" i="16"/>
  <c r="L215" i="15"/>
  <c r="O215" i="15"/>
  <c r="Q215" i="15"/>
  <c r="I216" i="15" s="1"/>
  <c r="L216" i="14"/>
  <c r="Q216" i="14"/>
  <c r="I217" i="14" s="1"/>
  <c r="O216" i="14"/>
  <c r="AO215" i="18" l="1"/>
  <c r="AR215" i="18"/>
  <c r="AT215" i="18"/>
  <c r="AL216" i="18" s="1"/>
  <c r="BP216" i="18"/>
  <c r="CB215" i="18"/>
  <c r="CG215" i="18"/>
  <c r="BY216" i="18" s="1"/>
  <c r="CE215" i="18"/>
  <c r="BB215" i="18"/>
  <c r="BG215" i="18"/>
  <c r="AY216" i="18" s="1"/>
  <c r="BE215" i="18"/>
  <c r="Q216" i="18"/>
  <c r="N216" i="18"/>
  <c r="S216" i="18"/>
  <c r="BU215" i="18"/>
  <c r="AB215" i="18"/>
  <c r="AG215" i="18"/>
  <c r="Y216" i="18" s="1"/>
  <c r="AE215" i="18"/>
  <c r="AD215" i="17"/>
  <c r="AA215" i="17"/>
  <c r="AF215" i="17"/>
  <c r="Q215" i="17"/>
  <c r="N215" i="17"/>
  <c r="S215" i="17"/>
  <c r="AQ215" i="17"/>
  <c r="AN215" i="17"/>
  <c r="AS215" i="17"/>
  <c r="BQ215" i="17"/>
  <c r="BN215" i="17"/>
  <c r="BS215" i="17"/>
  <c r="CD215" i="17"/>
  <c r="CA215" i="17"/>
  <c r="CF215" i="17"/>
  <c r="BD215" i="17"/>
  <c r="BA215" i="17"/>
  <c r="BF215" i="17"/>
  <c r="CB218" i="16"/>
  <c r="CG218" i="16"/>
  <c r="BY219" i="16" s="1"/>
  <c r="CC219" i="16" s="1"/>
  <c r="CE218" i="16"/>
  <c r="BO218" i="16"/>
  <c r="BT218" i="16"/>
  <c r="BL219" i="16" s="1"/>
  <c r="BP219" i="16" s="1"/>
  <c r="BQ219" i="16" s="1"/>
  <c r="BR218" i="16"/>
  <c r="BD218" i="16"/>
  <c r="BA218" i="16"/>
  <c r="BF218" i="16"/>
  <c r="AO218" i="16"/>
  <c r="AR218" i="16"/>
  <c r="AT218" i="16"/>
  <c r="AL219" i="16" s="1"/>
  <c r="AP219" i="16" s="1"/>
  <c r="AB218" i="16"/>
  <c r="AG218" i="16"/>
  <c r="Y219" i="16" s="1"/>
  <c r="AC219" i="16" s="1"/>
  <c r="AE218" i="16"/>
  <c r="U217" i="16"/>
  <c r="M216" i="15"/>
  <c r="R215" i="15"/>
  <c r="M217" i="14"/>
  <c r="R216" i="14"/>
  <c r="O216" i="18" l="1"/>
  <c r="R216" i="18"/>
  <c r="T216" i="18"/>
  <c r="L217" i="18" s="1"/>
  <c r="CC216" i="18"/>
  <c r="BQ216" i="18"/>
  <c r="BN216" i="18"/>
  <c r="BS216" i="18"/>
  <c r="AP216" i="18"/>
  <c r="AH215" i="18"/>
  <c r="AC216" i="18"/>
  <c r="AU215" i="18"/>
  <c r="BH215" i="18"/>
  <c r="BC216" i="18"/>
  <c r="CH215" i="18"/>
  <c r="CB215" i="17"/>
  <c r="CG215" i="17"/>
  <c r="BY216" i="17" s="1"/>
  <c r="CE215" i="17"/>
  <c r="BO215" i="17"/>
  <c r="BR215" i="17"/>
  <c r="BT215" i="17"/>
  <c r="BL216" i="17" s="1"/>
  <c r="AB215" i="17"/>
  <c r="AG215" i="17"/>
  <c r="Y216" i="17" s="1"/>
  <c r="AE215" i="17"/>
  <c r="AO215" i="17"/>
  <c r="AT215" i="17"/>
  <c r="AL216" i="17" s="1"/>
  <c r="AR215" i="17"/>
  <c r="O215" i="17"/>
  <c r="R215" i="17"/>
  <c r="T215" i="17"/>
  <c r="L216" i="17" s="1"/>
  <c r="BB215" i="17"/>
  <c r="BG215" i="17"/>
  <c r="AY216" i="17" s="1"/>
  <c r="BE215" i="17"/>
  <c r="CH218" i="16"/>
  <c r="BU218" i="16"/>
  <c r="BB218" i="16"/>
  <c r="BE218" i="16"/>
  <c r="BG218" i="16"/>
  <c r="AY219" i="16" s="1"/>
  <c r="BC219" i="16" s="1"/>
  <c r="AU218" i="16"/>
  <c r="AH218" i="16"/>
  <c r="Q218" i="16"/>
  <c r="N218" i="16"/>
  <c r="S218" i="16"/>
  <c r="N216" i="15"/>
  <c r="K216" i="15"/>
  <c r="P216" i="15"/>
  <c r="N217" i="14"/>
  <c r="K217" i="14"/>
  <c r="P217" i="14"/>
  <c r="AD216" i="18" l="1"/>
  <c r="AA216" i="18"/>
  <c r="AF216" i="18"/>
  <c r="P217" i="18"/>
  <c r="AQ216" i="18"/>
  <c r="AN216" i="18"/>
  <c r="AS216" i="18"/>
  <c r="U216" i="18"/>
  <c r="BO216" i="18"/>
  <c r="BR216" i="18"/>
  <c r="BT216" i="18"/>
  <c r="BL217" i="18" s="1"/>
  <c r="CD216" i="18"/>
  <c r="CA216" i="18"/>
  <c r="CF216" i="18"/>
  <c r="BD216" i="18"/>
  <c r="BA216" i="18"/>
  <c r="BF216" i="18"/>
  <c r="BC216" i="17"/>
  <c r="P216" i="17"/>
  <c r="CH215" i="17"/>
  <c r="BU215" i="17"/>
  <c r="AU215" i="17"/>
  <c r="CC216" i="17"/>
  <c r="BH215" i="17"/>
  <c r="AP216" i="17"/>
  <c r="AH215" i="17"/>
  <c r="AC216" i="17"/>
  <c r="U215" i="17"/>
  <c r="BP216" i="17"/>
  <c r="CD219" i="16"/>
  <c r="CA219" i="16"/>
  <c r="CF219" i="16"/>
  <c r="BN219" i="16"/>
  <c r="BS219" i="16"/>
  <c r="BH218" i="16"/>
  <c r="AQ219" i="16"/>
  <c r="AN219" i="16"/>
  <c r="AS219" i="16"/>
  <c r="AD219" i="16"/>
  <c r="AA219" i="16"/>
  <c r="AF219" i="16"/>
  <c r="O218" i="16"/>
  <c r="T218" i="16"/>
  <c r="L219" i="16" s="1"/>
  <c r="P219" i="16" s="1"/>
  <c r="R218" i="16"/>
  <c r="L216" i="15"/>
  <c r="Q216" i="15"/>
  <c r="I217" i="15" s="1"/>
  <c r="O216" i="15"/>
  <c r="L217" i="14"/>
  <c r="O217" i="14"/>
  <c r="Q217" i="14"/>
  <c r="I218" i="14" s="1"/>
  <c r="CB216" i="18" l="1"/>
  <c r="CG216" i="18"/>
  <c r="BY217" i="18" s="1"/>
  <c r="CE216" i="18"/>
  <c r="Q217" i="18"/>
  <c r="N217" i="18"/>
  <c r="S217" i="18"/>
  <c r="AO216" i="18"/>
  <c r="AT216" i="18"/>
  <c r="AL217" i="18" s="1"/>
  <c r="AR216" i="18"/>
  <c r="BB216" i="18"/>
  <c r="BE216" i="18"/>
  <c r="BG216" i="18"/>
  <c r="AY217" i="18" s="1"/>
  <c r="AB216" i="18"/>
  <c r="AE216" i="18"/>
  <c r="AG216" i="18"/>
  <c r="Y217" i="18" s="1"/>
  <c r="BP217" i="18"/>
  <c r="BU216" i="18"/>
  <c r="AD216" i="17"/>
  <c r="AA216" i="17"/>
  <c r="AF216" i="17"/>
  <c r="BD216" i="17"/>
  <c r="BA216" i="17"/>
  <c r="BF216" i="17"/>
  <c r="BQ216" i="17"/>
  <c r="BN216" i="17"/>
  <c r="BS216" i="17"/>
  <c r="AQ216" i="17"/>
  <c r="AN216" i="17"/>
  <c r="AS216" i="17"/>
  <c r="Q216" i="17"/>
  <c r="N216" i="17"/>
  <c r="S216" i="17"/>
  <c r="CD216" i="17"/>
  <c r="CA216" i="17"/>
  <c r="CF216" i="17"/>
  <c r="CB219" i="16"/>
  <c r="CG219" i="16"/>
  <c r="BY220" i="16" s="1"/>
  <c r="CC220" i="16" s="1"/>
  <c r="CE219" i="16"/>
  <c r="BO219" i="16"/>
  <c r="BR219" i="16"/>
  <c r="BT219" i="16"/>
  <c r="BL220" i="16" s="1"/>
  <c r="BP220" i="16" s="1"/>
  <c r="BQ220" i="16" s="1"/>
  <c r="BD219" i="16"/>
  <c r="BA219" i="16"/>
  <c r="BF219" i="16"/>
  <c r="AO219" i="16"/>
  <c r="AR219" i="16"/>
  <c r="AT219" i="16"/>
  <c r="AL220" i="16" s="1"/>
  <c r="AP220" i="16" s="1"/>
  <c r="AB219" i="16"/>
  <c r="AE219" i="16"/>
  <c r="AG219" i="16"/>
  <c r="Y220" i="16" s="1"/>
  <c r="AC220" i="16" s="1"/>
  <c r="U218" i="16"/>
  <c r="R216" i="15"/>
  <c r="M217" i="15"/>
  <c r="M218" i="14"/>
  <c r="R217" i="14"/>
  <c r="AP217" i="18" l="1"/>
  <c r="O217" i="18"/>
  <c r="R217" i="18"/>
  <c r="T217" i="18"/>
  <c r="L218" i="18" s="1"/>
  <c r="BH216" i="18"/>
  <c r="CH216" i="18"/>
  <c r="AC217" i="18"/>
  <c r="BQ217" i="18"/>
  <c r="BN217" i="18"/>
  <c r="BS217" i="18"/>
  <c r="CC217" i="18"/>
  <c r="AH216" i="18"/>
  <c r="BC217" i="18"/>
  <c r="AU216" i="18"/>
  <c r="O216" i="17"/>
  <c r="T216" i="17"/>
  <c r="L217" i="17" s="1"/>
  <c r="R216" i="17"/>
  <c r="BO216" i="17"/>
  <c r="BR216" i="17"/>
  <c r="BT216" i="17"/>
  <c r="BL217" i="17" s="1"/>
  <c r="BB216" i="17"/>
  <c r="BG216" i="17"/>
  <c r="AY217" i="17" s="1"/>
  <c r="BE216" i="17"/>
  <c r="AB216" i="17"/>
  <c r="AE216" i="17"/>
  <c r="AG216" i="17"/>
  <c r="Y217" i="17" s="1"/>
  <c r="AO216" i="17"/>
  <c r="AR216" i="17"/>
  <c r="AT216" i="17"/>
  <c r="AL217" i="17" s="1"/>
  <c r="CB216" i="17"/>
  <c r="CE216" i="17"/>
  <c r="CG216" i="17"/>
  <c r="BY217" i="17" s="1"/>
  <c r="CH219" i="16"/>
  <c r="BU219" i="16"/>
  <c r="BB219" i="16"/>
  <c r="BE219" i="16"/>
  <c r="BG219" i="16"/>
  <c r="AY220" i="16" s="1"/>
  <c r="BC220" i="16" s="1"/>
  <c r="AU219" i="16"/>
  <c r="AH219" i="16"/>
  <c r="Q219" i="16"/>
  <c r="N219" i="16"/>
  <c r="S219" i="16"/>
  <c r="N217" i="15"/>
  <c r="K217" i="15"/>
  <c r="P217" i="15"/>
  <c r="N218" i="14"/>
  <c r="K218" i="14"/>
  <c r="P218" i="14"/>
  <c r="BO217" i="18" l="1"/>
  <c r="BT217" i="18"/>
  <c r="BL218" i="18" s="1"/>
  <c r="BR217" i="18"/>
  <c r="CD217" i="18"/>
  <c r="CA217" i="18"/>
  <c r="CF217" i="18"/>
  <c r="U217" i="18"/>
  <c r="P218" i="18"/>
  <c r="BD217" i="18"/>
  <c r="BA217" i="18"/>
  <c r="BF217" i="18"/>
  <c r="AD217" i="18"/>
  <c r="AA217" i="18"/>
  <c r="AF217" i="18"/>
  <c r="AQ217" i="18"/>
  <c r="AN217" i="18"/>
  <c r="AS217" i="18"/>
  <c r="CC217" i="17"/>
  <c r="AH216" i="17"/>
  <c r="AP217" i="17"/>
  <c r="U216" i="17"/>
  <c r="AC217" i="17"/>
  <c r="AU216" i="17"/>
  <c r="P217" i="17"/>
  <c r="BP217" i="17"/>
  <c r="BU216" i="17"/>
  <c r="CH216" i="17"/>
  <c r="BH216" i="17"/>
  <c r="BC217" i="17"/>
  <c r="CD220" i="16"/>
  <c r="CA220" i="16"/>
  <c r="CF220" i="16"/>
  <c r="BN220" i="16"/>
  <c r="BS220" i="16"/>
  <c r="BH219" i="16"/>
  <c r="AQ220" i="16"/>
  <c r="AN220" i="16"/>
  <c r="AS220" i="16"/>
  <c r="AD220" i="16"/>
  <c r="AA220" i="16"/>
  <c r="AF220" i="16"/>
  <c r="O219" i="16"/>
  <c r="T219" i="16"/>
  <c r="L220" i="16" s="1"/>
  <c r="P220" i="16" s="1"/>
  <c r="R219" i="16"/>
  <c r="L217" i="15"/>
  <c r="Q217" i="15"/>
  <c r="I218" i="15" s="1"/>
  <c r="O217" i="15"/>
  <c r="L218" i="14"/>
  <c r="Q218" i="14"/>
  <c r="I219" i="14" s="1"/>
  <c r="O218" i="14"/>
  <c r="AB217" i="18" l="1"/>
  <c r="AE217" i="18"/>
  <c r="AG217" i="18"/>
  <c r="Y218" i="18" s="1"/>
  <c r="BP218" i="18"/>
  <c r="AO217" i="18"/>
  <c r="AT217" i="18"/>
  <c r="AL218" i="18" s="1"/>
  <c r="AR217" i="18"/>
  <c r="Q218" i="18"/>
  <c r="N218" i="18"/>
  <c r="S218" i="18"/>
  <c r="CB217" i="18"/>
  <c r="CE217" i="18"/>
  <c r="CG217" i="18"/>
  <c r="BY218" i="18" s="1"/>
  <c r="BB217" i="18"/>
  <c r="BE217" i="18"/>
  <c r="BG217" i="18"/>
  <c r="AY218" i="18" s="1"/>
  <c r="BU217" i="18"/>
  <c r="BD217" i="17"/>
  <c r="BA217" i="17"/>
  <c r="BF217" i="17"/>
  <c r="AQ217" i="17"/>
  <c r="AN217" i="17"/>
  <c r="AS217" i="17"/>
  <c r="CD217" i="17"/>
  <c r="CA217" i="17"/>
  <c r="CF217" i="17"/>
  <c r="BQ217" i="17"/>
  <c r="BN217" i="17"/>
  <c r="BS217" i="17"/>
  <c r="Q217" i="17"/>
  <c r="N217" i="17"/>
  <c r="S217" i="17"/>
  <c r="AD217" i="17"/>
  <c r="AA217" i="17"/>
  <c r="AF217" i="17"/>
  <c r="CB220" i="16"/>
  <c r="CG220" i="16"/>
  <c r="BY221" i="16" s="1"/>
  <c r="CC221" i="16" s="1"/>
  <c r="CE220" i="16"/>
  <c r="BO220" i="16"/>
  <c r="BT220" i="16"/>
  <c r="BL221" i="16" s="1"/>
  <c r="BP221" i="16" s="1"/>
  <c r="BQ221" i="16" s="1"/>
  <c r="BR220" i="16"/>
  <c r="BD220" i="16"/>
  <c r="BA220" i="16"/>
  <c r="BF220" i="16"/>
  <c r="AO220" i="16"/>
  <c r="AT220" i="16"/>
  <c r="AL221" i="16" s="1"/>
  <c r="AP221" i="16" s="1"/>
  <c r="AR220" i="16"/>
  <c r="AB220" i="16"/>
  <c r="AG220" i="16"/>
  <c r="Y221" i="16" s="1"/>
  <c r="AC221" i="16" s="1"/>
  <c r="AE220" i="16"/>
  <c r="U219" i="16"/>
  <c r="M218" i="15"/>
  <c r="R217" i="15"/>
  <c r="M219" i="14"/>
  <c r="R218" i="14"/>
  <c r="BC218" i="18" l="1"/>
  <c r="AC218" i="18"/>
  <c r="BQ218" i="18"/>
  <c r="BN218" i="18"/>
  <c r="BS218" i="18"/>
  <c r="BH217" i="18"/>
  <c r="AP218" i="18"/>
  <c r="AH217" i="18"/>
  <c r="CH217" i="18"/>
  <c r="O218" i="18"/>
  <c r="R218" i="18"/>
  <c r="T218" i="18"/>
  <c r="L219" i="18" s="1"/>
  <c r="AU217" i="18"/>
  <c r="CC218" i="18"/>
  <c r="O217" i="17"/>
  <c r="T217" i="17"/>
  <c r="L218" i="17" s="1"/>
  <c r="R217" i="17"/>
  <c r="CB217" i="17"/>
  <c r="CG217" i="17"/>
  <c r="BY218" i="17" s="1"/>
  <c r="CE217" i="17"/>
  <c r="AO217" i="17"/>
  <c r="AR217" i="17"/>
  <c r="AT217" i="17"/>
  <c r="AL218" i="17" s="1"/>
  <c r="BB217" i="17"/>
  <c r="BE217" i="17"/>
  <c r="BG217" i="17"/>
  <c r="AY218" i="17" s="1"/>
  <c r="BO217" i="17"/>
  <c r="BT217" i="17"/>
  <c r="BL218" i="17" s="1"/>
  <c r="BR217" i="17"/>
  <c r="AB217" i="17"/>
  <c r="AG217" i="17"/>
  <c r="Y218" i="17" s="1"/>
  <c r="AE217" i="17"/>
  <c r="CH220" i="16"/>
  <c r="BU220" i="16"/>
  <c r="BB220" i="16"/>
  <c r="BE220" i="16"/>
  <c r="BG220" i="16"/>
  <c r="AY221" i="16" s="1"/>
  <c r="BC221" i="16" s="1"/>
  <c r="AU220" i="16"/>
  <c r="AH220" i="16"/>
  <c r="Q220" i="16"/>
  <c r="N220" i="16"/>
  <c r="S220" i="16"/>
  <c r="N218" i="15"/>
  <c r="K218" i="15"/>
  <c r="P218" i="15"/>
  <c r="N219" i="14"/>
  <c r="K219" i="14"/>
  <c r="P219" i="14"/>
  <c r="AD218" i="18" l="1"/>
  <c r="AA218" i="18"/>
  <c r="AF218" i="18"/>
  <c r="CD218" i="18"/>
  <c r="CA218" i="18"/>
  <c r="CF218" i="18"/>
  <c r="AQ218" i="18"/>
  <c r="AN218" i="18"/>
  <c r="AS218" i="18"/>
  <c r="BO218" i="18"/>
  <c r="BR218" i="18"/>
  <c r="BT218" i="18"/>
  <c r="BL219" i="18" s="1"/>
  <c r="P219" i="18"/>
  <c r="U218" i="18"/>
  <c r="BD218" i="18"/>
  <c r="BA218" i="18"/>
  <c r="BF218" i="18"/>
  <c r="CH217" i="17"/>
  <c r="BU217" i="17"/>
  <c r="BC218" i="17"/>
  <c r="AH217" i="17"/>
  <c r="BP218" i="17"/>
  <c r="P218" i="17"/>
  <c r="CC218" i="17"/>
  <c r="U217" i="17"/>
  <c r="AU217" i="17"/>
  <c r="BH217" i="17"/>
  <c r="AC218" i="17"/>
  <c r="AP218" i="17"/>
  <c r="CD221" i="16"/>
  <c r="CA221" i="16"/>
  <c r="CF221" i="16"/>
  <c r="BN221" i="16"/>
  <c r="BS221" i="16"/>
  <c r="BH220" i="16"/>
  <c r="AQ221" i="16"/>
  <c r="AN221" i="16"/>
  <c r="AS221" i="16"/>
  <c r="AD221" i="16"/>
  <c r="AA221" i="16"/>
  <c r="AF221" i="16"/>
  <c r="O220" i="16"/>
  <c r="R220" i="16"/>
  <c r="T220" i="16"/>
  <c r="L221" i="16" s="1"/>
  <c r="P221" i="16" s="1"/>
  <c r="L218" i="15"/>
  <c r="Q218" i="15"/>
  <c r="I219" i="15" s="1"/>
  <c r="O218" i="15"/>
  <c r="L219" i="14"/>
  <c r="Q219" i="14"/>
  <c r="I220" i="14" s="1"/>
  <c r="O219" i="14"/>
  <c r="AB218" i="18" l="1"/>
  <c r="AE218" i="18"/>
  <c r="AG218" i="18"/>
  <c r="Y219" i="18" s="1"/>
  <c r="CB218" i="18"/>
  <c r="CG218" i="18"/>
  <c r="BY219" i="18" s="1"/>
  <c r="CE218" i="18"/>
  <c r="BU218" i="18"/>
  <c r="Q219" i="18"/>
  <c r="N219" i="18"/>
  <c r="S219" i="18"/>
  <c r="BP219" i="18"/>
  <c r="BB218" i="18"/>
  <c r="BG218" i="18"/>
  <c r="AY219" i="18" s="1"/>
  <c r="BE218" i="18"/>
  <c r="AO218" i="18"/>
  <c r="AR218" i="18"/>
  <c r="AT218" i="18"/>
  <c r="AL219" i="18" s="1"/>
  <c r="AD218" i="17"/>
  <c r="AA218" i="17"/>
  <c r="AF218" i="17"/>
  <c r="AQ218" i="17"/>
  <c r="AN218" i="17"/>
  <c r="AS218" i="17"/>
  <c r="BD218" i="17"/>
  <c r="BA218" i="17"/>
  <c r="BF218" i="17"/>
  <c r="Q218" i="17"/>
  <c r="N218" i="17"/>
  <c r="S218" i="17"/>
  <c r="BQ218" i="17"/>
  <c r="BN218" i="17"/>
  <c r="BS218" i="17"/>
  <c r="CD218" i="17"/>
  <c r="CA218" i="17"/>
  <c r="CF218" i="17"/>
  <c r="CB221" i="16"/>
  <c r="CE221" i="16"/>
  <c r="CG221" i="16"/>
  <c r="BY222" i="16" s="1"/>
  <c r="CC222" i="16" s="1"/>
  <c r="BO221" i="16"/>
  <c r="BR221" i="16"/>
  <c r="BT221" i="16"/>
  <c r="BL222" i="16" s="1"/>
  <c r="BP222" i="16" s="1"/>
  <c r="BQ222" i="16" s="1"/>
  <c r="BD221" i="16"/>
  <c r="BA221" i="16"/>
  <c r="BF221" i="16"/>
  <c r="AO221" i="16"/>
  <c r="AR221" i="16"/>
  <c r="AT221" i="16"/>
  <c r="AL222" i="16" s="1"/>
  <c r="AP222" i="16" s="1"/>
  <c r="AB221" i="16"/>
  <c r="AG221" i="16"/>
  <c r="Y222" i="16" s="1"/>
  <c r="AC222" i="16" s="1"/>
  <c r="AE221" i="16"/>
  <c r="U220" i="16"/>
  <c r="R218" i="15"/>
  <c r="M219" i="15"/>
  <c r="R219" i="14"/>
  <c r="M220" i="14"/>
  <c r="CC219" i="18" l="1"/>
  <c r="AH218" i="18"/>
  <c r="BQ219" i="18"/>
  <c r="BN219" i="18"/>
  <c r="BS219" i="18"/>
  <c r="AP219" i="18"/>
  <c r="BH218" i="18"/>
  <c r="AU218" i="18"/>
  <c r="AC219" i="18"/>
  <c r="BC219" i="18"/>
  <c r="CH218" i="18"/>
  <c r="O219" i="18"/>
  <c r="R219" i="18"/>
  <c r="T219" i="18"/>
  <c r="L220" i="18" s="1"/>
  <c r="BB218" i="17"/>
  <c r="BE218" i="17"/>
  <c r="BG218" i="17"/>
  <c r="AY219" i="17" s="1"/>
  <c r="BO218" i="17"/>
  <c r="BT218" i="17"/>
  <c r="BL219" i="17" s="1"/>
  <c r="BR218" i="17"/>
  <c r="O218" i="17"/>
  <c r="T218" i="17"/>
  <c r="L219" i="17" s="1"/>
  <c r="R218" i="17"/>
  <c r="AB218" i="17"/>
  <c r="AE218" i="17"/>
  <c r="AG218" i="17"/>
  <c r="Y219" i="17" s="1"/>
  <c r="AO218" i="17"/>
  <c r="AR218" i="17"/>
  <c r="AT218" i="17"/>
  <c r="AL219" i="17" s="1"/>
  <c r="CB218" i="17"/>
  <c r="CE218" i="17"/>
  <c r="CG218" i="17"/>
  <c r="BY219" i="17" s="1"/>
  <c r="CH221" i="16"/>
  <c r="BU221" i="16"/>
  <c r="BB221" i="16"/>
  <c r="BG221" i="16"/>
  <c r="AY222" i="16" s="1"/>
  <c r="BC222" i="16" s="1"/>
  <c r="BE221" i="16"/>
  <c r="AU221" i="16"/>
  <c r="AH221" i="16"/>
  <c r="Q221" i="16"/>
  <c r="N221" i="16"/>
  <c r="S221" i="16"/>
  <c r="N219" i="15"/>
  <c r="K219" i="15"/>
  <c r="P219" i="15"/>
  <c r="N220" i="14"/>
  <c r="K220" i="14"/>
  <c r="P220" i="14"/>
  <c r="P220" i="18" l="1"/>
  <c r="AD219" i="18"/>
  <c r="AA219" i="18"/>
  <c r="AF219" i="18"/>
  <c r="AQ219" i="18"/>
  <c r="AN219" i="18"/>
  <c r="AS219" i="18"/>
  <c r="BO219" i="18"/>
  <c r="BR219" i="18"/>
  <c r="BT219" i="18"/>
  <c r="BL220" i="18" s="1"/>
  <c r="U219" i="18"/>
  <c r="BD219" i="18"/>
  <c r="BA219" i="18"/>
  <c r="BF219" i="18"/>
  <c r="CD219" i="18"/>
  <c r="CA219" i="18"/>
  <c r="CF219" i="18"/>
  <c r="CC219" i="17"/>
  <c r="CH218" i="17"/>
  <c r="U218" i="17"/>
  <c r="BH218" i="17"/>
  <c r="AC219" i="17"/>
  <c r="AH218" i="17"/>
  <c r="BC219" i="17"/>
  <c r="AP219" i="17"/>
  <c r="BU218" i="17"/>
  <c r="BP219" i="17"/>
  <c r="P219" i="17"/>
  <c r="AU218" i="17"/>
  <c r="CD222" i="16"/>
  <c r="CA222" i="16"/>
  <c r="CF222" i="16"/>
  <c r="BN222" i="16"/>
  <c r="BS222" i="16"/>
  <c r="BH221" i="16"/>
  <c r="AQ222" i="16"/>
  <c r="AN222" i="16"/>
  <c r="AS222" i="16"/>
  <c r="AD222" i="16"/>
  <c r="AA222" i="16"/>
  <c r="AF222" i="16"/>
  <c r="O221" i="16"/>
  <c r="T221" i="16"/>
  <c r="L222" i="16" s="1"/>
  <c r="P222" i="16" s="1"/>
  <c r="R221" i="16"/>
  <c r="L219" i="15"/>
  <c r="Q219" i="15"/>
  <c r="I220" i="15" s="1"/>
  <c r="O219" i="15"/>
  <c r="L220" i="14"/>
  <c r="O220" i="14"/>
  <c r="Q220" i="14"/>
  <c r="I221" i="14" s="1"/>
  <c r="BB219" i="18" l="1"/>
  <c r="BE219" i="18"/>
  <c r="BG219" i="18"/>
  <c r="AY220" i="18" s="1"/>
  <c r="AB219" i="18"/>
  <c r="AG219" i="18"/>
  <c r="Y220" i="18" s="1"/>
  <c r="AE219" i="18"/>
  <c r="AO219" i="18"/>
  <c r="AT219" i="18"/>
  <c r="AL220" i="18" s="1"/>
  <c r="AR219" i="18"/>
  <c r="BP220" i="18"/>
  <c r="CB219" i="18"/>
  <c r="CG219" i="18"/>
  <c r="BY220" i="18" s="1"/>
  <c r="CE219" i="18"/>
  <c r="BU219" i="18"/>
  <c r="Q220" i="18"/>
  <c r="N220" i="18"/>
  <c r="S220" i="18"/>
  <c r="AQ219" i="17"/>
  <c r="AN219" i="17"/>
  <c r="AS219" i="17"/>
  <c r="Q219" i="17"/>
  <c r="N219" i="17"/>
  <c r="S219" i="17"/>
  <c r="CD219" i="17"/>
  <c r="CA219" i="17"/>
  <c r="CF219" i="17"/>
  <c r="BD219" i="17"/>
  <c r="BA219" i="17"/>
  <c r="BF219" i="17"/>
  <c r="BQ219" i="17"/>
  <c r="BN219" i="17"/>
  <c r="BS219" i="17"/>
  <c r="AD219" i="17"/>
  <c r="AA219" i="17"/>
  <c r="AF219" i="17"/>
  <c r="CB222" i="16"/>
  <c r="CE222" i="16"/>
  <c r="CG222" i="16"/>
  <c r="BY223" i="16" s="1"/>
  <c r="CC223" i="16" s="1"/>
  <c r="BO222" i="16"/>
  <c r="BT222" i="16"/>
  <c r="BL223" i="16" s="1"/>
  <c r="BP223" i="16" s="1"/>
  <c r="BQ223" i="16" s="1"/>
  <c r="BR222" i="16"/>
  <c r="BD222" i="16"/>
  <c r="BA222" i="16"/>
  <c r="BF222" i="16"/>
  <c r="AO222" i="16"/>
  <c r="AT222" i="16"/>
  <c r="AL223" i="16" s="1"/>
  <c r="AP223" i="16" s="1"/>
  <c r="AR222" i="16"/>
  <c r="AB222" i="16"/>
  <c r="AE222" i="16"/>
  <c r="AG222" i="16"/>
  <c r="Y223" i="16" s="1"/>
  <c r="AC223" i="16" s="1"/>
  <c r="U221" i="16"/>
  <c r="R219" i="15"/>
  <c r="M220" i="15"/>
  <c r="R220" i="14"/>
  <c r="M221" i="14"/>
  <c r="CC220" i="18" l="1"/>
  <c r="BQ220" i="18"/>
  <c r="BN220" i="18"/>
  <c r="BS220" i="18"/>
  <c r="O220" i="18"/>
  <c r="T220" i="18"/>
  <c r="L221" i="18" s="1"/>
  <c r="R220" i="18"/>
  <c r="BC220" i="18"/>
  <c r="CH219" i="18"/>
  <c r="AH219" i="18"/>
  <c r="AC220" i="18"/>
  <c r="AP220" i="18"/>
  <c r="BH219" i="18"/>
  <c r="AU219" i="18"/>
  <c r="CB219" i="17"/>
  <c r="CG219" i="17"/>
  <c r="BY220" i="17" s="1"/>
  <c r="CE219" i="17"/>
  <c r="BO219" i="17"/>
  <c r="BR219" i="17"/>
  <c r="BT219" i="17"/>
  <c r="BL220" i="17" s="1"/>
  <c r="O219" i="17"/>
  <c r="R219" i="17"/>
  <c r="T219" i="17"/>
  <c r="L220" i="17" s="1"/>
  <c r="AO219" i="17"/>
  <c r="AT219" i="17"/>
  <c r="AL220" i="17" s="1"/>
  <c r="AR219" i="17"/>
  <c r="BB219" i="17"/>
  <c r="BG219" i="17"/>
  <c r="AY220" i="17" s="1"/>
  <c r="BE219" i="17"/>
  <c r="AB219" i="17"/>
  <c r="AG219" i="17"/>
  <c r="Y220" i="17" s="1"/>
  <c r="AE219" i="17"/>
  <c r="CH222" i="16"/>
  <c r="BU222" i="16"/>
  <c r="BB222" i="16"/>
  <c r="BE222" i="16"/>
  <c r="BG222" i="16"/>
  <c r="AY223" i="16" s="1"/>
  <c r="BC223" i="16" s="1"/>
  <c r="AU222" i="16"/>
  <c r="AH222" i="16"/>
  <c r="Q222" i="16"/>
  <c r="N222" i="16"/>
  <c r="S222" i="16"/>
  <c r="N220" i="15"/>
  <c r="K220" i="15"/>
  <c r="P220" i="15"/>
  <c r="N221" i="14"/>
  <c r="K221" i="14"/>
  <c r="P221" i="14"/>
  <c r="AD220" i="18" l="1"/>
  <c r="AA220" i="18"/>
  <c r="AF220" i="18"/>
  <c r="U220" i="18"/>
  <c r="BO220" i="18"/>
  <c r="BR220" i="18"/>
  <c r="BT220" i="18"/>
  <c r="BL221" i="18" s="1"/>
  <c r="P221" i="18"/>
  <c r="CD220" i="18"/>
  <c r="CA220" i="18"/>
  <c r="CF220" i="18"/>
  <c r="AQ220" i="18"/>
  <c r="AN220" i="18"/>
  <c r="AS220" i="18"/>
  <c r="BD220" i="18"/>
  <c r="BA220" i="18"/>
  <c r="BF220" i="18"/>
  <c r="AP220" i="17"/>
  <c r="AC220" i="17"/>
  <c r="U219" i="17"/>
  <c r="CH219" i="17"/>
  <c r="AU219" i="17"/>
  <c r="P220" i="17"/>
  <c r="BC220" i="17"/>
  <c r="CC220" i="17"/>
  <c r="BU219" i="17"/>
  <c r="AH219" i="17"/>
  <c r="BH219" i="17"/>
  <c r="BP220" i="17"/>
  <c r="CD223" i="16"/>
  <c r="CA223" i="16"/>
  <c r="CF223" i="16"/>
  <c r="G28" i="16" s="1"/>
  <c r="BN223" i="16"/>
  <c r="BS223" i="16"/>
  <c r="F28" i="16" s="1"/>
  <c r="BH222" i="16"/>
  <c r="AQ223" i="16"/>
  <c r="AN223" i="16"/>
  <c r="AS223" i="16"/>
  <c r="D28" i="16" s="1"/>
  <c r="AD223" i="16"/>
  <c r="AA223" i="16"/>
  <c r="AF223" i="16"/>
  <c r="C28" i="16" s="1"/>
  <c r="O222" i="16"/>
  <c r="T222" i="16"/>
  <c r="L223" i="16" s="1"/>
  <c r="P223" i="16" s="1"/>
  <c r="R222" i="16"/>
  <c r="L220" i="15"/>
  <c r="O220" i="15"/>
  <c r="Q220" i="15"/>
  <c r="I221" i="15" s="1"/>
  <c r="L221" i="14"/>
  <c r="Q221" i="14"/>
  <c r="I222" i="14" s="1"/>
  <c r="O221" i="14"/>
  <c r="BP221" i="18" l="1"/>
  <c r="CB220" i="18"/>
  <c r="CG220" i="18"/>
  <c r="BY221" i="18" s="1"/>
  <c r="CE220" i="18"/>
  <c r="Q221" i="18"/>
  <c r="N221" i="18"/>
  <c r="S221" i="18"/>
  <c r="AO220" i="18"/>
  <c r="AT220" i="18"/>
  <c r="AL221" i="18" s="1"/>
  <c r="AR220" i="18"/>
  <c r="AB220" i="18"/>
  <c r="AG220" i="18"/>
  <c r="Y221" i="18" s="1"/>
  <c r="AE220" i="18"/>
  <c r="BU220" i="18"/>
  <c r="BB220" i="18"/>
  <c r="BG220" i="18"/>
  <c r="AY221" i="18" s="1"/>
  <c r="BE220" i="18"/>
  <c r="BQ220" i="17"/>
  <c r="BN220" i="17"/>
  <c r="BS220" i="17"/>
  <c r="AD220" i="17"/>
  <c r="AA220" i="17"/>
  <c r="AF220" i="17"/>
  <c r="CD220" i="17"/>
  <c r="CA220" i="17"/>
  <c r="CF220" i="17"/>
  <c r="BD220" i="17"/>
  <c r="BA220" i="17"/>
  <c r="BF220" i="17"/>
  <c r="Q220" i="17"/>
  <c r="N220" i="17"/>
  <c r="S220" i="17"/>
  <c r="AQ220" i="17"/>
  <c r="AN220" i="17"/>
  <c r="AS220" i="17"/>
  <c r="CB223" i="16"/>
  <c r="CE223" i="16"/>
  <c r="CG223" i="16"/>
  <c r="BY224" i="16" s="1"/>
  <c r="CC224" i="16" s="1"/>
  <c r="BO223" i="16"/>
  <c r="BT223" i="16"/>
  <c r="BL224" i="16" s="1"/>
  <c r="BP224" i="16" s="1"/>
  <c r="BQ224" i="16" s="1"/>
  <c r="BR223" i="16"/>
  <c r="BD223" i="16"/>
  <c r="BA223" i="16"/>
  <c r="BF223" i="16"/>
  <c r="E28" i="16" s="1"/>
  <c r="AO223" i="16"/>
  <c r="AT223" i="16"/>
  <c r="AL224" i="16" s="1"/>
  <c r="AP224" i="16" s="1"/>
  <c r="AR223" i="16"/>
  <c r="AB223" i="16"/>
  <c r="AE223" i="16"/>
  <c r="AG223" i="16"/>
  <c r="Y224" i="16" s="1"/>
  <c r="AC224" i="16" s="1"/>
  <c r="U222" i="16"/>
  <c r="R220" i="15"/>
  <c r="M221" i="15"/>
  <c r="R221" i="14"/>
  <c r="M222" i="14"/>
  <c r="CH220" i="18" l="1"/>
  <c r="BC221" i="18"/>
  <c r="CC221" i="18"/>
  <c r="AP221" i="18"/>
  <c r="O221" i="18"/>
  <c r="R221" i="18"/>
  <c r="T221" i="18"/>
  <c r="L222" i="18" s="1"/>
  <c r="BH220" i="18"/>
  <c r="AU220" i="18"/>
  <c r="BQ221" i="18"/>
  <c r="BN221" i="18"/>
  <c r="BS221" i="18"/>
  <c r="AC221" i="18"/>
  <c r="AH220" i="18"/>
  <c r="B26" i="18"/>
  <c r="BB220" i="17"/>
  <c r="BG220" i="17"/>
  <c r="AY221" i="17" s="1"/>
  <c r="BE220" i="17"/>
  <c r="BO220" i="17"/>
  <c r="BR220" i="17"/>
  <c r="BT220" i="17"/>
  <c r="BL221" i="17" s="1"/>
  <c r="CB220" i="17"/>
  <c r="CE220" i="17"/>
  <c r="CG220" i="17"/>
  <c r="BY221" i="17" s="1"/>
  <c r="O220" i="17"/>
  <c r="T220" i="17"/>
  <c r="L221" i="17" s="1"/>
  <c r="R220" i="17"/>
  <c r="AB220" i="17"/>
  <c r="AE220" i="17"/>
  <c r="AG220" i="17"/>
  <c r="Y221" i="17" s="1"/>
  <c r="AO220" i="17"/>
  <c r="AR220" i="17"/>
  <c r="AT220" i="17"/>
  <c r="AL221" i="17" s="1"/>
  <c r="CH223" i="16"/>
  <c r="BU223" i="16"/>
  <c r="BB223" i="16"/>
  <c r="BG223" i="16"/>
  <c r="AY224" i="16" s="1"/>
  <c r="BC224" i="16" s="1"/>
  <c r="BE223" i="16"/>
  <c r="AU223" i="16"/>
  <c r="AH223" i="16"/>
  <c r="Q223" i="16"/>
  <c r="N223" i="16"/>
  <c r="S223" i="16"/>
  <c r="B28" i="16" s="1"/>
  <c r="N221" i="15"/>
  <c r="K221" i="15"/>
  <c r="P221" i="15"/>
  <c r="N222" i="14"/>
  <c r="K222" i="14"/>
  <c r="P222" i="14"/>
  <c r="AQ221" i="18" l="1"/>
  <c r="AN221" i="18"/>
  <c r="AS221" i="18"/>
  <c r="CD221" i="18"/>
  <c r="CA221" i="18"/>
  <c r="CF221" i="18"/>
  <c r="BD221" i="18"/>
  <c r="BA221" i="18"/>
  <c r="BF221" i="18"/>
  <c r="AD221" i="18"/>
  <c r="AA221" i="18"/>
  <c r="AF221" i="18"/>
  <c r="P222" i="18"/>
  <c r="F26" i="18"/>
  <c r="U221" i="18"/>
  <c r="BO221" i="18"/>
  <c r="BT221" i="18"/>
  <c r="BL222" i="18" s="1"/>
  <c r="BR221" i="18"/>
  <c r="P221" i="17"/>
  <c r="AU220" i="17"/>
  <c r="AC221" i="17"/>
  <c r="U220" i="17"/>
  <c r="BC221" i="17"/>
  <c r="AH220" i="17"/>
  <c r="AP221" i="17"/>
  <c r="BH220" i="17"/>
  <c r="CC221" i="17"/>
  <c r="CH220" i="17"/>
  <c r="BP221" i="17"/>
  <c r="BU220" i="17"/>
  <c r="CD224" i="16"/>
  <c r="CA224" i="16"/>
  <c r="CF224" i="16"/>
  <c r="BN224" i="16"/>
  <c r="BS224" i="16"/>
  <c r="BH223" i="16"/>
  <c r="AQ224" i="16"/>
  <c r="AN224" i="16"/>
  <c r="AS224" i="16"/>
  <c r="AD224" i="16"/>
  <c r="AA224" i="16"/>
  <c r="AF224" i="16"/>
  <c r="O223" i="16"/>
  <c r="T223" i="16"/>
  <c r="L224" i="16" s="1"/>
  <c r="P224" i="16" s="1"/>
  <c r="R223" i="16"/>
  <c r="L221" i="15"/>
  <c r="Q221" i="15"/>
  <c r="I222" i="15" s="1"/>
  <c r="O221" i="15"/>
  <c r="L222" i="14"/>
  <c r="O222" i="14"/>
  <c r="Q222" i="14"/>
  <c r="I223" i="14" s="1"/>
  <c r="CB221" i="18" l="1"/>
  <c r="CE221" i="18"/>
  <c r="CG221" i="18"/>
  <c r="BY222" i="18" s="1"/>
  <c r="BB221" i="18"/>
  <c r="BE221" i="18"/>
  <c r="BG221" i="18"/>
  <c r="AY222" i="18" s="1"/>
  <c r="G26" i="18"/>
  <c r="BU221" i="18"/>
  <c r="D26" i="18"/>
  <c r="BP222" i="18"/>
  <c r="AO221" i="18"/>
  <c r="AT221" i="18"/>
  <c r="AL222" i="18" s="1"/>
  <c r="AR221" i="18"/>
  <c r="Q222" i="18"/>
  <c r="N222" i="18"/>
  <c r="S222" i="18"/>
  <c r="C26" i="18"/>
  <c r="AB221" i="18"/>
  <c r="AE221" i="18"/>
  <c r="AG221" i="18"/>
  <c r="Y222" i="18" s="1"/>
  <c r="E26" i="18"/>
  <c r="AD221" i="17"/>
  <c r="AA221" i="17"/>
  <c r="AF221" i="17"/>
  <c r="BQ221" i="17"/>
  <c r="BN221" i="17"/>
  <c r="BS221" i="17"/>
  <c r="AQ221" i="17"/>
  <c r="AN221" i="17"/>
  <c r="AS221" i="17"/>
  <c r="CD221" i="17"/>
  <c r="CA221" i="17"/>
  <c r="CF221" i="17"/>
  <c r="BD221" i="17"/>
  <c r="BA221" i="17"/>
  <c r="BF221" i="17"/>
  <c r="Q221" i="17"/>
  <c r="N221" i="17"/>
  <c r="S221" i="17"/>
  <c r="CB224" i="16"/>
  <c r="CG224" i="16"/>
  <c r="BY225" i="16" s="1"/>
  <c r="CC225" i="16" s="1"/>
  <c r="CE224" i="16"/>
  <c r="BO224" i="16"/>
  <c r="BT224" i="16"/>
  <c r="BL225" i="16" s="1"/>
  <c r="BP225" i="16" s="1"/>
  <c r="BQ225" i="16" s="1"/>
  <c r="BR224" i="16"/>
  <c r="BD224" i="16"/>
  <c r="BA224" i="16"/>
  <c r="BF224" i="16"/>
  <c r="AO224" i="16"/>
  <c r="AT224" i="16"/>
  <c r="AL225" i="16" s="1"/>
  <c r="AP225" i="16" s="1"/>
  <c r="AR224" i="16"/>
  <c r="AB224" i="16"/>
  <c r="AG224" i="16"/>
  <c r="Y225" i="16" s="1"/>
  <c r="AC225" i="16" s="1"/>
  <c r="AE224" i="16"/>
  <c r="U223" i="16"/>
  <c r="R221" i="15"/>
  <c r="M222" i="15"/>
  <c r="M223" i="14"/>
  <c r="R222" i="14"/>
  <c r="BQ222" i="18" l="1"/>
  <c r="BN222" i="18"/>
  <c r="BS222" i="18"/>
  <c r="BH221" i="18"/>
  <c r="AP222" i="18"/>
  <c r="O222" i="18"/>
  <c r="R222" i="18"/>
  <c r="T222" i="18"/>
  <c r="L223" i="18" s="1"/>
  <c r="CC222" i="18"/>
  <c r="AH221" i="18"/>
  <c r="CH221" i="18"/>
  <c r="BC222" i="18"/>
  <c r="AC222" i="18"/>
  <c r="AU221" i="18"/>
  <c r="AO221" i="17"/>
  <c r="AR221" i="17"/>
  <c r="AT221" i="17"/>
  <c r="AL222" i="17" s="1"/>
  <c r="C26" i="17"/>
  <c r="E26" i="17"/>
  <c r="F26" i="17"/>
  <c r="G26" i="17"/>
  <c r="CB221" i="17"/>
  <c r="CG221" i="17"/>
  <c r="BY222" i="17" s="1"/>
  <c r="CE221" i="17"/>
  <c r="BB221" i="17"/>
  <c r="BE221" i="17"/>
  <c r="BG221" i="17"/>
  <c r="AY222" i="17" s="1"/>
  <c r="BO221" i="17"/>
  <c r="BT221" i="17"/>
  <c r="BL222" i="17" s="1"/>
  <c r="BR221" i="17"/>
  <c r="B26" i="17"/>
  <c r="AB221" i="17"/>
  <c r="AE221" i="17"/>
  <c r="AG221" i="17"/>
  <c r="Y222" i="17" s="1"/>
  <c r="O221" i="17"/>
  <c r="T221" i="17"/>
  <c r="L222" i="17" s="1"/>
  <c r="R221" i="17"/>
  <c r="D26" i="17"/>
  <c r="CH224" i="16"/>
  <c r="BU224" i="16"/>
  <c r="BB224" i="16"/>
  <c r="BG224" i="16"/>
  <c r="AY225" i="16" s="1"/>
  <c r="BC225" i="16" s="1"/>
  <c r="BE224" i="16"/>
  <c r="AU224" i="16"/>
  <c r="AH224" i="16"/>
  <c r="Q224" i="16"/>
  <c r="N224" i="16"/>
  <c r="S224" i="16"/>
  <c r="N222" i="15"/>
  <c r="K222" i="15"/>
  <c r="P222" i="15"/>
  <c r="N223" i="14"/>
  <c r="K223" i="14"/>
  <c r="P223" i="14"/>
  <c r="P223" i="18" l="1"/>
  <c r="BO222" i="18"/>
  <c r="BR222" i="18"/>
  <c r="BT222" i="18"/>
  <c r="BL223" i="18" s="1"/>
  <c r="AQ222" i="18"/>
  <c r="AN222" i="18"/>
  <c r="AS222" i="18"/>
  <c r="AD222" i="18"/>
  <c r="AA222" i="18"/>
  <c r="AF222" i="18"/>
  <c r="CD222" i="18"/>
  <c r="CA222" i="18"/>
  <c r="CF222" i="18"/>
  <c r="BD222" i="18"/>
  <c r="BA222" i="18"/>
  <c r="BF222" i="18"/>
  <c r="U222" i="18"/>
  <c r="CH221" i="17"/>
  <c r="AP222" i="17"/>
  <c r="AH221" i="17"/>
  <c r="CC222" i="17"/>
  <c r="U221" i="17"/>
  <c r="BU221" i="17"/>
  <c r="BP222" i="17"/>
  <c r="AU221" i="17"/>
  <c r="BH221" i="17"/>
  <c r="P222" i="17"/>
  <c r="AC222" i="17"/>
  <c r="BC222" i="17"/>
  <c r="CD225" i="16"/>
  <c r="CA225" i="16"/>
  <c r="CF225" i="16"/>
  <c r="BN225" i="16"/>
  <c r="BS225" i="16"/>
  <c r="BH224" i="16"/>
  <c r="AQ225" i="16"/>
  <c r="AN225" i="16"/>
  <c r="AS225" i="16"/>
  <c r="AD225" i="16"/>
  <c r="AA225" i="16"/>
  <c r="AF225" i="16"/>
  <c r="O224" i="16"/>
  <c r="T224" i="16"/>
  <c r="L225" i="16" s="1"/>
  <c r="P225" i="16" s="1"/>
  <c r="R224" i="16"/>
  <c r="L222" i="15"/>
  <c r="O222" i="15"/>
  <c r="Q222" i="15"/>
  <c r="I223" i="15" s="1"/>
  <c r="L223" i="14"/>
  <c r="Q223" i="14"/>
  <c r="I224" i="14" s="1"/>
  <c r="O223" i="14"/>
  <c r="CB222" i="18" l="1"/>
  <c r="CG222" i="18"/>
  <c r="BY223" i="18" s="1"/>
  <c r="CE222" i="18"/>
  <c r="BU222" i="18"/>
  <c r="AB222" i="18"/>
  <c r="AG222" i="18"/>
  <c r="Y223" i="18" s="1"/>
  <c r="AE222" i="18"/>
  <c r="Q223" i="18"/>
  <c r="N223" i="18"/>
  <c r="S223" i="18"/>
  <c r="AO222" i="18"/>
  <c r="AT222" i="18"/>
  <c r="AL223" i="18" s="1"/>
  <c r="AR222" i="18"/>
  <c r="BP223" i="18"/>
  <c r="BB222" i="18"/>
  <c r="BG222" i="18"/>
  <c r="AY223" i="18" s="1"/>
  <c r="BE222" i="18"/>
  <c r="CD222" i="17"/>
  <c r="CA222" i="17"/>
  <c r="CF222" i="17"/>
  <c r="AD222" i="17"/>
  <c r="AA222" i="17"/>
  <c r="AF222" i="17"/>
  <c r="Q222" i="17"/>
  <c r="N222" i="17"/>
  <c r="S222" i="17"/>
  <c r="AQ222" i="17"/>
  <c r="AN222" i="17"/>
  <c r="AS222" i="17"/>
  <c r="BD222" i="17"/>
  <c r="BA222" i="17"/>
  <c r="BF222" i="17"/>
  <c r="BQ222" i="17"/>
  <c r="BN222" i="17"/>
  <c r="BS222" i="17"/>
  <c r="CB225" i="16"/>
  <c r="CG225" i="16"/>
  <c r="BY226" i="16" s="1"/>
  <c r="CC226" i="16" s="1"/>
  <c r="CE225" i="16"/>
  <c r="BO225" i="16"/>
  <c r="BR225" i="16"/>
  <c r="BT225" i="16"/>
  <c r="BL226" i="16" s="1"/>
  <c r="BP226" i="16" s="1"/>
  <c r="BQ226" i="16" s="1"/>
  <c r="BD225" i="16"/>
  <c r="BA225" i="16"/>
  <c r="BF225" i="16"/>
  <c r="AO225" i="16"/>
  <c r="AR225" i="16"/>
  <c r="AT225" i="16"/>
  <c r="AL226" i="16" s="1"/>
  <c r="AP226" i="16" s="1"/>
  <c r="AB225" i="16"/>
  <c r="AG225" i="16"/>
  <c r="Y226" i="16" s="1"/>
  <c r="AC226" i="16" s="1"/>
  <c r="AE225" i="16"/>
  <c r="U224" i="16"/>
  <c r="M223" i="15"/>
  <c r="R222" i="15"/>
  <c r="M224" i="14"/>
  <c r="R223" i="14"/>
  <c r="BH222" i="18" l="1"/>
  <c r="CH222" i="18"/>
  <c r="AU222" i="18"/>
  <c r="BC223" i="18"/>
  <c r="O223" i="18"/>
  <c r="T223" i="18"/>
  <c r="L224" i="18" s="1"/>
  <c r="R223" i="18"/>
  <c r="CC223" i="18"/>
  <c r="AP223" i="18"/>
  <c r="BQ223" i="18"/>
  <c r="BN223" i="18"/>
  <c r="BS223" i="18"/>
  <c r="AC223" i="18"/>
  <c r="AH222" i="18"/>
  <c r="BB222" i="17"/>
  <c r="BE222" i="17"/>
  <c r="BG222" i="17"/>
  <c r="AY223" i="17" s="1"/>
  <c r="AB222" i="17"/>
  <c r="AE222" i="17"/>
  <c r="AG222" i="17"/>
  <c r="Y223" i="17" s="1"/>
  <c r="CB222" i="17"/>
  <c r="CE222" i="17"/>
  <c r="CG222" i="17"/>
  <c r="BY223" i="17" s="1"/>
  <c r="O222" i="17"/>
  <c r="R222" i="17"/>
  <c r="T222" i="17"/>
  <c r="L223" i="17" s="1"/>
  <c r="AO222" i="17"/>
  <c r="AT222" i="17"/>
  <c r="AL223" i="17" s="1"/>
  <c r="AR222" i="17"/>
  <c r="BO222" i="17"/>
  <c r="BR222" i="17"/>
  <c r="BT222" i="17"/>
  <c r="BL223" i="17" s="1"/>
  <c r="CH225" i="16"/>
  <c r="BU225" i="16"/>
  <c r="BB225" i="16"/>
  <c r="BG225" i="16"/>
  <c r="AY226" i="16" s="1"/>
  <c r="BC226" i="16" s="1"/>
  <c r="BE225" i="16"/>
  <c r="AU225" i="16"/>
  <c r="AH225" i="16"/>
  <c r="Q225" i="16"/>
  <c r="N225" i="16"/>
  <c r="S225" i="16"/>
  <c r="N223" i="15"/>
  <c r="K223" i="15"/>
  <c r="P223" i="15"/>
  <c r="N224" i="14"/>
  <c r="K224" i="14"/>
  <c r="P224" i="14"/>
  <c r="AQ223" i="18" l="1"/>
  <c r="AN223" i="18"/>
  <c r="AS223" i="18"/>
  <c r="CD223" i="18"/>
  <c r="CA223" i="18"/>
  <c r="CF223" i="18"/>
  <c r="AD223" i="18"/>
  <c r="AA223" i="18"/>
  <c r="AF223" i="18"/>
  <c r="U223" i="18"/>
  <c r="P224" i="18"/>
  <c r="BO223" i="18"/>
  <c r="BT223" i="18"/>
  <c r="BL224" i="18" s="1"/>
  <c r="BR223" i="18"/>
  <c r="BD223" i="18"/>
  <c r="BA223" i="18"/>
  <c r="BF223" i="18"/>
  <c r="AC223" i="17"/>
  <c r="BU222" i="17"/>
  <c r="AH222" i="17"/>
  <c r="BC223" i="17"/>
  <c r="BP223" i="17"/>
  <c r="CC223" i="17"/>
  <c r="BH222" i="17"/>
  <c r="P223" i="17"/>
  <c r="U222" i="17"/>
  <c r="AU222" i="17"/>
  <c r="CH222" i="17"/>
  <c r="AP223" i="17"/>
  <c r="CD226" i="16"/>
  <c r="CA226" i="16"/>
  <c r="CF226" i="16"/>
  <c r="BN226" i="16"/>
  <c r="BS226" i="16"/>
  <c r="BH225" i="16"/>
  <c r="AQ226" i="16"/>
  <c r="AN226" i="16"/>
  <c r="AS226" i="16"/>
  <c r="AD226" i="16"/>
  <c r="AA226" i="16"/>
  <c r="AF226" i="16"/>
  <c r="O225" i="16"/>
  <c r="R225" i="16"/>
  <c r="T225" i="16"/>
  <c r="L226" i="16" s="1"/>
  <c r="P226" i="16" s="1"/>
  <c r="L223" i="15"/>
  <c r="Q223" i="15"/>
  <c r="I224" i="15" s="1"/>
  <c r="O223" i="15"/>
  <c r="L224" i="14"/>
  <c r="O224" i="14"/>
  <c r="Q224" i="14"/>
  <c r="I225" i="14" s="1"/>
  <c r="BU223" i="18" l="1"/>
  <c r="CB223" i="18"/>
  <c r="CE223" i="18"/>
  <c r="CG223" i="18"/>
  <c r="BY224" i="18" s="1"/>
  <c r="AB223" i="18"/>
  <c r="AG223" i="18"/>
  <c r="Y224" i="18" s="1"/>
  <c r="AE223" i="18"/>
  <c r="Q224" i="18"/>
  <c r="N224" i="18"/>
  <c r="S224" i="18"/>
  <c r="BB223" i="18"/>
  <c r="BE223" i="18"/>
  <c r="BG223" i="18"/>
  <c r="AY224" i="18" s="1"/>
  <c r="BP224" i="18"/>
  <c r="AO223" i="18"/>
  <c r="AR223" i="18"/>
  <c r="AT223" i="18"/>
  <c r="AL224" i="18" s="1"/>
  <c r="Q223" i="17"/>
  <c r="N223" i="17"/>
  <c r="S223" i="17"/>
  <c r="AQ223" i="17"/>
  <c r="AN223" i="17"/>
  <c r="AS223" i="17"/>
  <c r="CD223" i="17"/>
  <c r="CA223" i="17"/>
  <c r="CF223" i="17"/>
  <c r="AD223" i="17"/>
  <c r="AA223" i="17"/>
  <c r="AF223" i="17"/>
  <c r="BD223" i="17"/>
  <c r="BA223" i="17"/>
  <c r="BF223" i="17"/>
  <c r="BQ223" i="17"/>
  <c r="BN223" i="17"/>
  <c r="BS223" i="17"/>
  <c r="CB226" i="16"/>
  <c r="CG226" i="16"/>
  <c r="BY227" i="16" s="1"/>
  <c r="CC227" i="16" s="1"/>
  <c r="CE226" i="16"/>
  <c r="BO226" i="16"/>
  <c r="BR226" i="16"/>
  <c r="BT226" i="16"/>
  <c r="BL227" i="16" s="1"/>
  <c r="BP227" i="16" s="1"/>
  <c r="BQ227" i="16" s="1"/>
  <c r="BD226" i="16"/>
  <c r="BA226" i="16"/>
  <c r="BF226" i="16"/>
  <c r="AO226" i="16"/>
  <c r="AT226" i="16"/>
  <c r="AL227" i="16" s="1"/>
  <c r="AP227" i="16" s="1"/>
  <c r="AR226" i="16"/>
  <c r="AB226" i="16"/>
  <c r="AE226" i="16"/>
  <c r="AG226" i="16"/>
  <c r="Y227" i="16" s="1"/>
  <c r="AC227" i="16" s="1"/>
  <c r="U225" i="16"/>
  <c r="R223" i="15"/>
  <c r="M224" i="15"/>
  <c r="M225" i="14"/>
  <c r="R224" i="14"/>
  <c r="AC224" i="18" l="1"/>
  <c r="AP224" i="18"/>
  <c r="AU223" i="18"/>
  <c r="O224" i="18"/>
  <c r="T224" i="18"/>
  <c r="L225" i="18" s="1"/>
  <c r="R224" i="18"/>
  <c r="BC224" i="18"/>
  <c r="BH223" i="18"/>
  <c r="CH223" i="18"/>
  <c r="CC224" i="18"/>
  <c r="BQ224" i="18"/>
  <c r="BN224" i="18"/>
  <c r="BS224" i="18"/>
  <c r="AH223" i="18"/>
  <c r="AO223" i="17"/>
  <c r="AR223" i="17"/>
  <c r="AT223" i="17"/>
  <c r="AL224" i="17" s="1"/>
  <c r="O223" i="17"/>
  <c r="T223" i="17"/>
  <c r="L224" i="17" s="1"/>
  <c r="R223" i="17"/>
  <c r="CB223" i="17"/>
  <c r="CG223" i="17"/>
  <c r="BY224" i="17" s="1"/>
  <c r="CE223" i="17"/>
  <c r="BB223" i="17"/>
  <c r="BG223" i="17"/>
  <c r="AY224" i="17" s="1"/>
  <c r="BE223" i="17"/>
  <c r="AB223" i="17"/>
  <c r="AG223" i="17"/>
  <c r="Y224" i="17" s="1"/>
  <c r="AE223" i="17"/>
  <c r="BO223" i="17"/>
  <c r="BT223" i="17"/>
  <c r="BL224" i="17" s="1"/>
  <c r="BR223" i="17"/>
  <c r="CH226" i="16"/>
  <c r="BU226" i="16"/>
  <c r="BB226" i="16"/>
  <c r="BE226" i="16"/>
  <c r="BG226" i="16"/>
  <c r="AY227" i="16" s="1"/>
  <c r="BC227" i="16" s="1"/>
  <c r="AU226" i="16"/>
  <c r="AH226" i="16"/>
  <c r="Q226" i="16"/>
  <c r="N226" i="16"/>
  <c r="S226" i="16"/>
  <c r="N224" i="15"/>
  <c r="K224" i="15"/>
  <c r="P224" i="15"/>
  <c r="N225" i="14"/>
  <c r="K225" i="14"/>
  <c r="P225" i="14"/>
  <c r="BO224" i="18" l="1"/>
  <c r="BR224" i="18"/>
  <c r="BT224" i="18"/>
  <c r="BL225" i="18" s="1"/>
  <c r="AQ224" i="18"/>
  <c r="AN224" i="18"/>
  <c r="AS224" i="18"/>
  <c r="P225" i="18"/>
  <c r="AD224" i="18"/>
  <c r="AA224" i="18"/>
  <c r="AF224" i="18"/>
  <c r="BD224" i="18"/>
  <c r="BA224" i="18"/>
  <c r="BF224" i="18"/>
  <c r="CD224" i="18"/>
  <c r="CA224" i="18"/>
  <c r="CF224" i="18"/>
  <c r="U224" i="18"/>
  <c r="BC224" i="17"/>
  <c r="BP224" i="17"/>
  <c r="CC224" i="17"/>
  <c r="U223" i="17"/>
  <c r="AU223" i="17"/>
  <c r="CH223" i="17"/>
  <c r="AC224" i="17"/>
  <c r="BU223" i="17"/>
  <c r="AH223" i="17"/>
  <c r="AP224" i="17"/>
  <c r="P224" i="17"/>
  <c r="BH223" i="17"/>
  <c r="CD227" i="16"/>
  <c r="CA227" i="16"/>
  <c r="CF227" i="16"/>
  <c r="BN227" i="16"/>
  <c r="BS227" i="16"/>
  <c r="BH226" i="16"/>
  <c r="AQ227" i="16"/>
  <c r="AN227" i="16"/>
  <c r="AS227" i="16"/>
  <c r="AD227" i="16"/>
  <c r="AA227" i="16"/>
  <c r="AF227" i="16"/>
  <c r="O226" i="16"/>
  <c r="R226" i="16"/>
  <c r="T226" i="16"/>
  <c r="L227" i="16" s="1"/>
  <c r="P227" i="16" s="1"/>
  <c r="L224" i="15"/>
  <c r="O224" i="15"/>
  <c r="Q224" i="15"/>
  <c r="I225" i="15" s="1"/>
  <c r="L225" i="14"/>
  <c r="Q225" i="14"/>
  <c r="I226" i="14" s="1"/>
  <c r="O225" i="14"/>
  <c r="AO224" i="18" l="1"/>
  <c r="AT224" i="18"/>
  <c r="AL225" i="18" s="1"/>
  <c r="AR224" i="18"/>
  <c r="AB224" i="18"/>
  <c r="AG224" i="18"/>
  <c r="Y225" i="18" s="1"/>
  <c r="AE224" i="18"/>
  <c r="BP225" i="18"/>
  <c r="BB224" i="18"/>
  <c r="BG224" i="18"/>
  <c r="AY225" i="18" s="1"/>
  <c r="BE224" i="18"/>
  <c r="BU224" i="18"/>
  <c r="CB224" i="18"/>
  <c r="CE224" i="18"/>
  <c r="CG224" i="18"/>
  <c r="BY225" i="18" s="1"/>
  <c r="Q225" i="18"/>
  <c r="N225" i="18"/>
  <c r="S225" i="18"/>
  <c r="Q224" i="17"/>
  <c r="N224" i="17"/>
  <c r="S224" i="17"/>
  <c r="AD224" i="17"/>
  <c r="AA224" i="17"/>
  <c r="AF224" i="17"/>
  <c r="CD224" i="17"/>
  <c r="CA224" i="17"/>
  <c r="CF224" i="17"/>
  <c r="BQ224" i="17"/>
  <c r="BN224" i="17"/>
  <c r="BS224" i="17"/>
  <c r="BD224" i="17"/>
  <c r="BA224" i="17"/>
  <c r="BF224" i="17"/>
  <c r="AQ224" i="17"/>
  <c r="AN224" i="17"/>
  <c r="AS224" i="17"/>
  <c r="CB227" i="16"/>
  <c r="CG227" i="16"/>
  <c r="BY228" i="16" s="1"/>
  <c r="CC228" i="16" s="1"/>
  <c r="CE227" i="16"/>
  <c r="BO227" i="16"/>
  <c r="BT227" i="16"/>
  <c r="BL228" i="16" s="1"/>
  <c r="BP228" i="16" s="1"/>
  <c r="BQ228" i="16" s="1"/>
  <c r="BR227" i="16"/>
  <c r="BD227" i="16"/>
  <c r="BA227" i="16"/>
  <c r="BF227" i="16"/>
  <c r="AO227" i="16"/>
  <c r="AR227" i="16"/>
  <c r="AT227" i="16"/>
  <c r="AL228" i="16" s="1"/>
  <c r="AP228" i="16" s="1"/>
  <c r="AB227" i="16"/>
  <c r="AE227" i="16"/>
  <c r="AG227" i="16"/>
  <c r="Y228" i="16" s="1"/>
  <c r="AC228" i="16" s="1"/>
  <c r="U226" i="16"/>
  <c r="R224" i="15"/>
  <c r="M225" i="15"/>
  <c r="M226" i="14"/>
  <c r="R225" i="14"/>
  <c r="BH224" i="18" l="1"/>
  <c r="AC225" i="18"/>
  <c r="O225" i="18"/>
  <c r="R225" i="18"/>
  <c r="T225" i="18"/>
  <c r="L226" i="18" s="1"/>
  <c r="CH224" i="18"/>
  <c r="AP225" i="18"/>
  <c r="BC225" i="18"/>
  <c r="CC225" i="18"/>
  <c r="AU224" i="18"/>
  <c r="BQ225" i="18"/>
  <c r="BN225" i="18"/>
  <c r="BS225" i="18"/>
  <c r="AH224" i="18"/>
  <c r="BB224" i="17"/>
  <c r="BG224" i="17"/>
  <c r="AY225" i="17" s="1"/>
  <c r="BE224" i="17"/>
  <c r="AB224" i="17"/>
  <c r="AE224" i="17"/>
  <c r="AG224" i="17"/>
  <c r="Y225" i="17" s="1"/>
  <c r="O224" i="17"/>
  <c r="T224" i="17"/>
  <c r="L225" i="17" s="1"/>
  <c r="R224" i="17"/>
  <c r="CB224" i="17"/>
  <c r="CE224" i="17"/>
  <c r="CG224" i="17"/>
  <c r="BY225" i="17" s="1"/>
  <c r="BO224" i="17"/>
  <c r="BR224" i="17"/>
  <c r="BT224" i="17"/>
  <c r="BL225" i="17" s="1"/>
  <c r="AO224" i="17"/>
  <c r="AR224" i="17"/>
  <c r="AT224" i="17"/>
  <c r="AL225" i="17" s="1"/>
  <c r="CH227" i="16"/>
  <c r="BU227" i="16"/>
  <c r="BB227" i="16"/>
  <c r="BE227" i="16"/>
  <c r="BG227" i="16"/>
  <c r="AY228" i="16" s="1"/>
  <c r="BC228" i="16" s="1"/>
  <c r="AU227" i="16"/>
  <c r="AH227" i="16"/>
  <c r="Q227" i="16"/>
  <c r="N227" i="16"/>
  <c r="S227" i="16"/>
  <c r="N225" i="15"/>
  <c r="K225" i="15"/>
  <c r="P225" i="15"/>
  <c r="N226" i="14"/>
  <c r="K226" i="14"/>
  <c r="P226" i="14"/>
  <c r="P226" i="18" l="1"/>
  <c r="BD225" i="18"/>
  <c r="BA225" i="18"/>
  <c r="BF225" i="18"/>
  <c r="U225" i="18"/>
  <c r="CD225" i="18"/>
  <c r="CA225" i="18"/>
  <c r="CF225" i="18"/>
  <c r="BO225" i="18"/>
  <c r="BR225" i="18"/>
  <c r="BT225" i="18"/>
  <c r="BL226" i="18" s="1"/>
  <c r="AD225" i="18"/>
  <c r="AA225" i="18"/>
  <c r="AF225" i="18"/>
  <c r="AQ225" i="18"/>
  <c r="AN225" i="18"/>
  <c r="AS225" i="18"/>
  <c r="AC225" i="17"/>
  <c r="CH224" i="17"/>
  <c r="AH224" i="17"/>
  <c r="BH224" i="17"/>
  <c r="U224" i="17"/>
  <c r="P225" i="17"/>
  <c r="AP225" i="17"/>
  <c r="AU224" i="17"/>
  <c r="BP225" i="17"/>
  <c r="CC225" i="17"/>
  <c r="BC225" i="17"/>
  <c r="BU224" i="17"/>
  <c r="CD228" i="16"/>
  <c r="CA228" i="16"/>
  <c r="CF228" i="16"/>
  <c r="BN228" i="16"/>
  <c r="BS228" i="16"/>
  <c r="BH227" i="16"/>
  <c r="AQ228" i="16"/>
  <c r="AN228" i="16"/>
  <c r="AS228" i="16"/>
  <c r="AA228" i="16"/>
  <c r="AD228" i="16"/>
  <c r="AF228" i="16"/>
  <c r="O227" i="16"/>
  <c r="T227" i="16"/>
  <c r="L228" i="16" s="1"/>
  <c r="P228" i="16" s="1"/>
  <c r="R227" i="16"/>
  <c r="L225" i="15"/>
  <c r="O225" i="15"/>
  <c r="Q225" i="15"/>
  <c r="I226" i="15" s="1"/>
  <c r="L226" i="14"/>
  <c r="Q226" i="14"/>
  <c r="I227" i="14" s="1"/>
  <c r="O226" i="14"/>
  <c r="BP226" i="18" l="1"/>
  <c r="BU225" i="18"/>
  <c r="AB225" i="18"/>
  <c r="AG225" i="18"/>
  <c r="Y226" i="18" s="1"/>
  <c r="AE225" i="18"/>
  <c r="BB225" i="18"/>
  <c r="BE225" i="18"/>
  <c r="BG225" i="18"/>
  <c r="AY226" i="18" s="1"/>
  <c r="CB225" i="18"/>
  <c r="CG225" i="18"/>
  <c r="BY226" i="18" s="1"/>
  <c r="CE225" i="18"/>
  <c r="AO225" i="18"/>
  <c r="AR225" i="18"/>
  <c r="AT225" i="18"/>
  <c r="AL226" i="18" s="1"/>
  <c r="Q226" i="18"/>
  <c r="N226" i="18"/>
  <c r="S226" i="18"/>
  <c r="Q225" i="17"/>
  <c r="N225" i="17"/>
  <c r="S225" i="17"/>
  <c r="BD225" i="17"/>
  <c r="BA225" i="17"/>
  <c r="BF225" i="17"/>
  <c r="CD225" i="17"/>
  <c r="CA225" i="17"/>
  <c r="CF225" i="17"/>
  <c r="AD225" i="17"/>
  <c r="AA225" i="17"/>
  <c r="AF225" i="17"/>
  <c r="AQ225" i="17"/>
  <c r="AN225" i="17"/>
  <c r="AS225" i="17"/>
  <c r="BQ225" i="17"/>
  <c r="BN225" i="17"/>
  <c r="BS225" i="17"/>
  <c r="CB228" i="16"/>
  <c r="CG228" i="16"/>
  <c r="BY229" i="16" s="1"/>
  <c r="CC229" i="16" s="1"/>
  <c r="CE228" i="16"/>
  <c r="BO228" i="16"/>
  <c r="BR228" i="16"/>
  <c r="BT228" i="16"/>
  <c r="BL229" i="16" s="1"/>
  <c r="BP229" i="16" s="1"/>
  <c r="BQ229" i="16" s="1"/>
  <c r="BD228" i="16"/>
  <c r="BA228" i="16"/>
  <c r="BF228" i="16"/>
  <c r="AO228" i="16"/>
  <c r="AR228" i="16"/>
  <c r="AT228" i="16"/>
  <c r="AL229" i="16" s="1"/>
  <c r="AP229" i="16" s="1"/>
  <c r="AB228" i="16"/>
  <c r="AG228" i="16"/>
  <c r="Y229" i="16" s="1"/>
  <c r="AC229" i="16" s="1"/>
  <c r="AE228" i="16"/>
  <c r="U227" i="16"/>
  <c r="M226" i="15"/>
  <c r="R225" i="15"/>
  <c r="R226" i="14"/>
  <c r="M227" i="14"/>
  <c r="CH225" i="18" l="1"/>
  <c r="O226" i="18"/>
  <c r="T226" i="18"/>
  <c r="L227" i="18" s="1"/>
  <c r="R226" i="18"/>
  <c r="AH225" i="18"/>
  <c r="BC226" i="18"/>
  <c r="AP226" i="18"/>
  <c r="BH225" i="18"/>
  <c r="AC226" i="18"/>
  <c r="AU225" i="18"/>
  <c r="CC226" i="18"/>
  <c r="BQ226" i="18"/>
  <c r="BN226" i="18"/>
  <c r="BS226" i="18"/>
  <c r="BB225" i="17"/>
  <c r="BE225" i="17"/>
  <c r="BG225" i="17"/>
  <c r="AY226" i="17" s="1"/>
  <c r="AO225" i="17"/>
  <c r="AR225" i="17"/>
  <c r="AT225" i="17"/>
  <c r="AL226" i="17" s="1"/>
  <c r="O225" i="17"/>
  <c r="R225" i="17"/>
  <c r="T225" i="17"/>
  <c r="L226" i="17" s="1"/>
  <c r="CB225" i="17"/>
  <c r="CG225" i="17"/>
  <c r="BY226" i="17" s="1"/>
  <c r="CE225" i="17"/>
  <c r="AB225" i="17"/>
  <c r="AG225" i="17"/>
  <c r="Y226" i="17" s="1"/>
  <c r="AE225" i="17"/>
  <c r="BO225" i="17"/>
  <c r="BT225" i="17"/>
  <c r="BL226" i="17" s="1"/>
  <c r="BR225" i="17"/>
  <c r="CH228" i="16"/>
  <c r="BU228" i="16"/>
  <c r="BB228" i="16"/>
  <c r="BG228" i="16"/>
  <c r="AY229" i="16" s="1"/>
  <c r="BC229" i="16" s="1"/>
  <c r="BE228" i="16"/>
  <c r="AU228" i="16"/>
  <c r="AH228" i="16"/>
  <c r="Q228" i="16"/>
  <c r="N228" i="16"/>
  <c r="S228" i="16"/>
  <c r="N226" i="15"/>
  <c r="K226" i="15"/>
  <c r="P226" i="15"/>
  <c r="N227" i="14"/>
  <c r="K227" i="14"/>
  <c r="P227" i="14"/>
  <c r="U226" i="18" l="1"/>
  <c r="AD226" i="18"/>
  <c r="AA226" i="18"/>
  <c r="AF226" i="18"/>
  <c r="BO226" i="18"/>
  <c r="BR226" i="18"/>
  <c r="BT226" i="18"/>
  <c r="BL227" i="18" s="1"/>
  <c r="CD226" i="18"/>
  <c r="CA226" i="18"/>
  <c r="CF226" i="18"/>
  <c r="P227" i="18"/>
  <c r="AQ226" i="18"/>
  <c r="AN226" i="18"/>
  <c r="AS226" i="18"/>
  <c r="BD226" i="18"/>
  <c r="BA226" i="18"/>
  <c r="BF226" i="18"/>
  <c r="AU225" i="17"/>
  <c r="BU225" i="17"/>
  <c r="CC226" i="17"/>
  <c r="AC226" i="17"/>
  <c r="BC226" i="17"/>
  <c r="CH225" i="17"/>
  <c r="P226" i="17"/>
  <c r="U225" i="17"/>
  <c r="BH225" i="17"/>
  <c r="AP226" i="17"/>
  <c r="BP226" i="17"/>
  <c r="AH225" i="17"/>
  <c r="CD229" i="16"/>
  <c r="CA229" i="16"/>
  <c r="CF229" i="16"/>
  <c r="BN229" i="16"/>
  <c r="BS229" i="16"/>
  <c r="BH228" i="16"/>
  <c r="AQ229" i="16"/>
  <c r="AN229" i="16"/>
  <c r="AS229" i="16"/>
  <c r="AD229" i="16"/>
  <c r="AA229" i="16"/>
  <c r="AF229" i="16"/>
  <c r="O228" i="16"/>
  <c r="R228" i="16"/>
  <c r="T228" i="16"/>
  <c r="L229" i="16" s="1"/>
  <c r="P229" i="16" s="1"/>
  <c r="L226" i="15"/>
  <c r="O226" i="15"/>
  <c r="Q226" i="15"/>
  <c r="I227" i="15" s="1"/>
  <c r="L227" i="14"/>
  <c r="Q227" i="14"/>
  <c r="I228" i="14" s="1"/>
  <c r="O227" i="14"/>
  <c r="AO226" i="18" l="1"/>
  <c r="AR226" i="18"/>
  <c r="AT226" i="18"/>
  <c r="AL227" i="18" s="1"/>
  <c r="AB226" i="18"/>
  <c r="AG226" i="18"/>
  <c r="Y227" i="18" s="1"/>
  <c r="AE226" i="18"/>
  <c r="BU226" i="18"/>
  <c r="BP227" i="18"/>
  <c r="Q227" i="18"/>
  <c r="N227" i="18"/>
  <c r="S227" i="18"/>
  <c r="CB226" i="18"/>
  <c r="CE226" i="18"/>
  <c r="CG226" i="18"/>
  <c r="BY227" i="18" s="1"/>
  <c r="BB226" i="18"/>
  <c r="BG226" i="18"/>
  <c r="AY227" i="18" s="1"/>
  <c r="BE226" i="18"/>
  <c r="BQ226" i="17"/>
  <c r="BN226" i="17"/>
  <c r="BS226" i="17"/>
  <c r="CD226" i="17"/>
  <c r="CA226" i="17"/>
  <c r="CF226" i="17"/>
  <c r="AQ226" i="17"/>
  <c r="AN226" i="17"/>
  <c r="AS226" i="17"/>
  <c r="AD226" i="17"/>
  <c r="AA226" i="17"/>
  <c r="AF226" i="17"/>
  <c r="Q226" i="17"/>
  <c r="N226" i="17"/>
  <c r="S226" i="17"/>
  <c r="BD226" i="17"/>
  <c r="BA226" i="17"/>
  <c r="BF226" i="17"/>
  <c r="CB229" i="16"/>
  <c r="CG229" i="16"/>
  <c r="BY230" i="16" s="1"/>
  <c r="CC230" i="16" s="1"/>
  <c r="CE229" i="16"/>
  <c r="BO229" i="16"/>
  <c r="BR229" i="16"/>
  <c r="BT229" i="16"/>
  <c r="BL230" i="16" s="1"/>
  <c r="BP230" i="16" s="1"/>
  <c r="BQ230" i="16" s="1"/>
  <c r="BD229" i="16"/>
  <c r="BA229" i="16"/>
  <c r="BF229" i="16"/>
  <c r="AO229" i="16"/>
  <c r="AR229" i="16"/>
  <c r="AT229" i="16"/>
  <c r="AL230" i="16" s="1"/>
  <c r="AP230" i="16" s="1"/>
  <c r="AB229" i="16"/>
  <c r="AG229" i="16"/>
  <c r="Y230" i="16" s="1"/>
  <c r="AC230" i="16" s="1"/>
  <c r="AE229" i="16"/>
  <c r="U228" i="16"/>
  <c r="M227" i="15"/>
  <c r="R226" i="15"/>
  <c r="M228" i="14"/>
  <c r="R227" i="14"/>
  <c r="BH226" i="18" l="1"/>
  <c r="O227" i="18"/>
  <c r="R227" i="18"/>
  <c r="T227" i="18"/>
  <c r="L228" i="18" s="1"/>
  <c r="AC227" i="18"/>
  <c r="AH226" i="18"/>
  <c r="BC227" i="18"/>
  <c r="AP227" i="18"/>
  <c r="CC227" i="18"/>
  <c r="AU226" i="18"/>
  <c r="BQ227" i="18"/>
  <c r="BN227" i="18"/>
  <c r="BS227" i="18"/>
  <c r="CH226" i="18"/>
  <c r="AO226" i="17"/>
  <c r="AR226" i="17"/>
  <c r="AT226" i="17"/>
  <c r="AL227" i="17" s="1"/>
  <c r="CB226" i="17"/>
  <c r="CE226" i="17"/>
  <c r="CG226" i="17"/>
  <c r="BY227" i="17" s="1"/>
  <c r="AB226" i="17"/>
  <c r="AE226" i="17"/>
  <c r="AG226" i="17"/>
  <c r="Y227" i="17" s="1"/>
  <c r="BO226" i="17"/>
  <c r="BR226" i="17"/>
  <c r="BT226" i="17"/>
  <c r="BL227" i="17" s="1"/>
  <c r="O226" i="17"/>
  <c r="T226" i="17"/>
  <c r="L227" i="17" s="1"/>
  <c r="R226" i="17"/>
  <c r="BB226" i="17"/>
  <c r="BG226" i="17"/>
  <c r="AY227" i="17" s="1"/>
  <c r="BE226" i="17"/>
  <c r="CH229" i="16"/>
  <c r="BU229" i="16"/>
  <c r="BB229" i="16"/>
  <c r="BE229" i="16"/>
  <c r="BG229" i="16"/>
  <c r="AY230" i="16" s="1"/>
  <c r="BC230" i="16" s="1"/>
  <c r="AU229" i="16"/>
  <c r="AH229" i="16"/>
  <c r="Q229" i="16"/>
  <c r="N229" i="16"/>
  <c r="S229" i="16"/>
  <c r="N227" i="15"/>
  <c r="K227" i="15"/>
  <c r="P227" i="15"/>
  <c r="N228" i="14"/>
  <c r="K228" i="14"/>
  <c r="P228" i="14"/>
  <c r="U227" i="18" l="1"/>
  <c r="P228" i="18"/>
  <c r="CD227" i="18"/>
  <c r="CA227" i="18"/>
  <c r="CF227" i="18"/>
  <c r="AD227" i="18"/>
  <c r="AA227" i="18"/>
  <c r="AF227" i="18"/>
  <c r="AQ227" i="18"/>
  <c r="AN227" i="18"/>
  <c r="AS227" i="18"/>
  <c r="BO227" i="18"/>
  <c r="BR227" i="18"/>
  <c r="BT227" i="18"/>
  <c r="BL228" i="18" s="1"/>
  <c r="BD227" i="18"/>
  <c r="BA227" i="18"/>
  <c r="BF227" i="18"/>
  <c r="BP227" i="17"/>
  <c r="BC227" i="17"/>
  <c r="AP227" i="17"/>
  <c r="BU226" i="17"/>
  <c r="CH226" i="17"/>
  <c r="AC227" i="17"/>
  <c r="AH226" i="17"/>
  <c r="AU226" i="17"/>
  <c r="BH226" i="17"/>
  <c r="CC227" i="17"/>
  <c r="U226" i="17"/>
  <c r="P227" i="17"/>
  <c r="CD230" i="16"/>
  <c r="CA230" i="16"/>
  <c r="CF230" i="16"/>
  <c r="BN230" i="16"/>
  <c r="BS230" i="16"/>
  <c r="BH229" i="16"/>
  <c r="AQ230" i="16"/>
  <c r="AN230" i="16"/>
  <c r="AS230" i="16"/>
  <c r="AD230" i="16"/>
  <c r="AA230" i="16"/>
  <c r="AF230" i="16"/>
  <c r="O229" i="16"/>
  <c r="T229" i="16"/>
  <c r="L230" i="16" s="1"/>
  <c r="P230" i="16" s="1"/>
  <c r="R229" i="16"/>
  <c r="L227" i="15"/>
  <c r="Q227" i="15"/>
  <c r="I228" i="15" s="1"/>
  <c r="O227" i="15"/>
  <c r="L228" i="14"/>
  <c r="O228" i="14"/>
  <c r="Q228" i="14"/>
  <c r="I229" i="14" s="1"/>
  <c r="BU227" i="18" l="1"/>
  <c r="BB227" i="18"/>
  <c r="BE227" i="18"/>
  <c r="BG227" i="18"/>
  <c r="AY228" i="18" s="1"/>
  <c r="Q228" i="18"/>
  <c r="N228" i="18"/>
  <c r="S228" i="18"/>
  <c r="CB227" i="18"/>
  <c r="CE227" i="18"/>
  <c r="CG227" i="18"/>
  <c r="BY228" i="18" s="1"/>
  <c r="AO227" i="18"/>
  <c r="AR227" i="18"/>
  <c r="AT227" i="18"/>
  <c r="AL228" i="18" s="1"/>
  <c r="BP228" i="18"/>
  <c r="AB227" i="18"/>
  <c r="AE227" i="18"/>
  <c r="AG227" i="18"/>
  <c r="Y228" i="18" s="1"/>
  <c r="CD227" i="17"/>
  <c r="CA227" i="17"/>
  <c r="CF227" i="17"/>
  <c r="AQ227" i="17"/>
  <c r="AN227" i="17"/>
  <c r="AS227" i="17"/>
  <c r="AD227" i="17"/>
  <c r="AA227" i="17"/>
  <c r="AF227" i="17"/>
  <c r="BD227" i="17"/>
  <c r="BA227" i="17"/>
  <c r="BF227" i="17"/>
  <c r="Q227" i="17"/>
  <c r="N227" i="17"/>
  <c r="S227" i="17"/>
  <c r="BQ227" i="17"/>
  <c r="BN227" i="17"/>
  <c r="BS227" i="17"/>
  <c r="CB230" i="16"/>
  <c r="CG230" i="16"/>
  <c r="BY231" i="16" s="1"/>
  <c r="CC231" i="16" s="1"/>
  <c r="CE230" i="16"/>
  <c r="BO230" i="16"/>
  <c r="BR230" i="16"/>
  <c r="BT230" i="16"/>
  <c r="BL231" i="16" s="1"/>
  <c r="BP231" i="16" s="1"/>
  <c r="BQ231" i="16" s="1"/>
  <c r="BD230" i="16"/>
  <c r="BA230" i="16"/>
  <c r="BF230" i="16"/>
  <c r="AO230" i="16"/>
  <c r="AT230" i="16"/>
  <c r="AL231" i="16" s="1"/>
  <c r="AP231" i="16" s="1"/>
  <c r="AR230" i="16"/>
  <c r="AB230" i="16"/>
  <c r="AE230" i="16"/>
  <c r="AG230" i="16"/>
  <c r="Y231" i="16" s="1"/>
  <c r="AC231" i="16" s="1"/>
  <c r="U229" i="16"/>
  <c r="R227" i="15"/>
  <c r="M228" i="15"/>
  <c r="M229" i="14"/>
  <c r="R228" i="14"/>
  <c r="O228" i="18" l="1"/>
  <c r="R228" i="18"/>
  <c r="T228" i="18"/>
  <c r="L229" i="18" s="1"/>
  <c r="BH227" i="18"/>
  <c r="AC228" i="18"/>
  <c r="AH227" i="18"/>
  <c r="CC228" i="18"/>
  <c r="BQ228" i="18"/>
  <c r="BN228" i="18"/>
  <c r="BS228" i="18"/>
  <c r="AP228" i="18"/>
  <c r="BC228" i="18"/>
  <c r="CH227" i="18"/>
  <c r="AU227" i="18"/>
  <c r="AB227" i="17"/>
  <c r="AG227" i="17"/>
  <c r="Y228" i="17" s="1"/>
  <c r="AE227" i="17"/>
  <c r="AO227" i="17"/>
  <c r="AT227" i="17"/>
  <c r="AL228" i="17" s="1"/>
  <c r="AR227" i="17"/>
  <c r="O227" i="17"/>
  <c r="R227" i="17"/>
  <c r="T227" i="17"/>
  <c r="L228" i="17" s="1"/>
  <c r="BB227" i="17"/>
  <c r="BE227" i="17"/>
  <c r="BG227" i="17"/>
  <c r="AY228" i="17" s="1"/>
  <c r="CB227" i="17"/>
  <c r="CE227" i="17"/>
  <c r="CG227" i="17"/>
  <c r="BY228" i="17" s="1"/>
  <c r="BO227" i="17"/>
  <c r="BT227" i="17"/>
  <c r="BL228" i="17" s="1"/>
  <c r="BR227" i="17"/>
  <c r="CH230" i="16"/>
  <c r="BU230" i="16"/>
  <c r="BB230" i="16"/>
  <c r="BE230" i="16"/>
  <c r="BG230" i="16"/>
  <c r="AY231" i="16" s="1"/>
  <c r="BC231" i="16" s="1"/>
  <c r="AU230" i="16"/>
  <c r="AH230" i="16"/>
  <c r="Q230" i="16"/>
  <c r="N230" i="16"/>
  <c r="S230" i="16"/>
  <c r="N228" i="15"/>
  <c r="K228" i="15"/>
  <c r="P228" i="15"/>
  <c r="N229" i="14"/>
  <c r="K229" i="14"/>
  <c r="P229" i="14"/>
  <c r="AD228" i="18" l="1"/>
  <c r="AA228" i="18"/>
  <c r="AF228" i="18"/>
  <c r="AQ228" i="18"/>
  <c r="AN228" i="18"/>
  <c r="AS228" i="18"/>
  <c r="BO228" i="18"/>
  <c r="BR228" i="18"/>
  <c r="BT228" i="18"/>
  <c r="BL229" i="18" s="1"/>
  <c r="P229" i="18"/>
  <c r="CD228" i="18"/>
  <c r="CA228" i="18"/>
  <c r="CF228" i="18"/>
  <c r="U228" i="18"/>
  <c r="BD228" i="18"/>
  <c r="BA228" i="18"/>
  <c r="BF228" i="18"/>
  <c r="BP228" i="17"/>
  <c r="AH227" i="17"/>
  <c r="BU227" i="17"/>
  <c r="AU227" i="17"/>
  <c r="P228" i="17"/>
  <c r="AC228" i="17"/>
  <c r="BC228" i="17"/>
  <c r="BH227" i="17"/>
  <c r="AP228" i="17"/>
  <c r="CC228" i="17"/>
  <c r="U227" i="17"/>
  <c r="CH227" i="17"/>
  <c r="CD231" i="16"/>
  <c r="CA231" i="16"/>
  <c r="CF231" i="16"/>
  <c r="BN231" i="16"/>
  <c r="BS231" i="16"/>
  <c r="BH230" i="16"/>
  <c r="AQ231" i="16"/>
  <c r="AN231" i="16"/>
  <c r="AS231" i="16"/>
  <c r="AD231" i="16"/>
  <c r="AA231" i="16"/>
  <c r="AF231" i="16"/>
  <c r="O230" i="16"/>
  <c r="R230" i="16"/>
  <c r="T230" i="16"/>
  <c r="L231" i="16" s="1"/>
  <c r="P231" i="16" s="1"/>
  <c r="L228" i="15"/>
  <c r="O228" i="15"/>
  <c r="Q228" i="15"/>
  <c r="I229" i="15" s="1"/>
  <c r="L229" i="14"/>
  <c r="Q229" i="14"/>
  <c r="I230" i="14" s="1"/>
  <c r="O229" i="14"/>
  <c r="CB228" i="18" l="1"/>
  <c r="CE228" i="18"/>
  <c r="CG228" i="18"/>
  <c r="BY229" i="18" s="1"/>
  <c r="AO228" i="18"/>
  <c r="AR228" i="18"/>
  <c r="AT228" i="18"/>
  <c r="AL229" i="18" s="1"/>
  <c r="BP229" i="18"/>
  <c r="AB228" i="18"/>
  <c r="AE228" i="18"/>
  <c r="AG228" i="18"/>
  <c r="Y229" i="18" s="1"/>
  <c r="Q229" i="18"/>
  <c r="N229" i="18"/>
  <c r="S229" i="18"/>
  <c r="BB228" i="18"/>
  <c r="BE228" i="18"/>
  <c r="BG228" i="18"/>
  <c r="AY229" i="18" s="1"/>
  <c r="BU228" i="18"/>
  <c r="CD228" i="17"/>
  <c r="CA228" i="17"/>
  <c r="CF228" i="17"/>
  <c r="Q228" i="17"/>
  <c r="N228" i="17"/>
  <c r="S228" i="17"/>
  <c r="BQ228" i="17"/>
  <c r="BN228" i="17"/>
  <c r="BS228" i="17"/>
  <c r="BD228" i="17"/>
  <c r="BA228" i="17"/>
  <c r="BF228" i="17"/>
  <c r="AD228" i="17"/>
  <c r="AA228" i="17"/>
  <c r="AF228" i="17"/>
  <c r="AQ228" i="17"/>
  <c r="AN228" i="17"/>
  <c r="AS228" i="17"/>
  <c r="CB231" i="16"/>
  <c r="CG231" i="16"/>
  <c r="BY232" i="16" s="1"/>
  <c r="CC232" i="16" s="1"/>
  <c r="CE231" i="16"/>
  <c r="BO231" i="16"/>
  <c r="BT231" i="16"/>
  <c r="BL232" i="16" s="1"/>
  <c r="BP232" i="16" s="1"/>
  <c r="BQ232" i="16" s="1"/>
  <c r="BR231" i="16"/>
  <c r="BD231" i="16"/>
  <c r="BA231" i="16"/>
  <c r="BF231" i="16"/>
  <c r="AO231" i="16"/>
  <c r="AT231" i="16"/>
  <c r="AL232" i="16" s="1"/>
  <c r="AP232" i="16" s="1"/>
  <c r="AR231" i="16"/>
  <c r="AB231" i="16"/>
  <c r="AE231" i="16"/>
  <c r="AG231" i="16"/>
  <c r="Y232" i="16" s="1"/>
  <c r="AC232" i="16" s="1"/>
  <c r="U230" i="16"/>
  <c r="R228" i="15"/>
  <c r="M229" i="15"/>
  <c r="R229" i="14"/>
  <c r="M230" i="14"/>
  <c r="AU228" i="18" l="1"/>
  <c r="AH228" i="18"/>
  <c r="CC229" i="18"/>
  <c r="O229" i="18"/>
  <c r="R229" i="18"/>
  <c r="T229" i="18"/>
  <c r="L230" i="18" s="1"/>
  <c r="BC229" i="18"/>
  <c r="BH228" i="18"/>
  <c r="BQ229" i="18"/>
  <c r="BN229" i="18"/>
  <c r="BS229" i="18"/>
  <c r="CH228" i="18"/>
  <c r="AC229" i="18"/>
  <c r="AP229" i="18"/>
  <c r="O228" i="17"/>
  <c r="T228" i="17"/>
  <c r="L229" i="17" s="1"/>
  <c r="R228" i="17"/>
  <c r="BB228" i="17"/>
  <c r="BE228" i="17"/>
  <c r="BG228" i="17"/>
  <c r="AY229" i="17" s="1"/>
  <c r="CB228" i="17"/>
  <c r="CG228" i="17"/>
  <c r="BY229" i="17" s="1"/>
  <c r="CE228" i="17"/>
  <c r="BO228" i="17"/>
  <c r="BT228" i="17"/>
  <c r="BL229" i="17" s="1"/>
  <c r="BR228" i="17"/>
  <c r="AB228" i="17"/>
  <c r="AG228" i="17"/>
  <c r="Y229" i="17" s="1"/>
  <c r="AE228" i="17"/>
  <c r="AO228" i="17"/>
  <c r="AT228" i="17"/>
  <c r="AL229" i="17" s="1"/>
  <c r="AR228" i="17"/>
  <c r="CH231" i="16"/>
  <c r="BU231" i="16"/>
  <c r="BB231" i="16"/>
  <c r="BG231" i="16"/>
  <c r="AY232" i="16" s="1"/>
  <c r="BC232" i="16" s="1"/>
  <c r="BE231" i="16"/>
  <c r="AU231" i="16"/>
  <c r="AH231" i="16"/>
  <c r="Q231" i="16"/>
  <c r="N231" i="16"/>
  <c r="S231" i="16"/>
  <c r="N229" i="15"/>
  <c r="K229" i="15"/>
  <c r="P229" i="15"/>
  <c r="N230" i="14"/>
  <c r="K230" i="14"/>
  <c r="P230" i="14"/>
  <c r="U229" i="18" l="1"/>
  <c r="CD229" i="18"/>
  <c r="CA229" i="18"/>
  <c r="CF229" i="18"/>
  <c r="AQ229" i="18"/>
  <c r="AN229" i="18"/>
  <c r="AS229" i="18"/>
  <c r="AD229" i="18"/>
  <c r="AA229" i="18"/>
  <c r="AF229" i="18"/>
  <c r="BO229" i="18"/>
  <c r="BT229" i="18"/>
  <c r="BL230" i="18" s="1"/>
  <c r="BR229" i="18"/>
  <c r="BD229" i="18"/>
  <c r="BA229" i="18"/>
  <c r="BF229" i="18"/>
  <c r="P230" i="18"/>
  <c r="AP229" i="17"/>
  <c r="BP229" i="17"/>
  <c r="CH228" i="17"/>
  <c r="P229" i="17"/>
  <c r="AH228" i="17"/>
  <c r="AC229" i="17"/>
  <c r="BU228" i="17"/>
  <c r="AU228" i="17"/>
  <c r="U228" i="17"/>
  <c r="CC229" i="17"/>
  <c r="BC229" i="17"/>
  <c r="BH228" i="17"/>
  <c r="CD232" i="16"/>
  <c r="CA232" i="16"/>
  <c r="CF232" i="16"/>
  <c r="BN232" i="16"/>
  <c r="BS232" i="16"/>
  <c r="BH231" i="16"/>
  <c r="AQ232" i="16"/>
  <c r="AN232" i="16"/>
  <c r="AS232" i="16"/>
  <c r="AA232" i="16"/>
  <c r="AD232" i="16"/>
  <c r="AF232" i="16"/>
  <c r="O231" i="16"/>
  <c r="T231" i="16"/>
  <c r="L232" i="16" s="1"/>
  <c r="P232" i="16" s="1"/>
  <c r="R231" i="16"/>
  <c r="L229" i="15"/>
  <c r="O229" i="15"/>
  <c r="Q229" i="15"/>
  <c r="I230" i="15" s="1"/>
  <c r="L230" i="14"/>
  <c r="O230" i="14"/>
  <c r="Q230" i="14"/>
  <c r="I231" i="14" s="1"/>
  <c r="AO229" i="18" l="1"/>
  <c r="AR229" i="18"/>
  <c r="AT229" i="18"/>
  <c r="AL230" i="18" s="1"/>
  <c r="CB229" i="18"/>
  <c r="CE229" i="18"/>
  <c r="CG229" i="18"/>
  <c r="BY230" i="18" s="1"/>
  <c r="AB229" i="18"/>
  <c r="AE229" i="18"/>
  <c r="AG229" i="18"/>
  <c r="Y230" i="18" s="1"/>
  <c r="BU229" i="18"/>
  <c r="BP230" i="18"/>
  <c r="Q230" i="18"/>
  <c r="N230" i="18"/>
  <c r="S230" i="18"/>
  <c r="BB229" i="18"/>
  <c r="BG229" i="18"/>
  <c r="AY230" i="18" s="1"/>
  <c r="BE229" i="18"/>
  <c r="Q229" i="17"/>
  <c r="N229" i="17"/>
  <c r="S229" i="17"/>
  <c r="BQ229" i="17"/>
  <c r="BN229" i="17"/>
  <c r="BS229" i="17"/>
  <c r="BD229" i="17"/>
  <c r="BA229" i="17"/>
  <c r="BF229" i="17"/>
  <c r="CD229" i="17"/>
  <c r="CA229" i="17"/>
  <c r="CF229" i="17"/>
  <c r="AQ229" i="17"/>
  <c r="AN229" i="17"/>
  <c r="AS229" i="17"/>
  <c r="AD229" i="17"/>
  <c r="AA229" i="17"/>
  <c r="AF229" i="17"/>
  <c r="CB232" i="16"/>
  <c r="CG232" i="16"/>
  <c r="BY233" i="16" s="1"/>
  <c r="CC233" i="16" s="1"/>
  <c r="CE232" i="16"/>
  <c r="BO232" i="16"/>
  <c r="BR232" i="16"/>
  <c r="BT232" i="16"/>
  <c r="BL233" i="16" s="1"/>
  <c r="BP233" i="16" s="1"/>
  <c r="BQ233" i="16" s="1"/>
  <c r="BD232" i="16"/>
  <c r="BA232" i="16"/>
  <c r="BF232" i="16"/>
  <c r="AO232" i="16"/>
  <c r="AR232" i="16"/>
  <c r="AT232" i="16"/>
  <c r="AL233" i="16" s="1"/>
  <c r="AP233" i="16" s="1"/>
  <c r="AB232" i="16"/>
  <c r="AG232" i="16"/>
  <c r="Y233" i="16" s="1"/>
  <c r="AC233" i="16" s="1"/>
  <c r="AE232" i="16"/>
  <c r="U231" i="16"/>
  <c r="M230" i="15"/>
  <c r="R229" i="15"/>
  <c r="R230" i="14"/>
  <c r="M231" i="14"/>
  <c r="CC230" i="18" l="1"/>
  <c r="CH229" i="18"/>
  <c r="AP230" i="18"/>
  <c r="BH229" i="18"/>
  <c r="BC230" i="18"/>
  <c r="O230" i="18"/>
  <c r="R230" i="18"/>
  <c r="T230" i="18"/>
  <c r="L231" i="18" s="1"/>
  <c r="AC230" i="18"/>
  <c r="AU229" i="18"/>
  <c r="BQ230" i="18"/>
  <c r="BN230" i="18"/>
  <c r="BS230" i="18"/>
  <c r="AH229" i="18"/>
  <c r="BB229" i="17"/>
  <c r="BG229" i="17"/>
  <c r="AY230" i="17" s="1"/>
  <c r="BE229" i="17"/>
  <c r="O229" i="17"/>
  <c r="R229" i="17"/>
  <c r="T229" i="17"/>
  <c r="L230" i="17" s="1"/>
  <c r="AO229" i="17"/>
  <c r="AT229" i="17"/>
  <c r="AL230" i="17" s="1"/>
  <c r="AR229" i="17"/>
  <c r="BO229" i="17"/>
  <c r="BT229" i="17"/>
  <c r="BL230" i="17" s="1"/>
  <c r="BR229" i="17"/>
  <c r="CB229" i="17"/>
  <c r="CG229" i="17"/>
  <c r="BY230" i="17" s="1"/>
  <c r="CE229" i="17"/>
  <c r="AB229" i="17"/>
  <c r="AE229" i="17"/>
  <c r="AG229" i="17"/>
  <c r="Y230" i="17" s="1"/>
  <c r="CH232" i="16"/>
  <c r="BU232" i="16"/>
  <c r="BB232" i="16"/>
  <c r="BE232" i="16"/>
  <c r="BG232" i="16"/>
  <c r="AY233" i="16" s="1"/>
  <c r="BC233" i="16" s="1"/>
  <c r="AU232" i="16"/>
  <c r="AH232" i="16"/>
  <c r="Q232" i="16"/>
  <c r="N232" i="16"/>
  <c r="S232" i="16"/>
  <c r="N230" i="15"/>
  <c r="K230" i="15"/>
  <c r="P230" i="15"/>
  <c r="N231" i="14"/>
  <c r="K231" i="14"/>
  <c r="P231" i="14"/>
  <c r="AD230" i="18" l="1"/>
  <c r="AA230" i="18"/>
  <c r="AF230" i="18"/>
  <c r="P231" i="18"/>
  <c r="U230" i="18"/>
  <c r="BO230" i="18"/>
  <c r="BT230" i="18"/>
  <c r="BL231" i="18" s="1"/>
  <c r="BR230" i="18"/>
  <c r="CD230" i="18"/>
  <c r="CA230" i="18"/>
  <c r="CF230" i="18"/>
  <c r="AQ230" i="18"/>
  <c r="AN230" i="18"/>
  <c r="AS230" i="18"/>
  <c r="BD230" i="18"/>
  <c r="BA230" i="18"/>
  <c r="BF230" i="18"/>
  <c r="AH229" i="17"/>
  <c r="BH229" i="17"/>
  <c r="AC230" i="17"/>
  <c r="CC230" i="17"/>
  <c r="BC230" i="17"/>
  <c r="BP230" i="17"/>
  <c r="AU229" i="17"/>
  <c r="AP230" i="17"/>
  <c r="CH229" i="17"/>
  <c r="P230" i="17"/>
  <c r="BU229" i="17"/>
  <c r="U229" i="17"/>
  <c r="CD233" i="16"/>
  <c r="CA233" i="16"/>
  <c r="CF233" i="16"/>
  <c r="BN233" i="16"/>
  <c r="BS233" i="16"/>
  <c r="BH232" i="16"/>
  <c r="AQ233" i="16"/>
  <c r="AN233" i="16"/>
  <c r="AS233" i="16"/>
  <c r="AD233" i="16"/>
  <c r="AA233" i="16"/>
  <c r="AF233" i="16"/>
  <c r="O232" i="16"/>
  <c r="T232" i="16"/>
  <c r="L233" i="16" s="1"/>
  <c r="P233" i="16" s="1"/>
  <c r="R232" i="16"/>
  <c r="L230" i="15"/>
  <c r="Q230" i="15"/>
  <c r="I231" i="15" s="1"/>
  <c r="O230" i="15"/>
  <c r="L231" i="14"/>
  <c r="Q231" i="14"/>
  <c r="I232" i="14" s="1"/>
  <c r="O231" i="14"/>
  <c r="Q231" i="18" l="1"/>
  <c r="N231" i="18"/>
  <c r="S231" i="18"/>
  <c r="CB230" i="18"/>
  <c r="CG230" i="18"/>
  <c r="BY231" i="18" s="1"/>
  <c r="CE230" i="18"/>
  <c r="BB230" i="18"/>
  <c r="BG230" i="18"/>
  <c r="AY231" i="18" s="1"/>
  <c r="BE230" i="18"/>
  <c r="AO230" i="18"/>
  <c r="AT230" i="18"/>
  <c r="AL231" i="18" s="1"/>
  <c r="AR230" i="18"/>
  <c r="BU230" i="18"/>
  <c r="AB230" i="18"/>
  <c r="AE230" i="18"/>
  <c r="AG230" i="18"/>
  <c r="Y231" i="18" s="1"/>
  <c r="BP231" i="18"/>
  <c r="AQ230" i="17"/>
  <c r="AN230" i="17"/>
  <c r="AS230" i="17"/>
  <c r="AD230" i="17"/>
  <c r="AA230" i="17"/>
  <c r="AF230" i="17"/>
  <c r="CD230" i="17"/>
  <c r="CA230" i="17"/>
  <c r="CF230" i="17"/>
  <c r="Q230" i="17"/>
  <c r="N230" i="17"/>
  <c r="S230" i="17"/>
  <c r="BQ230" i="17"/>
  <c r="BN230" i="17"/>
  <c r="BS230" i="17"/>
  <c r="BD230" i="17"/>
  <c r="BA230" i="17"/>
  <c r="BF230" i="17"/>
  <c r="CB233" i="16"/>
  <c r="CE233" i="16"/>
  <c r="CG233" i="16"/>
  <c r="BY234" i="16" s="1"/>
  <c r="CC234" i="16" s="1"/>
  <c r="BO233" i="16"/>
  <c r="BR233" i="16"/>
  <c r="BT233" i="16"/>
  <c r="BL234" i="16" s="1"/>
  <c r="BP234" i="16" s="1"/>
  <c r="BQ234" i="16" s="1"/>
  <c r="BD233" i="16"/>
  <c r="BA233" i="16"/>
  <c r="BF233" i="16"/>
  <c r="AO233" i="16"/>
  <c r="AT233" i="16"/>
  <c r="AL234" i="16" s="1"/>
  <c r="AP234" i="16" s="1"/>
  <c r="AR233" i="16"/>
  <c r="AB233" i="16"/>
  <c r="AG233" i="16"/>
  <c r="Y234" i="16" s="1"/>
  <c r="AC234" i="16" s="1"/>
  <c r="AE233" i="16"/>
  <c r="U232" i="16"/>
  <c r="R230" i="15"/>
  <c r="M231" i="15"/>
  <c r="R231" i="14"/>
  <c r="M232" i="14"/>
  <c r="CC231" i="18" l="1"/>
  <c r="BQ231" i="18"/>
  <c r="BN231" i="18"/>
  <c r="BS231" i="18"/>
  <c r="CH230" i="18"/>
  <c r="AU230" i="18"/>
  <c r="AH230" i="18"/>
  <c r="AC231" i="18"/>
  <c r="O231" i="18"/>
  <c r="T231" i="18"/>
  <c r="L232" i="18" s="1"/>
  <c r="R231" i="18"/>
  <c r="BC231" i="18"/>
  <c r="AP231" i="18"/>
  <c r="BH230" i="18"/>
  <c r="CB230" i="17"/>
  <c r="CE230" i="17"/>
  <c r="CG230" i="17"/>
  <c r="BY231" i="17" s="1"/>
  <c r="BO230" i="17"/>
  <c r="BR230" i="17"/>
  <c r="BT230" i="17"/>
  <c r="BL231" i="17" s="1"/>
  <c r="O230" i="17"/>
  <c r="T230" i="17"/>
  <c r="L231" i="17" s="1"/>
  <c r="R230" i="17"/>
  <c r="AO230" i="17"/>
  <c r="AR230" i="17"/>
  <c r="AT230" i="17"/>
  <c r="AL231" i="17" s="1"/>
  <c r="AB230" i="17"/>
  <c r="AE230" i="17"/>
  <c r="AG230" i="17"/>
  <c r="Y231" i="17" s="1"/>
  <c r="BB230" i="17"/>
  <c r="BG230" i="17"/>
  <c r="AY231" i="17" s="1"/>
  <c r="BE230" i="17"/>
  <c r="CH233" i="16"/>
  <c r="BU233" i="16"/>
  <c r="BB233" i="16"/>
  <c r="BG233" i="16"/>
  <c r="AY234" i="16" s="1"/>
  <c r="BC234" i="16" s="1"/>
  <c r="BE233" i="16"/>
  <c r="AU233" i="16"/>
  <c r="AH233" i="16"/>
  <c r="Q233" i="16"/>
  <c r="N233" i="16"/>
  <c r="S233" i="16"/>
  <c r="N231" i="15"/>
  <c r="K231" i="15"/>
  <c r="P231" i="15"/>
  <c r="N232" i="14"/>
  <c r="K232" i="14"/>
  <c r="P232" i="14"/>
  <c r="U231" i="18" l="1"/>
  <c r="BO231" i="18"/>
  <c r="BR231" i="18"/>
  <c r="BT231" i="18"/>
  <c r="BL232" i="18" s="1"/>
  <c r="P232" i="18"/>
  <c r="AQ231" i="18"/>
  <c r="AN231" i="18"/>
  <c r="AS231" i="18"/>
  <c r="BD231" i="18"/>
  <c r="BA231" i="18"/>
  <c r="BF231" i="18"/>
  <c r="AD231" i="18"/>
  <c r="AA231" i="18"/>
  <c r="AF231" i="18"/>
  <c r="CD231" i="18"/>
  <c r="CA231" i="18"/>
  <c r="CF231" i="18"/>
  <c r="BH230" i="17"/>
  <c r="AU230" i="17"/>
  <c r="BU230" i="17"/>
  <c r="P231" i="17"/>
  <c r="CC231" i="17"/>
  <c r="BP231" i="17"/>
  <c r="BC231" i="17"/>
  <c r="U230" i="17"/>
  <c r="AC231" i="17"/>
  <c r="AH230" i="17"/>
  <c r="CH230" i="17"/>
  <c r="AP231" i="17"/>
  <c r="CD234" i="16"/>
  <c r="CA234" i="16"/>
  <c r="CF234" i="16"/>
  <c r="BN234" i="16"/>
  <c r="BS234" i="16"/>
  <c r="BH233" i="16"/>
  <c r="AQ234" i="16"/>
  <c r="AN234" i="16"/>
  <c r="AS234" i="16"/>
  <c r="AD234" i="16"/>
  <c r="AA234" i="16"/>
  <c r="AF234" i="16"/>
  <c r="O233" i="16"/>
  <c r="R233" i="16"/>
  <c r="T233" i="16"/>
  <c r="L234" i="16" s="1"/>
  <c r="P234" i="16" s="1"/>
  <c r="L231" i="15"/>
  <c r="Q231" i="15"/>
  <c r="I232" i="15" s="1"/>
  <c r="O231" i="15"/>
  <c r="L232" i="14"/>
  <c r="O232" i="14"/>
  <c r="Q232" i="14"/>
  <c r="I233" i="14" s="1"/>
  <c r="AB231" i="18" l="1"/>
  <c r="AE231" i="18"/>
  <c r="AG231" i="18"/>
  <c r="Y232" i="18" s="1"/>
  <c r="Q232" i="18"/>
  <c r="N232" i="18"/>
  <c r="S232" i="18"/>
  <c r="BP232" i="18"/>
  <c r="BU231" i="18"/>
  <c r="BB231" i="18"/>
  <c r="BG231" i="18"/>
  <c r="AY232" i="18" s="1"/>
  <c r="BE231" i="18"/>
  <c r="CB231" i="18"/>
  <c r="CG231" i="18"/>
  <c r="BY232" i="18" s="1"/>
  <c r="CE231" i="18"/>
  <c r="AO231" i="18"/>
  <c r="AR231" i="18"/>
  <c r="AT231" i="18"/>
  <c r="AL232" i="18" s="1"/>
  <c r="AQ231" i="17"/>
  <c r="AN231" i="17"/>
  <c r="AS231" i="17"/>
  <c r="AD231" i="17"/>
  <c r="AA231" i="17"/>
  <c r="AF231" i="17"/>
  <c r="Q231" i="17"/>
  <c r="N231" i="17"/>
  <c r="S231" i="17"/>
  <c r="BD231" i="17"/>
  <c r="BA231" i="17"/>
  <c r="BF231" i="17"/>
  <c r="BQ231" i="17"/>
  <c r="BN231" i="17"/>
  <c r="BS231" i="17"/>
  <c r="CD231" i="17"/>
  <c r="CA231" i="17"/>
  <c r="CF231" i="17"/>
  <c r="CB234" i="16"/>
  <c r="CE234" i="16"/>
  <c r="CG234" i="16"/>
  <c r="BY235" i="16" s="1"/>
  <c r="CC235" i="16" s="1"/>
  <c r="BO234" i="16"/>
  <c r="BT234" i="16"/>
  <c r="BL235" i="16" s="1"/>
  <c r="BP235" i="16" s="1"/>
  <c r="BQ235" i="16" s="1"/>
  <c r="BR234" i="16"/>
  <c r="BD234" i="16"/>
  <c r="BA234" i="16"/>
  <c r="BF234" i="16"/>
  <c r="AO234" i="16"/>
  <c r="AR234" i="16"/>
  <c r="AT234" i="16"/>
  <c r="AL235" i="16" s="1"/>
  <c r="AP235" i="16" s="1"/>
  <c r="AB234" i="16"/>
  <c r="AE234" i="16"/>
  <c r="AG234" i="16"/>
  <c r="Y235" i="16" s="1"/>
  <c r="AC235" i="16" s="1"/>
  <c r="U233" i="16"/>
  <c r="R231" i="15"/>
  <c r="M232" i="15"/>
  <c r="M233" i="14"/>
  <c r="R232" i="14"/>
  <c r="CH231" i="18" l="1"/>
  <c r="BC232" i="18"/>
  <c r="BQ232" i="18"/>
  <c r="BN232" i="18"/>
  <c r="BS232" i="18"/>
  <c r="O232" i="18"/>
  <c r="R232" i="18"/>
  <c r="T232" i="18"/>
  <c r="L233" i="18" s="1"/>
  <c r="AU231" i="18"/>
  <c r="AC232" i="18"/>
  <c r="AP232" i="18"/>
  <c r="AH231" i="18"/>
  <c r="CC232" i="18"/>
  <c r="BH231" i="18"/>
  <c r="O231" i="17"/>
  <c r="T231" i="17"/>
  <c r="L232" i="17" s="1"/>
  <c r="R231" i="17"/>
  <c r="BB231" i="17"/>
  <c r="BE231" i="17"/>
  <c r="BG231" i="17"/>
  <c r="AY232" i="17" s="1"/>
  <c r="AO231" i="17"/>
  <c r="AR231" i="17"/>
  <c r="AT231" i="17"/>
  <c r="AL232" i="17" s="1"/>
  <c r="BO231" i="17"/>
  <c r="BT231" i="17"/>
  <c r="BL232" i="17" s="1"/>
  <c r="BR231" i="17"/>
  <c r="AB231" i="17"/>
  <c r="AG231" i="17"/>
  <c r="Y232" i="17" s="1"/>
  <c r="AE231" i="17"/>
  <c r="CB231" i="17"/>
  <c r="CG231" i="17"/>
  <c r="BY232" i="17" s="1"/>
  <c r="CE231" i="17"/>
  <c r="CH234" i="16"/>
  <c r="BU234" i="16"/>
  <c r="BB234" i="16"/>
  <c r="BE234" i="16"/>
  <c r="BG234" i="16"/>
  <c r="AY235" i="16" s="1"/>
  <c r="BC235" i="16" s="1"/>
  <c r="AU234" i="16"/>
  <c r="AH234" i="16"/>
  <c r="Q234" i="16"/>
  <c r="N234" i="16"/>
  <c r="S234" i="16"/>
  <c r="N232" i="15"/>
  <c r="K232" i="15"/>
  <c r="P232" i="15"/>
  <c r="N233" i="14"/>
  <c r="K233" i="14"/>
  <c r="P233" i="14"/>
  <c r="BO232" i="18" l="1"/>
  <c r="BR232" i="18"/>
  <c r="BT232" i="18"/>
  <c r="BL233" i="18" s="1"/>
  <c r="BD232" i="18"/>
  <c r="BA232" i="18"/>
  <c r="BF232" i="18"/>
  <c r="CD232" i="18"/>
  <c r="CA232" i="18"/>
  <c r="CF232" i="18"/>
  <c r="P233" i="18"/>
  <c r="AD232" i="18"/>
  <c r="AA232" i="18"/>
  <c r="AF232" i="18"/>
  <c r="AQ232" i="18"/>
  <c r="AN232" i="18"/>
  <c r="AS232" i="18"/>
  <c r="U232" i="18"/>
  <c r="AH231" i="17"/>
  <c r="BP232" i="17"/>
  <c r="U231" i="17"/>
  <c r="P232" i="17"/>
  <c r="AC232" i="17"/>
  <c r="BU231" i="17"/>
  <c r="CH231" i="17"/>
  <c r="CC232" i="17"/>
  <c r="AP232" i="17"/>
  <c r="AU231" i="17"/>
  <c r="BC232" i="17"/>
  <c r="BH231" i="17"/>
  <c r="CD235" i="16"/>
  <c r="CA235" i="16"/>
  <c r="CF235" i="16"/>
  <c r="G29" i="16" s="1"/>
  <c r="BN235" i="16"/>
  <c r="BS235" i="16"/>
  <c r="F29" i="16" s="1"/>
  <c r="BH234" i="16"/>
  <c r="AQ235" i="16"/>
  <c r="AN235" i="16"/>
  <c r="AS235" i="16"/>
  <c r="D29" i="16" s="1"/>
  <c r="AD235" i="16"/>
  <c r="AA235" i="16"/>
  <c r="AF235" i="16"/>
  <c r="C29" i="16" s="1"/>
  <c r="O234" i="16"/>
  <c r="T234" i="16"/>
  <c r="L235" i="16" s="1"/>
  <c r="P235" i="16" s="1"/>
  <c r="R234" i="16"/>
  <c r="L232" i="15"/>
  <c r="O232" i="15"/>
  <c r="Q232" i="15"/>
  <c r="I233" i="15" s="1"/>
  <c r="L233" i="14"/>
  <c r="Q233" i="14"/>
  <c r="I234" i="14" s="1"/>
  <c r="O233" i="14"/>
  <c r="AB232" i="18" l="1"/>
  <c r="AE232" i="18"/>
  <c r="AG232" i="18"/>
  <c r="Y233" i="18" s="1"/>
  <c r="Q233" i="18"/>
  <c r="N233" i="18"/>
  <c r="S233" i="18"/>
  <c r="BU232" i="18"/>
  <c r="BB232" i="18"/>
  <c r="BG232" i="18"/>
  <c r="AY233" i="18" s="1"/>
  <c r="BE232" i="18"/>
  <c r="BP233" i="18"/>
  <c r="AO232" i="18"/>
  <c r="AR232" i="18"/>
  <c r="AT232" i="18"/>
  <c r="AL233" i="18" s="1"/>
  <c r="CB232" i="18"/>
  <c r="CE232" i="18"/>
  <c r="CG232" i="18"/>
  <c r="BY233" i="18" s="1"/>
  <c r="CD232" i="17"/>
  <c r="CA232" i="17"/>
  <c r="CF232" i="17"/>
  <c r="Q232" i="17"/>
  <c r="N232" i="17"/>
  <c r="S232" i="17"/>
  <c r="BD232" i="17"/>
  <c r="BA232" i="17"/>
  <c r="BF232" i="17"/>
  <c r="BQ232" i="17"/>
  <c r="BN232" i="17"/>
  <c r="BS232" i="17"/>
  <c r="AQ232" i="17"/>
  <c r="AN232" i="17"/>
  <c r="AS232" i="17"/>
  <c r="AD232" i="17"/>
  <c r="AA232" i="17"/>
  <c r="AF232" i="17"/>
  <c r="CB235" i="16"/>
  <c r="CG235" i="16"/>
  <c r="BY236" i="16" s="1"/>
  <c r="CC236" i="16" s="1"/>
  <c r="CE235" i="16"/>
  <c r="BO235" i="16"/>
  <c r="BR235" i="16"/>
  <c r="BT235" i="16"/>
  <c r="BL236" i="16" s="1"/>
  <c r="BP236" i="16" s="1"/>
  <c r="BQ236" i="16" s="1"/>
  <c r="BD235" i="16"/>
  <c r="BA235" i="16"/>
  <c r="BF235" i="16"/>
  <c r="E29" i="16" s="1"/>
  <c r="AO235" i="16"/>
  <c r="AT235" i="16"/>
  <c r="AL236" i="16" s="1"/>
  <c r="AP236" i="16" s="1"/>
  <c r="AR235" i="16"/>
  <c r="AB235" i="16"/>
  <c r="AG235" i="16"/>
  <c r="Y236" i="16" s="1"/>
  <c r="AC236" i="16" s="1"/>
  <c r="AE235" i="16"/>
  <c r="U234" i="16"/>
  <c r="R232" i="15"/>
  <c r="M233" i="15"/>
  <c r="M234" i="14"/>
  <c r="R233" i="14"/>
  <c r="B27" i="18" l="1"/>
  <c r="O233" i="18"/>
  <c r="R233" i="18"/>
  <c r="T233" i="18"/>
  <c r="L234" i="18" s="1"/>
  <c r="AH232" i="18"/>
  <c r="CC233" i="18"/>
  <c r="AC233" i="18"/>
  <c r="CH232" i="18"/>
  <c r="AP233" i="18"/>
  <c r="BQ233" i="18"/>
  <c r="BN233" i="18"/>
  <c r="BS233" i="18"/>
  <c r="BH232" i="18"/>
  <c r="BC233" i="18"/>
  <c r="AU232" i="18"/>
  <c r="AO232" i="17"/>
  <c r="AT232" i="17"/>
  <c r="AL233" i="17" s="1"/>
  <c r="AR232" i="17"/>
  <c r="BB232" i="17"/>
  <c r="BG232" i="17"/>
  <c r="AY233" i="17" s="1"/>
  <c r="BE232" i="17"/>
  <c r="O232" i="17"/>
  <c r="R232" i="17"/>
  <c r="T232" i="17"/>
  <c r="L233" i="17" s="1"/>
  <c r="CB232" i="17"/>
  <c r="CG232" i="17"/>
  <c r="BY233" i="17" s="1"/>
  <c r="CE232" i="17"/>
  <c r="BO232" i="17"/>
  <c r="BR232" i="17"/>
  <c r="BT232" i="17"/>
  <c r="BL233" i="17" s="1"/>
  <c r="AB232" i="17"/>
  <c r="AE232" i="17"/>
  <c r="AG232" i="17"/>
  <c r="Y233" i="17" s="1"/>
  <c r="CH235" i="16"/>
  <c r="BU235" i="16"/>
  <c r="BB235" i="16"/>
  <c r="BG235" i="16"/>
  <c r="AY236" i="16" s="1"/>
  <c r="BC236" i="16" s="1"/>
  <c r="BE235" i="16"/>
  <c r="AU235" i="16"/>
  <c r="AH235" i="16"/>
  <c r="Q235" i="16"/>
  <c r="N235" i="16"/>
  <c r="S235" i="16"/>
  <c r="B29" i="16" s="1"/>
  <c r="N233" i="15"/>
  <c r="K233" i="15"/>
  <c r="P233" i="15"/>
  <c r="N234" i="14"/>
  <c r="K234" i="14"/>
  <c r="P234" i="14"/>
  <c r="CD233" i="18" l="1"/>
  <c r="CA233" i="18"/>
  <c r="CF233" i="18"/>
  <c r="BD233" i="18"/>
  <c r="BA233" i="18"/>
  <c r="BF233" i="18"/>
  <c r="P234" i="18"/>
  <c r="U233" i="18"/>
  <c r="AQ233" i="18"/>
  <c r="AN233" i="18"/>
  <c r="AS233" i="18"/>
  <c r="F27" i="18"/>
  <c r="AD233" i="18"/>
  <c r="AA233" i="18"/>
  <c r="AF233" i="18"/>
  <c r="BO233" i="18"/>
  <c r="BT233" i="18"/>
  <c r="BL234" i="18" s="1"/>
  <c r="BR233" i="18"/>
  <c r="BH232" i="17"/>
  <c r="CH232" i="17"/>
  <c r="AH232" i="17"/>
  <c r="BC233" i="17"/>
  <c r="BP233" i="17"/>
  <c r="AU232" i="17"/>
  <c r="AP233" i="17"/>
  <c r="AC233" i="17"/>
  <c r="CC233" i="17"/>
  <c r="P233" i="17"/>
  <c r="U232" i="17"/>
  <c r="BU232" i="17"/>
  <c r="CD236" i="16"/>
  <c r="CA236" i="16"/>
  <c r="CF236" i="16"/>
  <c r="BN236" i="16"/>
  <c r="BS236" i="16"/>
  <c r="BH235" i="16"/>
  <c r="AQ236" i="16"/>
  <c r="AN236" i="16"/>
  <c r="AS236" i="16"/>
  <c r="AA236" i="16"/>
  <c r="AD236" i="16"/>
  <c r="AF236" i="16"/>
  <c r="O235" i="16"/>
  <c r="R235" i="16"/>
  <c r="T235" i="16"/>
  <c r="L236" i="16" s="1"/>
  <c r="P236" i="16" s="1"/>
  <c r="L233" i="15"/>
  <c r="O233" i="15"/>
  <c r="Q233" i="15"/>
  <c r="I234" i="15" s="1"/>
  <c r="L234" i="14"/>
  <c r="Q234" i="14"/>
  <c r="I235" i="14" s="1"/>
  <c r="O234" i="14"/>
  <c r="AO233" i="18" l="1"/>
  <c r="AR233" i="18"/>
  <c r="AT233" i="18"/>
  <c r="AL234" i="18" s="1"/>
  <c r="BB233" i="18"/>
  <c r="BG233" i="18"/>
  <c r="AY234" i="18" s="1"/>
  <c r="BE233" i="18"/>
  <c r="G27" i="18"/>
  <c r="E27" i="18"/>
  <c r="BU233" i="18"/>
  <c r="C27" i="18"/>
  <c r="CB233" i="18"/>
  <c r="CG233" i="18"/>
  <c r="BY234" i="18" s="1"/>
  <c r="CE233" i="18"/>
  <c r="Q234" i="18"/>
  <c r="N234" i="18"/>
  <c r="S234" i="18"/>
  <c r="D27" i="18"/>
  <c r="BP234" i="18"/>
  <c r="AB233" i="18"/>
  <c r="AG233" i="18"/>
  <c r="Y234" i="18" s="1"/>
  <c r="AE233" i="18"/>
  <c r="AD233" i="17"/>
  <c r="AA233" i="17"/>
  <c r="AF233" i="17"/>
  <c r="BD233" i="17"/>
  <c r="BA233" i="17"/>
  <c r="BF233" i="17"/>
  <c r="AQ233" i="17"/>
  <c r="AN233" i="17"/>
  <c r="AS233" i="17"/>
  <c r="Q233" i="17"/>
  <c r="N233" i="17"/>
  <c r="S233" i="17"/>
  <c r="CD233" i="17"/>
  <c r="CA233" i="17"/>
  <c r="CF233" i="17"/>
  <c r="BQ233" i="17"/>
  <c r="BN233" i="17"/>
  <c r="BS233" i="17"/>
  <c r="CB236" i="16"/>
  <c r="CG236" i="16"/>
  <c r="BY237" i="16" s="1"/>
  <c r="CC237" i="16" s="1"/>
  <c r="CE236" i="16"/>
  <c r="BO236" i="16"/>
  <c r="BT236" i="16"/>
  <c r="BL237" i="16" s="1"/>
  <c r="BP237" i="16" s="1"/>
  <c r="BQ237" i="16" s="1"/>
  <c r="BR236" i="16"/>
  <c r="BD236" i="16"/>
  <c r="BA236" i="16"/>
  <c r="BF236" i="16"/>
  <c r="AO236" i="16"/>
  <c r="AR236" i="16"/>
  <c r="AT236" i="16"/>
  <c r="AL237" i="16" s="1"/>
  <c r="AP237" i="16" s="1"/>
  <c r="AB236" i="16"/>
  <c r="AE236" i="16"/>
  <c r="AG236" i="16"/>
  <c r="Y237" i="16" s="1"/>
  <c r="AC237" i="16" s="1"/>
  <c r="U235" i="16"/>
  <c r="M234" i="15"/>
  <c r="R233" i="15"/>
  <c r="R234" i="14"/>
  <c r="M235" i="14"/>
  <c r="BQ234" i="18" l="1"/>
  <c r="BN234" i="18"/>
  <c r="BS234" i="18"/>
  <c r="BC234" i="18"/>
  <c r="O234" i="18"/>
  <c r="R234" i="18"/>
  <c r="T234" i="18"/>
  <c r="L235" i="18" s="1"/>
  <c r="AP234" i="18"/>
  <c r="CC234" i="18"/>
  <c r="BH233" i="18"/>
  <c r="AU233" i="18"/>
  <c r="AH233" i="18"/>
  <c r="AC234" i="18"/>
  <c r="CH233" i="18"/>
  <c r="G27" i="17"/>
  <c r="AO233" i="17"/>
  <c r="AR233" i="17"/>
  <c r="AT233" i="17"/>
  <c r="AL234" i="17" s="1"/>
  <c r="CB233" i="17"/>
  <c r="CG233" i="17"/>
  <c r="BY234" i="17" s="1"/>
  <c r="CE233" i="17"/>
  <c r="B27" i="17"/>
  <c r="C27" i="17"/>
  <c r="F27" i="17"/>
  <c r="AB233" i="17"/>
  <c r="AE233" i="17"/>
  <c r="AG233" i="17"/>
  <c r="Y234" i="17" s="1"/>
  <c r="E27" i="17"/>
  <c r="BB233" i="17"/>
  <c r="BE233" i="17"/>
  <c r="BG233" i="17"/>
  <c r="AY234" i="17" s="1"/>
  <c r="O233" i="17"/>
  <c r="T233" i="17"/>
  <c r="L234" i="17" s="1"/>
  <c r="R233" i="17"/>
  <c r="BO233" i="17"/>
  <c r="BT233" i="17"/>
  <c r="BL234" i="17" s="1"/>
  <c r="BR233" i="17"/>
  <c r="D27" i="17"/>
  <c r="CH236" i="16"/>
  <c r="BU236" i="16"/>
  <c r="BB236" i="16"/>
  <c r="BE236" i="16"/>
  <c r="BG236" i="16"/>
  <c r="AY237" i="16" s="1"/>
  <c r="BC237" i="16" s="1"/>
  <c r="AU236" i="16"/>
  <c r="AH236" i="16"/>
  <c r="Q236" i="16"/>
  <c r="N236" i="16"/>
  <c r="S236" i="16"/>
  <c r="N234" i="15"/>
  <c r="K234" i="15"/>
  <c r="P234" i="15"/>
  <c r="N235" i="14"/>
  <c r="K235" i="14"/>
  <c r="P235" i="14"/>
  <c r="U234" i="18" l="1"/>
  <c r="AD234" i="18"/>
  <c r="AA234" i="18"/>
  <c r="AF234" i="18"/>
  <c r="BD234" i="18"/>
  <c r="BA234" i="18"/>
  <c r="BF234" i="18"/>
  <c r="P235" i="18"/>
  <c r="AQ234" i="18"/>
  <c r="AN234" i="18"/>
  <c r="AS234" i="18"/>
  <c r="BO234" i="18"/>
  <c r="BT234" i="18"/>
  <c r="BL235" i="18" s="1"/>
  <c r="BR234" i="18"/>
  <c r="CD234" i="18"/>
  <c r="CA234" i="18"/>
  <c r="CF234" i="18"/>
  <c r="P234" i="17"/>
  <c r="AU233" i="17"/>
  <c r="AH233" i="17"/>
  <c r="BH233" i="17"/>
  <c r="BU233" i="17"/>
  <c r="BP234" i="17"/>
  <c r="CC234" i="17"/>
  <c r="AP234" i="17"/>
  <c r="CH233" i="17"/>
  <c r="BC234" i="17"/>
  <c r="U233" i="17"/>
  <c r="AC234" i="17"/>
  <c r="CD237" i="16"/>
  <c r="CA237" i="16"/>
  <c r="CF237" i="16"/>
  <c r="BN237" i="16"/>
  <c r="BS237" i="16"/>
  <c r="BH236" i="16"/>
  <c r="AQ237" i="16"/>
  <c r="AN237" i="16"/>
  <c r="AS237" i="16"/>
  <c r="AD237" i="16"/>
  <c r="AA237" i="16"/>
  <c r="AF237" i="16"/>
  <c r="O236" i="16"/>
  <c r="T236" i="16"/>
  <c r="L237" i="16" s="1"/>
  <c r="P237" i="16" s="1"/>
  <c r="R236" i="16"/>
  <c r="L234" i="15"/>
  <c r="Q234" i="15"/>
  <c r="I235" i="15" s="1"/>
  <c r="O234" i="15"/>
  <c r="L235" i="14"/>
  <c r="O235" i="14"/>
  <c r="Q235" i="14"/>
  <c r="I236" i="14" s="1"/>
  <c r="CB234" i="18" l="1"/>
  <c r="CG234" i="18"/>
  <c r="BY235" i="18" s="1"/>
  <c r="CE234" i="18"/>
  <c r="BP235" i="18"/>
  <c r="BB234" i="18"/>
  <c r="BE234" i="18"/>
  <c r="BG234" i="18"/>
  <c r="AY235" i="18" s="1"/>
  <c r="Q235" i="18"/>
  <c r="N235" i="18"/>
  <c r="S235" i="18"/>
  <c r="AO234" i="18"/>
  <c r="AT234" i="18"/>
  <c r="AL235" i="18" s="1"/>
  <c r="AR234" i="18"/>
  <c r="AB234" i="18"/>
  <c r="AE234" i="18"/>
  <c r="AG234" i="18"/>
  <c r="Y235" i="18" s="1"/>
  <c r="BU234" i="18"/>
  <c r="AQ234" i="17"/>
  <c r="AN234" i="17"/>
  <c r="AS234" i="17"/>
  <c r="BD234" i="17"/>
  <c r="BA234" i="17"/>
  <c r="BF234" i="17"/>
  <c r="Q234" i="17"/>
  <c r="N234" i="17"/>
  <c r="S234" i="17"/>
  <c r="AD234" i="17"/>
  <c r="AA234" i="17"/>
  <c r="AF234" i="17"/>
  <c r="CD234" i="17"/>
  <c r="CA234" i="17"/>
  <c r="CF234" i="17"/>
  <c r="BQ234" i="17"/>
  <c r="BN234" i="17"/>
  <c r="BS234" i="17"/>
  <c r="CB237" i="16"/>
  <c r="CE237" i="16"/>
  <c r="CG237" i="16"/>
  <c r="BY238" i="16" s="1"/>
  <c r="CC238" i="16" s="1"/>
  <c r="BO237" i="16"/>
  <c r="BR237" i="16"/>
  <c r="BT237" i="16"/>
  <c r="BL238" i="16" s="1"/>
  <c r="BP238" i="16" s="1"/>
  <c r="BQ238" i="16" s="1"/>
  <c r="BD237" i="16"/>
  <c r="BA237" i="16"/>
  <c r="BF237" i="16"/>
  <c r="AO237" i="16"/>
  <c r="AR237" i="16"/>
  <c r="AT237" i="16"/>
  <c r="AL238" i="16" s="1"/>
  <c r="AP238" i="16" s="1"/>
  <c r="AB237" i="16"/>
  <c r="AG237" i="16"/>
  <c r="Y238" i="16" s="1"/>
  <c r="AC238" i="16" s="1"/>
  <c r="AE237" i="16"/>
  <c r="U236" i="16"/>
  <c r="M235" i="15"/>
  <c r="R234" i="15"/>
  <c r="M236" i="14"/>
  <c r="R235" i="14"/>
  <c r="CC235" i="18" l="1"/>
  <c r="BQ235" i="18"/>
  <c r="BN235" i="18"/>
  <c r="BS235" i="18"/>
  <c r="CH234" i="18"/>
  <c r="AC235" i="18"/>
  <c r="AU234" i="18"/>
  <c r="BC235" i="18"/>
  <c r="O235" i="18"/>
  <c r="R235" i="18"/>
  <c r="T235" i="18"/>
  <c r="L236" i="18" s="1"/>
  <c r="AH234" i="18"/>
  <c r="AP235" i="18"/>
  <c r="BH234" i="18"/>
  <c r="CB234" i="17"/>
  <c r="CE234" i="17"/>
  <c r="CG234" i="17"/>
  <c r="BY235" i="17" s="1"/>
  <c r="AB234" i="17"/>
  <c r="AE234" i="17"/>
  <c r="AG234" i="17"/>
  <c r="Y235" i="17" s="1"/>
  <c r="AO234" i="17"/>
  <c r="AR234" i="17"/>
  <c r="AT234" i="17"/>
  <c r="AL235" i="17" s="1"/>
  <c r="O234" i="17"/>
  <c r="T234" i="17"/>
  <c r="L235" i="17" s="1"/>
  <c r="R234" i="17"/>
  <c r="BB234" i="17"/>
  <c r="BG234" i="17"/>
  <c r="AY235" i="17" s="1"/>
  <c r="BE234" i="17"/>
  <c r="BO234" i="17"/>
  <c r="BR234" i="17"/>
  <c r="BT234" i="17"/>
  <c r="BL235" i="17" s="1"/>
  <c r="CH237" i="16"/>
  <c r="BU237" i="16"/>
  <c r="BB237" i="16"/>
  <c r="BG237" i="16"/>
  <c r="AY238" i="16" s="1"/>
  <c r="BC238" i="16" s="1"/>
  <c r="BE237" i="16"/>
  <c r="AU237" i="16"/>
  <c r="AH237" i="16"/>
  <c r="Q237" i="16"/>
  <c r="N237" i="16"/>
  <c r="S237" i="16"/>
  <c r="N235" i="15"/>
  <c r="K235" i="15"/>
  <c r="P235" i="15"/>
  <c r="N236" i="14"/>
  <c r="K236" i="14"/>
  <c r="P236" i="14"/>
  <c r="BD235" i="18" l="1"/>
  <c r="BA235" i="18"/>
  <c r="BF235" i="18"/>
  <c r="U235" i="18"/>
  <c r="AQ235" i="18"/>
  <c r="AN235" i="18"/>
  <c r="AS235" i="18"/>
  <c r="BO235" i="18"/>
  <c r="BR235" i="18"/>
  <c r="BT235" i="18"/>
  <c r="BL236" i="18" s="1"/>
  <c r="P236" i="18"/>
  <c r="AD235" i="18"/>
  <c r="AA235" i="18"/>
  <c r="AF235" i="18"/>
  <c r="CD235" i="18"/>
  <c r="CA235" i="18"/>
  <c r="CF235" i="18"/>
  <c r="BU234" i="17"/>
  <c r="U234" i="17"/>
  <c r="CH234" i="17"/>
  <c r="BP235" i="17"/>
  <c r="CC235" i="17"/>
  <c r="AP235" i="17"/>
  <c r="BC235" i="17"/>
  <c r="P235" i="17"/>
  <c r="AU234" i="17"/>
  <c r="BH234" i="17"/>
  <c r="AC235" i="17"/>
  <c r="AH234" i="17"/>
  <c r="CD238" i="16"/>
  <c r="CA238" i="16"/>
  <c r="CF238" i="16"/>
  <c r="BN238" i="16"/>
  <c r="BS238" i="16"/>
  <c r="BH237" i="16"/>
  <c r="AQ238" i="16"/>
  <c r="AN238" i="16"/>
  <c r="AS238" i="16"/>
  <c r="AD238" i="16"/>
  <c r="AA238" i="16"/>
  <c r="AF238" i="16"/>
  <c r="O237" i="16"/>
  <c r="T237" i="16"/>
  <c r="L238" i="16" s="1"/>
  <c r="P238" i="16" s="1"/>
  <c r="R237" i="16"/>
  <c r="L235" i="15"/>
  <c r="Q235" i="15"/>
  <c r="I236" i="15" s="1"/>
  <c r="O235" i="15"/>
  <c r="L236" i="14"/>
  <c r="Q236" i="14"/>
  <c r="I237" i="14" s="1"/>
  <c r="O236" i="14"/>
  <c r="AO235" i="18" l="1"/>
  <c r="AT235" i="18"/>
  <c r="AL236" i="18" s="1"/>
  <c r="AR235" i="18"/>
  <c r="CB235" i="18"/>
  <c r="CE235" i="18"/>
  <c r="CG235" i="18"/>
  <c r="BY236" i="18" s="1"/>
  <c r="BU235" i="18"/>
  <c r="BB235" i="18"/>
  <c r="BG235" i="18"/>
  <c r="AY236" i="18" s="1"/>
  <c r="BE235" i="18"/>
  <c r="AB235" i="18"/>
  <c r="AE235" i="18"/>
  <c r="AG235" i="18"/>
  <c r="Y236" i="18" s="1"/>
  <c r="Q236" i="18"/>
  <c r="N236" i="18"/>
  <c r="S236" i="18"/>
  <c r="BP236" i="18"/>
  <c r="AD235" i="17"/>
  <c r="AA235" i="17"/>
  <c r="AF235" i="17"/>
  <c r="Q235" i="17"/>
  <c r="N235" i="17"/>
  <c r="S235" i="17"/>
  <c r="AQ235" i="17"/>
  <c r="AN235" i="17"/>
  <c r="AS235" i="17"/>
  <c r="CD235" i="17"/>
  <c r="CA235" i="17"/>
  <c r="CF235" i="17"/>
  <c r="BQ235" i="17"/>
  <c r="BN235" i="17"/>
  <c r="BS235" i="17"/>
  <c r="BD235" i="17"/>
  <c r="BA235" i="17"/>
  <c r="BF235" i="17"/>
  <c r="CB238" i="16"/>
  <c r="CG238" i="16"/>
  <c r="BY239" i="16" s="1"/>
  <c r="CC239" i="16" s="1"/>
  <c r="CE238" i="16"/>
  <c r="BO238" i="16"/>
  <c r="BT238" i="16"/>
  <c r="BL239" i="16" s="1"/>
  <c r="BP239" i="16" s="1"/>
  <c r="BQ239" i="16" s="1"/>
  <c r="BR238" i="16"/>
  <c r="BD238" i="16"/>
  <c r="BA238" i="16"/>
  <c r="BF238" i="16"/>
  <c r="AO238" i="16"/>
  <c r="AT238" i="16"/>
  <c r="AL239" i="16" s="1"/>
  <c r="AP239" i="16" s="1"/>
  <c r="AR238" i="16"/>
  <c r="AB238" i="16"/>
  <c r="AG238" i="16"/>
  <c r="Y239" i="16" s="1"/>
  <c r="AC239" i="16" s="1"/>
  <c r="AE238" i="16"/>
  <c r="U237" i="16"/>
  <c r="M236" i="15"/>
  <c r="R235" i="15"/>
  <c r="R236" i="14"/>
  <c r="M237" i="14"/>
  <c r="CH235" i="18" l="1"/>
  <c r="BH235" i="18"/>
  <c r="AU235" i="18"/>
  <c r="BC236" i="18"/>
  <c r="O236" i="18"/>
  <c r="T236" i="18"/>
  <c r="L237" i="18" s="1"/>
  <c r="R236" i="18"/>
  <c r="AH235" i="18"/>
  <c r="BQ236" i="18"/>
  <c r="BN236" i="18"/>
  <c r="BS236" i="18"/>
  <c r="AP236" i="18"/>
  <c r="AC236" i="18"/>
  <c r="CC236" i="18"/>
  <c r="O235" i="17"/>
  <c r="R235" i="17"/>
  <c r="T235" i="17"/>
  <c r="L236" i="17" s="1"/>
  <c r="CB235" i="17"/>
  <c r="CG235" i="17"/>
  <c r="BY236" i="17" s="1"/>
  <c r="CE235" i="17"/>
  <c r="AB235" i="17"/>
  <c r="AG235" i="17"/>
  <c r="Y236" i="17" s="1"/>
  <c r="AE235" i="17"/>
  <c r="AO235" i="17"/>
  <c r="AR235" i="17"/>
  <c r="AT235" i="17"/>
  <c r="AL236" i="17" s="1"/>
  <c r="BO235" i="17"/>
  <c r="BR235" i="17"/>
  <c r="BT235" i="17"/>
  <c r="BL236" i="17" s="1"/>
  <c r="BB235" i="17"/>
  <c r="BG235" i="17"/>
  <c r="AY236" i="17" s="1"/>
  <c r="BE235" i="17"/>
  <c r="CH238" i="16"/>
  <c r="BU238" i="16"/>
  <c r="BB238" i="16"/>
  <c r="BE238" i="16"/>
  <c r="BG238" i="16"/>
  <c r="AY239" i="16" s="1"/>
  <c r="BC239" i="16" s="1"/>
  <c r="AU238" i="16"/>
  <c r="AH238" i="16"/>
  <c r="Q238" i="16"/>
  <c r="N238" i="16"/>
  <c r="S238" i="16"/>
  <c r="N236" i="15"/>
  <c r="K236" i="15"/>
  <c r="P236" i="15"/>
  <c r="N237" i="14"/>
  <c r="K237" i="14"/>
  <c r="P237" i="14"/>
  <c r="CD236" i="18" l="1"/>
  <c r="CA236" i="18"/>
  <c r="CF236" i="18"/>
  <c r="BO236" i="18"/>
  <c r="BR236" i="18"/>
  <c r="BT236" i="18"/>
  <c r="BL237" i="18" s="1"/>
  <c r="BD236" i="18"/>
  <c r="BA236" i="18"/>
  <c r="BF236" i="18"/>
  <c r="AD236" i="18"/>
  <c r="AA236" i="18"/>
  <c r="AF236" i="18"/>
  <c r="AQ236" i="18"/>
  <c r="AN236" i="18"/>
  <c r="AS236" i="18"/>
  <c r="U236" i="18"/>
  <c r="P237" i="18"/>
  <c r="CC236" i="17"/>
  <c r="AU235" i="17"/>
  <c r="BH235" i="17"/>
  <c r="P236" i="17"/>
  <c r="U235" i="17"/>
  <c r="AH235" i="17"/>
  <c r="AC236" i="17"/>
  <c r="AP236" i="17"/>
  <c r="BC236" i="17"/>
  <c r="BP236" i="17"/>
  <c r="BU235" i="17"/>
  <c r="CH235" i="17"/>
  <c r="CD239" i="16"/>
  <c r="CA239" i="16"/>
  <c r="CF239" i="16"/>
  <c r="BN239" i="16"/>
  <c r="BS239" i="16"/>
  <c r="BH238" i="16"/>
  <c r="AQ239" i="16"/>
  <c r="AN239" i="16"/>
  <c r="AS239" i="16"/>
  <c r="AD239" i="16"/>
  <c r="AA239" i="16"/>
  <c r="AF239" i="16"/>
  <c r="O238" i="16"/>
  <c r="T238" i="16"/>
  <c r="L239" i="16" s="1"/>
  <c r="P239" i="16" s="1"/>
  <c r="R238" i="16"/>
  <c r="L236" i="15"/>
  <c r="Q236" i="15"/>
  <c r="I237" i="15" s="1"/>
  <c r="O236" i="15"/>
  <c r="L237" i="14"/>
  <c r="O237" i="14"/>
  <c r="Q237" i="14"/>
  <c r="I238" i="14" s="1"/>
  <c r="BB236" i="18" l="1"/>
  <c r="BE236" i="18"/>
  <c r="BG236" i="18"/>
  <c r="AY237" i="18" s="1"/>
  <c r="AO236" i="18"/>
  <c r="AR236" i="18"/>
  <c r="AT236" i="18"/>
  <c r="AL237" i="18" s="1"/>
  <c r="BU236" i="18"/>
  <c r="AB236" i="18"/>
  <c r="AG236" i="18"/>
  <c r="Y237" i="18" s="1"/>
  <c r="AE236" i="18"/>
  <c r="Q237" i="18"/>
  <c r="N237" i="18"/>
  <c r="S237" i="18"/>
  <c r="CB236" i="18"/>
  <c r="CE236" i="18"/>
  <c r="CG236" i="18"/>
  <c r="BY237" i="18" s="1"/>
  <c r="BP237" i="18"/>
  <c r="Q236" i="17"/>
  <c r="N236" i="17"/>
  <c r="S236" i="17"/>
  <c r="AD236" i="17"/>
  <c r="AA236" i="17"/>
  <c r="AF236" i="17"/>
  <c r="BD236" i="17"/>
  <c r="BA236" i="17"/>
  <c r="BF236" i="17"/>
  <c r="AQ236" i="17"/>
  <c r="AN236" i="17"/>
  <c r="AS236" i="17"/>
  <c r="BQ236" i="17"/>
  <c r="BN236" i="17"/>
  <c r="BS236" i="17"/>
  <c r="CD236" i="17"/>
  <c r="CA236" i="17"/>
  <c r="CF236" i="17"/>
  <c r="CB239" i="16"/>
  <c r="CG239" i="16"/>
  <c r="BY240" i="16" s="1"/>
  <c r="CC240" i="16" s="1"/>
  <c r="CE239" i="16"/>
  <c r="BO239" i="16"/>
  <c r="BR239" i="16"/>
  <c r="BT239" i="16"/>
  <c r="BL240" i="16" s="1"/>
  <c r="BP240" i="16" s="1"/>
  <c r="BQ240" i="16" s="1"/>
  <c r="BD239" i="16"/>
  <c r="BA239" i="16"/>
  <c r="BF239" i="16"/>
  <c r="AO239" i="16"/>
  <c r="AT239" i="16"/>
  <c r="AL240" i="16" s="1"/>
  <c r="AP240" i="16" s="1"/>
  <c r="AR239" i="16"/>
  <c r="AB239" i="16"/>
  <c r="AE239" i="16"/>
  <c r="AG239" i="16"/>
  <c r="Y240" i="16" s="1"/>
  <c r="AC240" i="16" s="1"/>
  <c r="U238" i="16"/>
  <c r="M237" i="15"/>
  <c r="R236" i="15"/>
  <c r="R237" i="14"/>
  <c r="M238" i="14"/>
  <c r="O237" i="18" l="1"/>
  <c r="T237" i="18"/>
  <c r="L238" i="18" s="1"/>
  <c r="R237" i="18"/>
  <c r="BQ237" i="18"/>
  <c r="BN237" i="18"/>
  <c r="BS237" i="18"/>
  <c r="CC237" i="18"/>
  <c r="BC237" i="18"/>
  <c r="CH236" i="18"/>
  <c r="AC237" i="18"/>
  <c r="BH236" i="18"/>
  <c r="AP237" i="18"/>
  <c r="AU236" i="18"/>
  <c r="AH236" i="18"/>
  <c r="BO236" i="17"/>
  <c r="BT236" i="17"/>
  <c r="BL237" i="17" s="1"/>
  <c r="BR236" i="17"/>
  <c r="BB236" i="17"/>
  <c r="BG236" i="17"/>
  <c r="AY237" i="17" s="1"/>
  <c r="BE236" i="17"/>
  <c r="O236" i="17"/>
  <c r="R236" i="17"/>
  <c r="T236" i="17"/>
  <c r="L237" i="17" s="1"/>
  <c r="AB236" i="17"/>
  <c r="AG236" i="17"/>
  <c r="Y237" i="17" s="1"/>
  <c r="AE236" i="17"/>
  <c r="AO236" i="17"/>
  <c r="AT236" i="17"/>
  <c r="AL237" i="17" s="1"/>
  <c r="AR236" i="17"/>
  <c r="CB236" i="17"/>
  <c r="CG236" i="17"/>
  <c r="BY237" i="17" s="1"/>
  <c r="CE236" i="17"/>
  <c r="CH239" i="16"/>
  <c r="BU239" i="16"/>
  <c r="BB239" i="16"/>
  <c r="BE239" i="16"/>
  <c r="BG239" i="16"/>
  <c r="AY240" i="16" s="1"/>
  <c r="BC240" i="16" s="1"/>
  <c r="AU239" i="16"/>
  <c r="AH239" i="16"/>
  <c r="Q239" i="16"/>
  <c r="N239" i="16"/>
  <c r="S239" i="16"/>
  <c r="N237" i="15"/>
  <c r="K237" i="15"/>
  <c r="P237" i="15"/>
  <c r="N238" i="14"/>
  <c r="K238" i="14"/>
  <c r="P238" i="14"/>
  <c r="U237" i="18" l="1"/>
  <c r="CD237" i="18"/>
  <c r="CA237" i="18"/>
  <c r="CF237" i="18"/>
  <c r="AD237" i="18"/>
  <c r="AA237" i="18"/>
  <c r="AF237" i="18"/>
  <c r="AQ237" i="18"/>
  <c r="AN237" i="18"/>
  <c r="AS237" i="18"/>
  <c r="BD237" i="18"/>
  <c r="BA237" i="18"/>
  <c r="BF237" i="18"/>
  <c r="P238" i="18"/>
  <c r="BO237" i="18"/>
  <c r="BT237" i="18"/>
  <c r="BL238" i="18" s="1"/>
  <c r="BR237" i="18"/>
  <c r="BC237" i="17"/>
  <c r="P237" i="17"/>
  <c r="U236" i="17"/>
  <c r="BU236" i="17"/>
  <c r="AC237" i="17"/>
  <c r="AU236" i="17"/>
  <c r="BP237" i="17"/>
  <c r="BH236" i="17"/>
  <c r="CH236" i="17"/>
  <c r="CC237" i="17"/>
  <c r="AP237" i="17"/>
  <c r="AH236" i="17"/>
  <c r="CD240" i="16"/>
  <c r="CA240" i="16"/>
  <c r="CF240" i="16"/>
  <c r="BN240" i="16"/>
  <c r="BS240" i="16"/>
  <c r="BH239" i="16"/>
  <c r="AQ240" i="16"/>
  <c r="AN240" i="16"/>
  <c r="AS240" i="16"/>
  <c r="AA240" i="16"/>
  <c r="AD240" i="16"/>
  <c r="AF240" i="16"/>
  <c r="O239" i="16"/>
  <c r="T239" i="16"/>
  <c r="L240" i="16" s="1"/>
  <c r="P240" i="16" s="1"/>
  <c r="R239" i="16"/>
  <c r="L237" i="15"/>
  <c r="Q237" i="15"/>
  <c r="I238" i="15" s="1"/>
  <c r="O237" i="15"/>
  <c r="L238" i="14"/>
  <c r="O238" i="14"/>
  <c r="Q238" i="14"/>
  <c r="I239" i="14" s="1"/>
  <c r="AB237" i="18" l="1"/>
  <c r="AG237" i="18"/>
  <c r="Y238" i="18" s="1"/>
  <c r="AE237" i="18"/>
  <c r="BB237" i="18"/>
  <c r="BG237" i="18"/>
  <c r="AY238" i="18" s="1"/>
  <c r="BE237" i="18"/>
  <c r="CB237" i="18"/>
  <c r="CE237" i="18"/>
  <c r="CG237" i="18"/>
  <c r="BY238" i="18" s="1"/>
  <c r="BP238" i="18"/>
  <c r="BU237" i="18"/>
  <c r="AO237" i="18"/>
  <c r="AT237" i="18"/>
  <c r="AL238" i="18" s="1"/>
  <c r="AR237" i="18"/>
  <c r="Q238" i="18"/>
  <c r="N238" i="18"/>
  <c r="S238" i="18"/>
  <c r="AQ237" i="17"/>
  <c r="AN237" i="17"/>
  <c r="AS237" i="17"/>
  <c r="BQ237" i="17"/>
  <c r="BN237" i="17"/>
  <c r="BS237" i="17"/>
  <c r="Q237" i="17"/>
  <c r="N237" i="17"/>
  <c r="S237" i="17"/>
  <c r="CD237" i="17"/>
  <c r="CA237" i="17"/>
  <c r="CF237" i="17"/>
  <c r="AD237" i="17"/>
  <c r="AA237" i="17"/>
  <c r="AF237" i="17"/>
  <c r="BD237" i="17"/>
  <c r="BA237" i="17"/>
  <c r="BF237" i="17"/>
  <c r="CB240" i="16"/>
  <c r="CE240" i="16"/>
  <c r="CG240" i="16"/>
  <c r="BY241" i="16" s="1"/>
  <c r="CC241" i="16" s="1"/>
  <c r="BO240" i="16"/>
  <c r="BR240" i="16"/>
  <c r="BT240" i="16"/>
  <c r="BL241" i="16" s="1"/>
  <c r="BP241" i="16" s="1"/>
  <c r="BQ241" i="16" s="1"/>
  <c r="BD240" i="16"/>
  <c r="BA240" i="16"/>
  <c r="BF240" i="16"/>
  <c r="AO240" i="16"/>
  <c r="AR240" i="16"/>
  <c r="AT240" i="16"/>
  <c r="AL241" i="16" s="1"/>
  <c r="AP241" i="16" s="1"/>
  <c r="AB240" i="16"/>
  <c r="AG240" i="16"/>
  <c r="Y241" i="16" s="1"/>
  <c r="AC241" i="16" s="1"/>
  <c r="AE240" i="16"/>
  <c r="U239" i="16"/>
  <c r="R237" i="15"/>
  <c r="M238" i="15"/>
  <c r="M239" i="14"/>
  <c r="R238" i="14"/>
  <c r="BC238" i="18" l="1"/>
  <c r="BQ238" i="18"/>
  <c r="BN238" i="18"/>
  <c r="BS238" i="18"/>
  <c r="AH237" i="18"/>
  <c r="O238" i="18"/>
  <c r="T238" i="18"/>
  <c r="L239" i="18" s="1"/>
  <c r="R238" i="18"/>
  <c r="AC238" i="18"/>
  <c r="CH237" i="18"/>
  <c r="BH237" i="18"/>
  <c r="AU237" i="18"/>
  <c r="AP238" i="18"/>
  <c r="CC238" i="18"/>
  <c r="O237" i="17"/>
  <c r="T237" i="17"/>
  <c r="L238" i="17" s="1"/>
  <c r="R237" i="17"/>
  <c r="CB237" i="17"/>
  <c r="CE237" i="17"/>
  <c r="CG237" i="17"/>
  <c r="BY238" i="17" s="1"/>
  <c r="AO237" i="17"/>
  <c r="AR237" i="17"/>
  <c r="AT237" i="17"/>
  <c r="AL238" i="17" s="1"/>
  <c r="AB237" i="17"/>
  <c r="AG237" i="17"/>
  <c r="Y238" i="17" s="1"/>
  <c r="AE237" i="17"/>
  <c r="BO237" i="17"/>
  <c r="BT237" i="17"/>
  <c r="BL238" i="17" s="1"/>
  <c r="BR237" i="17"/>
  <c r="BB237" i="17"/>
  <c r="BG237" i="17"/>
  <c r="AY238" i="17" s="1"/>
  <c r="BE237" i="17"/>
  <c r="CH240" i="16"/>
  <c r="BU240" i="16"/>
  <c r="BB240" i="16"/>
  <c r="BG240" i="16"/>
  <c r="AY241" i="16" s="1"/>
  <c r="BC241" i="16" s="1"/>
  <c r="BE240" i="16"/>
  <c r="AU240" i="16"/>
  <c r="AH240" i="16"/>
  <c r="Q240" i="16"/>
  <c r="N240" i="16"/>
  <c r="S240" i="16"/>
  <c r="N238" i="15"/>
  <c r="K238" i="15"/>
  <c r="P238" i="15"/>
  <c r="N239" i="14"/>
  <c r="K239" i="14"/>
  <c r="P239" i="14"/>
  <c r="CD238" i="18" l="1"/>
  <c r="CA238" i="18"/>
  <c r="CF238" i="18"/>
  <c r="AQ238" i="18"/>
  <c r="AN238" i="18"/>
  <c r="AS238" i="18"/>
  <c r="U238" i="18"/>
  <c r="AD238" i="18"/>
  <c r="AA238" i="18"/>
  <c r="AF238" i="18"/>
  <c r="BO238" i="18"/>
  <c r="BT238" i="18"/>
  <c r="BL239" i="18" s="1"/>
  <c r="BR238" i="18"/>
  <c r="P239" i="18"/>
  <c r="BD238" i="18"/>
  <c r="BA238" i="18"/>
  <c r="BF238" i="18"/>
  <c r="BC238" i="17"/>
  <c r="BU237" i="17"/>
  <c r="P238" i="17"/>
  <c r="CH237" i="17"/>
  <c r="BH237" i="17"/>
  <c r="U237" i="17"/>
  <c r="BP238" i="17"/>
  <c r="AH237" i="17"/>
  <c r="AC238" i="17"/>
  <c r="AP238" i="17"/>
  <c r="AU237" i="17"/>
  <c r="CC238" i="17"/>
  <c r="CD241" i="16"/>
  <c r="CA241" i="16"/>
  <c r="CF241" i="16"/>
  <c r="BN241" i="16"/>
  <c r="BS241" i="16"/>
  <c r="BH240" i="16"/>
  <c r="AQ241" i="16"/>
  <c r="AN241" i="16"/>
  <c r="AS241" i="16"/>
  <c r="AD241" i="16"/>
  <c r="AA241" i="16"/>
  <c r="AF241" i="16"/>
  <c r="O240" i="16"/>
  <c r="R240" i="16"/>
  <c r="T240" i="16"/>
  <c r="L241" i="16" s="1"/>
  <c r="P241" i="16" s="1"/>
  <c r="L238" i="15"/>
  <c r="O238" i="15"/>
  <c r="Q238" i="15"/>
  <c r="I239" i="15" s="1"/>
  <c r="L239" i="14"/>
  <c r="O239" i="14"/>
  <c r="Q239" i="14"/>
  <c r="I240" i="14" s="1"/>
  <c r="BP239" i="18" l="1"/>
  <c r="Q239" i="18"/>
  <c r="N239" i="18"/>
  <c r="S239" i="18"/>
  <c r="BU238" i="18"/>
  <c r="AO238" i="18"/>
  <c r="AT238" i="18"/>
  <c r="AL239" i="18" s="1"/>
  <c r="AR238" i="18"/>
  <c r="BB238" i="18"/>
  <c r="BE238" i="18"/>
  <c r="BG238" i="18"/>
  <c r="AY239" i="18" s="1"/>
  <c r="CB238" i="18"/>
  <c r="CE238" i="18"/>
  <c r="CG238" i="18"/>
  <c r="BY239" i="18" s="1"/>
  <c r="AB238" i="18"/>
  <c r="AG238" i="18"/>
  <c r="Y239" i="18" s="1"/>
  <c r="AE238" i="18"/>
  <c r="CD238" i="17"/>
  <c r="CA238" i="17"/>
  <c r="CF238" i="17"/>
  <c r="BQ238" i="17"/>
  <c r="BN238" i="17"/>
  <c r="BS238" i="17"/>
  <c r="BD238" i="17"/>
  <c r="BA238" i="17"/>
  <c r="BF238" i="17"/>
  <c r="Q238" i="17"/>
  <c r="N238" i="17"/>
  <c r="S238" i="17"/>
  <c r="AQ238" i="17"/>
  <c r="AN238" i="17"/>
  <c r="AS238" i="17"/>
  <c r="AD238" i="17"/>
  <c r="AA238" i="17"/>
  <c r="AF238" i="17"/>
  <c r="CB241" i="16"/>
  <c r="CG241" i="16"/>
  <c r="BY242" i="16" s="1"/>
  <c r="CC242" i="16" s="1"/>
  <c r="CE241" i="16"/>
  <c r="BO241" i="16"/>
  <c r="BT241" i="16"/>
  <c r="BL242" i="16" s="1"/>
  <c r="BP242" i="16" s="1"/>
  <c r="BQ242" i="16" s="1"/>
  <c r="BR241" i="16"/>
  <c r="BD241" i="16"/>
  <c r="BA241" i="16"/>
  <c r="BF241" i="16"/>
  <c r="AO241" i="16"/>
  <c r="AR241" i="16"/>
  <c r="AT241" i="16"/>
  <c r="AL242" i="16" s="1"/>
  <c r="AP242" i="16" s="1"/>
  <c r="AB241" i="16"/>
  <c r="AG241" i="16"/>
  <c r="Y242" i="16" s="1"/>
  <c r="AC242" i="16" s="1"/>
  <c r="AE241" i="16"/>
  <c r="U240" i="16"/>
  <c r="M239" i="15"/>
  <c r="R238" i="15"/>
  <c r="R239" i="14"/>
  <c r="M240" i="14"/>
  <c r="BH238" i="18" l="1"/>
  <c r="CC239" i="18"/>
  <c r="O239" i="18"/>
  <c r="T239" i="18"/>
  <c r="L240" i="18" s="1"/>
  <c r="R239" i="18"/>
  <c r="CH238" i="18"/>
  <c r="AC239" i="18"/>
  <c r="AU238" i="18"/>
  <c r="AH238" i="18"/>
  <c r="AP239" i="18"/>
  <c r="BC239" i="18"/>
  <c r="BQ239" i="18"/>
  <c r="BN239" i="18"/>
  <c r="BS239" i="18"/>
  <c r="BO238" i="17"/>
  <c r="BT238" i="17"/>
  <c r="BL239" i="17" s="1"/>
  <c r="BR238" i="17"/>
  <c r="BB238" i="17"/>
  <c r="BG238" i="17"/>
  <c r="AY239" i="17" s="1"/>
  <c r="BE238" i="17"/>
  <c r="CB238" i="17"/>
  <c r="CE238" i="17"/>
  <c r="CG238" i="17"/>
  <c r="BY239" i="17" s="1"/>
  <c r="AO238" i="17"/>
  <c r="AR238" i="17"/>
  <c r="AT238" i="17"/>
  <c r="AL239" i="17" s="1"/>
  <c r="O238" i="17"/>
  <c r="T238" i="17"/>
  <c r="L239" i="17" s="1"/>
  <c r="R238" i="17"/>
  <c r="AB238" i="17"/>
  <c r="AG238" i="17"/>
  <c r="Y239" i="17" s="1"/>
  <c r="AE238" i="17"/>
  <c r="CH241" i="16"/>
  <c r="BU241" i="16"/>
  <c r="BB241" i="16"/>
  <c r="BE241" i="16"/>
  <c r="BG241" i="16"/>
  <c r="AY242" i="16" s="1"/>
  <c r="BC242" i="16" s="1"/>
  <c r="AU241" i="16"/>
  <c r="AH241" i="16"/>
  <c r="Q241" i="16"/>
  <c r="N241" i="16"/>
  <c r="S241" i="16"/>
  <c r="N239" i="15"/>
  <c r="K239" i="15"/>
  <c r="P239" i="15"/>
  <c r="N240" i="14"/>
  <c r="K240" i="14"/>
  <c r="P240" i="14"/>
  <c r="U239" i="18" l="1"/>
  <c r="P240" i="18"/>
  <c r="CD239" i="18"/>
  <c r="CA239" i="18"/>
  <c r="CF239" i="18"/>
  <c r="AQ239" i="18"/>
  <c r="AN239" i="18"/>
  <c r="AS239" i="18"/>
  <c r="BO239" i="18"/>
  <c r="BR239" i="18"/>
  <c r="BT239" i="18"/>
  <c r="BL240" i="18" s="1"/>
  <c r="BD239" i="18"/>
  <c r="BA239" i="18"/>
  <c r="BF239" i="18"/>
  <c r="AD239" i="18"/>
  <c r="AA239" i="18"/>
  <c r="AF239" i="18"/>
  <c r="BH238" i="17"/>
  <c r="AC239" i="17"/>
  <c r="BU238" i="17"/>
  <c r="AU238" i="17"/>
  <c r="AH238" i="17"/>
  <c r="BC239" i="17"/>
  <c r="CC239" i="17"/>
  <c r="U238" i="17"/>
  <c r="BP239" i="17"/>
  <c r="CH238" i="17"/>
  <c r="P239" i="17"/>
  <c r="AP239" i="17"/>
  <c r="CD242" i="16"/>
  <c r="CA242" i="16"/>
  <c r="CF242" i="16"/>
  <c r="BN242" i="16"/>
  <c r="BS242" i="16"/>
  <c r="BH241" i="16"/>
  <c r="AQ242" i="16"/>
  <c r="AN242" i="16"/>
  <c r="AS242" i="16"/>
  <c r="AD242" i="16"/>
  <c r="AA242" i="16"/>
  <c r="AF242" i="16"/>
  <c r="O241" i="16"/>
  <c r="T241" i="16"/>
  <c r="L242" i="16" s="1"/>
  <c r="P242" i="16" s="1"/>
  <c r="R241" i="16"/>
  <c r="L239" i="15"/>
  <c r="Q239" i="15"/>
  <c r="I240" i="15" s="1"/>
  <c r="O239" i="15"/>
  <c r="L240" i="14"/>
  <c r="O240" i="14"/>
  <c r="Q240" i="14"/>
  <c r="I241" i="14" s="1"/>
  <c r="BB239" i="18" l="1"/>
  <c r="BE239" i="18"/>
  <c r="BG239" i="18"/>
  <c r="AY240" i="18" s="1"/>
  <c r="CB239" i="18"/>
  <c r="CE239" i="18"/>
  <c r="CG239" i="18"/>
  <c r="BY240" i="18" s="1"/>
  <c r="AB239" i="18"/>
  <c r="AG239" i="18"/>
  <c r="Y240" i="18" s="1"/>
  <c r="AE239" i="18"/>
  <c r="BP240" i="18"/>
  <c r="BU239" i="18"/>
  <c r="Q240" i="18"/>
  <c r="N240" i="18"/>
  <c r="S240" i="18"/>
  <c r="AO239" i="18"/>
  <c r="AT239" i="18"/>
  <c r="AL240" i="18" s="1"/>
  <c r="AR239" i="18"/>
  <c r="CD239" i="17"/>
  <c r="CA239" i="17"/>
  <c r="CF239" i="17"/>
  <c r="AQ239" i="17"/>
  <c r="AN239" i="17"/>
  <c r="AS239" i="17"/>
  <c r="Q239" i="17"/>
  <c r="N239" i="17"/>
  <c r="S239" i="17"/>
  <c r="AD239" i="17"/>
  <c r="AA239" i="17"/>
  <c r="AF239" i="17"/>
  <c r="BD239" i="17"/>
  <c r="BA239" i="17"/>
  <c r="BF239" i="17"/>
  <c r="BQ239" i="17"/>
  <c r="BN239" i="17"/>
  <c r="BS239" i="17"/>
  <c r="CB242" i="16"/>
  <c r="CE242" i="16"/>
  <c r="CG242" i="16"/>
  <c r="BY243" i="16" s="1"/>
  <c r="CC243" i="16" s="1"/>
  <c r="BO242" i="16"/>
  <c r="BR242" i="16"/>
  <c r="BT242" i="16"/>
  <c r="BL243" i="16" s="1"/>
  <c r="BP243" i="16" s="1"/>
  <c r="BQ243" i="16" s="1"/>
  <c r="BD242" i="16"/>
  <c r="BA242" i="16"/>
  <c r="BF242" i="16"/>
  <c r="AO242" i="16"/>
  <c r="AT242" i="16"/>
  <c r="AL243" i="16" s="1"/>
  <c r="AP243" i="16" s="1"/>
  <c r="AR242" i="16"/>
  <c r="AB242" i="16"/>
  <c r="AG242" i="16"/>
  <c r="Y243" i="16" s="1"/>
  <c r="AC243" i="16" s="1"/>
  <c r="AE242" i="16"/>
  <c r="U241" i="16"/>
  <c r="R239" i="15"/>
  <c r="M240" i="15"/>
  <c r="M241" i="14"/>
  <c r="R240" i="14"/>
  <c r="CC240" i="18" l="1"/>
  <c r="BC240" i="18"/>
  <c r="CH239" i="18"/>
  <c r="AH239" i="18"/>
  <c r="BH239" i="18"/>
  <c r="AU239" i="18"/>
  <c r="AP240" i="18"/>
  <c r="BQ240" i="18"/>
  <c r="BN240" i="18"/>
  <c r="BS240" i="18"/>
  <c r="O240" i="18"/>
  <c r="R240" i="18"/>
  <c r="T240" i="18"/>
  <c r="L241" i="18" s="1"/>
  <c r="AC240" i="18"/>
  <c r="O239" i="17"/>
  <c r="R239" i="17"/>
  <c r="T239" i="17"/>
  <c r="L240" i="17" s="1"/>
  <c r="BB239" i="17"/>
  <c r="BE239" i="17"/>
  <c r="BG239" i="17"/>
  <c r="AY240" i="17" s="1"/>
  <c r="CB239" i="17"/>
  <c r="CE239" i="17"/>
  <c r="CG239" i="17"/>
  <c r="BY240" i="17" s="1"/>
  <c r="AO239" i="17"/>
  <c r="AR239" i="17"/>
  <c r="AT239" i="17"/>
  <c r="AL240" i="17" s="1"/>
  <c r="AB239" i="17"/>
  <c r="AE239" i="17"/>
  <c r="AG239" i="17"/>
  <c r="Y240" i="17" s="1"/>
  <c r="BO239" i="17"/>
  <c r="BR239" i="17"/>
  <c r="BT239" i="17"/>
  <c r="BL240" i="17" s="1"/>
  <c r="CH242" i="16"/>
  <c r="BU242" i="16"/>
  <c r="BB242" i="16"/>
  <c r="BE242" i="16"/>
  <c r="BG242" i="16"/>
  <c r="AY243" i="16" s="1"/>
  <c r="BC243" i="16" s="1"/>
  <c r="AU242" i="16"/>
  <c r="AH242" i="16"/>
  <c r="Q242" i="16"/>
  <c r="N242" i="16"/>
  <c r="S242" i="16"/>
  <c r="N240" i="15"/>
  <c r="K240" i="15"/>
  <c r="P240" i="15"/>
  <c r="N241" i="14"/>
  <c r="K241" i="14"/>
  <c r="P241" i="14"/>
  <c r="AQ240" i="18" l="1"/>
  <c r="AN240" i="18"/>
  <c r="AS240" i="18"/>
  <c r="U240" i="18"/>
  <c r="BD240" i="18"/>
  <c r="BA240" i="18"/>
  <c r="BF240" i="18"/>
  <c r="CD240" i="18"/>
  <c r="CA240" i="18"/>
  <c r="CF240" i="18"/>
  <c r="AD240" i="18"/>
  <c r="AA240" i="18"/>
  <c r="AF240" i="18"/>
  <c r="P241" i="18"/>
  <c r="BO240" i="18"/>
  <c r="BR240" i="18"/>
  <c r="BT240" i="18"/>
  <c r="BL241" i="18" s="1"/>
  <c r="BC240" i="17"/>
  <c r="BH239" i="17"/>
  <c r="AH239" i="17"/>
  <c r="U239" i="17"/>
  <c r="AU239" i="17"/>
  <c r="BU239" i="17"/>
  <c r="P240" i="17"/>
  <c r="BP240" i="17"/>
  <c r="CC240" i="17"/>
  <c r="CH239" i="17"/>
  <c r="AC240" i="17"/>
  <c r="AP240" i="17"/>
  <c r="CD243" i="16"/>
  <c r="CA243" i="16"/>
  <c r="CF243" i="16"/>
  <c r="BN243" i="16"/>
  <c r="BS243" i="16"/>
  <c r="BH242" i="16"/>
  <c r="AQ243" i="16"/>
  <c r="AN243" i="16"/>
  <c r="AS243" i="16"/>
  <c r="AD243" i="16"/>
  <c r="AA243" i="16"/>
  <c r="AF243" i="16"/>
  <c r="O242" i="16"/>
  <c r="R242" i="16"/>
  <c r="T242" i="16"/>
  <c r="L243" i="16" s="1"/>
  <c r="P243" i="16" s="1"/>
  <c r="L240" i="15"/>
  <c r="O240" i="15"/>
  <c r="Q240" i="15"/>
  <c r="I241" i="15" s="1"/>
  <c r="L241" i="14"/>
  <c r="Q241" i="14"/>
  <c r="I242" i="14" s="1"/>
  <c r="O241" i="14"/>
  <c r="BB240" i="18" l="1"/>
  <c r="BE240" i="18"/>
  <c r="BG240" i="18"/>
  <c r="AY241" i="18" s="1"/>
  <c r="AB240" i="18"/>
  <c r="AG240" i="18"/>
  <c r="Y241" i="18" s="1"/>
  <c r="AE240" i="18"/>
  <c r="Q241" i="18"/>
  <c r="N241" i="18"/>
  <c r="S241" i="18"/>
  <c r="BP241" i="18"/>
  <c r="BU240" i="18"/>
  <c r="CB240" i="18"/>
  <c r="CG240" i="18"/>
  <c r="BY241" i="18" s="1"/>
  <c r="CE240" i="18"/>
  <c r="AO240" i="18"/>
  <c r="AT240" i="18"/>
  <c r="AL241" i="18" s="1"/>
  <c r="AR240" i="18"/>
  <c r="BQ240" i="17"/>
  <c r="BN240" i="17"/>
  <c r="BS240" i="17"/>
  <c r="AD240" i="17"/>
  <c r="AA240" i="17"/>
  <c r="AF240" i="17"/>
  <c r="AQ240" i="17"/>
  <c r="AN240" i="17"/>
  <c r="AS240" i="17"/>
  <c r="Q240" i="17"/>
  <c r="N240" i="17"/>
  <c r="S240" i="17"/>
  <c r="BD240" i="17"/>
  <c r="BA240" i="17"/>
  <c r="BF240" i="17"/>
  <c r="CD240" i="17"/>
  <c r="CA240" i="17"/>
  <c r="CF240" i="17"/>
  <c r="CB243" i="16"/>
  <c r="CG243" i="16"/>
  <c r="BY244" i="16" s="1"/>
  <c r="CC244" i="16" s="1"/>
  <c r="CE243" i="16"/>
  <c r="BO243" i="16"/>
  <c r="BT243" i="16"/>
  <c r="BL244" i="16" s="1"/>
  <c r="BP244" i="16" s="1"/>
  <c r="BQ244" i="16" s="1"/>
  <c r="BR243" i="16"/>
  <c r="BD243" i="16"/>
  <c r="BA243" i="16"/>
  <c r="BF243" i="16"/>
  <c r="AO243" i="16"/>
  <c r="AR243" i="16"/>
  <c r="AT243" i="16"/>
  <c r="AL244" i="16" s="1"/>
  <c r="AP244" i="16" s="1"/>
  <c r="AB243" i="16"/>
  <c r="AE243" i="16"/>
  <c r="AG243" i="16"/>
  <c r="Y244" i="16" s="1"/>
  <c r="AC244" i="16" s="1"/>
  <c r="U242" i="16"/>
  <c r="R240" i="15"/>
  <c r="M241" i="15"/>
  <c r="R241" i="14"/>
  <c r="M242" i="14"/>
  <c r="AC241" i="18" l="1"/>
  <c r="AU240" i="18"/>
  <c r="BC241" i="18"/>
  <c r="AH240" i="18"/>
  <c r="BQ241" i="18"/>
  <c r="BN241" i="18"/>
  <c r="BS241" i="18"/>
  <c r="CH240" i="18"/>
  <c r="BH240" i="18"/>
  <c r="CC241" i="18"/>
  <c r="O241" i="18"/>
  <c r="T241" i="18"/>
  <c r="L242" i="18" s="1"/>
  <c r="R241" i="18"/>
  <c r="AP241" i="18"/>
  <c r="AO240" i="17"/>
  <c r="AR240" i="17"/>
  <c r="AT240" i="17"/>
  <c r="AL241" i="17" s="1"/>
  <c r="BO240" i="17"/>
  <c r="BR240" i="17"/>
  <c r="BT240" i="17"/>
  <c r="BL241" i="17" s="1"/>
  <c r="BB240" i="17"/>
  <c r="BG240" i="17"/>
  <c r="AY241" i="17" s="1"/>
  <c r="BE240" i="17"/>
  <c r="AB240" i="17"/>
  <c r="AE240" i="17"/>
  <c r="AG240" i="17"/>
  <c r="Y241" i="17" s="1"/>
  <c r="O240" i="17"/>
  <c r="T240" i="17"/>
  <c r="L241" i="17" s="1"/>
  <c r="R240" i="17"/>
  <c r="CB240" i="17"/>
  <c r="CG240" i="17"/>
  <c r="BY241" i="17" s="1"/>
  <c r="CE240" i="17"/>
  <c r="CH243" i="16"/>
  <c r="BU243" i="16"/>
  <c r="BB243" i="16"/>
  <c r="BE243" i="16"/>
  <c r="BG243" i="16"/>
  <c r="AY244" i="16" s="1"/>
  <c r="BC244" i="16" s="1"/>
  <c r="AU243" i="16"/>
  <c r="AH243" i="16"/>
  <c r="Q243" i="16"/>
  <c r="N243" i="16"/>
  <c r="S243" i="16"/>
  <c r="N241" i="15"/>
  <c r="K241" i="15"/>
  <c r="P241" i="15"/>
  <c r="N242" i="14"/>
  <c r="K242" i="14"/>
  <c r="P242" i="14"/>
  <c r="BD241" i="18" l="1"/>
  <c r="BA241" i="18"/>
  <c r="BF241" i="18"/>
  <c r="U241" i="18"/>
  <c r="AQ241" i="18"/>
  <c r="AN241" i="18"/>
  <c r="AS241" i="18"/>
  <c r="P242" i="18"/>
  <c r="BO241" i="18"/>
  <c r="BR241" i="18"/>
  <c r="BT241" i="18"/>
  <c r="BL242" i="18" s="1"/>
  <c r="CD241" i="18"/>
  <c r="CA241" i="18"/>
  <c r="CF241" i="18"/>
  <c r="AD241" i="18"/>
  <c r="AA241" i="18"/>
  <c r="AF241" i="18"/>
  <c r="AH240" i="17"/>
  <c r="CC241" i="17"/>
  <c r="AU240" i="17"/>
  <c r="BH240" i="17"/>
  <c r="AP241" i="17"/>
  <c r="P241" i="17"/>
  <c r="AC241" i="17"/>
  <c r="CH240" i="17"/>
  <c r="BC241" i="17"/>
  <c r="U240" i="17"/>
  <c r="BP241" i="17"/>
  <c r="BU240" i="17"/>
  <c r="CD244" i="16"/>
  <c r="CA244" i="16"/>
  <c r="CF244" i="16"/>
  <c r="BN244" i="16"/>
  <c r="BS244" i="16"/>
  <c r="BH243" i="16"/>
  <c r="AQ244" i="16"/>
  <c r="AN244" i="16"/>
  <c r="AS244" i="16"/>
  <c r="AA244" i="16"/>
  <c r="AD244" i="16"/>
  <c r="AF244" i="16"/>
  <c r="O243" i="16"/>
  <c r="T243" i="16"/>
  <c r="L244" i="16" s="1"/>
  <c r="P244" i="16" s="1"/>
  <c r="R243" i="16"/>
  <c r="L241" i="15"/>
  <c r="O241" i="15"/>
  <c r="Q241" i="15"/>
  <c r="I242" i="15" s="1"/>
  <c r="L242" i="14"/>
  <c r="O242" i="14"/>
  <c r="Q242" i="14"/>
  <c r="I243" i="14" s="1"/>
  <c r="AO241" i="18" l="1"/>
  <c r="AR241" i="18"/>
  <c r="AT241" i="18"/>
  <c r="AL242" i="18" s="1"/>
  <c r="CB241" i="18"/>
  <c r="CG241" i="18"/>
  <c r="BY242" i="18" s="1"/>
  <c r="CE241" i="18"/>
  <c r="BP242" i="18"/>
  <c r="AB241" i="18"/>
  <c r="AG241" i="18"/>
  <c r="Y242" i="18" s="1"/>
  <c r="AE241" i="18"/>
  <c r="Q242" i="18"/>
  <c r="N242" i="18"/>
  <c r="S242" i="18"/>
  <c r="BU241" i="18"/>
  <c r="BB241" i="18"/>
  <c r="BE241" i="18"/>
  <c r="BG241" i="18"/>
  <c r="AY242" i="18" s="1"/>
  <c r="BQ241" i="17"/>
  <c r="BN241" i="17"/>
  <c r="BS241" i="17"/>
  <c r="AD241" i="17"/>
  <c r="AA241" i="17"/>
  <c r="AF241" i="17"/>
  <c r="CD241" i="17"/>
  <c r="CA241" i="17"/>
  <c r="CF241" i="17"/>
  <c r="AQ241" i="17"/>
  <c r="AN241" i="17"/>
  <c r="AS241" i="17"/>
  <c r="Q241" i="17"/>
  <c r="N241" i="17"/>
  <c r="S241" i="17"/>
  <c r="BD241" i="17"/>
  <c r="BA241" i="17"/>
  <c r="BF241" i="17"/>
  <c r="CB244" i="16"/>
  <c r="CE244" i="16"/>
  <c r="CG244" i="16"/>
  <c r="BY245" i="16" s="1"/>
  <c r="CC245" i="16" s="1"/>
  <c r="BO244" i="16"/>
  <c r="BR244" i="16"/>
  <c r="BT244" i="16"/>
  <c r="BL245" i="16" s="1"/>
  <c r="BP245" i="16" s="1"/>
  <c r="BQ245" i="16" s="1"/>
  <c r="BD244" i="16"/>
  <c r="BA244" i="16"/>
  <c r="BF244" i="16"/>
  <c r="AO244" i="16"/>
  <c r="AT244" i="16"/>
  <c r="AL245" i="16" s="1"/>
  <c r="AP245" i="16" s="1"/>
  <c r="AR244" i="16"/>
  <c r="AB244" i="16"/>
  <c r="AG244" i="16"/>
  <c r="Y245" i="16" s="1"/>
  <c r="AC245" i="16" s="1"/>
  <c r="AE244" i="16"/>
  <c r="U243" i="16"/>
  <c r="M242" i="15"/>
  <c r="R241" i="15"/>
  <c r="M243" i="14"/>
  <c r="R242" i="14"/>
  <c r="CH241" i="18" l="1"/>
  <c r="BH241" i="18"/>
  <c r="O242" i="18"/>
  <c r="T242" i="18"/>
  <c r="L243" i="18" s="1"/>
  <c r="R242" i="18"/>
  <c r="CC242" i="18"/>
  <c r="AC242" i="18"/>
  <c r="AP242" i="18"/>
  <c r="BC242" i="18"/>
  <c r="AH241" i="18"/>
  <c r="AU241" i="18"/>
  <c r="BQ242" i="18"/>
  <c r="BN242" i="18"/>
  <c r="BS242" i="18"/>
  <c r="O241" i="17"/>
  <c r="T241" i="17"/>
  <c r="L242" i="17" s="1"/>
  <c r="R241" i="17"/>
  <c r="CB241" i="17"/>
  <c r="CG241" i="17"/>
  <c r="BY242" i="17" s="1"/>
  <c r="CE241" i="17"/>
  <c r="AB241" i="17"/>
  <c r="AE241" i="17"/>
  <c r="AG241" i="17"/>
  <c r="Y242" i="17" s="1"/>
  <c r="BO241" i="17"/>
  <c r="BR241" i="17"/>
  <c r="BT241" i="17"/>
  <c r="BL242" i="17" s="1"/>
  <c r="AO241" i="17"/>
  <c r="AT241" i="17"/>
  <c r="AL242" i="17" s="1"/>
  <c r="AR241" i="17"/>
  <c r="BB241" i="17"/>
  <c r="BG241" i="17"/>
  <c r="AY242" i="17" s="1"/>
  <c r="BE241" i="17"/>
  <c r="CH244" i="16"/>
  <c r="BU244" i="16"/>
  <c r="BB244" i="16"/>
  <c r="BG244" i="16"/>
  <c r="AY245" i="16" s="1"/>
  <c r="BC245" i="16" s="1"/>
  <c r="BE244" i="16"/>
  <c r="AU244" i="16"/>
  <c r="AH244" i="16"/>
  <c r="Q244" i="16"/>
  <c r="N244" i="16"/>
  <c r="S244" i="16"/>
  <c r="N242" i="15"/>
  <c r="K242" i="15"/>
  <c r="P242" i="15"/>
  <c r="N243" i="14"/>
  <c r="K243" i="14"/>
  <c r="P243" i="14"/>
  <c r="U242" i="18" l="1"/>
  <c r="P243" i="18"/>
  <c r="AD242" i="18"/>
  <c r="AA242" i="18"/>
  <c r="AF242" i="18"/>
  <c r="BO242" i="18"/>
  <c r="BR242" i="18"/>
  <c r="BT242" i="18"/>
  <c r="BL243" i="18" s="1"/>
  <c r="AQ242" i="18"/>
  <c r="AN242" i="18"/>
  <c r="AS242" i="18"/>
  <c r="BD242" i="18"/>
  <c r="BA242" i="18"/>
  <c r="BF242" i="18"/>
  <c r="CD242" i="18"/>
  <c r="CA242" i="18"/>
  <c r="CF242" i="18"/>
  <c r="AH241" i="17"/>
  <c r="CH241" i="17"/>
  <c r="BH241" i="17"/>
  <c r="BC242" i="17"/>
  <c r="AP242" i="17"/>
  <c r="U241" i="17"/>
  <c r="P242" i="17"/>
  <c r="BU241" i="17"/>
  <c r="CC242" i="17"/>
  <c r="AU241" i="17"/>
  <c r="BP242" i="17"/>
  <c r="AC242" i="17"/>
  <c r="CD245" i="16"/>
  <c r="CA245" i="16"/>
  <c r="CF245" i="16"/>
  <c r="BN245" i="16"/>
  <c r="BS245" i="16"/>
  <c r="BH244" i="16"/>
  <c r="AQ245" i="16"/>
  <c r="AN245" i="16"/>
  <c r="AS245" i="16"/>
  <c r="AD245" i="16"/>
  <c r="AA245" i="16"/>
  <c r="AF245" i="16"/>
  <c r="O244" i="16"/>
  <c r="T244" i="16"/>
  <c r="L245" i="16" s="1"/>
  <c r="P245" i="16" s="1"/>
  <c r="R244" i="16"/>
  <c r="L242" i="15"/>
  <c r="Q242" i="15"/>
  <c r="I243" i="15" s="1"/>
  <c r="O242" i="15"/>
  <c r="L243" i="14"/>
  <c r="Q243" i="14"/>
  <c r="I244" i="14" s="1"/>
  <c r="O243" i="14"/>
  <c r="AB242" i="18" l="1"/>
  <c r="AE242" i="18"/>
  <c r="AG242" i="18"/>
  <c r="Y243" i="18" s="1"/>
  <c r="Q243" i="18"/>
  <c r="N243" i="18"/>
  <c r="S243" i="18"/>
  <c r="BB242" i="18"/>
  <c r="BE242" i="18"/>
  <c r="BG242" i="18"/>
  <c r="AY243" i="18" s="1"/>
  <c r="BP243" i="18"/>
  <c r="BU242" i="18"/>
  <c r="AO242" i="18"/>
  <c r="AR242" i="18"/>
  <c r="AT242" i="18"/>
  <c r="AL243" i="18" s="1"/>
  <c r="CB242" i="18"/>
  <c r="CE242" i="18"/>
  <c r="CG242" i="18"/>
  <c r="BY243" i="18" s="1"/>
  <c r="AD242" i="17"/>
  <c r="AA242" i="17"/>
  <c r="AF242" i="17"/>
  <c r="Q242" i="17"/>
  <c r="N242" i="17"/>
  <c r="S242" i="17"/>
  <c r="BD242" i="17"/>
  <c r="BA242" i="17"/>
  <c r="BF242" i="17"/>
  <c r="BQ242" i="17"/>
  <c r="BN242" i="17"/>
  <c r="BS242" i="17"/>
  <c r="CD242" i="17"/>
  <c r="CA242" i="17"/>
  <c r="CF242" i="17"/>
  <c r="AQ242" i="17"/>
  <c r="AN242" i="17"/>
  <c r="AS242" i="17"/>
  <c r="CB245" i="16"/>
  <c r="CG245" i="16"/>
  <c r="BY246" i="16" s="1"/>
  <c r="CC246" i="16" s="1"/>
  <c r="CE245" i="16"/>
  <c r="BO245" i="16"/>
  <c r="BR245" i="16"/>
  <c r="BT245" i="16"/>
  <c r="BL246" i="16" s="1"/>
  <c r="BP246" i="16" s="1"/>
  <c r="BQ246" i="16" s="1"/>
  <c r="BD245" i="16"/>
  <c r="BA245" i="16"/>
  <c r="BF245" i="16"/>
  <c r="AO245" i="16"/>
  <c r="AT245" i="16"/>
  <c r="AL246" i="16" s="1"/>
  <c r="AP246" i="16" s="1"/>
  <c r="AR245" i="16"/>
  <c r="AB245" i="16"/>
  <c r="AE245" i="16"/>
  <c r="AG245" i="16"/>
  <c r="Y246" i="16" s="1"/>
  <c r="AC246" i="16" s="1"/>
  <c r="U244" i="16"/>
  <c r="R242" i="15"/>
  <c r="M243" i="15"/>
  <c r="R243" i="14"/>
  <c r="M244" i="14"/>
  <c r="CC243" i="18" l="1"/>
  <c r="O243" i="18"/>
  <c r="R243" i="18"/>
  <c r="T243" i="18"/>
  <c r="L244" i="18" s="1"/>
  <c r="AC243" i="18"/>
  <c r="AP243" i="18"/>
  <c r="AU242" i="18"/>
  <c r="BQ243" i="18"/>
  <c r="BN243" i="18"/>
  <c r="BS243" i="18"/>
  <c r="AH242" i="18"/>
  <c r="BH242" i="18"/>
  <c r="CH242" i="18"/>
  <c r="BC243" i="18"/>
  <c r="CB242" i="17"/>
  <c r="CG242" i="17"/>
  <c r="BY243" i="17" s="1"/>
  <c r="CE242" i="17"/>
  <c r="O242" i="17"/>
  <c r="T242" i="17"/>
  <c r="L243" i="17" s="1"/>
  <c r="R242" i="17"/>
  <c r="AB242" i="17"/>
  <c r="AE242" i="17"/>
  <c r="AG242" i="17"/>
  <c r="Y243" i="17" s="1"/>
  <c r="BB242" i="17"/>
  <c r="BE242" i="17"/>
  <c r="BG242" i="17"/>
  <c r="AY243" i="17" s="1"/>
  <c r="BO242" i="17"/>
  <c r="BR242" i="17"/>
  <c r="BT242" i="17"/>
  <c r="BL243" i="17" s="1"/>
  <c r="AO242" i="17"/>
  <c r="AT242" i="17"/>
  <c r="AL243" i="17" s="1"/>
  <c r="AR242" i="17"/>
  <c r="CH245" i="16"/>
  <c r="BU245" i="16"/>
  <c r="BB245" i="16"/>
  <c r="BG245" i="16"/>
  <c r="AY246" i="16" s="1"/>
  <c r="BC246" i="16" s="1"/>
  <c r="BE245" i="16"/>
  <c r="AU245" i="16"/>
  <c r="AH245" i="16"/>
  <c r="Q245" i="16"/>
  <c r="N245" i="16"/>
  <c r="S245" i="16"/>
  <c r="N243" i="15"/>
  <c r="K243" i="15"/>
  <c r="P243" i="15"/>
  <c r="N244" i="14"/>
  <c r="K244" i="14"/>
  <c r="P244" i="14"/>
  <c r="BD243" i="18" l="1"/>
  <c r="BA243" i="18"/>
  <c r="BF243" i="18"/>
  <c r="U243" i="18"/>
  <c r="BO243" i="18"/>
  <c r="BT243" i="18"/>
  <c r="BL244" i="18" s="1"/>
  <c r="BR243" i="18"/>
  <c r="P244" i="18"/>
  <c r="AD243" i="18"/>
  <c r="AA243" i="18"/>
  <c r="AF243" i="18"/>
  <c r="AQ243" i="18"/>
  <c r="AN243" i="18"/>
  <c r="AS243" i="18"/>
  <c r="CD243" i="18"/>
  <c r="CA243" i="18"/>
  <c r="CF243" i="18"/>
  <c r="AU242" i="17"/>
  <c r="AC243" i="17"/>
  <c r="P243" i="17"/>
  <c r="BU242" i="17"/>
  <c r="CH242" i="17"/>
  <c r="U242" i="17"/>
  <c r="AP243" i="17"/>
  <c r="BP243" i="17"/>
  <c r="CC243" i="17"/>
  <c r="BC243" i="17"/>
  <c r="BH242" i="17"/>
  <c r="AH242" i="17"/>
  <c r="CD246" i="16"/>
  <c r="CA246" i="16"/>
  <c r="CF246" i="16"/>
  <c r="BN246" i="16"/>
  <c r="BS246" i="16"/>
  <c r="BH245" i="16"/>
  <c r="AQ246" i="16"/>
  <c r="AN246" i="16"/>
  <c r="AS246" i="16"/>
  <c r="AD246" i="16"/>
  <c r="AA246" i="16"/>
  <c r="AF246" i="16"/>
  <c r="O245" i="16"/>
  <c r="T245" i="16"/>
  <c r="L246" i="16" s="1"/>
  <c r="P246" i="16" s="1"/>
  <c r="R245" i="16"/>
  <c r="L243" i="15"/>
  <c r="Q243" i="15"/>
  <c r="I244" i="15" s="1"/>
  <c r="O243" i="15"/>
  <c r="L244" i="14"/>
  <c r="O244" i="14"/>
  <c r="Q244" i="14"/>
  <c r="I245" i="14" s="1"/>
  <c r="BP244" i="18" l="1"/>
  <c r="AO243" i="18"/>
  <c r="AT243" i="18"/>
  <c r="AL244" i="18" s="1"/>
  <c r="AR243" i="18"/>
  <c r="CB243" i="18"/>
  <c r="CE243" i="18"/>
  <c r="CG243" i="18"/>
  <c r="BY244" i="18" s="1"/>
  <c r="BB243" i="18"/>
  <c r="BE243" i="18"/>
  <c r="BG243" i="18"/>
  <c r="AY244" i="18" s="1"/>
  <c r="AB243" i="18"/>
  <c r="AG243" i="18"/>
  <c r="Y244" i="18" s="1"/>
  <c r="AE243" i="18"/>
  <c r="Q244" i="18"/>
  <c r="N244" i="18"/>
  <c r="S244" i="18"/>
  <c r="BU243" i="18"/>
  <c r="Q243" i="17"/>
  <c r="N243" i="17"/>
  <c r="S243" i="17"/>
  <c r="BQ243" i="17"/>
  <c r="BN243" i="17"/>
  <c r="BS243" i="17"/>
  <c r="BD243" i="17"/>
  <c r="BA243" i="17"/>
  <c r="BF243" i="17"/>
  <c r="AQ243" i="17"/>
  <c r="AN243" i="17"/>
  <c r="AS243" i="17"/>
  <c r="CD243" i="17"/>
  <c r="CA243" i="17"/>
  <c r="CF243" i="17"/>
  <c r="AD243" i="17"/>
  <c r="AA243" i="17"/>
  <c r="AF243" i="17"/>
  <c r="CB246" i="16"/>
  <c r="CG246" i="16"/>
  <c r="BY247" i="16" s="1"/>
  <c r="CC247" i="16" s="1"/>
  <c r="CE246" i="16"/>
  <c r="BO246" i="16"/>
  <c r="BT246" i="16"/>
  <c r="BL247" i="16" s="1"/>
  <c r="BP247" i="16" s="1"/>
  <c r="BQ247" i="16" s="1"/>
  <c r="BR246" i="16"/>
  <c r="BD246" i="16"/>
  <c r="BA246" i="16"/>
  <c r="BF246" i="16"/>
  <c r="AO246" i="16"/>
  <c r="AT246" i="16"/>
  <c r="AL247" i="16" s="1"/>
  <c r="AP247" i="16" s="1"/>
  <c r="AR246" i="16"/>
  <c r="AB246" i="16"/>
  <c r="AG246" i="16"/>
  <c r="Y247" i="16" s="1"/>
  <c r="AC247" i="16" s="1"/>
  <c r="AE246" i="16"/>
  <c r="U245" i="16"/>
  <c r="M244" i="15"/>
  <c r="R243" i="15"/>
  <c r="R244" i="14"/>
  <c r="M245" i="14"/>
  <c r="AC244" i="18" l="1"/>
  <c r="AP244" i="18"/>
  <c r="BC244" i="18"/>
  <c r="BH243" i="18"/>
  <c r="O244" i="18"/>
  <c r="T244" i="18"/>
  <c r="L245" i="18" s="1"/>
  <c r="R244" i="18"/>
  <c r="CC244" i="18"/>
  <c r="BQ244" i="18"/>
  <c r="BN244" i="18"/>
  <c r="BS244" i="18"/>
  <c r="AU243" i="18"/>
  <c r="AH243" i="18"/>
  <c r="CH243" i="18"/>
  <c r="BB243" i="17"/>
  <c r="BG243" i="17"/>
  <c r="AY244" i="17" s="1"/>
  <c r="BE243" i="17"/>
  <c r="BO243" i="17"/>
  <c r="BT243" i="17"/>
  <c r="BL244" i="17" s="1"/>
  <c r="BR243" i="17"/>
  <c r="AO243" i="17"/>
  <c r="AR243" i="17"/>
  <c r="AT243" i="17"/>
  <c r="AL244" i="17" s="1"/>
  <c r="CB243" i="17"/>
  <c r="CE243" i="17"/>
  <c r="CG243" i="17"/>
  <c r="BY244" i="17" s="1"/>
  <c r="O243" i="17"/>
  <c r="R243" i="17"/>
  <c r="T243" i="17"/>
  <c r="L244" i="17" s="1"/>
  <c r="AB243" i="17"/>
  <c r="AE243" i="17"/>
  <c r="AG243" i="17"/>
  <c r="Y244" i="17" s="1"/>
  <c r="CH246" i="16"/>
  <c r="BU246" i="16"/>
  <c r="BB246" i="16"/>
  <c r="BE246" i="16"/>
  <c r="BG246" i="16"/>
  <c r="AY247" i="16" s="1"/>
  <c r="BC247" i="16" s="1"/>
  <c r="AU246" i="16"/>
  <c r="AH246" i="16"/>
  <c r="Q246" i="16"/>
  <c r="N246" i="16"/>
  <c r="S246" i="16"/>
  <c r="N244" i="15"/>
  <c r="K244" i="15"/>
  <c r="P244" i="15"/>
  <c r="N245" i="14"/>
  <c r="K245" i="14"/>
  <c r="P245" i="14"/>
  <c r="BD244" i="18" l="1"/>
  <c r="BA244" i="18"/>
  <c r="BF244" i="18"/>
  <c r="AQ244" i="18"/>
  <c r="AN244" i="18"/>
  <c r="AS244" i="18"/>
  <c r="BO244" i="18"/>
  <c r="BT244" i="18"/>
  <c r="BL245" i="18" s="1"/>
  <c r="BR244" i="18"/>
  <c r="CD244" i="18"/>
  <c r="CA244" i="18"/>
  <c r="CF244" i="18"/>
  <c r="P245" i="18"/>
  <c r="AD244" i="18"/>
  <c r="AA244" i="18"/>
  <c r="AF244" i="18"/>
  <c r="U244" i="18"/>
  <c r="AC244" i="17"/>
  <c r="AU243" i="17"/>
  <c r="CC244" i="17"/>
  <c r="BH243" i="17"/>
  <c r="BU243" i="17"/>
  <c r="CH243" i="17"/>
  <c r="P244" i="17"/>
  <c r="BC244" i="17"/>
  <c r="AH243" i="17"/>
  <c r="BP244" i="17"/>
  <c r="U243" i="17"/>
  <c r="AP244" i="17"/>
  <c r="CD247" i="16"/>
  <c r="CA247" i="16"/>
  <c r="CF247" i="16"/>
  <c r="G30" i="16" s="1"/>
  <c r="BN247" i="16"/>
  <c r="BS247" i="16"/>
  <c r="F30" i="16" s="1"/>
  <c r="BH246" i="16"/>
  <c r="AQ247" i="16"/>
  <c r="AN247" i="16"/>
  <c r="AS247" i="16"/>
  <c r="D30" i="16" s="1"/>
  <c r="AD247" i="16"/>
  <c r="AA247" i="16"/>
  <c r="AF247" i="16"/>
  <c r="C30" i="16" s="1"/>
  <c r="O246" i="16"/>
  <c r="T246" i="16"/>
  <c r="L247" i="16" s="1"/>
  <c r="P247" i="16" s="1"/>
  <c r="R246" i="16"/>
  <c r="L244" i="15"/>
  <c r="Q244" i="15"/>
  <c r="I245" i="15" s="1"/>
  <c r="O244" i="15"/>
  <c r="L245" i="14"/>
  <c r="O245" i="14"/>
  <c r="Q245" i="14"/>
  <c r="I246" i="14" s="1"/>
  <c r="BB244" i="18" l="1"/>
  <c r="BG244" i="18"/>
  <c r="AY245" i="18" s="1"/>
  <c r="BE244" i="18"/>
  <c r="Q245" i="18"/>
  <c r="N245" i="18"/>
  <c r="S245" i="18"/>
  <c r="BU244" i="18"/>
  <c r="AO244" i="18"/>
  <c r="AR244" i="18"/>
  <c r="AT244" i="18"/>
  <c r="AL245" i="18" s="1"/>
  <c r="CB244" i="18"/>
  <c r="CG244" i="18"/>
  <c r="BY245" i="18" s="1"/>
  <c r="CE244" i="18"/>
  <c r="AB244" i="18"/>
  <c r="AG244" i="18"/>
  <c r="Y245" i="18" s="1"/>
  <c r="AE244" i="18"/>
  <c r="BP245" i="18"/>
  <c r="BQ244" i="17"/>
  <c r="BN244" i="17"/>
  <c r="BS244" i="17"/>
  <c r="BD244" i="17"/>
  <c r="BA244" i="17"/>
  <c r="BF244" i="17"/>
  <c r="AQ244" i="17"/>
  <c r="AN244" i="17"/>
  <c r="AS244" i="17"/>
  <c r="Q244" i="17"/>
  <c r="N244" i="17"/>
  <c r="S244" i="17"/>
  <c r="CD244" i="17"/>
  <c r="CA244" i="17"/>
  <c r="CF244" i="17"/>
  <c r="AD244" i="17"/>
  <c r="AA244" i="17"/>
  <c r="AF244" i="17"/>
  <c r="CB247" i="16"/>
  <c r="CE247" i="16"/>
  <c r="CG247" i="16"/>
  <c r="BY248" i="16" s="1"/>
  <c r="CC248" i="16" s="1"/>
  <c r="BO247" i="16"/>
  <c r="BR247" i="16"/>
  <c r="BT247" i="16"/>
  <c r="BL248" i="16" s="1"/>
  <c r="BP248" i="16" s="1"/>
  <c r="BQ248" i="16" s="1"/>
  <c r="BD247" i="16"/>
  <c r="BA247" i="16"/>
  <c r="BF247" i="16"/>
  <c r="E30" i="16" s="1"/>
  <c r="AO247" i="16"/>
  <c r="AT247" i="16"/>
  <c r="AL248" i="16" s="1"/>
  <c r="AP248" i="16" s="1"/>
  <c r="AR247" i="16"/>
  <c r="AB247" i="16"/>
  <c r="AE247" i="16"/>
  <c r="AG247" i="16"/>
  <c r="Y248" i="16" s="1"/>
  <c r="AC248" i="16" s="1"/>
  <c r="U246" i="16"/>
  <c r="R244" i="15"/>
  <c r="M245" i="15"/>
  <c r="R245" i="14"/>
  <c r="M246" i="14"/>
  <c r="AP245" i="18" l="1"/>
  <c r="BC245" i="18"/>
  <c r="AH244" i="18"/>
  <c r="B28" i="18"/>
  <c r="AU244" i="18"/>
  <c r="BH244" i="18"/>
  <c r="CH244" i="18"/>
  <c r="O245" i="18"/>
  <c r="T245" i="18"/>
  <c r="L246" i="18" s="1"/>
  <c r="R245" i="18"/>
  <c r="BQ245" i="18"/>
  <c r="BN245" i="18"/>
  <c r="BS245" i="18"/>
  <c r="AC245" i="18"/>
  <c r="CC245" i="18"/>
  <c r="BB244" i="17"/>
  <c r="BE244" i="17"/>
  <c r="BG244" i="17"/>
  <c r="AY245" i="17" s="1"/>
  <c r="BO244" i="17"/>
  <c r="BR244" i="17"/>
  <c r="BT244" i="17"/>
  <c r="BL245" i="17" s="1"/>
  <c r="AO244" i="17"/>
  <c r="AR244" i="17"/>
  <c r="AT244" i="17"/>
  <c r="AL245" i="17" s="1"/>
  <c r="CB244" i="17"/>
  <c r="CE244" i="17"/>
  <c r="CG244" i="17"/>
  <c r="BY245" i="17" s="1"/>
  <c r="O244" i="17"/>
  <c r="R244" i="17"/>
  <c r="T244" i="17"/>
  <c r="L245" i="17" s="1"/>
  <c r="AB244" i="17"/>
  <c r="AE244" i="17"/>
  <c r="AG244" i="17"/>
  <c r="Y245" i="17" s="1"/>
  <c r="CH247" i="16"/>
  <c r="BU247" i="16"/>
  <c r="BB247" i="16"/>
  <c r="BG247" i="16"/>
  <c r="AY248" i="16" s="1"/>
  <c r="BC248" i="16" s="1"/>
  <c r="BE247" i="16"/>
  <c r="AU247" i="16"/>
  <c r="AH247" i="16"/>
  <c r="Q247" i="16"/>
  <c r="N247" i="16"/>
  <c r="S247" i="16"/>
  <c r="B30" i="16" s="1"/>
  <c r="N245" i="15"/>
  <c r="K245" i="15"/>
  <c r="P245" i="15"/>
  <c r="N246" i="14"/>
  <c r="K246" i="14"/>
  <c r="P246" i="14"/>
  <c r="P246" i="18" l="1"/>
  <c r="BD245" i="18"/>
  <c r="BA245" i="18"/>
  <c r="BF245" i="18"/>
  <c r="BO245" i="18"/>
  <c r="BR245" i="18"/>
  <c r="BT245" i="18"/>
  <c r="BL246" i="18" s="1"/>
  <c r="AD245" i="18"/>
  <c r="AA245" i="18"/>
  <c r="AF245" i="18"/>
  <c r="F28" i="18"/>
  <c r="AQ245" i="18"/>
  <c r="AN245" i="18"/>
  <c r="AS245" i="18"/>
  <c r="CD245" i="18"/>
  <c r="CA245" i="18"/>
  <c r="CF245" i="18"/>
  <c r="U245" i="18"/>
  <c r="AH244" i="17"/>
  <c r="BC245" i="17"/>
  <c r="P245" i="17"/>
  <c r="BP245" i="17"/>
  <c r="AC245" i="17"/>
  <c r="AP245" i="17"/>
  <c r="AU244" i="17"/>
  <c r="BU244" i="17"/>
  <c r="CH244" i="17"/>
  <c r="BH244" i="17"/>
  <c r="U244" i="17"/>
  <c r="CC245" i="17"/>
  <c r="CD248" i="16"/>
  <c r="CA248" i="16"/>
  <c r="CF248" i="16"/>
  <c r="BN248" i="16"/>
  <c r="BS248" i="16"/>
  <c r="BH247" i="16"/>
  <c r="AQ248" i="16"/>
  <c r="AN248" i="16"/>
  <c r="AS248" i="16"/>
  <c r="AA248" i="16"/>
  <c r="AD248" i="16"/>
  <c r="AF248" i="16"/>
  <c r="O247" i="16"/>
  <c r="R247" i="16"/>
  <c r="T247" i="16"/>
  <c r="L248" i="16" s="1"/>
  <c r="P248" i="16" s="1"/>
  <c r="L245" i="15"/>
  <c r="O245" i="15"/>
  <c r="Q245" i="15"/>
  <c r="I246" i="15" s="1"/>
  <c r="L246" i="14"/>
  <c r="Q246" i="14"/>
  <c r="I247" i="14" s="1"/>
  <c r="O246" i="14"/>
  <c r="D28" i="18" l="1"/>
  <c r="AO245" i="18"/>
  <c r="AT245" i="18"/>
  <c r="AL246" i="18" s="1"/>
  <c r="AR245" i="18"/>
  <c r="BB245" i="18"/>
  <c r="BE245" i="18"/>
  <c r="BG245" i="18"/>
  <c r="AY246" i="18" s="1"/>
  <c r="BP246" i="18"/>
  <c r="C28" i="18"/>
  <c r="BU245" i="18"/>
  <c r="E28" i="18"/>
  <c r="G28" i="18"/>
  <c r="CB245" i="18"/>
  <c r="CG245" i="18"/>
  <c r="BY246" i="18" s="1"/>
  <c r="CE245" i="18"/>
  <c r="AB245" i="18"/>
  <c r="AG245" i="18"/>
  <c r="Y246" i="18" s="1"/>
  <c r="AE245" i="18"/>
  <c r="Q246" i="18"/>
  <c r="N246" i="18"/>
  <c r="S246" i="18"/>
  <c r="CD245" i="17"/>
  <c r="CA245" i="17"/>
  <c r="CF245" i="17"/>
  <c r="AQ245" i="17"/>
  <c r="AN245" i="17"/>
  <c r="AS245" i="17"/>
  <c r="BD245" i="17"/>
  <c r="BA245" i="17"/>
  <c r="BF245" i="17"/>
  <c r="Q245" i="17"/>
  <c r="N245" i="17"/>
  <c r="S245" i="17"/>
  <c r="BQ245" i="17"/>
  <c r="BN245" i="17"/>
  <c r="BS245" i="17"/>
  <c r="AD245" i="17"/>
  <c r="AA245" i="17"/>
  <c r="AF245" i="17"/>
  <c r="CB248" i="16"/>
  <c r="CG248" i="16"/>
  <c r="BY249" i="16" s="1"/>
  <c r="CC249" i="16" s="1"/>
  <c r="CE248" i="16"/>
  <c r="BO248" i="16"/>
  <c r="BT248" i="16"/>
  <c r="BL249" i="16" s="1"/>
  <c r="BP249" i="16" s="1"/>
  <c r="BQ249" i="16" s="1"/>
  <c r="BR248" i="16"/>
  <c r="BD248" i="16"/>
  <c r="BA248" i="16"/>
  <c r="BF248" i="16"/>
  <c r="AO248" i="16"/>
  <c r="AR248" i="16"/>
  <c r="AT248" i="16"/>
  <c r="AL249" i="16" s="1"/>
  <c r="AP249" i="16" s="1"/>
  <c r="AB248" i="16"/>
  <c r="AE248" i="16"/>
  <c r="AG248" i="16"/>
  <c r="Y249" i="16" s="1"/>
  <c r="AC249" i="16" s="1"/>
  <c r="U247" i="16"/>
  <c r="M246" i="15"/>
  <c r="R245" i="15"/>
  <c r="R246" i="14"/>
  <c r="M247" i="14"/>
  <c r="BC246" i="18" l="1"/>
  <c r="AU245" i="18"/>
  <c r="BH245" i="18"/>
  <c r="AP246" i="18"/>
  <c r="AC246" i="18"/>
  <c r="CH245" i="18"/>
  <c r="AH245" i="18"/>
  <c r="O246" i="18"/>
  <c r="T246" i="18"/>
  <c r="L247" i="18" s="1"/>
  <c r="R246" i="18"/>
  <c r="CC246" i="18"/>
  <c r="BQ246" i="18"/>
  <c r="BN246" i="18"/>
  <c r="BS246" i="18"/>
  <c r="BB245" i="17"/>
  <c r="BG245" i="17"/>
  <c r="AY246" i="17" s="1"/>
  <c r="BE245" i="17"/>
  <c r="BO245" i="17"/>
  <c r="BT245" i="17"/>
  <c r="BL246" i="17" s="1"/>
  <c r="BR245" i="17"/>
  <c r="O245" i="17"/>
  <c r="R245" i="17"/>
  <c r="T245" i="17"/>
  <c r="L246" i="17" s="1"/>
  <c r="G28" i="17"/>
  <c r="CB245" i="17"/>
  <c r="CE245" i="17"/>
  <c r="CG245" i="17"/>
  <c r="BY246" i="17" s="1"/>
  <c r="F28" i="17"/>
  <c r="D28" i="17"/>
  <c r="AO245" i="17"/>
  <c r="AT245" i="17"/>
  <c r="AL246" i="17" s="1"/>
  <c r="AR245" i="17"/>
  <c r="B28" i="17"/>
  <c r="C28" i="17"/>
  <c r="AB245" i="17"/>
  <c r="AE245" i="17"/>
  <c r="AG245" i="17"/>
  <c r="Y246" i="17" s="1"/>
  <c r="E28" i="17"/>
  <c r="CH248" i="16"/>
  <c r="BU248" i="16"/>
  <c r="BB248" i="16"/>
  <c r="BG248" i="16"/>
  <c r="AY249" i="16" s="1"/>
  <c r="BC249" i="16" s="1"/>
  <c r="BE248" i="16"/>
  <c r="AU248" i="16"/>
  <c r="AH248" i="16"/>
  <c r="Q248" i="16"/>
  <c r="N248" i="16"/>
  <c r="S248" i="16"/>
  <c r="N246" i="15"/>
  <c r="K246" i="15"/>
  <c r="P246" i="15"/>
  <c r="N247" i="14"/>
  <c r="K247" i="14"/>
  <c r="P247" i="14"/>
  <c r="BO246" i="18" l="1"/>
  <c r="BT246" i="18"/>
  <c r="BL247" i="18" s="1"/>
  <c r="BR246" i="18"/>
  <c r="CD246" i="18"/>
  <c r="CA246" i="18"/>
  <c r="CF246" i="18"/>
  <c r="U246" i="18"/>
  <c r="AD246" i="18"/>
  <c r="AA246" i="18"/>
  <c r="AF246" i="18"/>
  <c r="AQ246" i="18"/>
  <c r="AN246" i="18"/>
  <c r="AS246" i="18"/>
  <c r="P247" i="18"/>
  <c r="BD246" i="18"/>
  <c r="BA246" i="18"/>
  <c r="BF246" i="18"/>
  <c r="CC246" i="17"/>
  <c r="BU245" i="17"/>
  <c r="AU245" i="17"/>
  <c r="AP246" i="17"/>
  <c r="BH245" i="17"/>
  <c r="U245" i="17"/>
  <c r="CH245" i="17"/>
  <c r="AC246" i="17"/>
  <c r="AH245" i="17"/>
  <c r="BC246" i="17"/>
  <c r="BP246" i="17"/>
  <c r="P246" i="17"/>
  <c r="CD249" i="16"/>
  <c r="CA249" i="16"/>
  <c r="CF249" i="16"/>
  <c r="BN249" i="16"/>
  <c r="BS249" i="16"/>
  <c r="BH248" i="16"/>
  <c r="AQ249" i="16"/>
  <c r="AN249" i="16"/>
  <c r="AS249" i="16"/>
  <c r="AD249" i="16"/>
  <c r="AA249" i="16"/>
  <c r="AF249" i="16"/>
  <c r="O248" i="16"/>
  <c r="T248" i="16"/>
  <c r="L249" i="16" s="1"/>
  <c r="P249" i="16" s="1"/>
  <c r="R248" i="16"/>
  <c r="L246" i="15"/>
  <c r="Q246" i="15"/>
  <c r="I247" i="15" s="1"/>
  <c r="O246" i="15"/>
  <c r="L247" i="14"/>
  <c r="O247" i="14"/>
  <c r="Q247" i="14"/>
  <c r="I248" i="14" s="1"/>
  <c r="BB246" i="18" l="1"/>
  <c r="BG246" i="18"/>
  <c r="AY247" i="18" s="1"/>
  <c r="BE246" i="18"/>
  <c r="AB246" i="18"/>
  <c r="AG246" i="18"/>
  <c r="Y247" i="18" s="1"/>
  <c r="AE246" i="18"/>
  <c r="BU246" i="18"/>
  <c r="AO246" i="18"/>
  <c r="AR246" i="18"/>
  <c r="AT246" i="18"/>
  <c r="AL247" i="18" s="1"/>
  <c r="BP247" i="18"/>
  <c r="Q247" i="18"/>
  <c r="N247" i="18"/>
  <c r="S247" i="18"/>
  <c r="CB246" i="18"/>
  <c r="CG246" i="18"/>
  <c r="BY247" i="18" s="1"/>
  <c r="CE246" i="18"/>
  <c r="Q246" i="17"/>
  <c r="N246" i="17"/>
  <c r="S246" i="17"/>
  <c r="AQ246" i="17"/>
  <c r="AN246" i="17"/>
  <c r="AS246" i="17"/>
  <c r="AD246" i="17"/>
  <c r="AA246" i="17"/>
  <c r="AF246" i="17"/>
  <c r="CD246" i="17"/>
  <c r="CA246" i="17"/>
  <c r="CF246" i="17"/>
  <c r="BQ246" i="17"/>
  <c r="BN246" i="17"/>
  <c r="BS246" i="17"/>
  <c r="BD246" i="17"/>
  <c r="BA246" i="17"/>
  <c r="BF246" i="17"/>
  <c r="CB249" i="16"/>
  <c r="CG249" i="16"/>
  <c r="BY250" i="16" s="1"/>
  <c r="CC250" i="16" s="1"/>
  <c r="CE249" i="16"/>
  <c r="BO249" i="16"/>
  <c r="BR249" i="16"/>
  <c r="BT249" i="16"/>
  <c r="BL250" i="16" s="1"/>
  <c r="BP250" i="16" s="1"/>
  <c r="BQ250" i="16" s="1"/>
  <c r="BD249" i="16"/>
  <c r="BA249" i="16"/>
  <c r="BF249" i="16"/>
  <c r="AO249" i="16"/>
  <c r="AT249" i="16"/>
  <c r="AL250" i="16" s="1"/>
  <c r="AP250" i="16" s="1"/>
  <c r="AR249" i="16"/>
  <c r="AB249" i="16"/>
  <c r="AG249" i="16"/>
  <c r="Y250" i="16" s="1"/>
  <c r="AC250" i="16" s="1"/>
  <c r="AE249" i="16"/>
  <c r="U248" i="16"/>
  <c r="R246" i="15"/>
  <c r="M247" i="15"/>
  <c r="M248" i="14"/>
  <c r="R247" i="14"/>
  <c r="AH246" i="18" l="1"/>
  <c r="CH246" i="18"/>
  <c r="AU246" i="18"/>
  <c r="BQ247" i="18"/>
  <c r="BN247" i="18"/>
  <c r="BS247" i="18"/>
  <c r="BC247" i="18"/>
  <c r="CC247" i="18"/>
  <c r="BH246" i="18"/>
  <c r="AP247" i="18"/>
  <c r="AC247" i="18"/>
  <c r="O247" i="18"/>
  <c r="T247" i="18"/>
  <c r="L248" i="18" s="1"/>
  <c r="R247" i="18"/>
  <c r="AB246" i="17"/>
  <c r="AE246" i="17"/>
  <c r="AG246" i="17"/>
  <c r="Y247" i="17" s="1"/>
  <c r="BO246" i="17"/>
  <c r="BT246" i="17"/>
  <c r="BL247" i="17" s="1"/>
  <c r="BR246" i="17"/>
  <c r="CB246" i="17"/>
  <c r="CG246" i="17"/>
  <c r="BY247" i="17" s="1"/>
  <c r="CE246" i="17"/>
  <c r="O246" i="17"/>
  <c r="R246" i="17"/>
  <c r="T246" i="17"/>
  <c r="L247" i="17" s="1"/>
  <c r="AO246" i="17"/>
  <c r="AT246" i="17"/>
  <c r="AL247" i="17" s="1"/>
  <c r="AR246" i="17"/>
  <c r="BB246" i="17"/>
  <c r="BE246" i="17"/>
  <c r="BG246" i="17"/>
  <c r="AY247" i="17" s="1"/>
  <c r="CH249" i="16"/>
  <c r="BU249" i="16"/>
  <c r="BB249" i="16"/>
  <c r="BE249" i="16"/>
  <c r="BG249" i="16"/>
  <c r="AY250" i="16" s="1"/>
  <c r="BC250" i="16" s="1"/>
  <c r="AU249" i="16"/>
  <c r="AH249" i="16"/>
  <c r="Q249" i="16"/>
  <c r="N249" i="16"/>
  <c r="S249" i="16"/>
  <c r="N247" i="15"/>
  <c r="K247" i="15"/>
  <c r="P247" i="15"/>
  <c r="N248" i="14"/>
  <c r="K248" i="14"/>
  <c r="P248" i="14"/>
  <c r="U247" i="18" l="1"/>
  <c r="BO247" i="18"/>
  <c r="BR247" i="18"/>
  <c r="BT247" i="18"/>
  <c r="BL248" i="18" s="1"/>
  <c r="BD247" i="18"/>
  <c r="BA247" i="18"/>
  <c r="BF247" i="18"/>
  <c r="P248" i="18"/>
  <c r="AD247" i="18"/>
  <c r="AA247" i="18"/>
  <c r="AF247" i="18"/>
  <c r="CD247" i="18"/>
  <c r="CA247" i="18"/>
  <c r="CF247" i="18"/>
  <c r="AQ247" i="18"/>
  <c r="AN247" i="18"/>
  <c r="AS247" i="18"/>
  <c r="P247" i="17"/>
  <c r="U246" i="17"/>
  <c r="AC247" i="17"/>
  <c r="BC247" i="17"/>
  <c r="BH246" i="17"/>
  <c r="BP247" i="17"/>
  <c r="CC247" i="17"/>
  <c r="AU246" i="17"/>
  <c r="AP247" i="17"/>
  <c r="AH246" i="17"/>
  <c r="BU246" i="17"/>
  <c r="CH246" i="17"/>
  <c r="CD250" i="16"/>
  <c r="CA250" i="16"/>
  <c r="CF250" i="16"/>
  <c r="BN250" i="16"/>
  <c r="BS250" i="16"/>
  <c r="BH249" i="16"/>
  <c r="AQ250" i="16"/>
  <c r="AN250" i="16"/>
  <c r="AS250" i="16"/>
  <c r="AD250" i="16"/>
  <c r="AA250" i="16"/>
  <c r="AF250" i="16"/>
  <c r="O249" i="16"/>
  <c r="R249" i="16"/>
  <c r="T249" i="16"/>
  <c r="L250" i="16" s="1"/>
  <c r="P250" i="16" s="1"/>
  <c r="L247" i="15"/>
  <c r="O247" i="15"/>
  <c r="Q247" i="15"/>
  <c r="I248" i="15" s="1"/>
  <c r="L248" i="14"/>
  <c r="Q248" i="14"/>
  <c r="I249" i="14" s="1"/>
  <c r="O248" i="14"/>
  <c r="BP248" i="18" l="1"/>
  <c r="AB247" i="18"/>
  <c r="AE247" i="18"/>
  <c r="AG247" i="18"/>
  <c r="Y248" i="18" s="1"/>
  <c r="BU247" i="18"/>
  <c r="BB247" i="18"/>
  <c r="BE247" i="18"/>
  <c r="BG247" i="18"/>
  <c r="AY248" i="18" s="1"/>
  <c r="CB247" i="18"/>
  <c r="CG247" i="18"/>
  <c r="BY248" i="18" s="1"/>
  <c r="CE247" i="18"/>
  <c r="AO247" i="18"/>
  <c r="AR247" i="18"/>
  <c r="AT247" i="18"/>
  <c r="AL248" i="18" s="1"/>
  <c r="Q248" i="18"/>
  <c r="N248" i="18"/>
  <c r="S248" i="18"/>
  <c r="BD247" i="17"/>
  <c r="BA247" i="17"/>
  <c r="BF247" i="17"/>
  <c r="AD247" i="17"/>
  <c r="AA247" i="17"/>
  <c r="AF247" i="17"/>
  <c r="Q247" i="17"/>
  <c r="N247" i="17"/>
  <c r="S247" i="17"/>
  <c r="CD247" i="17"/>
  <c r="CA247" i="17"/>
  <c r="CF247" i="17"/>
  <c r="BQ247" i="17"/>
  <c r="BN247" i="17"/>
  <c r="BS247" i="17"/>
  <c r="AQ247" i="17"/>
  <c r="AN247" i="17"/>
  <c r="AS247" i="17"/>
  <c r="CB250" i="16"/>
  <c r="CG250" i="16"/>
  <c r="BY251" i="16" s="1"/>
  <c r="CC251" i="16" s="1"/>
  <c r="CE250" i="16"/>
  <c r="BO250" i="16"/>
  <c r="BT250" i="16"/>
  <c r="BL251" i="16" s="1"/>
  <c r="BP251" i="16" s="1"/>
  <c r="BQ251" i="16" s="1"/>
  <c r="BR250" i="16"/>
  <c r="BD250" i="16"/>
  <c r="BA250" i="16"/>
  <c r="BF250" i="16"/>
  <c r="AO250" i="16"/>
  <c r="AT250" i="16"/>
  <c r="AL251" i="16" s="1"/>
  <c r="AP251" i="16" s="1"/>
  <c r="AR250" i="16"/>
  <c r="AB250" i="16"/>
  <c r="AG250" i="16"/>
  <c r="Y251" i="16" s="1"/>
  <c r="AC251" i="16" s="1"/>
  <c r="AE250" i="16"/>
  <c r="U249" i="16"/>
  <c r="M248" i="15"/>
  <c r="R247" i="15"/>
  <c r="R248" i="14"/>
  <c r="M249" i="14"/>
  <c r="CH247" i="18" l="1"/>
  <c r="AC248" i="18"/>
  <c r="AH247" i="18"/>
  <c r="BQ248" i="18"/>
  <c r="BN248" i="18"/>
  <c r="BS248" i="18"/>
  <c r="O248" i="18"/>
  <c r="T248" i="18"/>
  <c r="L249" i="18" s="1"/>
  <c r="R248" i="18"/>
  <c r="AP248" i="18"/>
  <c r="AU247" i="18"/>
  <c r="CC248" i="18"/>
  <c r="BC248" i="18"/>
  <c r="BH247" i="18"/>
  <c r="O247" i="17"/>
  <c r="T247" i="17"/>
  <c r="L248" i="17" s="1"/>
  <c r="R247" i="17"/>
  <c r="BB247" i="17"/>
  <c r="BE247" i="17"/>
  <c r="BG247" i="17"/>
  <c r="AY248" i="17" s="1"/>
  <c r="BO247" i="17"/>
  <c r="BT247" i="17"/>
  <c r="BL248" i="17" s="1"/>
  <c r="BR247" i="17"/>
  <c r="AB247" i="17"/>
  <c r="AE247" i="17"/>
  <c r="AG247" i="17"/>
  <c r="Y248" i="17" s="1"/>
  <c r="CB247" i="17"/>
  <c r="CG247" i="17"/>
  <c r="BY248" i="17" s="1"/>
  <c r="CE247" i="17"/>
  <c r="AO247" i="17"/>
  <c r="AT247" i="17"/>
  <c r="AL248" i="17" s="1"/>
  <c r="AR247" i="17"/>
  <c r="CH250" i="16"/>
  <c r="BU250" i="16"/>
  <c r="BB250" i="16"/>
  <c r="BE250" i="16"/>
  <c r="BG250" i="16"/>
  <c r="AY251" i="16" s="1"/>
  <c r="BC251" i="16" s="1"/>
  <c r="AU250" i="16"/>
  <c r="AH250" i="16"/>
  <c r="Q250" i="16"/>
  <c r="N250" i="16"/>
  <c r="S250" i="16"/>
  <c r="N248" i="15"/>
  <c r="K248" i="15"/>
  <c r="P248" i="15"/>
  <c r="N249" i="14"/>
  <c r="K249" i="14"/>
  <c r="P249" i="14"/>
  <c r="AQ248" i="18" l="1"/>
  <c r="AN248" i="18"/>
  <c r="AS248" i="18"/>
  <c r="BD248" i="18"/>
  <c r="BA248" i="18"/>
  <c r="BF248" i="18"/>
  <c r="CD248" i="18"/>
  <c r="CA248" i="18"/>
  <c r="CF248" i="18"/>
  <c r="BO248" i="18"/>
  <c r="BT248" i="18"/>
  <c r="BL249" i="18" s="1"/>
  <c r="BR248" i="18"/>
  <c r="U248" i="18"/>
  <c r="P249" i="18"/>
  <c r="AD248" i="18"/>
  <c r="AA248" i="18"/>
  <c r="AF248" i="18"/>
  <c r="BH247" i="17"/>
  <c r="AH247" i="17"/>
  <c r="AU247" i="17"/>
  <c r="BU247" i="17"/>
  <c r="CC248" i="17"/>
  <c r="U247" i="17"/>
  <c r="AC248" i="17"/>
  <c r="AP248" i="17"/>
  <c r="BP248" i="17"/>
  <c r="CH247" i="17"/>
  <c r="BC248" i="17"/>
  <c r="P248" i="17"/>
  <c r="CD251" i="16"/>
  <c r="CA251" i="16"/>
  <c r="CF251" i="16"/>
  <c r="BN251" i="16"/>
  <c r="BS251" i="16"/>
  <c r="BH250" i="16"/>
  <c r="AQ251" i="16"/>
  <c r="AN251" i="16"/>
  <c r="AS251" i="16"/>
  <c r="AD251" i="16"/>
  <c r="AA251" i="16"/>
  <c r="AF251" i="16"/>
  <c r="O250" i="16"/>
  <c r="T250" i="16"/>
  <c r="L251" i="16" s="1"/>
  <c r="P251" i="16" s="1"/>
  <c r="R250" i="16"/>
  <c r="L248" i="15"/>
  <c r="Q248" i="15"/>
  <c r="I249" i="15" s="1"/>
  <c r="O248" i="15"/>
  <c r="L249" i="14"/>
  <c r="O249" i="14"/>
  <c r="Q249" i="14"/>
  <c r="I250" i="14" s="1"/>
  <c r="CB248" i="18" l="1"/>
  <c r="CE248" i="18"/>
  <c r="CG248" i="18"/>
  <c r="BY249" i="18" s="1"/>
  <c r="BU248" i="18"/>
  <c r="AB248" i="18"/>
  <c r="AE248" i="18"/>
  <c r="AG248" i="18"/>
  <c r="Y249" i="18" s="1"/>
  <c r="AO248" i="18"/>
  <c r="AR248" i="18"/>
  <c r="AT248" i="18"/>
  <c r="AL249" i="18" s="1"/>
  <c r="Q249" i="18"/>
  <c r="N249" i="18"/>
  <c r="S249" i="18"/>
  <c r="BB248" i="18"/>
  <c r="BE248" i="18"/>
  <c r="BG248" i="18"/>
  <c r="AY249" i="18" s="1"/>
  <c r="BP249" i="18"/>
  <c r="BQ248" i="17"/>
  <c r="BN248" i="17"/>
  <c r="BS248" i="17"/>
  <c r="AQ248" i="17"/>
  <c r="AN248" i="17"/>
  <c r="AS248" i="17"/>
  <c r="Q248" i="17"/>
  <c r="N248" i="17"/>
  <c r="S248" i="17"/>
  <c r="AD248" i="17"/>
  <c r="AA248" i="17"/>
  <c r="AF248" i="17"/>
  <c r="BD248" i="17"/>
  <c r="BA248" i="17"/>
  <c r="BF248" i="17"/>
  <c r="CD248" i="17"/>
  <c r="CA248" i="17"/>
  <c r="CF248" i="17"/>
  <c r="CB251" i="16"/>
  <c r="CE251" i="16"/>
  <c r="CG251" i="16"/>
  <c r="BY252" i="16" s="1"/>
  <c r="CC252" i="16" s="1"/>
  <c r="BO251" i="16"/>
  <c r="BR251" i="16"/>
  <c r="BT251" i="16"/>
  <c r="BL252" i="16" s="1"/>
  <c r="BP252" i="16" s="1"/>
  <c r="BQ252" i="16" s="1"/>
  <c r="BD251" i="16"/>
  <c r="BA251" i="16"/>
  <c r="BF251" i="16"/>
  <c r="AO251" i="16"/>
  <c r="AR251" i="16"/>
  <c r="AT251" i="16"/>
  <c r="AL252" i="16" s="1"/>
  <c r="AP252" i="16" s="1"/>
  <c r="AB251" i="16"/>
  <c r="AE251" i="16"/>
  <c r="AG251" i="16"/>
  <c r="Y252" i="16" s="1"/>
  <c r="AC252" i="16" s="1"/>
  <c r="U250" i="16"/>
  <c r="R248" i="15"/>
  <c r="M249" i="15"/>
  <c r="R249" i="14"/>
  <c r="M250" i="14"/>
  <c r="BC249" i="18" l="1"/>
  <c r="AP249" i="18"/>
  <c r="CC249" i="18"/>
  <c r="AU248" i="18"/>
  <c r="AC249" i="18"/>
  <c r="AH248" i="18"/>
  <c r="CH248" i="18"/>
  <c r="O249" i="18"/>
  <c r="R249" i="18"/>
  <c r="T249" i="18"/>
  <c r="L250" i="18" s="1"/>
  <c r="BQ249" i="18"/>
  <c r="BN249" i="18"/>
  <c r="BS249" i="18"/>
  <c r="BH248" i="18"/>
  <c r="CB248" i="17"/>
  <c r="CG248" i="17"/>
  <c r="BY249" i="17" s="1"/>
  <c r="CE248" i="17"/>
  <c r="O248" i="17"/>
  <c r="R248" i="17"/>
  <c r="T248" i="17"/>
  <c r="L249" i="17" s="1"/>
  <c r="BB248" i="17"/>
  <c r="BE248" i="17"/>
  <c r="BG248" i="17"/>
  <c r="AY249" i="17" s="1"/>
  <c r="AO248" i="17"/>
  <c r="AT248" i="17"/>
  <c r="AL249" i="17" s="1"/>
  <c r="AR248" i="17"/>
  <c r="AB248" i="17"/>
  <c r="AG248" i="17"/>
  <c r="Y249" i="17" s="1"/>
  <c r="AE248" i="17"/>
  <c r="BO248" i="17"/>
  <c r="BT248" i="17"/>
  <c r="BL249" i="17" s="1"/>
  <c r="BR248" i="17"/>
  <c r="CH251" i="16"/>
  <c r="BU251" i="16"/>
  <c r="BB251" i="16"/>
  <c r="BE251" i="16"/>
  <c r="BG251" i="16"/>
  <c r="AY252" i="16" s="1"/>
  <c r="BC252" i="16" s="1"/>
  <c r="AU251" i="16"/>
  <c r="AH251" i="16"/>
  <c r="Q251" i="16"/>
  <c r="N251" i="16"/>
  <c r="S251" i="16"/>
  <c r="N249" i="15"/>
  <c r="K249" i="15"/>
  <c r="P249" i="15"/>
  <c r="N250" i="14"/>
  <c r="K250" i="14"/>
  <c r="P250" i="14"/>
  <c r="U249" i="18" l="1"/>
  <c r="AQ249" i="18"/>
  <c r="AN249" i="18"/>
  <c r="AS249" i="18"/>
  <c r="CD249" i="18"/>
  <c r="CA249" i="18"/>
  <c r="CF249" i="18"/>
  <c r="BD249" i="18"/>
  <c r="BA249" i="18"/>
  <c r="BF249" i="18"/>
  <c r="BO249" i="18"/>
  <c r="BT249" i="18"/>
  <c r="BL250" i="18" s="1"/>
  <c r="BR249" i="18"/>
  <c r="P250" i="18"/>
  <c r="AD249" i="18"/>
  <c r="AA249" i="18"/>
  <c r="AF249" i="18"/>
  <c r="AU248" i="17"/>
  <c r="U248" i="17"/>
  <c r="BU248" i="17"/>
  <c r="CH248" i="17"/>
  <c r="BH248" i="17"/>
  <c r="AP249" i="17"/>
  <c r="BP249" i="17"/>
  <c r="BC249" i="17"/>
  <c r="CC249" i="17"/>
  <c r="AH248" i="17"/>
  <c r="AC249" i="17"/>
  <c r="P249" i="17"/>
  <c r="CD252" i="16"/>
  <c r="CA252" i="16"/>
  <c r="CF252" i="16"/>
  <c r="BN252" i="16"/>
  <c r="BS252" i="16"/>
  <c r="BH251" i="16"/>
  <c r="AQ252" i="16"/>
  <c r="AN252" i="16"/>
  <c r="AS252" i="16"/>
  <c r="AA252" i="16"/>
  <c r="AD252" i="16"/>
  <c r="AF252" i="16"/>
  <c r="O251" i="16"/>
  <c r="T251" i="16"/>
  <c r="L252" i="16" s="1"/>
  <c r="P252" i="16" s="1"/>
  <c r="R251" i="16"/>
  <c r="L249" i="15"/>
  <c r="O249" i="15"/>
  <c r="Q249" i="15"/>
  <c r="I250" i="15" s="1"/>
  <c r="L250" i="14"/>
  <c r="O250" i="14"/>
  <c r="Q250" i="14"/>
  <c r="I251" i="14" s="1"/>
  <c r="CB249" i="18" l="1"/>
  <c r="CG249" i="18"/>
  <c r="BY250" i="18" s="1"/>
  <c r="CE249" i="18"/>
  <c r="AB249" i="18"/>
  <c r="AE249" i="18"/>
  <c r="AG249" i="18"/>
  <c r="Y250" i="18" s="1"/>
  <c r="BU249" i="18"/>
  <c r="BP250" i="18"/>
  <c r="AO249" i="18"/>
  <c r="AR249" i="18"/>
  <c r="AT249" i="18"/>
  <c r="AL250" i="18" s="1"/>
  <c r="BB249" i="18"/>
  <c r="BG249" i="18"/>
  <c r="AY250" i="18" s="1"/>
  <c r="BE249" i="18"/>
  <c r="Q250" i="18"/>
  <c r="N250" i="18"/>
  <c r="S250" i="18"/>
  <c r="BD249" i="17"/>
  <c r="BA249" i="17"/>
  <c r="BF249" i="17"/>
  <c r="AD249" i="17"/>
  <c r="AA249" i="17"/>
  <c r="AF249" i="17"/>
  <c r="Q249" i="17"/>
  <c r="N249" i="17"/>
  <c r="S249" i="17"/>
  <c r="BQ249" i="17"/>
  <c r="BN249" i="17"/>
  <c r="BS249" i="17"/>
  <c r="AQ249" i="17"/>
  <c r="AN249" i="17"/>
  <c r="AS249" i="17"/>
  <c r="CD249" i="17"/>
  <c r="CA249" i="17"/>
  <c r="CF249" i="17"/>
  <c r="CB252" i="16"/>
  <c r="CG252" i="16"/>
  <c r="BY253" i="16" s="1"/>
  <c r="CC253" i="16" s="1"/>
  <c r="CE252" i="16"/>
  <c r="BO252" i="16"/>
  <c r="BT252" i="16"/>
  <c r="BL253" i="16" s="1"/>
  <c r="BP253" i="16" s="1"/>
  <c r="BQ253" i="16" s="1"/>
  <c r="BR252" i="16"/>
  <c r="BD252" i="16"/>
  <c r="BA252" i="16"/>
  <c r="BF252" i="16"/>
  <c r="AO252" i="16"/>
  <c r="AT252" i="16"/>
  <c r="AL253" i="16" s="1"/>
  <c r="AP253" i="16" s="1"/>
  <c r="AR252" i="16"/>
  <c r="AB252" i="16"/>
  <c r="AG252" i="16"/>
  <c r="Y253" i="16" s="1"/>
  <c r="AC253" i="16" s="1"/>
  <c r="AE252" i="16"/>
  <c r="U251" i="16"/>
  <c r="M250" i="15"/>
  <c r="R249" i="15"/>
  <c r="M251" i="14"/>
  <c r="R250" i="14"/>
  <c r="AH249" i="18" l="1"/>
  <c r="AP250" i="18"/>
  <c r="AU249" i="18"/>
  <c r="BQ250" i="18"/>
  <c r="BN250" i="18"/>
  <c r="BS250" i="18"/>
  <c r="CH249" i="18"/>
  <c r="CC250" i="18"/>
  <c r="AC250" i="18"/>
  <c r="O250" i="18"/>
  <c r="R250" i="18"/>
  <c r="T250" i="18"/>
  <c r="L251" i="18" s="1"/>
  <c r="BH249" i="18"/>
  <c r="BC250" i="18"/>
  <c r="BB249" i="17"/>
  <c r="BG249" i="17"/>
  <c r="AY250" i="17" s="1"/>
  <c r="BE249" i="17"/>
  <c r="O249" i="17"/>
  <c r="R249" i="17"/>
  <c r="T249" i="17"/>
  <c r="L250" i="17" s="1"/>
  <c r="AB249" i="17"/>
  <c r="AG249" i="17"/>
  <c r="Y250" i="17" s="1"/>
  <c r="AE249" i="17"/>
  <c r="CB249" i="17"/>
  <c r="CG249" i="17"/>
  <c r="BY250" i="17" s="1"/>
  <c r="CE249" i="17"/>
  <c r="AO249" i="17"/>
  <c r="AR249" i="17"/>
  <c r="AT249" i="17"/>
  <c r="AL250" i="17" s="1"/>
  <c r="BO249" i="17"/>
  <c r="BR249" i="17"/>
  <c r="BT249" i="17"/>
  <c r="BL250" i="17" s="1"/>
  <c r="CH252" i="16"/>
  <c r="BU252" i="16"/>
  <c r="BB252" i="16"/>
  <c r="BE252" i="16"/>
  <c r="BG252" i="16"/>
  <c r="AY253" i="16" s="1"/>
  <c r="BC253" i="16" s="1"/>
  <c r="AU252" i="16"/>
  <c r="AH252" i="16"/>
  <c r="Q252" i="16"/>
  <c r="N252" i="16"/>
  <c r="S252" i="16"/>
  <c r="N250" i="15"/>
  <c r="K250" i="15"/>
  <c r="P250" i="15"/>
  <c r="N251" i="14"/>
  <c r="K251" i="14"/>
  <c r="P251" i="14"/>
  <c r="BD250" i="18" l="1"/>
  <c r="BA250" i="18"/>
  <c r="BF250" i="18"/>
  <c r="AD250" i="18"/>
  <c r="AA250" i="18"/>
  <c r="AF250" i="18"/>
  <c r="CD250" i="18"/>
  <c r="CA250" i="18"/>
  <c r="CF250" i="18"/>
  <c r="P251" i="18"/>
  <c r="AQ250" i="18"/>
  <c r="AN250" i="18"/>
  <c r="AS250" i="18"/>
  <c r="BO250" i="18"/>
  <c r="BR250" i="18"/>
  <c r="BT250" i="18"/>
  <c r="BL251" i="18" s="1"/>
  <c r="U250" i="18"/>
  <c r="BP250" i="17"/>
  <c r="P250" i="17"/>
  <c r="BU249" i="17"/>
  <c r="AP250" i="17"/>
  <c r="CC250" i="17"/>
  <c r="U249" i="17"/>
  <c r="CH249" i="17"/>
  <c r="AU249" i="17"/>
  <c r="BH249" i="17"/>
  <c r="AH249" i="17"/>
  <c r="BC250" i="17"/>
  <c r="AC250" i="17"/>
  <c r="CD253" i="16"/>
  <c r="CA253" i="16"/>
  <c r="CF253" i="16"/>
  <c r="BN253" i="16"/>
  <c r="BS253" i="16"/>
  <c r="BH252" i="16"/>
  <c r="AQ253" i="16"/>
  <c r="AN253" i="16"/>
  <c r="AS253" i="16"/>
  <c r="AD253" i="16"/>
  <c r="AA253" i="16"/>
  <c r="AF253" i="16"/>
  <c r="O252" i="16"/>
  <c r="T252" i="16"/>
  <c r="L253" i="16" s="1"/>
  <c r="P253" i="16" s="1"/>
  <c r="R252" i="16"/>
  <c r="L250" i="15"/>
  <c r="O250" i="15"/>
  <c r="Q250" i="15"/>
  <c r="I251" i="15" s="1"/>
  <c r="L251" i="14"/>
  <c r="Q251" i="14"/>
  <c r="I252" i="14" s="1"/>
  <c r="O251" i="14"/>
  <c r="CB250" i="18" l="1"/>
  <c r="CE250" i="18"/>
  <c r="CG250" i="18"/>
  <c r="BY251" i="18" s="1"/>
  <c r="AB250" i="18"/>
  <c r="AE250" i="18"/>
  <c r="AG250" i="18"/>
  <c r="Y251" i="18" s="1"/>
  <c r="Q251" i="18"/>
  <c r="N251" i="18"/>
  <c r="S251" i="18"/>
  <c r="BB250" i="18"/>
  <c r="BE250" i="18"/>
  <c r="BG250" i="18"/>
  <c r="AY251" i="18" s="1"/>
  <c r="BU250" i="18"/>
  <c r="AO250" i="18"/>
  <c r="AR250" i="18"/>
  <c r="AT250" i="18"/>
  <c r="AL251" i="18" s="1"/>
  <c r="BP251" i="18"/>
  <c r="AD250" i="17"/>
  <c r="AA250" i="17"/>
  <c r="AF250" i="17"/>
  <c r="Q250" i="17"/>
  <c r="N250" i="17"/>
  <c r="S250" i="17"/>
  <c r="AQ250" i="17"/>
  <c r="AN250" i="17"/>
  <c r="AS250" i="17"/>
  <c r="CD250" i="17"/>
  <c r="CA250" i="17"/>
  <c r="CF250" i="17"/>
  <c r="BD250" i="17"/>
  <c r="BA250" i="17"/>
  <c r="BF250" i="17"/>
  <c r="BQ250" i="17"/>
  <c r="BN250" i="17"/>
  <c r="BS250" i="17"/>
  <c r="CB253" i="16"/>
  <c r="CG253" i="16"/>
  <c r="BY254" i="16" s="1"/>
  <c r="CC254" i="16" s="1"/>
  <c r="CE253" i="16"/>
  <c r="BO253" i="16"/>
  <c r="BR253" i="16"/>
  <c r="BT253" i="16"/>
  <c r="BL254" i="16" s="1"/>
  <c r="BP254" i="16" s="1"/>
  <c r="BQ254" i="16" s="1"/>
  <c r="BD253" i="16"/>
  <c r="BA253" i="16"/>
  <c r="BF253" i="16"/>
  <c r="AO253" i="16"/>
  <c r="AR253" i="16"/>
  <c r="AT253" i="16"/>
  <c r="AL254" i="16" s="1"/>
  <c r="AP254" i="16" s="1"/>
  <c r="AB253" i="16"/>
  <c r="AE253" i="16"/>
  <c r="AG253" i="16"/>
  <c r="Y254" i="16" s="1"/>
  <c r="AC254" i="16" s="1"/>
  <c r="U252" i="16"/>
  <c r="M251" i="15"/>
  <c r="R250" i="15"/>
  <c r="R251" i="14"/>
  <c r="M252" i="14"/>
  <c r="AH250" i="18" l="1"/>
  <c r="BC251" i="18"/>
  <c r="BQ251" i="18"/>
  <c r="BN251" i="18"/>
  <c r="BS251" i="18"/>
  <c r="AP251" i="18"/>
  <c r="AU250" i="18"/>
  <c r="CC251" i="18"/>
  <c r="BH250" i="18"/>
  <c r="O251" i="18"/>
  <c r="T251" i="18"/>
  <c r="L252" i="18" s="1"/>
  <c r="R251" i="18"/>
  <c r="CH250" i="18"/>
  <c r="AC251" i="18"/>
  <c r="BO250" i="17"/>
  <c r="BT250" i="17"/>
  <c r="BL251" i="17" s="1"/>
  <c r="BR250" i="17"/>
  <c r="AO250" i="17"/>
  <c r="AT250" i="17"/>
  <c r="AL251" i="17" s="1"/>
  <c r="AR250" i="17"/>
  <c r="BB250" i="17"/>
  <c r="BE250" i="17"/>
  <c r="BG250" i="17"/>
  <c r="AY251" i="17" s="1"/>
  <c r="O250" i="17"/>
  <c r="R250" i="17"/>
  <c r="T250" i="17"/>
  <c r="L251" i="17" s="1"/>
  <c r="CB250" i="17"/>
  <c r="CG250" i="17"/>
  <c r="BY251" i="17" s="1"/>
  <c r="CE250" i="17"/>
  <c r="AB250" i="17"/>
  <c r="AE250" i="17"/>
  <c r="AG250" i="17"/>
  <c r="Y251" i="17" s="1"/>
  <c r="CH253" i="16"/>
  <c r="BU253" i="16"/>
  <c r="BB253" i="16"/>
  <c r="BG253" i="16"/>
  <c r="AY254" i="16" s="1"/>
  <c r="BC254" i="16" s="1"/>
  <c r="BE253" i="16"/>
  <c r="AU253" i="16"/>
  <c r="AH253" i="16"/>
  <c r="Q253" i="16"/>
  <c r="N253" i="16"/>
  <c r="S253" i="16"/>
  <c r="N251" i="15"/>
  <c r="K251" i="15"/>
  <c r="P251" i="15"/>
  <c r="N252" i="14"/>
  <c r="K252" i="14"/>
  <c r="P252" i="14"/>
  <c r="BD251" i="18" l="1"/>
  <c r="BA251" i="18"/>
  <c r="BF251" i="18"/>
  <c r="BO251" i="18"/>
  <c r="BT251" i="18"/>
  <c r="BL252" i="18" s="1"/>
  <c r="BR251" i="18"/>
  <c r="AD251" i="18"/>
  <c r="AA251" i="18"/>
  <c r="AF251" i="18"/>
  <c r="CD251" i="18"/>
  <c r="CA251" i="18"/>
  <c r="CF251" i="18"/>
  <c r="U251" i="18"/>
  <c r="P252" i="18"/>
  <c r="AQ251" i="18"/>
  <c r="AN251" i="18"/>
  <c r="AS251" i="18"/>
  <c r="CH250" i="17"/>
  <c r="BU250" i="17"/>
  <c r="AC251" i="17"/>
  <c r="AH250" i="17"/>
  <c r="BC251" i="17"/>
  <c r="BP251" i="17"/>
  <c r="AU250" i="17"/>
  <c r="U250" i="17"/>
  <c r="AP251" i="17"/>
  <c r="CC251" i="17"/>
  <c r="BH250" i="17"/>
  <c r="P251" i="17"/>
  <c r="CD254" i="16"/>
  <c r="CA254" i="16"/>
  <c r="CF254" i="16"/>
  <c r="BN254" i="16"/>
  <c r="BS254" i="16"/>
  <c r="BH253" i="16"/>
  <c r="AQ254" i="16"/>
  <c r="AN254" i="16"/>
  <c r="AS254" i="16"/>
  <c r="AD254" i="16"/>
  <c r="AA254" i="16"/>
  <c r="AF254" i="16"/>
  <c r="O253" i="16"/>
  <c r="T253" i="16"/>
  <c r="L254" i="16" s="1"/>
  <c r="P254" i="16" s="1"/>
  <c r="R253" i="16"/>
  <c r="L251" i="15"/>
  <c r="Q251" i="15"/>
  <c r="I252" i="15" s="1"/>
  <c r="O251" i="15"/>
  <c r="L252" i="14"/>
  <c r="O252" i="14"/>
  <c r="Q252" i="14"/>
  <c r="I253" i="14" s="1"/>
  <c r="CB251" i="18" l="1"/>
  <c r="CE251" i="18"/>
  <c r="CG251" i="18"/>
  <c r="BY252" i="18" s="1"/>
  <c r="BP252" i="18"/>
  <c r="AO251" i="18"/>
  <c r="AR251" i="18"/>
  <c r="AT251" i="18"/>
  <c r="AL252" i="18" s="1"/>
  <c r="BB251" i="18"/>
  <c r="BE251" i="18"/>
  <c r="BG251" i="18"/>
  <c r="AY252" i="18" s="1"/>
  <c r="BU251" i="18"/>
  <c r="Q252" i="18"/>
  <c r="N252" i="18"/>
  <c r="S252" i="18"/>
  <c r="AB251" i="18"/>
  <c r="AE251" i="18"/>
  <c r="AG251" i="18"/>
  <c r="Y252" i="18" s="1"/>
  <c r="Q251" i="17"/>
  <c r="N251" i="17"/>
  <c r="S251" i="17"/>
  <c r="AD251" i="17"/>
  <c r="AA251" i="17"/>
  <c r="AF251" i="17"/>
  <c r="CD251" i="17"/>
  <c r="CA251" i="17"/>
  <c r="CF251" i="17"/>
  <c r="AQ251" i="17"/>
  <c r="AN251" i="17"/>
  <c r="AS251" i="17"/>
  <c r="BQ251" i="17"/>
  <c r="BN251" i="17"/>
  <c r="BS251" i="17"/>
  <c r="BD251" i="17"/>
  <c r="BA251" i="17"/>
  <c r="BF251" i="17"/>
  <c r="CB254" i="16"/>
  <c r="CG254" i="16"/>
  <c r="BY255" i="16" s="1"/>
  <c r="CC255" i="16" s="1"/>
  <c r="CE254" i="16"/>
  <c r="BO254" i="16"/>
  <c r="BT254" i="16"/>
  <c r="BL255" i="16" s="1"/>
  <c r="BP255" i="16" s="1"/>
  <c r="BQ255" i="16" s="1"/>
  <c r="BR254" i="16"/>
  <c r="BD254" i="16"/>
  <c r="BA254" i="16"/>
  <c r="BF254" i="16"/>
  <c r="AO254" i="16"/>
  <c r="AT254" i="16"/>
  <c r="AL255" i="16" s="1"/>
  <c r="AP255" i="16" s="1"/>
  <c r="AR254" i="16"/>
  <c r="AB254" i="16"/>
  <c r="AG254" i="16"/>
  <c r="Y255" i="16" s="1"/>
  <c r="AC255" i="16" s="1"/>
  <c r="AE254" i="16"/>
  <c r="U253" i="16"/>
  <c r="M252" i="15"/>
  <c r="R251" i="15"/>
  <c r="M253" i="14"/>
  <c r="R252" i="14"/>
  <c r="AC252" i="18" l="1"/>
  <c r="AH251" i="18"/>
  <c r="BC252" i="18"/>
  <c r="O252" i="18"/>
  <c r="R252" i="18"/>
  <c r="T252" i="18"/>
  <c r="L253" i="18" s="1"/>
  <c r="BH251" i="18"/>
  <c r="CC252" i="18"/>
  <c r="AU251" i="18"/>
  <c r="CH251" i="18"/>
  <c r="BQ252" i="18"/>
  <c r="BN252" i="18"/>
  <c r="BS252" i="18"/>
  <c r="AP252" i="18"/>
  <c r="BB251" i="17"/>
  <c r="BE251" i="17"/>
  <c r="BG251" i="17"/>
  <c r="AY252" i="17" s="1"/>
  <c r="CB251" i="17"/>
  <c r="CG251" i="17"/>
  <c r="BY252" i="17" s="1"/>
  <c r="CE251" i="17"/>
  <c r="BO251" i="17"/>
  <c r="BT251" i="17"/>
  <c r="BL252" i="17" s="1"/>
  <c r="BR251" i="17"/>
  <c r="AB251" i="17"/>
  <c r="AG251" i="17"/>
  <c r="Y252" i="17" s="1"/>
  <c r="AE251" i="17"/>
  <c r="AO251" i="17"/>
  <c r="AT251" i="17"/>
  <c r="AL252" i="17" s="1"/>
  <c r="AR251" i="17"/>
  <c r="O251" i="17"/>
  <c r="T251" i="17"/>
  <c r="L252" i="17" s="1"/>
  <c r="R251" i="17"/>
  <c r="CH254" i="16"/>
  <c r="BU254" i="16"/>
  <c r="BB254" i="16"/>
  <c r="BG254" i="16"/>
  <c r="AY255" i="16" s="1"/>
  <c r="BC255" i="16" s="1"/>
  <c r="BE254" i="16"/>
  <c r="AU254" i="16"/>
  <c r="AH254" i="16"/>
  <c r="Q254" i="16"/>
  <c r="N254" i="16"/>
  <c r="S254" i="16"/>
  <c r="N252" i="15"/>
  <c r="K252" i="15"/>
  <c r="P252" i="15"/>
  <c r="N253" i="14"/>
  <c r="K253" i="14"/>
  <c r="P253" i="14"/>
  <c r="CD252" i="18" l="1"/>
  <c r="CA252" i="18"/>
  <c r="CF252" i="18"/>
  <c r="BO252" i="18"/>
  <c r="BT252" i="18"/>
  <c r="BL253" i="18" s="1"/>
  <c r="BR252" i="18"/>
  <c r="AD252" i="18"/>
  <c r="AA252" i="18"/>
  <c r="AF252" i="18"/>
  <c r="AQ252" i="18"/>
  <c r="AN252" i="18"/>
  <c r="AS252" i="18"/>
  <c r="BD252" i="18"/>
  <c r="BA252" i="18"/>
  <c r="BF252" i="18"/>
  <c r="P253" i="18"/>
  <c r="U252" i="18"/>
  <c r="CH251" i="17"/>
  <c r="BU251" i="17"/>
  <c r="BC252" i="17"/>
  <c r="P252" i="17"/>
  <c r="CC252" i="17"/>
  <c r="BP252" i="17"/>
  <c r="AP252" i="17"/>
  <c r="BH251" i="17"/>
  <c r="AC252" i="17"/>
  <c r="U251" i="17"/>
  <c r="AU251" i="17"/>
  <c r="AH251" i="17"/>
  <c r="CD255" i="16"/>
  <c r="CA255" i="16"/>
  <c r="CF255" i="16"/>
  <c r="BN255" i="16"/>
  <c r="BS255" i="16"/>
  <c r="BH254" i="16"/>
  <c r="AQ255" i="16"/>
  <c r="AN255" i="16"/>
  <c r="AS255" i="16"/>
  <c r="AD255" i="16"/>
  <c r="AA255" i="16"/>
  <c r="AF255" i="16"/>
  <c r="O254" i="16"/>
  <c r="R254" i="16"/>
  <c r="T254" i="16"/>
  <c r="L255" i="16" s="1"/>
  <c r="P255" i="16" s="1"/>
  <c r="L252" i="15"/>
  <c r="Q252" i="15"/>
  <c r="I253" i="15" s="1"/>
  <c r="O252" i="15"/>
  <c r="L253" i="14"/>
  <c r="Q253" i="14"/>
  <c r="I254" i="14" s="1"/>
  <c r="O253" i="14"/>
  <c r="BU252" i="18" l="1"/>
  <c r="BP253" i="18"/>
  <c r="AO252" i="18"/>
  <c r="AR252" i="18"/>
  <c r="AT252" i="18"/>
  <c r="AL253" i="18" s="1"/>
  <c r="BB252" i="18"/>
  <c r="BE252" i="18"/>
  <c r="BG252" i="18"/>
  <c r="AY253" i="18" s="1"/>
  <c r="CB252" i="18"/>
  <c r="CE252" i="18"/>
  <c r="CG252" i="18"/>
  <c r="BY253" i="18" s="1"/>
  <c r="Q253" i="18"/>
  <c r="N253" i="18"/>
  <c r="S253" i="18"/>
  <c r="AB252" i="18"/>
  <c r="AG252" i="18"/>
  <c r="Y253" i="18" s="1"/>
  <c r="AE252" i="18"/>
  <c r="Q252" i="17"/>
  <c r="N252" i="17"/>
  <c r="S252" i="17"/>
  <c r="BD252" i="17"/>
  <c r="BA252" i="17"/>
  <c r="BF252" i="17"/>
  <c r="AQ252" i="17"/>
  <c r="AN252" i="17"/>
  <c r="AS252" i="17"/>
  <c r="BQ252" i="17"/>
  <c r="BN252" i="17"/>
  <c r="BS252" i="17"/>
  <c r="AD252" i="17"/>
  <c r="AA252" i="17"/>
  <c r="AF252" i="17"/>
  <c r="CD252" i="17"/>
  <c r="CA252" i="17"/>
  <c r="CF252" i="17"/>
  <c r="CB255" i="16"/>
  <c r="CE255" i="16"/>
  <c r="CG255" i="16"/>
  <c r="BY256" i="16" s="1"/>
  <c r="CC256" i="16" s="1"/>
  <c r="BO255" i="16"/>
  <c r="BR255" i="16"/>
  <c r="BT255" i="16"/>
  <c r="BL256" i="16" s="1"/>
  <c r="BP256" i="16" s="1"/>
  <c r="BQ256" i="16" s="1"/>
  <c r="BD255" i="16"/>
  <c r="BA255" i="16"/>
  <c r="BF255" i="16"/>
  <c r="AO255" i="16"/>
  <c r="AT255" i="16"/>
  <c r="AL256" i="16" s="1"/>
  <c r="AP256" i="16" s="1"/>
  <c r="AR255" i="16"/>
  <c r="AB255" i="16"/>
  <c r="AG255" i="16"/>
  <c r="Y256" i="16" s="1"/>
  <c r="AC256" i="16" s="1"/>
  <c r="AE255" i="16"/>
  <c r="U254" i="16"/>
  <c r="R252" i="15"/>
  <c r="M253" i="15"/>
  <c r="R253" i="14"/>
  <c r="M254" i="14"/>
  <c r="AP253" i="18" l="1"/>
  <c r="CH252" i="18"/>
  <c r="BQ253" i="18"/>
  <c r="BN253" i="18"/>
  <c r="BS253" i="18"/>
  <c r="AH252" i="18"/>
  <c r="AU252" i="18"/>
  <c r="BC253" i="18"/>
  <c r="AC253" i="18"/>
  <c r="O253" i="18"/>
  <c r="T253" i="18"/>
  <c r="L254" i="18" s="1"/>
  <c r="R253" i="18"/>
  <c r="CC253" i="18"/>
  <c r="BH252" i="18"/>
  <c r="BB252" i="17"/>
  <c r="BE252" i="17"/>
  <c r="BG252" i="17"/>
  <c r="AY253" i="17" s="1"/>
  <c r="O252" i="17"/>
  <c r="T252" i="17"/>
  <c r="L253" i="17" s="1"/>
  <c r="R252" i="17"/>
  <c r="AO252" i="17"/>
  <c r="AT252" i="17"/>
  <c r="AL253" i="17" s="1"/>
  <c r="AR252" i="17"/>
  <c r="AB252" i="17"/>
  <c r="AG252" i="17"/>
  <c r="Y253" i="17" s="1"/>
  <c r="AE252" i="17"/>
  <c r="BO252" i="17"/>
  <c r="BT252" i="17"/>
  <c r="BL253" i="17" s="1"/>
  <c r="BR252" i="17"/>
  <c r="CB252" i="17"/>
  <c r="CE252" i="17"/>
  <c r="CG252" i="17"/>
  <c r="BY253" i="17" s="1"/>
  <c r="CH255" i="16"/>
  <c r="BU255" i="16"/>
  <c r="BB255" i="16"/>
  <c r="BE255" i="16"/>
  <c r="BG255" i="16"/>
  <c r="AY256" i="16" s="1"/>
  <c r="BC256" i="16" s="1"/>
  <c r="AU255" i="16"/>
  <c r="AH255" i="16"/>
  <c r="Q255" i="16"/>
  <c r="N255" i="16"/>
  <c r="S255" i="16"/>
  <c r="N253" i="15"/>
  <c r="K253" i="15"/>
  <c r="P253" i="15"/>
  <c r="N254" i="14"/>
  <c r="K254" i="14"/>
  <c r="P254" i="14"/>
  <c r="BO253" i="18" l="1"/>
  <c r="BR253" i="18"/>
  <c r="BT253" i="18"/>
  <c r="BL254" i="18" s="1"/>
  <c r="CD253" i="18"/>
  <c r="CA253" i="18"/>
  <c r="CF253" i="18"/>
  <c r="AQ253" i="18"/>
  <c r="AN253" i="18"/>
  <c r="AS253" i="18"/>
  <c r="AD253" i="18"/>
  <c r="AA253" i="18"/>
  <c r="AF253" i="18"/>
  <c r="BD253" i="18"/>
  <c r="BA253" i="18"/>
  <c r="BF253" i="18"/>
  <c r="U253" i="18"/>
  <c r="P254" i="18"/>
  <c r="BC253" i="17"/>
  <c r="CC253" i="17"/>
  <c r="BH252" i="17"/>
  <c r="AH252" i="17"/>
  <c r="AU252" i="17"/>
  <c r="BU252" i="17"/>
  <c r="BP253" i="17"/>
  <c r="U252" i="17"/>
  <c r="AC253" i="17"/>
  <c r="CH252" i="17"/>
  <c r="AP253" i="17"/>
  <c r="P253" i="17"/>
  <c r="CD256" i="16"/>
  <c r="CA256" i="16"/>
  <c r="CF256" i="16"/>
  <c r="BN256" i="16"/>
  <c r="BS256" i="16"/>
  <c r="BH255" i="16"/>
  <c r="AQ256" i="16"/>
  <c r="AN256" i="16"/>
  <c r="AS256" i="16"/>
  <c r="AA256" i="16"/>
  <c r="AD256" i="16"/>
  <c r="AF256" i="16"/>
  <c r="O255" i="16"/>
  <c r="T255" i="16"/>
  <c r="L256" i="16" s="1"/>
  <c r="P256" i="16" s="1"/>
  <c r="R255" i="16"/>
  <c r="L253" i="15"/>
  <c r="O253" i="15"/>
  <c r="Q253" i="15"/>
  <c r="I254" i="15" s="1"/>
  <c r="L254" i="14"/>
  <c r="O254" i="14"/>
  <c r="Q254" i="14"/>
  <c r="I255" i="14" s="1"/>
  <c r="CB253" i="18" l="1"/>
  <c r="CE253" i="18"/>
  <c r="CG253" i="18"/>
  <c r="BY254" i="18" s="1"/>
  <c r="Q254" i="18"/>
  <c r="N254" i="18"/>
  <c r="S254" i="18"/>
  <c r="BP254" i="18"/>
  <c r="BB253" i="18"/>
  <c r="BE253" i="18"/>
  <c r="BG253" i="18"/>
  <c r="AY254" i="18" s="1"/>
  <c r="AB253" i="18"/>
  <c r="AG253" i="18"/>
  <c r="Y254" i="18" s="1"/>
  <c r="AE253" i="18"/>
  <c r="BU253" i="18"/>
  <c r="AO253" i="18"/>
  <c r="AT253" i="18"/>
  <c r="AL254" i="18" s="1"/>
  <c r="AR253" i="18"/>
  <c r="AD253" i="17"/>
  <c r="AA253" i="17"/>
  <c r="AF253" i="17"/>
  <c r="AQ253" i="17"/>
  <c r="AN253" i="17"/>
  <c r="AS253" i="17"/>
  <c r="CD253" i="17"/>
  <c r="CA253" i="17"/>
  <c r="CF253" i="17"/>
  <c r="Q253" i="17"/>
  <c r="N253" i="17"/>
  <c r="S253" i="17"/>
  <c r="BQ253" i="17"/>
  <c r="BN253" i="17"/>
  <c r="BS253" i="17"/>
  <c r="BD253" i="17"/>
  <c r="BA253" i="17"/>
  <c r="BF253" i="17"/>
  <c r="CB256" i="16"/>
  <c r="CG256" i="16"/>
  <c r="BY257" i="16" s="1"/>
  <c r="CC257" i="16" s="1"/>
  <c r="CE256" i="16"/>
  <c r="BO256" i="16"/>
  <c r="BT256" i="16"/>
  <c r="BL257" i="16" s="1"/>
  <c r="BP257" i="16" s="1"/>
  <c r="BQ257" i="16" s="1"/>
  <c r="BR256" i="16"/>
  <c r="BD256" i="16"/>
  <c r="BA256" i="16"/>
  <c r="BF256" i="16"/>
  <c r="AO256" i="16"/>
  <c r="AT256" i="16"/>
  <c r="AL257" i="16" s="1"/>
  <c r="AP257" i="16" s="1"/>
  <c r="AR256" i="16"/>
  <c r="AB256" i="16"/>
  <c r="AG256" i="16"/>
  <c r="Y257" i="16" s="1"/>
  <c r="AC257" i="16" s="1"/>
  <c r="AE256" i="16"/>
  <c r="U255" i="16"/>
  <c r="M254" i="15"/>
  <c r="R253" i="15"/>
  <c r="M255" i="14"/>
  <c r="R254" i="14"/>
  <c r="AH253" i="18" l="1"/>
  <c r="CC254" i="18"/>
  <c r="AU253" i="18"/>
  <c r="AP254" i="18"/>
  <c r="BH253" i="18"/>
  <c r="CH253" i="18"/>
  <c r="AC254" i="18"/>
  <c r="BC254" i="18"/>
  <c r="O254" i="18"/>
  <c r="R254" i="18"/>
  <c r="T254" i="18"/>
  <c r="L255" i="18" s="1"/>
  <c r="BQ254" i="18"/>
  <c r="BN254" i="18"/>
  <c r="BS254" i="18"/>
  <c r="BB253" i="17"/>
  <c r="BG253" i="17"/>
  <c r="AY254" i="17" s="1"/>
  <c r="BE253" i="17"/>
  <c r="BO253" i="17"/>
  <c r="BR253" i="17"/>
  <c r="BT253" i="17"/>
  <c r="BL254" i="17" s="1"/>
  <c r="AO253" i="17"/>
  <c r="AR253" i="17"/>
  <c r="AT253" i="17"/>
  <c r="AL254" i="17" s="1"/>
  <c r="CB253" i="17"/>
  <c r="CE253" i="17"/>
  <c r="CG253" i="17"/>
  <c r="BY254" i="17" s="1"/>
  <c r="O253" i="17"/>
  <c r="R253" i="17"/>
  <c r="T253" i="17"/>
  <c r="L254" i="17" s="1"/>
  <c r="AB253" i="17"/>
  <c r="AG253" i="17"/>
  <c r="Y254" i="17" s="1"/>
  <c r="AE253" i="17"/>
  <c r="CH256" i="16"/>
  <c r="BU256" i="16"/>
  <c r="BB256" i="16"/>
  <c r="BG256" i="16"/>
  <c r="AY257" i="16" s="1"/>
  <c r="BC257" i="16" s="1"/>
  <c r="BE256" i="16"/>
  <c r="AU256" i="16"/>
  <c r="AH256" i="16"/>
  <c r="Q256" i="16"/>
  <c r="N256" i="16"/>
  <c r="S256" i="16"/>
  <c r="N254" i="15"/>
  <c r="K254" i="15"/>
  <c r="P254" i="15"/>
  <c r="N255" i="14"/>
  <c r="K255" i="14"/>
  <c r="P255" i="14"/>
  <c r="BD254" i="18" l="1"/>
  <c r="BA254" i="18"/>
  <c r="BF254" i="18"/>
  <c r="AD254" i="18"/>
  <c r="AA254" i="18"/>
  <c r="AF254" i="18"/>
  <c r="BO254" i="18"/>
  <c r="BT254" i="18"/>
  <c r="BL255" i="18" s="1"/>
  <c r="BR254" i="18"/>
  <c r="CD254" i="18"/>
  <c r="CA254" i="18"/>
  <c r="CF254" i="18"/>
  <c r="AQ254" i="18"/>
  <c r="AN254" i="18"/>
  <c r="AS254" i="18"/>
  <c r="P255" i="18"/>
  <c r="U254" i="18"/>
  <c r="BP254" i="17"/>
  <c r="CH253" i="17"/>
  <c r="AH253" i="17"/>
  <c r="AC254" i="17"/>
  <c r="P254" i="17"/>
  <c r="U253" i="17"/>
  <c r="BH253" i="17"/>
  <c r="CC254" i="17"/>
  <c r="BU253" i="17"/>
  <c r="AP254" i="17"/>
  <c r="BC254" i="17"/>
  <c r="AU253" i="17"/>
  <c r="CD257" i="16"/>
  <c r="CA257" i="16"/>
  <c r="CF257" i="16"/>
  <c r="BN257" i="16"/>
  <c r="BS257" i="16"/>
  <c r="BH256" i="16"/>
  <c r="AQ257" i="16"/>
  <c r="AN257" i="16"/>
  <c r="AS257" i="16"/>
  <c r="AD257" i="16"/>
  <c r="AA257" i="16"/>
  <c r="AF257" i="16"/>
  <c r="O256" i="16"/>
  <c r="T256" i="16"/>
  <c r="L257" i="16" s="1"/>
  <c r="P257" i="16" s="1"/>
  <c r="R256" i="16"/>
  <c r="L254" i="15"/>
  <c r="O254" i="15"/>
  <c r="Q254" i="15"/>
  <c r="I255" i="15" s="1"/>
  <c r="L255" i="14"/>
  <c r="Q255" i="14"/>
  <c r="I256" i="14" s="1"/>
  <c r="O255" i="14"/>
  <c r="BB254" i="18" l="1"/>
  <c r="BG254" i="18"/>
  <c r="AY255" i="18" s="1"/>
  <c r="BE254" i="18"/>
  <c r="CB254" i="18"/>
  <c r="CE254" i="18"/>
  <c r="CG254" i="18"/>
  <c r="BY255" i="18" s="1"/>
  <c r="BU254" i="18"/>
  <c r="AO254" i="18"/>
  <c r="AT254" i="18"/>
  <c r="AL255" i="18" s="1"/>
  <c r="AR254" i="18"/>
  <c r="AB254" i="18"/>
  <c r="AE254" i="18"/>
  <c r="AG254" i="18"/>
  <c r="Y255" i="18" s="1"/>
  <c r="Q255" i="18"/>
  <c r="N255" i="18"/>
  <c r="S255" i="18"/>
  <c r="BP255" i="18"/>
  <c r="AD254" i="17"/>
  <c r="AA254" i="17"/>
  <c r="AF254" i="17"/>
  <c r="CD254" i="17"/>
  <c r="CA254" i="17"/>
  <c r="CF254" i="17"/>
  <c r="BD254" i="17"/>
  <c r="BA254" i="17"/>
  <c r="BF254" i="17"/>
  <c r="AQ254" i="17"/>
  <c r="AN254" i="17"/>
  <c r="AS254" i="17"/>
  <c r="Q254" i="17"/>
  <c r="N254" i="17"/>
  <c r="S254" i="17"/>
  <c r="BQ254" i="17"/>
  <c r="BN254" i="17"/>
  <c r="BS254" i="17"/>
  <c r="CB257" i="16"/>
  <c r="CE257" i="16"/>
  <c r="CG257" i="16"/>
  <c r="BY258" i="16" s="1"/>
  <c r="CC258" i="16" s="1"/>
  <c r="BO257" i="16"/>
  <c r="BT257" i="16"/>
  <c r="BL258" i="16" s="1"/>
  <c r="BP258" i="16" s="1"/>
  <c r="BQ258" i="16" s="1"/>
  <c r="BR257" i="16"/>
  <c r="BD257" i="16"/>
  <c r="BA257" i="16"/>
  <c r="BF257" i="16"/>
  <c r="AO257" i="16"/>
  <c r="AR257" i="16"/>
  <c r="AT257" i="16"/>
  <c r="AL258" i="16" s="1"/>
  <c r="AP258" i="16" s="1"/>
  <c r="AB257" i="16"/>
  <c r="AG257" i="16"/>
  <c r="Y258" i="16" s="1"/>
  <c r="AC258" i="16" s="1"/>
  <c r="AE257" i="16"/>
  <c r="U256" i="16"/>
  <c r="M255" i="15"/>
  <c r="R254" i="15"/>
  <c r="R255" i="14"/>
  <c r="M256" i="14"/>
  <c r="O255" i="18" l="1"/>
  <c r="R255" i="18"/>
  <c r="T255" i="18"/>
  <c r="L256" i="18" s="1"/>
  <c r="CH254" i="18"/>
  <c r="BH254" i="18"/>
  <c r="BQ255" i="18"/>
  <c r="BN255" i="18"/>
  <c r="BS255" i="18"/>
  <c r="BC255" i="18"/>
  <c r="AH254" i="18"/>
  <c r="AU254" i="18"/>
  <c r="AP255" i="18"/>
  <c r="AC255" i="18"/>
  <c r="CC255" i="18"/>
  <c r="BO254" i="17"/>
  <c r="BR254" i="17"/>
  <c r="BT254" i="17"/>
  <c r="BL255" i="17" s="1"/>
  <c r="BB254" i="17"/>
  <c r="BE254" i="17"/>
  <c r="BG254" i="17"/>
  <c r="AY255" i="17" s="1"/>
  <c r="O254" i="17"/>
  <c r="T254" i="17"/>
  <c r="L255" i="17" s="1"/>
  <c r="R254" i="17"/>
  <c r="CB254" i="17"/>
  <c r="CE254" i="17"/>
  <c r="CG254" i="17"/>
  <c r="BY255" i="17" s="1"/>
  <c r="AO254" i="17"/>
  <c r="AT254" i="17"/>
  <c r="AL255" i="17" s="1"/>
  <c r="AR254" i="17"/>
  <c r="AB254" i="17"/>
  <c r="AG254" i="17"/>
  <c r="Y255" i="17" s="1"/>
  <c r="AE254" i="17"/>
  <c r="CH257" i="16"/>
  <c r="BU257" i="16"/>
  <c r="BB257" i="16"/>
  <c r="BG257" i="16"/>
  <c r="AY258" i="16" s="1"/>
  <c r="BC258" i="16" s="1"/>
  <c r="BE257" i="16"/>
  <c r="AU257" i="16"/>
  <c r="AH257" i="16"/>
  <c r="Q257" i="16"/>
  <c r="N257" i="16"/>
  <c r="S257" i="16"/>
  <c r="N255" i="15"/>
  <c r="K255" i="15"/>
  <c r="P255" i="15"/>
  <c r="N256" i="14"/>
  <c r="K256" i="14"/>
  <c r="P256" i="14"/>
  <c r="AD255" i="18" l="1"/>
  <c r="AA255" i="18"/>
  <c r="AF255" i="18"/>
  <c r="BD255" i="18"/>
  <c r="BA255" i="18"/>
  <c r="BF255" i="18"/>
  <c r="P256" i="18"/>
  <c r="U255" i="18"/>
  <c r="CD255" i="18"/>
  <c r="CA255" i="18"/>
  <c r="CF255" i="18"/>
  <c r="AQ255" i="18"/>
  <c r="AN255" i="18"/>
  <c r="AS255" i="18"/>
  <c r="BO255" i="18"/>
  <c r="BT255" i="18"/>
  <c r="BL256" i="18" s="1"/>
  <c r="BR255" i="18"/>
  <c r="AH254" i="17"/>
  <c r="AC255" i="17"/>
  <c r="CH254" i="17"/>
  <c r="BC255" i="17"/>
  <c r="AU254" i="17"/>
  <c r="BP255" i="17"/>
  <c r="CC255" i="17"/>
  <c r="BH254" i="17"/>
  <c r="U254" i="17"/>
  <c r="AP255" i="17"/>
  <c r="P255" i="17"/>
  <c r="BU254" i="17"/>
  <c r="CD258" i="16"/>
  <c r="CA258" i="16"/>
  <c r="CF258" i="16"/>
  <c r="BN258" i="16"/>
  <c r="BS258" i="16"/>
  <c r="BH257" i="16"/>
  <c r="AQ258" i="16"/>
  <c r="AN258" i="16"/>
  <c r="AS258" i="16"/>
  <c r="AD258" i="16"/>
  <c r="AA258" i="16"/>
  <c r="AF258" i="16"/>
  <c r="O257" i="16"/>
  <c r="T257" i="16"/>
  <c r="L258" i="16" s="1"/>
  <c r="P258" i="16" s="1"/>
  <c r="R257" i="16"/>
  <c r="L255" i="15"/>
  <c r="Q255" i="15"/>
  <c r="I256" i="15" s="1"/>
  <c r="O255" i="15"/>
  <c r="L256" i="14"/>
  <c r="O256" i="14"/>
  <c r="Q256" i="14"/>
  <c r="I257" i="14" s="1"/>
  <c r="CB255" i="18" l="1"/>
  <c r="CE255" i="18"/>
  <c r="CG255" i="18"/>
  <c r="BY256" i="18" s="1"/>
  <c r="Q256" i="18"/>
  <c r="N256" i="18"/>
  <c r="S256" i="18"/>
  <c r="BB255" i="18"/>
  <c r="BG255" i="18"/>
  <c r="AY256" i="18" s="1"/>
  <c r="BE255" i="18"/>
  <c r="BU255" i="18"/>
  <c r="BP256" i="18"/>
  <c r="AB255" i="18"/>
  <c r="AG255" i="18"/>
  <c r="Y256" i="18" s="1"/>
  <c r="AE255" i="18"/>
  <c r="AO255" i="18"/>
  <c r="AT255" i="18"/>
  <c r="AL256" i="18" s="1"/>
  <c r="AR255" i="18"/>
  <c r="BD255" i="17"/>
  <c r="BA255" i="17"/>
  <c r="BF255" i="17"/>
  <c r="AQ255" i="17"/>
  <c r="AN255" i="17"/>
  <c r="AS255" i="17"/>
  <c r="AD255" i="17"/>
  <c r="AA255" i="17"/>
  <c r="AF255" i="17"/>
  <c r="Q255" i="17"/>
  <c r="N255" i="17"/>
  <c r="S255" i="17"/>
  <c r="CD255" i="17"/>
  <c r="CA255" i="17"/>
  <c r="CF255" i="17"/>
  <c r="BQ255" i="17"/>
  <c r="BN255" i="17"/>
  <c r="BS255" i="17"/>
  <c r="CB258" i="16"/>
  <c r="CE258" i="16"/>
  <c r="CG258" i="16"/>
  <c r="BY259" i="16" s="1"/>
  <c r="CC259" i="16" s="1"/>
  <c r="BO258" i="16"/>
  <c r="BR258" i="16"/>
  <c r="BT258" i="16"/>
  <c r="BL259" i="16" s="1"/>
  <c r="BP259" i="16" s="1"/>
  <c r="BQ259" i="16" s="1"/>
  <c r="BD258" i="16"/>
  <c r="BA258" i="16"/>
  <c r="BF258" i="16"/>
  <c r="AO258" i="16"/>
  <c r="AT258" i="16"/>
  <c r="AL259" i="16" s="1"/>
  <c r="AP259" i="16" s="1"/>
  <c r="AR258" i="16"/>
  <c r="AB258" i="16"/>
  <c r="AE258" i="16"/>
  <c r="AG258" i="16"/>
  <c r="Y259" i="16" s="1"/>
  <c r="AC259" i="16" s="1"/>
  <c r="U257" i="16"/>
  <c r="R255" i="15"/>
  <c r="M256" i="15"/>
  <c r="M257" i="14"/>
  <c r="R256" i="14"/>
  <c r="AU255" i="18" l="1"/>
  <c r="AP256" i="18"/>
  <c r="BH255" i="18"/>
  <c r="CC256" i="18"/>
  <c r="BQ256" i="18"/>
  <c r="BN256" i="18"/>
  <c r="BS256" i="18"/>
  <c r="O256" i="18"/>
  <c r="R256" i="18"/>
  <c r="T256" i="18"/>
  <c r="L257" i="18" s="1"/>
  <c r="AH255" i="18"/>
  <c r="BC256" i="18"/>
  <c r="CH255" i="18"/>
  <c r="AC256" i="18"/>
  <c r="AB255" i="17"/>
  <c r="AE255" i="17"/>
  <c r="AG255" i="17"/>
  <c r="Y256" i="17" s="1"/>
  <c r="AO255" i="17"/>
  <c r="AT255" i="17"/>
  <c r="AL256" i="17" s="1"/>
  <c r="AR255" i="17"/>
  <c r="CB255" i="17"/>
  <c r="CE255" i="17"/>
  <c r="CG255" i="17"/>
  <c r="BY256" i="17" s="1"/>
  <c r="O255" i="17"/>
  <c r="T255" i="17"/>
  <c r="L256" i="17" s="1"/>
  <c r="R255" i="17"/>
  <c r="BB255" i="17"/>
  <c r="BG255" i="17"/>
  <c r="AY256" i="17" s="1"/>
  <c r="BE255" i="17"/>
  <c r="BO255" i="17"/>
  <c r="BT255" i="17"/>
  <c r="BL256" i="17" s="1"/>
  <c r="BR255" i="17"/>
  <c r="CH258" i="16"/>
  <c r="BU258" i="16"/>
  <c r="BB258" i="16"/>
  <c r="BG258" i="16"/>
  <c r="AY259" i="16" s="1"/>
  <c r="BC259" i="16" s="1"/>
  <c r="BE258" i="16"/>
  <c r="AU258" i="16"/>
  <c r="AH258" i="16"/>
  <c r="Q258" i="16"/>
  <c r="N258" i="16"/>
  <c r="S258" i="16"/>
  <c r="N256" i="15"/>
  <c r="K256" i="15"/>
  <c r="P256" i="15"/>
  <c r="N257" i="14"/>
  <c r="K257" i="14"/>
  <c r="P257" i="14"/>
  <c r="P257" i="18" l="1"/>
  <c r="AD256" i="18"/>
  <c r="AA256" i="18"/>
  <c r="AF256" i="18"/>
  <c r="U256" i="18"/>
  <c r="BD256" i="18"/>
  <c r="BA256" i="18"/>
  <c r="BF256" i="18"/>
  <c r="AQ256" i="18"/>
  <c r="AN256" i="18"/>
  <c r="AS256" i="18"/>
  <c r="BO256" i="18"/>
  <c r="BR256" i="18"/>
  <c r="BT256" i="18"/>
  <c r="BL257" i="18" s="1"/>
  <c r="CD256" i="18"/>
  <c r="CA256" i="18"/>
  <c r="CF256" i="18"/>
  <c r="AP256" i="17"/>
  <c r="BH255" i="17"/>
  <c r="AU255" i="17"/>
  <c r="BU255" i="17"/>
  <c r="BP256" i="17"/>
  <c r="AC256" i="17"/>
  <c r="BC256" i="17"/>
  <c r="U255" i="17"/>
  <c r="P256" i="17"/>
  <c r="AH255" i="17"/>
  <c r="CC256" i="17"/>
  <c r="CH255" i="17"/>
  <c r="CD259" i="16"/>
  <c r="CA259" i="16"/>
  <c r="CF259" i="16"/>
  <c r="G31" i="16" s="1"/>
  <c r="BN259" i="16"/>
  <c r="BS259" i="16"/>
  <c r="F31" i="16" s="1"/>
  <c r="BH258" i="16"/>
  <c r="AQ259" i="16"/>
  <c r="AN259" i="16"/>
  <c r="AS259" i="16"/>
  <c r="D31" i="16" s="1"/>
  <c r="AD259" i="16"/>
  <c r="AA259" i="16"/>
  <c r="AF259" i="16"/>
  <c r="C31" i="16" s="1"/>
  <c r="O258" i="16"/>
  <c r="T258" i="16"/>
  <c r="L259" i="16" s="1"/>
  <c r="P259" i="16" s="1"/>
  <c r="R258" i="16"/>
  <c r="L256" i="15"/>
  <c r="O256" i="15"/>
  <c r="Q256" i="15"/>
  <c r="I257" i="15" s="1"/>
  <c r="L257" i="14"/>
  <c r="Q257" i="14"/>
  <c r="I258" i="14" s="1"/>
  <c r="O257" i="14"/>
  <c r="AO256" i="18" l="1"/>
  <c r="AR256" i="18"/>
  <c r="AT256" i="18"/>
  <c r="AL257" i="18" s="1"/>
  <c r="AB256" i="18"/>
  <c r="AG256" i="18"/>
  <c r="Y257" i="18" s="1"/>
  <c r="AE256" i="18"/>
  <c r="BU256" i="18"/>
  <c r="CB256" i="18"/>
  <c r="CE256" i="18"/>
  <c r="CG256" i="18"/>
  <c r="BY257" i="18" s="1"/>
  <c r="BB256" i="18"/>
  <c r="BE256" i="18"/>
  <c r="BG256" i="18"/>
  <c r="AY257" i="18" s="1"/>
  <c r="BP257" i="18"/>
  <c r="Q257" i="18"/>
  <c r="N257" i="18"/>
  <c r="S257" i="18"/>
  <c r="AD256" i="17"/>
  <c r="AA256" i="17"/>
  <c r="AF256" i="17"/>
  <c r="CD256" i="17"/>
  <c r="CA256" i="17"/>
  <c r="CF256" i="17"/>
  <c r="BD256" i="17"/>
  <c r="BA256" i="17"/>
  <c r="BF256" i="17"/>
  <c r="AQ256" i="17"/>
  <c r="AN256" i="17"/>
  <c r="AS256" i="17"/>
  <c r="Q256" i="17"/>
  <c r="N256" i="17"/>
  <c r="S256" i="17"/>
  <c r="BQ256" i="17"/>
  <c r="BN256" i="17"/>
  <c r="BS256" i="17"/>
  <c r="CB259" i="16"/>
  <c r="CG259" i="16"/>
  <c r="BY260" i="16" s="1"/>
  <c r="CC260" i="16" s="1"/>
  <c r="CE259" i="16"/>
  <c r="BO259" i="16"/>
  <c r="BT259" i="16"/>
  <c r="BL260" i="16" s="1"/>
  <c r="BP260" i="16" s="1"/>
  <c r="BQ260" i="16" s="1"/>
  <c r="BR259" i="16"/>
  <c r="BD259" i="16"/>
  <c r="BA259" i="16"/>
  <c r="BF259" i="16"/>
  <c r="E31" i="16" s="1"/>
  <c r="AO259" i="16"/>
  <c r="AR259" i="16"/>
  <c r="AT259" i="16"/>
  <c r="AL260" i="16" s="1"/>
  <c r="AP260" i="16" s="1"/>
  <c r="AB259" i="16"/>
  <c r="AG259" i="16"/>
  <c r="Y260" i="16" s="1"/>
  <c r="AC260" i="16" s="1"/>
  <c r="AE259" i="16"/>
  <c r="U258" i="16"/>
  <c r="R256" i="15"/>
  <c r="M257" i="15"/>
  <c r="R257" i="14"/>
  <c r="M258" i="14"/>
  <c r="CC257" i="18" l="1"/>
  <c r="AH256" i="18"/>
  <c r="AC257" i="18"/>
  <c r="BQ257" i="18"/>
  <c r="BN257" i="18"/>
  <c r="BS257" i="18"/>
  <c r="AP257" i="18"/>
  <c r="B29" i="18"/>
  <c r="CH256" i="18"/>
  <c r="BC257" i="18"/>
  <c r="AU256" i="18"/>
  <c r="O257" i="18"/>
  <c r="R257" i="18"/>
  <c r="T257" i="18"/>
  <c r="L258" i="18" s="1"/>
  <c r="BH256" i="18"/>
  <c r="BB256" i="17"/>
  <c r="BE256" i="17"/>
  <c r="BG256" i="17"/>
  <c r="AY257" i="17" s="1"/>
  <c r="O256" i="17"/>
  <c r="T256" i="17"/>
  <c r="L257" i="17" s="1"/>
  <c r="R256" i="17"/>
  <c r="CB256" i="17"/>
  <c r="CG256" i="17"/>
  <c r="BY257" i="17" s="1"/>
  <c r="CE256" i="17"/>
  <c r="AB256" i="17"/>
  <c r="AG256" i="17"/>
  <c r="Y257" i="17" s="1"/>
  <c r="AE256" i="17"/>
  <c r="AO256" i="17"/>
  <c r="AT256" i="17"/>
  <c r="AL257" i="17" s="1"/>
  <c r="AR256" i="17"/>
  <c r="BO256" i="17"/>
  <c r="BT256" i="17"/>
  <c r="BL257" i="17" s="1"/>
  <c r="BR256" i="17"/>
  <c r="CH259" i="16"/>
  <c r="BU259" i="16"/>
  <c r="BB259" i="16"/>
  <c r="BE259" i="16"/>
  <c r="BG259" i="16"/>
  <c r="AY260" i="16" s="1"/>
  <c r="BC260" i="16" s="1"/>
  <c r="AU259" i="16"/>
  <c r="AH259" i="16"/>
  <c r="Q259" i="16"/>
  <c r="N259" i="16"/>
  <c r="S259" i="16"/>
  <c r="B31" i="16" s="1"/>
  <c r="N257" i="15"/>
  <c r="K257" i="15"/>
  <c r="P257" i="15"/>
  <c r="N258" i="14"/>
  <c r="K258" i="14"/>
  <c r="P258" i="14"/>
  <c r="BO257" i="18" l="1"/>
  <c r="BR257" i="18"/>
  <c r="BT257" i="18"/>
  <c r="BL258" i="18" s="1"/>
  <c r="AD257" i="18"/>
  <c r="AA257" i="18"/>
  <c r="AF257" i="18"/>
  <c r="P258" i="18"/>
  <c r="U257" i="18"/>
  <c r="AQ257" i="18"/>
  <c r="AN257" i="18"/>
  <c r="AS257" i="18"/>
  <c r="BD257" i="18"/>
  <c r="BA257" i="18"/>
  <c r="BF257" i="18"/>
  <c r="F29" i="18"/>
  <c r="CD257" i="18"/>
  <c r="CA257" i="18"/>
  <c r="CF257" i="18"/>
  <c r="U256" i="17"/>
  <c r="CH256" i="17"/>
  <c r="AC257" i="17"/>
  <c r="P257" i="17"/>
  <c r="AP257" i="17"/>
  <c r="CC257" i="17"/>
  <c r="BC257" i="17"/>
  <c r="AH256" i="17"/>
  <c r="BU256" i="17"/>
  <c r="BP257" i="17"/>
  <c r="AU256" i="17"/>
  <c r="BH256" i="17"/>
  <c r="CD260" i="16"/>
  <c r="CA260" i="16"/>
  <c r="CF260" i="16"/>
  <c r="BN260" i="16"/>
  <c r="BS260" i="16"/>
  <c r="BH259" i="16"/>
  <c r="AQ260" i="16"/>
  <c r="AN260" i="16"/>
  <c r="AS260" i="16"/>
  <c r="AD260" i="16"/>
  <c r="AA260" i="16"/>
  <c r="AF260" i="16"/>
  <c r="O259" i="16"/>
  <c r="R259" i="16"/>
  <c r="T259" i="16"/>
  <c r="L260" i="16" s="1"/>
  <c r="P260" i="16" s="1"/>
  <c r="L257" i="15"/>
  <c r="O257" i="15"/>
  <c r="Q257" i="15"/>
  <c r="I258" i="15" s="1"/>
  <c r="L258" i="14"/>
  <c r="O258" i="14"/>
  <c r="Q258" i="14"/>
  <c r="I259" i="14" s="1"/>
  <c r="Q258" i="18" l="1"/>
  <c r="N258" i="18"/>
  <c r="S258" i="18"/>
  <c r="AO257" i="18"/>
  <c r="AT257" i="18"/>
  <c r="AL258" i="18" s="1"/>
  <c r="AR257" i="18"/>
  <c r="E29" i="18"/>
  <c r="D29" i="18"/>
  <c r="CB257" i="18"/>
  <c r="CG257" i="18"/>
  <c r="BY258" i="18" s="1"/>
  <c r="CE257" i="18"/>
  <c r="BP258" i="18"/>
  <c r="C29" i="18"/>
  <c r="G29" i="18"/>
  <c r="BU257" i="18"/>
  <c r="BB257" i="18"/>
  <c r="BE257" i="18"/>
  <c r="BG257" i="18"/>
  <c r="AY258" i="18" s="1"/>
  <c r="AB257" i="18"/>
  <c r="AE257" i="18"/>
  <c r="AG257" i="18"/>
  <c r="Y258" i="18" s="1"/>
  <c r="AQ257" i="17"/>
  <c r="AN257" i="17"/>
  <c r="AS257" i="17"/>
  <c r="BQ257" i="17"/>
  <c r="BN257" i="17"/>
  <c r="BS257" i="17"/>
  <c r="Q257" i="17"/>
  <c r="N257" i="17"/>
  <c r="S257" i="17"/>
  <c r="BD257" i="17"/>
  <c r="BA257" i="17"/>
  <c r="BF257" i="17"/>
  <c r="AD257" i="17"/>
  <c r="AA257" i="17"/>
  <c r="AF257" i="17"/>
  <c r="CD257" i="17"/>
  <c r="CA257" i="17"/>
  <c r="CF257" i="17"/>
  <c r="CB260" i="16"/>
  <c r="CG260" i="16"/>
  <c r="BY261" i="16" s="1"/>
  <c r="CC261" i="16" s="1"/>
  <c r="CE260" i="16"/>
  <c r="BO260" i="16"/>
  <c r="BR260" i="16"/>
  <c r="BT260" i="16"/>
  <c r="BL261" i="16" s="1"/>
  <c r="BP261" i="16" s="1"/>
  <c r="BQ261" i="16" s="1"/>
  <c r="BD260" i="16"/>
  <c r="BA260" i="16"/>
  <c r="BF260" i="16"/>
  <c r="AO260" i="16"/>
  <c r="AT260" i="16"/>
  <c r="AL261" i="16" s="1"/>
  <c r="AP261" i="16" s="1"/>
  <c r="AR260" i="16"/>
  <c r="AB260" i="16"/>
  <c r="AG260" i="16"/>
  <c r="Y261" i="16" s="1"/>
  <c r="AC261" i="16" s="1"/>
  <c r="AE260" i="16"/>
  <c r="U259" i="16"/>
  <c r="M258" i="15"/>
  <c r="R257" i="15"/>
  <c r="M259" i="14"/>
  <c r="R258" i="14"/>
  <c r="AU257" i="18" l="1"/>
  <c r="CH257" i="18"/>
  <c r="AP258" i="18"/>
  <c r="BH257" i="18"/>
  <c r="CC258" i="18"/>
  <c r="BC258" i="18"/>
  <c r="AH257" i="18"/>
  <c r="O258" i="18"/>
  <c r="R258" i="18"/>
  <c r="T258" i="18"/>
  <c r="L259" i="18" s="1"/>
  <c r="BQ258" i="18"/>
  <c r="BN258" i="18"/>
  <c r="BS258" i="18"/>
  <c r="AC258" i="18"/>
  <c r="O257" i="17"/>
  <c r="T257" i="17"/>
  <c r="L258" i="17" s="1"/>
  <c r="R257" i="17"/>
  <c r="B29" i="17"/>
  <c r="AB257" i="17"/>
  <c r="AG257" i="17"/>
  <c r="Y258" i="17" s="1"/>
  <c r="AE257" i="17"/>
  <c r="BO257" i="17"/>
  <c r="BT257" i="17"/>
  <c r="BL258" i="17" s="1"/>
  <c r="BR257" i="17"/>
  <c r="D29" i="17"/>
  <c r="CB257" i="17"/>
  <c r="CG257" i="17"/>
  <c r="BY258" i="17" s="1"/>
  <c r="CE257" i="17"/>
  <c r="C29" i="17"/>
  <c r="F29" i="17"/>
  <c r="E29" i="17"/>
  <c r="BB257" i="17"/>
  <c r="BG257" i="17"/>
  <c r="AY258" i="17" s="1"/>
  <c r="BE257" i="17"/>
  <c r="G29" i="17"/>
  <c r="AO257" i="17"/>
  <c r="AT257" i="17"/>
  <c r="AL258" i="17" s="1"/>
  <c r="AR257" i="17"/>
  <c r="CH260" i="16"/>
  <c r="BU260" i="16"/>
  <c r="BB260" i="16"/>
  <c r="BE260" i="16"/>
  <c r="BG260" i="16"/>
  <c r="AY261" i="16" s="1"/>
  <c r="BC261" i="16" s="1"/>
  <c r="AU260" i="16"/>
  <c r="AH260" i="16"/>
  <c r="Q260" i="16"/>
  <c r="N260" i="16"/>
  <c r="S260" i="16"/>
  <c r="N258" i="15"/>
  <c r="K258" i="15"/>
  <c r="P258" i="15"/>
  <c r="N259" i="14"/>
  <c r="K259" i="14"/>
  <c r="P259" i="14"/>
  <c r="AD258" i="18" l="1"/>
  <c r="AA258" i="18"/>
  <c r="AF258" i="18"/>
  <c r="BD258" i="18"/>
  <c r="BA258" i="18"/>
  <c r="BF258" i="18"/>
  <c r="P259" i="18"/>
  <c r="CD258" i="18"/>
  <c r="CA258" i="18"/>
  <c r="CF258" i="18"/>
  <c r="AQ258" i="18"/>
  <c r="AN258" i="18"/>
  <c r="AS258" i="18"/>
  <c r="BO258" i="18"/>
  <c r="BR258" i="18"/>
  <c r="BT258" i="18"/>
  <c r="BL259" i="18" s="1"/>
  <c r="U258" i="18"/>
  <c r="BC258" i="17"/>
  <c r="CH257" i="17"/>
  <c r="AH257" i="17"/>
  <c r="CC258" i="17"/>
  <c r="AC258" i="17"/>
  <c r="BU257" i="17"/>
  <c r="U257" i="17"/>
  <c r="BH257" i="17"/>
  <c r="AU257" i="17"/>
  <c r="AP258" i="17"/>
  <c r="BP258" i="17"/>
  <c r="P258" i="17"/>
  <c r="CD261" i="16"/>
  <c r="CA261" i="16"/>
  <c r="CF261" i="16"/>
  <c r="BN261" i="16"/>
  <c r="BS261" i="16"/>
  <c r="BH260" i="16"/>
  <c r="AQ261" i="16"/>
  <c r="AN261" i="16"/>
  <c r="AS261" i="16"/>
  <c r="AD261" i="16"/>
  <c r="AA261" i="16"/>
  <c r="AF261" i="16"/>
  <c r="O260" i="16"/>
  <c r="T260" i="16"/>
  <c r="L261" i="16" s="1"/>
  <c r="P261" i="16" s="1"/>
  <c r="R260" i="16"/>
  <c r="L258" i="15"/>
  <c r="Q258" i="15"/>
  <c r="I259" i="15" s="1"/>
  <c r="O258" i="15"/>
  <c r="L259" i="14"/>
  <c r="Q259" i="14"/>
  <c r="I260" i="14" s="1"/>
  <c r="O259" i="14"/>
  <c r="Q259" i="18" l="1"/>
  <c r="N259" i="18"/>
  <c r="S259" i="18"/>
  <c r="AO258" i="18"/>
  <c r="AR258" i="18"/>
  <c r="AT258" i="18"/>
  <c r="AL259" i="18" s="1"/>
  <c r="BB258" i="18"/>
  <c r="BG258" i="18"/>
  <c r="AY259" i="18" s="1"/>
  <c r="BE258" i="18"/>
  <c r="BP259" i="18"/>
  <c r="AB258" i="18"/>
  <c r="AG258" i="18"/>
  <c r="Y259" i="18" s="1"/>
  <c r="AE258" i="18"/>
  <c r="CB258" i="18"/>
  <c r="CG258" i="18"/>
  <c r="BY259" i="18" s="1"/>
  <c r="CE258" i="18"/>
  <c r="BU258" i="18"/>
  <c r="Q258" i="17"/>
  <c r="N258" i="17"/>
  <c r="S258" i="17"/>
  <c r="BQ258" i="17"/>
  <c r="BN258" i="17"/>
  <c r="BS258" i="17"/>
  <c r="AQ258" i="17"/>
  <c r="AN258" i="17"/>
  <c r="AS258" i="17"/>
  <c r="AD258" i="17"/>
  <c r="AA258" i="17"/>
  <c r="AF258" i="17"/>
  <c r="CD258" i="17"/>
  <c r="CA258" i="17"/>
  <c r="CF258" i="17"/>
  <c r="BD258" i="17"/>
  <c r="BA258" i="17"/>
  <c r="BF258" i="17"/>
  <c r="CB261" i="16"/>
  <c r="CG261" i="16"/>
  <c r="BY262" i="16" s="1"/>
  <c r="CC262" i="16" s="1"/>
  <c r="CE261" i="16"/>
  <c r="BO261" i="16"/>
  <c r="BR261" i="16"/>
  <c r="BT261" i="16"/>
  <c r="BL262" i="16" s="1"/>
  <c r="BP262" i="16" s="1"/>
  <c r="BQ262" i="16" s="1"/>
  <c r="BD261" i="16"/>
  <c r="BA261" i="16"/>
  <c r="BF261" i="16"/>
  <c r="AO261" i="16"/>
  <c r="AR261" i="16"/>
  <c r="AT261" i="16"/>
  <c r="AL262" i="16" s="1"/>
  <c r="AP262" i="16" s="1"/>
  <c r="AB261" i="16"/>
  <c r="AG261" i="16"/>
  <c r="Y262" i="16" s="1"/>
  <c r="AC262" i="16" s="1"/>
  <c r="AE261" i="16"/>
  <c r="U260" i="16"/>
  <c r="M259" i="15"/>
  <c r="R258" i="15"/>
  <c r="R259" i="14"/>
  <c r="M260" i="14"/>
  <c r="CH258" i="18" l="1"/>
  <c r="AU258" i="18"/>
  <c r="BC259" i="18"/>
  <c r="AH258" i="18"/>
  <c r="AP259" i="18"/>
  <c r="CC259" i="18"/>
  <c r="O259" i="18"/>
  <c r="T259" i="18"/>
  <c r="L260" i="18" s="1"/>
  <c r="R259" i="18"/>
  <c r="AC259" i="18"/>
  <c r="BQ259" i="18"/>
  <c r="BN259" i="18"/>
  <c r="BS259" i="18"/>
  <c r="BH258" i="18"/>
  <c r="CB258" i="17"/>
  <c r="CG258" i="17"/>
  <c r="BY259" i="17" s="1"/>
  <c r="CE258" i="17"/>
  <c r="BO258" i="17"/>
  <c r="BT258" i="17"/>
  <c r="BL259" i="17" s="1"/>
  <c r="BR258" i="17"/>
  <c r="AB258" i="17"/>
  <c r="AG258" i="17"/>
  <c r="Y259" i="17" s="1"/>
  <c r="AE258" i="17"/>
  <c r="AO258" i="17"/>
  <c r="AR258" i="17"/>
  <c r="AT258" i="17"/>
  <c r="AL259" i="17" s="1"/>
  <c r="O258" i="17"/>
  <c r="T258" i="17"/>
  <c r="L259" i="17" s="1"/>
  <c r="R258" i="17"/>
  <c r="BB258" i="17"/>
  <c r="BG258" i="17"/>
  <c r="AY259" i="17" s="1"/>
  <c r="BE258" i="17"/>
  <c r="CH261" i="16"/>
  <c r="BU261" i="16"/>
  <c r="BB261" i="16"/>
  <c r="BG261" i="16"/>
  <c r="AY262" i="16" s="1"/>
  <c r="BC262" i="16" s="1"/>
  <c r="BE261" i="16"/>
  <c r="AU261" i="16"/>
  <c r="AH261" i="16"/>
  <c r="Q261" i="16"/>
  <c r="N261" i="16"/>
  <c r="S261" i="16"/>
  <c r="N259" i="15"/>
  <c r="K259" i="15"/>
  <c r="P259" i="15"/>
  <c r="N260" i="14"/>
  <c r="K260" i="14"/>
  <c r="P260" i="14"/>
  <c r="P260" i="18" l="1"/>
  <c r="BO259" i="18"/>
  <c r="BT259" i="18"/>
  <c r="BL260" i="18" s="1"/>
  <c r="BR259" i="18"/>
  <c r="AQ259" i="18"/>
  <c r="AN259" i="18"/>
  <c r="AS259" i="18"/>
  <c r="CD259" i="18"/>
  <c r="CA259" i="18"/>
  <c r="CF259" i="18"/>
  <c r="U259" i="18"/>
  <c r="BD259" i="18"/>
  <c r="BA259" i="18"/>
  <c r="BF259" i="18"/>
  <c r="AD259" i="18"/>
  <c r="AA259" i="18"/>
  <c r="AF259" i="18"/>
  <c r="BP259" i="17"/>
  <c r="AP259" i="17"/>
  <c r="BH258" i="17"/>
  <c r="AU258" i="17"/>
  <c r="CC259" i="17"/>
  <c r="U258" i="17"/>
  <c r="AH258" i="17"/>
  <c r="BC259" i="17"/>
  <c r="P259" i="17"/>
  <c r="AC259" i="17"/>
  <c r="CH258" i="17"/>
  <c r="BU258" i="17"/>
  <c r="CD262" i="16"/>
  <c r="CA262" i="16"/>
  <c r="CF262" i="16"/>
  <c r="BN262" i="16"/>
  <c r="BS262" i="16"/>
  <c r="BH261" i="16"/>
  <c r="AQ262" i="16"/>
  <c r="AN262" i="16"/>
  <c r="AS262" i="16"/>
  <c r="AD262" i="16"/>
  <c r="AA262" i="16"/>
  <c r="AF262" i="16"/>
  <c r="O261" i="16"/>
  <c r="T261" i="16"/>
  <c r="L262" i="16" s="1"/>
  <c r="P262" i="16" s="1"/>
  <c r="R261" i="16"/>
  <c r="L259" i="15"/>
  <c r="O259" i="15"/>
  <c r="Q259" i="15"/>
  <c r="I260" i="15" s="1"/>
  <c r="L260" i="14"/>
  <c r="O260" i="14"/>
  <c r="Q260" i="14"/>
  <c r="I261" i="14" s="1"/>
  <c r="AO259" i="18" l="1"/>
  <c r="AT259" i="18"/>
  <c r="AL260" i="18" s="1"/>
  <c r="AR259" i="18"/>
  <c r="BU259" i="18"/>
  <c r="BP260" i="18"/>
  <c r="BB259" i="18"/>
  <c r="BE259" i="18"/>
  <c r="BG259" i="18"/>
  <c r="AY260" i="18" s="1"/>
  <c r="AB259" i="18"/>
  <c r="AE259" i="18"/>
  <c r="AG259" i="18"/>
  <c r="Y260" i="18" s="1"/>
  <c r="Q260" i="18"/>
  <c r="N260" i="18"/>
  <c r="S260" i="18"/>
  <c r="CB259" i="18"/>
  <c r="CE259" i="18"/>
  <c r="CG259" i="18"/>
  <c r="BY260" i="18" s="1"/>
  <c r="BD259" i="17"/>
  <c r="BA259" i="17"/>
  <c r="BF259" i="17"/>
  <c r="AD259" i="17"/>
  <c r="AA259" i="17"/>
  <c r="AF259" i="17"/>
  <c r="AQ259" i="17"/>
  <c r="AN259" i="17"/>
  <c r="AS259" i="17"/>
  <c r="BQ259" i="17"/>
  <c r="BN259" i="17"/>
  <c r="BS259" i="17"/>
  <c r="Q259" i="17"/>
  <c r="N259" i="17"/>
  <c r="S259" i="17"/>
  <c r="CD259" i="17"/>
  <c r="CA259" i="17"/>
  <c r="CF259" i="17"/>
  <c r="CB262" i="16"/>
  <c r="CG262" i="16"/>
  <c r="BY263" i="16" s="1"/>
  <c r="CC263" i="16" s="1"/>
  <c r="CE262" i="16"/>
  <c r="BO262" i="16"/>
  <c r="BT262" i="16"/>
  <c r="BL263" i="16" s="1"/>
  <c r="BP263" i="16" s="1"/>
  <c r="BQ263" i="16" s="1"/>
  <c r="BR262" i="16"/>
  <c r="BD262" i="16"/>
  <c r="BA262" i="16"/>
  <c r="BF262" i="16"/>
  <c r="AO262" i="16"/>
  <c r="AT262" i="16"/>
  <c r="AL263" i="16" s="1"/>
  <c r="AP263" i="16" s="1"/>
  <c r="AR262" i="16"/>
  <c r="AB262" i="16"/>
  <c r="AE262" i="16"/>
  <c r="AG262" i="16"/>
  <c r="Y263" i="16" s="1"/>
  <c r="AC263" i="16" s="1"/>
  <c r="U261" i="16"/>
  <c r="M260" i="15"/>
  <c r="R259" i="15"/>
  <c r="M261" i="14"/>
  <c r="R260" i="14"/>
  <c r="BQ260" i="18" l="1"/>
  <c r="BN260" i="18"/>
  <c r="BS260" i="18"/>
  <c r="O260" i="18"/>
  <c r="T260" i="18"/>
  <c r="L261" i="18" s="1"/>
  <c r="R260" i="18"/>
  <c r="CH259" i="18"/>
  <c r="AU259" i="18"/>
  <c r="AC260" i="18"/>
  <c r="AH259" i="18"/>
  <c r="BC260" i="18"/>
  <c r="AP260" i="18"/>
  <c r="CC260" i="18"/>
  <c r="BH259" i="18"/>
  <c r="AB259" i="17"/>
  <c r="AE259" i="17"/>
  <c r="AG259" i="17"/>
  <c r="Y260" i="17" s="1"/>
  <c r="BO259" i="17"/>
  <c r="BT259" i="17"/>
  <c r="BL260" i="17" s="1"/>
  <c r="BR259" i="17"/>
  <c r="AO259" i="17"/>
  <c r="AT259" i="17"/>
  <c r="AL260" i="17" s="1"/>
  <c r="AR259" i="17"/>
  <c r="O259" i="17"/>
  <c r="T259" i="17"/>
  <c r="L260" i="17" s="1"/>
  <c r="R259" i="17"/>
  <c r="BB259" i="17"/>
  <c r="BE259" i="17"/>
  <c r="BG259" i="17"/>
  <c r="AY260" i="17" s="1"/>
  <c r="CB259" i="17"/>
  <c r="CG259" i="17"/>
  <c r="BY260" i="17" s="1"/>
  <c r="CE259" i="17"/>
  <c r="CH262" i="16"/>
  <c r="BU262" i="16"/>
  <c r="BB262" i="16"/>
  <c r="BE262" i="16"/>
  <c r="BG262" i="16"/>
  <c r="AY263" i="16" s="1"/>
  <c r="BC263" i="16" s="1"/>
  <c r="AU262" i="16"/>
  <c r="AH262" i="16"/>
  <c r="Q262" i="16"/>
  <c r="N262" i="16"/>
  <c r="S262" i="16"/>
  <c r="N260" i="15"/>
  <c r="K260" i="15"/>
  <c r="P260" i="15"/>
  <c r="N261" i="14"/>
  <c r="K261" i="14"/>
  <c r="P261" i="14"/>
  <c r="BD260" i="18" l="1"/>
  <c r="BA260" i="18"/>
  <c r="BF260" i="18"/>
  <c r="P261" i="18"/>
  <c r="U260" i="18"/>
  <c r="CD260" i="18"/>
  <c r="CA260" i="18"/>
  <c r="CF260" i="18"/>
  <c r="BO260" i="18"/>
  <c r="BR260" i="18"/>
  <c r="BT260" i="18"/>
  <c r="BL261" i="18" s="1"/>
  <c r="AD260" i="18"/>
  <c r="AA260" i="18"/>
  <c r="AF260" i="18"/>
  <c r="AQ260" i="18"/>
  <c r="AN260" i="18"/>
  <c r="AS260" i="18"/>
  <c r="BP260" i="17"/>
  <c r="P260" i="17"/>
  <c r="U259" i="17"/>
  <c r="AC260" i="17"/>
  <c r="BU259" i="17"/>
  <c r="BC260" i="17"/>
  <c r="AU259" i="17"/>
  <c r="BH259" i="17"/>
  <c r="AH259" i="17"/>
  <c r="CH259" i="17"/>
  <c r="CC260" i="17"/>
  <c r="AP260" i="17"/>
  <c r="CD263" i="16"/>
  <c r="CA263" i="16"/>
  <c r="CF263" i="16"/>
  <c r="BN263" i="16"/>
  <c r="BS263" i="16"/>
  <c r="BH262" i="16"/>
  <c r="AQ263" i="16"/>
  <c r="AN263" i="16"/>
  <c r="AS263" i="16"/>
  <c r="AD263" i="16"/>
  <c r="AA263" i="16"/>
  <c r="AF263" i="16"/>
  <c r="O262" i="16"/>
  <c r="R262" i="16"/>
  <c r="T262" i="16"/>
  <c r="L263" i="16" s="1"/>
  <c r="P263" i="16" s="1"/>
  <c r="L260" i="15"/>
  <c r="Q260" i="15"/>
  <c r="I261" i="15" s="1"/>
  <c r="O260" i="15"/>
  <c r="L261" i="14"/>
  <c r="Q261" i="14"/>
  <c r="I262" i="14" s="1"/>
  <c r="O261" i="14"/>
  <c r="Q261" i="18" l="1"/>
  <c r="N261" i="18"/>
  <c r="S261" i="18"/>
  <c r="BP261" i="18"/>
  <c r="CB260" i="18"/>
  <c r="CG260" i="18"/>
  <c r="BY261" i="18" s="1"/>
  <c r="CE260" i="18"/>
  <c r="BB260" i="18"/>
  <c r="BE260" i="18"/>
  <c r="BG260" i="18"/>
  <c r="AY261" i="18" s="1"/>
  <c r="AB260" i="18"/>
  <c r="AG260" i="18"/>
  <c r="Y261" i="18" s="1"/>
  <c r="AE260" i="18"/>
  <c r="BU260" i="18"/>
  <c r="AO260" i="18"/>
  <c r="AR260" i="18"/>
  <c r="AT260" i="18"/>
  <c r="AL261" i="18" s="1"/>
  <c r="AD260" i="17"/>
  <c r="AA260" i="17"/>
  <c r="AF260" i="17"/>
  <c r="BD260" i="17"/>
  <c r="BA260" i="17"/>
  <c r="BF260" i="17"/>
  <c r="Q260" i="17"/>
  <c r="N260" i="17"/>
  <c r="S260" i="17"/>
  <c r="CD260" i="17"/>
  <c r="CA260" i="17"/>
  <c r="CF260" i="17"/>
  <c r="AQ260" i="17"/>
  <c r="AN260" i="17"/>
  <c r="AS260" i="17"/>
  <c r="BQ260" i="17"/>
  <c r="BN260" i="17"/>
  <c r="BS260" i="17"/>
  <c r="CB263" i="16"/>
  <c r="CG263" i="16"/>
  <c r="BY264" i="16" s="1"/>
  <c r="CC264" i="16" s="1"/>
  <c r="CE263" i="16"/>
  <c r="BO263" i="16"/>
  <c r="BR263" i="16"/>
  <c r="BT263" i="16"/>
  <c r="BL264" i="16" s="1"/>
  <c r="BP264" i="16" s="1"/>
  <c r="BQ264" i="16" s="1"/>
  <c r="BD263" i="16"/>
  <c r="BA263" i="16"/>
  <c r="BF263" i="16"/>
  <c r="AO263" i="16"/>
  <c r="AR263" i="16"/>
  <c r="AT263" i="16"/>
  <c r="AL264" i="16" s="1"/>
  <c r="AP264" i="16" s="1"/>
  <c r="AB263" i="16"/>
  <c r="AG263" i="16"/>
  <c r="Y264" i="16" s="1"/>
  <c r="AC264" i="16" s="1"/>
  <c r="AE263" i="16"/>
  <c r="U262" i="16"/>
  <c r="R260" i="15"/>
  <c r="M261" i="15"/>
  <c r="R261" i="14"/>
  <c r="M262" i="14"/>
  <c r="AP261" i="18" l="1"/>
  <c r="CH260" i="18"/>
  <c r="BC261" i="18"/>
  <c r="AU260" i="18"/>
  <c r="BQ261" i="18"/>
  <c r="BN261" i="18"/>
  <c r="BS261" i="18"/>
  <c r="CC261" i="18"/>
  <c r="O261" i="18"/>
  <c r="T261" i="18"/>
  <c r="L262" i="18" s="1"/>
  <c r="R261" i="18"/>
  <c r="AC261" i="18"/>
  <c r="BH260" i="18"/>
  <c r="AH260" i="18"/>
  <c r="O260" i="17"/>
  <c r="R260" i="17"/>
  <c r="T260" i="17"/>
  <c r="L261" i="17" s="1"/>
  <c r="AO260" i="17"/>
  <c r="AR260" i="17"/>
  <c r="AT260" i="17"/>
  <c r="AL261" i="17" s="1"/>
  <c r="BB260" i="17"/>
  <c r="BE260" i="17"/>
  <c r="BG260" i="17"/>
  <c r="AY261" i="17" s="1"/>
  <c r="AB260" i="17"/>
  <c r="AE260" i="17"/>
  <c r="AG260" i="17"/>
  <c r="Y261" i="17" s="1"/>
  <c r="CB260" i="17"/>
  <c r="CG260" i="17"/>
  <c r="BY261" i="17" s="1"/>
  <c r="CE260" i="17"/>
  <c r="BO260" i="17"/>
  <c r="BR260" i="17"/>
  <c r="BT260" i="17"/>
  <c r="BL261" i="17" s="1"/>
  <c r="CH263" i="16"/>
  <c r="BU263" i="16"/>
  <c r="BB263" i="16"/>
  <c r="BE263" i="16"/>
  <c r="BG263" i="16"/>
  <c r="AY264" i="16" s="1"/>
  <c r="BC264" i="16" s="1"/>
  <c r="AU263" i="16"/>
  <c r="AH263" i="16"/>
  <c r="Q263" i="16"/>
  <c r="N263" i="16"/>
  <c r="S263" i="16"/>
  <c r="N261" i="15"/>
  <c r="K261" i="15"/>
  <c r="P261" i="15"/>
  <c r="N262" i="14"/>
  <c r="K262" i="14"/>
  <c r="P262" i="14"/>
  <c r="BD261" i="18" l="1"/>
  <c r="BA261" i="18"/>
  <c r="BF261" i="18"/>
  <c r="BO261" i="18"/>
  <c r="BR261" i="18"/>
  <c r="BT261" i="18"/>
  <c r="BL262" i="18" s="1"/>
  <c r="P262" i="18"/>
  <c r="CD261" i="18"/>
  <c r="CA261" i="18"/>
  <c r="CF261" i="18"/>
  <c r="AD261" i="18"/>
  <c r="AA261" i="18"/>
  <c r="AF261" i="18"/>
  <c r="AQ261" i="18"/>
  <c r="AN261" i="18"/>
  <c r="AS261" i="18"/>
  <c r="U261" i="18"/>
  <c r="BU260" i="17"/>
  <c r="BP261" i="17"/>
  <c r="AC261" i="17"/>
  <c r="AH260" i="17"/>
  <c r="U260" i="17"/>
  <c r="AP261" i="17"/>
  <c r="AU260" i="17"/>
  <c r="CH260" i="17"/>
  <c r="BH260" i="17"/>
  <c r="P261" i="17"/>
  <c r="BC261" i="17"/>
  <c r="CC261" i="17"/>
  <c r="CD264" i="16"/>
  <c r="CA264" i="16"/>
  <c r="CF264" i="16"/>
  <c r="BN264" i="16"/>
  <c r="BS264" i="16"/>
  <c r="BH263" i="16"/>
  <c r="AQ264" i="16"/>
  <c r="AN264" i="16"/>
  <c r="AS264" i="16"/>
  <c r="AA264" i="16"/>
  <c r="AD264" i="16"/>
  <c r="AF264" i="16"/>
  <c r="O263" i="16"/>
  <c r="R263" i="16"/>
  <c r="T263" i="16"/>
  <c r="L264" i="16" s="1"/>
  <c r="P264" i="16" s="1"/>
  <c r="L261" i="15"/>
  <c r="O261" i="15"/>
  <c r="Q261" i="15"/>
  <c r="I262" i="15" s="1"/>
  <c r="L262" i="14"/>
  <c r="O262" i="14"/>
  <c r="Q262" i="14"/>
  <c r="I263" i="14" s="1"/>
  <c r="Q262" i="18" l="1"/>
  <c r="N262" i="18"/>
  <c r="S262" i="18"/>
  <c r="BU261" i="18"/>
  <c r="BP262" i="18"/>
  <c r="CB261" i="18"/>
  <c r="CG261" i="18"/>
  <c r="BY262" i="18" s="1"/>
  <c r="CE261" i="18"/>
  <c r="BB261" i="18"/>
  <c r="BE261" i="18"/>
  <c r="BG261" i="18"/>
  <c r="AY262" i="18" s="1"/>
  <c r="AO261" i="18"/>
  <c r="AT261" i="18"/>
  <c r="AL262" i="18" s="1"/>
  <c r="AR261" i="18"/>
  <c r="AB261" i="18"/>
  <c r="AE261" i="18"/>
  <c r="AG261" i="18"/>
  <c r="Y262" i="18" s="1"/>
  <c r="Q261" i="17"/>
  <c r="N261" i="17"/>
  <c r="S261" i="17"/>
  <c r="CD261" i="17"/>
  <c r="CA261" i="17"/>
  <c r="CF261" i="17"/>
  <c r="BD261" i="17"/>
  <c r="BA261" i="17"/>
  <c r="BF261" i="17"/>
  <c r="AD261" i="17"/>
  <c r="AA261" i="17"/>
  <c r="AF261" i="17"/>
  <c r="BQ261" i="17"/>
  <c r="BN261" i="17"/>
  <c r="BS261" i="17"/>
  <c r="AQ261" i="17"/>
  <c r="AN261" i="17"/>
  <c r="AS261" i="17"/>
  <c r="CB264" i="16"/>
  <c r="CG264" i="16"/>
  <c r="BY265" i="16" s="1"/>
  <c r="CC265" i="16" s="1"/>
  <c r="CE264" i="16"/>
  <c r="BO264" i="16"/>
  <c r="BT264" i="16"/>
  <c r="BL265" i="16" s="1"/>
  <c r="BP265" i="16" s="1"/>
  <c r="BQ265" i="16" s="1"/>
  <c r="BR264" i="16"/>
  <c r="BD264" i="16"/>
  <c r="BA264" i="16"/>
  <c r="BF264" i="16"/>
  <c r="AO264" i="16"/>
  <c r="AT264" i="16"/>
  <c r="AL265" i="16" s="1"/>
  <c r="AP265" i="16" s="1"/>
  <c r="AR264" i="16"/>
  <c r="AB264" i="16"/>
  <c r="AG264" i="16"/>
  <c r="Y265" i="16" s="1"/>
  <c r="AC265" i="16" s="1"/>
  <c r="AE264" i="16"/>
  <c r="U263" i="16"/>
  <c r="R261" i="15"/>
  <c r="M262" i="15"/>
  <c r="M263" i="14"/>
  <c r="R262" i="14"/>
  <c r="AC262" i="18" l="1"/>
  <c r="AH261" i="18"/>
  <c r="BH261" i="18"/>
  <c r="CH261" i="18"/>
  <c r="CC262" i="18"/>
  <c r="AU261" i="18"/>
  <c r="O262" i="18"/>
  <c r="R262" i="18"/>
  <c r="T262" i="18"/>
  <c r="L263" i="18" s="1"/>
  <c r="BC262" i="18"/>
  <c r="AP262" i="18"/>
  <c r="BQ262" i="18"/>
  <c r="BN262" i="18"/>
  <c r="BS262" i="18"/>
  <c r="O261" i="17"/>
  <c r="R261" i="17"/>
  <c r="T261" i="17"/>
  <c r="L262" i="17" s="1"/>
  <c r="BB261" i="17"/>
  <c r="BE261" i="17"/>
  <c r="BG261" i="17"/>
  <c r="AY262" i="17" s="1"/>
  <c r="BO261" i="17"/>
  <c r="BR261" i="17"/>
  <c r="BT261" i="17"/>
  <c r="BL262" i="17" s="1"/>
  <c r="CB261" i="17"/>
  <c r="CG261" i="17"/>
  <c r="BY262" i="17" s="1"/>
  <c r="CE261" i="17"/>
  <c r="AB261" i="17"/>
  <c r="AE261" i="17"/>
  <c r="AG261" i="17"/>
  <c r="Y262" i="17" s="1"/>
  <c r="AO261" i="17"/>
  <c r="AT261" i="17"/>
  <c r="AL262" i="17" s="1"/>
  <c r="AR261" i="17"/>
  <c r="CH264" i="16"/>
  <c r="BU264" i="16"/>
  <c r="BB264" i="16"/>
  <c r="BG264" i="16"/>
  <c r="AY265" i="16" s="1"/>
  <c r="BC265" i="16" s="1"/>
  <c r="BE264" i="16"/>
  <c r="AU264" i="16"/>
  <c r="AH264" i="16"/>
  <c r="Q264" i="16"/>
  <c r="N264" i="16"/>
  <c r="S264" i="16"/>
  <c r="N262" i="15"/>
  <c r="K262" i="15"/>
  <c r="P262" i="15"/>
  <c r="N263" i="14"/>
  <c r="K263" i="14"/>
  <c r="P263" i="14"/>
  <c r="U262" i="18" l="1"/>
  <c r="P263" i="18"/>
  <c r="BO262" i="18"/>
  <c r="BR262" i="18"/>
  <c r="BT262" i="18"/>
  <c r="BL263" i="18" s="1"/>
  <c r="AQ262" i="18"/>
  <c r="AN262" i="18"/>
  <c r="AS262" i="18"/>
  <c r="CD262" i="18"/>
  <c r="CA262" i="18"/>
  <c r="CF262" i="18"/>
  <c r="AD262" i="18"/>
  <c r="AA262" i="18"/>
  <c r="AF262" i="18"/>
  <c r="BD262" i="18"/>
  <c r="BA262" i="18"/>
  <c r="BF262" i="18"/>
  <c r="P262" i="17"/>
  <c r="AC262" i="17"/>
  <c r="AP262" i="17"/>
  <c r="AU261" i="17"/>
  <c r="U261" i="17"/>
  <c r="BP262" i="17"/>
  <c r="BU261" i="17"/>
  <c r="BC262" i="17"/>
  <c r="CH261" i="17"/>
  <c r="CC262" i="17"/>
  <c r="AH261" i="17"/>
  <c r="BH261" i="17"/>
  <c r="CD265" i="16"/>
  <c r="CA265" i="16"/>
  <c r="CF265" i="16"/>
  <c r="BN265" i="16"/>
  <c r="BS265" i="16"/>
  <c r="BH264" i="16"/>
  <c r="AQ265" i="16"/>
  <c r="AN265" i="16"/>
  <c r="AS265" i="16"/>
  <c r="AD265" i="16"/>
  <c r="AA265" i="16"/>
  <c r="AF265" i="16"/>
  <c r="O264" i="16"/>
  <c r="T264" i="16"/>
  <c r="L265" i="16" s="1"/>
  <c r="P265" i="16" s="1"/>
  <c r="R264" i="16"/>
  <c r="L262" i="15"/>
  <c r="Q262" i="15"/>
  <c r="I263" i="15" s="1"/>
  <c r="O262" i="15"/>
  <c r="L263" i="14"/>
  <c r="Q263" i="14"/>
  <c r="I264" i="14" s="1"/>
  <c r="O263" i="14"/>
  <c r="BU262" i="18" l="1"/>
  <c r="BB262" i="18"/>
  <c r="BG262" i="18"/>
  <c r="AY263" i="18" s="1"/>
  <c r="BE262" i="18"/>
  <c r="Q263" i="18"/>
  <c r="N263" i="18"/>
  <c r="S263" i="18"/>
  <c r="AB262" i="18"/>
  <c r="AG262" i="18"/>
  <c r="Y263" i="18" s="1"/>
  <c r="AE262" i="18"/>
  <c r="BP263" i="18"/>
  <c r="CB262" i="18"/>
  <c r="CG262" i="18"/>
  <c r="BY263" i="18" s="1"/>
  <c r="CE262" i="18"/>
  <c r="AO262" i="18"/>
  <c r="AR262" i="18"/>
  <c r="AT262" i="18"/>
  <c r="AL263" i="18" s="1"/>
  <c r="AQ262" i="17"/>
  <c r="AN262" i="17"/>
  <c r="AS262" i="17"/>
  <c r="CD262" i="17"/>
  <c r="CA262" i="17"/>
  <c r="CF262" i="17"/>
  <c r="AD262" i="17"/>
  <c r="AA262" i="17"/>
  <c r="AF262" i="17"/>
  <c r="BD262" i="17"/>
  <c r="BA262" i="17"/>
  <c r="BF262" i="17"/>
  <c r="BQ262" i="17"/>
  <c r="BN262" i="17"/>
  <c r="BS262" i="17"/>
  <c r="Q262" i="17"/>
  <c r="N262" i="17"/>
  <c r="S262" i="17"/>
  <c r="CB265" i="16"/>
  <c r="CG265" i="16"/>
  <c r="BY266" i="16" s="1"/>
  <c r="CC266" i="16" s="1"/>
  <c r="CE265" i="16"/>
  <c r="BO265" i="16"/>
  <c r="BT265" i="16"/>
  <c r="BL266" i="16" s="1"/>
  <c r="BP266" i="16" s="1"/>
  <c r="BQ266" i="16" s="1"/>
  <c r="BR265" i="16"/>
  <c r="BD265" i="16"/>
  <c r="BA265" i="16"/>
  <c r="BF265" i="16"/>
  <c r="AO265" i="16"/>
  <c r="AR265" i="16"/>
  <c r="AT265" i="16"/>
  <c r="AL266" i="16" s="1"/>
  <c r="AP266" i="16" s="1"/>
  <c r="AB265" i="16"/>
  <c r="AG265" i="16"/>
  <c r="Y266" i="16" s="1"/>
  <c r="AC266" i="16" s="1"/>
  <c r="AE265" i="16"/>
  <c r="U264" i="16"/>
  <c r="M263" i="15"/>
  <c r="R262" i="15"/>
  <c r="R263" i="14"/>
  <c r="M264" i="14"/>
  <c r="O263" i="18" l="1"/>
  <c r="R263" i="18"/>
  <c r="T263" i="18"/>
  <c r="L264" i="18" s="1"/>
  <c r="BH262" i="18"/>
  <c r="AP263" i="18"/>
  <c r="AH262" i="18"/>
  <c r="AC263" i="18"/>
  <c r="CC263" i="18"/>
  <c r="BQ263" i="18"/>
  <c r="BN263" i="18"/>
  <c r="BS263" i="18"/>
  <c r="AU262" i="18"/>
  <c r="BC263" i="18"/>
  <c r="CH262" i="18"/>
  <c r="AB262" i="17"/>
  <c r="AG262" i="17"/>
  <c r="Y263" i="17" s="1"/>
  <c r="AE262" i="17"/>
  <c r="BO262" i="17"/>
  <c r="BT262" i="17"/>
  <c r="BL263" i="17" s="1"/>
  <c r="BR262" i="17"/>
  <c r="AO262" i="17"/>
  <c r="AT262" i="17"/>
  <c r="AL263" i="17" s="1"/>
  <c r="AR262" i="17"/>
  <c r="CB262" i="17"/>
  <c r="CE262" i="17"/>
  <c r="CG262" i="17"/>
  <c r="BY263" i="17" s="1"/>
  <c r="BB262" i="17"/>
  <c r="BE262" i="17"/>
  <c r="BG262" i="17"/>
  <c r="AY263" i="17" s="1"/>
  <c r="O262" i="17"/>
  <c r="T262" i="17"/>
  <c r="L263" i="17" s="1"/>
  <c r="R262" i="17"/>
  <c r="CH265" i="16"/>
  <c r="BU265" i="16"/>
  <c r="BB265" i="16"/>
  <c r="BG265" i="16"/>
  <c r="AY266" i="16" s="1"/>
  <c r="BC266" i="16" s="1"/>
  <c r="BE265" i="16"/>
  <c r="AU265" i="16"/>
  <c r="AH265" i="16"/>
  <c r="Q265" i="16"/>
  <c r="N265" i="16"/>
  <c r="S265" i="16"/>
  <c r="N263" i="15"/>
  <c r="K263" i="15"/>
  <c r="P263" i="15"/>
  <c r="N264" i="14"/>
  <c r="K264" i="14"/>
  <c r="P264" i="14"/>
  <c r="BO263" i="18" l="1"/>
  <c r="BR263" i="18"/>
  <c r="BT263" i="18"/>
  <c r="BL264" i="18" s="1"/>
  <c r="CD263" i="18"/>
  <c r="CA263" i="18"/>
  <c r="CF263" i="18"/>
  <c r="P264" i="18"/>
  <c r="AQ263" i="18"/>
  <c r="AN263" i="18"/>
  <c r="AS263" i="18"/>
  <c r="AD263" i="18"/>
  <c r="AA263" i="18"/>
  <c r="AF263" i="18"/>
  <c r="U263" i="18"/>
  <c r="BD263" i="18"/>
  <c r="BA263" i="18"/>
  <c r="BF263" i="18"/>
  <c r="CH262" i="17"/>
  <c r="AU262" i="17"/>
  <c r="BC263" i="17"/>
  <c r="AH262" i="17"/>
  <c r="CC263" i="17"/>
  <c r="U262" i="17"/>
  <c r="BU262" i="17"/>
  <c r="AP263" i="17"/>
  <c r="BH262" i="17"/>
  <c r="AC263" i="17"/>
  <c r="P263" i="17"/>
  <c r="BP263" i="17"/>
  <c r="CD266" i="16"/>
  <c r="CA266" i="16"/>
  <c r="CF266" i="16"/>
  <c r="BN266" i="16"/>
  <c r="BS266" i="16"/>
  <c r="BH265" i="16"/>
  <c r="AQ266" i="16"/>
  <c r="AN266" i="16"/>
  <c r="AS266" i="16"/>
  <c r="AD266" i="16"/>
  <c r="AA266" i="16"/>
  <c r="AF266" i="16"/>
  <c r="O265" i="16"/>
  <c r="T265" i="16"/>
  <c r="L266" i="16" s="1"/>
  <c r="P266" i="16" s="1"/>
  <c r="R265" i="16"/>
  <c r="L263" i="15"/>
  <c r="Q263" i="15"/>
  <c r="I264" i="15" s="1"/>
  <c r="O263" i="15"/>
  <c r="L264" i="14"/>
  <c r="O264" i="14"/>
  <c r="Q264" i="14"/>
  <c r="I265" i="14" s="1"/>
  <c r="Q264" i="18" l="1"/>
  <c r="N264" i="18"/>
  <c r="S264" i="18"/>
  <c r="CB263" i="18"/>
  <c r="CE263" i="18"/>
  <c r="CG263" i="18"/>
  <c r="BY264" i="18" s="1"/>
  <c r="BP264" i="18"/>
  <c r="AO263" i="18"/>
  <c r="AR263" i="18"/>
  <c r="AT263" i="18"/>
  <c r="AL264" i="18" s="1"/>
  <c r="BU263" i="18"/>
  <c r="AB263" i="18"/>
  <c r="AE263" i="18"/>
  <c r="AG263" i="18"/>
  <c r="Y264" i="18" s="1"/>
  <c r="BB263" i="18"/>
  <c r="BG263" i="18"/>
  <c r="AY264" i="18" s="1"/>
  <c r="BE263" i="18"/>
  <c r="AQ263" i="17"/>
  <c r="AN263" i="17"/>
  <c r="AS263" i="17"/>
  <c r="BQ263" i="17"/>
  <c r="BN263" i="17"/>
  <c r="BS263" i="17"/>
  <c r="Q263" i="17"/>
  <c r="N263" i="17"/>
  <c r="S263" i="17"/>
  <c r="BD263" i="17"/>
  <c r="BA263" i="17"/>
  <c r="BF263" i="17"/>
  <c r="AD263" i="17"/>
  <c r="AA263" i="17"/>
  <c r="AF263" i="17"/>
  <c r="CD263" i="17"/>
  <c r="CA263" i="17"/>
  <c r="CF263" i="17"/>
  <c r="CB266" i="16"/>
  <c r="CG266" i="16"/>
  <c r="BY267" i="16" s="1"/>
  <c r="CC267" i="16" s="1"/>
  <c r="CE266" i="16"/>
  <c r="BO266" i="16"/>
  <c r="BR266" i="16"/>
  <c r="BT266" i="16"/>
  <c r="BL267" i="16" s="1"/>
  <c r="BP267" i="16" s="1"/>
  <c r="BQ267" i="16" s="1"/>
  <c r="BD266" i="16"/>
  <c r="BA266" i="16"/>
  <c r="BF266" i="16"/>
  <c r="AO266" i="16"/>
  <c r="AR266" i="16"/>
  <c r="AT266" i="16"/>
  <c r="AL267" i="16" s="1"/>
  <c r="AP267" i="16" s="1"/>
  <c r="AB266" i="16"/>
  <c r="AE266" i="16"/>
  <c r="AG266" i="16"/>
  <c r="Y267" i="16" s="1"/>
  <c r="AC267" i="16" s="1"/>
  <c r="U265" i="16"/>
  <c r="M264" i="15"/>
  <c r="R263" i="15"/>
  <c r="M265" i="14"/>
  <c r="R264" i="14"/>
  <c r="BH263" i="18" l="1"/>
  <c r="CH263" i="18"/>
  <c r="AP264" i="18"/>
  <c r="AU263" i="18"/>
  <c r="AC264" i="18"/>
  <c r="AH263" i="18"/>
  <c r="O264" i="18"/>
  <c r="R264" i="18"/>
  <c r="T264" i="18"/>
  <c r="L265" i="18" s="1"/>
  <c r="BC264" i="18"/>
  <c r="BQ264" i="18"/>
  <c r="BN264" i="18"/>
  <c r="BS264" i="18"/>
  <c r="CC264" i="18"/>
  <c r="BO263" i="17"/>
  <c r="BR263" i="17"/>
  <c r="BT263" i="17"/>
  <c r="BL264" i="17" s="1"/>
  <c r="O263" i="17"/>
  <c r="R263" i="17"/>
  <c r="T263" i="17"/>
  <c r="L264" i="17" s="1"/>
  <c r="AB263" i="17"/>
  <c r="AG263" i="17"/>
  <c r="Y264" i="17" s="1"/>
  <c r="AE263" i="17"/>
  <c r="BB263" i="17"/>
  <c r="BG263" i="17"/>
  <c r="AY264" i="17" s="1"/>
  <c r="BE263" i="17"/>
  <c r="AO263" i="17"/>
  <c r="AT263" i="17"/>
  <c r="AL264" i="17" s="1"/>
  <c r="AR263" i="17"/>
  <c r="CB263" i="17"/>
  <c r="CE263" i="17"/>
  <c r="CG263" i="17"/>
  <c r="BY264" i="17" s="1"/>
  <c r="CH266" i="16"/>
  <c r="BU266" i="16"/>
  <c r="BB266" i="16"/>
  <c r="BG266" i="16"/>
  <c r="AY267" i="16" s="1"/>
  <c r="BC267" i="16" s="1"/>
  <c r="BE266" i="16"/>
  <c r="AU266" i="16"/>
  <c r="AH266" i="16"/>
  <c r="Q266" i="16"/>
  <c r="N266" i="16"/>
  <c r="S266" i="16"/>
  <c r="N264" i="15"/>
  <c r="K264" i="15"/>
  <c r="P264" i="15"/>
  <c r="N265" i="14"/>
  <c r="K265" i="14"/>
  <c r="P265" i="14"/>
  <c r="P265" i="18" l="1"/>
  <c r="BD264" i="18"/>
  <c r="BA264" i="18"/>
  <c r="BF264" i="18"/>
  <c r="U264" i="18"/>
  <c r="BO264" i="18"/>
  <c r="BT264" i="18"/>
  <c r="BL265" i="18" s="1"/>
  <c r="BR264" i="18"/>
  <c r="CD264" i="18"/>
  <c r="CA264" i="18"/>
  <c r="CF264" i="18"/>
  <c r="AQ264" i="18"/>
  <c r="AN264" i="18"/>
  <c r="AS264" i="18"/>
  <c r="AD264" i="18"/>
  <c r="AA264" i="18"/>
  <c r="AF264" i="18"/>
  <c r="P264" i="17"/>
  <c r="CC264" i="17"/>
  <c r="U263" i="17"/>
  <c r="CH263" i="17"/>
  <c r="BP264" i="17"/>
  <c r="AC264" i="17"/>
  <c r="BU263" i="17"/>
  <c r="BH263" i="17"/>
  <c r="BC264" i="17"/>
  <c r="AU263" i="17"/>
  <c r="AP264" i="17"/>
  <c r="AH263" i="17"/>
  <c r="CD267" i="16"/>
  <c r="CA267" i="16"/>
  <c r="CF267" i="16"/>
  <c r="BN267" i="16"/>
  <c r="BS267" i="16"/>
  <c r="BH266" i="16"/>
  <c r="AQ267" i="16"/>
  <c r="AN267" i="16"/>
  <c r="AS267" i="16"/>
  <c r="AD267" i="16"/>
  <c r="AA267" i="16"/>
  <c r="AF267" i="16"/>
  <c r="O266" i="16"/>
  <c r="R266" i="16"/>
  <c r="T266" i="16"/>
  <c r="L267" i="16" s="1"/>
  <c r="P267" i="16" s="1"/>
  <c r="L264" i="15"/>
  <c r="Q264" i="15"/>
  <c r="I265" i="15" s="1"/>
  <c r="O264" i="15"/>
  <c r="L265" i="14"/>
  <c r="Q265" i="14"/>
  <c r="I266" i="14" s="1"/>
  <c r="O265" i="14"/>
  <c r="AO264" i="18" l="1"/>
  <c r="AR264" i="18"/>
  <c r="AT264" i="18"/>
  <c r="AL265" i="18" s="1"/>
  <c r="BB264" i="18"/>
  <c r="BG264" i="18"/>
  <c r="AY265" i="18" s="1"/>
  <c r="BE264" i="18"/>
  <c r="AB264" i="18"/>
  <c r="AG264" i="18"/>
  <c r="Y265" i="18" s="1"/>
  <c r="AE264" i="18"/>
  <c r="BU264" i="18"/>
  <c r="CB264" i="18"/>
  <c r="CG264" i="18"/>
  <c r="BY265" i="18" s="1"/>
  <c r="CE264" i="18"/>
  <c r="BP265" i="18"/>
  <c r="Q265" i="18"/>
  <c r="N265" i="18"/>
  <c r="S265" i="18"/>
  <c r="CD264" i="17"/>
  <c r="CA264" i="17"/>
  <c r="CF264" i="17"/>
  <c r="AQ264" i="17"/>
  <c r="AN264" i="17"/>
  <c r="AS264" i="17"/>
  <c r="AD264" i="17"/>
  <c r="AA264" i="17"/>
  <c r="AF264" i="17"/>
  <c r="BD264" i="17"/>
  <c r="BA264" i="17"/>
  <c r="BF264" i="17"/>
  <c r="BQ264" i="17"/>
  <c r="BN264" i="17"/>
  <c r="BS264" i="17"/>
  <c r="Q264" i="17"/>
  <c r="N264" i="17"/>
  <c r="S264" i="17"/>
  <c r="CB267" i="16"/>
  <c r="CG267" i="16"/>
  <c r="BY268" i="16" s="1"/>
  <c r="CC268" i="16" s="1"/>
  <c r="CE267" i="16"/>
  <c r="BO267" i="16"/>
  <c r="BT267" i="16"/>
  <c r="BL268" i="16" s="1"/>
  <c r="BP268" i="16" s="1"/>
  <c r="BQ268" i="16" s="1"/>
  <c r="BR267" i="16"/>
  <c r="BD267" i="16"/>
  <c r="BA267" i="16"/>
  <c r="BF267" i="16"/>
  <c r="AO267" i="16"/>
  <c r="AR267" i="16"/>
  <c r="AT267" i="16"/>
  <c r="AL268" i="16" s="1"/>
  <c r="AP268" i="16" s="1"/>
  <c r="AB267" i="16"/>
  <c r="AE267" i="16"/>
  <c r="AG267" i="16"/>
  <c r="Y268" i="16" s="1"/>
  <c r="AC268" i="16" s="1"/>
  <c r="U266" i="16"/>
  <c r="M265" i="15"/>
  <c r="R264" i="15"/>
  <c r="R265" i="14"/>
  <c r="M266" i="14"/>
  <c r="BH264" i="18" l="1"/>
  <c r="O265" i="18"/>
  <c r="T265" i="18"/>
  <c r="L266" i="18" s="1"/>
  <c r="R265" i="18"/>
  <c r="BC265" i="18"/>
  <c r="BQ265" i="18"/>
  <c r="BN265" i="18"/>
  <c r="BS265" i="18"/>
  <c r="AH264" i="18"/>
  <c r="AP265" i="18"/>
  <c r="CH264" i="18"/>
  <c r="AC265" i="18"/>
  <c r="AU264" i="18"/>
  <c r="CC265" i="18"/>
  <c r="AB264" i="17"/>
  <c r="AG264" i="17"/>
  <c r="Y265" i="17" s="1"/>
  <c r="AE264" i="17"/>
  <c r="BO264" i="17"/>
  <c r="BT264" i="17"/>
  <c r="BL265" i="17" s="1"/>
  <c r="BR264" i="17"/>
  <c r="BB264" i="17"/>
  <c r="BG264" i="17"/>
  <c r="AY265" i="17" s="1"/>
  <c r="BE264" i="17"/>
  <c r="CB264" i="17"/>
  <c r="CG264" i="17"/>
  <c r="BY265" i="17" s="1"/>
  <c r="CE264" i="17"/>
  <c r="AO264" i="17"/>
  <c r="AR264" i="17"/>
  <c r="AT264" i="17"/>
  <c r="AL265" i="17" s="1"/>
  <c r="O264" i="17"/>
  <c r="T264" i="17"/>
  <c r="L265" i="17" s="1"/>
  <c r="R264" i="17"/>
  <c r="CH267" i="16"/>
  <c r="BU267" i="16"/>
  <c r="BB267" i="16"/>
  <c r="BE267" i="16"/>
  <c r="BG267" i="16"/>
  <c r="AY268" i="16" s="1"/>
  <c r="BC268" i="16" s="1"/>
  <c r="AU267" i="16"/>
  <c r="AH267" i="16"/>
  <c r="Q267" i="16"/>
  <c r="N267" i="16"/>
  <c r="S267" i="16"/>
  <c r="N265" i="15"/>
  <c r="K265" i="15"/>
  <c r="P265" i="15"/>
  <c r="N266" i="14"/>
  <c r="K266" i="14"/>
  <c r="P266" i="14"/>
  <c r="BD265" i="18" l="1"/>
  <c r="BA265" i="18"/>
  <c r="BF265" i="18"/>
  <c r="CD265" i="18"/>
  <c r="CA265" i="18"/>
  <c r="CF265" i="18"/>
  <c r="AQ265" i="18"/>
  <c r="AN265" i="18"/>
  <c r="AS265" i="18"/>
  <c r="P266" i="18"/>
  <c r="U265" i="18"/>
  <c r="AD265" i="18"/>
  <c r="AA265" i="18"/>
  <c r="AF265" i="18"/>
  <c r="BO265" i="18"/>
  <c r="BR265" i="18"/>
  <c r="BT265" i="18"/>
  <c r="BL266" i="18" s="1"/>
  <c r="U264" i="17"/>
  <c r="P265" i="17"/>
  <c r="CH264" i="17"/>
  <c r="BP265" i="17"/>
  <c r="BH264" i="17"/>
  <c r="AC265" i="17"/>
  <c r="AU264" i="17"/>
  <c r="BU264" i="17"/>
  <c r="CC265" i="17"/>
  <c r="AH264" i="17"/>
  <c r="AP265" i="17"/>
  <c r="BC265" i="17"/>
  <c r="CD268" i="16"/>
  <c r="CA268" i="16"/>
  <c r="CF268" i="16"/>
  <c r="BN268" i="16"/>
  <c r="BS268" i="16"/>
  <c r="BH267" i="16"/>
  <c r="AQ268" i="16"/>
  <c r="AN268" i="16"/>
  <c r="AS268" i="16"/>
  <c r="AD268" i="16"/>
  <c r="AA268" i="16"/>
  <c r="AF268" i="16"/>
  <c r="O267" i="16"/>
  <c r="R267" i="16"/>
  <c r="T267" i="16"/>
  <c r="L268" i="16" s="1"/>
  <c r="P268" i="16" s="1"/>
  <c r="L265" i="15"/>
  <c r="Q265" i="15"/>
  <c r="I266" i="15" s="1"/>
  <c r="O265" i="15"/>
  <c r="L266" i="14"/>
  <c r="O266" i="14"/>
  <c r="Q266" i="14"/>
  <c r="I267" i="14" s="1"/>
  <c r="AB265" i="18" l="1"/>
  <c r="AE265" i="18"/>
  <c r="AG265" i="18"/>
  <c r="Y266" i="18" s="1"/>
  <c r="CB265" i="18"/>
  <c r="CE265" i="18"/>
  <c r="CG265" i="18"/>
  <c r="BY266" i="18" s="1"/>
  <c r="BU265" i="18"/>
  <c r="Q266" i="18"/>
  <c r="N266" i="18"/>
  <c r="S266" i="18"/>
  <c r="BP266" i="18"/>
  <c r="BB265" i="18"/>
  <c r="BG265" i="18"/>
  <c r="AY266" i="18" s="1"/>
  <c r="BE265" i="18"/>
  <c r="AO265" i="18"/>
  <c r="AT265" i="18"/>
  <c r="AL266" i="18" s="1"/>
  <c r="AR265" i="18"/>
  <c r="BQ265" i="17"/>
  <c r="BN265" i="17"/>
  <c r="BS265" i="17"/>
  <c r="AQ265" i="17"/>
  <c r="AN265" i="17"/>
  <c r="AS265" i="17"/>
  <c r="BD265" i="17"/>
  <c r="BA265" i="17"/>
  <c r="BF265" i="17"/>
  <c r="Q265" i="17"/>
  <c r="N265" i="17"/>
  <c r="S265" i="17"/>
  <c r="AD265" i="17"/>
  <c r="AA265" i="17"/>
  <c r="AF265" i="17"/>
  <c r="CD265" i="17"/>
  <c r="CA265" i="17"/>
  <c r="CF265" i="17"/>
  <c r="CB268" i="16"/>
  <c r="CG268" i="16"/>
  <c r="BY269" i="16" s="1"/>
  <c r="CC269" i="16" s="1"/>
  <c r="CE268" i="16"/>
  <c r="BO268" i="16"/>
  <c r="BR268" i="16"/>
  <c r="BT268" i="16"/>
  <c r="BL269" i="16" s="1"/>
  <c r="BP269" i="16" s="1"/>
  <c r="BQ269" i="16" s="1"/>
  <c r="BD268" i="16"/>
  <c r="BA268" i="16"/>
  <c r="BF268" i="16"/>
  <c r="AO268" i="16"/>
  <c r="AR268" i="16"/>
  <c r="AT268" i="16"/>
  <c r="AL269" i="16" s="1"/>
  <c r="AP269" i="16" s="1"/>
  <c r="AB268" i="16"/>
  <c r="AG268" i="16"/>
  <c r="Y269" i="16" s="1"/>
  <c r="AC269" i="16" s="1"/>
  <c r="AE268" i="16"/>
  <c r="U267" i="16"/>
  <c r="R265" i="15"/>
  <c r="M266" i="15"/>
  <c r="M267" i="14"/>
  <c r="R266" i="14"/>
  <c r="BQ266" i="18" l="1"/>
  <c r="BN266" i="18"/>
  <c r="BS266" i="18"/>
  <c r="O266" i="18"/>
  <c r="R266" i="18"/>
  <c r="T266" i="18"/>
  <c r="L267" i="18" s="1"/>
  <c r="AC266" i="18"/>
  <c r="AU265" i="18"/>
  <c r="BH265" i="18"/>
  <c r="AH265" i="18"/>
  <c r="CC266" i="18"/>
  <c r="CH265" i="18"/>
  <c r="AP266" i="18"/>
  <c r="BC266" i="18"/>
  <c r="BB265" i="17"/>
  <c r="BE265" i="17"/>
  <c r="BG265" i="17"/>
  <c r="AY266" i="17" s="1"/>
  <c r="AO265" i="17"/>
  <c r="AR265" i="17"/>
  <c r="AT265" i="17"/>
  <c r="AL266" i="17" s="1"/>
  <c r="O265" i="17"/>
  <c r="R265" i="17"/>
  <c r="T265" i="17"/>
  <c r="L266" i="17" s="1"/>
  <c r="BO265" i="17"/>
  <c r="BT265" i="17"/>
  <c r="BL266" i="17" s="1"/>
  <c r="BR265" i="17"/>
  <c r="AB265" i="17"/>
  <c r="AE265" i="17"/>
  <c r="AG265" i="17"/>
  <c r="Y266" i="17" s="1"/>
  <c r="CB265" i="17"/>
  <c r="CG265" i="17"/>
  <c r="BY266" i="17" s="1"/>
  <c r="CE265" i="17"/>
  <c r="CH268" i="16"/>
  <c r="BU268" i="16"/>
  <c r="BB268" i="16"/>
  <c r="BG268" i="16"/>
  <c r="AY269" i="16" s="1"/>
  <c r="BC269" i="16" s="1"/>
  <c r="BE268" i="16"/>
  <c r="AU268" i="16"/>
  <c r="AH268" i="16"/>
  <c r="Q268" i="16"/>
  <c r="N268" i="16"/>
  <c r="S268" i="16"/>
  <c r="N266" i="15"/>
  <c r="K266" i="15"/>
  <c r="P266" i="15"/>
  <c r="N267" i="14"/>
  <c r="K267" i="14"/>
  <c r="P267" i="14"/>
  <c r="BD266" i="18" l="1"/>
  <c r="BA266" i="18"/>
  <c r="BF266" i="18"/>
  <c r="AQ266" i="18"/>
  <c r="AN266" i="18"/>
  <c r="AS266" i="18"/>
  <c r="BO266" i="18"/>
  <c r="BR266" i="18"/>
  <c r="BT266" i="18"/>
  <c r="BL267" i="18" s="1"/>
  <c r="P267" i="18"/>
  <c r="U266" i="18"/>
  <c r="CD266" i="18"/>
  <c r="CA266" i="18"/>
  <c r="CF266" i="18"/>
  <c r="AD266" i="18"/>
  <c r="AA266" i="18"/>
  <c r="AF266" i="18"/>
  <c r="U265" i="17"/>
  <c r="BP266" i="17"/>
  <c r="AP266" i="17"/>
  <c r="AU265" i="17"/>
  <c r="BC266" i="17"/>
  <c r="BU265" i="17"/>
  <c r="CC266" i="17"/>
  <c r="AH265" i="17"/>
  <c r="BH265" i="17"/>
  <c r="CH265" i="17"/>
  <c r="AC266" i="17"/>
  <c r="P266" i="17"/>
  <c r="CD269" i="16"/>
  <c r="CA269" i="16"/>
  <c r="CF269" i="16"/>
  <c r="BN269" i="16"/>
  <c r="BS269" i="16"/>
  <c r="BH268" i="16"/>
  <c r="AQ269" i="16"/>
  <c r="AN269" i="16"/>
  <c r="AS269" i="16"/>
  <c r="AD269" i="16"/>
  <c r="AA269" i="16"/>
  <c r="AF269" i="16"/>
  <c r="O268" i="16"/>
  <c r="T268" i="16"/>
  <c r="L269" i="16" s="1"/>
  <c r="P269" i="16" s="1"/>
  <c r="R268" i="16"/>
  <c r="L266" i="15"/>
  <c r="O266" i="15"/>
  <c r="Q266" i="15"/>
  <c r="I267" i="15" s="1"/>
  <c r="L267" i="14"/>
  <c r="Q267" i="14"/>
  <c r="I268" i="14" s="1"/>
  <c r="O267" i="14"/>
  <c r="CB266" i="18" l="1"/>
  <c r="CE266" i="18"/>
  <c r="CG266" i="18"/>
  <c r="BY267" i="18" s="1"/>
  <c r="AO266" i="18"/>
  <c r="AR266" i="18"/>
  <c r="AT266" i="18"/>
  <c r="AL267" i="18" s="1"/>
  <c r="AB266" i="18"/>
  <c r="AE266" i="18"/>
  <c r="AG266" i="18"/>
  <c r="Y267" i="18" s="1"/>
  <c r="Q267" i="18"/>
  <c r="N267" i="18"/>
  <c r="S267" i="18"/>
  <c r="BB266" i="18"/>
  <c r="BE266" i="18"/>
  <c r="BG266" i="18"/>
  <c r="AY267" i="18" s="1"/>
  <c r="BU266" i="18"/>
  <c r="BP267" i="18"/>
  <c r="Q266" i="17"/>
  <c r="N266" i="17"/>
  <c r="S266" i="17"/>
  <c r="AQ266" i="17"/>
  <c r="AN266" i="17"/>
  <c r="AS266" i="17"/>
  <c r="CD266" i="17"/>
  <c r="CA266" i="17"/>
  <c r="CF266" i="17"/>
  <c r="AD266" i="17"/>
  <c r="AA266" i="17"/>
  <c r="AF266" i="17"/>
  <c r="BQ266" i="17"/>
  <c r="BN266" i="17"/>
  <c r="BS266" i="17"/>
  <c r="BD266" i="17"/>
  <c r="BA266" i="17"/>
  <c r="BF266" i="17"/>
  <c r="CB269" i="16"/>
  <c r="CE269" i="16"/>
  <c r="CG269" i="16"/>
  <c r="BY270" i="16" s="1"/>
  <c r="CC270" i="16" s="1"/>
  <c r="BO269" i="16"/>
  <c r="BT269" i="16"/>
  <c r="BL270" i="16" s="1"/>
  <c r="BP270" i="16" s="1"/>
  <c r="BQ270" i="16" s="1"/>
  <c r="BR269" i="16"/>
  <c r="BD269" i="16"/>
  <c r="BA269" i="16"/>
  <c r="BF269" i="16"/>
  <c r="AO269" i="16"/>
  <c r="AR269" i="16"/>
  <c r="AT269" i="16"/>
  <c r="AL270" i="16" s="1"/>
  <c r="AP270" i="16" s="1"/>
  <c r="AB269" i="16"/>
  <c r="AG269" i="16"/>
  <c r="Y270" i="16" s="1"/>
  <c r="AC270" i="16" s="1"/>
  <c r="AE269" i="16"/>
  <c r="U268" i="16"/>
  <c r="M267" i="15"/>
  <c r="R266" i="15"/>
  <c r="R267" i="14"/>
  <c r="M268" i="14"/>
  <c r="BH266" i="18" l="1"/>
  <c r="BC267" i="18"/>
  <c r="AP267" i="18"/>
  <c r="AU266" i="18"/>
  <c r="CC267" i="18"/>
  <c r="BQ267" i="18"/>
  <c r="BN267" i="18"/>
  <c r="BS267" i="18"/>
  <c r="CH266" i="18"/>
  <c r="AH266" i="18"/>
  <c r="O267" i="18"/>
  <c r="R267" i="18"/>
  <c r="T267" i="18"/>
  <c r="L268" i="18" s="1"/>
  <c r="AC267" i="18"/>
  <c r="AO266" i="17"/>
  <c r="AT266" i="17"/>
  <c r="AL267" i="17" s="1"/>
  <c r="AR266" i="17"/>
  <c r="AB266" i="17"/>
  <c r="AG266" i="17"/>
  <c r="Y267" i="17" s="1"/>
  <c r="AE266" i="17"/>
  <c r="O266" i="17"/>
  <c r="R266" i="17"/>
  <c r="T266" i="17"/>
  <c r="L267" i="17" s="1"/>
  <c r="CB266" i="17"/>
  <c r="CE266" i="17"/>
  <c r="CG266" i="17"/>
  <c r="BY267" i="17" s="1"/>
  <c r="BO266" i="17"/>
  <c r="BR266" i="17"/>
  <c r="BT266" i="17"/>
  <c r="BL267" i="17" s="1"/>
  <c r="BB266" i="17"/>
  <c r="BE266" i="17"/>
  <c r="BG266" i="17"/>
  <c r="AY267" i="17" s="1"/>
  <c r="CH269" i="16"/>
  <c r="BU269" i="16"/>
  <c r="BB269" i="16"/>
  <c r="BG269" i="16"/>
  <c r="AY270" i="16" s="1"/>
  <c r="BC270" i="16" s="1"/>
  <c r="BE269" i="16"/>
  <c r="AU269" i="16"/>
  <c r="AH269" i="16"/>
  <c r="Q269" i="16"/>
  <c r="N269" i="16"/>
  <c r="S269" i="16"/>
  <c r="N267" i="15"/>
  <c r="K267" i="15"/>
  <c r="P267" i="15"/>
  <c r="N268" i="14"/>
  <c r="K268" i="14"/>
  <c r="P268" i="14"/>
  <c r="BD267" i="18" l="1"/>
  <c r="BA267" i="18"/>
  <c r="BF267" i="18"/>
  <c r="AQ267" i="18"/>
  <c r="AN267" i="18"/>
  <c r="AS267" i="18"/>
  <c r="BO267" i="18"/>
  <c r="BR267" i="18"/>
  <c r="BT267" i="18"/>
  <c r="BL268" i="18" s="1"/>
  <c r="AD267" i="18"/>
  <c r="AA267" i="18"/>
  <c r="AF267" i="18"/>
  <c r="P268" i="18"/>
  <c r="U267" i="18"/>
  <c r="CD267" i="18"/>
  <c r="CA267" i="18"/>
  <c r="CF267" i="18"/>
  <c r="CH266" i="17"/>
  <c r="AU266" i="17"/>
  <c r="CC267" i="17"/>
  <c r="AH266" i="17"/>
  <c r="P267" i="17"/>
  <c r="AC267" i="17"/>
  <c r="BP267" i="17"/>
  <c r="BU266" i="17"/>
  <c r="BC267" i="17"/>
  <c r="BH266" i="17"/>
  <c r="U266" i="17"/>
  <c r="AP267" i="17"/>
  <c r="CD270" i="16"/>
  <c r="CA270" i="16"/>
  <c r="CF270" i="16"/>
  <c r="BN270" i="16"/>
  <c r="BS270" i="16"/>
  <c r="BH269" i="16"/>
  <c r="AQ270" i="16"/>
  <c r="AN270" i="16"/>
  <c r="AS270" i="16"/>
  <c r="AD270" i="16"/>
  <c r="AA270" i="16"/>
  <c r="AF270" i="16"/>
  <c r="O269" i="16"/>
  <c r="T269" i="16"/>
  <c r="L270" i="16" s="1"/>
  <c r="P270" i="16" s="1"/>
  <c r="R269" i="16"/>
  <c r="L267" i="15"/>
  <c r="Q267" i="15"/>
  <c r="I268" i="15" s="1"/>
  <c r="O267" i="15"/>
  <c r="L268" i="14"/>
  <c r="O268" i="14"/>
  <c r="Q268" i="14"/>
  <c r="I269" i="14" s="1"/>
  <c r="Q268" i="18" l="1"/>
  <c r="N268" i="18"/>
  <c r="S268" i="18"/>
  <c r="AO267" i="18"/>
  <c r="AR267" i="18"/>
  <c r="AT267" i="18"/>
  <c r="AL268" i="18" s="1"/>
  <c r="CB267" i="18"/>
  <c r="CG267" i="18"/>
  <c r="BY268" i="18" s="1"/>
  <c r="CE267" i="18"/>
  <c r="AB267" i="18"/>
  <c r="AE267" i="18"/>
  <c r="AG267" i="18"/>
  <c r="Y268" i="18" s="1"/>
  <c r="BU267" i="18"/>
  <c r="BB267" i="18"/>
  <c r="BE267" i="18"/>
  <c r="BG267" i="18"/>
  <c r="AY268" i="18" s="1"/>
  <c r="BP268" i="18"/>
  <c r="BQ267" i="17"/>
  <c r="BN267" i="17"/>
  <c r="BS267" i="17"/>
  <c r="CD267" i="17"/>
  <c r="CA267" i="17"/>
  <c r="CF267" i="17"/>
  <c r="BD267" i="17"/>
  <c r="BA267" i="17"/>
  <c r="BF267" i="17"/>
  <c r="Q267" i="17"/>
  <c r="N267" i="17"/>
  <c r="S267" i="17"/>
  <c r="AQ267" i="17"/>
  <c r="AN267" i="17"/>
  <c r="AS267" i="17"/>
  <c r="AD267" i="17"/>
  <c r="AA267" i="17"/>
  <c r="AF267" i="17"/>
  <c r="CB270" i="16"/>
  <c r="CE270" i="16"/>
  <c r="CG270" i="16"/>
  <c r="BY271" i="16" s="1"/>
  <c r="CC271" i="16" s="1"/>
  <c r="BO270" i="16"/>
  <c r="BR270" i="16"/>
  <c r="BT270" i="16"/>
  <c r="BL271" i="16" s="1"/>
  <c r="BP271" i="16" s="1"/>
  <c r="BQ271" i="16" s="1"/>
  <c r="BD270" i="16"/>
  <c r="BA270" i="16"/>
  <c r="BF270" i="16"/>
  <c r="AO270" i="16"/>
  <c r="AT270" i="16"/>
  <c r="AL271" i="16" s="1"/>
  <c r="AP271" i="16" s="1"/>
  <c r="AR270" i="16"/>
  <c r="AB270" i="16"/>
  <c r="AG270" i="16"/>
  <c r="Y271" i="16" s="1"/>
  <c r="AC271" i="16" s="1"/>
  <c r="AE270" i="16"/>
  <c r="U269" i="16"/>
  <c r="M268" i="15"/>
  <c r="R267" i="15"/>
  <c r="M269" i="14"/>
  <c r="R268" i="14"/>
  <c r="AP268" i="18" l="1"/>
  <c r="BH267" i="18"/>
  <c r="AH267" i="18"/>
  <c r="BQ268" i="18"/>
  <c r="BN268" i="18"/>
  <c r="BS268" i="18"/>
  <c r="AC268" i="18"/>
  <c r="O268" i="18"/>
  <c r="R268" i="18"/>
  <c r="T268" i="18"/>
  <c r="L269" i="18" s="1"/>
  <c r="CC268" i="18"/>
  <c r="AU267" i="18"/>
  <c r="BC268" i="18"/>
  <c r="CH267" i="18"/>
  <c r="BB267" i="17"/>
  <c r="BG267" i="17"/>
  <c r="AY268" i="17" s="1"/>
  <c r="BE267" i="17"/>
  <c r="AO267" i="17"/>
  <c r="AR267" i="17"/>
  <c r="AT267" i="17"/>
  <c r="AL268" i="17" s="1"/>
  <c r="CB267" i="17"/>
  <c r="CE267" i="17"/>
  <c r="CG267" i="17"/>
  <c r="BY268" i="17" s="1"/>
  <c r="O267" i="17"/>
  <c r="T267" i="17"/>
  <c r="L268" i="17" s="1"/>
  <c r="R267" i="17"/>
  <c r="BO267" i="17"/>
  <c r="BT267" i="17"/>
  <c r="BL268" i="17" s="1"/>
  <c r="BR267" i="17"/>
  <c r="AB267" i="17"/>
  <c r="AE267" i="17"/>
  <c r="AG267" i="17"/>
  <c r="Y268" i="17" s="1"/>
  <c r="CH270" i="16"/>
  <c r="BU270" i="16"/>
  <c r="BB270" i="16"/>
  <c r="BE270" i="16"/>
  <c r="BG270" i="16"/>
  <c r="AY271" i="16" s="1"/>
  <c r="BC271" i="16" s="1"/>
  <c r="AU270" i="16"/>
  <c r="AH270" i="16"/>
  <c r="Q270" i="16"/>
  <c r="N270" i="16"/>
  <c r="S270" i="16"/>
  <c r="N268" i="15"/>
  <c r="K268" i="15"/>
  <c r="P268" i="15"/>
  <c r="N269" i="14"/>
  <c r="K269" i="14"/>
  <c r="P269" i="14"/>
  <c r="AD268" i="18" l="1"/>
  <c r="AA268" i="18"/>
  <c r="AF268" i="18"/>
  <c r="P269" i="18"/>
  <c r="U268" i="18"/>
  <c r="BD268" i="18"/>
  <c r="BA268" i="18"/>
  <c r="BF268" i="18"/>
  <c r="CD268" i="18"/>
  <c r="CA268" i="18"/>
  <c r="CF268" i="18"/>
  <c r="BO268" i="18"/>
  <c r="BT268" i="18"/>
  <c r="BL269" i="18" s="1"/>
  <c r="BR268" i="18"/>
  <c r="AQ268" i="18"/>
  <c r="AN268" i="18"/>
  <c r="AS268" i="18"/>
  <c r="AC268" i="17"/>
  <c r="U267" i="17"/>
  <c r="CH267" i="17"/>
  <c r="AP268" i="17"/>
  <c r="P268" i="17"/>
  <c r="BC268" i="17"/>
  <c r="BP268" i="17"/>
  <c r="AH267" i="17"/>
  <c r="AU267" i="17"/>
  <c r="BH267" i="17"/>
  <c r="BU267" i="17"/>
  <c r="CC268" i="17"/>
  <c r="CD271" i="16"/>
  <c r="CA271" i="16"/>
  <c r="CF271" i="16"/>
  <c r="G32" i="16" s="1"/>
  <c r="BN271" i="16"/>
  <c r="BS271" i="16"/>
  <c r="F32" i="16" s="1"/>
  <c r="BH270" i="16"/>
  <c r="AQ271" i="16"/>
  <c r="AN271" i="16"/>
  <c r="AS271" i="16"/>
  <c r="D32" i="16" s="1"/>
  <c r="AD271" i="16"/>
  <c r="AA271" i="16"/>
  <c r="AF271" i="16"/>
  <c r="C32" i="16" s="1"/>
  <c r="O270" i="16"/>
  <c r="T270" i="16"/>
  <c r="L271" i="16" s="1"/>
  <c r="P271" i="16" s="1"/>
  <c r="R270" i="16"/>
  <c r="L268" i="15"/>
  <c r="O268" i="15"/>
  <c r="Q268" i="15"/>
  <c r="I269" i="15" s="1"/>
  <c r="L269" i="14"/>
  <c r="Q269" i="14"/>
  <c r="I270" i="14" s="1"/>
  <c r="O269" i="14"/>
  <c r="BP269" i="18" l="1"/>
  <c r="Q269" i="18"/>
  <c r="N269" i="18"/>
  <c r="S269" i="18"/>
  <c r="BB268" i="18"/>
  <c r="BG268" i="18"/>
  <c r="AY269" i="18" s="1"/>
  <c r="BE268" i="18"/>
  <c r="AB268" i="18"/>
  <c r="AG268" i="18"/>
  <c r="Y269" i="18" s="1"/>
  <c r="AE268" i="18"/>
  <c r="CB268" i="18"/>
  <c r="CG268" i="18"/>
  <c r="BY269" i="18" s="1"/>
  <c r="CE268" i="18"/>
  <c r="AO268" i="18"/>
  <c r="AT268" i="18"/>
  <c r="AL269" i="18" s="1"/>
  <c r="AR268" i="18"/>
  <c r="BU268" i="18"/>
  <c r="AQ268" i="17"/>
  <c r="AN268" i="17"/>
  <c r="AS268" i="17"/>
  <c r="CD268" i="17"/>
  <c r="CA268" i="17"/>
  <c r="CF268" i="17"/>
  <c r="BQ268" i="17"/>
  <c r="BN268" i="17"/>
  <c r="BS268" i="17"/>
  <c r="AD268" i="17"/>
  <c r="AA268" i="17"/>
  <c r="AF268" i="17"/>
  <c r="BD268" i="17"/>
  <c r="BA268" i="17"/>
  <c r="BF268" i="17"/>
  <c r="Q268" i="17"/>
  <c r="N268" i="17"/>
  <c r="S268" i="17"/>
  <c r="CB271" i="16"/>
  <c r="CG271" i="16"/>
  <c r="BY272" i="16" s="1"/>
  <c r="CC272" i="16" s="1"/>
  <c r="CE271" i="16"/>
  <c r="BO271" i="16"/>
  <c r="BR271" i="16"/>
  <c r="BT271" i="16"/>
  <c r="BL272" i="16" s="1"/>
  <c r="BP272" i="16" s="1"/>
  <c r="BQ272" i="16" s="1"/>
  <c r="BD271" i="16"/>
  <c r="BA271" i="16"/>
  <c r="BF271" i="16"/>
  <c r="E32" i="16" s="1"/>
  <c r="AO271" i="16"/>
  <c r="AR271" i="16"/>
  <c r="AT271" i="16"/>
  <c r="AL272" i="16" s="1"/>
  <c r="AP272" i="16" s="1"/>
  <c r="AB271" i="16"/>
  <c r="AE271" i="16"/>
  <c r="AG271" i="16"/>
  <c r="Y272" i="16" s="1"/>
  <c r="AC272" i="16" s="1"/>
  <c r="U270" i="16"/>
  <c r="M269" i="15"/>
  <c r="R268" i="15"/>
  <c r="R269" i="14"/>
  <c r="M270" i="14"/>
  <c r="AH268" i="18" l="1"/>
  <c r="B30" i="18"/>
  <c r="BH268" i="18"/>
  <c r="AU268" i="18"/>
  <c r="O269" i="18"/>
  <c r="T269" i="18"/>
  <c r="L270" i="18" s="1"/>
  <c r="R269" i="18"/>
  <c r="CH268" i="18"/>
  <c r="BC269" i="18"/>
  <c r="AC269" i="18"/>
  <c r="AP269" i="18"/>
  <c r="CC269" i="18"/>
  <c r="BQ269" i="18"/>
  <c r="BN269" i="18"/>
  <c r="BS269" i="18"/>
  <c r="BB268" i="17"/>
  <c r="BE268" i="17"/>
  <c r="BG268" i="17"/>
  <c r="AY269" i="17" s="1"/>
  <c r="BO268" i="17"/>
  <c r="BT268" i="17"/>
  <c r="BL269" i="17" s="1"/>
  <c r="BR268" i="17"/>
  <c r="AB268" i="17"/>
  <c r="AG268" i="17"/>
  <c r="Y269" i="17" s="1"/>
  <c r="AE268" i="17"/>
  <c r="AO268" i="17"/>
  <c r="AR268" i="17"/>
  <c r="AT268" i="17"/>
  <c r="AL269" i="17" s="1"/>
  <c r="CB268" i="17"/>
  <c r="CG268" i="17"/>
  <c r="BY269" i="17" s="1"/>
  <c r="CE268" i="17"/>
  <c r="O268" i="17"/>
  <c r="T268" i="17"/>
  <c r="L269" i="17" s="1"/>
  <c r="R268" i="17"/>
  <c r="CH271" i="16"/>
  <c r="BU271" i="16"/>
  <c r="BB271" i="16"/>
  <c r="BE271" i="16"/>
  <c r="BG271" i="16"/>
  <c r="AY272" i="16" s="1"/>
  <c r="BC272" i="16" s="1"/>
  <c r="AU271" i="16"/>
  <c r="AH271" i="16"/>
  <c r="Q271" i="16"/>
  <c r="N271" i="16"/>
  <c r="S271" i="16"/>
  <c r="B32" i="16" s="1"/>
  <c r="N269" i="15"/>
  <c r="K269" i="15"/>
  <c r="P269" i="15"/>
  <c r="N270" i="14"/>
  <c r="K270" i="14"/>
  <c r="P270" i="14"/>
  <c r="BD269" i="18" l="1"/>
  <c r="BA269" i="18"/>
  <c r="BF269" i="18"/>
  <c r="AD269" i="18"/>
  <c r="AA269" i="18"/>
  <c r="AF269" i="18"/>
  <c r="BO269" i="18"/>
  <c r="BT269" i="18"/>
  <c r="BL270" i="18" s="1"/>
  <c r="BR269" i="18"/>
  <c r="CD269" i="18"/>
  <c r="CA269" i="18"/>
  <c r="CF269" i="18"/>
  <c r="AQ269" i="18"/>
  <c r="AN269" i="18"/>
  <c r="AS269" i="18"/>
  <c r="U269" i="18"/>
  <c r="F30" i="18"/>
  <c r="P270" i="18"/>
  <c r="BU268" i="17"/>
  <c r="BP269" i="17"/>
  <c r="AH268" i="17"/>
  <c r="U268" i="17"/>
  <c r="P269" i="17"/>
  <c r="CH268" i="17"/>
  <c r="CC269" i="17"/>
  <c r="AC269" i="17"/>
  <c r="BH268" i="17"/>
  <c r="AP269" i="17"/>
  <c r="AU268" i="17"/>
  <c r="BC269" i="17"/>
  <c r="CD272" i="16"/>
  <c r="CA272" i="16"/>
  <c r="CF272" i="16"/>
  <c r="BN272" i="16"/>
  <c r="BS272" i="16"/>
  <c r="BH271" i="16"/>
  <c r="AQ272" i="16"/>
  <c r="AN272" i="16"/>
  <c r="AS272" i="16"/>
  <c r="AD272" i="16"/>
  <c r="AA272" i="16"/>
  <c r="AF272" i="16"/>
  <c r="O271" i="16"/>
  <c r="R271" i="16"/>
  <c r="T271" i="16"/>
  <c r="L272" i="16" s="1"/>
  <c r="P272" i="16" s="1"/>
  <c r="L269" i="15"/>
  <c r="Q269" i="15"/>
  <c r="I270" i="15" s="1"/>
  <c r="O269" i="15"/>
  <c r="L270" i="14"/>
  <c r="O270" i="14"/>
  <c r="Q270" i="14"/>
  <c r="I271" i="14" s="1"/>
  <c r="BP270" i="18" l="1"/>
  <c r="C30" i="18"/>
  <c r="AO269" i="18"/>
  <c r="AR269" i="18"/>
  <c r="AT269" i="18"/>
  <c r="AL270" i="18" s="1"/>
  <c r="CB269" i="18"/>
  <c r="CG269" i="18"/>
  <c r="BY270" i="18" s="1"/>
  <c r="CE269" i="18"/>
  <c r="E30" i="18"/>
  <c r="Q270" i="18"/>
  <c r="N270" i="18"/>
  <c r="S270" i="18"/>
  <c r="AB269" i="18"/>
  <c r="AE269" i="18"/>
  <c r="AG269" i="18"/>
  <c r="Y270" i="18" s="1"/>
  <c r="G30" i="18"/>
  <c r="BB269" i="18"/>
  <c r="BE269" i="18"/>
  <c r="BG269" i="18"/>
  <c r="AY270" i="18" s="1"/>
  <c r="D30" i="18"/>
  <c r="BU269" i="18"/>
  <c r="BQ269" i="17"/>
  <c r="BN269" i="17"/>
  <c r="BS269" i="17"/>
  <c r="BD269" i="17"/>
  <c r="BA269" i="17"/>
  <c r="BF269" i="17"/>
  <c r="AD269" i="17"/>
  <c r="AA269" i="17"/>
  <c r="AF269" i="17"/>
  <c r="CD269" i="17"/>
  <c r="CA269" i="17"/>
  <c r="CF269" i="17"/>
  <c r="AQ269" i="17"/>
  <c r="AN269" i="17"/>
  <c r="AS269" i="17"/>
  <c r="Q269" i="17"/>
  <c r="N269" i="17"/>
  <c r="S269" i="17"/>
  <c r="CB272" i="16"/>
  <c r="CE272" i="16"/>
  <c r="CG272" i="16"/>
  <c r="BY273" i="16" s="1"/>
  <c r="CC273" i="16" s="1"/>
  <c r="BO272" i="16"/>
  <c r="BR272" i="16"/>
  <c r="BT272" i="16"/>
  <c r="BL273" i="16" s="1"/>
  <c r="BP273" i="16" s="1"/>
  <c r="BQ273" i="16" s="1"/>
  <c r="BD272" i="16"/>
  <c r="BA272" i="16"/>
  <c r="BF272" i="16"/>
  <c r="AO272" i="16"/>
  <c r="AT272" i="16"/>
  <c r="AL273" i="16" s="1"/>
  <c r="AP273" i="16" s="1"/>
  <c r="AR272" i="16"/>
  <c r="AB272" i="16"/>
  <c r="AG272" i="16"/>
  <c r="Y273" i="16" s="1"/>
  <c r="AC273" i="16" s="1"/>
  <c r="AE272" i="16"/>
  <c r="U271" i="16"/>
  <c r="M270" i="15"/>
  <c r="R269" i="15"/>
  <c r="M271" i="14"/>
  <c r="R270" i="14"/>
  <c r="BH269" i="18" l="1"/>
  <c r="BC270" i="18"/>
  <c r="AU269" i="18"/>
  <c r="AP270" i="18"/>
  <c r="AC270" i="18"/>
  <c r="CH269" i="18"/>
  <c r="BQ270" i="18"/>
  <c r="BN270" i="18"/>
  <c r="BS270" i="18"/>
  <c r="O270" i="18"/>
  <c r="R270" i="18"/>
  <c r="T270" i="18"/>
  <c r="L271" i="18" s="1"/>
  <c r="AH269" i="18"/>
  <c r="CC270" i="18"/>
  <c r="AO269" i="17"/>
  <c r="AT269" i="17"/>
  <c r="AL270" i="17" s="1"/>
  <c r="AR269" i="17"/>
  <c r="AB269" i="17"/>
  <c r="AG269" i="17"/>
  <c r="Y270" i="17" s="1"/>
  <c r="AE269" i="17"/>
  <c r="E30" i="17"/>
  <c r="G30" i="17"/>
  <c r="CB269" i="17"/>
  <c r="CG269" i="17"/>
  <c r="BY270" i="17" s="1"/>
  <c r="CE269" i="17"/>
  <c r="BO269" i="17"/>
  <c r="BR269" i="17"/>
  <c r="BT269" i="17"/>
  <c r="BL270" i="17" s="1"/>
  <c r="D30" i="17"/>
  <c r="BB269" i="17"/>
  <c r="BG269" i="17"/>
  <c r="AY270" i="17" s="1"/>
  <c r="BE269" i="17"/>
  <c r="F30" i="17"/>
  <c r="B30" i="17"/>
  <c r="O269" i="17"/>
  <c r="T269" i="17"/>
  <c r="L270" i="17" s="1"/>
  <c r="R269" i="17"/>
  <c r="C30" i="17"/>
  <c r="CH272" i="16"/>
  <c r="BU272" i="16"/>
  <c r="BB272" i="16"/>
  <c r="BG272" i="16"/>
  <c r="AY273" i="16" s="1"/>
  <c r="BC273" i="16" s="1"/>
  <c r="BE272" i="16"/>
  <c r="AU272" i="16"/>
  <c r="AH272" i="16"/>
  <c r="Q272" i="16"/>
  <c r="N272" i="16"/>
  <c r="S272" i="16"/>
  <c r="N270" i="15"/>
  <c r="K270" i="15"/>
  <c r="P270" i="15"/>
  <c r="N271" i="14"/>
  <c r="K271" i="14"/>
  <c r="P271" i="14"/>
  <c r="AQ270" i="18" l="1"/>
  <c r="AN270" i="18"/>
  <c r="AS270" i="18"/>
  <c r="BD270" i="18"/>
  <c r="BA270" i="18"/>
  <c r="BF270" i="18"/>
  <c r="BO270" i="18"/>
  <c r="BT270" i="18"/>
  <c r="BL271" i="18" s="1"/>
  <c r="BR270" i="18"/>
  <c r="P271" i="18"/>
  <c r="AD270" i="18"/>
  <c r="AA270" i="18"/>
  <c r="AF270" i="18"/>
  <c r="U270" i="18"/>
  <c r="CD270" i="18"/>
  <c r="CA270" i="18"/>
  <c r="CF270" i="18"/>
  <c r="BP270" i="17"/>
  <c r="AH269" i="17"/>
  <c r="BU269" i="17"/>
  <c r="AC270" i="17"/>
  <c r="BH269" i="17"/>
  <c r="BC270" i="17"/>
  <c r="CC270" i="17"/>
  <c r="CH269" i="17"/>
  <c r="U269" i="17"/>
  <c r="P270" i="17"/>
  <c r="AU269" i="17"/>
  <c r="AP270" i="17"/>
  <c r="CD273" i="16"/>
  <c r="CA273" i="16"/>
  <c r="CF273" i="16"/>
  <c r="BN273" i="16"/>
  <c r="BS273" i="16"/>
  <c r="BH272" i="16"/>
  <c r="AQ273" i="16"/>
  <c r="AN273" i="16"/>
  <c r="AS273" i="16"/>
  <c r="AD273" i="16"/>
  <c r="AA273" i="16"/>
  <c r="AF273" i="16"/>
  <c r="O272" i="16"/>
  <c r="T272" i="16"/>
  <c r="L273" i="16" s="1"/>
  <c r="P273" i="16" s="1"/>
  <c r="R272" i="16"/>
  <c r="L270" i="15"/>
  <c r="Q270" i="15"/>
  <c r="I271" i="15" s="1"/>
  <c r="O270" i="15"/>
  <c r="L271" i="14"/>
  <c r="Q271" i="14"/>
  <c r="I272" i="14" s="1"/>
  <c r="O271" i="14"/>
  <c r="BB270" i="18" l="1"/>
  <c r="BE270" i="18"/>
  <c r="BG270" i="18"/>
  <c r="AY271" i="18" s="1"/>
  <c r="BP271" i="18"/>
  <c r="Q271" i="18"/>
  <c r="N271" i="18"/>
  <c r="S271" i="18"/>
  <c r="AO270" i="18"/>
  <c r="AT270" i="18"/>
  <c r="AL271" i="18" s="1"/>
  <c r="AR270" i="18"/>
  <c r="AB270" i="18"/>
  <c r="AG270" i="18"/>
  <c r="Y271" i="18" s="1"/>
  <c r="AE270" i="18"/>
  <c r="CB270" i="18"/>
  <c r="CE270" i="18"/>
  <c r="CG270" i="18"/>
  <c r="BY271" i="18" s="1"/>
  <c r="BU270" i="18"/>
  <c r="AQ270" i="17"/>
  <c r="AN270" i="17"/>
  <c r="AS270" i="17"/>
  <c r="AD270" i="17"/>
  <c r="AA270" i="17"/>
  <c r="AF270" i="17"/>
  <c r="CD270" i="17"/>
  <c r="CA270" i="17"/>
  <c r="CF270" i="17"/>
  <c r="Q270" i="17"/>
  <c r="N270" i="17"/>
  <c r="S270" i="17"/>
  <c r="BD270" i="17"/>
  <c r="BA270" i="17"/>
  <c r="BF270" i="17"/>
  <c r="BQ270" i="17"/>
  <c r="BN270" i="17"/>
  <c r="BS270" i="17"/>
  <c r="CB273" i="16"/>
  <c r="CE273" i="16"/>
  <c r="CG273" i="16"/>
  <c r="BY274" i="16" s="1"/>
  <c r="CC274" i="16" s="1"/>
  <c r="BO273" i="16"/>
  <c r="BR273" i="16"/>
  <c r="BT273" i="16"/>
  <c r="BL274" i="16" s="1"/>
  <c r="BP274" i="16" s="1"/>
  <c r="BQ274" i="16" s="1"/>
  <c r="BD273" i="16"/>
  <c r="BA273" i="16"/>
  <c r="BF273" i="16"/>
  <c r="AO273" i="16"/>
  <c r="AR273" i="16"/>
  <c r="AT273" i="16"/>
  <c r="AL274" i="16" s="1"/>
  <c r="AP274" i="16" s="1"/>
  <c r="AB273" i="16"/>
  <c r="AG273" i="16"/>
  <c r="Y274" i="16" s="1"/>
  <c r="AC274" i="16" s="1"/>
  <c r="AE273" i="16"/>
  <c r="U272" i="16"/>
  <c r="M271" i="15"/>
  <c r="R270" i="15"/>
  <c r="R271" i="14"/>
  <c r="M272" i="14"/>
  <c r="BC271" i="18" l="1"/>
  <c r="AU270" i="18"/>
  <c r="BQ271" i="18"/>
  <c r="BN271" i="18"/>
  <c r="BS271" i="18"/>
  <c r="CH270" i="18"/>
  <c r="O271" i="18"/>
  <c r="T271" i="18"/>
  <c r="L272" i="18" s="1"/>
  <c r="R271" i="18"/>
  <c r="BH270" i="18"/>
  <c r="AP271" i="18"/>
  <c r="AH270" i="18"/>
  <c r="CC271" i="18"/>
  <c r="AC271" i="18"/>
  <c r="CB270" i="17"/>
  <c r="CE270" i="17"/>
  <c r="CG270" i="17"/>
  <c r="BY271" i="17" s="1"/>
  <c r="BB270" i="17"/>
  <c r="BE270" i="17"/>
  <c r="BG270" i="17"/>
  <c r="AY271" i="17" s="1"/>
  <c r="AB270" i="17"/>
  <c r="AE270" i="17"/>
  <c r="AG270" i="17"/>
  <c r="Y271" i="17" s="1"/>
  <c r="O270" i="17"/>
  <c r="R270" i="17"/>
  <c r="T270" i="17"/>
  <c r="L271" i="17" s="1"/>
  <c r="AO270" i="17"/>
  <c r="AR270" i="17"/>
  <c r="AT270" i="17"/>
  <c r="AL271" i="17" s="1"/>
  <c r="BO270" i="17"/>
  <c r="BT270" i="17"/>
  <c r="BL271" i="17" s="1"/>
  <c r="BR270" i="17"/>
  <c r="CH273" i="16"/>
  <c r="BU273" i="16"/>
  <c r="BB273" i="16"/>
  <c r="BG273" i="16"/>
  <c r="AY274" i="16" s="1"/>
  <c r="BC274" i="16" s="1"/>
  <c r="BE273" i="16"/>
  <c r="AU273" i="16"/>
  <c r="AH273" i="16"/>
  <c r="Q273" i="16"/>
  <c r="N273" i="16"/>
  <c r="S273" i="16"/>
  <c r="N271" i="15"/>
  <c r="K271" i="15"/>
  <c r="P271" i="15"/>
  <c r="N272" i="14"/>
  <c r="K272" i="14"/>
  <c r="P272" i="14"/>
  <c r="AD271" i="18" l="1"/>
  <c r="AA271" i="18"/>
  <c r="AF271" i="18"/>
  <c r="AQ271" i="18"/>
  <c r="AN271" i="18"/>
  <c r="AS271" i="18"/>
  <c r="BO271" i="18"/>
  <c r="BR271" i="18"/>
  <c r="BT271" i="18"/>
  <c r="BL272" i="18" s="1"/>
  <c r="CD271" i="18"/>
  <c r="CA271" i="18"/>
  <c r="CF271" i="18"/>
  <c r="P272" i="18"/>
  <c r="BD271" i="18"/>
  <c r="BA271" i="18"/>
  <c r="BF271" i="18"/>
  <c r="U271" i="18"/>
  <c r="BU270" i="17"/>
  <c r="CC271" i="17"/>
  <c r="BH270" i="17"/>
  <c r="AU270" i="17"/>
  <c r="BC271" i="17"/>
  <c r="P271" i="17"/>
  <c r="AC271" i="17"/>
  <c r="BP271" i="17"/>
  <c r="U270" i="17"/>
  <c r="CH270" i="17"/>
  <c r="AP271" i="17"/>
  <c r="AH270" i="17"/>
  <c r="CD274" i="16"/>
  <c r="CA274" i="16"/>
  <c r="CF274" i="16"/>
  <c r="BN274" i="16"/>
  <c r="BS274" i="16"/>
  <c r="BH273" i="16"/>
  <c r="AQ274" i="16"/>
  <c r="AN274" i="16"/>
  <c r="AS274" i="16"/>
  <c r="AD274" i="16"/>
  <c r="AA274" i="16"/>
  <c r="AF274" i="16"/>
  <c r="O273" i="16"/>
  <c r="R273" i="16"/>
  <c r="T273" i="16"/>
  <c r="L274" i="16" s="1"/>
  <c r="P274" i="16" s="1"/>
  <c r="L271" i="15"/>
  <c r="Q271" i="15"/>
  <c r="I272" i="15" s="1"/>
  <c r="O271" i="15"/>
  <c r="L272" i="14"/>
  <c r="O272" i="14"/>
  <c r="Q272" i="14"/>
  <c r="I273" i="14" s="1"/>
  <c r="BU271" i="18" l="1"/>
  <c r="CB271" i="18"/>
  <c r="CG271" i="18"/>
  <c r="BY272" i="18" s="1"/>
  <c r="CE271" i="18"/>
  <c r="Q272" i="18"/>
  <c r="N272" i="18"/>
  <c r="S272" i="18"/>
  <c r="AO271" i="18"/>
  <c r="AT271" i="18"/>
  <c r="AL272" i="18" s="1"/>
  <c r="AR271" i="18"/>
  <c r="AB271" i="18"/>
  <c r="AE271" i="18"/>
  <c r="AG271" i="18"/>
  <c r="Y272" i="18" s="1"/>
  <c r="BB271" i="18"/>
  <c r="BG271" i="18"/>
  <c r="AY272" i="18" s="1"/>
  <c r="BE271" i="18"/>
  <c r="BP272" i="18"/>
  <c r="BQ271" i="17"/>
  <c r="BN271" i="17"/>
  <c r="BS271" i="17"/>
  <c r="CD271" i="17"/>
  <c r="CA271" i="17"/>
  <c r="CF271" i="17"/>
  <c r="AD271" i="17"/>
  <c r="AA271" i="17"/>
  <c r="AF271" i="17"/>
  <c r="Q271" i="17"/>
  <c r="N271" i="17"/>
  <c r="S271" i="17"/>
  <c r="BD271" i="17"/>
  <c r="BA271" i="17"/>
  <c r="BF271" i="17"/>
  <c r="AQ271" i="17"/>
  <c r="AN271" i="17"/>
  <c r="AS271" i="17"/>
  <c r="CB274" i="16"/>
  <c r="CG274" i="16"/>
  <c r="BY275" i="16" s="1"/>
  <c r="CC275" i="16" s="1"/>
  <c r="CE274" i="16"/>
  <c r="BO274" i="16"/>
  <c r="BT274" i="16"/>
  <c r="BL275" i="16" s="1"/>
  <c r="BP275" i="16" s="1"/>
  <c r="BQ275" i="16" s="1"/>
  <c r="BR274" i="16"/>
  <c r="BD274" i="16"/>
  <c r="BA274" i="16"/>
  <c r="BF274" i="16"/>
  <c r="AO274" i="16"/>
  <c r="AT274" i="16"/>
  <c r="AL275" i="16" s="1"/>
  <c r="AP275" i="16" s="1"/>
  <c r="AR274" i="16"/>
  <c r="AB274" i="16"/>
  <c r="AE274" i="16"/>
  <c r="AG274" i="16"/>
  <c r="Y275" i="16" s="1"/>
  <c r="AC275" i="16" s="1"/>
  <c r="U273" i="16"/>
  <c r="M272" i="15"/>
  <c r="R271" i="15"/>
  <c r="R272" i="14"/>
  <c r="M273" i="14"/>
  <c r="AH271" i="18" l="1"/>
  <c r="BQ272" i="18"/>
  <c r="BN272" i="18"/>
  <c r="BS272" i="18"/>
  <c r="BH271" i="18"/>
  <c r="BC272" i="18"/>
  <c r="AP272" i="18"/>
  <c r="CH271" i="18"/>
  <c r="AU271" i="18"/>
  <c r="CC272" i="18"/>
  <c r="AC272" i="18"/>
  <c r="O272" i="18"/>
  <c r="R272" i="18"/>
  <c r="T272" i="18"/>
  <c r="L273" i="18" s="1"/>
  <c r="CB271" i="17"/>
  <c r="CE271" i="17"/>
  <c r="CG271" i="17"/>
  <c r="BY272" i="17" s="1"/>
  <c r="AB271" i="17"/>
  <c r="AG271" i="17"/>
  <c r="Y272" i="17" s="1"/>
  <c r="AE271" i="17"/>
  <c r="BO271" i="17"/>
  <c r="BR271" i="17"/>
  <c r="BT271" i="17"/>
  <c r="BL272" i="17" s="1"/>
  <c r="BB271" i="17"/>
  <c r="BG271" i="17"/>
  <c r="AY272" i="17" s="1"/>
  <c r="BE271" i="17"/>
  <c r="O271" i="17"/>
  <c r="R271" i="17"/>
  <c r="T271" i="17"/>
  <c r="L272" i="17" s="1"/>
  <c r="AO271" i="17"/>
  <c r="AT271" i="17"/>
  <c r="AL272" i="17" s="1"/>
  <c r="AR271" i="17"/>
  <c r="CH274" i="16"/>
  <c r="BU274" i="16"/>
  <c r="BB274" i="16"/>
  <c r="BE274" i="16"/>
  <c r="BG274" i="16"/>
  <c r="AY275" i="16" s="1"/>
  <c r="BC275" i="16" s="1"/>
  <c r="AU274" i="16"/>
  <c r="AH274" i="16"/>
  <c r="Q274" i="16"/>
  <c r="N274" i="16"/>
  <c r="S274" i="16"/>
  <c r="N272" i="15"/>
  <c r="K272" i="15"/>
  <c r="P272" i="15"/>
  <c r="N273" i="14"/>
  <c r="K273" i="14"/>
  <c r="P273" i="14"/>
  <c r="BO272" i="18" l="1"/>
  <c r="BR272" i="18"/>
  <c r="BT272" i="18"/>
  <c r="BL273" i="18" s="1"/>
  <c r="BD272" i="18"/>
  <c r="BA272" i="18"/>
  <c r="BF272" i="18"/>
  <c r="AD272" i="18"/>
  <c r="AA272" i="18"/>
  <c r="AF272" i="18"/>
  <c r="U272" i="18"/>
  <c r="CD272" i="18"/>
  <c r="CA272" i="18"/>
  <c r="CF272" i="18"/>
  <c r="AQ272" i="18"/>
  <c r="AN272" i="18"/>
  <c r="AS272" i="18"/>
  <c r="P273" i="18"/>
  <c r="AC272" i="17"/>
  <c r="CH271" i="17"/>
  <c r="AU271" i="17"/>
  <c r="BP272" i="17"/>
  <c r="CC272" i="17"/>
  <c r="P272" i="17"/>
  <c r="BC272" i="17"/>
  <c r="AP272" i="17"/>
  <c r="BU271" i="17"/>
  <c r="U271" i="17"/>
  <c r="BH271" i="17"/>
  <c r="AH271" i="17"/>
  <c r="CD275" i="16"/>
  <c r="CA275" i="16"/>
  <c r="CF275" i="16"/>
  <c r="BN275" i="16"/>
  <c r="BS275" i="16"/>
  <c r="BH274" i="16"/>
  <c r="AQ275" i="16"/>
  <c r="AN275" i="16"/>
  <c r="AS275" i="16"/>
  <c r="AD275" i="16"/>
  <c r="AA275" i="16"/>
  <c r="AF275" i="16"/>
  <c r="O274" i="16"/>
  <c r="T274" i="16"/>
  <c r="L275" i="16" s="1"/>
  <c r="P275" i="16" s="1"/>
  <c r="R274" i="16"/>
  <c r="L272" i="15"/>
  <c r="Q272" i="15"/>
  <c r="I273" i="15" s="1"/>
  <c r="O272" i="15"/>
  <c r="L273" i="14"/>
  <c r="O273" i="14"/>
  <c r="Q273" i="14"/>
  <c r="I274" i="14" s="1"/>
  <c r="BB272" i="18" l="1"/>
  <c r="BG272" i="18"/>
  <c r="AY273" i="18" s="1"/>
  <c r="BE272" i="18"/>
  <c r="Q273" i="18"/>
  <c r="N273" i="18"/>
  <c r="S273" i="18"/>
  <c r="BP273" i="18"/>
  <c r="BU272" i="18"/>
  <c r="CB272" i="18"/>
  <c r="CG272" i="18"/>
  <c r="BY273" i="18" s="1"/>
  <c r="CE272" i="18"/>
  <c r="AO272" i="18"/>
  <c r="AR272" i="18"/>
  <c r="AT272" i="18"/>
  <c r="AL273" i="18" s="1"/>
  <c r="AB272" i="18"/>
  <c r="AE272" i="18"/>
  <c r="AG272" i="18"/>
  <c r="Y273" i="18" s="1"/>
  <c r="AQ272" i="17"/>
  <c r="AN272" i="17"/>
  <c r="AS272" i="17"/>
  <c r="BD272" i="17"/>
  <c r="BA272" i="17"/>
  <c r="BF272" i="17"/>
  <c r="Q272" i="17"/>
  <c r="N272" i="17"/>
  <c r="S272" i="17"/>
  <c r="BQ272" i="17"/>
  <c r="BN272" i="17"/>
  <c r="BS272" i="17"/>
  <c r="AD272" i="17"/>
  <c r="AA272" i="17"/>
  <c r="AF272" i="17"/>
  <c r="CD272" i="17"/>
  <c r="CA272" i="17"/>
  <c r="CF272" i="17"/>
  <c r="CB275" i="16"/>
  <c r="CE275" i="16"/>
  <c r="CG275" i="16"/>
  <c r="BY276" i="16" s="1"/>
  <c r="CC276" i="16" s="1"/>
  <c r="BO275" i="16"/>
  <c r="BR275" i="16"/>
  <c r="BT275" i="16"/>
  <c r="BL276" i="16" s="1"/>
  <c r="BP276" i="16" s="1"/>
  <c r="BQ276" i="16" s="1"/>
  <c r="BD275" i="16"/>
  <c r="BA275" i="16"/>
  <c r="BF275" i="16"/>
  <c r="AO275" i="16"/>
  <c r="AR275" i="16"/>
  <c r="AT275" i="16"/>
  <c r="AL276" i="16" s="1"/>
  <c r="AP276" i="16" s="1"/>
  <c r="AB275" i="16"/>
  <c r="AG275" i="16"/>
  <c r="Y276" i="16" s="1"/>
  <c r="AC276" i="16" s="1"/>
  <c r="AE275" i="16"/>
  <c r="U274" i="16"/>
  <c r="R272" i="15"/>
  <c r="M273" i="15"/>
  <c r="M274" i="14"/>
  <c r="R273" i="14"/>
  <c r="BQ273" i="18" l="1"/>
  <c r="BN273" i="18"/>
  <c r="BS273" i="18"/>
  <c r="O273" i="18"/>
  <c r="T273" i="18"/>
  <c r="L274" i="18" s="1"/>
  <c r="R273" i="18"/>
  <c r="BH272" i="18"/>
  <c r="AC273" i="18"/>
  <c r="AP273" i="18"/>
  <c r="AU272" i="18"/>
  <c r="BC273" i="18"/>
  <c r="AH272" i="18"/>
  <c r="CC273" i="18"/>
  <c r="CH272" i="18"/>
  <c r="O272" i="17"/>
  <c r="R272" i="17"/>
  <c r="T272" i="17"/>
  <c r="L273" i="17" s="1"/>
  <c r="AB272" i="17"/>
  <c r="AG272" i="17"/>
  <c r="Y273" i="17" s="1"/>
  <c r="AE272" i="17"/>
  <c r="AO272" i="17"/>
  <c r="AR272" i="17"/>
  <c r="AT272" i="17"/>
  <c r="AL273" i="17" s="1"/>
  <c r="BB272" i="17"/>
  <c r="BG272" i="17"/>
  <c r="AY273" i="17" s="1"/>
  <c r="BE272" i="17"/>
  <c r="BO272" i="17"/>
  <c r="BT272" i="17"/>
  <c r="BL273" i="17" s="1"/>
  <c r="BR272" i="17"/>
  <c r="CB272" i="17"/>
  <c r="CG272" i="17"/>
  <c r="BY273" i="17" s="1"/>
  <c r="CE272" i="17"/>
  <c r="CH275" i="16"/>
  <c r="BU275" i="16"/>
  <c r="BB275" i="16"/>
  <c r="BE275" i="16"/>
  <c r="BG275" i="16"/>
  <c r="AY276" i="16" s="1"/>
  <c r="BC276" i="16" s="1"/>
  <c r="AU275" i="16"/>
  <c r="AH275" i="16"/>
  <c r="Q275" i="16"/>
  <c r="N275" i="16"/>
  <c r="S275" i="16"/>
  <c r="N273" i="15"/>
  <c r="K273" i="15"/>
  <c r="P273" i="15"/>
  <c r="N274" i="14"/>
  <c r="K274" i="14"/>
  <c r="P274" i="14"/>
  <c r="BD273" i="18" l="1"/>
  <c r="BA273" i="18"/>
  <c r="BF273" i="18"/>
  <c r="P274" i="18"/>
  <c r="U273" i="18"/>
  <c r="AQ273" i="18"/>
  <c r="AN273" i="18"/>
  <c r="AS273" i="18"/>
  <c r="BO273" i="18"/>
  <c r="BT273" i="18"/>
  <c r="BL274" i="18" s="1"/>
  <c r="BR273" i="18"/>
  <c r="CD273" i="18"/>
  <c r="CA273" i="18"/>
  <c r="CF273" i="18"/>
  <c r="AD273" i="18"/>
  <c r="AA273" i="18"/>
  <c r="AF273" i="18"/>
  <c r="AC273" i="17"/>
  <c r="CH272" i="17"/>
  <c r="CC273" i="17"/>
  <c r="BU272" i="17"/>
  <c r="AP273" i="17"/>
  <c r="AU272" i="17"/>
  <c r="U272" i="17"/>
  <c r="BC273" i="17"/>
  <c r="BP273" i="17"/>
  <c r="P273" i="17"/>
  <c r="BH272" i="17"/>
  <c r="AH272" i="17"/>
  <c r="CD276" i="16"/>
  <c r="CA276" i="16"/>
  <c r="CF276" i="16"/>
  <c r="BN276" i="16"/>
  <c r="BS276" i="16"/>
  <c r="BH275" i="16"/>
  <c r="AQ276" i="16"/>
  <c r="AN276" i="16"/>
  <c r="AS276" i="16"/>
  <c r="AA276" i="16"/>
  <c r="AD276" i="16"/>
  <c r="AF276" i="16"/>
  <c r="O275" i="16"/>
  <c r="T275" i="16"/>
  <c r="L276" i="16" s="1"/>
  <c r="P276" i="16" s="1"/>
  <c r="R275" i="16"/>
  <c r="L273" i="15"/>
  <c r="O273" i="15"/>
  <c r="Q273" i="15"/>
  <c r="I274" i="15" s="1"/>
  <c r="L274" i="14"/>
  <c r="Q274" i="14"/>
  <c r="I275" i="14" s="1"/>
  <c r="O274" i="14"/>
  <c r="CB273" i="18" l="1"/>
  <c r="CE273" i="18"/>
  <c r="CG273" i="18"/>
  <c r="BY274" i="18" s="1"/>
  <c r="BU273" i="18"/>
  <c r="Q274" i="18"/>
  <c r="N274" i="18"/>
  <c r="S274" i="18"/>
  <c r="AO273" i="18"/>
  <c r="AT273" i="18"/>
  <c r="AL274" i="18" s="1"/>
  <c r="AR273" i="18"/>
  <c r="BB273" i="18"/>
  <c r="BE273" i="18"/>
  <c r="BG273" i="18"/>
  <c r="AY274" i="18" s="1"/>
  <c r="BP274" i="18"/>
  <c r="AB273" i="18"/>
  <c r="AG273" i="18"/>
  <c r="Y274" i="18" s="1"/>
  <c r="AE273" i="18"/>
  <c r="BD273" i="17"/>
  <c r="BA273" i="17"/>
  <c r="BF273" i="17"/>
  <c r="Q273" i="17"/>
  <c r="N273" i="17"/>
  <c r="S273" i="17"/>
  <c r="BQ273" i="17"/>
  <c r="BN273" i="17"/>
  <c r="BS273" i="17"/>
  <c r="CD273" i="17"/>
  <c r="CA273" i="17"/>
  <c r="CF273" i="17"/>
  <c r="AQ273" i="17"/>
  <c r="AN273" i="17"/>
  <c r="AS273" i="17"/>
  <c r="AD273" i="17"/>
  <c r="AA273" i="17"/>
  <c r="AF273" i="17"/>
  <c r="CB276" i="16"/>
  <c r="CG276" i="16"/>
  <c r="BY277" i="16" s="1"/>
  <c r="CC277" i="16" s="1"/>
  <c r="CE276" i="16"/>
  <c r="BO276" i="16"/>
  <c r="BT276" i="16"/>
  <c r="BL277" i="16" s="1"/>
  <c r="BP277" i="16" s="1"/>
  <c r="BQ277" i="16" s="1"/>
  <c r="BR276" i="16"/>
  <c r="BD276" i="16"/>
  <c r="BA276" i="16"/>
  <c r="BF276" i="16"/>
  <c r="AO276" i="16"/>
  <c r="AR276" i="16"/>
  <c r="AT276" i="16"/>
  <c r="AL277" i="16" s="1"/>
  <c r="AP277" i="16" s="1"/>
  <c r="AB276" i="16"/>
  <c r="AG276" i="16"/>
  <c r="Y277" i="16" s="1"/>
  <c r="AC277" i="16" s="1"/>
  <c r="AE276" i="16"/>
  <c r="U275" i="16"/>
  <c r="M274" i="15"/>
  <c r="R273" i="15"/>
  <c r="R274" i="14"/>
  <c r="M275" i="14"/>
  <c r="BH273" i="18" l="1"/>
  <c r="AU273" i="18"/>
  <c r="BQ274" i="18"/>
  <c r="BN274" i="18"/>
  <c r="BS274" i="18"/>
  <c r="CC274" i="18"/>
  <c r="O274" i="18"/>
  <c r="T274" i="18"/>
  <c r="L275" i="18" s="1"/>
  <c r="R274" i="18"/>
  <c r="AC274" i="18"/>
  <c r="CH273" i="18"/>
  <c r="AH273" i="18"/>
  <c r="AP274" i="18"/>
  <c r="BC274" i="18"/>
  <c r="AO273" i="17"/>
  <c r="AT273" i="17"/>
  <c r="AL274" i="17" s="1"/>
  <c r="AR273" i="17"/>
  <c r="O273" i="17"/>
  <c r="T273" i="17"/>
  <c r="L274" i="17" s="1"/>
  <c r="R273" i="17"/>
  <c r="CB273" i="17"/>
  <c r="CG273" i="17"/>
  <c r="BY274" i="17" s="1"/>
  <c r="CE273" i="17"/>
  <c r="BB273" i="17"/>
  <c r="BG273" i="17"/>
  <c r="AY274" i="17" s="1"/>
  <c r="BE273" i="17"/>
  <c r="BO273" i="17"/>
  <c r="BT273" i="17"/>
  <c r="BL274" i="17" s="1"/>
  <c r="BR273" i="17"/>
  <c r="AB273" i="17"/>
  <c r="AG273" i="17"/>
  <c r="Y274" i="17" s="1"/>
  <c r="AE273" i="17"/>
  <c r="CH276" i="16"/>
  <c r="BU276" i="16"/>
  <c r="BB276" i="16"/>
  <c r="BG276" i="16"/>
  <c r="AY277" i="16" s="1"/>
  <c r="BC277" i="16" s="1"/>
  <c r="BE276" i="16"/>
  <c r="AU276" i="16"/>
  <c r="AH276" i="16"/>
  <c r="Q276" i="16"/>
  <c r="N276" i="16"/>
  <c r="S276" i="16"/>
  <c r="N274" i="15"/>
  <c r="K274" i="15"/>
  <c r="P274" i="15"/>
  <c r="N275" i="14"/>
  <c r="K275" i="14"/>
  <c r="P275" i="14"/>
  <c r="AD274" i="18" l="1"/>
  <c r="AA274" i="18"/>
  <c r="AF274" i="18"/>
  <c r="AQ274" i="18"/>
  <c r="AN274" i="18"/>
  <c r="AS274" i="18"/>
  <c r="BD274" i="18"/>
  <c r="BA274" i="18"/>
  <c r="BF274" i="18"/>
  <c r="P275" i="18"/>
  <c r="CD274" i="18"/>
  <c r="CA274" i="18"/>
  <c r="CF274" i="18"/>
  <c r="BO274" i="18"/>
  <c r="BT274" i="18"/>
  <c r="BL275" i="18" s="1"/>
  <c r="BR274" i="18"/>
  <c r="U274" i="18"/>
  <c r="P274" i="17"/>
  <c r="AP274" i="17"/>
  <c r="AH273" i="17"/>
  <c r="AC274" i="17"/>
  <c r="AU273" i="17"/>
  <c r="BH273" i="17"/>
  <c r="BC274" i="17"/>
  <c r="CH273" i="17"/>
  <c r="BU273" i="17"/>
  <c r="CC274" i="17"/>
  <c r="U273" i="17"/>
  <c r="BP274" i="17"/>
  <c r="CD277" i="16"/>
  <c r="CA277" i="16"/>
  <c r="CF277" i="16"/>
  <c r="BN277" i="16"/>
  <c r="BS277" i="16"/>
  <c r="BH276" i="16"/>
  <c r="AQ277" i="16"/>
  <c r="AN277" i="16"/>
  <c r="AS277" i="16"/>
  <c r="AD277" i="16"/>
  <c r="AA277" i="16"/>
  <c r="AF277" i="16"/>
  <c r="O276" i="16"/>
  <c r="T276" i="16"/>
  <c r="L277" i="16" s="1"/>
  <c r="P277" i="16" s="1"/>
  <c r="R276" i="16"/>
  <c r="L274" i="15"/>
  <c r="Q274" i="15"/>
  <c r="I275" i="15" s="1"/>
  <c r="O274" i="15"/>
  <c r="L275" i="14"/>
  <c r="O275" i="14"/>
  <c r="Q275" i="14"/>
  <c r="I276" i="14" s="1"/>
  <c r="CB274" i="18" l="1"/>
  <c r="CG274" i="18"/>
  <c r="BY275" i="18" s="1"/>
  <c r="CE274" i="18"/>
  <c r="Q275" i="18"/>
  <c r="N275" i="18"/>
  <c r="S275" i="18"/>
  <c r="AO274" i="18"/>
  <c r="AR274" i="18"/>
  <c r="AT274" i="18"/>
  <c r="AL275" i="18" s="1"/>
  <c r="BU274" i="18"/>
  <c r="AB274" i="18"/>
  <c r="AE274" i="18"/>
  <c r="AG274" i="18"/>
  <c r="Y275" i="18" s="1"/>
  <c r="BP275" i="18"/>
  <c r="BB274" i="18"/>
  <c r="BE274" i="18"/>
  <c r="BG274" i="18"/>
  <c r="AY275" i="18" s="1"/>
  <c r="BQ274" i="17"/>
  <c r="BN274" i="17"/>
  <c r="BS274" i="17"/>
  <c r="CD274" i="17"/>
  <c r="CA274" i="17"/>
  <c r="CF274" i="17"/>
  <c r="AQ274" i="17"/>
  <c r="AN274" i="17"/>
  <c r="AS274" i="17"/>
  <c r="AD274" i="17"/>
  <c r="AA274" i="17"/>
  <c r="AF274" i="17"/>
  <c r="BD274" i="17"/>
  <c r="BA274" i="17"/>
  <c r="BF274" i="17"/>
  <c r="Q274" i="17"/>
  <c r="N274" i="17"/>
  <c r="S274" i="17"/>
  <c r="CB277" i="16"/>
  <c r="CG277" i="16"/>
  <c r="BY278" i="16" s="1"/>
  <c r="CC278" i="16" s="1"/>
  <c r="CE277" i="16"/>
  <c r="BO277" i="16"/>
  <c r="BR277" i="16"/>
  <c r="BT277" i="16"/>
  <c r="BL278" i="16" s="1"/>
  <c r="BP278" i="16" s="1"/>
  <c r="BQ278" i="16" s="1"/>
  <c r="BD277" i="16"/>
  <c r="BA277" i="16"/>
  <c r="BF277" i="16"/>
  <c r="AO277" i="16"/>
  <c r="AT277" i="16"/>
  <c r="AL278" i="16" s="1"/>
  <c r="AP278" i="16" s="1"/>
  <c r="AR277" i="16"/>
  <c r="AB277" i="16"/>
  <c r="AG277" i="16"/>
  <c r="Y278" i="16" s="1"/>
  <c r="AC278" i="16" s="1"/>
  <c r="AE277" i="16"/>
  <c r="U276" i="16"/>
  <c r="R274" i="15"/>
  <c r="M275" i="15"/>
  <c r="M276" i="14"/>
  <c r="R275" i="14"/>
  <c r="AP275" i="18" l="1"/>
  <c r="BC275" i="18"/>
  <c r="BQ275" i="18"/>
  <c r="BN275" i="18"/>
  <c r="BS275" i="18"/>
  <c r="AU274" i="18"/>
  <c r="CH274" i="18"/>
  <c r="O275" i="18"/>
  <c r="T275" i="18"/>
  <c r="L276" i="18" s="1"/>
  <c r="R275" i="18"/>
  <c r="AC275" i="18"/>
  <c r="CC275" i="18"/>
  <c r="BH274" i="18"/>
  <c r="AH274" i="18"/>
  <c r="AO274" i="17"/>
  <c r="AR274" i="17"/>
  <c r="AT274" i="17"/>
  <c r="AL275" i="17" s="1"/>
  <c r="CB274" i="17"/>
  <c r="CG274" i="17"/>
  <c r="BY275" i="17" s="1"/>
  <c r="CE274" i="17"/>
  <c r="AB274" i="17"/>
  <c r="AG274" i="17"/>
  <c r="Y275" i="17" s="1"/>
  <c r="AE274" i="17"/>
  <c r="BB274" i="17"/>
  <c r="BE274" i="17"/>
  <c r="BG274" i="17"/>
  <c r="AY275" i="17" s="1"/>
  <c r="BO274" i="17"/>
  <c r="BR274" i="17"/>
  <c r="BT274" i="17"/>
  <c r="BL275" i="17" s="1"/>
  <c r="O274" i="17"/>
  <c r="T274" i="17"/>
  <c r="L275" i="17" s="1"/>
  <c r="R274" i="17"/>
  <c r="CH277" i="16"/>
  <c r="BU277" i="16"/>
  <c r="BB277" i="16"/>
  <c r="BG277" i="16"/>
  <c r="AY278" i="16" s="1"/>
  <c r="BC278" i="16" s="1"/>
  <c r="BE277" i="16"/>
  <c r="AU277" i="16"/>
  <c r="AH277" i="16"/>
  <c r="Q277" i="16"/>
  <c r="N277" i="16"/>
  <c r="S277" i="16"/>
  <c r="N275" i="15"/>
  <c r="K275" i="15"/>
  <c r="P275" i="15"/>
  <c r="N276" i="14"/>
  <c r="K276" i="14"/>
  <c r="P276" i="14"/>
  <c r="BD275" i="18" l="1"/>
  <c r="BA275" i="18"/>
  <c r="BF275" i="18"/>
  <c r="BO275" i="18"/>
  <c r="BR275" i="18"/>
  <c r="BT275" i="18"/>
  <c r="BL276" i="18" s="1"/>
  <c r="AD275" i="18"/>
  <c r="AA275" i="18"/>
  <c r="AF275" i="18"/>
  <c r="P276" i="18"/>
  <c r="AQ275" i="18"/>
  <c r="AN275" i="18"/>
  <c r="AS275" i="18"/>
  <c r="U275" i="18"/>
  <c r="CD275" i="18"/>
  <c r="CA275" i="18"/>
  <c r="CF275" i="18"/>
  <c r="BH274" i="17"/>
  <c r="CC275" i="17"/>
  <c r="BU274" i="17"/>
  <c r="U274" i="17"/>
  <c r="CH274" i="17"/>
  <c r="BP275" i="17"/>
  <c r="AP275" i="17"/>
  <c r="AH274" i="17"/>
  <c r="AU274" i="17"/>
  <c r="BC275" i="17"/>
  <c r="P275" i="17"/>
  <c r="AC275" i="17"/>
  <c r="CD278" i="16"/>
  <c r="CA278" i="16"/>
  <c r="CF278" i="16"/>
  <c r="BN278" i="16"/>
  <c r="BS278" i="16"/>
  <c r="BH277" i="16"/>
  <c r="AQ278" i="16"/>
  <c r="AN278" i="16"/>
  <c r="AS278" i="16"/>
  <c r="AD278" i="16"/>
  <c r="AA278" i="16"/>
  <c r="AF278" i="16"/>
  <c r="O277" i="16"/>
  <c r="T277" i="16"/>
  <c r="L278" i="16" s="1"/>
  <c r="P278" i="16" s="1"/>
  <c r="R277" i="16"/>
  <c r="L275" i="15"/>
  <c r="O275" i="15"/>
  <c r="Q275" i="15"/>
  <c r="I276" i="15" s="1"/>
  <c r="L276" i="14"/>
  <c r="Q276" i="14"/>
  <c r="I277" i="14" s="1"/>
  <c r="O276" i="14"/>
  <c r="BP276" i="18" l="1"/>
  <c r="BU275" i="18"/>
  <c r="CB275" i="18"/>
  <c r="CE275" i="18"/>
  <c r="CG275" i="18"/>
  <c r="BY276" i="18" s="1"/>
  <c r="BB275" i="18"/>
  <c r="BE275" i="18"/>
  <c r="BG275" i="18"/>
  <c r="AY276" i="18" s="1"/>
  <c r="AO275" i="18"/>
  <c r="AT275" i="18"/>
  <c r="AL276" i="18" s="1"/>
  <c r="AR275" i="18"/>
  <c r="Q276" i="18"/>
  <c r="N276" i="18"/>
  <c r="S276" i="18"/>
  <c r="AB275" i="18"/>
  <c r="AG275" i="18"/>
  <c r="Y276" i="18" s="1"/>
  <c r="AE275" i="18"/>
  <c r="BQ275" i="17"/>
  <c r="BN275" i="17"/>
  <c r="BS275" i="17"/>
  <c r="AD275" i="17"/>
  <c r="AA275" i="17"/>
  <c r="AF275" i="17"/>
  <c r="Q275" i="17"/>
  <c r="N275" i="17"/>
  <c r="S275" i="17"/>
  <c r="CD275" i="17"/>
  <c r="CA275" i="17"/>
  <c r="CF275" i="17"/>
  <c r="AQ275" i="17"/>
  <c r="AN275" i="17"/>
  <c r="AS275" i="17"/>
  <c r="BD275" i="17"/>
  <c r="BA275" i="17"/>
  <c r="BF275" i="17"/>
  <c r="CB278" i="16"/>
  <c r="CE278" i="16"/>
  <c r="CG278" i="16"/>
  <c r="BY279" i="16" s="1"/>
  <c r="CC279" i="16" s="1"/>
  <c r="BO278" i="16"/>
  <c r="BT278" i="16"/>
  <c r="BL279" i="16" s="1"/>
  <c r="BP279" i="16" s="1"/>
  <c r="BQ279" i="16" s="1"/>
  <c r="BR278" i="16"/>
  <c r="BD278" i="16"/>
  <c r="BA278" i="16"/>
  <c r="BF278" i="16"/>
  <c r="AO278" i="16"/>
  <c r="AR278" i="16"/>
  <c r="AT278" i="16"/>
  <c r="AL279" i="16" s="1"/>
  <c r="AP279" i="16" s="1"/>
  <c r="AB278" i="16"/>
  <c r="AE278" i="16"/>
  <c r="AG278" i="16"/>
  <c r="Y279" i="16" s="1"/>
  <c r="AC279" i="16" s="1"/>
  <c r="U277" i="16"/>
  <c r="R275" i="15"/>
  <c r="M276" i="15"/>
  <c r="R276" i="14"/>
  <c r="M277" i="14"/>
  <c r="CC276" i="18" l="1"/>
  <c r="AH275" i="18"/>
  <c r="O276" i="18"/>
  <c r="R276" i="18"/>
  <c r="T276" i="18"/>
  <c r="L277" i="18" s="1"/>
  <c r="BC276" i="18"/>
  <c r="BQ276" i="18"/>
  <c r="BN276" i="18"/>
  <c r="BS276" i="18"/>
  <c r="AC276" i="18"/>
  <c r="AP276" i="18"/>
  <c r="BH275" i="18"/>
  <c r="CH275" i="18"/>
  <c r="AU275" i="18"/>
  <c r="O275" i="17"/>
  <c r="T275" i="17"/>
  <c r="L276" i="17" s="1"/>
  <c r="R275" i="17"/>
  <c r="CB275" i="17"/>
  <c r="CE275" i="17"/>
  <c r="CG275" i="17"/>
  <c r="BY276" i="17" s="1"/>
  <c r="AO275" i="17"/>
  <c r="AR275" i="17"/>
  <c r="AT275" i="17"/>
  <c r="AL276" i="17" s="1"/>
  <c r="AB275" i="17"/>
  <c r="AE275" i="17"/>
  <c r="AG275" i="17"/>
  <c r="Y276" i="17" s="1"/>
  <c r="BO275" i="17"/>
  <c r="BT275" i="17"/>
  <c r="BL276" i="17" s="1"/>
  <c r="BR275" i="17"/>
  <c r="BB275" i="17"/>
  <c r="BG275" i="17"/>
  <c r="AY276" i="17" s="1"/>
  <c r="BE275" i="17"/>
  <c r="CH278" i="16"/>
  <c r="BU278" i="16"/>
  <c r="BB278" i="16"/>
  <c r="BG278" i="16"/>
  <c r="AY279" i="16" s="1"/>
  <c r="BC279" i="16" s="1"/>
  <c r="BE278" i="16"/>
  <c r="AU278" i="16"/>
  <c r="AH278" i="16"/>
  <c r="Q278" i="16"/>
  <c r="N278" i="16"/>
  <c r="S278" i="16"/>
  <c r="N276" i="15"/>
  <c r="K276" i="15"/>
  <c r="P276" i="15"/>
  <c r="N277" i="14"/>
  <c r="K277" i="14"/>
  <c r="P277" i="14"/>
  <c r="AQ276" i="18" l="1"/>
  <c r="AN276" i="18"/>
  <c r="AS276" i="18"/>
  <c r="P277" i="18"/>
  <c r="BO276" i="18"/>
  <c r="BT276" i="18"/>
  <c r="BL277" i="18" s="1"/>
  <c r="BR276" i="18"/>
  <c r="AD276" i="18"/>
  <c r="AA276" i="18"/>
  <c r="AF276" i="18"/>
  <c r="CD276" i="18"/>
  <c r="CA276" i="18"/>
  <c r="CF276" i="18"/>
  <c r="U276" i="18"/>
  <c r="BD276" i="18"/>
  <c r="BA276" i="18"/>
  <c r="BF276" i="18"/>
  <c r="CH275" i="17"/>
  <c r="U275" i="17"/>
  <c r="BC276" i="17"/>
  <c r="BH275" i="17"/>
  <c r="AC276" i="17"/>
  <c r="AH275" i="17"/>
  <c r="AP276" i="17"/>
  <c r="BU275" i="17"/>
  <c r="AU275" i="17"/>
  <c r="CC276" i="17"/>
  <c r="P276" i="17"/>
  <c r="BP276" i="17"/>
  <c r="CD279" i="16"/>
  <c r="CA279" i="16"/>
  <c r="CF279" i="16"/>
  <c r="BN279" i="16"/>
  <c r="BS279" i="16"/>
  <c r="BH278" i="16"/>
  <c r="AQ279" i="16"/>
  <c r="AN279" i="16"/>
  <c r="AS279" i="16"/>
  <c r="AD279" i="16"/>
  <c r="AA279" i="16"/>
  <c r="AF279" i="16"/>
  <c r="O278" i="16"/>
  <c r="R278" i="16"/>
  <c r="T278" i="16"/>
  <c r="L279" i="16" s="1"/>
  <c r="P279" i="16" s="1"/>
  <c r="L276" i="15"/>
  <c r="O276" i="15"/>
  <c r="Q276" i="15"/>
  <c r="I277" i="15" s="1"/>
  <c r="L277" i="14"/>
  <c r="O277" i="14"/>
  <c r="Q277" i="14"/>
  <c r="I278" i="14" s="1"/>
  <c r="BU276" i="18" l="1"/>
  <c r="CB276" i="18"/>
  <c r="CG276" i="18"/>
  <c r="BY277" i="18" s="1"/>
  <c r="CE276" i="18"/>
  <c r="Q277" i="18"/>
  <c r="N277" i="18"/>
  <c r="S277" i="18"/>
  <c r="AB276" i="18"/>
  <c r="AG276" i="18"/>
  <c r="Y277" i="18" s="1"/>
  <c r="AE276" i="18"/>
  <c r="AO276" i="18"/>
  <c r="AT276" i="18"/>
  <c r="AL277" i="18" s="1"/>
  <c r="AR276" i="18"/>
  <c r="BP277" i="18"/>
  <c r="BB276" i="18"/>
  <c r="BG276" i="18"/>
  <c r="AY277" i="18" s="1"/>
  <c r="BE276" i="18"/>
  <c r="BQ276" i="17"/>
  <c r="BN276" i="17"/>
  <c r="BS276" i="17"/>
  <c r="AQ276" i="17"/>
  <c r="AN276" i="17"/>
  <c r="AS276" i="17"/>
  <c r="Q276" i="17"/>
  <c r="N276" i="17"/>
  <c r="S276" i="17"/>
  <c r="CD276" i="17"/>
  <c r="CA276" i="17"/>
  <c r="CF276" i="17"/>
  <c r="AD276" i="17"/>
  <c r="AA276" i="17"/>
  <c r="AF276" i="17"/>
  <c r="BD276" i="17"/>
  <c r="BA276" i="17"/>
  <c r="BF276" i="17"/>
  <c r="CB279" i="16"/>
  <c r="CE279" i="16"/>
  <c r="CG279" i="16"/>
  <c r="BY280" i="16" s="1"/>
  <c r="CC280" i="16" s="1"/>
  <c r="BO279" i="16"/>
  <c r="BR279" i="16"/>
  <c r="BT279" i="16"/>
  <c r="BL280" i="16" s="1"/>
  <c r="BP280" i="16" s="1"/>
  <c r="BQ280" i="16" s="1"/>
  <c r="BD279" i="16"/>
  <c r="BA279" i="16"/>
  <c r="BF279" i="16"/>
  <c r="AO279" i="16"/>
  <c r="AT279" i="16"/>
  <c r="AL280" i="16" s="1"/>
  <c r="AP280" i="16" s="1"/>
  <c r="AR279" i="16"/>
  <c r="AB279" i="16"/>
  <c r="AE279" i="16"/>
  <c r="AG279" i="16"/>
  <c r="Y280" i="16" s="1"/>
  <c r="AC280" i="16" s="1"/>
  <c r="U278" i="16"/>
  <c r="R276" i="15"/>
  <c r="M277" i="15"/>
  <c r="M278" i="14"/>
  <c r="R277" i="14"/>
  <c r="BC277" i="18" l="1"/>
  <c r="CH276" i="18"/>
  <c r="CC277" i="18"/>
  <c r="AC277" i="18"/>
  <c r="BQ277" i="18"/>
  <c r="BN277" i="18"/>
  <c r="BS277" i="18"/>
  <c r="O277" i="18"/>
  <c r="R277" i="18"/>
  <c r="T277" i="18"/>
  <c r="L278" i="18" s="1"/>
  <c r="AP277" i="18"/>
  <c r="BH276" i="18"/>
  <c r="AH276" i="18"/>
  <c r="AU276" i="18"/>
  <c r="BO276" i="17"/>
  <c r="BR276" i="17"/>
  <c r="BT276" i="17"/>
  <c r="BL277" i="17" s="1"/>
  <c r="O276" i="17"/>
  <c r="R276" i="17"/>
  <c r="T276" i="17"/>
  <c r="L277" i="17" s="1"/>
  <c r="AB276" i="17"/>
  <c r="AG276" i="17"/>
  <c r="Y277" i="17" s="1"/>
  <c r="AE276" i="17"/>
  <c r="AO276" i="17"/>
  <c r="AR276" i="17"/>
  <c r="AT276" i="17"/>
  <c r="AL277" i="17" s="1"/>
  <c r="CB276" i="17"/>
  <c r="CE276" i="17"/>
  <c r="CG276" i="17"/>
  <c r="BY277" i="17" s="1"/>
  <c r="BB276" i="17"/>
  <c r="BE276" i="17"/>
  <c r="BG276" i="17"/>
  <c r="AY277" i="17" s="1"/>
  <c r="CH279" i="16"/>
  <c r="BU279" i="16"/>
  <c r="BB279" i="16"/>
  <c r="BE279" i="16"/>
  <c r="BG279" i="16"/>
  <c r="AY280" i="16" s="1"/>
  <c r="BC280" i="16" s="1"/>
  <c r="AU279" i="16"/>
  <c r="AH279" i="16"/>
  <c r="Q279" i="16"/>
  <c r="N279" i="16"/>
  <c r="S279" i="16"/>
  <c r="N277" i="15"/>
  <c r="K277" i="15"/>
  <c r="P277" i="15"/>
  <c r="N278" i="14"/>
  <c r="K278" i="14"/>
  <c r="P278" i="14"/>
  <c r="P278" i="18" l="1"/>
  <c r="CD277" i="18"/>
  <c r="CA277" i="18"/>
  <c r="CF277" i="18"/>
  <c r="BO277" i="18"/>
  <c r="BR277" i="18"/>
  <c r="BT277" i="18"/>
  <c r="BL278" i="18" s="1"/>
  <c r="AD277" i="18"/>
  <c r="AA277" i="18"/>
  <c r="AF277" i="18"/>
  <c r="U277" i="18"/>
  <c r="BD277" i="18"/>
  <c r="BA277" i="18"/>
  <c r="BF277" i="18"/>
  <c r="AQ277" i="18"/>
  <c r="AN277" i="18"/>
  <c r="AS277" i="18"/>
  <c r="BP277" i="17"/>
  <c r="BU276" i="17"/>
  <c r="AC277" i="17"/>
  <c r="CH276" i="17"/>
  <c r="AU276" i="17"/>
  <c r="AH276" i="17"/>
  <c r="CC277" i="17"/>
  <c r="U276" i="17"/>
  <c r="BC277" i="17"/>
  <c r="BH276" i="17"/>
  <c r="P277" i="17"/>
  <c r="AP277" i="17"/>
  <c r="CD280" i="16"/>
  <c r="CA280" i="16"/>
  <c r="CF280" i="16"/>
  <c r="BN280" i="16"/>
  <c r="BS280" i="16"/>
  <c r="BH279" i="16"/>
  <c r="AQ280" i="16"/>
  <c r="AN280" i="16"/>
  <c r="AS280" i="16"/>
  <c r="AD280" i="16"/>
  <c r="AA280" i="16"/>
  <c r="AF280" i="16"/>
  <c r="O279" i="16"/>
  <c r="T279" i="16"/>
  <c r="L280" i="16" s="1"/>
  <c r="P280" i="16" s="1"/>
  <c r="R279" i="16"/>
  <c r="L277" i="15"/>
  <c r="O277" i="15"/>
  <c r="Q277" i="15"/>
  <c r="I278" i="15" s="1"/>
  <c r="L278" i="14"/>
  <c r="Q278" i="14"/>
  <c r="I279" i="14" s="1"/>
  <c r="O278" i="14"/>
  <c r="BU277" i="18" l="1"/>
  <c r="CB277" i="18"/>
  <c r="CE277" i="18"/>
  <c r="CG277" i="18"/>
  <c r="BY278" i="18" s="1"/>
  <c r="AO277" i="18"/>
  <c r="AT277" i="18"/>
  <c r="AL278" i="18" s="1"/>
  <c r="AR277" i="18"/>
  <c r="AB277" i="18"/>
  <c r="AG277" i="18"/>
  <c r="Y278" i="18" s="1"/>
  <c r="AE277" i="18"/>
  <c r="Q278" i="18"/>
  <c r="N278" i="18"/>
  <c r="S278" i="18"/>
  <c r="BB277" i="18"/>
  <c r="BG277" i="18"/>
  <c r="AY278" i="18" s="1"/>
  <c r="BE277" i="18"/>
  <c r="BP278" i="18"/>
  <c r="Q277" i="17"/>
  <c r="N277" i="17"/>
  <c r="S277" i="17"/>
  <c r="AD277" i="17"/>
  <c r="AA277" i="17"/>
  <c r="AF277" i="17"/>
  <c r="BD277" i="17"/>
  <c r="BA277" i="17"/>
  <c r="BF277" i="17"/>
  <c r="BQ277" i="17"/>
  <c r="BN277" i="17"/>
  <c r="BS277" i="17"/>
  <c r="AQ277" i="17"/>
  <c r="AN277" i="17"/>
  <c r="AS277" i="17"/>
  <c r="CD277" i="17"/>
  <c r="CA277" i="17"/>
  <c r="CF277" i="17"/>
  <c r="CB280" i="16"/>
  <c r="CG280" i="16"/>
  <c r="BY281" i="16" s="1"/>
  <c r="CC281" i="16" s="1"/>
  <c r="CE280" i="16"/>
  <c r="BO280" i="16"/>
  <c r="BR280" i="16"/>
  <c r="BT280" i="16"/>
  <c r="BL281" i="16" s="1"/>
  <c r="BP281" i="16" s="1"/>
  <c r="BQ281" i="16" s="1"/>
  <c r="BD280" i="16"/>
  <c r="BA280" i="16"/>
  <c r="BF280" i="16"/>
  <c r="AO280" i="16"/>
  <c r="AR280" i="16"/>
  <c r="AT280" i="16"/>
  <c r="AL281" i="16" s="1"/>
  <c r="AP281" i="16" s="1"/>
  <c r="AB280" i="16"/>
  <c r="AG280" i="16"/>
  <c r="Y281" i="16" s="1"/>
  <c r="AC281" i="16" s="1"/>
  <c r="AE280" i="16"/>
  <c r="U279" i="16"/>
  <c r="R277" i="15"/>
  <c r="M278" i="15"/>
  <c r="R278" i="14"/>
  <c r="M279" i="14"/>
  <c r="CC278" i="18" l="1"/>
  <c r="AC278" i="18"/>
  <c r="BC278" i="18"/>
  <c r="O278" i="18"/>
  <c r="T278" i="18"/>
  <c r="L279" i="18" s="1"/>
  <c r="R278" i="18"/>
  <c r="BQ278" i="18"/>
  <c r="BN278" i="18"/>
  <c r="BS278" i="18"/>
  <c r="CH277" i="18"/>
  <c r="AU277" i="18"/>
  <c r="AH277" i="18"/>
  <c r="BH277" i="18"/>
  <c r="AP278" i="18"/>
  <c r="BB277" i="17"/>
  <c r="BG277" i="17"/>
  <c r="AY278" i="17" s="1"/>
  <c r="BE277" i="17"/>
  <c r="AO277" i="17"/>
  <c r="AR277" i="17"/>
  <c r="AT277" i="17"/>
  <c r="AL278" i="17" s="1"/>
  <c r="O277" i="17"/>
  <c r="T277" i="17"/>
  <c r="L278" i="17" s="1"/>
  <c r="R277" i="17"/>
  <c r="AB277" i="17"/>
  <c r="AE277" i="17"/>
  <c r="AG277" i="17"/>
  <c r="Y278" i="17" s="1"/>
  <c r="BO277" i="17"/>
  <c r="BT277" i="17"/>
  <c r="BL278" i="17" s="1"/>
  <c r="BR277" i="17"/>
  <c r="CB277" i="17"/>
  <c r="CG277" i="17"/>
  <c r="BY278" i="17" s="1"/>
  <c r="CE277" i="17"/>
  <c r="CH280" i="16"/>
  <c r="BU280" i="16"/>
  <c r="BB280" i="16"/>
  <c r="BG280" i="16"/>
  <c r="AY281" i="16" s="1"/>
  <c r="BC281" i="16" s="1"/>
  <c r="BE280" i="16"/>
  <c r="AU280" i="16"/>
  <c r="AH280" i="16"/>
  <c r="Q280" i="16"/>
  <c r="N280" i="16"/>
  <c r="S280" i="16"/>
  <c r="N278" i="15"/>
  <c r="K278" i="15"/>
  <c r="P278" i="15"/>
  <c r="N279" i="14"/>
  <c r="K279" i="14"/>
  <c r="P279" i="14"/>
  <c r="AD278" i="18" l="1"/>
  <c r="AA278" i="18"/>
  <c r="AF278" i="18"/>
  <c r="BD278" i="18"/>
  <c r="BA278" i="18"/>
  <c r="BF278" i="18"/>
  <c r="BO278" i="18"/>
  <c r="BT278" i="18"/>
  <c r="BL279" i="18" s="1"/>
  <c r="BR278" i="18"/>
  <c r="CD278" i="18"/>
  <c r="CA278" i="18"/>
  <c r="CF278" i="18"/>
  <c r="P279" i="18"/>
  <c r="AQ278" i="18"/>
  <c r="AN278" i="18"/>
  <c r="AS278" i="18"/>
  <c r="U278" i="18"/>
  <c r="AH277" i="17"/>
  <c r="CH277" i="17"/>
  <c r="AU277" i="17"/>
  <c r="BH277" i="17"/>
  <c r="CC278" i="17"/>
  <c r="BU277" i="17"/>
  <c r="BC278" i="17"/>
  <c r="U277" i="17"/>
  <c r="BP278" i="17"/>
  <c r="AP278" i="17"/>
  <c r="P278" i="17"/>
  <c r="AC278" i="17"/>
  <c r="CD281" i="16"/>
  <c r="CA281" i="16"/>
  <c r="CF281" i="16"/>
  <c r="BN281" i="16"/>
  <c r="BS281" i="16"/>
  <c r="BH280" i="16"/>
  <c r="AQ281" i="16"/>
  <c r="AN281" i="16"/>
  <c r="AS281" i="16"/>
  <c r="AD281" i="16"/>
  <c r="AA281" i="16"/>
  <c r="AF281" i="16"/>
  <c r="O280" i="16"/>
  <c r="T280" i="16"/>
  <c r="L281" i="16" s="1"/>
  <c r="P281" i="16" s="1"/>
  <c r="R280" i="16"/>
  <c r="L278" i="15"/>
  <c r="Q278" i="15"/>
  <c r="I279" i="15" s="1"/>
  <c r="O278" i="15"/>
  <c r="L279" i="14"/>
  <c r="O279" i="14"/>
  <c r="Q279" i="14"/>
  <c r="I280" i="14" s="1"/>
  <c r="AO278" i="18" l="1"/>
  <c r="AR278" i="18"/>
  <c r="AT278" i="18"/>
  <c r="AL279" i="18" s="1"/>
  <c r="BB278" i="18"/>
  <c r="BE278" i="18"/>
  <c r="BG278" i="18"/>
  <c r="AY279" i="18" s="1"/>
  <c r="CB278" i="18"/>
  <c r="CG278" i="18"/>
  <c r="BY279" i="18" s="1"/>
  <c r="CE278" i="18"/>
  <c r="Q279" i="18"/>
  <c r="N279" i="18"/>
  <c r="S279" i="18"/>
  <c r="AB278" i="18"/>
  <c r="AE278" i="18"/>
  <c r="AG278" i="18"/>
  <c r="Y279" i="18" s="1"/>
  <c r="BP279" i="18"/>
  <c r="BU278" i="18"/>
  <c r="AD278" i="17"/>
  <c r="AA278" i="17"/>
  <c r="AF278" i="17"/>
  <c r="Q278" i="17"/>
  <c r="N278" i="17"/>
  <c r="S278" i="17"/>
  <c r="AQ278" i="17"/>
  <c r="AN278" i="17"/>
  <c r="AS278" i="17"/>
  <c r="CD278" i="17"/>
  <c r="CA278" i="17"/>
  <c r="CF278" i="17"/>
  <c r="BD278" i="17"/>
  <c r="BA278" i="17"/>
  <c r="BF278" i="17"/>
  <c r="BQ278" i="17"/>
  <c r="BN278" i="17"/>
  <c r="BS278" i="17"/>
  <c r="CB281" i="16"/>
  <c r="CE281" i="16"/>
  <c r="CG281" i="16"/>
  <c r="BY282" i="16" s="1"/>
  <c r="CC282" i="16" s="1"/>
  <c r="BO281" i="16"/>
  <c r="BT281" i="16"/>
  <c r="BL282" i="16" s="1"/>
  <c r="BP282" i="16" s="1"/>
  <c r="BQ282" i="16" s="1"/>
  <c r="BR281" i="16"/>
  <c r="BD281" i="16"/>
  <c r="BA281" i="16"/>
  <c r="BF281" i="16"/>
  <c r="AO281" i="16"/>
  <c r="AR281" i="16"/>
  <c r="AT281" i="16"/>
  <c r="AL282" i="16" s="1"/>
  <c r="AP282" i="16" s="1"/>
  <c r="AB281" i="16"/>
  <c r="AG281" i="16"/>
  <c r="Y282" i="16" s="1"/>
  <c r="AC282" i="16" s="1"/>
  <c r="AE281" i="16"/>
  <c r="U280" i="16"/>
  <c r="R278" i="15"/>
  <c r="M279" i="15"/>
  <c r="M280" i="14"/>
  <c r="R279" i="14"/>
  <c r="AH278" i="18" l="1"/>
  <c r="BC279" i="18"/>
  <c r="AP279" i="18"/>
  <c r="BH278" i="18"/>
  <c r="BQ279" i="18"/>
  <c r="BN279" i="18"/>
  <c r="BS279" i="18"/>
  <c r="CH278" i="18"/>
  <c r="AU278" i="18"/>
  <c r="O279" i="18"/>
  <c r="T279" i="18"/>
  <c r="L280" i="18" s="1"/>
  <c r="R279" i="18"/>
  <c r="AC279" i="18"/>
  <c r="CC279" i="18"/>
  <c r="BB278" i="17"/>
  <c r="BG278" i="17"/>
  <c r="AY279" i="17" s="1"/>
  <c r="BE278" i="17"/>
  <c r="AO278" i="17"/>
  <c r="AT278" i="17"/>
  <c r="AL279" i="17" s="1"/>
  <c r="AR278" i="17"/>
  <c r="AB278" i="17"/>
  <c r="AE278" i="17"/>
  <c r="AG278" i="17"/>
  <c r="Y279" i="17" s="1"/>
  <c r="O278" i="17"/>
  <c r="R278" i="17"/>
  <c r="T278" i="17"/>
  <c r="L279" i="17" s="1"/>
  <c r="CB278" i="17"/>
  <c r="CG278" i="17"/>
  <c r="BY279" i="17" s="1"/>
  <c r="CE278" i="17"/>
  <c r="BO278" i="17"/>
  <c r="BR278" i="17"/>
  <c r="BT278" i="17"/>
  <c r="BL279" i="17" s="1"/>
  <c r="CH281" i="16"/>
  <c r="BU281" i="16"/>
  <c r="BB281" i="16"/>
  <c r="BG281" i="16"/>
  <c r="AY282" i="16" s="1"/>
  <c r="BC282" i="16" s="1"/>
  <c r="BE281" i="16"/>
  <c r="AU281" i="16"/>
  <c r="AH281" i="16"/>
  <c r="Q281" i="16"/>
  <c r="N281" i="16"/>
  <c r="S281" i="16"/>
  <c r="N279" i="15"/>
  <c r="K279" i="15"/>
  <c r="P279" i="15"/>
  <c r="N280" i="14"/>
  <c r="K280" i="14"/>
  <c r="P280" i="14"/>
  <c r="BD279" i="18" l="1"/>
  <c r="BA279" i="18"/>
  <c r="BF279" i="18"/>
  <c r="CD279" i="18"/>
  <c r="CA279" i="18"/>
  <c r="CF279" i="18"/>
  <c r="U279" i="18"/>
  <c r="P280" i="18"/>
  <c r="BO279" i="18"/>
  <c r="BT279" i="18"/>
  <c r="BL280" i="18" s="1"/>
  <c r="BR279" i="18"/>
  <c r="AQ279" i="18"/>
  <c r="AN279" i="18"/>
  <c r="AS279" i="18"/>
  <c r="AD279" i="18"/>
  <c r="AA279" i="18"/>
  <c r="AF279" i="18"/>
  <c r="AP279" i="17"/>
  <c r="BH278" i="17"/>
  <c r="BP279" i="17"/>
  <c r="AC279" i="17"/>
  <c r="AH278" i="17"/>
  <c r="AU278" i="17"/>
  <c r="CC279" i="17"/>
  <c r="U278" i="17"/>
  <c r="BU278" i="17"/>
  <c r="CH278" i="17"/>
  <c r="BC279" i="17"/>
  <c r="P279" i="17"/>
  <c r="CD282" i="16"/>
  <c r="CA282" i="16"/>
  <c r="CF282" i="16"/>
  <c r="BN282" i="16"/>
  <c r="BS282" i="16"/>
  <c r="BH281" i="16"/>
  <c r="AQ282" i="16"/>
  <c r="AN282" i="16"/>
  <c r="AS282" i="16"/>
  <c r="AD282" i="16"/>
  <c r="AA282" i="16"/>
  <c r="AF282" i="16"/>
  <c r="O281" i="16"/>
  <c r="T281" i="16"/>
  <c r="L282" i="16" s="1"/>
  <c r="P282" i="16" s="1"/>
  <c r="R281" i="16"/>
  <c r="L279" i="15"/>
  <c r="Q279" i="15"/>
  <c r="I280" i="15" s="1"/>
  <c r="O279" i="15"/>
  <c r="L280" i="14"/>
  <c r="Q280" i="14"/>
  <c r="I281" i="14" s="1"/>
  <c r="O280" i="14"/>
  <c r="AO279" i="18" l="1"/>
  <c r="AR279" i="18"/>
  <c r="AT279" i="18"/>
  <c r="AL280" i="18" s="1"/>
  <c r="BU279" i="18"/>
  <c r="CB279" i="18"/>
  <c r="CE279" i="18"/>
  <c r="CG279" i="18"/>
  <c r="BY280" i="18" s="1"/>
  <c r="AB279" i="18"/>
  <c r="AE279" i="18"/>
  <c r="AG279" i="18"/>
  <c r="Y280" i="18" s="1"/>
  <c r="Q280" i="18"/>
  <c r="N280" i="18"/>
  <c r="S280" i="18"/>
  <c r="BB279" i="18"/>
  <c r="BE279" i="18"/>
  <c r="BG279" i="18"/>
  <c r="AY280" i="18" s="1"/>
  <c r="BP280" i="18"/>
  <c r="Q279" i="17"/>
  <c r="N279" i="17"/>
  <c r="S279" i="17"/>
  <c r="AD279" i="17"/>
  <c r="AA279" i="17"/>
  <c r="AF279" i="17"/>
  <c r="BD279" i="17"/>
  <c r="BA279" i="17"/>
  <c r="BF279" i="17"/>
  <c r="CD279" i="17"/>
  <c r="CA279" i="17"/>
  <c r="CF279" i="17"/>
  <c r="BQ279" i="17"/>
  <c r="BN279" i="17"/>
  <c r="BS279" i="17"/>
  <c r="AQ279" i="17"/>
  <c r="AN279" i="17"/>
  <c r="AS279" i="17"/>
  <c r="CB282" i="16"/>
  <c r="CE282" i="16"/>
  <c r="CG282" i="16"/>
  <c r="BY283" i="16" s="1"/>
  <c r="CC283" i="16" s="1"/>
  <c r="BO282" i="16"/>
  <c r="BR282" i="16"/>
  <c r="BT282" i="16"/>
  <c r="BL283" i="16" s="1"/>
  <c r="BP283" i="16" s="1"/>
  <c r="BQ283" i="16" s="1"/>
  <c r="BD282" i="16"/>
  <c r="BA282" i="16"/>
  <c r="BF282" i="16"/>
  <c r="AO282" i="16"/>
  <c r="AT282" i="16"/>
  <c r="AL283" i="16" s="1"/>
  <c r="AP283" i="16" s="1"/>
  <c r="AR282" i="16"/>
  <c r="AB282" i="16"/>
  <c r="AG282" i="16"/>
  <c r="Y283" i="16" s="1"/>
  <c r="AC283" i="16" s="1"/>
  <c r="AE282" i="16"/>
  <c r="U281" i="16"/>
  <c r="R279" i="15"/>
  <c r="M280" i="15"/>
  <c r="R280" i="14"/>
  <c r="M281" i="14"/>
  <c r="CH279" i="18" l="1"/>
  <c r="BC280" i="18"/>
  <c r="CC280" i="18"/>
  <c r="BH279" i="18"/>
  <c r="AC280" i="18"/>
  <c r="AP280" i="18"/>
  <c r="O280" i="18"/>
  <c r="T280" i="18"/>
  <c r="L281" i="18" s="1"/>
  <c r="R280" i="18"/>
  <c r="AH279" i="18"/>
  <c r="AU279" i="18"/>
  <c r="BQ280" i="18"/>
  <c r="BN280" i="18"/>
  <c r="BS280" i="18"/>
  <c r="BB279" i="17"/>
  <c r="BE279" i="17"/>
  <c r="BG279" i="17"/>
  <c r="AY280" i="17" s="1"/>
  <c r="BO279" i="17"/>
  <c r="BR279" i="17"/>
  <c r="BT279" i="17"/>
  <c r="BL280" i="17" s="1"/>
  <c r="AB279" i="17"/>
  <c r="AE279" i="17"/>
  <c r="AG279" i="17"/>
  <c r="Y280" i="17" s="1"/>
  <c r="CB279" i="17"/>
  <c r="CE279" i="17"/>
  <c r="CG279" i="17"/>
  <c r="BY280" i="17" s="1"/>
  <c r="O279" i="17"/>
  <c r="T279" i="17"/>
  <c r="L280" i="17" s="1"/>
  <c r="R279" i="17"/>
  <c r="AO279" i="17"/>
  <c r="AT279" i="17"/>
  <c r="AL280" i="17" s="1"/>
  <c r="AR279" i="17"/>
  <c r="CH282" i="16"/>
  <c r="BU282" i="16"/>
  <c r="BB282" i="16"/>
  <c r="BE282" i="16"/>
  <c r="BG282" i="16"/>
  <c r="AY283" i="16" s="1"/>
  <c r="BC283" i="16" s="1"/>
  <c r="AU282" i="16"/>
  <c r="AH282" i="16"/>
  <c r="Q282" i="16"/>
  <c r="N282" i="16"/>
  <c r="S282" i="16"/>
  <c r="N280" i="15"/>
  <c r="K280" i="15"/>
  <c r="P280" i="15"/>
  <c r="N281" i="14"/>
  <c r="K281" i="14"/>
  <c r="P281" i="14"/>
  <c r="U280" i="18" l="1"/>
  <c r="P281" i="18"/>
  <c r="BO280" i="18"/>
  <c r="BT280" i="18"/>
  <c r="BL281" i="18" s="1"/>
  <c r="BR280" i="18"/>
  <c r="AD280" i="18"/>
  <c r="AA280" i="18"/>
  <c r="AF280" i="18"/>
  <c r="BD280" i="18"/>
  <c r="BA280" i="18"/>
  <c r="BF280" i="18"/>
  <c r="CD280" i="18"/>
  <c r="CA280" i="18"/>
  <c r="CF280" i="18"/>
  <c r="AQ280" i="18"/>
  <c r="AN280" i="18"/>
  <c r="AS280" i="18"/>
  <c r="AH279" i="17"/>
  <c r="AP280" i="17"/>
  <c r="BP280" i="17"/>
  <c r="BU279" i="17"/>
  <c r="AU279" i="17"/>
  <c r="CC280" i="17"/>
  <c r="CH279" i="17"/>
  <c r="U279" i="17"/>
  <c r="BH279" i="17"/>
  <c r="BC280" i="17"/>
  <c r="P280" i="17"/>
  <c r="AC280" i="17"/>
  <c r="CD283" i="16"/>
  <c r="CA283" i="16"/>
  <c r="CF283" i="16"/>
  <c r="G33" i="16" s="1"/>
  <c r="BN283" i="16"/>
  <c r="BS283" i="16"/>
  <c r="F33" i="16" s="1"/>
  <c r="BH282" i="16"/>
  <c r="AQ283" i="16"/>
  <c r="AN283" i="16"/>
  <c r="AS283" i="16"/>
  <c r="D33" i="16" s="1"/>
  <c r="AD283" i="16"/>
  <c r="AA283" i="16"/>
  <c r="AF283" i="16"/>
  <c r="C33" i="16" s="1"/>
  <c r="O282" i="16"/>
  <c r="T282" i="16"/>
  <c r="L283" i="16" s="1"/>
  <c r="P283" i="16" s="1"/>
  <c r="R282" i="16"/>
  <c r="L280" i="15"/>
  <c r="O280" i="15"/>
  <c r="Q280" i="15"/>
  <c r="I281" i="15" s="1"/>
  <c r="L281" i="14"/>
  <c r="O281" i="14"/>
  <c r="Q281" i="14"/>
  <c r="I282" i="14" s="1"/>
  <c r="BP281" i="18" l="1"/>
  <c r="CB280" i="18"/>
  <c r="CE280" i="18"/>
  <c r="CG280" i="18"/>
  <c r="BY281" i="18" s="1"/>
  <c r="Q281" i="18"/>
  <c r="N281" i="18"/>
  <c r="S281" i="18"/>
  <c r="BU280" i="18"/>
  <c r="BB280" i="18"/>
  <c r="BE280" i="18"/>
  <c r="BG280" i="18"/>
  <c r="AY281" i="18" s="1"/>
  <c r="AO280" i="18"/>
  <c r="AT280" i="18"/>
  <c r="AL281" i="18" s="1"/>
  <c r="AR280" i="18"/>
  <c r="AB280" i="18"/>
  <c r="AE280" i="18"/>
  <c r="AG280" i="18"/>
  <c r="Y281" i="18" s="1"/>
  <c r="AD280" i="17"/>
  <c r="AA280" i="17"/>
  <c r="AF280" i="17"/>
  <c r="BQ280" i="17"/>
  <c r="BN280" i="17"/>
  <c r="BS280" i="17"/>
  <c r="AQ280" i="17"/>
  <c r="AN280" i="17"/>
  <c r="AS280" i="17"/>
  <c r="Q280" i="17"/>
  <c r="N280" i="17"/>
  <c r="S280" i="17"/>
  <c r="CD280" i="17"/>
  <c r="CA280" i="17"/>
  <c r="CF280" i="17"/>
  <c r="BD280" i="17"/>
  <c r="BA280" i="17"/>
  <c r="BF280" i="17"/>
  <c r="CB283" i="16"/>
  <c r="CE283" i="16"/>
  <c r="CG283" i="16"/>
  <c r="BY284" i="16" s="1"/>
  <c r="CC284" i="16" s="1"/>
  <c r="BO283" i="16"/>
  <c r="BT283" i="16"/>
  <c r="BL284" i="16" s="1"/>
  <c r="BP284" i="16" s="1"/>
  <c r="BQ284" i="16" s="1"/>
  <c r="BR283" i="16"/>
  <c r="BD283" i="16"/>
  <c r="BA283" i="16"/>
  <c r="BF283" i="16"/>
  <c r="E33" i="16" s="1"/>
  <c r="AO283" i="16"/>
  <c r="AR283" i="16"/>
  <c r="AT283" i="16"/>
  <c r="AL284" i="16" s="1"/>
  <c r="AP284" i="16" s="1"/>
  <c r="AB283" i="16"/>
  <c r="AG283" i="16"/>
  <c r="Y284" i="16" s="1"/>
  <c r="AC284" i="16" s="1"/>
  <c r="AE283" i="16"/>
  <c r="U282" i="16"/>
  <c r="R280" i="15"/>
  <c r="M281" i="15"/>
  <c r="M282" i="14"/>
  <c r="R281" i="14"/>
  <c r="AC281" i="18" l="1"/>
  <c r="BH280" i="18"/>
  <c r="CC281" i="18"/>
  <c r="CH280" i="18"/>
  <c r="AH280" i="18"/>
  <c r="AU280" i="18"/>
  <c r="B31" i="18"/>
  <c r="BQ281" i="18"/>
  <c r="BN281" i="18"/>
  <c r="BS281" i="18"/>
  <c r="BC281" i="18"/>
  <c r="AP281" i="18"/>
  <c r="O281" i="18"/>
  <c r="R281" i="18"/>
  <c r="T281" i="18"/>
  <c r="L282" i="18" s="1"/>
  <c r="AO280" i="17"/>
  <c r="AR280" i="17"/>
  <c r="AT280" i="17"/>
  <c r="AL281" i="17" s="1"/>
  <c r="CB280" i="17"/>
  <c r="CG280" i="17"/>
  <c r="BY281" i="17" s="1"/>
  <c r="CE280" i="17"/>
  <c r="AB280" i="17"/>
  <c r="AE280" i="17"/>
  <c r="AG280" i="17"/>
  <c r="Y281" i="17" s="1"/>
  <c r="BO280" i="17"/>
  <c r="BR280" i="17"/>
  <c r="BT280" i="17"/>
  <c r="BL281" i="17" s="1"/>
  <c r="O280" i="17"/>
  <c r="T280" i="17"/>
  <c r="L281" i="17" s="1"/>
  <c r="R280" i="17"/>
  <c r="BB280" i="17"/>
  <c r="BE280" i="17"/>
  <c r="BG280" i="17"/>
  <c r="AY281" i="17" s="1"/>
  <c r="CH283" i="16"/>
  <c r="BU283" i="16"/>
  <c r="BB283" i="16"/>
  <c r="BG283" i="16"/>
  <c r="AY284" i="16" s="1"/>
  <c r="BC284" i="16" s="1"/>
  <c r="BE283" i="16"/>
  <c r="AU283" i="16"/>
  <c r="AH283" i="16"/>
  <c r="Q283" i="16"/>
  <c r="N283" i="16"/>
  <c r="S283" i="16"/>
  <c r="B33" i="16" s="1"/>
  <c r="N281" i="15"/>
  <c r="K281" i="15"/>
  <c r="P281" i="15"/>
  <c r="N282" i="14"/>
  <c r="K282" i="14"/>
  <c r="P282" i="14"/>
  <c r="BO281" i="18" l="1"/>
  <c r="BT281" i="18"/>
  <c r="BL282" i="18" s="1"/>
  <c r="BR281" i="18"/>
  <c r="P282" i="18"/>
  <c r="CD281" i="18"/>
  <c r="CA281" i="18"/>
  <c r="CF281" i="18"/>
  <c r="BD281" i="18"/>
  <c r="BA281" i="18"/>
  <c r="BF281" i="18"/>
  <c r="U281" i="18"/>
  <c r="AQ281" i="18"/>
  <c r="AN281" i="18"/>
  <c r="AS281" i="18"/>
  <c r="F31" i="18"/>
  <c r="AD281" i="18"/>
  <c r="AA281" i="18"/>
  <c r="AF281" i="18"/>
  <c r="BU280" i="17"/>
  <c r="AH280" i="17"/>
  <c r="CH280" i="17"/>
  <c r="U280" i="17"/>
  <c r="AP281" i="17"/>
  <c r="BC281" i="17"/>
  <c r="BH280" i="17"/>
  <c r="P281" i="17"/>
  <c r="AU280" i="17"/>
  <c r="CC281" i="17"/>
  <c r="AC281" i="17"/>
  <c r="BP281" i="17"/>
  <c r="CD284" i="16"/>
  <c r="CA284" i="16"/>
  <c r="CF284" i="16"/>
  <c r="BN284" i="16"/>
  <c r="BS284" i="16"/>
  <c r="BH283" i="16"/>
  <c r="AQ284" i="16"/>
  <c r="AN284" i="16"/>
  <c r="AS284" i="16"/>
  <c r="AA284" i="16"/>
  <c r="AD284" i="16"/>
  <c r="AF284" i="16"/>
  <c r="O283" i="16"/>
  <c r="T283" i="16"/>
  <c r="L284" i="16" s="1"/>
  <c r="P284" i="16" s="1"/>
  <c r="R283" i="16"/>
  <c r="L281" i="15"/>
  <c r="O281" i="15"/>
  <c r="Q281" i="15"/>
  <c r="I282" i="15" s="1"/>
  <c r="L282" i="14"/>
  <c r="Q282" i="14"/>
  <c r="I283" i="14" s="1"/>
  <c r="O282" i="14"/>
  <c r="AO281" i="18" l="1"/>
  <c r="AT281" i="18"/>
  <c r="AL282" i="18" s="1"/>
  <c r="AR281" i="18"/>
  <c r="D31" i="18"/>
  <c r="G31" i="18"/>
  <c r="Q282" i="18"/>
  <c r="N282" i="18"/>
  <c r="S282" i="18"/>
  <c r="AB281" i="18"/>
  <c r="AE281" i="18"/>
  <c r="AG281" i="18"/>
  <c r="Y282" i="18" s="1"/>
  <c r="E31" i="18"/>
  <c r="BU281" i="18"/>
  <c r="BB281" i="18"/>
  <c r="BG281" i="18"/>
  <c r="AY282" i="18" s="1"/>
  <c r="BE281" i="18"/>
  <c r="BP282" i="18"/>
  <c r="CB281" i="18"/>
  <c r="CE281" i="18"/>
  <c r="CG281" i="18"/>
  <c r="BY282" i="18" s="1"/>
  <c r="C31" i="18"/>
  <c r="Q281" i="17"/>
  <c r="N281" i="17"/>
  <c r="S281" i="17"/>
  <c r="AD281" i="17"/>
  <c r="AA281" i="17"/>
  <c r="AF281" i="17"/>
  <c r="BQ281" i="17"/>
  <c r="BN281" i="17"/>
  <c r="BS281" i="17"/>
  <c r="BD281" i="17"/>
  <c r="BA281" i="17"/>
  <c r="BF281" i="17"/>
  <c r="CD281" i="17"/>
  <c r="CA281" i="17"/>
  <c r="CF281" i="17"/>
  <c r="AQ281" i="17"/>
  <c r="AN281" i="17"/>
  <c r="AS281" i="17"/>
  <c r="CB284" i="16"/>
  <c r="CG284" i="16"/>
  <c r="BY285" i="16" s="1"/>
  <c r="CC285" i="16" s="1"/>
  <c r="CE284" i="16"/>
  <c r="BO284" i="16"/>
  <c r="BR284" i="16"/>
  <c r="BT284" i="16"/>
  <c r="BL285" i="16" s="1"/>
  <c r="BP285" i="16" s="1"/>
  <c r="BQ285" i="16" s="1"/>
  <c r="BD284" i="16"/>
  <c r="BA284" i="16"/>
  <c r="BF284" i="16"/>
  <c r="AO284" i="16"/>
  <c r="AT284" i="16"/>
  <c r="AL285" i="16" s="1"/>
  <c r="AP285" i="16" s="1"/>
  <c r="AR284" i="16"/>
  <c r="AB284" i="16"/>
  <c r="AG284" i="16"/>
  <c r="Y285" i="16" s="1"/>
  <c r="AC285" i="16" s="1"/>
  <c r="AE284" i="16"/>
  <c r="U283" i="16"/>
  <c r="M282" i="15"/>
  <c r="R281" i="15"/>
  <c r="R282" i="14"/>
  <c r="M283" i="14"/>
  <c r="BQ282" i="18" l="1"/>
  <c r="BN282" i="18"/>
  <c r="BS282" i="18"/>
  <c r="AH281" i="18"/>
  <c r="BC282" i="18"/>
  <c r="AU281" i="18"/>
  <c r="CH281" i="18"/>
  <c r="BH281" i="18"/>
  <c r="AP282" i="18"/>
  <c r="AC282" i="18"/>
  <c r="CC282" i="18"/>
  <c r="O282" i="18"/>
  <c r="R282" i="18"/>
  <c r="T282" i="18"/>
  <c r="L283" i="18" s="1"/>
  <c r="G31" i="17"/>
  <c r="C31" i="17"/>
  <c r="BB281" i="17"/>
  <c r="BG281" i="17"/>
  <c r="AY282" i="17" s="1"/>
  <c r="BE281" i="17"/>
  <c r="E31" i="17"/>
  <c r="D31" i="17"/>
  <c r="O281" i="17"/>
  <c r="R281" i="17"/>
  <c r="T281" i="17"/>
  <c r="L282" i="17" s="1"/>
  <c r="BO281" i="17"/>
  <c r="BR281" i="17"/>
  <c r="BT281" i="17"/>
  <c r="BL282" i="17" s="1"/>
  <c r="CB281" i="17"/>
  <c r="CE281" i="17"/>
  <c r="CG281" i="17"/>
  <c r="BY282" i="17" s="1"/>
  <c r="AB281" i="17"/>
  <c r="AE281" i="17"/>
  <c r="AG281" i="17"/>
  <c r="Y282" i="17" s="1"/>
  <c r="B31" i="17"/>
  <c r="AO281" i="17"/>
  <c r="AR281" i="17"/>
  <c r="AT281" i="17"/>
  <c r="AL282" i="17" s="1"/>
  <c r="F31" i="17"/>
  <c r="CH284" i="16"/>
  <c r="BU284" i="16"/>
  <c r="BB284" i="16"/>
  <c r="BG284" i="16"/>
  <c r="AY285" i="16" s="1"/>
  <c r="BC285" i="16" s="1"/>
  <c r="BE284" i="16"/>
  <c r="AU284" i="16"/>
  <c r="AH284" i="16"/>
  <c r="Q284" i="16"/>
  <c r="N284" i="16"/>
  <c r="S284" i="16"/>
  <c r="N282" i="15"/>
  <c r="K282" i="15"/>
  <c r="P282" i="15"/>
  <c r="N283" i="14"/>
  <c r="K283" i="14"/>
  <c r="P283" i="14"/>
  <c r="AQ282" i="18" l="1"/>
  <c r="AN282" i="18"/>
  <c r="AS282" i="18"/>
  <c r="P283" i="18"/>
  <c r="BD282" i="18"/>
  <c r="BA282" i="18"/>
  <c r="BF282" i="18"/>
  <c r="AD282" i="18"/>
  <c r="AA282" i="18"/>
  <c r="AF282" i="18"/>
  <c r="BO282" i="18"/>
  <c r="BR282" i="18"/>
  <c r="BT282" i="18"/>
  <c r="BL283" i="18" s="1"/>
  <c r="U282" i="18"/>
  <c r="CD282" i="18"/>
  <c r="CA282" i="18"/>
  <c r="CF282" i="18"/>
  <c r="BH281" i="17"/>
  <c r="P282" i="17"/>
  <c r="BC282" i="17"/>
  <c r="U281" i="17"/>
  <c r="AP282" i="17"/>
  <c r="CC282" i="17"/>
  <c r="BU281" i="17"/>
  <c r="AH281" i="17"/>
  <c r="AU281" i="17"/>
  <c r="CH281" i="17"/>
  <c r="AC282" i="17"/>
  <c r="BP282" i="17"/>
  <c r="CD285" i="16"/>
  <c r="CA285" i="16"/>
  <c r="CF285" i="16"/>
  <c r="BN285" i="16"/>
  <c r="BS285" i="16"/>
  <c r="BH284" i="16"/>
  <c r="AQ285" i="16"/>
  <c r="AN285" i="16"/>
  <c r="AS285" i="16"/>
  <c r="AD285" i="16"/>
  <c r="AA285" i="16"/>
  <c r="AF285" i="16"/>
  <c r="O284" i="16"/>
  <c r="T284" i="16"/>
  <c r="L285" i="16" s="1"/>
  <c r="P285" i="16" s="1"/>
  <c r="R284" i="16"/>
  <c r="L282" i="15"/>
  <c r="Q282" i="15"/>
  <c r="I283" i="15" s="1"/>
  <c r="O282" i="15"/>
  <c r="L283" i="14"/>
  <c r="O283" i="14"/>
  <c r="Q283" i="14"/>
  <c r="I284" i="14" s="1"/>
  <c r="BP283" i="18" l="1"/>
  <c r="CB282" i="18"/>
  <c r="CE282" i="18"/>
  <c r="CG282" i="18"/>
  <c r="BY283" i="18" s="1"/>
  <c r="AB282" i="18"/>
  <c r="AG282" i="18"/>
  <c r="Y283" i="18" s="1"/>
  <c r="AE282" i="18"/>
  <c r="BU282" i="18"/>
  <c r="AO282" i="18"/>
  <c r="AR282" i="18"/>
  <c r="AT282" i="18"/>
  <c r="AL283" i="18" s="1"/>
  <c r="BB282" i="18"/>
  <c r="BE282" i="18"/>
  <c r="BG282" i="18"/>
  <c r="AY283" i="18" s="1"/>
  <c r="Q283" i="18"/>
  <c r="N283" i="18"/>
  <c r="S283" i="18"/>
  <c r="BQ282" i="17"/>
  <c r="BN282" i="17"/>
  <c r="BS282" i="17"/>
  <c r="BD282" i="17"/>
  <c r="BA282" i="17"/>
  <c r="BF282" i="17"/>
  <c r="AD282" i="17"/>
  <c r="AA282" i="17"/>
  <c r="AF282" i="17"/>
  <c r="CD282" i="17"/>
  <c r="CA282" i="17"/>
  <c r="CF282" i="17"/>
  <c r="Q282" i="17"/>
  <c r="N282" i="17"/>
  <c r="S282" i="17"/>
  <c r="AQ282" i="17"/>
  <c r="AN282" i="17"/>
  <c r="AS282" i="17"/>
  <c r="CB285" i="16"/>
  <c r="CG285" i="16"/>
  <c r="BY286" i="16" s="1"/>
  <c r="CC286" i="16" s="1"/>
  <c r="CE285" i="16"/>
  <c r="BO285" i="16"/>
  <c r="BT285" i="16"/>
  <c r="BL286" i="16" s="1"/>
  <c r="BP286" i="16" s="1"/>
  <c r="BQ286" i="16" s="1"/>
  <c r="BR285" i="16"/>
  <c r="BD285" i="16"/>
  <c r="BA285" i="16"/>
  <c r="BF285" i="16"/>
  <c r="AO285" i="16"/>
  <c r="AR285" i="16"/>
  <c r="AT285" i="16"/>
  <c r="AL286" i="16" s="1"/>
  <c r="AP286" i="16" s="1"/>
  <c r="AB285" i="16"/>
  <c r="AG285" i="16"/>
  <c r="Y286" i="16" s="1"/>
  <c r="AC286" i="16" s="1"/>
  <c r="AE285" i="16"/>
  <c r="U284" i="16"/>
  <c r="R282" i="15"/>
  <c r="M283" i="15"/>
  <c r="M284" i="14"/>
  <c r="R283" i="14"/>
  <c r="CC283" i="18" l="1"/>
  <c r="BC283" i="18"/>
  <c r="AU282" i="18"/>
  <c r="BH282" i="18"/>
  <c r="BQ283" i="18"/>
  <c r="BN283" i="18"/>
  <c r="BS283" i="18"/>
  <c r="CH282" i="18"/>
  <c r="AH282" i="18"/>
  <c r="O283" i="18"/>
  <c r="R283" i="18"/>
  <c r="T283" i="18"/>
  <c r="L284" i="18" s="1"/>
  <c r="AP283" i="18"/>
  <c r="AC283" i="18"/>
  <c r="BB282" i="17"/>
  <c r="BE282" i="17"/>
  <c r="BG282" i="17"/>
  <c r="AY283" i="17" s="1"/>
  <c r="CB282" i="17"/>
  <c r="CG282" i="17"/>
  <c r="BY283" i="17" s="1"/>
  <c r="CE282" i="17"/>
  <c r="AB282" i="17"/>
  <c r="AE282" i="17"/>
  <c r="AG282" i="17"/>
  <c r="Y283" i="17" s="1"/>
  <c r="BO282" i="17"/>
  <c r="BR282" i="17"/>
  <c r="BT282" i="17"/>
  <c r="BL283" i="17" s="1"/>
  <c r="O282" i="17"/>
  <c r="T282" i="17"/>
  <c r="L283" i="17" s="1"/>
  <c r="R282" i="17"/>
  <c r="AO282" i="17"/>
  <c r="AT282" i="17"/>
  <c r="AL283" i="17" s="1"/>
  <c r="AR282" i="17"/>
  <c r="CH285" i="16"/>
  <c r="BU285" i="16"/>
  <c r="BB285" i="16"/>
  <c r="BE285" i="16"/>
  <c r="BG285" i="16"/>
  <c r="AY286" i="16" s="1"/>
  <c r="BC286" i="16" s="1"/>
  <c r="AU285" i="16"/>
  <c r="AH285" i="16"/>
  <c r="Q285" i="16"/>
  <c r="N285" i="16"/>
  <c r="S285" i="16"/>
  <c r="N283" i="15"/>
  <c r="K283" i="15"/>
  <c r="P283" i="15"/>
  <c r="N284" i="14"/>
  <c r="K284" i="14"/>
  <c r="P284" i="14"/>
  <c r="AD283" i="18" l="1"/>
  <c r="AA283" i="18"/>
  <c r="AF283" i="18"/>
  <c r="P284" i="18"/>
  <c r="U283" i="18"/>
  <c r="BO283" i="18"/>
  <c r="BT283" i="18"/>
  <c r="BL284" i="18" s="1"/>
  <c r="BR283" i="18"/>
  <c r="AQ283" i="18"/>
  <c r="AN283" i="18"/>
  <c r="AS283" i="18"/>
  <c r="BD283" i="18"/>
  <c r="BA283" i="18"/>
  <c r="BF283" i="18"/>
  <c r="CD283" i="18"/>
  <c r="CA283" i="18"/>
  <c r="CF283" i="18"/>
  <c r="AH282" i="17"/>
  <c r="CH282" i="17"/>
  <c r="AU282" i="17"/>
  <c r="AP283" i="17"/>
  <c r="CC283" i="17"/>
  <c r="U282" i="17"/>
  <c r="P283" i="17"/>
  <c r="BH282" i="17"/>
  <c r="BP283" i="17"/>
  <c r="BU282" i="17"/>
  <c r="BC283" i="17"/>
  <c r="AC283" i="17"/>
  <c r="CD286" i="16"/>
  <c r="CA286" i="16"/>
  <c r="CF286" i="16"/>
  <c r="BN286" i="16"/>
  <c r="BS286" i="16"/>
  <c r="BH285" i="16"/>
  <c r="AQ286" i="16"/>
  <c r="AN286" i="16"/>
  <c r="AS286" i="16"/>
  <c r="AD286" i="16"/>
  <c r="AA286" i="16"/>
  <c r="AF286" i="16"/>
  <c r="O285" i="16"/>
  <c r="T285" i="16"/>
  <c r="L286" i="16" s="1"/>
  <c r="P286" i="16" s="1"/>
  <c r="R285" i="16"/>
  <c r="L283" i="15"/>
  <c r="O283" i="15"/>
  <c r="Q283" i="15"/>
  <c r="I284" i="15" s="1"/>
  <c r="L284" i="14"/>
  <c r="Q284" i="14"/>
  <c r="I285" i="14" s="1"/>
  <c r="O284" i="14"/>
  <c r="BB283" i="18" l="1"/>
  <c r="BG283" i="18"/>
  <c r="AY284" i="18" s="1"/>
  <c r="BE283" i="18"/>
  <c r="Q284" i="18"/>
  <c r="N284" i="18"/>
  <c r="S284" i="18"/>
  <c r="CB283" i="18"/>
  <c r="CG283" i="18"/>
  <c r="BY284" i="18" s="1"/>
  <c r="CE283" i="18"/>
  <c r="BU283" i="18"/>
  <c r="BP284" i="18"/>
  <c r="AB283" i="18"/>
  <c r="AE283" i="18"/>
  <c r="AG283" i="18"/>
  <c r="Y284" i="18" s="1"/>
  <c r="AO283" i="18"/>
  <c r="AR283" i="18"/>
  <c r="AT283" i="18"/>
  <c r="AL284" i="18" s="1"/>
  <c r="BD283" i="17"/>
  <c r="BA283" i="17"/>
  <c r="BF283" i="17"/>
  <c r="AQ283" i="17"/>
  <c r="AN283" i="17"/>
  <c r="AS283" i="17"/>
  <c r="BQ283" i="17"/>
  <c r="BN283" i="17"/>
  <c r="BS283" i="17"/>
  <c r="AD283" i="17"/>
  <c r="AA283" i="17"/>
  <c r="AF283" i="17"/>
  <c r="Q283" i="17"/>
  <c r="N283" i="17"/>
  <c r="S283" i="17"/>
  <c r="CD283" i="17"/>
  <c r="CA283" i="17"/>
  <c r="CF283" i="17"/>
  <c r="CB286" i="16"/>
  <c r="CG286" i="16"/>
  <c r="BY287" i="16" s="1"/>
  <c r="CC287" i="16" s="1"/>
  <c r="CE286" i="16"/>
  <c r="BO286" i="16"/>
  <c r="BR286" i="16"/>
  <c r="BT286" i="16"/>
  <c r="BL287" i="16" s="1"/>
  <c r="BP287" i="16" s="1"/>
  <c r="BQ287" i="16" s="1"/>
  <c r="BD286" i="16"/>
  <c r="BA286" i="16"/>
  <c r="BF286" i="16"/>
  <c r="AO286" i="16"/>
  <c r="AT286" i="16"/>
  <c r="AL287" i="16" s="1"/>
  <c r="AP287" i="16" s="1"/>
  <c r="AR286" i="16"/>
  <c r="AB286" i="16"/>
  <c r="AE286" i="16"/>
  <c r="AG286" i="16"/>
  <c r="Y287" i="16" s="1"/>
  <c r="AC287" i="16" s="1"/>
  <c r="U285" i="16"/>
  <c r="M284" i="15"/>
  <c r="R283" i="15"/>
  <c r="R284" i="14"/>
  <c r="M285" i="14"/>
  <c r="BQ284" i="18" l="1"/>
  <c r="BN284" i="18"/>
  <c r="BS284" i="18"/>
  <c r="O284" i="18"/>
  <c r="R284" i="18"/>
  <c r="T284" i="18"/>
  <c r="L285" i="18" s="1"/>
  <c r="AP284" i="18"/>
  <c r="AC284" i="18"/>
  <c r="BH283" i="18"/>
  <c r="AU283" i="18"/>
  <c r="AH283" i="18"/>
  <c r="CH283" i="18"/>
  <c r="BC284" i="18"/>
  <c r="CC284" i="18"/>
  <c r="AB283" i="17"/>
  <c r="AE283" i="17"/>
  <c r="AG283" i="17"/>
  <c r="Y284" i="17" s="1"/>
  <c r="BO283" i="17"/>
  <c r="BT283" i="17"/>
  <c r="BL284" i="17" s="1"/>
  <c r="BR283" i="17"/>
  <c r="O283" i="17"/>
  <c r="R283" i="17"/>
  <c r="T283" i="17"/>
  <c r="L284" i="17" s="1"/>
  <c r="BB283" i="17"/>
  <c r="BG283" i="17"/>
  <c r="AY284" i="17" s="1"/>
  <c r="BE283" i="17"/>
  <c r="AO283" i="17"/>
  <c r="AR283" i="17"/>
  <c r="AT283" i="17"/>
  <c r="AL284" i="17" s="1"/>
  <c r="CB283" i="17"/>
  <c r="CE283" i="17"/>
  <c r="CG283" i="17"/>
  <c r="BY284" i="17" s="1"/>
  <c r="CH286" i="16"/>
  <c r="BU286" i="16"/>
  <c r="BB286" i="16"/>
  <c r="BE286" i="16"/>
  <c r="BG286" i="16"/>
  <c r="AY287" i="16" s="1"/>
  <c r="BC287" i="16" s="1"/>
  <c r="AU286" i="16"/>
  <c r="AH286" i="16"/>
  <c r="Q286" i="16"/>
  <c r="N286" i="16"/>
  <c r="S286" i="16"/>
  <c r="N284" i="15"/>
  <c r="K284" i="15"/>
  <c r="P284" i="15"/>
  <c r="N285" i="14"/>
  <c r="K285" i="14"/>
  <c r="P285" i="14"/>
  <c r="CD284" i="18" l="1"/>
  <c r="CA284" i="18"/>
  <c r="CF284" i="18"/>
  <c r="AD284" i="18"/>
  <c r="AA284" i="18"/>
  <c r="AF284" i="18"/>
  <c r="BO284" i="18"/>
  <c r="BR284" i="18"/>
  <c r="BT284" i="18"/>
  <c r="BL285" i="18" s="1"/>
  <c r="AQ284" i="18"/>
  <c r="AN284" i="18"/>
  <c r="AS284" i="18"/>
  <c r="U284" i="18"/>
  <c r="P285" i="18"/>
  <c r="BD284" i="18"/>
  <c r="BA284" i="18"/>
  <c r="BF284" i="18"/>
  <c r="BC284" i="17"/>
  <c r="CH283" i="17"/>
  <c r="AC284" i="17"/>
  <c r="P284" i="17"/>
  <c r="AU283" i="17"/>
  <c r="CC284" i="17"/>
  <c r="AP284" i="17"/>
  <c r="BU283" i="17"/>
  <c r="AH283" i="17"/>
  <c r="U283" i="17"/>
  <c r="BH283" i="17"/>
  <c r="BP284" i="17"/>
  <c r="CD287" i="16"/>
  <c r="CA287" i="16"/>
  <c r="CF287" i="16"/>
  <c r="BN287" i="16"/>
  <c r="BS287" i="16"/>
  <c r="BH286" i="16"/>
  <c r="AQ287" i="16"/>
  <c r="AN287" i="16"/>
  <c r="AS287" i="16"/>
  <c r="AD287" i="16"/>
  <c r="AA287" i="16"/>
  <c r="AF287" i="16"/>
  <c r="O286" i="16"/>
  <c r="T286" i="16"/>
  <c r="L287" i="16" s="1"/>
  <c r="P287" i="16" s="1"/>
  <c r="R286" i="16"/>
  <c r="L284" i="15"/>
  <c r="O284" i="15"/>
  <c r="Q284" i="15"/>
  <c r="I285" i="15" s="1"/>
  <c r="L285" i="14"/>
  <c r="O285" i="14"/>
  <c r="Q285" i="14"/>
  <c r="I286" i="14" s="1"/>
  <c r="Q285" i="18" l="1"/>
  <c r="N285" i="18"/>
  <c r="S285" i="18"/>
  <c r="BB284" i="18"/>
  <c r="BG284" i="18"/>
  <c r="AY285" i="18" s="1"/>
  <c r="BE284" i="18"/>
  <c r="AO284" i="18"/>
  <c r="AT284" i="18"/>
  <c r="AL285" i="18" s="1"/>
  <c r="AR284" i="18"/>
  <c r="BP285" i="18"/>
  <c r="CB284" i="18"/>
  <c r="CE284" i="18"/>
  <c r="CG284" i="18"/>
  <c r="BY285" i="18" s="1"/>
  <c r="AB284" i="18"/>
  <c r="AG284" i="18"/>
  <c r="Y285" i="18" s="1"/>
  <c r="AE284" i="18"/>
  <c r="BU284" i="18"/>
  <c r="Q284" i="17"/>
  <c r="N284" i="17"/>
  <c r="S284" i="17"/>
  <c r="BQ284" i="17"/>
  <c r="BN284" i="17"/>
  <c r="BS284" i="17"/>
  <c r="AD284" i="17"/>
  <c r="AA284" i="17"/>
  <c r="AF284" i="17"/>
  <c r="AQ284" i="17"/>
  <c r="AN284" i="17"/>
  <c r="AS284" i="17"/>
  <c r="CD284" i="17"/>
  <c r="CA284" i="17"/>
  <c r="CF284" i="17"/>
  <c r="BD284" i="17"/>
  <c r="BA284" i="17"/>
  <c r="BF284" i="17"/>
  <c r="CB287" i="16"/>
  <c r="CE287" i="16"/>
  <c r="CG287" i="16"/>
  <c r="BY288" i="16" s="1"/>
  <c r="CC288" i="16" s="1"/>
  <c r="BO287" i="16"/>
  <c r="BT287" i="16"/>
  <c r="BL288" i="16" s="1"/>
  <c r="BP288" i="16" s="1"/>
  <c r="BQ288" i="16" s="1"/>
  <c r="BR287" i="16"/>
  <c r="BD287" i="16"/>
  <c r="BA287" i="16"/>
  <c r="BF287" i="16"/>
  <c r="AO287" i="16"/>
  <c r="AR287" i="16"/>
  <c r="AT287" i="16"/>
  <c r="AL288" i="16" s="1"/>
  <c r="AP288" i="16" s="1"/>
  <c r="AB287" i="16"/>
  <c r="AG287" i="16"/>
  <c r="Y288" i="16" s="1"/>
  <c r="AC288" i="16" s="1"/>
  <c r="AE287" i="16"/>
  <c r="U286" i="16"/>
  <c r="M285" i="15"/>
  <c r="R284" i="15"/>
  <c r="M286" i="14"/>
  <c r="R285" i="14"/>
  <c r="BH284" i="18" l="1"/>
  <c r="BQ285" i="18"/>
  <c r="BN285" i="18"/>
  <c r="BS285" i="18"/>
  <c r="AC285" i="18"/>
  <c r="BC285" i="18"/>
  <c r="AU284" i="18"/>
  <c r="CC285" i="18"/>
  <c r="O285" i="18"/>
  <c r="T285" i="18"/>
  <c r="L286" i="18" s="1"/>
  <c r="R285" i="18"/>
  <c r="AH284" i="18"/>
  <c r="AP285" i="18"/>
  <c r="CH284" i="18"/>
  <c r="AB284" i="17"/>
  <c r="AE284" i="17"/>
  <c r="AG284" i="17"/>
  <c r="Y285" i="17" s="1"/>
  <c r="CB284" i="17"/>
  <c r="CE284" i="17"/>
  <c r="CG284" i="17"/>
  <c r="BY285" i="17" s="1"/>
  <c r="O284" i="17"/>
  <c r="T284" i="17"/>
  <c r="L285" i="17" s="1"/>
  <c r="R284" i="17"/>
  <c r="BO284" i="17"/>
  <c r="BT284" i="17"/>
  <c r="BL285" i="17" s="1"/>
  <c r="BR284" i="17"/>
  <c r="AO284" i="17"/>
  <c r="AR284" i="17"/>
  <c r="AT284" i="17"/>
  <c r="AL285" i="17" s="1"/>
  <c r="BB284" i="17"/>
  <c r="BG284" i="17"/>
  <c r="AY285" i="17" s="1"/>
  <c r="BE284" i="17"/>
  <c r="CH287" i="16"/>
  <c r="BU287" i="16"/>
  <c r="BB287" i="16"/>
  <c r="BG287" i="16"/>
  <c r="AY288" i="16" s="1"/>
  <c r="BC288" i="16" s="1"/>
  <c r="BE287" i="16"/>
  <c r="AU287" i="16"/>
  <c r="AH287" i="16"/>
  <c r="Q287" i="16"/>
  <c r="N287" i="16"/>
  <c r="S287" i="16"/>
  <c r="N285" i="15"/>
  <c r="K285" i="15"/>
  <c r="P285" i="15"/>
  <c r="N286" i="14"/>
  <c r="K286" i="14"/>
  <c r="P286" i="14"/>
  <c r="CD285" i="18" l="1"/>
  <c r="CA285" i="18"/>
  <c r="CF285" i="18"/>
  <c r="AQ285" i="18"/>
  <c r="AN285" i="18"/>
  <c r="AS285" i="18"/>
  <c r="BO285" i="18"/>
  <c r="BR285" i="18"/>
  <c r="BT285" i="18"/>
  <c r="BL286" i="18" s="1"/>
  <c r="BD285" i="18"/>
  <c r="BA285" i="18"/>
  <c r="BF285" i="18"/>
  <c r="P286" i="18"/>
  <c r="AD285" i="18"/>
  <c r="AA285" i="18"/>
  <c r="AF285" i="18"/>
  <c r="U285" i="18"/>
  <c r="CC285" i="17"/>
  <c r="AC285" i="17"/>
  <c r="BC285" i="17"/>
  <c r="U284" i="17"/>
  <c r="BH284" i="17"/>
  <c r="BP285" i="17"/>
  <c r="AP285" i="17"/>
  <c r="AU284" i="17"/>
  <c r="BU284" i="17"/>
  <c r="CH284" i="17"/>
  <c r="AH284" i="17"/>
  <c r="P285" i="17"/>
  <c r="CD288" i="16"/>
  <c r="CA288" i="16"/>
  <c r="CF288" i="16"/>
  <c r="BN288" i="16"/>
  <c r="BS288" i="16"/>
  <c r="BH287" i="16"/>
  <c r="AQ288" i="16"/>
  <c r="AN288" i="16"/>
  <c r="AS288" i="16"/>
  <c r="AD288" i="16"/>
  <c r="AA288" i="16"/>
  <c r="AF288" i="16"/>
  <c r="O287" i="16"/>
  <c r="T287" i="16"/>
  <c r="L288" i="16" s="1"/>
  <c r="P288" i="16" s="1"/>
  <c r="R287" i="16"/>
  <c r="L285" i="15"/>
  <c r="Q285" i="15"/>
  <c r="I286" i="15" s="1"/>
  <c r="O285" i="15"/>
  <c r="L286" i="14"/>
  <c r="Q286" i="14"/>
  <c r="I287" i="14" s="1"/>
  <c r="O286" i="14"/>
  <c r="BU285" i="18" l="1"/>
  <c r="AO285" i="18"/>
  <c r="AR285" i="18"/>
  <c r="AT285" i="18"/>
  <c r="AL286" i="18" s="1"/>
  <c r="CB285" i="18"/>
  <c r="CG285" i="18"/>
  <c r="BY286" i="18" s="1"/>
  <c r="CE285" i="18"/>
  <c r="Q286" i="18"/>
  <c r="N286" i="18"/>
  <c r="S286" i="18"/>
  <c r="BB285" i="18"/>
  <c r="BG285" i="18"/>
  <c r="AY286" i="18" s="1"/>
  <c r="BE285" i="18"/>
  <c r="AB285" i="18"/>
  <c r="AE285" i="18"/>
  <c r="AG285" i="18"/>
  <c r="Y286" i="18" s="1"/>
  <c r="BP286" i="18"/>
  <c r="Q285" i="17"/>
  <c r="N285" i="17"/>
  <c r="S285" i="17"/>
  <c r="BD285" i="17"/>
  <c r="BA285" i="17"/>
  <c r="BF285" i="17"/>
  <c r="BQ285" i="17"/>
  <c r="BN285" i="17"/>
  <c r="BS285" i="17"/>
  <c r="AQ285" i="17"/>
  <c r="AN285" i="17"/>
  <c r="AS285" i="17"/>
  <c r="AD285" i="17"/>
  <c r="AA285" i="17"/>
  <c r="AF285" i="17"/>
  <c r="CD285" i="17"/>
  <c r="CA285" i="17"/>
  <c r="CF285" i="17"/>
  <c r="CB288" i="16"/>
  <c r="CG288" i="16"/>
  <c r="BY289" i="16" s="1"/>
  <c r="CC289" i="16" s="1"/>
  <c r="CE288" i="16"/>
  <c r="BO288" i="16"/>
  <c r="BT288" i="16"/>
  <c r="BL289" i="16" s="1"/>
  <c r="BP289" i="16" s="1"/>
  <c r="BQ289" i="16" s="1"/>
  <c r="BR288" i="16"/>
  <c r="BD288" i="16"/>
  <c r="BA288" i="16"/>
  <c r="BF288" i="16"/>
  <c r="AO288" i="16"/>
  <c r="AT288" i="16"/>
  <c r="AL289" i="16" s="1"/>
  <c r="AP289" i="16" s="1"/>
  <c r="AR288" i="16"/>
  <c r="AB288" i="16"/>
  <c r="AG288" i="16"/>
  <c r="Y289" i="16" s="1"/>
  <c r="AC289" i="16" s="1"/>
  <c r="AE288" i="16"/>
  <c r="U287" i="16"/>
  <c r="R285" i="15"/>
  <c r="M286" i="15"/>
  <c r="R286" i="14"/>
  <c r="M287" i="14"/>
  <c r="BQ286" i="18" l="1"/>
  <c r="BN286" i="18"/>
  <c r="BS286" i="18"/>
  <c r="AH285" i="18"/>
  <c r="AP286" i="18"/>
  <c r="AU285" i="18"/>
  <c r="CC286" i="18"/>
  <c r="O286" i="18"/>
  <c r="T286" i="18"/>
  <c r="L287" i="18" s="1"/>
  <c r="R286" i="18"/>
  <c r="AC286" i="18"/>
  <c r="BH285" i="18"/>
  <c r="CH285" i="18"/>
  <c r="BC286" i="18"/>
  <c r="BO285" i="17"/>
  <c r="BR285" i="17"/>
  <c r="BT285" i="17"/>
  <c r="BL286" i="17" s="1"/>
  <c r="AB285" i="17"/>
  <c r="AE285" i="17"/>
  <c r="AG285" i="17"/>
  <c r="Y286" i="17" s="1"/>
  <c r="BB285" i="17"/>
  <c r="BE285" i="17"/>
  <c r="BG285" i="17"/>
  <c r="AY286" i="17" s="1"/>
  <c r="AO285" i="17"/>
  <c r="AR285" i="17"/>
  <c r="AT285" i="17"/>
  <c r="AL286" i="17" s="1"/>
  <c r="O285" i="17"/>
  <c r="T285" i="17"/>
  <c r="L286" i="17" s="1"/>
  <c r="R285" i="17"/>
  <c r="CB285" i="17"/>
  <c r="CG285" i="17"/>
  <c r="BY286" i="17" s="1"/>
  <c r="CE285" i="17"/>
  <c r="CH288" i="16"/>
  <c r="BU288" i="16"/>
  <c r="BB288" i="16"/>
  <c r="BE288" i="16"/>
  <c r="BG288" i="16"/>
  <c r="AY289" i="16" s="1"/>
  <c r="BC289" i="16" s="1"/>
  <c r="AU288" i="16"/>
  <c r="AH288" i="16"/>
  <c r="Q288" i="16"/>
  <c r="N288" i="16"/>
  <c r="S288" i="16"/>
  <c r="N286" i="15"/>
  <c r="K286" i="15"/>
  <c r="P286" i="15"/>
  <c r="N287" i="14"/>
  <c r="K287" i="14"/>
  <c r="P287" i="14"/>
  <c r="AQ286" i="18" l="1"/>
  <c r="AN286" i="18"/>
  <c r="AS286" i="18"/>
  <c r="AD286" i="18"/>
  <c r="AA286" i="18"/>
  <c r="AF286" i="18"/>
  <c r="BO286" i="18"/>
  <c r="BR286" i="18"/>
  <c r="BT286" i="18"/>
  <c r="BL287" i="18" s="1"/>
  <c r="P287" i="18"/>
  <c r="CD286" i="18"/>
  <c r="CA286" i="18"/>
  <c r="CF286" i="18"/>
  <c r="U286" i="18"/>
  <c r="BD286" i="18"/>
  <c r="BA286" i="18"/>
  <c r="BF286" i="18"/>
  <c r="AC286" i="17"/>
  <c r="CH285" i="17"/>
  <c r="AU285" i="17"/>
  <c r="BH285" i="17"/>
  <c r="CC286" i="17"/>
  <c r="AH285" i="17"/>
  <c r="AP286" i="17"/>
  <c r="BP286" i="17"/>
  <c r="U285" i="17"/>
  <c r="BU285" i="17"/>
  <c r="P286" i="17"/>
  <c r="BC286" i="17"/>
  <c r="CD289" i="16"/>
  <c r="CA289" i="16"/>
  <c r="CF289" i="16"/>
  <c r="BN289" i="16"/>
  <c r="BS289" i="16"/>
  <c r="BH288" i="16"/>
  <c r="AQ289" i="16"/>
  <c r="AN289" i="16"/>
  <c r="AS289" i="16"/>
  <c r="AD289" i="16"/>
  <c r="AA289" i="16"/>
  <c r="AF289" i="16"/>
  <c r="O288" i="16"/>
  <c r="R288" i="16"/>
  <c r="T288" i="16"/>
  <c r="L289" i="16" s="1"/>
  <c r="P289" i="16" s="1"/>
  <c r="L286" i="15"/>
  <c r="Q286" i="15"/>
  <c r="I287" i="15" s="1"/>
  <c r="O286" i="15"/>
  <c r="L287" i="14"/>
  <c r="O287" i="14"/>
  <c r="Q287" i="14"/>
  <c r="I288" i="14" s="1"/>
  <c r="CB286" i="18" l="1"/>
  <c r="CE286" i="18"/>
  <c r="CG286" i="18"/>
  <c r="BY287" i="18" s="1"/>
  <c r="AB286" i="18"/>
  <c r="AG286" i="18"/>
  <c r="Y287" i="18" s="1"/>
  <c r="AE286" i="18"/>
  <c r="Q287" i="18"/>
  <c r="N287" i="18"/>
  <c r="S287" i="18"/>
  <c r="BP287" i="18"/>
  <c r="AO286" i="18"/>
  <c r="AR286" i="18"/>
  <c r="AT286" i="18"/>
  <c r="AL287" i="18" s="1"/>
  <c r="BB286" i="18"/>
  <c r="BG286" i="18"/>
  <c r="AY287" i="18" s="1"/>
  <c r="BE286" i="18"/>
  <c r="BU286" i="18"/>
  <c r="BD286" i="17"/>
  <c r="BA286" i="17"/>
  <c r="BF286" i="17"/>
  <c r="AQ286" i="17"/>
  <c r="AN286" i="17"/>
  <c r="AS286" i="17"/>
  <c r="BQ286" i="17"/>
  <c r="BN286" i="17"/>
  <c r="BS286" i="17"/>
  <c r="CD286" i="17"/>
  <c r="CA286" i="17"/>
  <c r="CF286" i="17"/>
  <c r="AD286" i="17"/>
  <c r="AA286" i="17"/>
  <c r="AF286" i="17"/>
  <c r="Q286" i="17"/>
  <c r="N286" i="17"/>
  <c r="S286" i="17"/>
  <c r="CB289" i="16"/>
  <c r="CG289" i="16"/>
  <c r="BY290" i="16" s="1"/>
  <c r="CC290" i="16" s="1"/>
  <c r="CE289" i="16"/>
  <c r="BO289" i="16"/>
  <c r="BR289" i="16"/>
  <c r="BT289" i="16"/>
  <c r="BL290" i="16" s="1"/>
  <c r="BP290" i="16" s="1"/>
  <c r="BQ290" i="16" s="1"/>
  <c r="BD289" i="16"/>
  <c r="BA289" i="16"/>
  <c r="BF289" i="16"/>
  <c r="AO289" i="16"/>
  <c r="AR289" i="16"/>
  <c r="AT289" i="16"/>
  <c r="AL290" i="16" s="1"/>
  <c r="AP290" i="16" s="1"/>
  <c r="AB289" i="16"/>
  <c r="AE289" i="16"/>
  <c r="AG289" i="16"/>
  <c r="Y290" i="16" s="1"/>
  <c r="AC290" i="16" s="1"/>
  <c r="U288" i="16"/>
  <c r="R286" i="15"/>
  <c r="M287" i="15"/>
  <c r="M288" i="14"/>
  <c r="R287" i="14"/>
  <c r="AC287" i="18" l="1"/>
  <c r="AU286" i="18"/>
  <c r="CC287" i="18"/>
  <c r="O287" i="18"/>
  <c r="T287" i="18"/>
  <c r="L288" i="18" s="1"/>
  <c r="R287" i="18"/>
  <c r="BH286" i="18"/>
  <c r="BC287" i="18"/>
  <c r="BQ287" i="18"/>
  <c r="BN287" i="18"/>
  <c r="BS287" i="18"/>
  <c r="CH286" i="18"/>
  <c r="AP287" i="18"/>
  <c r="AH286" i="18"/>
  <c r="AB286" i="17"/>
  <c r="AG286" i="17"/>
  <c r="Y287" i="17" s="1"/>
  <c r="AE286" i="17"/>
  <c r="BO286" i="17"/>
  <c r="BR286" i="17"/>
  <c r="BT286" i="17"/>
  <c r="BL287" i="17" s="1"/>
  <c r="AO286" i="17"/>
  <c r="AT286" i="17"/>
  <c r="AL287" i="17" s="1"/>
  <c r="AR286" i="17"/>
  <c r="BB286" i="17"/>
  <c r="BE286" i="17"/>
  <c r="BG286" i="17"/>
  <c r="AY287" i="17" s="1"/>
  <c r="CB286" i="17"/>
  <c r="CG286" i="17"/>
  <c r="BY287" i="17" s="1"/>
  <c r="CE286" i="17"/>
  <c r="O286" i="17"/>
  <c r="R286" i="17"/>
  <c r="T286" i="17"/>
  <c r="L287" i="17" s="1"/>
  <c r="CH289" i="16"/>
  <c r="BU289" i="16"/>
  <c r="BB289" i="16"/>
  <c r="BE289" i="16"/>
  <c r="BG289" i="16"/>
  <c r="AY290" i="16" s="1"/>
  <c r="BC290" i="16" s="1"/>
  <c r="AU289" i="16"/>
  <c r="AH289" i="16"/>
  <c r="Q289" i="16"/>
  <c r="N289" i="16"/>
  <c r="S289" i="16"/>
  <c r="N287" i="15"/>
  <c r="K287" i="15"/>
  <c r="P287" i="15"/>
  <c r="N288" i="14"/>
  <c r="K288" i="14"/>
  <c r="P288" i="14"/>
  <c r="BO287" i="18" l="1"/>
  <c r="BR287" i="18"/>
  <c r="BT287" i="18"/>
  <c r="BL288" i="18" s="1"/>
  <c r="CD287" i="18"/>
  <c r="CA287" i="18"/>
  <c r="CF287" i="18"/>
  <c r="BD287" i="18"/>
  <c r="BA287" i="18"/>
  <c r="BF287" i="18"/>
  <c r="U287" i="18"/>
  <c r="AD287" i="18"/>
  <c r="AA287" i="18"/>
  <c r="AF287" i="18"/>
  <c r="AQ287" i="18"/>
  <c r="AN287" i="18"/>
  <c r="AS287" i="18"/>
  <c r="P288" i="18"/>
  <c r="BP287" i="17"/>
  <c r="P287" i="17"/>
  <c r="BH286" i="17"/>
  <c r="AU286" i="17"/>
  <c r="BC287" i="17"/>
  <c r="U286" i="17"/>
  <c r="CH286" i="17"/>
  <c r="CC287" i="17"/>
  <c r="AP287" i="17"/>
  <c r="AC287" i="17"/>
  <c r="BU286" i="17"/>
  <c r="AH286" i="17"/>
  <c r="CD290" i="16"/>
  <c r="CA290" i="16"/>
  <c r="CF290" i="16"/>
  <c r="BN290" i="16"/>
  <c r="BS290" i="16"/>
  <c r="BH289" i="16"/>
  <c r="AQ290" i="16"/>
  <c r="AN290" i="16"/>
  <c r="AS290" i="16"/>
  <c r="AD290" i="16"/>
  <c r="AA290" i="16"/>
  <c r="AF290" i="16"/>
  <c r="O289" i="16"/>
  <c r="R289" i="16"/>
  <c r="T289" i="16"/>
  <c r="L290" i="16" s="1"/>
  <c r="P290" i="16" s="1"/>
  <c r="L287" i="15"/>
  <c r="Q287" i="15"/>
  <c r="I288" i="15" s="1"/>
  <c r="O287" i="15"/>
  <c r="L288" i="14"/>
  <c r="Q288" i="14"/>
  <c r="I289" i="14" s="1"/>
  <c r="O288" i="14"/>
  <c r="AO287" i="18" l="1"/>
  <c r="AT287" i="18"/>
  <c r="AL288" i="18" s="1"/>
  <c r="AR287" i="18"/>
  <c r="Q288" i="18"/>
  <c r="N288" i="18"/>
  <c r="S288" i="18"/>
  <c r="BB287" i="18"/>
  <c r="BG287" i="18"/>
  <c r="AY288" i="18" s="1"/>
  <c r="BE287" i="18"/>
  <c r="AB287" i="18"/>
  <c r="AG287" i="18"/>
  <c r="Y288" i="18" s="1"/>
  <c r="AE287" i="18"/>
  <c r="BP288" i="18"/>
  <c r="CB287" i="18"/>
  <c r="CE287" i="18"/>
  <c r="CG287" i="18"/>
  <c r="BY288" i="18" s="1"/>
  <c r="BU287" i="18"/>
  <c r="Q287" i="17"/>
  <c r="N287" i="17"/>
  <c r="S287" i="17"/>
  <c r="BD287" i="17"/>
  <c r="BA287" i="17"/>
  <c r="BF287" i="17"/>
  <c r="BQ287" i="17"/>
  <c r="BN287" i="17"/>
  <c r="BS287" i="17"/>
  <c r="CD287" i="17"/>
  <c r="CA287" i="17"/>
  <c r="CF287" i="17"/>
  <c r="AD287" i="17"/>
  <c r="AA287" i="17"/>
  <c r="AF287" i="17"/>
  <c r="AQ287" i="17"/>
  <c r="AN287" i="17"/>
  <c r="AS287" i="17"/>
  <c r="CB290" i="16"/>
  <c r="CE290" i="16"/>
  <c r="CG290" i="16"/>
  <c r="BY291" i="16" s="1"/>
  <c r="CC291" i="16" s="1"/>
  <c r="BO290" i="16"/>
  <c r="BT290" i="16"/>
  <c r="BL291" i="16" s="1"/>
  <c r="BP291" i="16" s="1"/>
  <c r="BQ291" i="16" s="1"/>
  <c r="BR290" i="16"/>
  <c r="BD290" i="16"/>
  <c r="BA290" i="16"/>
  <c r="BF290" i="16"/>
  <c r="AO290" i="16"/>
  <c r="AR290" i="16"/>
  <c r="AT290" i="16"/>
  <c r="AL291" i="16" s="1"/>
  <c r="AP291" i="16" s="1"/>
  <c r="AB290" i="16"/>
  <c r="AE290" i="16"/>
  <c r="AG290" i="16"/>
  <c r="Y291" i="16" s="1"/>
  <c r="AC291" i="16" s="1"/>
  <c r="U289" i="16"/>
  <c r="R287" i="15"/>
  <c r="M288" i="15"/>
  <c r="R288" i="14"/>
  <c r="M289" i="14"/>
  <c r="BC288" i="18" l="1"/>
  <c r="AC288" i="18"/>
  <c r="O288" i="18"/>
  <c r="R288" i="18"/>
  <c r="T288" i="18"/>
  <c r="L289" i="18" s="1"/>
  <c r="CC288" i="18"/>
  <c r="AU287" i="18"/>
  <c r="AH287" i="18"/>
  <c r="AP288" i="18"/>
  <c r="BQ288" i="18"/>
  <c r="BN288" i="18"/>
  <c r="BS288" i="18"/>
  <c r="CH287" i="18"/>
  <c r="BH287" i="18"/>
  <c r="AB287" i="17"/>
  <c r="AG287" i="17"/>
  <c r="Y288" i="17" s="1"/>
  <c r="AE287" i="17"/>
  <c r="BO287" i="17"/>
  <c r="BT287" i="17"/>
  <c r="BL288" i="17" s="1"/>
  <c r="BR287" i="17"/>
  <c r="O287" i="17"/>
  <c r="T287" i="17"/>
  <c r="L288" i="17" s="1"/>
  <c r="R287" i="17"/>
  <c r="BB287" i="17"/>
  <c r="BG287" i="17"/>
  <c r="AY288" i="17" s="1"/>
  <c r="BE287" i="17"/>
  <c r="CB287" i="17"/>
  <c r="CE287" i="17"/>
  <c r="CG287" i="17"/>
  <c r="BY288" i="17" s="1"/>
  <c r="AO287" i="17"/>
  <c r="AT287" i="17"/>
  <c r="AL288" i="17" s="1"/>
  <c r="AR287" i="17"/>
  <c r="CH290" i="16"/>
  <c r="BU290" i="16"/>
  <c r="BB290" i="16"/>
  <c r="BG290" i="16"/>
  <c r="AY291" i="16" s="1"/>
  <c r="BC291" i="16" s="1"/>
  <c r="BE290" i="16"/>
  <c r="AU290" i="16"/>
  <c r="AH290" i="16"/>
  <c r="Q290" i="16"/>
  <c r="N290" i="16"/>
  <c r="S290" i="16"/>
  <c r="N288" i="15"/>
  <c r="K288" i="15"/>
  <c r="P288" i="15"/>
  <c r="N289" i="14"/>
  <c r="K289" i="14"/>
  <c r="P289" i="14"/>
  <c r="U288" i="18" l="1"/>
  <c r="AQ288" i="18"/>
  <c r="AN288" i="18"/>
  <c r="AS288" i="18"/>
  <c r="AD288" i="18"/>
  <c r="AA288" i="18"/>
  <c r="AF288" i="18"/>
  <c r="P289" i="18"/>
  <c r="BO288" i="18"/>
  <c r="BR288" i="18"/>
  <c r="BT288" i="18"/>
  <c r="BL289" i="18" s="1"/>
  <c r="BD288" i="18"/>
  <c r="BA288" i="18"/>
  <c r="BF288" i="18"/>
  <c r="CD288" i="18"/>
  <c r="CA288" i="18"/>
  <c r="CF288" i="18"/>
  <c r="AH287" i="17"/>
  <c r="BP288" i="17"/>
  <c r="P288" i="17"/>
  <c r="BC288" i="17"/>
  <c r="AU287" i="17"/>
  <c r="U287" i="17"/>
  <c r="CC288" i="17"/>
  <c r="CH287" i="17"/>
  <c r="BU287" i="17"/>
  <c r="AP288" i="17"/>
  <c r="AC288" i="17"/>
  <c r="BH287" i="17"/>
  <c r="CD291" i="16"/>
  <c r="CA291" i="16"/>
  <c r="CF291" i="16"/>
  <c r="BN291" i="16"/>
  <c r="BS291" i="16"/>
  <c r="BH290" i="16"/>
  <c r="AQ291" i="16"/>
  <c r="AN291" i="16"/>
  <c r="AS291" i="16"/>
  <c r="AD291" i="16"/>
  <c r="AA291" i="16"/>
  <c r="AF291" i="16"/>
  <c r="O290" i="16"/>
  <c r="R290" i="16"/>
  <c r="T290" i="16"/>
  <c r="L291" i="16" s="1"/>
  <c r="P291" i="16" s="1"/>
  <c r="L288" i="15"/>
  <c r="O288" i="15"/>
  <c r="Q288" i="15"/>
  <c r="I289" i="15" s="1"/>
  <c r="L289" i="14"/>
  <c r="O289" i="14"/>
  <c r="Q289" i="14"/>
  <c r="I290" i="14" s="1"/>
  <c r="BB288" i="18" l="1"/>
  <c r="BG288" i="18"/>
  <c r="AY289" i="18" s="1"/>
  <c r="BE288" i="18"/>
  <c r="AO288" i="18"/>
  <c r="AR288" i="18"/>
  <c r="AT288" i="18"/>
  <c r="AL289" i="18" s="1"/>
  <c r="CB288" i="18"/>
  <c r="CE288" i="18"/>
  <c r="CG288" i="18"/>
  <c r="BY289" i="18" s="1"/>
  <c r="BU288" i="18"/>
  <c r="Q289" i="18"/>
  <c r="N289" i="18"/>
  <c r="S289" i="18"/>
  <c r="AB288" i="18"/>
  <c r="AE288" i="18"/>
  <c r="AG288" i="18"/>
  <c r="Y289" i="18" s="1"/>
  <c r="BP289" i="18"/>
  <c r="BD288" i="17"/>
  <c r="BA288" i="17"/>
  <c r="BF288" i="17"/>
  <c r="AD288" i="17"/>
  <c r="AA288" i="17"/>
  <c r="AF288" i="17"/>
  <c r="Q288" i="17"/>
  <c r="N288" i="17"/>
  <c r="S288" i="17"/>
  <c r="CD288" i="17"/>
  <c r="CA288" i="17"/>
  <c r="CF288" i="17"/>
  <c r="AQ288" i="17"/>
  <c r="AN288" i="17"/>
  <c r="AS288" i="17"/>
  <c r="BQ288" i="17"/>
  <c r="BN288" i="17"/>
  <c r="BS288" i="17"/>
  <c r="CB291" i="16"/>
  <c r="CG291" i="16"/>
  <c r="BY292" i="16" s="1"/>
  <c r="CC292" i="16" s="1"/>
  <c r="CE291" i="16"/>
  <c r="BO291" i="16"/>
  <c r="BR291" i="16"/>
  <c r="BT291" i="16"/>
  <c r="BL292" i="16" s="1"/>
  <c r="BP292" i="16" s="1"/>
  <c r="BQ292" i="16" s="1"/>
  <c r="BD291" i="16"/>
  <c r="BA291" i="16"/>
  <c r="BF291" i="16"/>
  <c r="AO291" i="16"/>
  <c r="AT291" i="16"/>
  <c r="AL292" i="16" s="1"/>
  <c r="AP292" i="16" s="1"/>
  <c r="AR291" i="16"/>
  <c r="AB291" i="16"/>
  <c r="AE291" i="16"/>
  <c r="AG291" i="16"/>
  <c r="Y292" i="16" s="1"/>
  <c r="AC292" i="16" s="1"/>
  <c r="U290" i="16"/>
  <c r="M289" i="15"/>
  <c r="R288" i="15"/>
  <c r="M290" i="14"/>
  <c r="R289" i="14"/>
  <c r="AP289" i="18" l="1"/>
  <c r="AU288" i="18"/>
  <c r="BQ289" i="18"/>
  <c r="BN289" i="18"/>
  <c r="BS289" i="18"/>
  <c r="BH288" i="18"/>
  <c r="O289" i="18"/>
  <c r="R289" i="18"/>
  <c r="T289" i="18"/>
  <c r="L290" i="18" s="1"/>
  <c r="CC289" i="18"/>
  <c r="BC289" i="18"/>
  <c r="AC289" i="18"/>
  <c r="AH288" i="18"/>
  <c r="CH288" i="18"/>
  <c r="O288" i="17"/>
  <c r="T288" i="17"/>
  <c r="L289" i="17" s="1"/>
  <c r="R288" i="17"/>
  <c r="AO288" i="17"/>
  <c r="AR288" i="17"/>
  <c r="AT288" i="17"/>
  <c r="AL289" i="17" s="1"/>
  <c r="AB288" i="17"/>
  <c r="AE288" i="17"/>
  <c r="AG288" i="17"/>
  <c r="Y289" i="17" s="1"/>
  <c r="CB288" i="17"/>
  <c r="CG288" i="17"/>
  <c r="BY289" i="17" s="1"/>
  <c r="CE288" i="17"/>
  <c r="BB288" i="17"/>
  <c r="BG288" i="17"/>
  <c r="AY289" i="17" s="1"/>
  <c r="BE288" i="17"/>
  <c r="BO288" i="17"/>
  <c r="BR288" i="17"/>
  <c r="BT288" i="17"/>
  <c r="BL289" i="17" s="1"/>
  <c r="CH291" i="16"/>
  <c r="BU291" i="16"/>
  <c r="BB291" i="16"/>
  <c r="BG291" i="16"/>
  <c r="AY292" i="16" s="1"/>
  <c r="BC292" i="16" s="1"/>
  <c r="BE291" i="16"/>
  <c r="AU291" i="16"/>
  <c r="AH291" i="16"/>
  <c r="Q291" i="16"/>
  <c r="N291" i="16"/>
  <c r="S291" i="16"/>
  <c r="N289" i="15"/>
  <c r="K289" i="15"/>
  <c r="P289" i="15"/>
  <c r="N290" i="14"/>
  <c r="K290" i="14"/>
  <c r="P290" i="14"/>
  <c r="U289" i="18" l="1"/>
  <c r="BO289" i="18"/>
  <c r="BT289" i="18"/>
  <c r="BL290" i="18" s="1"/>
  <c r="BR289" i="18"/>
  <c r="AQ289" i="18"/>
  <c r="AN289" i="18"/>
  <c r="AS289" i="18"/>
  <c r="BD289" i="18"/>
  <c r="BA289" i="18"/>
  <c r="BF289" i="18"/>
  <c r="CD289" i="18"/>
  <c r="CA289" i="18"/>
  <c r="CF289" i="18"/>
  <c r="P290" i="18"/>
  <c r="AD289" i="18"/>
  <c r="AA289" i="18"/>
  <c r="AF289" i="18"/>
  <c r="BP289" i="17"/>
  <c r="AP289" i="17"/>
  <c r="AH288" i="17"/>
  <c r="CC289" i="17"/>
  <c r="CH288" i="17"/>
  <c r="BU288" i="17"/>
  <c r="BH288" i="17"/>
  <c r="P289" i="17"/>
  <c r="AU288" i="17"/>
  <c r="U288" i="17"/>
  <c r="BC289" i="17"/>
  <c r="AC289" i="17"/>
  <c r="CD292" i="16"/>
  <c r="CA292" i="16"/>
  <c r="CF292" i="16"/>
  <c r="BN292" i="16"/>
  <c r="BS292" i="16"/>
  <c r="BH291" i="16"/>
  <c r="AQ292" i="16"/>
  <c r="AN292" i="16"/>
  <c r="AS292" i="16"/>
  <c r="AD292" i="16"/>
  <c r="AA292" i="16"/>
  <c r="AF292" i="16"/>
  <c r="O291" i="16"/>
  <c r="R291" i="16"/>
  <c r="T291" i="16"/>
  <c r="L292" i="16" s="1"/>
  <c r="P292" i="16" s="1"/>
  <c r="L289" i="15"/>
  <c r="Q289" i="15"/>
  <c r="I290" i="15" s="1"/>
  <c r="O289" i="15"/>
  <c r="L290" i="14"/>
  <c r="Q290" i="14"/>
  <c r="I291" i="14" s="1"/>
  <c r="O290" i="14"/>
  <c r="AO289" i="18" l="1"/>
  <c r="AT289" i="18"/>
  <c r="AL290" i="18" s="1"/>
  <c r="AR289" i="18"/>
  <c r="CB289" i="18"/>
  <c r="CG289" i="18"/>
  <c r="BY290" i="18" s="1"/>
  <c r="CE289" i="18"/>
  <c r="BU289" i="18"/>
  <c r="AB289" i="18"/>
  <c r="AG289" i="18"/>
  <c r="Y290" i="18" s="1"/>
  <c r="AE289" i="18"/>
  <c r="BP290" i="18"/>
  <c r="BB289" i="18"/>
  <c r="BE289" i="18"/>
  <c r="BG289" i="18"/>
  <c r="AY290" i="18" s="1"/>
  <c r="Q290" i="18"/>
  <c r="N290" i="18"/>
  <c r="S290" i="18"/>
  <c r="BD289" i="17"/>
  <c r="BA289" i="17"/>
  <c r="BF289" i="17"/>
  <c r="Q289" i="17"/>
  <c r="N289" i="17"/>
  <c r="S289" i="17"/>
  <c r="AD289" i="17"/>
  <c r="AA289" i="17"/>
  <c r="AF289" i="17"/>
  <c r="CD289" i="17"/>
  <c r="CA289" i="17"/>
  <c r="CF289" i="17"/>
  <c r="BQ289" i="17"/>
  <c r="BN289" i="17"/>
  <c r="BS289" i="17"/>
  <c r="AQ289" i="17"/>
  <c r="AN289" i="17"/>
  <c r="AS289" i="17"/>
  <c r="CB292" i="16"/>
  <c r="CG292" i="16"/>
  <c r="BY293" i="16" s="1"/>
  <c r="CC293" i="16" s="1"/>
  <c r="CE292" i="16"/>
  <c r="BO292" i="16"/>
  <c r="BT292" i="16"/>
  <c r="BL293" i="16" s="1"/>
  <c r="BP293" i="16" s="1"/>
  <c r="BQ293" i="16" s="1"/>
  <c r="BR292" i="16"/>
  <c r="BD292" i="16"/>
  <c r="BA292" i="16"/>
  <c r="BF292" i="16"/>
  <c r="AO292" i="16"/>
  <c r="AR292" i="16"/>
  <c r="AT292" i="16"/>
  <c r="AL293" i="16" s="1"/>
  <c r="AP293" i="16" s="1"/>
  <c r="AB292" i="16"/>
  <c r="AG292" i="16"/>
  <c r="Y293" i="16" s="1"/>
  <c r="AC293" i="16" s="1"/>
  <c r="AE292" i="16"/>
  <c r="U291" i="16"/>
  <c r="R289" i="15"/>
  <c r="M290" i="15"/>
  <c r="R290" i="14"/>
  <c r="M291" i="14"/>
  <c r="AC290" i="18" l="1"/>
  <c r="BQ290" i="18"/>
  <c r="BN290" i="18"/>
  <c r="BS290" i="18"/>
  <c r="AH289" i="18"/>
  <c r="AU289" i="18"/>
  <c r="CC290" i="18"/>
  <c r="AP290" i="18"/>
  <c r="CH289" i="18"/>
  <c r="O290" i="18"/>
  <c r="R290" i="18"/>
  <c r="T290" i="18"/>
  <c r="L291" i="18" s="1"/>
  <c r="BC290" i="18"/>
  <c r="BH289" i="18"/>
  <c r="AB289" i="17"/>
  <c r="AE289" i="17"/>
  <c r="AG289" i="17"/>
  <c r="Y290" i="17" s="1"/>
  <c r="BB289" i="17"/>
  <c r="BE289" i="17"/>
  <c r="BG289" i="17"/>
  <c r="AY290" i="17" s="1"/>
  <c r="BO289" i="17"/>
  <c r="BT289" i="17"/>
  <c r="BL290" i="17" s="1"/>
  <c r="BR289" i="17"/>
  <c r="O289" i="17"/>
  <c r="T289" i="17"/>
  <c r="L290" i="17" s="1"/>
  <c r="R289" i="17"/>
  <c r="CB289" i="17"/>
  <c r="CE289" i="17"/>
  <c r="CG289" i="17"/>
  <c r="BY290" i="17" s="1"/>
  <c r="AO289" i="17"/>
  <c r="AR289" i="17"/>
  <c r="AT289" i="17"/>
  <c r="AL290" i="17" s="1"/>
  <c r="CH292" i="16"/>
  <c r="BU292" i="16"/>
  <c r="BB292" i="16"/>
  <c r="BG292" i="16"/>
  <c r="AY293" i="16" s="1"/>
  <c r="BC293" i="16" s="1"/>
  <c r="BE292" i="16"/>
  <c r="AU292" i="16"/>
  <c r="AH292" i="16"/>
  <c r="Q292" i="16"/>
  <c r="N292" i="16"/>
  <c r="S292" i="16"/>
  <c r="N290" i="15"/>
  <c r="K290" i="15"/>
  <c r="P290" i="15"/>
  <c r="N291" i="14"/>
  <c r="K291" i="14"/>
  <c r="P291" i="14"/>
  <c r="BD290" i="18" l="1"/>
  <c r="BA290" i="18"/>
  <c r="BF290" i="18"/>
  <c r="BO290" i="18"/>
  <c r="BT290" i="18"/>
  <c r="BL291" i="18" s="1"/>
  <c r="BR290" i="18"/>
  <c r="P291" i="18"/>
  <c r="CD290" i="18"/>
  <c r="CA290" i="18"/>
  <c r="CF290" i="18"/>
  <c r="AQ290" i="18"/>
  <c r="AN290" i="18"/>
  <c r="AS290" i="18"/>
  <c r="U290" i="18"/>
  <c r="AD290" i="18"/>
  <c r="AA290" i="18"/>
  <c r="AF290" i="18"/>
  <c r="U289" i="17"/>
  <c r="P290" i="17"/>
  <c r="AU289" i="17"/>
  <c r="BU289" i="17"/>
  <c r="CC290" i="17"/>
  <c r="CH289" i="17"/>
  <c r="BC290" i="17"/>
  <c r="AH289" i="17"/>
  <c r="AP290" i="17"/>
  <c r="BP290" i="17"/>
  <c r="AC290" i="17"/>
  <c r="BH289" i="17"/>
  <c r="CD293" i="16"/>
  <c r="CA293" i="16"/>
  <c r="CF293" i="16"/>
  <c r="BN293" i="16"/>
  <c r="BS293" i="16"/>
  <c r="BH292" i="16"/>
  <c r="AQ293" i="16"/>
  <c r="AN293" i="16"/>
  <c r="AS293" i="16"/>
  <c r="AD293" i="16"/>
  <c r="AA293" i="16"/>
  <c r="AF293" i="16"/>
  <c r="O292" i="16"/>
  <c r="T292" i="16"/>
  <c r="L293" i="16" s="1"/>
  <c r="P293" i="16" s="1"/>
  <c r="R292" i="16"/>
  <c r="L290" i="15"/>
  <c r="O290" i="15"/>
  <c r="Q290" i="15"/>
  <c r="I291" i="15" s="1"/>
  <c r="L291" i="14"/>
  <c r="O291" i="14"/>
  <c r="Q291" i="14"/>
  <c r="I292" i="14" s="1"/>
  <c r="Q291" i="18" l="1"/>
  <c r="N291" i="18"/>
  <c r="S291" i="18"/>
  <c r="AO290" i="18"/>
  <c r="AT290" i="18"/>
  <c r="AL291" i="18" s="1"/>
  <c r="AR290" i="18"/>
  <c r="CB290" i="18"/>
  <c r="CG290" i="18"/>
  <c r="BY291" i="18" s="1"/>
  <c r="CE290" i="18"/>
  <c r="BU290" i="18"/>
  <c r="BB290" i="18"/>
  <c r="BE290" i="18"/>
  <c r="BG290" i="18"/>
  <c r="AY291" i="18" s="1"/>
  <c r="BP291" i="18"/>
  <c r="AB290" i="18"/>
  <c r="AG290" i="18"/>
  <c r="Y291" i="18" s="1"/>
  <c r="AE290" i="18"/>
  <c r="Q290" i="17"/>
  <c r="N290" i="17"/>
  <c r="S290" i="17"/>
  <c r="BQ290" i="17"/>
  <c r="BN290" i="17"/>
  <c r="BS290" i="17"/>
  <c r="CD290" i="17"/>
  <c r="CA290" i="17"/>
  <c r="CF290" i="17"/>
  <c r="AD290" i="17"/>
  <c r="AA290" i="17"/>
  <c r="AF290" i="17"/>
  <c r="BD290" i="17"/>
  <c r="BA290" i="17"/>
  <c r="BF290" i="17"/>
  <c r="AQ290" i="17"/>
  <c r="AN290" i="17"/>
  <c r="AS290" i="17"/>
  <c r="CB293" i="16"/>
  <c r="CE293" i="16"/>
  <c r="CG293" i="16"/>
  <c r="BY294" i="16" s="1"/>
  <c r="CC294" i="16" s="1"/>
  <c r="BO293" i="16"/>
  <c r="BR293" i="16"/>
  <c r="BT293" i="16"/>
  <c r="BL294" i="16" s="1"/>
  <c r="BP294" i="16" s="1"/>
  <c r="BQ294" i="16" s="1"/>
  <c r="BD293" i="16"/>
  <c r="BA293" i="16"/>
  <c r="BF293" i="16"/>
  <c r="AO293" i="16"/>
  <c r="AT293" i="16"/>
  <c r="AL294" i="16" s="1"/>
  <c r="AP294" i="16" s="1"/>
  <c r="AR293" i="16"/>
  <c r="AB293" i="16"/>
  <c r="AG293" i="16"/>
  <c r="Y294" i="16" s="1"/>
  <c r="AC294" i="16" s="1"/>
  <c r="AE293" i="16"/>
  <c r="U292" i="16"/>
  <c r="M291" i="15"/>
  <c r="R290" i="15"/>
  <c r="M292" i="14"/>
  <c r="R291" i="14"/>
  <c r="AU290" i="18" l="1"/>
  <c r="AH290" i="18"/>
  <c r="AP291" i="18"/>
  <c r="BQ291" i="18"/>
  <c r="BN291" i="18"/>
  <c r="BS291" i="18"/>
  <c r="CH290" i="18"/>
  <c r="O291" i="18"/>
  <c r="T291" i="18"/>
  <c r="L292" i="18" s="1"/>
  <c r="R291" i="18"/>
  <c r="BH290" i="18"/>
  <c r="AC291" i="18"/>
  <c r="BC291" i="18"/>
  <c r="CC291" i="18"/>
  <c r="BO290" i="17"/>
  <c r="BT290" i="17"/>
  <c r="BL291" i="17" s="1"/>
  <c r="BR290" i="17"/>
  <c r="AB290" i="17"/>
  <c r="AG290" i="17"/>
  <c r="Y291" i="17" s="1"/>
  <c r="AE290" i="17"/>
  <c r="CB290" i="17"/>
  <c r="CG290" i="17"/>
  <c r="BY291" i="17" s="1"/>
  <c r="CE290" i="17"/>
  <c r="BB290" i="17"/>
  <c r="BE290" i="17"/>
  <c r="BG290" i="17"/>
  <c r="AY291" i="17" s="1"/>
  <c r="O290" i="17"/>
  <c r="R290" i="17"/>
  <c r="T290" i="17"/>
  <c r="L291" i="17" s="1"/>
  <c r="AO290" i="17"/>
  <c r="AT290" i="17"/>
  <c r="AL291" i="17" s="1"/>
  <c r="AR290" i="17"/>
  <c r="CH293" i="16"/>
  <c r="BU293" i="16"/>
  <c r="BB293" i="16"/>
  <c r="BG293" i="16"/>
  <c r="AY294" i="16" s="1"/>
  <c r="BC294" i="16" s="1"/>
  <c r="BE293" i="16"/>
  <c r="AU293" i="16"/>
  <c r="AH293" i="16"/>
  <c r="Q293" i="16"/>
  <c r="N293" i="16"/>
  <c r="S293" i="16"/>
  <c r="N291" i="15"/>
  <c r="K291" i="15"/>
  <c r="P291" i="15"/>
  <c r="N292" i="14"/>
  <c r="K292" i="14"/>
  <c r="P292" i="14"/>
  <c r="P292" i="18" l="1"/>
  <c r="CD291" i="18"/>
  <c r="CA291" i="18"/>
  <c r="CF291" i="18"/>
  <c r="AD291" i="18"/>
  <c r="AA291" i="18"/>
  <c r="AF291" i="18"/>
  <c r="U291" i="18"/>
  <c r="BD291" i="18"/>
  <c r="BA291" i="18"/>
  <c r="BF291" i="18"/>
  <c r="AQ291" i="18"/>
  <c r="AN291" i="18"/>
  <c r="AS291" i="18"/>
  <c r="BO291" i="18"/>
  <c r="BR291" i="18"/>
  <c r="BT291" i="18"/>
  <c r="BL292" i="18" s="1"/>
  <c r="AC291" i="17"/>
  <c r="BP291" i="17"/>
  <c r="BH290" i="17"/>
  <c r="AH290" i="17"/>
  <c r="BC291" i="17"/>
  <c r="BU290" i="17"/>
  <c r="P291" i="17"/>
  <c r="CC291" i="17"/>
  <c r="AU290" i="17"/>
  <c r="AP291" i="17"/>
  <c r="CH290" i="17"/>
  <c r="U290" i="17"/>
  <c r="CD294" i="16"/>
  <c r="CA294" i="16"/>
  <c r="CF294" i="16"/>
  <c r="BN294" i="16"/>
  <c r="BS294" i="16"/>
  <c r="BH293" i="16"/>
  <c r="AQ294" i="16"/>
  <c r="AN294" i="16"/>
  <c r="AS294" i="16"/>
  <c r="AD294" i="16"/>
  <c r="AA294" i="16"/>
  <c r="AF294" i="16"/>
  <c r="O293" i="16"/>
  <c r="R293" i="16"/>
  <c r="T293" i="16"/>
  <c r="L294" i="16" s="1"/>
  <c r="P294" i="16" s="1"/>
  <c r="L291" i="15"/>
  <c r="Q291" i="15"/>
  <c r="I292" i="15" s="1"/>
  <c r="O291" i="15"/>
  <c r="L292" i="14"/>
  <c r="Q292" i="14"/>
  <c r="I293" i="14" s="1"/>
  <c r="O292" i="14"/>
  <c r="CB291" i="18" l="1"/>
  <c r="CE291" i="18"/>
  <c r="CG291" i="18"/>
  <c r="BY292" i="18" s="1"/>
  <c r="BP292" i="18"/>
  <c r="AO291" i="18"/>
  <c r="AR291" i="18"/>
  <c r="AT291" i="18"/>
  <c r="AL292" i="18" s="1"/>
  <c r="BB291" i="18"/>
  <c r="BG291" i="18"/>
  <c r="AY292" i="18" s="1"/>
  <c r="BE291" i="18"/>
  <c r="BU291" i="18"/>
  <c r="Q292" i="18"/>
  <c r="N292" i="18"/>
  <c r="S292" i="18"/>
  <c r="AB291" i="18"/>
  <c r="AG291" i="18"/>
  <c r="Y292" i="18" s="1"/>
  <c r="AE291" i="18"/>
  <c r="BQ291" i="17"/>
  <c r="BN291" i="17"/>
  <c r="BS291" i="17"/>
  <c r="CD291" i="17"/>
  <c r="CA291" i="17"/>
  <c r="CF291" i="17"/>
  <c r="Q291" i="17"/>
  <c r="N291" i="17"/>
  <c r="S291" i="17"/>
  <c r="AQ291" i="17"/>
  <c r="AN291" i="17"/>
  <c r="AS291" i="17"/>
  <c r="BD291" i="17"/>
  <c r="BA291" i="17"/>
  <c r="BF291" i="17"/>
  <c r="AD291" i="17"/>
  <c r="AA291" i="17"/>
  <c r="AF291" i="17"/>
  <c r="CB294" i="16"/>
  <c r="CE294" i="16"/>
  <c r="CG294" i="16"/>
  <c r="BY295" i="16" s="1"/>
  <c r="CC295" i="16" s="1"/>
  <c r="BO294" i="16"/>
  <c r="BT294" i="16"/>
  <c r="BL295" i="16" s="1"/>
  <c r="BP295" i="16" s="1"/>
  <c r="BQ295" i="16" s="1"/>
  <c r="BR294" i="16"/>
  <c r="BD294" i="16"/>
  <c r="BA294" i="16"/>
  <c r="BF294" i="16"/>
  <c r="AO294" i="16"/>
  <c r="AR294" i="16"/>
  <c r="AT294" i="16"/>
  <c r="AL295" i="16" s="1"/>
  <c r="AP295" i="16" s="1"/>
  <c r="AB294" i="16"/>
  <c r="AG294" i="16"/>
  <c r="Y295" i="16" s="1"/>
  <c r="AC295" i="16" s="1"/>
  <c r="AE294" i="16"/>
  <c r="U293" i="16"/>
  <c r="R291" i="15"/>
  <c r="M292" i="15"/>
  <c r="M293" i="14"/>
  <c r="R292" i="14"/>
  <c r="BH291" i="18" l="1"/>
  <c r="CC292" i="18"/>
  <c r="AU291" i="18"/>
  <c r="AH291" i="18"/>
  <c r="AC292" i="18"/>
  <c r="CH291" i="18"/>
  <c r="BQ292" i="18"/>
  <c r="BN292" i="18"/>
  <c r="BS292" i="18"/>
  <c r="BC292" i="18"/>
  <c r="O292" i="18"/>
  <c r="T292" i="18"/>
  <c r="L293" i="18" s="1"/>
  <c r="R292" i="18"/>
  <c r="AP292" i="18"/>
  <c r="BB291" i="17"/>
  <c r="BG291" i="17"/>
  <c r="AY292" i="17" s="1"/>
  <c r="BE291" i="17"/>
  <c r="AO291" i="17"/>
  <c r="AR291" i="17"/>
  <c r="AT291" i="17"/>
  <c r="AL292" i="17" s="1"/>
  <c r="CB291" i="17"/>
  <c r="CE291" i="17"/>
  <c r="CG291" i="17"/>
  <c r="BY292" i="17" s="1"/>
  <c r="O291" i="17"/>
  <c r="T291" i="17"/>
  <c r="L292" i="17" s="1"/>
  <c r="R291" i="17"/>
  <c r="BO291" i="17"/>
  <c r="BR291" i="17"/>
  <c r="BT291" i="17"/>
  <c r="BL292" i="17" s="1"/>
  <c r="AB291" i="17"/>
  <c r="AE291" i="17"/>
  <c r="AG291" i="17"/>
  <c r="Y292" i="17" s="1"/>
  <c r="CH294" i="16"/>
  <c r="BU294" i="16"/>
  <c r="BB294" i="16"/>
  <c r="BG294" i="16"/>
  <c r="AY295" i="16" s="1"/>
  <c r="BC295" i="16" s="1"/>
  <c r="BE294" i="16"/>
  <c r="AU294" i="16"/>
  <c r="AH294" i="16"/>
  <c r="Q294" i="16"/>
  <c r="N294" i="16"/>
  <c r="S294" i="16"/>
  <c r="N292" i="15"/>
  <c r="K292" i="15"/>
  <c r="P292" i="15"/>
  <c r="N293" i="14"/>
  <c r="K293" i="14"/>
  <c r="P293" i="14"/>
  <c r="BO292" i="18" l="1"/>
  <c r="BT292" i="18"/>
  <c r="BL293" i="18" s="1"/>
  <c r="BR292" i="18"/>
  <c r="CD292" i="18"/>
  <c r="CA292" i="18"/>
  <c r="CF292" i="18"/>
  <c r="AQ292" i="18"/>
  <c r="AN292" i="18"/>
  <c r="AS292" i="18"/>
  <c r="P293" i="18"/>
  <c r="BD292" i="18"/>
  <c r="BA292" i="18"/>
  <c r="BF292" i="18"/>
  <c r="U292" i="18"/>
  <c r="AD292" i="18"/>
  <c r="AA292" i="18"/>
  <c r="AF292" i="18"/>
  <c r="P292" i="17"/>
  <c r="AH291" i="17"/>
  <c r="BH291" i="17"/>
  <c r="AC292" i="17"/>
  <c r="AU291" i="17"/>
  <c r="BC292" i="17"/>
  <c r="BU291" i="17"/>
  <c r="CC292" i="17"/>
  <c r="AP292" i="17"/>
  <c r="U291" i="17"/>
  <c r="BP292" i="17"/>
  <c r="CH291" i="17"/>
  <c r="CD295" i="16"/>
  <c r="CA295" i="16"/>
  <c r="CF295" i="16"/>
  <c r="G34" i="16" s="1"/>
  <c r="BN295" i="16"/>
  <c r="BS295" i="16"/>
  <c r="F34" i="16" s="1"/>
  <c r="BH294" i="16"/>
  <c r="AQ295" i="16"/>
  <c r="AN295" i="16"/>
  <c r="AS295" i="16"/>
  <c r="D34" i="16" s="1"/>
  <c r="AD295" i="16"/>
  <c r="AA295" i="16"/>
  <c r="AF295" i="16"/>
  <c r="C34" i="16" s="1"/>
  <c r="O294" i="16"/>
  <c r="R294" i="16"/>
  <c r="T294" i="16"/>
  <c r="L295" i="16" s="1"/>
  <c r="P295" i="16" s="1"/>
  <c r="L292" i="15"/>
  <c r="O292" i="15"/>
  <c r="Q292" i="15"/>
  <c r="I293" i="15" s="1"/>
  <c r="L293" i="14"/>
  <c r="Q293" i="14"/>
  <c r="I294" i="14" s="1"/>
  <c r="O293" i="14"/>
  <c r="BB292" i="18" l="1"/>
  <c r="BE292" i="18"/>
  <c r="BG292" i="18"/>
  <c r="AY293" i="18" s="1"/>
  <c r="AB292" i="18"/>
  <c r="AG292" i="18"/>
  <c r="Y293" i="18" s="1"/>
  <c r="AE292" i="18"/>
  <c r="BU292" i="18"/>
  <c r="BP293" i="18"/>
  <c r="CB292" i="18"/>
  <c r="CE292" i="18"/>
  <c r="CG292" i="18"/>
  <c r="BY293" i="18" s="1"/>
  <c r="Q293" i="18"/>
  <c r="N293" i="18"/>
  <c r="S293" i="18"/>
  <c r="AO292" i="18"/>
  <c r="AT292" i="18"/>
  <c r="AL293" i="18" s="1"/>
  <c r="AR292" i="18"/>
  <c r="CD292" i="17"/>
  <c r="CA292" i="17"/>
  <c r="CF292" i="17"/>
  <c r="BD292" i="17"/>
  <c r="BA292" i="17"/>
  <c r="BF292" i="17"/>
  <c r="AD292" i="17"/>
  <c r="AA292" i="17"/>
  <c r="AF292" i="17"/>
  <c r="BQ292" i="17"/>
  <c r="BN292" i="17"/>
  <c r="BS292" i="17"/>
  <c r="AQ292" i="17"/>
  <c r="AN292" i="17"/>
  <c r="AS292" i="17"/>
  <c r="Q292" i="17"/>
  <c r="N292" i="17"/>
  <c r="S292" i="17"/>
  <c r="CB295" i="16"/>
  <c r="CG295" i="16"/>
  <c r="BY296" i="16" s="1"/>
  <c r="CC296" i="16" s="1"/>
  <c r="CE295" i="16"/>
  <c r="BO295" i="16"/>
  <c r="BR295" i="16"/>
  <c r="BT295" i="16"/>
  <c r="BL296" i="16" s="1"/>
  <c r="BP296" i="16" s="1"/>
  <c r="BQ296" i="16" s="1"/>
  <c r="BD295" i="16"/>
  <c r="BA295" i="16"/>
  <c r="BF295" i="16"/>
  <c r="E34" i="16" s="1"/>
  <c r="AO295" i="16"/>
  <c r="AT295" i="16"/>
  <c r="AL296" i="16" s="1"/>
  <c r="AP296" i="16" s="1"/>
  <c r="AR295" i="16"/>
  <c r="AB295" i="16"/>
  <c r="AG295" i="16"/>
  <c r="Y296" i="16" s="1"/>
  <c r="AC296" i="16" s="1"/>
  <c r="AE295" i="16"/>
  <c r="U294" i="16"/>
  <c r="M293" i="15"/>
  <c r="R292" i="15"/>
  <c r="R293" i="14"/>
  <c r="M294" i="14"/>
  <c r="CH292" i="18" l="1"/>
  <c r="BC293" i="18"/>
  <c r="AH292" i="18"/>
  <c r="BH292" i="18"/>
  <c r="AU292" i="18"/>
  <c r="AP293" i="18"/>
  <c r="B32" i="18"/>
  <c r="CC293" i="18"/>
  <c r="AC293" i="18"/>
  <c r="BQ293" i="18"/>
  <c r="BN293" i="18"/>
  <c r="BS293" i="18"/>
  <c r="O293" i="18"/>
  <c r="T293" i="18"/>
  <c r="L294" i="18" s="1"/>
  <c r="R293" i="18"/>
  <c r="O292" i="17"/>
  <c r="T292" i="17"/>
  <c r="L293" i="17" s="1"/>
  <c r="R292" i="17"/>
  <c r="AO292" i="17"/>
  <c r="AR292" i="17"/>
  <c r="AT292" i="17"/>
  <c r="AL293" i="17" s="1"/>
  <c r="BO292" i="17"/>
  <c r="BR292" i="17"/>
  <c r="BT292" i="17"/>
  <c r="BL293" i="17" s="1"/>
  <c r="AB292" i="17"/>
  <c r="AE292" i="17"/>
  <c r="AG292" i="17"/>
  <c r="Y293" i="17" s="1"/>
  <c r="BB292" i="17"/>
  <c r="BG292" i="17"/>
  <c r="AY293" i="17" s="1"/>
  <c r="BE292" i="17"/>
  <c r="CB292" i="17"/>
  <c r="CE292" i="17"/>
  <c r="CG292" i="17"/>
  <c r="BY293" i="17" s="1"/>
  <c r="CH295" i="16"/>
  <c r="BU295" i="16"/>
  <c r="BB295" i="16"/>
  <c r="BG295" i="16"/>
  <c r="AY296" i="16" s="1"/>
  <c r="BC296" i="16" s="1"/>
  <c r="BE295" i="16"/>
  <c r="AU295" i="16"/>
  <c r="AH295" i="16"/>
  <c r="Q295" i="16"/>
  <c r="N295" i="16"/>
  <c r="S295" i="16"/>
  <c r="B34" i="16" s="1"/>
  <c r="N293" i="15"/>
  <c r="K293" i="15"/>
  <c r="P293" i="15"/>
  <c r="N294" i="14"/>
  <c r="K294" i="14"/>
  <c r="P294" i="14"/>
  <c r="P294" i="18" l="1"/>
  <c r="CD293" i="18"/>
  <c r="CA293" i="18"/>
  <c r="CF293" i="18"/>
  <c r="BD293" i="18"/>
  <c r="BA293" i="18"/>
  <c r="BF293" i="18"/>
  <c r="F32" i="18"/>
  <c r="BO293" i="18"/>
  <c r="BR293" i="18"/>
  <c r="BT293" i="18"/>
  <c r="BL294" i="18" s="1"/>
  <c r="AD293" i="18"/>
  <c r="AA293" i="18"/>
  <c r="AF293" i="18"/>
  <c r="U293" i="18"/>
  <c r="AQ293" i="18"/>
  <c r="AN293" i="18"/>
  <c r="AS293" i="18"/>
  <c r="AU292" i="17"/>
  <c r="AC293" i="17"/>
  <c r="AH292" i="17"/>
  <c r="CH292" i="17"/>
  <c r="BH292" i="17"/>
  <c r="BU292" i="17"/>
  <c r="U292" i="17"/>
  <c r="CC293" i="17"/>
  <c r="BC293" i="17"/>
  <c r="P293" i="17"/>
  <c r="AP293" i="17"/>
  <c r="BP293" i="17"/>
  <c r="CD296" i="16"/>
  <c r="CA296" i="16"/>
  <c r="CF296" i="16"/>
  <c r="BN296" i="16"/>
  <c r="BS296" i="16"/>
  <c r="BH295" i="16"/>
  <c r="AQ296" i="16"/>
  <c r="AN296" i="16"/>
  <c r="AS296" i="16"/>
  <c r="AD296" i="16"/>
  <c r="AA296" i="16"/>
  <c r="AF296" i="16"/>
  <c r="O295" i="16"/>
  <c r="T295" i="16"/>
  <c r="L296" i="16" s="1"/>
  <c r="P296" i="16" s="1"/>
  <c r="R295" i="16"/>
  <c r="L293" i="15"/>
  <c r="Q293" i="15"/>
  <c r="I294" i="15" s="1"/>
  <c r="O293" i="15"/>
  <c r="L294" i="14"/>
  <c r="O294" i="14"/>
  <c r="Q294" i="14"/>
  <c r="I295" i="14" s="1"/>
  <c r="E32" i="18" l="1"/>
  <c r="CB293" i="18"/>
  <c r="CE293" i="18"/>
  <c r="CG293" i="18"/>
  <c r="BY294" i="18" s="1"/>
  <c r="C32" i="18"/>
  <c r="G32" i="18"/>
  <c r="BB293" i="18"/>
  <c r="BE293" i="18"/>
  <c r="BG293" i="18"/>
  <c r="AY294" i="18" s="1"/>
  <c r="BP294" i="18"/>
  <c r="AO293" i="18"/>
  <c r="AR293" i="18"/>
  <c r="AT293" i="18"/>
  <c r="AL294" i="18" s="1"/>
  <c r="Q294" i="18"/>
  <c r="N294" i="18"/>
  <c r="S294" i="18"/>
  <c r="AB293" i="18"/>
  <c r="AG293" i="18"/>
  <c r="Y294" i="18" s="1"/>
  <c r="AE293" i="18"/>
  <c r="D32" i="18"/>
  <c r="BU293" i="18"/>
  <c r="Q293" i="17"/>
  <c r="N293" i="17"/>
  <c r="S293" i="17"/>
  <c r="BQ293" i="17"/>
  <c r="BN293" i="17"/>
  <c r="BS293" i="17"/>
  <c r="AQ293" i="17"/>
  <c r="AN293" i="17"/>
  <c r="AS293" i="17"/>
  <c r="AD293" i="17"/>
  <c r="AA293" i="17"/>
  <c r="AF293" i="17"/>
  <c r="CD293" i="17"/>
  <c r="CA293" i="17"/>
  <c r="CF293" i="17"/>
  <c r="BD293" i="17"/>
  <c r="BA293" i="17"/>
  <c r="BF293" i="17"/>
  <c r="CB296" i="16"/>
  <c r="CG296" i="16"/>
  <c r="BY297" i="16" s="1"/>
  <c r="CC297" i="16" s="1"/>
  <c r="CE296" i="16"/>
  <c r="BO296" i="16"/>
  <c r="BT296" i="16"/>
  <c r="BL297" i="16" s="1"/>
  <c r="BP297" i="16" s="1"/>
  <c r="BQ297" i="16" s="1"/>
  <c r="BR296" i="16"/>
  <c r="BD296" i="16"/>
  <c r="BA296" i="16"/>
  <c r="BF296" i="16"/>
  <c r="AO296" i="16"/>
  <c r="AR296" i="16"/>
  <c r="AT296" i="16"/>
  <c r="AL297" i="16" s="1"/>
  <c r="AP297" i="16" s="1"/>
  <c r="AB296" i="16"/>
  <c r="AG296" i="16"/>
  <c r="Y297" i="16" s="1"/>
  <c r="AC297" i="16" s="1"/>
  <c r="AE296" i="16"/>
  <c r="U295" i="16"/>
  <c r="M294" i="15"/>
  <c r="R293" i="15"/>
  <c r="M295" i="14"/>
  <c r="R294" i="14"/>
  <c r="CC294" i="18" l="1"/>
  <c r="BC294" i="18"/>
  <c r="CH293" i="18"/>
  <c r="AH293" i="18"/>
  <c r="BQ294" i="18"/>
  <c r="BN294" i="18"/>
  <c r="BS294" i="18"/>
  <c r="O294" i="18"/>
  <c r="T294" i="18"/>
  <c r="L295" i="18" s="1"/>
  <c r="R294" i="18"/>
  <c r="BH293" i="18"/>
  <c r="AU293" i="18"/>
  <c r="AC294" i="18"/>
  <c r="AP294" i="18"/>
  <c r="CB293" i="17"/>
  <c r="CG293" i="17"/>
  <c r="BY294" i="17" s="1"/>
  <c r="CE293" i="17"/>
  <c r="BO293" i="17"/>
  <c r="BR293" i="17"/>
  <c r="BT293" i="17"/>
  <c r="BL294" i="17" s="1"/>
  <c r="C32" i="17"/>
  <c r="AB293" i="17"/>
  <c r="AG293" i="17"/>
  <c r="Y294" i="17" s="1"/>
  <c r="AE293" i="17"/>
  <c r="B32" i="17"/>
  <c r="G32" i="17"/>
  <c r="O293" i="17"/>
  <c r="T293" i="17"/>
  <c r="L294" i="17" s="1"/>
  <c r="R293" i="17"/>
  <c r="AO293" i="17"/>
  <c r="AR293" i="17"/>
  <c r="AT293" i="17"/>
  <c r="AL294" i="17" s="1"/>
  <c r="F32" i="17"/>
  <c r="E32" i="17"/>
  <c r="BB293" i="17"/>
  <c r="BE293" i="17"/>
  <c r="BG293" i="17"/>
  <c r="AY294" i="17" s="1"/>
  <c r="D32" i="17"/>
  <c r="CH296" i="16"/>
  <c r="BU296" i="16"/>
  <c r="BB296" i="16"/>
  <c r="BG296" i="16"/>
  <c r="AY297" i="16" s="1"/>
  <c r="BC297" i="16" s="1"/>
  <c r="BE296" i="16"/>
  <c r="AU296" i="16"/>
  <c r="AH296" i="16"/>
  <c r="Q296" i="16"/>
  <c r="N296" i="16"/>
  <c r="S296" i="16"/>
  <c r="N294" i="15"/>
  <c r="K294" i="15"/>
  <c r="P294" i="15"/>
  <c r="N295" i="14"/>
  <c r="K295" i="14"/>
  <c r="P295" i="14"/>
  <c r="BO294" i="18" l="1"/>
  <c r="BR294" i="18"/>
  <c r="BT294" i="18"/>
  <c r="BL295" i="18" s="1"/>
  <c r="P295" i="18"/>
  <c r="AD294" i="18"/>
  <c r="AA294" i="18"/>
  <c r="AF294" i="18"/>
  <c r="U294" i="18"/>
  <c r="AQ294" i="18"/>
  <c r="AN294" i="18"/>
  <c r="AS294" i="18"/>
  <c r="BD294" i="18"/>
  <c r="BA294" i="18"/>
  <c r="BF294" i="18"/>
  <c r="CD294" i="18"/>
  <c r="CA294" i="18"/>
  <c r="CF294" i="18"/>
  <c r="BC294" i="17"/>
  <c r="BH293" i="17"/>
  <c r="AH293" i="17"/>
  <c r="CH293" i="17"/>
  <c r="BP294" i="17"/>
  <c r="AP294" i="17"/>
  <c r="BU293" i="17"/>
  <c r="AU293" i="17"/>
  <c r="U293" i="17"/>
  <c r="AC294" i="17"/>
  <c r="CC294" i="17"/>
  <c r="P294" i="17"/>
  <c r="CD297" i="16"/>
  <c r="CA297" i="16"/>
  <c r="CF297" i="16"/>
  <c r="BN297" i="16"/>
  <c r="BS297" i="16"/>
  <c r="BH296" i="16"/>
  <c r="AQ297" i="16"/>
  <c r="AN297" i="16"/>
  <c r="AS297" i="16"/>
  <c r="AD297" i="16"/>
  <c r="AA297" i="16"/>
  <c r="AF297" i="16"/>
  <c r="O296" i="16"/>
  <c r="T296" i="16"/>
  <c r="L297" i="16" s="1"/>
  <c r="P297" i="16" s="1"/>
  <c r="R296" i="16"/>
  <c r="L294" i="15"/>
  <c r="Q294" i="15"/>
  <c r="I295" i="15" s="1"/>
  <c r="O294" i="15"/>
  <c r="L295" i="14"/>
  <c r="Q295" i="14"/>
  <c r="I296" i="14" s="1"/>
  <c r="O295" i="14"/>
  <c r="AB294" i="18" l="1"/>
  <c r="AG294" i="18"/>
  <c r="Y295" i="18" s="1"/>
  <c r="AE294" i="18"/>
  <c r="BP295" i="18"/>
  <c r="BB294" i="18"/>
  <c r="BE294" i="18"/>
  <c r="BG294" i="18"/>
  <c r="AY295" i="18" s="1"/>
  <c r="Q295" i="18"/>
  <c r="N295" i="18"/>
  <c r="S295" i="18"/>
  <c r="CB294" i="18"/>
  <c r="CG294" i="18"/>
  <c r="BY295" i="18" s="1"/>
  <c r="CE294" i="18"/>
  <c r="BU294" i="18"/>
  <c r="AO294" i="18"/>
  <c r="AR294" i="18"/>
  <c r="AT294" i="18"/>
  <c r="AL295" i="18" s="1"/>
  <c r="Q294" i="17"/>
  <c r="N294" i="17"/>
  <c r="S294" i="17"/>
  <c r="AD294" i="17"/>
  <c r="AA294" i="17"/>
  <c r="AF294" i="17"/>
  <c r="CD294" i="17"/>
  <c r="CA294" i="17"/>
  <c r="CF294" i="17"/>
  <c r="AQ294" i="17"/>
  <c r="AN294" i="17"/>
  <c r="AS294" i="17"/>
  <c r="BQ294" i="17"/>
  <c r="BN294" i="17"/>
  <c r="BS294" i="17"/>
  <c r="BD294" i="17"/>
  <c r="BA294" i="17"/>
  <c r="BF294" i="17"/>
  <c r="CB297" i="16"/>
  <c r="CG297" i="16"/>
  <c r="BY298" i="16" s="1"/>
  <c r="CC298" i="16" s="1"/>
  <c r="CE297" i="16"/>
  <c r="BO297" i="16"/>
  <c r="BR297" i="16"/>
  <c r="BT297" i="16"/>
  <c r="BL298" i="16" s="1"/>
  <c r="BP298" i="16" s="1"/>
  <c r="BQ298" i="16" s="1"/>
  <c r="BD297" i="16"/>
  <c r="BA297" i="16"/>
  <c r="BF297" i="16"/>
  <c r="AO297" i="16"/>
  <c r="AT297" i="16"/>
  <c r="AL298" i="16" s="1"/>
  <c r="AP298" i="16" s="1"/>
  <c r="AR297" i="16"/>
  <c r="AB297" i="16"/>
  <c r="AG297" i="16"/>
  <c r="Y298" i="16" s="1"/>
  <c r="AC298" i="16" s="1"/>
  <c r="AE297" i="16"/>
  <c r="U296" i="16"/>
  <c r="R294" i="15"/>
  <c r="M295" i="15"/>
  <c r="R295" i="14"/>
  <c r="M296" i="14"/>
  <c r="CC295" i="18" l="1"/>
  <c r="BC295" i="18"/>
  <c r="CH294" i="18"/>
  <c r="BQ295" i="18"/>
  <c r="BN295" i="18"/>
  <c r="BS295" i="18"/>
  <c r="AH294" i="18"/>
  <c r="BH294" i="18"/>
  <c r="AU294" i="18"/>
  <c r="O295" i="18"/>
  <c r="R295" i="18"/>
  <c r="T295" i="18"/>
  <c r="L296" i="18" s="1"/>
  <c r="AC295" i="18"/>
  <c r="AP295" i="18"/>
  <c r="CB294" i="17"/>
  <c r="CG294" i="17"/>
  <c r="BY295" i="17" s="1"/>
  <c r="CE294" i="17"/>
  <c r="BO294" i="17"/>
  <c r="BR294" i="17"/>
  <c r="BT294" i="17"/>
  <c r="BL295" i="17" s="1"/>
  <c r="AB294" i="17"/>
  <c r="AG294" i="17"/>
  <c r="Y295" i="17" s="1"/>
  <c r="AE294" i="17"/>
  <c r="AO294" i="17"/>
  <c r="AR294" i="17"/>
  <c r="AT294" i="17"/>
  <c r="AL295" i="17" s="1"/>
  <c r="O294" i="17"/>
  <c r="R294" i="17"/>
  <c r="T294" i="17"/>
  <c r="L295" i="17" s="1"/>
  <c r="BB294" i="17"/>
  <c r="BG294" i="17"/>
  <c r="AY295" i="17" s="1"/>
  <c r="BE294" i="17"/>
  <c r="CH297" i="16"/>
  <c r="BU297" i="16"/>
  <c r="BB297" i="16"/>
  <c r="BE297" i="16"/>
  <c r="BG297" i="16"/>
  <c r="AY298" i="16" s="1"/>
  <c r="BC298" i="16" s="1"/>
  <c r="AU297" i="16"/>
  <c r="AH297" i="16"/>
  <c r="Q297" i="16"/>
  <c r="N297" i="16"/>
  <c r="S297" i="16"/>
  <c r="N295" i="15"/>
  <c r="K295" i="15"/>
  <c r="P295" i="15"/>
  <c r="N296" i="14"/>
  <c r="K296" i="14"/>
  <c r="P296" i="14"/>
  <c r="AQ295" i="18" l="1"/>
  <c r="AN295" i="18"/>
  <c r="AS295" i="18"/>
  <c r="BO295" i="18"/>
  <c r="BR295" i="18"/>
  <c r="BT295" i="18"/>
  <c r="BL296" i="18" s="1"/>
  <c r="AD295" i="18"/>
  <c r="AA295" i="18"/>
  <c r="AF295" i="18"/>
  <c r="BD295" i="18"/>
  <c r="BA295" i="18"/>
  <c r="BF295" i="18"/>
  <c r="CD295" i="18"/>
  <c r="CA295" i="18"/>
  <c r="CF295" i="18"/>
  <c r="P296" i="18"/>
  <c r="U295" i="18"/>
  <c r="U294" i="17"/>
  <c r="BC295" i="17"/>
  <c r="AC295" i="17"/>
  <c r="BP295" i="17"/>
  <c r="AU294" i="17"/>
  <c r="CH294" i="17"/>
  <c r="BU294" i="17"/>
  <c r="CC295" i="17"/>
  <c r="BH294" i="17"/>
  <c r="AP295" i="17"/>
  <c r="P295" i="17"/>
  <c r="AH294" i="17"/>
  <c r="CD298" i="16"/>
  <c r="CA298" i="16"/>
  <c r="CF298" i="16"/>
  <c r="BN298" i="16"/>
  <c r="BS298" i="16"/>
  <c r="BH297" i="16"/>
  <c r="AQ298" i="16"/>
  <c r="AN298" i="16"/>
  <c r="AS298" i="16"/>
  <c r="AD298" i="16"/>
  <c r="AA298" i="16"/>
  <c r="AF298" i="16"/>
  <c r="O297" i="16"/>
  <c r="R297" i="16"/>
  <c r="T297" i="16"/>
  <c r="L298" i="16" s="1"/>
  <c r="P298" i="16" s="1"/>
  <c r="L295" i="15"/>
  <c r="O295" i="15"/>
  <c r="Q295" i="15"/>
  <c r="I296" i="15" s="1"/>
  <c r="L296" i="14"/>
  <c r="O296" i="14"/>
  <c r="Q296" i="14"/>
  <c r="I297" i="14" s="1"/>
  <c r="AB295" i="18" l="1"/>
  <c r="AE295" i="18"/>
  <c r="AG295" i="18"/>
  <c r="Y296" i="18" s="1"/>
  <c r="CB295" i="18"/>
  <c r="CG295" i="18"/>
  <c r="BY296" i="18" s="1"/>
  <c r="CE295" i="18"/>
  <c r="BU295" i="18"/>
  <c r="BB295" i="18"/>
  <c r="BE295" i="18"/>
  <c r="BG295" i="18"/>
  <c r="AY296" i="18" s="1"/>
  <c r="AO295" i="18"/>
  <c r="AR295" i="18"/>
  <c r="AT295" i="18"/>
  <c r="AL296" i="18" s="1"/>
  <c r="BP296" i="18"/>
  <c r="Q296" i="18"/>
  <c r="N296" i="18"/>
  <c r="S296" i="18"/>
  <c r="BQ295" i="17"/>
  <c r="BN295" i="17"/>
  <c r="BS295" i="17"/>
  <c r="AD295" i="17"/>
  <c r="AA295" i="17"/>
  <c r="AF295" i="17"/>
  <c r="AQ295" i="17"/>
  <c r="AN295" i="17"/>
  <c r="AS295" i="17"/>
  <c r="CD295" i="17"/>
  <c r="CA295" i="17"/>
  <c r="CF295" i="17"/>
  <c r="Q295" i="17"/>
  <c r="N295" i="17"/>
  <c r="S295" i="17"/>
  <c r="BD295" i="17"/>
  <c r="BA295" i="17"/>
  <c r="BF295" i="17"/>
  <c r="CB298" i="16"/>
  <c r="CE298" i="16"/>
  <c r="CG298" i="16"/>
  <c r="BY299" i="16" s="1"/>
  <c r="CC299" i="16" s="1"/>
  <c r="BO298" i="16"/>
  <c r="BT298" i="16"/>
  <c r="BL299" i="16" s="1"/>
  <c r="BP299" i="16" s="1"/>
  <c r="BQ299" i="16" s="1"/>
  <c r="BR298" i="16"/>
  <c r="BD298" i="16"/>
  <c r="BA298" i="16"/>
  <c r="BF298" i="16"/>
  <c r="AO298" i="16"/>
  <c r="AR298" i="16"/>
  <c r="AT298" i="16"/>
  <c r="AL299" i="16" s="1"/>
  <c r="AP299" i="16" s="1"/>
  <c r="AB298" i="16"/>
  <c r="AG298" i="16"/>
  <c r="Y299" i="16" s="1"/>
  <c r="AC299" i="16" s="1"/>
  <c r="AE298" i="16"/>
  <c r="U297" i="16"/>
  <c r="M296" i="15"/>
  <c r="R295" i="15"/>
  <c r="M297" i="14"/>
  <c r="R296" i="14"/>
  <c r="CC296" i="18" l="1"/>
  <c r="BQ296" i="18"/>
  <c r="BN296" i="18"/>
  <c r="BS296" i="18"/>
  <c r="AC296" i="18"/>
  <c r="AU295" i="18"/>
  <c r="CH295" i="18"/>
  <c r="O296" i="18"/>
  <c r="T296" i="18"/>
  <c r="L297" i="18" s="1"/>
  <c r="R296" i="18"/>
  <c r="BH295" i="18"/>
  <c r="AH295" i="18"/>
  <c r="BC296" i="18"/>
  <c r="AP296" i="18"/>
  <c r="AO295" i="17"/>
  <c r="AR295" i="17"/>
  <c r="AT295" i="17"/>
  <c r="AL296" i="17" s="1"/>
  <c r="AB295" i="17"/>
  <c r="AE295" i="17"/>
  <c r="AG295" i="17"/>
  <c r="Y296" i="17" s="1"/>
  <c r="CB295" i="17"/>
  <c r="CE295" i="17"/>
  <c r="CG295" i="17"/>
  <c r="BY296" i="17" s="1"/>
  <c r="O295" i="17"/>
  <c r="R295" i="17"/>
  <c r="T295" i="17"/>
  <c r="L296" i="17" s="1"/>
  <c r="BO295" i="17"/>
  <c r="BR295" i="17"/>
  <c r="BT295" i="17"/>
  <c r="BL296" i="17" s="1"/>
  <c r="BB295" i="17"/>
  <c r="BE295" i="17"/>
  <c r="BG295" i="17"/>
  <c r="AY296" i="17" s="1"/>
  <c r="CH298" i="16"/>
  <c r="BU298" i="16"/>
  <c r="BB298" i="16"/>
  <c r="BG298" i="16"/>
  <c r="AY299" i="16" s="1"/>
  <c r="BC299" i="16" s="1"/>
  <c r="BE298" i="16"/>
  <c r="AU298" i="16"/>
  <c r="AH298" i="16"/>
  <c r="Q298" i="16"/>
  <c r="N298" i="16"/>
  <c r="S298" i="16"/>
  <c r="N296" i="15"/>
  <c r="K296" i="15"/>
  <c r="P296" i="15"/>
  <c r="N297" i="14"/>
  <c r="K297" i="14"/>
  <c r="P297" i="14"/>
  <c r="AD296" i="18" l="1"/>
  <c r="AA296" i="18"/>
  <c r="AF296" i="18"/>
  <c r="BO296" i="18"/>
  <c r="BT296" i="18"/>
  <c r="BL297" i="18" s="1"/>
  <c r="BR296" i="18"/>
  <c r="AQ296" i="18"/>
  <c r="AN296" i="18"/>
  <c r="AS296" i="18"/>
  <c r="U296" i="18"/>
  <c r="P297" i="18"/>
  <c r="BD296" i="18"/>
  <c r="BA296" i="18"/>
  <c r="BF296" i="18"/>
  <c r="CD296" i="18"/>
  <c r="CA296" i="18"/>
  <c r="CF296" i="18"/>
  <c r="BC296" i="17"/>
  <c r="P296" i="17"/>
  <c r="AH295" i="17"/>
  <c r="AP296" i="17"/>
  <c r="U295" i="17"/>
  <c r="BP296" i="17"/>
  <c r="AU295" i="17"/>
  <c r="AC296" i="17"/>
  <c r="BH295" i="17"/>
  <c r="CC296" i="17"/>
  <c r="BU295" i="17"/>
  <c r="CH295" i="17"/>
  <c r="CD299" i="16"/>
  <c r="CA299" i="16"/>
  <c r="CF299" i="16"/>
  <c r="BN299" i="16"/>
  <c r="BS299" i="16"/>
  <c r="BH298" i="16"/>
  <c r="AQ299" i="16"/>
  <c r="AN299" i="16"/>
  <c r="AS299" i="16"/>
  <c r="AD299" i="16"/>
  <c r="AA299" i="16"/>
  <c r="AF299" i="16"/>
  <c r="O298" i="16"/>
  <c r="T298" i="16"/>
  <c r="L299" i="16" s="1"/>
  <c r="P299" i="16" s="1"/>
  <c r="R298" i="16"/>
  <c r="L296" i="15"/>
  <c r="Q296" i="15"/>
  <c r="I297" i="15" s="1"/>
  <c r="O296" i="15"/>
  <c r="L297" i="14"/>
  <c r="O297" i="14"/>
  <c r="Q297" i="14"/>
  <c r="I298" i="14" s="1"/>
  <c r="BB296" i="18" l="1"/>
  <c r="BG296" i="18"/>
  <c r="AY297" i="18" s="1"/>
  <c r="BE296" i="18"/>
  <c r="BU296" i="18"/>
  <c r="Q297" i="18"/>
  <c r="N297" i="18"/>
  <c r="S297" i="18"/>
  <c r="AO296" i="18"/>
  <c r="AR296" i="18"/>
  <c r="AT296" i="18"/>
  <c r="AL297" i="18" s="1"/>
  <c r="BP297" i="18"/>
  <c r="AB296" i="18"/>
  <c r="AE296" i="18"/>
  <c r="AG296" i="18"/>
  <c r="Y297" i="18" s="1"/>
  <c r="CB296" i="18"/>
  <c r="CG296" i="18"/>
  <c r="BY297" i="18" s="1"/>
  <c r="CE296" i="18"/>
  <c r="AQ296" i="17"/>
  <c r="AN296" i="17"/>
  <c r="AS296" i="17"/>
  <c r="AD296" i="17"/>
  <c r="AA296" i="17"/>
  <c r="AF296" i="17"/>
  <c r="CD296" i="17"/>
  <c r="CA296" i="17"/>
  <c r="CF296" i="17"/>
  <c r="BQ296" i="17"/>
  <c r="BN296" i="17"/>
  <c r="BS296" i="17"/>
  <c r="Q296" i="17"/>
  <c r="N296" i="17"/>
  <c r="S296" i="17"/>
  <c r="BD296" i="17"/>
  <c r="BA296" i="17"/>
  <c r="BF296" i="17"/>
  <c r="CB299" i="16"/>
  <c r="CE299" i="16"/>
  <c r="CG299" i="16"/>
  <c r="BY300" i="16" s="1"/>
  <c r="CC300" i="16" s="1"/>
  <c r="BO299" i="16"/>
  <c r="BT299" i="16"/>
  <c r="BL300" i="16" s="1"/>
  <c r="BP300" i="16" s="1"/>
  <c r="BQ300" i="16" s="1"/>
  <c r="BR299" i="16"/>
  <c r="BD299" i="16"/>
  <c r="BA299" i="16"/>
  <c r="BF299" i="16"/>
  <c r="AO299" i="16"/>
  <c r="AT299" i="16"/>
  <c r="AL300" i="16" s="1"/>
  <c r="AP300" i="16" s="1"/>
  <c r="AR299" i="16"/>
  <c r="AB299" i="16"/>
  <c r="AG299" i="16"/>
  <c r="Y300" i="16" s="1"/>
  <c r="AC300" i="16" s="1"/>
  <c r="AE299" i="16"/>
  <c r="U298" i="16"/>
  <c r="M297" i="15"/>
  <c r="R296" i="15"/>
  <c r="R297" i="14"/>
  <c r="M298" i="14"/>
  <c r="CH296" i="18" l="1"/>
  <c r="BQ297" i="18"/>
  <c r="BN297" i="18"/>
  <c r="BS297" i="18"/>
  <c r="BH296" i="18"/>
  <c r="CC297" i="18"/>
  <c r="AC297" i="18"/>
  <c r="BC297" i="18"/>
  <c r="O297" i="18"/>
  <c r="T297" i="18"/>
  <c r="L298" i="18" s="1"/>
  <c r="R297" i="18"/>
  <c r="AP297" i="18"/>
  <c r="AU296" i="18"/>
  <c r="AH296" i="18"/>
  <c r="O296" i="17"/>
  <c r="R296" i="17"/>
  <c r="T296" i="17"/>
  <c r="L297" i="17" s="1"/>
  <c r="CB296" i="17"/>
  <c r="CG296" i="17"/>
  <c r="BY297" i="17" s="1"/>
  <c r="CE296" i="17"/>
  <c r="BO296" i="17"/>
  <c r="BT296" i="17"/>
  <c r="BL297" i="17" s="1"/>
  <c r="BR296" i="17"/>
  <c r="AB296" i="17"/>
  <c r="AG296" i="17"/>
  <c r="Y297" i="17" s="1"/>
  <c r="AE296" i="17"/>
  <c r="AO296" i="17"/>
  <c r="AR296" i="17"/>
  <c r="AT296" i="17"/>
  <c r="AL297" i="17" s="1"/>
  <c r="BB296" i="17"/>
  <c r="BE296" i="17"/>
  <c r="BG296" i="17"/>
  <c r="AY297" i="17" s="1"/>
  <c r="CH299" i="16"/>
  <c r="BU299" i="16"/>
  <c r="BB299" i="16"/>
  <c r="BG299" i="16"/>
  <c r="AY300" i="16" s="1"/>
  <c r="BC300" i="16" s="1"/>
  <c r="BE299" i="16"/>
  <c r="AU299" i="16"/>
  <c r="AH299" i="16"/>
  <c r="Q299" i="16"/>
  <c r="N299" i="16"/>
  <c r="S299" i="16"/>
  <c r="N297" i="15"/>
  <c r="K297" i="15"/>
  <c r="P297" i="15"/>
  <c r="N298" i="14"/>
  <c r="K298" i="14"/>
  <c r="P298" i="14"/>
  <c r="P298" i="18" l="1"/>
  <c r="BO297" i="18"/>
  <c r="BR297" i="18"/>
  <c r="BT297" i="18"/>
  <c r="BL298" i="18" s="1"/>
  <c r="AQ297" i="18"/>
  <c r="AN297" i="18"/>
  <c r="AS297" i="18"/>
  <c r="BD297" i="18"/>
  <c r="BA297" i="18"/>
  <c r="BF297" i="18"/>
  <c r="CD297" i="18"/>
  <c r="CA297" i="18"/>
  <c r="CF297" i="18"/>
  <c r="AD297" i="18"/>
  <c r="AA297" i="18"/>
  <c r="AF297" i="18"/>
  <c r="U297" i="18"/>
  <c r="AH296" i="17"/>
  <c r="BC297" i="17"/>
  <c r="CH296" i="17"/>
  <c r="CC297" i="17"/>
  <c r="BU296" i="17"/>
  <c r="P297" i="17"/>
  <c r="BH296" i="17"/>
  <c r="BP297" i="17"/>
  <c r="U296" i="17"/>
  <c r="AC297" i="17"/>
  <c r="AP297" i="17"/>
  <c r="AU296" i="17"/>
  <c r="CD300" i="16"/>
  <c r="CA300" i="16"/>
  <c r="CF300" i="16"/>
  <c r="BN300" i="16"/>
  <c r="BS300" i="16"/>
  <c r="BH299" i="16"/>
  <c r="AQ300" i="16"/>
  <c r="AN300" i="16"/>
  <c r="AS300" i="16"/>
  <c r="AD300" i="16"/>
  <c r="AA300" i="16"/>
  <c r="AF300" i="16"/>
  <c r="O299" i="16"/>
  <c r="T299" i="16"/>
  <c r="L300" i="16" s="1"/>
  <c r="P300" i="16" s="1"/>
  <c r="R299" i="16"/>
  <c r="L297" i="15"/>
  <c r="Q297" i="15"/>
  <c r="I298" i="15" s="1"/>
  <c r="O297" i="15"/>
  <c r="L298" i="14"/>
  <c r="O298" i="14"/>
  <c r="Q298" i="14"/>
  <c r="I299" i="14" s="1"/>
  <c r="AO297" i="18" l="1"/>
  <c r="AT297" i="18"/>
  <c r="AL298" i="18" s="1"/>
  <c r="AR297" i="18"/>
  <c r="BU297" i="18"/>
  <c r="BP298" i="18"/>
  <c r="BB297" i="18"/>
  <c r="BG297" i="18"/>
  <c r="AY298" i="18" s="1"/>
  <c r="BE297" i="18"/>
  <c r="CB297" i="18"/>
  <c r="CG297" i="18"/>
  <c r="BY298" i="18" s="1"/>
  <c r="CE297" i="18"/>
  <c r="Q298" i="18"/>
  <c r="N298" i="18"/>
  <c r="S298" i="18"/>
  <c r="AB297" i="18"/>
  <c r="AE297" i="18"/>
  <c r="AG297" i="18"/>
  <c r="Y298" i="18" s="1"/>
  <c r="AD297" i="17"/>
  <c r="AA297" i="17"/>
  <c r="AF297" i="17"/>
  <c r="BQ297" i="17"/>
  <c r="BN297" i="17"/>
  <c r="BS297" i="17"/>
  <c r="CD297" i="17"/>
  <c r="CA297" i="17"/>
  <c r="CF297" i="17"/>
  <c r="BD297" i="17"/>
  <c r="BA297" i="17"/>
  <c r="BF297" i="17"/>
  <c r="AQ297" i="17"/>
  <c r="AN297" i="17"/>
  <c r="AS297" i="17"/>
  <c r="Q297" i="17"/>
  <c r="N297" i="17"/>
  <c r="S297" i="17"/>
  <c r="CB300" i="16"/>
  <c r="CG300" i="16"/>
  <c r="BY301" i="16" s="1"/>
  <c r="CC301" i="16" s="1"/>
  <c r="CE300" i="16"/>
  <c r="BO300" i="16"/>
  <c r="BR300" i="16"/>
  <c r="BT300" i="16"/>
  <c r="BL301" i="16" s="1"/>
  <c r="BP301" i="16" s="1"/>
  <c r="BQ301" i="16" s="1"/>
  <c r="BD300" i="16"/>
  <c r="BA300" i="16"/>
  <c r="BF300" i="16"/>
  <c r="AO300" i="16"/>
  <c r="AR300" i="16"/>
  <c r="AT300" i="16"/>
  <c r="AL301" i="16" s="1"/>
  <c r="AP301" i="16" s="1"/>
  <c r="AB300" i="16"/>
  <c r="AG300" i="16"/>
  <c r="Y301" i="16" s="1"/>
  <c r="AC301" i="16" s="1"/>
  <c r="AE300" i="16"/>
  <c r="U299" i="16"/>
  <c r="M298" i="15"/>
  <c r="R297" i="15"/>
  <c r="M299" i="14"/>
  <c r="R298" i="14"/>
  <c r="BQ298" i="18" l="1"/>
  <c r="BN298" i="18"/>
  <c r="BS298" i="18"/>
  <c r="AC298" i="18"/>
  <c r="AH297" i="18"/>
  <c r="BH297" i="18"/>
  <c r="AU297" i="18"/>
  <c r="BC298" i="18"/>
  <c r="AP298" i="18"/>
  <c r="CH297" i="18"/>
  <c r="CC298" i="18"/>
  <c r="O298" i="18"/>
  <c r="T298" i="18"/>
  <c r="L299" i="18" s="1"/>
  <c r="R298" i="18"/>
  <c r="CB297" i="17"/>
  <c r="CG297" i="17"/>
  <c r="BY298" i="17" s="1"/>
  <c r="CE297" i="17"/>
  <c r="AO297" i="17"/>
  <c r="AR297" i="17"/>
  <c r="AT297" i="17"/>
  <c r="AL298" i="17" s="1"/>
  <c r="BB297" i="17"/>
  <c r="BE297" i="17"/>
  <c r="BG297" i="17"/>
  <c r="AY298" i="17" s="1"/>
  <c r="BO297" i="17"/>
  <c r="BR297" i="17"/>
  <c r="BT297" i="17"/>
  <c r="BL298" i="17" s="1"/>
  <c r="AB297" i="17"/>
  <c r="AE297" i="17"/>
  <c r="AG297" i="17"/>
  <c r="Y298" i="17" s="1"/>
  <c r="O297" i="17"/>
  <c r="R297" i="17"/>
  <c r="T297" i="17"/>
  <c r="L298" i="17" s="1"/>
  <c r="CH300" i="16"/>
  <c r="BU300" i="16"/>
  <c r="BB300" i="16"/>
  <c r="BE300" i="16"/>
  <c r="BG300" i="16"/>
  <c r="AY301" i="16" s="1"/>
  <c r="BC301" i="16" s="1"/>
  <c r="AU300" i="16"/>
  <c r="AH300" i="16"/>
  <c r="Q300" i="16"/>
  <c r="N300" i="16"/>
  <c r="S300" i="16"/>
  <c r="N298" i="15"/>
  <c r="K298" i="15"/>
  <c r="P298" i="15"/>
  <c r="N299" i="14"/>
  <c r="K299" i="14"/>
  <c r="P299" i="14"/>
  <c r="AD298" i="18" l="1"/>
  <c r="AA298" i="18"/>
  <c r="AF298" i="18"/>
  <c r="U298" i="18"/>
  <c r="P299" i="18"/>
  <c r="BD298" i="18"/>
  <c r="BA298" i="18"/>
  <c r="BF298" i="18"/>
  <c r="BO298" i="18"/>
  <c r="BR298" i="18"/>
  <c r="BT298" i="18"/>
  <c r="BL299" i="18" s="1"/>
  <c r="AQ298" i="18"/>
  <c r="AN298" i="18"/>
  <c r="AS298" i="18"/>
  <c r="CD298" i="18"/>
  <c r="CA298" i="18"/>
  <c r="CF298" i="18"/>
  <c r="BH297" i="17"/>
  <c r="AP298" i="17"/>
  <c r="BU297" i="17"/>
  <c r="AH297" i="17"/>
  <c r="P298" i="17"/>
  <c r="U297" i="17"/>
  <c r="AU297" i="17"/>
  <c r="CC298" i="17"/>
  <c r="BP298" i="17"/>
  <c r="AC298" i="17"/>
  <c r="CH297" i="17"/>
  <c r="BC298" i="17"/>
  <c r="CD301" i="16"/>
  <c r="CA301" i="16"/>
  <c r="CF301" i="16"/>
  <c r="BN301" i="16"/>
  <c r="BS301" i="16"/>
  <c r="BH300" i="16"/>
  <c r="AQ301" i="16"/>
  <c r="AN301" i="16"/>
  <c r="AS301" i="16"/>
  <c r="AD301" i="16"/>
  <c r="AA301" i="16"/>
  <c r="AF301" i="16"/>
  <c r="O300" i="16"/>
  <c r="T300" i="16"/>
  <c r="L301" i="16" s="1"/>
  <c r="P301" i="16" s="1"/>
  <c r="R300" i="16"/>
  <c r="L298" i="15"/>
  <c r="Q298" i="15"/>
  <c r="I299" i="15" s="1"/>
  <c r="O298" i="15"/>
  <c r="L299" i="14"/>
  <c r="Q299" i="14"/>
  <c r="I300" i="14" s="1"/>
  <c r="O299" i="14"/>
  <c r="AO298" i="18" l="1"/>
  <c r="AR298" i="18"/>
  <c r="AT298" i="18"/>
  <c r="AL299" i="18" s="1"/>
  <c r="BP299" i="18"/>
  <c r="BU298" i="18"/>
  <c r="CB298" i="18"/>
  <c r="CG298" i="18"/>
  <c r="BY299" i="18" s="1"/>
  <c r="CE298" i="18"/>
  <c r="BB298" i="18"/>
  <c r="BE298" i="18"/>
  <c r="BG298" i="18"/>
  <c r="AY299" i="18" s="1"/>
  <c r="AB298" i="18"/>
  <c r="AG298" i="18"/>
  <c r="Y299" i="18" s="1"/>
  <c r="AE298" i="18"/>
  <c r="Q299" i="18"/>
  <c r="N299" i="18"/>
  <c r="S299" i="18"/>
  <c r="AD298" i="17"/>
  <c r="AA298" i="17"/>
  <c r="AF298" i="17"/>
  <c r="CD298" i="17"/>
  <c r="CA298" i="17"/>
  <c r="CF298" i="17"/>
  <c r="AQ298" i="17"/>
  <c r="AN298" i="17"/>
  <c r="AS298" i="17"/>
  <c r="BD298" i="17"/>
  <c r="BA298" i="17"/>
  <c r="BF298" i="17"/>
  <c r="BQ298" i="17"/>
  <c r="BN298" i="17"/>
  <c r="BS298" i="17"/>
  <c r="Q298" i="17"/>
  <c r="N298" i="17"/>
  <c r="S298" i="17"/>
  <c r="CB301" i="16"/>
  <c r="CG301" i="16"/>
  <c r="BY302" i="16" s="1"/>
  <c r="CC302" i="16" s="1"/>
  <c r="CE301" i="16"/>
  <c r="BO301" i="16"/>
  <c r="BT301" i="16"/>
  <c r="BL302" i="16" s="1"/>
  <c r="BP302" i="16" s="1"/>
  <c r="BQ302" i="16" s="1"/>
  <c r="BR301" i="16"/>
  <c r="BD301" i="16"/>
  <c r="BA301" i="16"/>
  <c r="BF301" i="16"/>
  <c r="AO301" i="16"/>
  <c r="AT301" i="16"/>
  <c r="AL302" i="16" s="1"/>
  <c r="AP302" i="16" s="1"/>
  <c r="AR301" i="16"/>
  <c r="AB301" i="16"/>
  <c r="AG301" i="16"/>
  <c r="Y302" i="16" s="1"/>
  <c r="AC302" i="16" s="1"/>
  <c r="AE301" i="16"/>
  <c r="U300" i="16"/>
  <c r="M299" i="15"/>
  <c r="R298" i="15"/>
  <c r="R299" i="14"/>
  <c r="M300" i="14"/>
  <c r="BQ299" i="18" l="1"/>
  <c r="BN299" i="18"/>
  <c r="BS299" i="18"/>
  <c r="O299" i="18"/>
  <c r="T299" i="18"/>
  <c r="L300" i="18" s="1"/>
  <c r="R299" i="18"/>
  <c r="AP299" i="18"/>
  <c r="BC299" i="18"/>
  <c r="BH298" i="18"/>
  <c r="CH298" i="18"/>
  <c r="AH298" i="18"/>
  <c r="AU298" i="18"/>
  <c r="CC299" i="18"/>
  <c r="AC299" i="18"/>
  <c r="AO298" i="17"/>
  <c r="AR298" i="17"/>
  <c r="AT298" i="17"/>
  <c r="AL299" i="17" s="1"/>
  <c r="BO298" i="17"/>
  <c r="BT298" i="17"/>
  <c r="BL299" i="17" s="1"/>
  <c r="BR298" i="17"/>
  <c r="AB298" i="17"/>
  <c r="AG298" i="17"/>
  <c r="Y299" i="17" s="1"/>
  <c r="AE298" i="17"/>
  <c r="CB298" i="17"/>
  <c r="CE298" i="17"/>
  <c r="CG298" i="17"/>
  <c r="BY299" i="17" s="1"/>
  <c r="BB298" i="17"/>
  <c r="BE298" i="17"/>
  <c r="BG298" i="17"/>
  <c r="AY299" i="17" s="1"/>
  <c r="O298" i="17"/>
  <c r="T298" i="17"/>
  <c r="L299" i="17" s="1"/>
  <c r="R298" i="17"/>
  <c r="CH301" i="16"/>
  <c r="BU301" i="16"/>
  <c r="BB301" i="16"/>
  <c r="BE301" i="16"/>
  <c r="BG301" i="16"/>
  <c r="AY302" i="16" s="1"/>
  <c r="BC302" i="16" s="1"/>
  <c r="AU301" i="16"/>
  <c r="AH301" i="16"/>
  <c r="Q301" i="16"/>
  <c r="N301" i="16"/>
  <c r="S301" i="16"/>
  <c r="N299" i="15"/>
  <c r="K299" i="15"/>
  <c r="P299" i="15"/>
  <c r="N300" i="14"/>
  <c r="K300" i="14"/>
  <c r="P300" i="14"/>
  <c r="AD299" i="18" l="1"/>
  <c r="AA299" i="18"/>
  <c r="AF299" i="18"/>
  <c r="P300" i="18"/>
  <c r="BO299" i="18"/>
  <c r="BT299" i="18"/>
  <c r="BL300" i="18" s="1"/>
  <c r="BR299" i="18"/>
  <c r="AQ299" i="18"/>
  <c r="AN299" i="18"/>
  <c r="AS299" i="18"/>
  <c r="U299" i="18"/>
  <c r="CD299" i="18"/>
  <c r="CA299" i="18"/>
  <c r="CF299" i="18"/>
  <c r="BD299" i="18"/>
  <c r="BA299" i="18"/>
  <c r="BF299" i="18"/>
  <c r="BU298" i="17"/>
  <c r="CC299" i="17"/>
  <c r="CH298" i="17"/>
  <c r="BP299" i="17"/>
  <c r="AH298" i="17"/>
  <c r="AC299" i="17"/>
  <c r="AP299" i="17"/>
  <c r="P299" i="17"/>
  <c r="U298" i="17"/>
  <c r="BC299" i="17"/>
  <c r="BH298" i="17"/>
  <c r="AU298" i="17"/>
  <c r="CD302" i="16"/>
  <c r="CA302" i="16"/>
  <c r="CF302" i="16"/>
  <c r="BN302" i="16"/>
  <c r="BS302" i="16"/>
  <c r="BH301" i="16"/>
  <c r="AQ302" i="16"/>
  <c r="AN302" i="16"/>
  <c r="AS302" i="16"/>
  <c r="AD302" i="16"/>
  <c r="AA302" i="16"/>
  <c r="AF302" i="16"/>
  <c r="O301" i="16"/>
  <c r="R301" i="16"/>
  <c r="T301" i="16"/>
  <c r="L302" i="16" s="1"/>
  <c r="P302" i="16" s="1"/>
  <c r="L299" i="15"/>
  <c r="Q299" i="15"/>
  <c r="I300" i="15" s="1"/>
  <c r="O299" i="15"/>
  <c r="L300" i="14"/>
  <c r="O300" i="14"/>
  <c r="Q300" i="14"/>
  <c r="I301" i="14" s="1"/>
  <c r="BP300" i="18" l="1"/>
  <c r="AO299" i="18"/>
  <c r="AR299" i="18"/>
  <c r="AT299" i="18"/>
  <c r="AL300" i="18" s="1"/>
  <c r="AB299" i="18"/>
  <c r="AG299" i="18"/>
  <c r="Y300" i="18" s="1"/>
  <c r="AE299" i="18"/>
  <c r="CB299" i="18"/>
  <c r="CE299" i="18"/>
  <c r="CG299" i="18"/>
  <c r="BY300" i="18" s="1"/>
  <c r="Q300" i="18"/>
  <c r="N300" i="18"/>
  <c r="S300" i="18"/>
  <c r="BB299" i="18"/>
  <c r="BE299" i="18"/>
  <c r="BG299" i="18"/>
  <c r="AY300" i="18" s="1"/>
  <c r="BU299" i="18"/>
  <c r="BQ299" i="17"/>
  <c r="BN299" i="17"/>
  <c r="BS299" i="17"/>
  <c r="BD299" i="17"/>
  <c r="BA299" i="17"/>
  <c r="BF299" i="17"/>
  <c r="AD299" i="17"/>
  <c r="AA299" i="17"/>
  <c r="AF299" i="17"/>
  <c r="CD299" i="17"/>
  <c r="CA299" i="17"/>
  <c r="CF299" i="17"/>
  <c r="Q299" i="17"/>
  <c r="N299" i="17"/>
  <c r="S299" i="17"/>
  <c r="AQ299" i="17"/>
  <c r="AN299" i="17"/>
  <c r="AS299" i="17"/>
  <c r="CB302" i="16"/>
  <c r="CE302" i="16"/>
  <c r="CG302" i="16"/>
  <c r="BY303" i="16" s="1"/>
  <c r="CC303" i="16" s="1"/>
  <c r="BO302" i="16"/>
  <c r="BT302" i="16"/>
  <c r="BL303" i="16" s="1"/>
  <c r="BP303" i="16" s="1"/>
  <c r="BQ303" i="16" s="1"/>
  <c r="BR302" i="16"/>
  <c r="BD302" i="16"/>
  <c r="BA302" i="16"/>
  <c r="BF302" i="16"/>
  <c r="AO302" i="16"/>
  <c r="AR302" i="16"/>
  <c r="AT302" i="16"/>
  <c r="AL303" i="16" s="1"/>
  <c r="AP303" i="16" s="1"/>
  <c r="AB302" i="16"/>
  <c r="AE302" i="16"/>
  <c r="AG302" i="16"/>
  <c r="Y303" i="16" s="1"/>
  <c r="AC303" i="16" s="1"/>
  <c r="U301" i="16"/>
  <c r="M300" i="15"/>
  <c r="R299" i="15"/>
  <c r="M301" i="14"/>
  <c r="R300" i="14"/>
  <c r="O300" i="18" l="1"/>
  <c r="T300" i="18"/>
  <c r="L301" i="18" s="1"/>
  <c r="R300" i="18"/>
  <c r="AU299" i="18"/>
  <c r="CC300" i="18"/>
  <c r="BC300" i="18"/>
  <c r="BH299" i="18"/>
  <c r="AH299" i="18"/>
  <c r="BQ300" i="18"/>
  <c r="BN300" i="18"/>
  <c r="BS300" i="18"/>
  <c r="AP300" i="18"/>
  <c r="CH299" i="18"/>
  <c r="AC300" i="18"/>
  <c r="AB299" i="17"/>
  <c r="AE299" i="17"/>
  <c r="AG299" i="17"/>
  <c r="Y300" i="17" s="1"/>
  <c r="BB299" i="17"/>
  <c r="BG299" i="17"/>
  <c r="AY300" i="17" s="1"/>
  <c r="BE299" i="17"/>
  <c r="CB299" i="17"/>
  <c r="CG299" i="17"/>
  <c r="BY300" i="17" s="1"/>
  <c r="CE299" i="17"/>
  <c r="O299" i="17"/>
  <c r="R299" i="17"/>
  <c r="T299" i="17"/>
  <c r="L300" i="17" s="1"/>
  <c r="BO299" i="17"/>
  <c r="BR299" i="17"/>
  <c r="BT299" i="17"/>
  <c r="BL300" i="17" s="1"/>
  <c r="AO299" i="17"/>
  <c r="AR299" i="17"/>
  <c r="AT299" i="17"/>
  <c r="AL300" i="17" s="1"/>
  <c r="CH302" i="16"/>
  <c r="BU302" i="16"/>
  <c r="BB302" i="16"/>
  <c r="BG302" i="16"/>
  <c r="AY303" i="16" s="1"/>
  <c r="BC303" i="16" s="1"/>
  <c r="BE302" i="16"/>
  <c r="AU302" i="16"/>
  <c r="AH302" i="16"/>
  <c r="Q302" i="16"/>
  <c r="N302" i="16"/>
  <c r="S302" i="16"/>
  <c r="N300" i="15"/>
  <c r="K300" i="15"/>
  <c r="P300" i="15"/>
  <c r="N301" i="14"/>
  <c r="K301" i="14"/>
  <c r="P301" i="14"/>
  <c r="AD300" i="18" l="1"/>
  <c r="AA300" i="18"/>
  <c r="AF300" i="18"/>
  <c r="AQ300" i="18"/>
  <c r="AN300" i="18"/>
  <c r="AS300" i="18"/>
  <c r="U300" i="18"/>
  <c r="CD300" i="18"/>
  <c r="CA300" i="18"/>
  <c r="CF300" i="18"/>
  <c r="P301" i="18"/>
  <c r="BO300" i="18"/>
  <c r="BT300" i="18"/>
  <c r="BL301" i="18" s="1"/>
  <c r="BR300" i="18"/>
  <c r="BD300" i="18"/>
  <c r="BA300" i="18"/>
  <c r="BF300" i="18"/>
  <c r="BH299" i="17"/>
  <c r="AP300" i="17"/>
  <c r="BC300" i="17"/>
  <c r="AC300" i="17"/>
  <c r="P300" i="17"/>
  <c r="AU299" i="17"/>
  <c r="CH299" i="17"/>
  <c r="AH299" i="17"/>
  <c r="U299" i="17"/>
  <c r="BP300" i="17"/>
  <c r="BU299" i="17"/>
  <c r="CC300" i="17"/>
  <c r="CD303" i="16"/>
  <c r="CA303" i="16"/>
  <c r="CF303" i="16"/>
  <c r="BN303" i="16"/>
  <c r="BS303" i="16"/>
  <c r="BH302" i="16"/>
  <c r="AQ303" i="16"/>
  <c r="AN303" i="16"/>
  <c r="AS303" i="16"/>
  <c r="AD303" i="16"/>
  <c r="AA303" i="16"/>
  <c r="AF303" i="16"/>
  <c r="O302" i="16"/>
  <c r="T302" i="16"/>
  <c r="L303" i="16" s="1"/>
  <c r="P303" i="16" s="1"/>
  <c r="R302" i="16"/>
  <c r="L300" i="15"/>
  <c r="Q300" i="15"/>
  <c r="I301" i="15" s="1"/>
  <c r="O300" i="15"/>
  <c r="L301" i="14"/>
  <c r="Q301" i="14"/>
  <c r="I302" i="14" s="1"/>
  <c r="O301" i="14"/>
  <c r="BP301" i="18" l="1"/>
  <c r="AO300" i="18"/>
  <c r="AT300" i="18"/>
  <c r="AL301" i="18" s="1"/>
  <c r="AR300" i="18"/>
  <c r="BU300" i="18"/>
  <c r="BB300" i="18"/>
  <c r="BG300" i="18"/>
  <c r="AY301" i="18" s="1"/>
  <c r="BE300" i="18"/>
  <c r="CB300" i="18"/>
  <c r="CE300" i="18"/>
  <c r="CG300" i="18"/>
  <c r="BY301" i="18" s="1"/>
  <c r="AB300" i="18"/>
  <c r="AG300" i="18"/>
  <c r="Y301" i="18" s="1"/>
  <c r="AE300" i="18"/>
  <c r="Q301" i="18"/>
  <c r="N301" i="18"/>
  <c r="S301" i="18"/>
  <c r="BD300" i="17"/>
  <c r="BA300" i="17"/>
  <c r="BF300" i="17"/>
  <c r="AD300" i="17"/>
  <c r="AA300" i="17"/>
  <c r="AF300" i="17"/>
  <c r="AQ300" i="17"/>
  <c r="AN300" i="17"/>
  <c r="AS300" i="17"/>
  <c r="CD300" i="17"/>
  <c r="CA300" i="17"/>
  <c r="CF300" i="17"/>
  <c r="BQ300" i="17"/>
  <c r="BN300" i="17"/>
  <c r="BS300" i="17"/>
  <c r="Q300" i="17"/>
  <c r="N300" i="17"/>
  <c r="S300" i="17"/>
  <c r="CB303" i="16"/>
  <c r="CG303" i="16"/>
  <c r="BY304" i="16" s="1"/>
  <c r="CC304" i="16" s="1"/>
  <c r="CE303" i="16"/>
  <c r="BO303" i="16"/>
  <c r="BT303" i="16"/>
  <c r="BL304" i="16" s="1"/>
  <c r="BP304" i="16" s="1"/>
  <c r="BQ304" i="16" s="1"/>
  <c r="BR303" i="16"/>
  <c r="BD303" i="16"/>
  <c r="BA303" i="16"/>
  <c r="BF303" i="16"/>
  <c r="AO303" i="16"/>
  <c r="AT303" i="16"/>
  <c r="AL304" i="16" s="1"/>
  <c r="AP304" i="16" s="1"/>
  <c r="AR303" i="16"/>
  <c r="AB303" i="16"/>
  <c r="AG303" i="16"/>
  <c r="Y304" i="16" s="1"/>
  <c r="AC304" i="16" s="1"/>
  <c r="AE303" i="16"/>
  <c r="U302" i="16"/>
  <c r="M301" i="15"/>
  <c r="R300" i="15"/>
  <c r="R301" i="14"/>
  <c r="M302" i="14"/>
  <c r="CC301" i="18" l="1"/>
  <c r="AP301" i="18"/>
  <c r="BC301" i="18"/>
  <c r="AU300" i="18"/>
  <c r="BH300" i="18"/>
  <c r="AH300" i="18"/>
  <c r="CH300" i="18"/>
  <c r="O301" i="18"/>
  <c r="T301" i="18"/>
  <c r="L302" i="18" s="1"/>
  <c r="R301" i="18"/>
  <c r="AC301" i="18"/>
  <c r="BQ301" i="18"/>
  <c r="BN301" i="18"/>
  <c r="BS301" i="18"/>
  <c r="BO300" i="17"/>
  <c r="BT300" i="17"/>
  <c r="BL301" i="17" s="1"/>
  <c r="BR300" i="17"/>
  <c r="AO300" i="17"/>
  <c r="AT300" i="17"/>
  <c r="AL301" i="17" s="1"/>
  <c r="AR300" i="17"/>
  <c r="CB300" i="17"/>
  <c r="CE300" i="17"/>
  <c r="CG300" i="17"/>
  <c r="BY301" i="17" s="1"/>
  <c r="AB300" i="17"/>
  <c r="AE300" i="17"/>
  <c r="AG300" i="17"/>
  <c r="Y301" i="17" s="1"/>
  <c r="BB300" i="17"/>
  <c r="BE300" i="17"/>
  <c r="BG300" i="17"/>
  <c r="AY301" i="17" s="1"/>
  <c r="O300" i="17"/>
  <c r="T300" i="17"/>
  <c r="L301" i="17" s="1"/>
  <c r="R300" i="17"/>
  <c r="CH303" i="16"/>
  <c r="BU303" i="16"/>
  <c r="BB303" i="16"/>
  <c r="BG303" i="16"/>
  <c r="AY304" i="16" s="1"/>
  <c r="BC304" i="16" s="1"/>
  <c r="BE303" i="16"/>
  <c r="AU303" i="16"/>
  <c r="AH303" i="16"/>
  <c r="Q303" i="16"/>
  <c r="N303" i="16"/>
  <c r="S303" i="16"/>
  <c r="N301" i="15"/>
  <c r="K301" i="15"/>
  <c r="P301" i="15"/>
  <c r="N302" i="14"/>
  <c r="K302" i="14"/>
  <c r="P302" i="14"/>
  <c r="BD301" i="18" l="1"/>
  <c r="BA301" i="18"/>
  <c r="BF301" i="18"/>
  <c r="AQ301" i="18"/>
  <c r="AN301" i="18"/>
  <c r="AS301" i="18"/>
  <c r="BO301" i="18"/>
  <c r="BT301" i="18"/>
  <c r="BL302" i="18" s="1"/>
  <c r="BR301" i="18"/>
  <c r="U301" i="18"/>
  <c r="AD301" i="18"/>
  <c r="AA301" i="18"/>
  <c r="AF301" i="18"/>
  <c r="P302" i="18"/>
  <c r="CD301" i="18"/>
  <c r="CA301" i="18"/>
  <c r="CF301" i="18"/>
  <c r="AC301" i="17"/>
  <c r="AU300" i="17"/>
  <c r="AP301" i="17"/>
  <c r="BC301" i="17"/>
  <c r="CC301" i="17"/>
  <c r="BU300" i="17"/>
  <c r="AH300" i="17"/>
  <c r="BH300" i="17"/>
  <c r="BP301" i="17"/>
  <c r="U300" i="17"/>
  <c r="P301" i="17"/>
  <c r="CH300" i="17"/>
  <c r="CD304" i="16"/>
  <c r="CA304" i="16"/>
  <c r="CF304" i="16"/>
  <c r="BN304" i="16"/>
  <c r="BS304" i="16"/>
  <c r="BH303" i="16"/>
  <c r="AQ304" i="16"/>
  <c r="AN304" i="16"/>
  <c r="AS304" i="16"/>
  <c r="AD304" i="16"/>
  <c r="AA304" i="16"/>
  <c r="AF304" i="16"/>
  <c r="O303" i="16"/>
  <c r="T303" i="16"/>
  <c r="L304" i="16" s="1"/>
  <c r="P304" i="16" s="1"/>
  <c r="R303" i="16"/>
  <c r="L301" i="15"/>
  <c r="Q301" i="15"/>
  <c r="I302" i="15" s="1"/>
  <c r="O301" i="15"/>
  <c r="L302" i="14"/>
  <c r="O302" i="14"/>
  <c r="Q302" i="14"/>
  <c r="I303" i="14" s="1"/>
  <c r="BP302" i="18" l="1"/>
  <c r="CB301" i="18"/>
  <c r="CG301" i="18"/>
  <c r="BY302" i="18" s="1"/>
  <c r="CE301" i="18"/>
  <c r="BB301" i="18"/>
  <c r="BE301" i="18"/>
  <c r="BG301" i="18"/>
  <c r="AY302" i="18" s="1"/>
  <c r="AB301" i="18"/>
  <c r="AG301" i="18"/>
  <c r="Y302" i="18" s="1"/>
  <c r="AE301" i="18"/>
  <c r="AO301" i="18"/>
  <c r="AR301" i="18"/>
  <c r="AT301" i="18"/>
  <c r="AL302" i="18" s="1"/>
  <c r="Q302" i="18"/>
  <c r="N302" i="18"/>
  <c r="S302" i="18"/>
  <c r="BU301" i="18"/>
  <c r="BD301" i="17"/>
  <c r="BA301" i="17"/>
  <c r="BF301" i="17"/>
  <c r="AQ301" i="17"/>
  <c r="AN301" i="17"/>
  <c r="AS301" i="17"/>
  <c r="Q301" i="17"/>
  <c r="N301" i="17"/>
  <c r="S301" i="17"/>
  <c r="BQ301" i="17"/>
  <c r="BN301" i="17"/>
  <c r="BS301" i="17"/>
  <c r="CD301" i="17"/>
  <c r="CA301" i="17"/>
  <c r="CF301" i="17"/>
  <c r="AD301" i="17"/>
  <c r="AA301" i="17"/>
  <c r="AF301" i="17"/>
  <c r="CB304" i="16"/>
  <c r="CG304" i="16"/>
  <c r="BY305" i="16" s="1"/>
  <c r="CC305" i="16" s="1"/>
  <c r="CE304" i="16"/>
  <c r="BO304" i="16"/>
  <c r="BR304" i="16"/>
  <c r="BT304" i="16"/>
  <c r="BL305" i="16" s="1"/>
  <c r="BP305" i="16" s="1"/>
  <c r="BQ305" i="16" s="1"/>
  <c r="BD304" i="16"/>
  <c r="BA304" i="16"/>
  <c r="BF304" i="16"/>
  <c r="AO304" i="16"/>
  <c r="AT304" i="16"/>
  <c r="AL305" i="16" s="1"/>
  <c r="AP305" i="16" s="1"/>
  <c r="AR304" i="16"/>
  <c r="AB304" i="16"/>
  <c r="AG304" i="16"/>
  <c r="Y305" i="16" s="1"/>
  <c r="AC305" i="16" s="1"/>
  <c r="AE304" i="16"/>
  <c r="U303" i="16"/>
  <c r="M302" i="15"/>
  <c r="R301" i="15"/>
  <c r="M303" i="14"/>
  <c r="R302" i="14"/>
  <c r="CC302" i="18" l="1"/>
  <c r="AH301" i="18"/>
  <c r="O302" i="18"/>
  <c r="R302" i="18"/>
  <c r="T302" i="18"/>
  <c r="L303" i="18" s="1"/>
  <c r="AP302" i="18"/>
  <c r="BQ302" i="18"/>
  <c r="BN302" i="18"/>
  <c r="BS302" i="18"/>
  <c r="AC302" i="18"/>
  <c r="BC302" i="18"/>
  <c r="BH301" i="18"/>
  <c r="AU301" i="18"/>
  <c r="CH301" i="18"/>
  <c r="AO301" i="17"/>
  <c r="AR301" i="17"/>
  <c r="AT301" i="17"/>
  <c r="AL302" i="17" s="1"/>
  <c r="BO301" i="17"/>
  <c r="BT301" i="17"/>
  <c r="BL302" i="17" s="1"/>
  <c r="BR301" i="17"/>
  <c r="O301" i="17"/>
  <c r="T301" i="17"/>
  <c r="L302" i="17" s="1"/>
  <c r="R301" i="17"/>
  <c r="CB301" i="17"/>
  <c r="CE301" i="17"/>
  <c r="CG301" i="17"/>
  <c r="BY302" i="17" s="1"/>
  <c r="BB301" i="17"/>
  <c r="BE301" i="17"/>
  <c r="BG301" i="17"/>
  <c r="AY302" i="17" s="1"/>
  <c r="AB301" i="17"/>
  <c r="AG301" i="17"/>
  <c r="Y302" i="17" s="1"/>
  <c r="AE301" i="17"/>
  <c r="CH304" i="16"/>
  <c r="BU304" i="16"/>
  <c r="BB304" i="16"/>
  <c r="BE304" i="16"/>
  <c r="BG304" i="16"/>
  <c r="AY305" i="16" s="1"/>
  <c r="BC305" i="16" s="1"/>
  <c r="AU304" i="16"/>
  <c r="AH304" i="16"/>
  <c r="Q304" i="16"/>
  <c r="N304" i="16"/>
  <c r="S304" i="16"/>
  <c r="N302" i="15"/>
  <c r="K302" i="15"/>
  <c r="P302" i="15"/>
  <c r="N303" i="14"/>
  <c r="K303" i="14"/>
  <c r="P303" i="14"/>
  <c r="AD302" i="18" l="1"/>
  <c r="AA302" i="18"/>
  <c r="AF302" i="18"/>
  <c r="P303" i="18"/>
  <c r="BO302" i="18"/>
  <c r="BT302" i="18"/>
  <c r="BL303" i="18" s="1"/>
  <c r="BR302" i="18"/>
  <c r="U302" i="18"/>
  <c r="CD302" i="18"/>
  <c r="CA302" i="18"/>
  <c r="CF302" i="18"/>
  <c r="BD302" i="18"/>
  <c r="BA302" i="18"/>
  <c r="BF302" i="18"/>
  <c r="AQ302" i="18"/>
  <c r="AN302" i="18"/>
  <c r="AS302" i="18"/>
  <c r="BU301" i="17"/>
  <c r="BH301" i="17"/>
  <c r="AH301" i="17"/>
  <c r="BP302" i="17"/>
  <c r="U301" i="17"/>
  <c r="AU301" i="17"/>
  <c r="AC302" i="17"/>
  <c r="CH301" i="17"/>
  <c r="P302" i="17"/>
  <c r="CC302" i="17"/>
  <c r="AP302" i="17"/>
  <c r="BC302" i="17"/>
  <c r="CD305" i="16"/>
  <c r="CA305" i="16"/>
  <c r="CF305" i="16"/>
  <c r="BN305" i="16"/>
  <c r="BS305" i="16"/>
  <c r="BH304" i="16"/>
  <c r="AQ305" i="16"/>
  <c r="AN305" i="16"/>
  <c r="AS305" i="16"/>
  <c r="AD305" i="16"/>
  <c r="AA305" i="16"/>
  <c r="AF305" i="16"/>
  <c r="O304" i="16"/>
  <c r="R304" i="16"/>
  <c r="T304" i="16"/>
  <c r="L305" i="16" s="1"/>
  <c r="P305" i="16" s="1"/>
  <c r="L302" i="15"/>
  <c r="Q302" i="15"/>
  <c r="I303" i="15" s="1"/>
  <c r="O302" i="15"/>
  <c r="L303" i="14"/>
  <c r="Q303" i="14"/>
  <c r="I304" i="14" s="1"/>
  <c r="O303" i="14"/>
  <c r="BP303" i="18" l="1"/>
  <c r="Q303" i="18"/>
  <c r="N303" i="18"/>
  <c r="S303" i="18"/>
  <c r="BB302" i="18"/>
  <c r="BG302" i="18"/>
  <c r="AY303" i="18" s="1"/>
  <c r="BE302" i="18"/>
  <c r="AO302" i="18"/>
  <c r="AT302" i="18"/>
  <c r="AL303" i="18" s="1"/>
  <c r="AR302" i="18"/>
  <c r="AB302" i="18"/>
  <c r="AG302" i="18"/>
  <c r="Y303" i="18" s="1"/>
  <c r="AE302" i="18"/>
  <c r="BU302" i="18"/>
  <c r="CB302" i="18"/>
  <c r="CG302" i="18"/>
  <c r="BY303" i="18" s="1"/>
  <c r="CE302" i="18"/>
  <c r="BD302" i="17"/>
  <c r="BA302" i="17"/>
  <c r="BF302" i="17"/>
  <c r="CD302" i="17"/>
  <c r="CA302" i="17"/>
  <c r="CF302" i="17"/>
  <c r="BQ302" i="17"/>
  <c r="BN302" i="17"/>
  <c r="BS302" i="17"/>
  <c r="AQ302" i="17"/>
  <c r="AN302" i="17"/>
  <c r="AS302" i="17"/>
  <c r="AD302" i="17"/>
  <c r="AA302" i="17"/>
  <c r="AF302" i="17"/>
  <c r="Q302" i="17"/>
  <c r="N302" i="17"/>
  <c r="S302" i="17"/>
  <c r="CB305" i="16"/>
  <c r="CE305" i="16"/>
  <c r="CG305" i="16"/>
  <c r="BY306" i="16" s="1"/>
  <c r="CC306" i="16" s="1"/>
  <c r="BO305" i="16"/>
  <c r="BT305" i="16"/>
  <c r="BL306" i="16" s="1"/>
  <c r="BP306" i="16" s="1"/>
  <c r="BQ306" i="16" s="1"/>
  <c r="BR305" i="16"/>
  <c r="BD305" i="16"/>
  <c r="BA305" i="16"/>
  <c r="BF305" i="16"/>
  <c r="AO305" i="16"/>
  <c r="AR305" i="16"/>
  <c r="AT305" i="16"/>
  <c r="AL306" i="16" s="1"/>
  <c r="AP306" i="16" s="1"/>
  <c r="AB305" i="16"/>
  <c r="AE305" i="16"/>
  <c r="AG305" i="16"/>
  <c r="Y306" i="16" s="1"/>
  <c r="AC306" i="16" s="1"/>
  <c r="U304" i="16"/>
  <c r="M303" i="15"/>
  <c r="R302" i="15"/>
  <c r="R303" i="14"/>
  <c r="M304" i="14"/>
  <c r="AC303" i="18" l="1"/>
  <c r="CH302" i="18"/>
  <c r="O303" i="18"/>
  <c r="R303" i="18"/>
  <c r="T303" i="18"/>
  <c r="L304" i="18" s="1"/>
  <c r="AU302" i="18"/>
  <c r="AP303" i="18"/>
  <c r="CC303" i="18"/>
  <c r="BH302" i="18"/>
  <c r="AH302" i="18"/>
  <c r="BC303" i="18"/>
  <c r="BQ303" i="18"/>
  <c r="BN303" i="18"/>
  <c r="BS303" i="18"/>
  <c r="AB302" i="17"/>
  <c r="AG302" i="17"/>
  <c r="Y303" i="17" s="1"/>
  <c r="AE302" i="17"/>
  <c r="CB302" i="17"/>
  <c r="CG302" i="17"/>
  <c r="BY303" i="17" s="1"/>
  <c r="CE302" i="17"/>
  <c r="AO302" i="17"/>
  <c r="AT302" i="17"/>
  <c r="AL303" i="17" s="1"/>
  <c r="AR302" i="17"/>
  <c r="BB302" i="17"/>
  <c r="BG302" i="17"/>
  <c r="AY303" i="17" s="1"/>
  <c r="BE302" i="17"/>
  <c r="BO302" i="17"/>
  <c r="BR302" i="17"/>
  <c r="BT302" i="17"/>
  <c r="BL303" i="17" s="1"/>
  <c r="O302" i="17"/>
  <c r="R302" i="17"/>
  <c r="T302" i="17"/>
  <c r="L303" i="17" s="1"/>
  <c r="CH305" i="16"/>
  <c r="BU305" i="16"/>
  <c r="BB305" i="16"/>
  <c r="BE305" i="16"/>
  <c r="BG305" i="16"/>
  <c r="AY306" i="16" s="1"/>
  <c r="BC306" i="16" s="1"/>
  <c r="AU305" i="16"/>
  <c r="AH305" i="16"/>
  <c r="Q305" i="16"/>
  <c r="N305" i="16"/>
  <c r="S305" i="16"/>
  <c r="N303" i="15"/>
  <c r="K303" i="15"/>
  <c r="P303" i="15"/>
  <c r="N304" i="14"/>
  <c r="K304" i="14"/>
  <c r="P304" i="14"/>
  <c r="U303" i="18" l="1"/>
  <c r="P304" i="18"/>
  <c r="BO303" i="18"/>
  <c r="BT303" i="18"/>
  <c r="BL304" i="18" s="1"/>
  <c r="BR303" i="18"/>
  <c r="BD303" i="18"/>
  <c r="BA303" i="18"/>
  <c r="BF303" i="18"/>
  <c r="CD303" i="18"/>
  <c r="CA303" i="18"/>
  <c r="CF303" i="18"/>
  <c r="AQ303" i="18"/>
  <c r="AN303" i="18"/>
  <c r="AS303" i="18"/>
  <c r="AD303" i="18"/>
  <c r="AA303" i="18"/>
  <c r="AF303" i="18"/>
  <c r="P303" i="17"/>
  <c r="CC303" i="17"/>
  <c r="AH302" i="17"/>
  <c r="CH302" i="17"/>
  <c r="U302" i="17"/>
  <c r="BU302" i="17"/>
  <c r="BH302" i="17"/>
  <c r="BC303" i="17"/>
  <c r="BP303" i="17"/>
  <c r="AC303" i="17"/>
  <c r="AU302" i="17"/>
  <c r="AP303" i="17"/>
  <c r="CD306" i="16"/>
  <c r="CA306" i="16"/>
  <c r="CF306" i="16"/>
  <c r="BN306" i="16"/>
  <c r="BS306" i="16"/>
  <c r="BH305" i="16"/>
  <c r="AQ306" i="16"/>
  <c r="AN306" i="16"/>
  <c r="AS306" i="16"/>
  <c r="AD306" i="16"/>
  <c r="AA306" i="16"/>
  <c r="AF306" i="16"/>
  <c r="O305" i="16"/>
  <c r="R305" i="16"/>
  <c r="T305" i="16"/>
  <c r="L306" i="16" s="1"/>
  <c r="P306" i="16" s="1"/>
  <c r="L303" i="15"/>
  <c r="Q303" i="15"/>
  <c r="I304" i="15" s="1"/>
  <c r="O303" i="15"/>
  <c r="L304" i="14"/>
  <c r="O304" i="14"/>
  <c r="Q304" i="14"/>
  <c r="I305" i="14" s="1"/>
  <c r="BU303" i="18" l="1"/>
  <c r="Q304" i="18"/>
  <c r="N304" i="18"/>
  <c r="S304" i="18"/>
  <c r="AB303" i="18"/>
  <c r="AE303" i="18"/>
  <c r="AG303" i="18"/>
  <c r="Y304" i="18" s="1"/>
  <c r="AO303" i="18"/>
  <c r="AT303" i="18"/>
  <c r="AL304" i="18" s="1"/>
  <c r="AR303" i="18"/>
  <c r="BP304" i="18"/>
  <c r="CB303" i="18"/>
  <c r="CG303" i="18"/>
  <c r="BY304" i="18" s="1"/>
  <c r="CE303" i="18"/>
  <c r="BB303" i="18"/>
  <c r="BG303" i="18"/>
  <c r="AY304" i="18" s="1"/>
  <c r="BE303" i="18"/>
  <c r="AQ303" i="17"/>
  <c r="AN303" i="17"/>
  <c r="AS303" i="17"/>
  <c r="CD303" i="17"/>
  <c r="CA303" i="17"/>
  <c r="CF303" i="17"/>
  <c r="AD303" i="17"/>
  <c r="AA303" i="17"/>
  <c r="AF303" i="17"/>
  <c r="BQ303" i="17"/>
  <c r="BN303" i="17"/>
  <c r="BS303" i="17"/>
  <c r="Q303" i="17"/>
  <c r="N303" i="17"/>
  <c r="S303" i="17"/>
  <c r="BD303" i="17"/>
  <c r="BA303" i="17"/>
  <c r="BF303" i="17"/>
  <c r="CB306" i="16"/>
  <c r="CE306" i="16"/>
  <c r="CG306" i="16"/>
  <c r="BY307" i="16" s="1"/>
  <c r="CC307" i="16" s="1"/>
  <c r="BO306" i="16"/>
  <c r="BT306" i="16"/>
  <c r="BL307" i="16" s="1"/>
  <c r="BP307" i="16" s="1"/>
  <c r="BQ307" i="16" s="1"/>
  <c r="BR306" i="16"/>
  <c r="BD306" i="16"/>
  <c r="BA306" i="16"/>
  <c r="BF306" i="16"/>
  <c r="AO306" i="16"/>
  <c r="AT306" i="16"/>
  <c r="AL307" i="16" s="1"/>
  <c r="AP307" i="16" s="1"/>
  <c r="AR306" i="16"/>
  <c r="AB306" i="16"/>
  <c r="AE306" i="16"/>
  <c r="AG306" i="16"/>
  <c r="Y307" i="16" s="1"/>
  <c r="AC307" i="16" s="1"/>
  <c r="U305" i="16"/>
  <c r="M304" i="15"/>
  <c r="R303" i="15"/>
  <c r="M305" i="14"/>
  <c r="R304" i="14"/>
  <c r="BH303" i="18" l="1"/>
  <c r="AH303" i="18"/>
  <c r="O304" i="18"/>
  <c r="R304" i="18"/>
  <c r="T304" i="18"/>
  <c r="L305" i="18" s="1"/>
  <c r="BQ304" i="18"/>
  <c r="BN304" i="18"/>
  <c r="BS304" i="18"/>
  <c r="BC304" i="18"/>
  <c r="AP304" i="18"/>
  <c r="AU303" i="18"/>
  <c r="CH303" i="18"/>
  <c r="CC304" i="18"/>
  <c r="AC304" i="18"/>
  <c r="CB303" i="17"/>
  <c r="CG303" i="17"/>
  <c r="BY304" i="17" s="1"/>
  <c r="CE303" i="17"/>
  <c r="BO303" i="17"/>
  <c r="BT303" i="17"/>
  <c r="BL304" i="17" s="1"/>
  <c r="BR303" i="17"/>
  <c r="AB303" i="17"/>
  <c r="AG303" i="17"/>
  <c r="Y304" i="17" s="1"/>
  <c r="AE303" i="17"/>
  <c r="O303" i="17"/>
  <c r="T303" i="17"/>
  <c r="L304" i="17" s="1"/>
  <c r="R303" i="17"/>
  <c r="AO303" i="17"/>
  <c r="AR303" i="17"/>
  <c r="AT303" i="17"/>
  <c r="AL304" i="17" s="1"/>
  <c r="BB303" i="17"/>
  <c r="BE303" i="17"/>
  <c r="BG303" i="17"/>
  <c r="AY304" i="17" s="1"/>
  <c r="CH306" i="16"/>
  <c r="BU306" i="16"/>
  <c r="BB306" i="16"/>
  <c r="BE306" i="16"/>
  <c r="BG306" i="16"/>
  <c r="AY307" i="16" s="1"/>
  <c r="BC307" i="16" s="1"/>
  <c r="AU306" i="16"/>
  <c r="AH306" i="16"/>
  <c r="Q306" i="16"/>
  <c r="N306" i="16"/>
  <c r="S306" i="16"/>
  <c r="N304" i="15"/>
  <c r="K304" i="15"/>
  <c r="P304" i="15"/>
  <c r="N305" i="14"/>
  <c r="K305" i="14"/>
  <c r="P305" i="14"/>
  <c r="AD304" i="18" l="1"/>
  <c r="AA304" i="18"/>
  <c r="AF304" i="18"/>
  <c r="U304" i="18"/>
  <c r="P305" i="18"/>
  <c r="CD304" i="18"/>
  <c r="CA304" i="18"/>
  <c r="CF304" i="18"/>
  <c r="BD304" i="18"/>
  <c r="BA304" i="18"/>
  <c r="BF304" i="18"/>
  <c r="BO304" i="18"/>
  <c r="BR304" i="18"/>
  <c r="BT304" i="18"/>
  <c r="BL305" i="18" s="1"/>
  <c r="AQ304" i="18"/>
  <c r="AN304" i="18"/>
  <c r="AS304" i="18"/>
  <c r="BP304" i="17"/>
  <c r="U303" i="17"/>
  <c r="BH303" i="17"/>
  <c r="CH303" i="17"/>
  <c r="AC304" i="17"/>
  <c r="BU303" i="17"/>
  <c r="P304" i="17"/>
  <c r="AH303" i="17"/>
  <c r="AP304" i="17"/>
  <c r="BC304" i="17"/>
  <c r="CC304" i="17"/>
  <c r="AU303" i="17"/>
  <c r="CD307" i="16"/>
  <c r="CA307" i="16"/>
  <c r="CF307" i="16"/>
  <c r="G35" i="16" s="1"/>
  <c r="BN307" i="16"/>
  <c r="BS307" i="16"/>
  <c r="F35" i="16" s="1"/>
  <c r="BH306" i="16"/>
  <c r="AQ307" i="16"/>
  <c r="AN307" i="16"/>
  <c r="AS307" i="16"/>
  <c r="D35" i="16" s="1"/>
  <c r="AD307" i="16"/>
  <c r="AA307" i="16"/>
  <c r="AF307" i="16"/>
  <c r="C35" i="16" s="1"/>
  <c r="O306" i="16"/>
  <c r="T306" i="16"/>
  <c r="L307" i="16" s="1"/>
  <c r="P307" i="16" s="1"/>
  <c r="R306" i="16"/>
  <c r="L304" i="15"/>
  <c r="Q304" i="15"/>
  <c r="I305" i="15" s="1"/>
  <c r="O304" i="15"/>
  <c r="L305" i="14"/>
  <c r="Q305" i="14"/>
  <c r="I306" i="14" s="1"/>
  <c r="O305" i="14"/>
  <c r="BB304" i="18" l="1"/>
  <c r="BE304" i="18"/>
  <c r="BG304" i="18"/>
  <c r="AY305" i="18" s="1"/>
  <c r="BU304" i="18"/>
  <c r="Q305" i="18"/>
  <c r="N305" i="18"/>
  <c r="S305" i="18"/>
  <c r="AO304" i="18"/>
  <c r="AT304" i="18"/>
  <c r="AL305" i="18" s="1"/>
  <c r="AR304" i="18"/>
  <c r="CB304" i="18"/>
  <c r="CE304" i="18"/>
  <c r="CG304" i="18"/>
  <c r="BY305" i="18" s="1"/>
  <c r="AB304" i="18"/>
  <c r="AG304" i="18"/>
  <c r="Y305" i="18" s="1"/>
  <c r="AE304" i="18"/>
  <c r="BP305" i="18"/>
  <c r="BD304" i="17"/>
  <c r="BA304" i="17"/>
  <c r="BF304" i="17"/>
  <c r="AQ304" i="17"/>
  <c r="AN304" i="17"/>
  <c r="AS304" i="17"/>
  <c r="CD304" i="17"/>
  <c r="CA304" i="17"/>
  <c r="CF304" i="17"/>
  <c r="Q304" i="17"/>
  <c r="N304" i="17"/>
  <c r="S304" i="17"/>
  <c r="AD304" i="17"/>
  <c r="AA304" i="17"/>
  <c r="AF304" i="17"/>
  <c r="BQ304" i="17"/>
  <c r="BN304" i="17"/>
  <c r="BS304" i="17"/>
  <c r="CB307" i="16"/>
  <c r="CE307" i="16"/>
  <c r="CG307" i="16"/>
  <c r="BY308" i="16" s="1"/>
  <c r="CC308" i="16" s="1"/>
  <c r="BO307" i="16"/>
  <c r="BR307" i="16"/>
  <c r="BT307" i="16"/>
  <c r="BL308" i="16" s="1"/>
  <c r="BP308" i="16" s="1"/>
  <c r="BQ308" i="16" s="1"/>
  <c r="BD307" i="16"/>
  <c r="BA307" i="16"/>
  <c r="BF307" i="16"/>
  <c r="E35" i="16" s="1"/>
  <c r="AO307" i="16"/>
  <c r="AR307" i="16"/>
  <c r="AT307" i="16"/>
  <c r="AL308" i="16" s="1"/>
  <c r="AP308" i="16" s="1"/>
  <c r="AB307" i="16"/>
  <c r="AG307" i="16"/>
  <c r="Y308" i="16" s="1"/>
  <c r="AC308" i="16" s="1"/>
  <c r="AE307" i="16"/>
  <c r="U306" i="16"/>
  <c r="R304" i="15"/>
  <c r="M305" i="15"/>
  <c r="R305" i="14"/>
  <c r="M306" i="14"/>
  <c r="AU304" i="18" l="1"/>
  <c r="BC305" i="18"/>
  <c r="AP305" i="18"/>
  <c r="AC305" i="18"/>
  <c r="B33" i="18"/>
  <c r="BH304" i="18"/>
  <c r="CH304" i="18"/>
  <c r="AH304" i="18"/>
  <c r="O305" i="18"/>
  <c r="R305" i="18"/>
  <c r="T305" i="18"/>
  <c r="L306" i="18" s="1"/>
  <c r="BQ305" i="18"/>
  <c r="BN305" i="18"/>
  <c r="BS305" i="18"/>
  <c r="CC305" i="18"/>
  <c r="O304" i="17"/>
  <c r="T304" i="17"/>
  <c r="L305" i="17" s="1"/>
  <c r="R304" i="17"/>
  <c r="CB304" i="17"/>
  <c r="CG304" i="17"/>
  <c r="BY305" i="17" s="1"/>
  <c r="CE304" i="17"/>
  <c r="AB304" i="17"/>
  <c r="AG304" i="17"/>
  <c r="Y305" i="17" s="1"/>
  <c r="AE304" i="17"/>
  <c r="AO304" i="17"/>
  <c r="AT304" i="17"/>
  <c r="AL305" i="17" s="1"/>
  <c r="AR304" i="17"/>
  <c r="BB304" i="17"/>
  <c r="BE304" i="17"/>
  <c r="BG304" i="17"/>
  <c r="AY305" i="17" s="1"/>
  <c r="BO304" i="17"/>
  <c r="BR304" i="17"/>
  <c r="BT304" i="17"/>
  <c r="BL305" i="17" s="1"/>
  <c r="CH307" i="16"/>
  <c r="BU307" i="16"/>
  <c r="BB307" i="16"/>
  <c r="BE307" i="16"/>
  <c r="BG307" i="16"/>
  <c r="AY308" i="16" s="1"/>
  <c r="BC308" i="16" s="1"/>
  <c r="AU307" i="16"/>
  <c r="AH307" i="16"/>
  <c r="Q307" i="16"/>
  <c r="N307" i="16"/>
  <c r="S307" i="16"/>
  <c r="B35" i="16" s="1"/>
  <c r="N305" i="15"/>
  <c r="K305" i="15"/>
  <c r="P305" i="15"/>
  <c r="N306" i="14"/>
  <c r="K306" i="14"/>
  <c r="P306" i="14"/>
  <c r="BO305" i="18" l="1"/>
  <c r="BT305" i="18"/>
  <c r="BL306" i="18" s="1"/>
  <c r="BR305" i="18"/>
  <c r="BD305" i="18"/>
  <c r="BA305" i="18"/>
  <c r="BF305" i="18"/>
  <c r="AD305" i="18"/>
  <c r="AA305" i="18"/>
  <c r="AF305" i="18"/>
  <c r="F33" i="18"/>
  <c r="CD305" i="18"/>
  <c r="CA305" i="18"/>
  <c r="CF305" i="18"/>
  <c r="AQ305" i="18"/>
  <c r="AN305" i="18"/>
  <c r="AS305" i="18"/>
  <c r="P306" i="18"/>
  <c r="U305" i="18"/>
  <c r="BP305" i="17"/>
  <c r="AP305" i="17"/>
  <c r="U304" i="17"/>
  <c r="BC305" i="17"/>
  <c r="AC305" i="17"/>
  <c r="AU304" i="17"/>
  <c r="BU304" i="17"/>
  <c r="AH304" i="17"/>
  <c r="BH304" i="17"/>
  <c r="CC305" i="17"/>
  <c r="P305" i="17"/>
  <c r="CH304" i="17"/>
  <c r="CD308" i="16"/>
  <c r="CA308" i="16"/>
  <c r="CF308" i="16"/>
  <c r="BN308" i="16"/>
  <c r="BS308" i="16"/>
  <c r="BH307" i="16"/>
  <c r="AQ308" i="16"/>
  <c r="AN308" i="16"/>
  <c r="AS308" i="16"/>
  <c r="AD308" i="16"/>
  <c r="AA308" i="16"/>
  <c r="AF308" i="16"/>
  <c r="O307" i="16"/>
  <c r="T307" i="16"/>
  <c r="L308" i="16" s="1"/>
  <c r="P308" i="16" s="1"/>
  <c r="R307" i="16"/>
  <c r="L305" i="15"/>
  <c r="Q305" i="15"/>
  <c r="I306" i="15" s="1"/>
  <c r="O305" i="15"/>
  <c r="L306" i="14"/>
  <c r="O306" i="14"/>
  <c r="Q306" i="14"/>
  <c r="I307" i="14" s="1"/>
  <c r="AO305" i="18" l="1"/>
  <c r="AR305" i="18"/>
  <c r="AT305" i="18"/>
  <c r="AL306" i="18" s="1"/>
  <c r="G33" i="18"/>
  <c r="CB305" i="18"/>
  <c r="CG305" i="18"/>
  <c r="BY306" i="18" s="1"/>
  <c r="CE305" i="18"/>
  <c r="Q306" i="18"/>
  <c r="N306" i="18"/>
  <c r="S306" i="18"/>
  <c r="BU305" i="18"/>
  <c r="AB305" i="18"/>
  <c r="AE305" i="18"/>
  <c r="AG305" i="18"/>
  <c r="Y306" i="18" s="1"/>
  <c r="E33" i="18"/>
  <c r="BB305" i="18"/>
  <c r="BG305" i="18"/>
  <c r="AY306" i="18" s="1"/>
  <c r="BE305" i="18"/>
  <c r="BP306" i="18"/>
  <c r="D33" i="18"/>
  <c r="C33" i="18"/>
  <c r="CD305" i="17"/>
  <c r="CA305" i="17"/>
  <c r="CF305" i="17"/>
  <c r="AQ305" i="17"/>
  <c r="AN305" i="17"/>
  <c r="AS305" i="17"/>
  <c r="Q305" i="17"/>
  <c r="N305" i="17"/>
  <c r="S305" i="17"/>
  <c r="BQ305" i="17"/>
  <c r="BN305" i="17"/>
  <c r="BS305" i="17"/>
  <c r="BD305" i="17"/>
  <c r="BA305" i="17"/>
  <c r="BF305" i="17"/>
  <c r="AD305" i="17"/>
  <c r="AA305" i="17"/>
  <c r="AF305" i="17"/>
  <c r="CB308" i="16"/>
  <c r="CG308" i="16"/>
  <c r="BY309" i="16" s="1"/>
  <c r="CC309" i="16" s="1"/>
  <c r="CE308" i="16"/>
  <c r="BO308" i="16"/>
  <c r="BT308" i="16"/>
  <c r="BL309" i="16" s="1"/>
  <c r="BP309" i="16" s="1"/>
  <c r="BQ309" i="16" s="1"/>
  <c r="BR308" i="16"/>
  <c r="BD308" i="16"/>
  <c r="BA308" i="16"/>
  <c r="BF308" i="16"/>
  <c r="AO308" i="16"/>
  <c r="AT308" i="16"/>
  <c r="AL309" i="16" s="1"/>
  <c r="AP309" i="16" s="1"/>
  <c r="AR308" i="16"/>
  <c r="AB308" i="16"/>
  <c r="AG308" i="16"/>
  <c r="Y309" i="16" s="1"/>
  <c r="AC309" i="16" s="1"/>
  <c r="AE308" i="16"/>
  <c r="U307" i="16"/>
  <c r="R305" i="15"/>
  <c r="M306" i="15"/>
  <c r="M307" i="14"/>
  <c r="R306" i="14"/>
  <c r="CC306" i="18" l="1"/>
  <c r="BH305" i="18"/>
  <c r="BC306" i="18"/>
  <c r="BQ306" i="18"/>
  <c r="BN306" i="18"/>
  <c r="BS306" i="18"/>
  <c r="AP306" i="18"/>
  <c r="AC306" i="18"/>
  <c r="O306" i="18"/>
  <c r="T306" i="18"/>
  <c r="L307" i="18" s="1"/>
  <c r="R306" i="18"/>
  <c r="AU305" i="18"/>
  <c r="CH305" i="18"/>
  <c r="AH305" i="18"/>
  <c r="E33" i="17"/>
  <c r="AO305" i="17"/>
  <c r="AR305" i="17"/>
  <c r="AT305" i="17"/>
  <c r="AL306" i="17" s="1"/>
  <c r="G33" i="17"/>
  <c r="BB305" i="17"/>
  <c r="BE305" i="17"/>
  <c r="BG305" i="17"/>
  <c r="AY306" i="17" s="1"/>
  <c r="O305" i="17"/>
  <c r="T305" i="17"/>
  <c r="L306" i="17" s="1"/>
  <c r="R305" i="17"/>
  <c r="D33" i="17"/>
  <c r="F33" i="17"/>
  <c r="BO305" i="17"/>
  <c r="BT305" i="17"/>
  <c r="BL306" i="17" s="1"/>
  <c r="BR305" i="17"/>
  <c r="C33" i="17"/>
  <c r="CB305" i="17"/>
  <c r="CE305" i="17"/>
  <c r="CG305" i="17"/>
  <c r="BY306" i="17" s="1"/>
  <c r="AB305" i="17"/>
  <c r="AG305" i="17"/>
  <c r="Y306" i="17" s="1"/>
  <c r="AE305" i="17"/>
  <c r="B33" i="17"/>
  <c r="CH308" i="16"/>
  <c r="BU308" i="16"/>
  <c r="BB308" i="16"/>
  <c r="BG308" i="16"/>
  <c r="AY309" i="16" s="1"/>
  <c r="BC309" i="16" s="1"/>
  <c r="BE308" i="16"/>
  <c r="AU308" i="16"/>
  <c r="AH308" i="16"/>
  <c r="Q308" i="16"/>
  <c r="N308" i="16"/>
  <c r="S308" i="16"/>
  <c r="N306" i="15"/>
  <c r="K306" i="15"/>
  <c r="P306" i="15"/>
  <c r="N307" i="14"/>
  <c r="K307" i="14"/>
  <c r="P307" i="14"/>
  <c r="BO306" i="18" l="1"/>
  <c r="BT306" i="18"/>
  <c r="BL307" i="18" s="1"/>
  <c r="BR306" i="18"/>
  <c r="AQ306" i="18"/>
  <c r="AN306" i="18"/>
  <c r="AS306" i="18"/>
  <c r="AD306" i="18"/>
  <c r="AA306" i="18"/>
  <c r="AF306" i="18"/>
  <c r="CD306" i="18"/>
  <c r="CA306" i="18"/>
  <c r="CF306" i="18"/>
  <c r="P307" i="18"/>
  <c r="BD306" i="18"/>
  <c r="BA306" i="18"/>
  <c r="BF306" i="18"/>
  <c r="U306" i="18"/>
  <c r="CH305" i="17"/>
  <c r="BU305" i="17"/>
  <c r="AU305" i="17"/>
  <c r="AP306" i="17"/>
  <c r="AH305" i="17"/>
  <c r="P306" i="17"/>
  <c r="AC306" i="17"/>
  <c r="BP306" i="17"/>
  <c r="BC306" i="17"/>
  <c r="U305" i="17"/>
  <c r="CC306" i="17"/>
  <c r="BH305" i="17"/>
  <c r="CD309" i="16"/>
  <c r="CA309" i="16"/>
  <c r="CF309" i="16"/>
  <c r="BN309" i="16"/>
  <c r="BS309" i="16"/>
  <c r="BH308" i="16"/>
  <c r="AQ309" i="16"/>
  <c r="AN309" i="16"/>
  <c r="AS309" i="16"/>
  <c r="AD309" i="16"/>
  <c r="AA309" i="16"/>
  <c r="AF309" i="16"/>
  <c r="O308" i="16"/>
  <c r="T308" i="16"/>
  <c r="L309" i="16" s="1"/>
  <c r="P309" i="16" s="1"/>
  <c r="R308" i="16"/>
  <c r="L306" i="15"/>
  <c r="O306" i="15"/>
  <c r="Q306" i="15"/>
  <c r="I307" i="15" s="1"/>
  <c r="L307" i="14"/>
  <c r="Q307" i="14"/>
  <c r="I308" i="14" s="1"/>
  <c r="O307" i="14"/>
  <c r="Q307" i="18" l="1"/>
  <c r="N307" i="18"/>
  <c r="S307" i="18"/>
  <c r="AO306" i="18"/>
  <c r="AR306" i="18"/>
  <c r="AT306" i="18"/>
  <c r="AL307" i="18" s="1"/>
  <c r="CB306" i="18"/>
  <c r="CG306" i="18"/>
  <c r="BY307" i="18" s="1"/>
  <c r="CE306" i="18"/>
  <c r="BU306" i="18"/>
  <c r="AB306" i="18"/>
  <c r="AE306" i="18"/>
  <c r="AG306" i="18"/>
  <c r="Y307" i="18" s="1"/>
  <c r="BP307" i="18"/>
  <c r="BB306" i="18"/>
  <c r="BE306" i="18"/>
  <c r="BG306" i="18"/>
  <c r="AY307" i="18" s="1"/>
  <c r="Q306" i="17"/>
  <c r="N306" i="17"/>
  <c r="S306" i="17"/>
  <c r="BQ306" i="17"/>
  <c r="BN306" i="17"/>
  <c r="BS306" i="17"/>
  <c r="CD306" i="17"/>
  <c r="CA306" i="17"/>
  <c r="CF306" i="17"/>
  <c r="AQ306" i="17"/>
  <c r="AN306" i="17"/>
  <c r="AS306" i="17"/>
  <c r="AD306" i="17"/>
  <c r="AA306" i="17"/>
  <c r="AF306" i="17"/>
  <c r="BD306" i="17"/>
  <c r="BA306" i="17"/>
  <c r="BF306" i="17"/>
  <c r="CB309" i="16"/>
  <c r="CE309" i="16"/>
  <c r="CG309" i="16"/>
  <c r="BY310" i="16" s="1"/>
  <c r="CC310" i="16" s="1"/>
  <c r="BO309" i="16"/>
  <c r="BR309" i="16"/>
  <c r="BT309" i="16"/>
  <c r="BL310" i="16" s="1"/>
  <c r="BP310" i="16" s="1"/>
  <c r="BQ310" i="16" s="1"/>
  <c r="BD309" i="16"/>
  <c r="BA309" i="16"/>
  <c r="BF309" i="16"/>
  <c r="AO309" i="16"/>
  <c r="AR309" i="16"/>
  <c r="AT309" i="16"/>
  <c r="AL310" i="16" s="1"/>
  <c r="AP310" i="16" s="1"/>
  <c r="AB309" i="16"/>
  <c r="AE309" i="16"/>
  <c r="AG309" i="16"/>
  <c r="Y310" i="16" s="1"/>
  <c r="AC310" i="16" s="1"/>
  <c r="U308" i="16"/>
  <c r="R306" i="15"/>
  <c r="M307" i="15"/>
  <c r="R307" i="14"/>
  <c r="M308" i="14"/>
  <c r="BQ307" i="18" l="1"/>
  <c r="BN307" i="18"/>
  <c r="BS307" i="18"/>
  <c r="AU306" i="18"/>
  <c r="AP307" i="18"/>
  <c r="AH306" i="18"/>
  <c r="O307" i="18"/>
  <c r="T307" i="18"/>
  <c r="L308" i="18" s="1"/>
  <c r="R307" i="18"/>
  <c r="CC307" i="18"/>
  <c r="AC307" i="18"/>
  <c r="BC307" i="18"/>
  <c r="BH306" i="18"/>
  <c r="CH306" i="18"/>
  <c r="CB306" i="17"/>
  <c r="CE306" i="17"/>
  <c r="CG306" i="17"/>
  <c r="BY307" i="17" s="1"/>
  <c r="AO306" i="17"/>
  <c r="AR306" i="17"/>
  <c r="AT306" i="17"/>
  <c r="AL307" i="17" s="1"/>
  <c r="BO306" i="17"/>
  <c r="BR306" i="17"/>
  <c r="BT306" i="17"/>
  <c r="BL307" i="17" s="1"/>
  <c r="O306" i="17"/>
  <c r="T306" i="17"/>
  <c r="L307" i="17" s="1"/>
  <c r="R306" i="17"/>
  <c r="AB306" i="17"/>
  <c r="AE306" i="17"/>
  <c r="AG306" i="17"/>
  <c r="Y307" i="17" s="1"/>
  <c r="BB306" i="17"/>
  <c r="BG306" i="17"/>
  <c r="AY307" i="17" s="1"/>
  <c r="BE306" i="17"/>
  <c r="CH309" i="16"/>
  <c r="BU309" i="16"/>
  <c r="BB309" i="16"/>
  <c r="BE309" i="16"/>
  <c r="BG309" i="16"/>
  <c r="AY310" i="16" s="1"/>
  <c r="BC310" i="16" s="1"/>
  <c r="AU309" i="16"/>
  <c r="AH309" i="16"/>
  <c r="Q309" i="16"/>
  <c r="N309" i="16"/>
  <c r="S309" i="16"/>
  <c r="N307" i="15"/>
  <c r="K307" i="15"/>
  <c r="P307" i="15"/>
  <c r="N308" i="14"/>
  <c r="K308" i="14"/>
  <c r="P308" i="14"/>
  <c r="AD307" i="18" l="1"/>
  <c r="AA307" i="18"/>
  <c r="AF307" i="18"/>
  <c r="AQ307" i="18"/>
  <c r="AN307" i="18"/>
  <c r="AS307" i="18"/>
  <c r="P308" i="18"/>
  <c r="U307" i="18"/>
  <c r="BO307" i="18"/>
  <c r="BT307" i="18"/>
  <c r="BL308" i="18" s="1"/>
  <c r="BR307" i="18"/>
  <c r="CD307" i="18"/>
  <c r="CA307" i="18"/>
  <c r="CF307" i="18"/>
  <c r="BD307" i="18"/>
  <c r="BA307" i="18"/>
  <c r="BF307" i="18"/>
  <c r="AP307" i="17"/>
  <c r="U306" i="17"/>
  <c r="AU306" i="17"/>
  <c r="AC307" i="17"/>
  <c r="BU306" i="17"/>
  <c r="CC307" i="17"/>
  <c r="P307" i="17"/>
  <c r="CH306" i="17"/>
  <c r="BH306" i="17"/>
  <c r="BC307" i="17"/>
  <c r="BP307" i="17"/>
  <c r="AH306" i="17"/>
  <c r="CD310" i="16"/>
  <c r="CA310" i="16"/>
  <c r="CF310" i="16"/>
  <c r="BN310" i="16"/>
  <c r="BS310" i="16"/>
  <c r="BH309" i="16"/>
  <c r="AQ310" i="16"/>
  <c r="AN310" i="16"/>
  <c r="AS310" i="16"/>
  <c r="AD310" i="16"/>
  <c r="AA310" i="16"/>
  <c r="AF310" i="16"/>
  <c r="O309" i="16"/>
  <c r="R309" i="16"/>
  <c r="T309" i="16"/>
  <c r="L310" i="16" s="1"/>
  <c r="P310" i="16" s="1"/>
  <c r="L307" i="15"/>
  <c r="O307" i="15"/>
  <c r="Q307" i="15"/>
  <c r="I308" i="15" s="1"/>
  <c r="L308" i="14"/>
  <c r="O308" i="14"/>
  <c r="Q308" i="14"/>
  <c r="I309" i="14" s="1"/>
  <c r="Q308" i="18" l="1"/>
  <c r="N308" i="18"/>
  <c r="S308" i="18"/>
  <c r="CB307" i="18"/>
  <c r="CG307" i="18"/>
  <c r="BY308" i="18" s="1"/>
  <c r="CE307" i="18"/>
  <c r="BU307" i="18"/>
  <c r="AO307" i="18"/>
  <c r="AT307" i="18"/>
  <c r="AL308" i="18" s="1"/>
  <c r="AR307" i="18"/>
  <c r="BB307" i="18"/>
  <c r="BE307" i="18"/>
  <c r="BG307" i="18"/>
  <c r="AY308" i="18" s="1"/>
  <c r="AB307" i="18"/>
  <c r="AG307" i="18"/>
  <c r="Y308" i="18" s="1"/>
  <c r="AE307" i="18"/>
  <c r="BP308" i="18"/>
  <c r="Q307" i="17"/>
  <c r="N307" i="17"/>
  <c r="S307" i="17"/>
  <c r="BD307" i="17"/>
  <c r="BA307" i="17"/>
  <c r="BF307" i="17"/>
  <c r="CD307" i="17"/>
  <c r="CA307" i="17"/>
  <c r="CF307" i="17"/>
  <c r="BQ307" i="17"/>
  <c r="BN307" i="17"/>
  <c r="BS307" i="17"/>
  <c r="AD307" i="17"/>
  <c r="AA307" i="17"/>
  <c r="AF307" i="17"/>
  <c r="AQ307" i="17"/>
  <c r="AN307" i="17"/>
  <c r="AS307" i="17"/>
  <c r="CB310" i="16"/>
  <c r="CE310" i="16"/>
  <c r="CG310" i="16"/>
  <c r="BY311" i="16" s="1"/>
  <c r="CC311" i="16" s="1"/>
  <c r="BO310" i="16"/>
  <c r="BR310" i="16"/>
  <c r="BT310" i="16"/>
  <c r="BL311" i="16" s="1"/>
  <c r="BP311" i="16" s="1"/>
  <c r="BQ311" i="16" s="1"/>
  <c r="BD310" i="16"/>
  <c r="BA310" i="16"/>
  <c r="BF310" i="16"/>
  <c r="AO310" i="16"/>
  <c r="AT310" i="16"/>
  <c r="AL311" i="16" s="1"/>
  <c r="AP311" i="16" s="1"/>
  <c r="AR310" i="16"/>
  <c r="AB310" i="16"/>
  <c r="AE310" i="16"/>
  <c r="AG310" i="16"/>
  <c r="Y311" i="16" s="1"/>
  <c r="AC311" i="16" s="1"/>
  <c r="U309" i="16"/>
  <c r="M308" i="15"/>
  <c r="R307" i="15"/>
  <c r="M309" i="14"/>
  <c r="R308" i="14"/>
  <c r="CC308" i="18" l="1"/>
  <c r="AU307" i="18"/>
  <c r="AP308" i="18"/>
  <c r="AC308" i="18"/>
  <c r="O308" i="18"/>
  <c r="R308" i="18"/>
  <c r="T308" i="18"/>
  <c r="L309" i="18" s="1"/>
  <c r="BH307" i="18"/>
  <c r="AH307" i="18"/>
  <c r="BQ308" i="18"/>
  <c r="BN308" i="18"/>
  <c r="BS308" i="18"/>
  <c r="BC308" i="18"/>
  <c r="CH307" i="18"/>
  <c r="BO307" i="17"/>
  <c r="BR307" i="17"/>
  <c r="BT307" i="17"/>
  <c r="BL308" i="17" s="1"/>
  <c r="CB307" i="17"/>
  <c r="CG307" i="17"/>
  <c r="BY308" i="17" s="1"/>
  <c r="CE307" i="17"/>
  <c r="AB307" i="17"/>
  <c r="AE307" i="17"/>
  <c r="AG307" i="17"/>
  <c r="Y308" i="17" s="1"/>
  <c r="O307" i="17"/>
  <c r="R307" i="17"/>
  <c r="T307" i="17"/>
  <c r="L308" i="17" s="1"/>
  <c r="BB307" i="17"/>
  <c r="BE307" i="17"/>
  <c r="BG307" i="17"/>
  <c r="AY308" i="17" s="1"/>
  <c r="AO307" i="17"/>
  <c r="AT307" i="17"/>
  <c r="AL308" i="17" s="1"/>
  <c r="AR307" i="17"/>
  <c r="CH310" i="16"/>
  <c r="BU310" i="16"/>
  <c r="BB310" i="16"/>
  <c r="BE310" i="16"/>
  <c r="BG310" i="16"/>
  <c r="AY311" i="16" s="1"/>
  <c r="BC311" i="16" s="1"/>
  <c r="AU310" i="16"/>
  <c r="AH310" i="16"/>
  <c r="Q310" i="16"/>
  <c r="N310" i="16"/>
  <c r="S310" i="16"/>
  <c r="N308" i="15"/>
  <c r="K308" i="15"/>
  <c r="P308" i="15"/>
  <c r="N309" i="14"/>
  <c r="K309" i="14"/>
  <c r="P309" i="14"/>
  <c r="AQ308" i="18" l="1"/>
  <c r="AN308" i="18"/>
  <c r="AS308" i="18"/>
  <c r="BD308" i="18"/>
  <c r="BA308" i="18"/>
  <c r="BF308" i="18"/>
  <c r="U308" i="18"/>
  <c r="P309" i="18"/>
  <c r="BO308" i="18"/>
  <c r="BT308" i="18"/>
  <c r="BL309" i="18" s="1"/>
  <c r="BR308" i="18"/>
  <c r="CD308" i="18"/>
  <c r="CA308" i="18"/>
  <c r="CF308" i="18"/>
  <c r="AD308" i="18"/>
  <c r="AA308" i="18"/>
  <c r="AF308" i="18"/>
  <c r="AP308" i="17"/>
  <c r="BU307" i="17"/>
  <c r="BC308" i="17"/>
  <c r="BH307" i="17"/>
  <c r="U307" i="17"/>
  <c r="AU307" i="17"/>
  <c r="AC308" i="17"/>
  <c r="AH307" i="17"/>
  <c r="CH307" i="17"/>
  <c r="BP308" i="17"/>
  <c r="P308" i="17"/>
  <c r="CC308" i="17"/>
  <c r="CD311" i="16"/>
  <c r="CA311" i="16"/>
  <c r="CF311" i="16"/>
  <c r="BN311" i="16"/>
  <c r="BS311" i="16"/>
  <c r="BH310" i="16"/>
  <c r="AQ311" i="16"/>
  <c r="AN311" i="16"/>
  <c r="AS311" i="16"/>
  <c r="AD311" i="16"/>
  <c r="AA311" i="16"/>
  <c r="AF311" i="16"/>
  <c r="O310" i="16"/>
  <c r="R310" i="16"/>
  <c r="T310" i="16"/>
  <c r="L311" i="16" s="1"/>
  <c r="P311" i="16" s="1"/>
  <c r="L308" i="15"/>
  <c r="Q308" i="15"/>
  <c r="I309" i="15" s="1"/>
  <c r="O308" i="15"/>
  <c r="L309" i="14"/>
  <c r="Q309" i="14"/>
  <c r="I310" i="14" s="1"/>
  <c r="O309" i="14"/>
  <c r="BU308" i="18" l="1"/>
  <c r="CB308" i="18"/>
  <c r="CG308" i="18"/>
  <c r="BY309" i="18" s="1"/>
  <c r="CE308" i="18"/>
  <c r="BB308" i="18"/>
  <c r="BE308" i="18"/>
  <c r="BG308" i="18"/>
  <c r="AY309" i="18" s="1"/>
  <c r="AB308" i="18"/>
  <c r="AG308" i="18"/>
  <c r="Y309" i="18" s="1"/>
  <c r="AE308" i="18"/>
  <c r="BP309" i="18"/>
  <c r="AO308" i="18"/>
  <c r="AT308" i="18"/>
  <c r="AL309" i="18" s="1"/>
  <c r="AR308" i="18"/>
  <c r="Q309" i="18"/>
  <c r="N309" i="18"/>
  <c r="S309" i="18"/>
  <c r="CD308" i="17"/>
  <c r="CA308" i="17"/>
  <c r="CF308" i="17"/>
  <c r="BD308" i="17"/>
  <c r="BA308" i="17"/>
  <c r="BF308" i="17"/>
  <c r="BQ308" i="17"/>
  <c r="BN308" i="17"/>
  <c r="BS308" i="17"/>
  <c r="Q308" i="17"/>
  <c r="N308" i="17"/>
  <c r="S308" i="17"/>
  <c r="AQ308" i="17"/>
  <c r="AN308" i="17"/>
  <c r="AS308" i="17"/>
  <c r="AD308" i="17"/>
  <c r="AA308" i="17"/>
  <c r="AF308" i="17"/>
  <c r="CB311" i="16"/>
  <c r="CE311" i="16"/>
  <c r="CG311" i="16"/>
  <c r="BY312" i="16" s="1"/>
  <c r="CC312" i="16" s="1"/>
  <c r="BO311" i="16"/>
  <c r="BT311" i="16"/>
  <c r="BL312" i="16" s="1"/>
  <c r="BP312" i="16" s="1"/>
  <c r="BQ312" i="16" s="1"/>
  <c r="BR311" i="16"/>
  <c r="BD311" i="16"/>
  <c r="BA311" i="16"/>
  <c r="BF311" i="16"/>
  <c r="AO311" i="16"/>
  <c r="AT311" i="16"/>
  <c r="AL312" i="16" s="1"/>
  <c r="AP312" i="16" s="1"/>
  <c r="AR311" i="16"/>
  <c r="AB311" i="16"/>
  <c r="AG311" i="16"/>
  <c r="Y312" i="16" s="1"/>
  <c r="AC312" i="16" s="1"/>
  <c r="AE311" i="16"/>
  <c r="U310" i="16"/>
  <c r="R308" i="15"/>
  <c r="M309" i="15"/>
  <c r="R309" i="14"/>
  <c r="M310" i="14"/>
  <c r="BC309" i="18" l="1"/>
  <c r="CC309" i="18"/>
  <c r="BH308" i="18"/>
  <c r="O309" i="18"/>
  <c r="T309" i="18"/>
  <c r="L310" i="18" s="1"/>
  <c r="R309" i="18"/>
  <c r="CH308" i="18"/>
  <c r="AH308" i="18"/>
  <c r="BQ309" i="18"/>
  <c r="BN309" i="18"/>
  <c r="BS309" i="18"/>
  <c r="AP309" i="18"/>
  <c r="AC309" i="18"/>
  <c r="AU308" i="18"/>
  <c r="BO308" i="17"/>
  <c r="BR308" i="17"/>
  <c r="BT308" i="17"/>
  <c r="BL309" i="17" s="1"/>
  <c r="CB308" i="17"/>
  <c r="CE308" i="17"/>
  <c r="CG308" i="17"/>
  <c r="BY309" i="17" s="1"/>
  <c r="AO308" i="17"/>
  <c r="AT308" i="17"/>
  <c r="AL309" i="17" s="1"/>
  <c r="AR308" i="17"/>
  <c r="BB308" i="17"/>
  <c r="BE308" i="17"/>
  <c r="BG308" i="17"/>
  <c r="AY309" i="17" s="1"/>
  <c r="O308" i="17"/>
  <c r="R308" i="17"/>
  <c r="T308" i="17"/>
  <c r="L309" i="17" s="1"/>
  <c r="AB308" i="17"/>
  <c r="AG308" i="17"/>
  <c r="Y309" i="17" s="1"/>
  <c r="AE308" i="17"/>
  <c r="CH311" i="16"/>
  <c r="BU311" i="16"/>
  <c r="BB311" i="16"/>
  <c r="BE311" i="16"/>
  <c r="BG311" i="16"/>
  <c r="AY312" i="16" s="1"/>
  <c r="BC312" i="16" s="1"/>
  <c r="AU311" i="16"/>
  <c r="AH311" i="16"/>
  <c r="Q311" i="16"/>
  <c r="N311" i="16"/>
  <c r="S311" i="16"/>
  <c r="N309" i="15"/>
  <c r="K309" i="15"/>
  <c r="P309" i="15"/>
  <c r="N310" i="14"/>
  <c r="K310" i="14"/>
  <c r="P310" i="14"/>
  <c r="P310" i="18" l="1"/>
  <c r="AD309" i="18"/>
  <c r="AA309" i="18"/>
  <c r="AF309" i="18"/>
  <c r="CD309" i="18"/>
  <c r="CA309" i="18"/>
  <c r="CF309" i="18"/>
  <c r="BO309" i="18"/>
  <c r="BR309" i="18"/>
  <c r="BT309" i="18"/>
  <c r="BL310" i="18" s="1"/>
  <c r="AQ309" i="18"/>
  <c r="AN309" i="18"/>
  <c r="AS309" i="18"/>
  <c r="BD309" i="18"/>
  <c r="BA309" i="18"/>
  <c r="BF309" i="18"/>
  <c r="U309" i="18"/>
  <c r="AC309" i="17"/>
  <c r="AP309" i="17"/>
  <c r="P309" i="17"/>
  <c r="BP309" i="17"/>
  <c r="BH308" i="17"/>
  <c r="BU308" i="17"/>
  <c r="AH308" i="17"/>
  <c r="AU308" i="17"/>
  <c r="U308" i="17"/>
  <c r="CC309" i="17"/>
  <c r="BC309" i="17"/>
  <c r="CH308" i="17"/>
  <c r="CD312" i="16"/>
  <c r="CA312" i="16"/>
  <c r="CF312" i="16"/>
  <c r="BN312" i="16"/>
  <c r="BS312" i="16"/>
  <c r="BH311" i="16"/>
  <c r="AQ312" i="16"/>
  <c r="AN312" i="16"/>
  <c r="AS312" i="16"/>
  <c r="AD312" i="16"/>
  <c r="AA312" i="16"/>
  <c r="AF312" i="16"/>
  <c r="O311" i="16"/>
  <c r="T311" i="16"/>
  <c r="L312" i="16" s="1"/>
  <c r="P312" i="16" s="1"/>
  <c r="R311" i="16"/>
  <c r="L309" i="15"/>
  <c r="Q309" i="15"/>
  <c r="I310" i="15" s="1"/>
  <c r="O309" i="15"/>
  <c r="L310" i="14"/>
  <c r="O310" i="14"/>
  <c r="Q310" i="14"/>
  <c r="I311" i="14" s="1"/>
  <c r="AB309" i="18" l="1"/>
  <c r="AG309" i="18"/>
  <c r="Y310" i="18" s="1"/>
  <c r="AE309" i="18"/>
  <c r="BP310" i="18"/>
  <c r="BU309" i="18"/>
  <c r="Q310" i="18"/>
  <c r="N310" i="18"/>
  <c r="S310" i="18"/>
  <c r="AO309" i="18"/>
  <c r="AT309" i="18"/>
  <c r="AL310" i="18" s="1"/>
  <c r="AR309" i="18"/>
  <c r="CB309" i="18"/>
  <c r="CE309" i="18"/>
  <c r="CG309" i="18"/>
  <c r="BY310" i="18" s="1"/>
  <c r="BB309" i="18"/>
  <c r="BG309" i="18"/>
  <c r="AY310" i="18" s="1"/>
  <c r="BE309" i="18"/>
  <c r="BD309" i="17"/>
  <c r="BA309" i="17"/>
  <c r="BF309" i="17"/>
  <c r="BQ309" i="17"/>
  <c r="BN309" i="17"/>
  <c r="BS309" i="17"/>
  <c r="Q309" i="17"/>
  <c r="N309" i="17"/>
  <c r="S309" i="17"/>
  <c r="CD309" i="17"/>
  <c r="CA309" i="17"/>
  <c r="CF309" i="17"/>
  <c r="AQ309" i="17"/>
  <c r="AN309" i="17"/>
  <c r="AS309" i="17"/>
  <c r="AD309" i="17"/>
  <c r="AA309" i="17"/>
  <c r="AF309" i="17"/>
  <c r="CB312" i="16"/>
  <c r="CG312" i="16"/>
  <c r="BY313" i="16" s="1"/>
  <c r="CC313" i="16" s="1"/>
  <c r="CE312" i="16"/>
  <c r="BO312" i="16"/>
  <c r="BT312" i="16"/>
  <c r="BL313" i="16" s="1"/>
  <c r="BP313" i="16" s="1"/>
  <c r="BQ313" i="16" s="1"/>
  <c r="BR312" i="16"/>
  <c r="BD312" i="16"/>
  <c r="BA312" i="16"/>
  <c r="BF312" i="16"/>
  <c r="AO312" i="16"/>
  <c r="AT312" i="16"/>
  <c r="AL313" i="16" s="1"/>
  <c r="AP313" i="16" s="1"/>
  <c r="AR312" i="16"/>
  <c r="AB312" i="16"/>
  <c r="AG312" i="16"/>
  <c r="Y313" i="16" s="1"/>
  <c r="AC313" i="16" s="1"/>
  <c r="AE312" i="16"/>
  <c r="U311" i="16"/>
  <c r="R309" i="15"/>
  <c r="M310" i="15"/>
  <c r="M311" i="14"/>
  <c r="R310" i="14"/>
  <c r="AP310" i="18" l="1"/>
  <c r="BH309" i="18"/>
  <c r="AU309" i="18"/>
  <c r="AH309" i="18"/>
  <c r="CH309" i="18"/>
  <c r="BQ310" i="18"/>
  <c r="BN310" i="18"/>
  <c r="BS310" i="18"/>
  <c r="O310" i="18"/>
  <c r="T310" i="18"/>
  <c r="L311" i="18" s="1"/>
  <c r="R310" i="18"/>
  <c r="AC310" i="18"/>
  <c r="BC310" i="18"/>
  <c r="CC310" i="18"/>
  <c r="AO309" i="17"/>
  <c r="AT309" i="17"/>
  <c r="AL310" i="17" s="1"/>
  <c r="AR309" i="17"/>
  <c r="BO309" i="17"/>
  <c r="BT309" i="17"/>
  <c r="BL310" i="17" s="1"/>
  <c r="BR309" i="17"/>
  <c r="CB309" i="17"/>
  <c r="CG309" i="17"/>
  <c r="BY310" i="17" s="1"/>
  <c r="CE309" i="17"/>
  <c r="O309" i="17"/>
  <c r="R309" i="17"/>
  <c r="T309" i="17"/>
  <c r="L310" i="17" s="1"/>
  <c r="BB309" i="17"/>
  <c r="BE309" i="17"/>
  <c r="BG309" i="17"/>
  <c r="AY310" i="17" s="1"/>
  <c r="AB309" i="17"/>
  <c r="AE309" i="17"/>
  <c r="AG309" i="17"/>
  <c r="Y310" i="17" s="1"/>
  <c r="CH312" i="16"/>
  <c r="BU312" i="16"/>
  <c r="BB312" i="16"/>
  <c r="BG312" i="16"/>
  <c r="AY313" i="16" s="1"/>
  <c r="BC313" i="16" s="1"/>
  <c r="BE312" i="16"/>
  <c r="AU312" i="16"/>
  <c r="AH312" i="16"/>
  <c r="Q312" i="16"/>
  <c r="N312" i="16"/>
  <c r="S312" i="16"/>
  <c r="N310" i="15"/>
  <c r="K310" i="15"/>
  <c r="P310" i="15"/>
  <c r="N311" i="14"/>
  <c r="K311" i="14"/>
  <c r="P311" i="14"/>
  <c r="P311" i="18" l="1"/>
  <c r="CD310" i="18"/>
  <c r="CA310" i="18"/>
  <c r="CF310" i="18"/>
  <c r="AD310" i="18"/>
  <c r="AA310" i="18"/>
  <c r="AF310" i="18"/>
  <c r="BO310" i="18"/>
  <c r="BR310" i="18"/>
  <c r="BT310" i="18"/>
  <c r="BL311" i="18" s="1"/>
  <c r="BD310" i="18"/>
  <c r="BA310" i="18"/>
  <c r="BF310" i="18"/>
  <c r="U310" i="18"/>
  <c r="AQ310" i="18"/>
  <c r="AN310" i="18"/>
  <c r="AS310" i="18"/>
  <c r="BH309" i="17"/>
  <c r="AC310" i="17"/>
  <c r="P310" i="17"/>
  <c r="U309" i="17"/>
  <c r="AP310" i="17"/>
  <c r="BU309" i="17"/>
  <c r="AH309" i="17"/>
  <c r="CH309" i="17"/>
  <c r="BP310" i="17"/>
  <c r="AU309" i="17"/>
  <c r="BC310" i="17"/>
  <c r="CC310" i="17"/>
  <c r="CD313" i="16"/>
  <c r="CA313" i="16"/>
  <c r="CF313" i="16"/>
  <c r="BN313" i="16"/>
  <c r="BS313" i="16"/>
  <c r="BH312" i="16"/>
  <c r="AQ313" i="16"/>
  <c r="AN313" i="16"/>
  <c r="AS313" i="16"/>
  <c r="AD313" i="16"/>
  <c r="AA313" i="16"/>
  <c r="AF313" i="16"/>
  <c r="O312" i="16"/>
  <c r="T312" i="16"/>
  <c r="L313" i="16" s="1"/>
  <c r="P313" i="16" s="1"/>
  <c r="R312" i="16"/>
  <c r="L310" i="15"/>
  <c r="Q310" i="15"/>
  <c r="I311" i="15" s="1"/>
  <c r="O310" i="15"/>
  <c r="L311" i="14"/>
  <c r="Q311" i="14"/>
  <c r="I312" i="14" s="1"/>
  <c r="O311" i="14"/>
  <c r="BP311" i="18" l="1"/>
  <c r="CB310" i="18"/>
  <c r="CE310" i="18"/>
  <c r="CG310" i="18"/>
  <c r="BY311" i="18" s="1"/>
  <c r="BB310" i="18"/>
  <c r="BE310" i="18"/>
  <c r="BG310" i="18"/>
  <c r="AY311" i="18" s="1"/>
  <c r="AO310" i="18"/>
  <c r="AT310" i="18"/>
  <c r="AL311" i="18" s="1"/>
  <c r="AR310" i="18"/>
  <c r="AB310" i="18"/>
  <c r="AG310" i="18"/>
  <c r="Y311" i="18" s="1"/>
  <c r="AE310" i="18"/>
  <c r="BU310" i="18"/>
  <c r="Q311" i="18"/>
  <c r="N311" i="18"/>
  <c r="S311" i="18"/>
  <c r="Q310" i="17"/>
  <c r="N310" i="17"/>
  <c r="S310" i="17"/>
  <c r="BD310" i="17"/>
  <c r="BA310" i="17"/>
  <c r="BF310" i="17"/>
  <c r="AD310" i="17"/>
  <c r="AA310" i="17"/>
  <c r="AF310" i="17"/>
  <c r="CD310" i="17"/>
  <c r="CA310" i="17"/>
  <c r="CF310" i="17"/>
  <c r="AQ310" i="17"/>
  <c r="AN310" i="17"/>
  <c r="AS310" i="17"/>
  <c r="BQ310" i="17"/>
  <c r="BN310" i="17"/>
  <c r="BS310" i="17"/>
  <c r="CB313" i="16"/>
  <c r="CE313" i="16"/>
  <c r="CG313" i="16"/>
  <c r="BY314" i="16" s="1"/>
  <c r="CC314" i="16" s="1"/>
  <c r="BO313" i="16"/>
  <c r="BT313" i="16"/>
  <c r="BL314" i="16" s="1"/>
  <c r="BP314" i="16" s="1"/>
  <c r="BQ314" i="16" s="1"/>
  <c r="BR313" i="16"/>
  <c r="BD313" i="16"/>
  <c r="BA313" i="16"/>
  <c r="BF313" i="16"/>
  <c r="AO313" i="16"/>
  <c r="AT313" i="16"/>
  <c r="AL314" i="16" s="1"/>
  <c r="AP314" i="16" s="1"/>
  <c r="AR313" i="16"/>
  <c r="AB313" i="16"/>
  <c r="AE313" i="16"/>
  <c r="AG313" i="16"/>
  <c r="Y314" i="16" s="1"/>
  <c r="AC314" i="16" s="1"/>
  <c r="U312" i="16"/>
  <c r="M311" i="15"/>
  <c r="R310" i="15"/>
  <c r="R311" i="14"/>
  <c r="M312" i="14"/>
  <c r="CC311" i="18" l="1"/>
  <c r="O311" i="18"/>
  <c r="T311" i="18"/>
  <c r="L312" i="18" s="1"/>
  <c r="R311" i="18"/>
  <c r="AP311" i="18"/>
  <c r="CH310" i="18"/>
  <c r="BQ311" i="18"/>
  <c r="BN311" i="18"/>
  <c r="BS311" i="18"/>
  <c r="BC311" i="18"/>
  <c r="AC311" i="18"/>
  <c r="AU310" i="18"/>
  <c r="AH310" i="18"/>
  <c r="BH310" i="18"/>
  <c r="AB310" i="17"/>
  <c r="AE310" i="17"/>
  <c r="AG310" i="17"/>
  <c r="Y311" i="17" s="1"/>
  <c r="AO310" i="17"/>
  <c r="AT310" i="17"/>
  <c r="AL311" i="17" s="1"/>
  <c r="AR310" i="17"/>
  <c r="O310" i="17"/>
  <c r="T310" i="17"/>
  <c r="L311" i="17" s="1"/>
  <c r="R310" i="17"/>
  <c r="BB310" i="17"/>
  <c r="BE310" i="17"/>
  <c r="BG310" i="17"/>
  <c r="AY311" i="17" s="1"/>
  <c r="CB310" i="17"/>
  <c r="CG310" i="17"/>
  <c r="BY311" i="17" s="1"/>
  <c r="CE310" i="17"/>
  <c r="BO310" i="17"/>
  <c r="BT310" i="17"/>
  <c r="BL311" i="17" s="1"/>
  <c r="BR310" i="17"/>
  <c r="CH313" i="16"/>
  <c r="BU313" i="16"/>
  <c r="BB313" i="16"/>
  <c r="BG313" i="16"/>
  <c r="AY314" i="16" s="1"/>
  <c r="BC314" i="16" s="1"/>
  <c r="BE313" i="16"/>
  <c r="AU313" i="16"/>
  <c r="AH313" i="16"/>
  <c r="Q313" i="16"/>
  <c r="N313" i="16"/>
  <c r="S313" i="16"/>
  <c r="N311" i="15"/>
  <c r="K311" i="15"/>
  <c r="P311" i="15"/>
  <c r="N312" i="14"/>
  <c r="K312" i="14"/>
  <c r="P312" i="14"/>
  <c r="BD311" i="18" l="1"/>
  <c r="BA311" i="18"/>
  <c r="BF311" i="18"/>
  <c r="P312" i="18"/>
  <c r="AD311" i="18"/>
  <c r="AA311" i="18"/>
  <c r="AF311" i="18"/>
  <c r="U311" i="18"/>
  <c r="AQ311" i="18"/>
  <c r="AN311" i="18"/>
  <c r="AS311" i="18"/>
  <c r="BO311" i="18"/>
  <c r="BR311" i="18"/>
  <c r="BT311" i="18"/>
  <c r="BL312" i="18" s="1"/>
  <c r="CD311" i="18"/>
  <c r="CA311" i="18"/>
  <c r="CF311" i="18"/>
  <c r="BP311" i="17"/>
  <c r="AP311" i="17"/>
  <c r="AC311" i="17"/>
  <c r="BH310" i="17"/>
  <c r="BU310" i="17"/>
  <c r="AU310" i="17"/>
  <c r="AH310" i="17"/>
  <c r="U310" i="17"/>
  <c r="P311" i="17"/>
  <c r="CH310" i="17"/>
  <c r="CC311" i="17"/>
  <c r="BC311" i="17"/>
  <c r="CD314" i="16"/>
  <c r="CA314" i="16"/>
  <c r="CF314" i="16"/>
  <c r="BN314" i="16"/>
  <c r="BS314" i="16"/>
  <c r="BH313" i="16"/>
  <c r="AQ314" i="16"/>
  <c r="AN314" i="16"/>
  <c r="AS314" i="16"/>
  <c r="AD314" i="16"/>
  <c r="AA314" i="16"/>
  <c r="AF314" i="16"/>
  <c r="O313" i="16"/>
  <c r="R313" i="16"/>
  <c r="T313" i="16"/>
  <c r="L314" i="16" s="1"/>
  <c r="P314" i="16" s="1"/>
  <c r="L311" i="15"/>
  <c r="Q311" i="15"/>
  <c r="I312" i="15" s="1"/>
  <c r="O311" i="15"/>
  <c r="L312" i="14"/>
  <c r="O312" i="14"/>
  <c r="Q312" i="14"/>
  <c r="I313" i="14" s="1"/>
  <c r="BU311" i="18" l="1"/>
  <c r="CB311" i="18"/>
  <c r="CE311" i="18"/>
  <c r="CG311" i="18"/>
  <c r="BY312" i="18" s="1"/>
  <c r="BB311" i="18"/>
  <c r="BG311" i="18"/>
  <c r="AY312" i="18" s="1"/>
  <c r="BE311" i="18"/>
  <c r="AB311" i="18"/>
  <c r="AG311" i="18"/>
  <c r="Y312" i="18" s="1"/>
  <c r="AE311" i="18"/>
  <c r="Q312" i="18"/>
  <c r="N312" i="18"/>
  <c r="S312" i="18"/>
  <c r="AO311" i="18"/>
  <c r="AR311" i="18"/>
  <c r="AT311" i="18"/>
  <c r="AL312" i="18" s="1"/>
  <c r="BP312" i="18"/>
  <c r="AD311" i="17"/>
  <c r="AA311" i="17"/>
  <c r="AF311" i="17"/>
  <c r="AQ311" i="17"/>
  <c r="AN311" i="17"/>
  <c r="AS311" i="17"/>
  <c r="BD311" i="17"/>
  <c r="BA311" i="17"/>
  <c r="BF311" i="17"/>
  <c r="CD311" i="17"/>
  <c r="CA311" i="17"/>
  <c r="CF311" i="17"/>
  <c r="BQ311" i="17"/>
  <c r="BN311" i="17"/>
  <c r="BS311" i="17"/>
  <c r="Q311" i="17"/>
  <c r="N311" i="17"/>
  <c r="S311" i="17"/>
  <c r="CB314" i="16"/>
  <c r="CG314" i="16"/>
  <c r="BY315" i="16" s="1"/>
  <c r="CC315" i="16" s="1"/>
  <c r="CE314" i="16"/>
  <c r="BO314" i="16"/>
  <c r="BR314" i="16"/>
  <c r="BT314" i="16"/>
  <c r="BL315" i="16" s="1"/>
  <c r="BP315" i="16" s="1"/>
  <c r="BQ315" i="16" s="1"/>
  <c r="BD314" i="16"/>
  <c r="BA314" i="16"/>
  <c r="BF314" i="16"/>
  <c r="AO314" i="16"/>
  <c r="AR314" i="16"/>
  <c r="AT314" i="16"/>
  <c r="AL315" i="16" s="1"/>
  <c r="AP315" i="16" s="1"/>
  <c r="AB314" i="16"/>
  <c r="AE314" i="16"/>
  <c r="AG314" i="16"/>
  <c r="Y315" i="16" s="1"/>
  <c r="AC315" i="16" s="1"/>
  <c r="U313" i="16"/>
  <c r="M312" i="15"/>
  <c r="R311" i="15"/>
  <c r="M313" i="14"/>
  <c r="R312" i="14"/>
  <c r="AH311" i="18" l="1"/>
  <c r="BH311" i="18"/>
  <c r="AC312" i="18"/>
  <c r="CH311" i="18"/>
  <c r="AP312" i="18"/>
  <c r="AU311" i="18"/>
  <c r="BQ312" i="18"/>
  <c r="BN312" i="18"/>
  <c r="BS312" i="18"/>
  <c r="BC312" i="18"/>
  <c r="O312" i="18"/>
  <c r="R312" i="18"/>
  <c r="T312" i="18"/>
  <c r="L313" i="18" s="1"/>
  <c r="CC312" i="18"/>
  <c r="BB311" i="17"/>
  <c r="BE311" i="17"/>
  <c r="BG311" i="17"/>
  <c r="AY312" i="17" s="1"/>
  <c r="BO311" i="17"/>
  <c r="BT311" i="17"/>
  <c r="BL312" i="17" s="1"/>
  <c r="BR311" i="17"/>
  <c r="AB311" i="17"/>
  <c r="AE311" i="17"/>
  <c r="AG311" i="17"/>
  <c r="Y312" i="17" s="1"/>
  <c r="AO311" i="17"/>
  <c r="AR311" i="17"/>
  <c r="AT311" i="17"/>
  <c r="AL312" i="17" s="1"/>
  <c r="CB311" i="17"/>
  <c r="CG311" i="17"/>
  <c r="BY312" i="17" s="1"/>
  <c r="CE311" i="17"/>
  <c r="O311" i="17"/>
  <c r="T311" i="17"/>
  <c r="L312" i="17" s="1"/>
  <c r="R311" i="17"/>
  <c r="CH314" i="16"/>
  <c r="BU314" i="16"/>
  <c r="BB314" i="16"/>
  <c r="BE314" i="16"/>
  <c r="BG314" i="16"/>
  <c r="AY315" i="16" s="1"/>
  <c r="BC315" i="16" s="1"/>
  <c r="AU314" i="16"/>
  <c r="AH314" i="16"/>
  <c r="Q314" i="16"/>
  <c r="N314" i="16"/>
  <c r="S314" i="16"/>
  <c r="N312" i="15"/>
  <c r="K312" i="15"/>
  <c r="P312" i="15"/>
  <c r="N313" i="14"/>
  <c r="K313" i="14"/>
  <c r="P313" i="14"/>
  <c r="CD312" i="18" l="1"/>
  <c r="CA312" i="18"/>
  <c r="CF312" i="18"/>
  <c r="AD312" i="18"/>
  <c r="AA312" i="18"/>
  <c r="AF312" i="18"/>
  <c r="BO312" i="18"/>
  <c r="BR312" i="18"/>
  <c r="BT312" i="18"/>
  <c r="BL313" i="18" s="1"/>
  <c r="P313" i="18"/>
  <c r="U312" i="18"/>
  <c r="BD312" i="18"/>
  <c r="BA312" i="18"/>
  <c r="BF312" i="18"/>
  <c r="AQ312" i="18"/>
  <c r="AN312" i="18"/>
  <c r="AS312" i="18"/>
  <c r="AU311" i="17"/>
  <c r="U311" i="17"/>
  <c r="BU311" i="17"/>
  <c r="AH311" i="17"/>
  <c r="CH311" i="17"/>
  <c r="CC312" i="17"/>
  <c r="BC312" i="17"/>
  <c r="AC312" i="17"/>
  <c r="BH311" i="17"/>
  <c r="P312" i="17"/>
  <c r="BP312" i="17"/>
  <c r="AP312" i="17"/>
  <c r="CD315" i="16"/>
  <c r="CA315" i="16"/>
  <c r="CF315" i="16"/>
  <c r="BN315" i="16"/>
  <c r="BS315" i="16"/>
  <c r="BH314" i="16"/>
  <c r="AQ315" i="16"/>
  <c r="AN315" i="16"/>
  <c r="AS315" i="16"/>
  <c r="AD315" i="16"/>
  <c r="AA315" i="16"/>
  <c r="AF315" i="16"/>
  <c r="O314" i="16"/>
  <c r="R314" i="16"/>
  <c r="T314" i="16"/>
  <c r="L315" i="16" s="1"/>
  <c r="P315" i="16" s="1"/>
  <c r="L312" i="15"/>
  <c r="O312" i="15"/>
  <c r="Q312" i="15"/>
  <c r="I313" i="15" s="1"/>
  <c r="L313" i="14"/>
  <c r="Q313" i="14"/>
  <c r="I314" i="14" s="1"/>
  <c r="O313" i="14"/>
  <c r="AB312" i="18" l="1"/>
  <c r="AE312" i="18"/>
  <c r="AG312" i="18"/>
  <c r="Y313" i="18" s="1"/>
  <c r="BB312" i="18"/>
  <c r="BG312" i="18"/>
  <c r="AY313" i="18" s="1"/>
  <c r="BE312" i="18"/>
  <c r="BP313" i="18"/>
  <c r="CB312" i="18"/>
  <c r="CG312" i="18"/>
  <c r="BY313" i="18" s="1"/>
  <c r="CE312" i="18"/>
  <c r="AO312" i="18"/>
  <c r="AR312" i="18"/>
  <c r="AT312" i="18"/>
  <c r="AL313" i="18" s="1"/>
  <c r="Q313" i="18"/>
  <c r="N313" i="18"/>
  <c r="S313" i="18"/>
  <c r="BU312" i="18"/>
  <c r="AQ312" i="17"/>
  <c r="AN312" i="17"/>
  <c r="AS312" i="17"/>
  <c r="Q312" i="17"/>
  <c r="N312" i="17"/>
  <c r="S312" i="17"/>
  <c r="AD312" i="17"/>
  <c r="AA312" i="17"/>
  <c r="AF312" i="17"/>
  <c r="BQ312" i="17"/>
  <c r="BN312" i="17"/>
  <c r="BS312" i="17"/>
  <c r="BD312" i="17"/>
  <c r="BA312" i="17"/>
  <c r="BF312" i="17"/>
  <c r="CD312" i="17"/>
  <c r="CA312" i="17"/>
  <c r="CF312" i="17"/>
  <c r="CB315" i="16"/>
  <c r="CE315" i="16"/>
  <c r="CG315" i="16"/>
  <c r="BY316" i="16" s="1"/>
  <c r="CC316" i="16" s="1"/>
  <c r="BO315" i="16"/>
  <c r="BT315" i="16"/>
  <c r="BL316" i="16" s="1"/>
  <c r="BP316" i="16" s="1"/>
  <c r="BQ316" i="16" s="1"/>
  <c r="BR315" i="16"/>
  <c r="BD315" i="16"/>
  <c r="BA315" i="16"/>
  <c r="BF315" i="16"/>
  <c r="AO315" i="16"/>
  <c r="AT315" i="16"/>
  <c r="AL316" i="16" s="1"/>
  <c r="AP316" i="16" s="1"/>
  <c r="AR315" i="16"/>
  <c r="AB315" i="16"/>
  <c r="AG315" i="16"/>
  <c r="Y316" i="16" s="1"/>
  <c r="AC316" i="16" s="1"/>
  <c r="AE315" i="16"/>
  <c r="U314" i="16"/>
  <c r="M313" i="15"/>
  <c r="R312" i="15"/>
  <c r="R313" i="14"/>
  <c r="M314" i="14"/>
  <c r="AU312" i="18" l="1"/>
  <c r="BH312" i="18"/>
  <c r="CC313" i="18"/>
  <c r="O313" i="18"/>
  <c r="R313" i="18"/>
  <c r="T313" i="18"/>
  <c r="L314" i="18" s="1"/>
  <c r="AC313" i="18"/>
  <c r="CH312" i="18"/>
  <c r="AH312" i="18"/>
  <c r="BC313" i="18"/>
  <c r="BQ313" i="18"/>
  <c r="BN313" i="18"/>
  <c r="BS313" i="18"/>
  <c r="AP313" i="18"/>
  <c r="BB312" i="17"/>
  <c r="BE312" i="17"/>
  <c r="BG312" i="17"/>
  <c r="AY313" i="17" s="1"/>
  <c r="O312" i="17"/>
  <c r="R312" i="17"/>
  <c r="T312" i="17"/>
  <c r="L313" i="17" s="1"/>
  <c r="BO312" i="17"/>
  <c r="BT312" i="17"/>
  <c r="BL313" i="17" s="1"/>
  <c r="BR312" i="17"/>
  <c r="AO312" i="17"/>
  <c r="AR312" i="17"/>
  <c r="AT312" i="17"/>
  <c r="AL313" i="17" s="1"/>
  <c r="AB312" i="17"/>
  <c r="AG312" i="17"/>
  <c r="Y313" i="17" s="1"/>
  <c r="AE312" i="17"/>
  <c r="CB312" i="17"/>
  <c r="CE312" i="17"/>
  <c r="CG312" i="17"/>
  <c r="BY313" i="17" s="1"/>
  <c r="CH315" i="16"/>
  <c r="BU315" i="16"/>
  <c r="BB315" i="16"/>
  <c r="BG315" i="16"/>
  <c r="AY316" i="16" s="1"/>
  <c r="BC316" i="16" s="1"/>
  <c r="BE315" i="16"/>
  <c r="AU315" i="16"/>
  <c r="AH315" i="16"/>
  <c r="Q315" i="16"/>
  <c r="N315" i="16"/>
  <c r="S315" i="16"/>
  <c r="N313" i="15"/>
  <c r="K313" i="15"/>
  <c r="P313" i="15"/>
  <c r="N314" i="14"/>
  <c r="K314" i="14"/>
  <c r="P314" i="14"/>
  <c r="U313" i="18" l="1"/>
  <c r="CD313" i="18"/>
  <c r="CA313" i="18"/>
  <c r="CF313" i="18"/>
  <c r="AD313" i="18"/>
  <c r="AA313" i="18"/>
  <c r="AF313" i="18"/>
  <c r="BO313" i="18"/>
  <c r="BR313" i="18"/>
  <c r="BT313" i="18"/>
  <c r="BL314" i="18" s="1"/>
  <c r="AQ313" i="18"/>
  <c r="AN313" i="18"/>
  <c r="AS313" i="18"/>
  <c r="BD313" i="18"/>
  <c r="BA313" i="18"/>
  <c r="BF313" i="18"/>
  <c r="P314" i="18"/>
  <c r="AP313" i="17"/>
  <c r="BC313" i="17"/>
  <c r="P313" i="17"/>
  <c r="AU312" i="17"/>
  <c r="BH312" i="17"/>
  <c r="CC313" i="17"/>
  <c r="U312" i="17"/>
  <c r="AH312" i="17"/>
  <c r="BU312" i="17"/>
  <c r="CH312" i="17"/>
  <c r="AC313" i="17"/>
  <c r="BP313" i="17"/>
  <c r="CD316" i="16"/>
  <c r="CA316" i="16"/>
  <c r="CF316" i="16"/>
  <c r="BN316" i="16"/>
  <c r="BS316" i="16"/>
  <c r="BH315" i="16"/>
  <c r="AQ316" i="16"/>
  <c r="AN316" i="16"/>
  <c r="AS316" i="16"/>
  <c r="AD316" i="16"/>
  <c r="AA316" i="16"/>
  <c r="AF316" i="16"/>
  <c r="O315" i="16"/>
  <c r="T315" i="16"/>
  <c r="L316" i="16" s="1"/>
  <c r="P316" i="16" s="1"/>
  <c r="R315" i="16"/>
  <c r="L313" i="15"/>
  <c r="Q313" i="15"/>
  <c r="I314" i="15" s="1"/>
  <c r="O313" i="15"/>
  <c r="L314" i="14"/>
  <c r="O314" i="14"/>
  <c r="Q314" i="14"/>
  <c r="I315" i="14" s="1"/>
  <c r="AO313" i="18" l="1"/>
  <c r="AR313" i="18"/>
  <c r="AT313" i="18"/>
  <c r="AL314" i="18" s="1"/>
  <c r="CB313" i="18"/>
  <c r="CE313" i="18"/>
  <c r="CG313" i="18"/>
  <c r="BY314" i="18" s="1"/>
  <c r="Q314" i="18"/>
  <c r="N314" i="18"/>
  <c r="S314" i="18"/>
  <c r="AB313" i="18"/>
  <c r="AG313" i="18"/>
  <c r="Y314" i="18" s="1"/>
  <c r="AE313" i="18"/>
  <c r="BP314" i="18"/>
  <c r="BU313" i="18"/>
  <c r="BB313" i="18"/>
  <c r="BG313" i="18"/>
  <c r="AY314" i="18" s="1"/>
  <c r="BE313" i="18"/>
  <c r="BQ313" i="17"/>
  <c r="BN313" i="17"/>
  <c r="BS313" i="17"/>
  <c r="Q313" i="17"/>
  <c r="N313" i="17"/>
  <c r="S313" i="17"/>
  <c r="BD313" i="17"/>
  <c r="BA313" i="17"/>
  <c r="BF313" i="17"/>
  <c r="AD313" i="17"/>
  <c r="AA313" i="17"/>
  <c r="AF313" i="17"/>
  <c r="CD313" i="17"/>
  <c r="CA313" i="17"/>
  <c r="CF313" i="17"/>
  <c r="AQ313" i="17"/>
  <c r="AN313" i="17"/>
  <c r="AS313" i="17"/>
  <c r="CB316" i="16"/>
  <c r="CG316" i="16"/>
  <c r="BY317" i="16" s="1"/>
  <c r="CC317" i="16" s="1"/>
  <c r="CE316" i="16"/>
  <c r="BO316" i="16"/>
  <c r="BT316" i="16"/>
  <c r="BL317" i="16" s="1"/>
  <c r="BP317" i="16" s="1"/>
  <c r="BQ317" i="16" s="1"/>
  <c r="BR316" i="16"/>
  <c r="BD316" i="16"/>
  <c r="BA316" i="16"/>
  <c r="BF316" i="16"/>
  <c r="AO316" i="16"/>
  <c r="AR316" i="16"/>
  <c r="AT316" i="16"/>
  <c r="AL317" i="16" s="1"/>
  <c r="AP317" i="16" s="1"/>
  <c r="AB316" i="16"/>
  <c r="AG316" i="16"/>
  <c r="Y317" i="16" s="1"/>
  <c r="AC317" i="16" s="1"/>
  <c r="AE316" i="16"/>
  <c r="U315" i="16"/>
  <c r="R313" i="15"/>
  <c r="M314" i="15"/>
  <c r="R314" i="14"/>
  <c r="M315" i="14"/>
  <c r="AH313" i="18" l="1"/>
  <c r="BH313" i="18"/>
  <c r="CH313" i="18"/>
  <c r="AP314" i="18"/>
  <c r="CC314" i="18"/>
  <c r="O314" i="18"/>
  <c r="R314" i="18"/>
  <c r="T314" i="18"/>
  <c r="L315" i="18" s="1"/>
  <c r="AU313" i="18"/>
  <c r="AC314" i="18"/>
  <c r="BC314" i="18"/>
  <c r="BQ314" i="18"/>
  <c r="BN314" i="18"/>
  <c r="BS314" i="18"/>
  <c r="BB313" i="17"/>
  <c r="BE313" i="17"/>
  <c r="BG313" i="17"/>
  <c r="AY314" i="17" s="1"/>
  <c r="O313" i="17"/>
  <c r="T313" i="17"/>
  <c r="L314" i="17" s="1"/>
  <c r="R313" i="17"/>
  <c r="CB313" i="17"/>
  <c r="CG313" i="17"/>
  <c r="BY314" i="17" s="1"/>
  <c r="CE313" i="17"/>
  <c r="AB313" i="17"/>
  <c r="AG313" i="17"/>
  <c r="Y314" i="17" s="1"/>
  <c r="AE313" i="17"/>
  <c r="BO313" i="17"/>
  <c r="BR313" i="17"/>
  <c r="BT313" i="17"/>
  <c r="BL314" i="17" s="1"/>
  <c r="AO313" i="17"/>
  <c r="AT313" i="17"/>
  <c r="AL314" i="17" s="1"/>
  <c r="AR313" i="17"/>
  <c r="CH316" i="16"/>
  <c r="BU316" i="16"/>
  <c r="BB316" i="16"/>
  <c r="BG316" i="16"/>
  <c r="AY317" i="16" s="1"/>
  <c r="BC317" i="16" s="1"/>
  <c r="BE316" i="16"/>
  <c r="AU316" i="16"/>
  <c r="AH316" i="16"/>
  <c r="Q316" i="16"/>
  <c r="N316" i="16"/>
  <c r="S316" i="16"/>
  <c r="N314" i="15"/>
  <c r="K314" i="15"/>
  <c r="P314" i="15"/>
  <c r="N315" i="14"/>
  <c r="K315" i="14"/>
  <c r="P315" i="14"/>
  <c r="AD314" i="18" l="1"/>
  <c r="AA314" i="18"/>
  <c r="AF314" i="18"/>
  <c r="BD314" i="18"/>
  <c r="BA314" i="18"/>
  <c r="BF314" i="18"/>
  <c r="U314" i="18"/>
  <c r="AQ314" i="18"/>
  <c r="AN314" i="18"/>
  <c r="AS314" i="18"/>
  <c r="BO314" i="18"/>
  <c r="BT314" i="18"/>
  <c r="BL315" i="18" s="1"/>
  <c r="BR314" i="18"/>
  <c r="P315" i="18"/>
  <c r="CD314" i="18"/>
  <c r="CA314" i="18"/>
  <c r="CF314" i="18"/>
  <c r="AH313" i="17"/>
  <c r="BP314" i="17"/>
  <c r="CC314" i="17"/>
  <c r="AP314" i="17"/>
  <c r="AC314" i="17"/>
  <c r="P314" i="17"/>
  <c r="BU313" i="17"/>
  <c r="BH313" i="17"/>
  <c r="AU313" i="17"/>
  <c r="U313" i="17"/>
  <c r="BC314" i="17"/>
  <c r="CH313" i="17"/>
  <c r="CD317" i="16"/>
  <c r="CA317" i="16"/>
  <c r="CF317" i="16"/>
  <c r="BN317" i="16"/>
  <c r="BS317" i="16"/>
  <c r="BH316" i="16"/>
  <c r="AQ317" i="16"/>
  <c r="AN317" i="16"/>
  <c r="AS317" i="16"/>
  <c r="AD317" i="16"/>
  <c r="AA317" i="16"/>
  <c r="AF317" i="16"/>
  <c r="O316" i="16"/>
  <c r="T316" i="16"/>
  <c r="L317" i="16" s="1"/>
  <c r="P317" i="16" s="1"/>
  <c r="R316" i="16"/>
  <c r="L314" i="15"/>
  <c r="Q314" i="15"/>
  <c r="I315" i="15" s="1"/>
  <c r="O314" i="15"/>
  <c r="L315" i="14"/>
  <c r="O315" i="14"/>
  <c r="Q315" i="14"/>
  <c r="I316" i="14" s="1"/>
  <c r="BU314" i="18" l="1"/>
  <c r="CB314" i="18"/>
  <c r="CG314" i="18"/>
  <c r="BY315" i="18" s="1"/>
  <c r="CE314" i="18"/>
  <c r="AO314" i="18"/>
  <c r="AT314" i="18"/>
  <c r="AL315" i="18" s="1"/>
  <c r="AR314" i="18"/>
  <c r="AB314" i="18"/>
  <c r="AE314" i="18"/>
  <c r="AG314" i="18"/>
  <c r="Y315" i="18" s="1"/>
  <c r="Q315" i="18"/>
  <c r="N315" i="18"/>
  <c r="S315" i="18"/>
  <c r="BP315" i="18"/>
  <c r="BB314" i="18"/>
  <c r="BE314" i="18"/>
  <c r="BG314" i="18"/>
  <c r="AY315" i="18" s="1"/>
  <c r="AQ314" i="17"/>
  <c r="AN314" i="17"/>
  <c r="AS314" i="17"/>
  <c r="Q314" i="17"/>
  <c r="N314" i="17"/>
  <c r="S314" i="17"/>
  <c r="BD314" i="17"/>
  <c r="BA314" i="17"/>
  <c r="BF314" i="17"/>
  <c r="CD314" i="17"/>
  <c r="CA314" i="17"/>
  <c r="CF314" i="17"/>
  <c r="BQ314" i="17"/>
  <c r="BN314" i="17"/>
  <c r="BS314" i="17"/>
  <c r="AD314" i="17"/>
  <c r="AA314" i="17"/>
  <c r="AF314" i="17"/>
  <c r="CB317" i="16"/>
  <c r="CE317" i="16"/>
  <c r="CG317" i="16"/>
  <c r="BY318" i="16" s="1"/>
  <c r="CC318" i="16" s="1"/>
  <c r="BO317" i="16"/>
  <c r="BT317" i="16"/>
  <c r="BL318" i="16" s="1"/>
  <c r="BP318" i="16" s="1"/>
  <c r="BQ318" i="16" s="1"/>
  <c r="BR317" i="16"/>
  <c r="BD317" i="16"/>
  <c r="BA317" i="16"/>
  <c r="BF317" i="16"/>
  <c r="AO317" i="16"/>
  <c r="AT317" i="16"/>
  <c r="AL318" i="16" s="1"/>
  <c r="AP318" i="16" s="1"/>
  <c r="AR317" i="16"/>
  <c r="AB317" i="16"/>
  <c r="AE317" i="16"/>
  <c r="AG317" i="16"/>
  <c r="Y318" i="16" s="1"/>
  <c r="AC318" i="16" s="1"/>
  <c r="U316" i="16"/>
  <c r="R314" i="15"/>
  <c r="M315" i="15"/>
  <c r="M316" i="14"/>
  <c r="R315" i="14"/>
  <c r="O315" i="18" l="1"/>
  <c r="R315" i="18"/>
  <c r="T315" i="18"/>
  <c r="L316" i="18" s="1"/>
  <c r="CC315" i="18"/>
  <c r="BC315" i="18"/>
  <c r="CH314" i="18"/>
  <c r="AC315" i="18"/>
  <c r="AH314" i="18"/>
  <c r="BQ315" i="18"/>
  <c r="BN315" i="18"/>
  <c r="BS315" i="18"/>
  <c r="AU314" i="18"/>
  <c r="BH314" i="18"/>
  <c r="AP315" i="18"/>
  <c r="O314" i="17"/>
  <c r="T314" i="17"/>
  <c r="L315" i="17" s="1"/>
  <c r="R314" i="17"/>
  <c r="CB314" i="17"/>
  <c r="CG314" i="17"/>
  <c r="BY315" i="17" s="1"/>
  <c r="CE314" i="17"/>
  <c r="BB314" i="17"/>
  <c r="BG314" i="17"/>
  <c r="AY315" i="17" s="1"/>
  <c r="BE314" i="17"/>
  <c r="AO314" i="17"/>
  <c r="AT314" i="17"/>
  <c r="AL315" i="17" s="1"/>
  <c r="AR314" i="17"/>
  <c r="BO314" i="17"/>
  <c r="BT314" i="17"/>
  <c r="BL315" i="17" s="1"/>
  <c r="BR314" i="17"/>
  <c r="AB314" i="17"/>
  <c r="AE314" i="17"/>
  <c r="AG314" i="17"/>
  <c r="Y315" i="17" s="1"/>
  <c r="CH317" i="16"/>
  <c r="BU317" i="16"/>
  <c r="BB317" i="16"/>
  <c r="BE317" i="16"/>
  <c r="BG317" i="16"/>
  <c r="AY318" i="16" s="1"/>
  <c r="BC318" i="16" s="1"/>
  <c r="AU317" i="16"/>
  <c r="AH317" i="16"/>
  <c r="Q317" i="16"/>
  <c r="N317" i="16"/>
  <c r="S317" i="16"/>
  <c r="N315" i="15"/>
  <c r="K315" i="15"/>
  <c r="P315" i="15"/>
  <c r="N316" i="14"/>
  <c r="K316" i="14"/>
  <c r="P316" i="14"/>
  <c r="BD315" i="18" l="1"/>
  <c r="BA315" i="18"/>
  <c r="BF315" i="18"/>
  <c r="AQ315" i="18"/>
  <c r="AN315" i="18"/>
  <c r="AS315" i="18"/>
  <c r="P316" i="18"/>
  <c r="BO315" i="18"/>
  <c r="BT315" i="18"/>
  <c r="BL316" i="18" s="1"/>
  <c r="BR315" i="18"/>
  <c r="AD315" i="18"/>
  <c r="AA315" i="18"/>
  <c r="AF315" i="18"/>
  <c r="U315" i="18"/>
  <c r="CD315" i="18"/>
  <c r="CA315" i="18"/>
  <c r="CF315" i="18"/>
  <c r="AU314" i="17"/>
  <c r="AH314" i="17"/>
  <c r="U314" i="17"/>
  <c r="AP315" i="17"/>
  <c r="P315" i="17"/>
  <c r="AC315" i="17"/>
  <c r="CC315" i="17"/>
  <c r="BU314" i="17"/>
  <c r="BP315" i="17"/>
  <c r="BH314" i="17"/>
  <c r="CH314" i="17"/>
  <c r="BC315" i="17"/>
  <c r="CD318" i="16"/>
  <c r="CA318" i="16"/>
  <c r="CF318" i="16"/>
  <c r="BN318" i="16"/>
  <c r="BS318" i="16"/>
  <c r="BH317" i="16"/>
  <c r="AQ318" i="16"/>
  <c r="AN318" i="16"/>
  <c r="AS318" i="16"/>
  <c r="AA318" i="16"/>
  <c r="AD318" i="16"/>
  <c r="AF318" i="16"/>
  <c r="O317" i="16"/>
  <c r="R317" i="16"/>
  <c r="T317" i="16"/>
  <c r="L318" i="16" s="1"/>
  <c r="P318" i="16" s="1"/>
  <c r="L315" i="15"/>
  <c r="O315" i="15"/>
  <c r="Q315" i="15"/>
  <c r="I316" i="15" s="1"/>
  <c r="L316" i="14"/>
  <c r="Q316" i="14"/>
  <c r="I317" i="14" s="1"/>
  <c r="O316" i="14"/>
  <c r="AB315" i="18" l="1"/>
  <c r="AG315" i="18"/>
  <c r="Y316" i="18" s="1"/>
  <c r="AE315" i="18"/>
  <c r="AO315" i="18"/>
  <c r="AT315" i="18"/>
  <c r="AL316" i="18" s="1"/>
  <c r="AR315" i="18"/>
  <c r="CB315" i="18"/>
  <c r="CE315" i="18"/>
  <c r="CG315" i="18"/>
  <c r="BY316" i="18" s="1"/>
  <c r="BB315" i="18"/>
  <c r="BE315" i="18"/>
  <c r="BG315" i="18"/>
  <c r="AY316" i="18" s="1"/>
  <c r="Q316" i="18"/>
  <c r="N316" i="18"/>
  <c r="S316" i="18"/>
  <c r="BU315" i="18"/>
  <c r="BP316" i="18"/>
  <c r="AQ315" i="17"/>
  <c r="AN315" i="17"/>
  <c r="AS315" i="17"/>
  <c r="CD315" i="17"/>
  <c r="CA315" i="17"/>
  <c r="CF315" i="17"/>
  <c r="BD315" i="17"/>
  <c r="BA315" i="17"/>
  <c r="BF315" i="17"/>
  <c r="AD315" i="17"/>
  <c r="AA315" i="17"/>
  <c r="AF315" i="17"/>
  <c r="BQ315" i="17"/>
  <c r="BN315" i="17"/>
  <c r="BS315" i="17"/>
  <c r="Q315" i="17"/>
  <c r="N315" i="17"/>
  <c r="S315" i="17"/>
  <c r="CB318" i="16"/>
  <c r="CG318" i="16"/>
  <c r="BY319" i="16" s="1"/>
  <c r="CC319" i="16" s="1"/>
  <c r="CE318" i="16"/>
  <c r="BO318" i="16"/>
  <c r="BT318" i="16"/>
  <c r="BL319" i="16" s="1"/>
  <c r="BP319" i="16" s="1"/>
  <c r="BQ319" i="16" s="1"/>
  <c r="BR318" i="16"/>
  <c r="BD318" i="16"/>
  <c r="BA318" i="16"/>
  <c r="BF318" i="16"/>
  <c r="AO318" i="16"/>
  <c r="AR318" i="16"/>
  <c r="AT318" i="16"/>
  <c r="AL319" i="16" s="1"/>
  <c r="AP319" i="16" s="1"/>
  <c r="AB318" i="16"/>
  <c r="AE318" i="16"/>
  <c r="AG318" i="16"/>
  <c r="Y319" i="16" s="1"/>
  <c r="AC319" i="16" s="1"/>
  <c r="U317" i="16"/>
  <c r="M316" i="15"/>
  <c r="R315" i="15"/>
  <c r="R316" i="14"/>
  <c r="M317" i="14"/>
  <c r="AU315" i="18" l="1"/>
  <c r="O316" i="18"/>
  <c r="T316" i="18"/>
  <c r="L317" i="18" s="1"/>
  <c r="R316" i="18"/>
  <c r="AH315" i="18"/>
  <c r="AP316" i="18"/>
  <c r="BC316" i="18"/>
  <c r="CC316" i="18"/>
  <c r="AC316" i="18"/>
  <c r="BQ316" i="18"/>
  <c r="BN316" i="18"/>
  <c r="BS316" i="18"/>
  <c r="BH315" i="18"/>
  <c r="CH315" i="18"/>
  <c r="CB315" i="17"/>
  <c r="CE315" i="17"/>
  <c r="CG315" i="17"/>
  <c r="BY316" i="17" s="1"/>
  <c r="AB315" i="17"/>
  <c r="AE315" i="17"/>
  <c r="AG315" i="17"/>
  <c r="Y316" i="17" s="1"/>
  <c r="BB315" i="17"/>
  <c r="BE315" i="17"/>
  <c r="BG315" i="17"/>
  <c r="AY316" i="17" s="1"/>
  <c r="AO315" i="17"/>
  <c r="AR315" i="17"/>
  <c r="AT315" i="17"/>
  <c r="AL316" i="17" s="1"/>
  <c r="BO315" i="17"/>
  <c r="BT315" i="17"/>
  <c r="BL316" i="17" s="1"/>
  <c r="BR315" i="17"/>
  <c r="O315" i="17"/>
  <c r="T315" i="17"/>
  <c r="L316" i="17" s="1"/>
  <c r="R315" i="17"/>
  <c r="CH318" i="16"/>
  <c r="BU318" i="16"/>
  <c r="BB318" i="16"/>
  <c r="BE318" i="16"/>
  <c r="BG318" i="16"/>
  <c r="AY319" i="16" s="1"/>
  <c r="BC319" i="16" s="1"/>
  <c r="AU318" i="16"/>
  <c r="AH318" i="16"/>
  <c r="Q318" i="16"/>
  <c r="N318" i="16"/>
  <c r="S318" i="16"/>
  <c r="N316" i="15"/>
  <c r="K316" i="15"/>
  <c r="P316" i="15"/>
  <c r="N317" i="14"/>
  <c r="K317" i="14"/>
  <c r="P317" i="14"/>
  <c r="P317" i="18" l="1"/>
  <c r="U316" i="18"/>
  <c r="BD316" i="18"/>
  <c r="BA316" i="18"/>
  <c r="BF316" i="18"/>
  <c r="AD316" i="18"/>
  <c r="AA316" i="18"/>
  <c r="AF316" i="18"/>
  <c r="CD316" i="18"/>
  <c r="CA316" i="18"/>
  <c r="CF316" i="18"/>
  <c r="BO316" i="18"/>
  <c r="BR316" i="18"/>
  <c r="BT316" i="18"/>
  <c r="BL317" i="18" s="1"/>
  <c r="AQ316" i="18"/>
  <c r="AN316" i="18"/>
  <c r="AS316" i="18"/>
  <c r="U315" i="17"/>
  <c r="AH315" i="17"/>
  <c r="AC316" i="17"/>
  <c r="AU315" i="17"/>
  <c r="BU315" i="17"/>
  <c r="BC316" i="17"/>
  <c r="AP316" i="17"/>
  <c r="P316" i="17"/>
  <c r="CC316" i="17"/>
  <c r="CH315" i="17"/>
  <c r="BP316" i="17"/>
  <c r="BH315" i="17"/>
  <c r="CD319" i="16"/>
  <c r="CA319" i="16"/>
  <c r="CF319" i="16"/>
  <c r="G36" i="16" s="1"/>
  <c r="BN319" i="16"/>
  <c r="BS319" i="16"/>
  <c r="F36" i="16" s="1"/>
  <c r="BH318" i="16"/>
  <c r="AQ319" i="16"/>
  <c r="AN319" i="16"/>
  <c r="AS319" i="16"/>
  <c r="D36" i="16" s="1"/>
  <c r="AD319" i="16"/>
  <c r="AA319" i="16"/>
  <c r="AF319" i="16"/>
  <c r="C36" i="16" s="1"/>
  <c r="O318" i="16"/>
  <c r="T318" i="16"/>
  <c r="L319" i="16" s="1"/>
  <c r="P319" i="16" s="1"/>
  <c r="R318" i="16"/>
  <c r="L316" i="15"/>
  <c r="O316" i="15"/>
  <c r="Q316" i="15"/>
  <c r="I317" i="15" s="1"/>
  <c r="L317" i="14"/>
  <c r="O317" i="14"/>
  <c r="Q317" i="14"/>
  <c r="I318" i="14" s="1"/>
  <c r="BB316" i="18" l="1"/>
  <c r="BG316" i="18"/>
  <c r="AY317" i="18" s="1"/>
  <c r="BE316" i="18"/>
  <c r="AO316" i="18"/>
  <c r="AR316" i="18"/>
  <c r="AT316" i="18"/>
  <c r="AL317" i="18" s="1"/>
  <c r="CB316" i="18"/>
  <c r="CE316" i="18"/>
  <c r="CG316" i="18"/>
  <c r="BY317" i="18" s="1"/>
  <c r="BU316" i="18"/>
  <c r="BP317" i="18"/>
  <c r="AB316" i="18"/>
  <c r="AE316" i="18"/>
  <c r="AG316" i="18"/>
  <c r="Y317" i="18" s="1"/>
  <c r="Q317" i="18"/>
  <c r="N317" i="18"/>
  <c r="S317" i="18"/>
  <c r="Q316" i="17"/>
  <c r="N316" i="17"/>
  <c r="S316" i="17"/>
  <c r="AQ316" i="17"/>
  <c r="AN316" i="17"/>
  <c r="AS316" i="17"/>
  <c r="BD316" i="17"/>
  <c r="BA316" i="17"/>
  <c r="BF316" i="17"/>
  <c r="BQ316" i="17"/>
  <c r="BN316" i="17"/>
  <c r="BS316" i="17"/>
  <c r="AD316" i="17"/>
  <c r="AA316" i="17"/>
  <c r="AF316" i="17"/>
  <c r="CD316" i="17"/>
  <c r="CA316" i="17"/>
  <c r="CF316" i="17"/>
  <c r="CB319" i="16"/>
  <c r="CG319" i="16"/>
  <c r="BY320" i="16" s="1"/>
  <c r="CC320" i="16" s="1"/>
  <c r="CE319" i="16"/>
  <c r="BO319" i="16"/>
  <c r="BR319" i="16"/>
  <c r="BT319" i="16"/>
  <c r="BL320" i="16" s="1"/>
  <c r="BP320" i="16" s="1"/>
  <c r="BQ320" i="16" s="1"/>
  <c r="BD319" i="16"/>
  <c r="BA319" i="16"/>
  <c r="BF319" i="16"/>
  <c r="E36" i="16" s="1"/>
  <c r="AO319" i="16"/>
  <c r="AR319" i="16"/>
  <c r="AT319" i="16"/>
  <c r="AL320" i="16" s="1"/>
  <c r="AP320" i="16" s="1"/>
  <c r="AB319" i="16"/>
  <c r="AG319" i="16"/>
  <c r="Y320" i="16" s="1"/>
  <c r="AC320" i="16" s="1"/>
  <c r="AE319" i="16"/>
  <c r="U318" i="16"/>
  <c r="M317" i="15"/>
  <c r="R316" i="15"/>
  <c r="M318" i="14"/>
  <c r="R317" i="14"/>
  <c r="AU316" i="18" l="1"/>
  <c r="B34" i="18"/>
  <c r="O317" i="18"/>
  <c r="T317" i="18"/>
  <c r="L318" i="18" s="1"/>
  <c r="R317" i="18"/>
  <c r="BH316" i="18"/>
  <c r="AP317" i="18"/>
  <c r="CC317" i="18"/>
  <c r="AH316" i="18"/>
  <c r="CH316" i="18"/>
  <c r="BC317" i="18"/>
  <c r="BQ317" i="18"/>
  <c r="BN317" i="18"/>
  <c r="BS317" i="18"/>
  <c r="AC317" i="18"/>
  <c r="BB316" i="17"/>
  <c r="BG316" i="17"/>
  <c r="AY317" i="17" s="1"/>
  <c r="BE316" i="17"/>
  <c r="AO316" i="17"/>
  <c r="AT316" i="17"/>
  <c r="AL317" i="17" s="1"/>
  <c r="AR316" i="17"/>
  <c r="BO316" i="17"/>
  <c r="BR316" i="17"/>
  <c r="BT316" i="17"/>
  <c r="BL317" i="17" s="1"/>
  <c r="AB316" i="17"/>
  <c r="AE316" i="17"/>
  <c r="AG316" i="17"/>
  <c r="Y317" i="17" s="1"/>
  <c r="O316" i="17"/>
  <c r="R316" i="17"/>
  <c r="T316" i="17"/>
  <c r="L317" i="17" s="1"/>
  <c r="CB316" i="17"/>
  <c r="CG316" i="17"/>
  <c r="BY317" i="17" s="1"/>
  <c r="CE316" i="17"/>
  <c r="CH319" i="16"/>
  <c r="BU319" i="16"/>
  <c r="BB319" i="16"/>
  <c r="BG319" i="16"/>
  <c r="AY320" i="16" s="1"/>
  <c r="BC320" i="16" s="1"/>
  <c r="BE319" i="16"/>
  <c r="AU319" i="16"/>
  <c r="AH319" i="16"/>
  <c r="Q319" i="16"/>
  <c r="N319" i="16"/>
  <c r="S319" i="16"/>
  <c r="B36" i="16" s="1"/>
  <c r="N317" i="15"/>
  <c r="K317" i="15"/>
  <c r="P317" i="15"/>
  <c r="N318" i="14"/>
  <c r="K318" i="14"/>
  <c r="P318" i="14"/>
  <c r="AD317" i="18" l="1"/>
  <c r="AA317" i="18"/>
  <c r="AF317" i="18"/>
  <c r="F34" i="18"/>
  <c r="BO317" i="18"/>
  <c r="BT317" i="18"/>
  <c r="BL318" i="18" s="1"/>
  <c r="BR317" i="18"/>
  <c r="U317" i="18"/>
  <c r="P318" i="18"/>
  <c r="CD317" i="18"/>
  <c r="CA317" i="18"/>
  <c r="CF317" i="18"/>
  <c r="BD317" i="18"/>
  <c r="BA317" i="18"/>
  <c r="BF317" i="18"/>
  <c r="AQ317" i="18"/>
  <c r="AN317" i="18"/>
  <c r="AS317" i="18"/>
  <c r="AP317" i="17"/>
  <c r="BH316" i="17"/>
  <c r="CC317" i="17"/>
  <c r="AU316" i="17"/>
  <c r="BP317" i="17"/>
  <c r="BC317" i="17"/>
  <c r="CH316" i="17"/>
  <c r="AC317" i="17"/>
  <c r="AH316" i="17"/>
  <c r="P317" i="17"/>
  <c r="U316" i="17"/>
  <c r="BU316" i="17"/>
  <c r="CD320" i="16"/>
  <c r="CA320" i="16"/>
  <c r="CF320" i="16"/>
  <c r="BN320" i="16"/>
  <c r="BS320" i="16"/>
  <c r="BH319" i="16"/>
  <c r="AQ320" i="16"/>
  <c r="AN320" i="16"/>
  <c r="AS320" i="16"/>
  <c r="AD320" i="16"/>
  <c r="AA320" i="16"/>
  <c r="AF320" i="16"/>
  <c r="O319" i="16"/>
  <c r="T319" i="16"/>
  <c r="L320" i="16" s="1"/>
  <c r="P320" i="16" s="1"/>
  <c r="R319" i="16"/>
  <c r="L317" i="15"/>
  <c r="Q317" i="15"/>
  <c r="I318" i="15" s="1"/>
  <c r="O317" i="15"/>
  <c r="L318" i="14"/>
  <c r="Q318" i="14"/>
  <c r="I319" i="14" s="1"/>
  <c r="O318" i="14"/>
  <c r="BP318" i="18" l="1"/>
  <c r="AO317" i="18"/>
  <c r="AR317" i="18"/>
  <c r="AT317" i="18"/>
  <c r="AL318" i="18" s="1"/>
  <c r="Q318" i="18"/>
  <c r="N318" i="18"/>
  <c r="S318" i="18"/>
  <c r="C34" i="18"/>
  <c r="BU317" i="18"/>
  <c r="E34" i="18"/>
  <c r="AB317" i="18"/>
  <c r="AG317" i="18"/>
  <c r="Y318" i="18" s="1"/>
  <c r="AE317" i="18"/>
  <c r="G34" i="18"/>
  <c r="CB317" i="18"/>
  <c r="CG317" i="18"/>
  <c r="BY318" i="18" s="1"/>
  <c r="CE317" i="18"/>
  <c r="D34" i="18"/>
  <c r="BB317" i="18"/>
  <c r="BG317" i="18"/>
  <c r="AY318" i="18" s="1"/>
  <c r="BE317" i="18"/>
  <c r="Q317" i="17"/>
  <c r="N317" i="17"/>
  <c r="S317" i="17"/>
  <c r="AD317" i="17"/>
  <c r="AA317" i="17"/>
  <c r="AF317" i="17"/>
  <c r="CD317" i="17"/>
  <c r="CA317" i="17"/>
  <c r="CF317" i="17"/>
  <c r="BD317" i="17"/>
  <c r="BA317" i="17"/>
  <c r="BF317" i="17"/>
  <c r="AQ317" i="17"/>
  <c r="AN317" i="17"/>
  <c r="AS317" i="17"/>
  <c r="BQ317" i="17"/>
  <c r="BN317" i="17"/>
  <c r="BS317" i="17"/>
  <c r="CB320" i="16"/>
  <c r="CE320" i="16"/>
  <c r="CG320" i="16"/>
  <c r="BY321" i="16" s="1"/>
  <c r="CC321" i="16" s="1"/>
  <c r="BO320" i="16"/>
  <c r="BT320" i="16"/>
  <c r="BL321" i="16" s="1"/>
  <c r="BP321" i="16" s="1"/>
  <c r="BQ321" i="16" s="1"/>
  <c r="BR320" i="16"/>
  <c r="BD320" i="16"/>
  <c r="BA320" i="16"/>
  <c r="BF320" i="16"/>
  <c r="AO320" i="16"/>
  <c r="AT320" i="16"/>
  <c r="AL321" i="16" s="1"/>
  <c r="AP321" i="16" s="1"/>
  <c r="AR320" i="16"/>
  <c r="AB320" i="16"/>
  <c r="AG320" i="16"/>
  <c r="Y321" i="16" s="1"/>
  <c r="AC321" i="16" s="1"/>
  <c r="AE320" i="16"/>
  <c r="U319" i="16"/>
  <c r="R317" i="15"/>
  <c r="M318" i="15"/>
  <c r="R318" i="14"/>
  <c r="M319" i="14"/>
  <c r="AP318" i="18" l="1"/>
  <c r="AU317" i="18"/>
  <c r="AC318" i="18"/>
  <c r="CH317" i="18"/>
  <c r="BH317" i="18"/>
  <c r="O318" i="18"/>
  <c r="R318" i="18"/>
  <c r="T318" i="18"/>
  <c r="L319" i="18" s="1"/>
  <c r="CC318" i="18"/>
  <c r="BC318" i="18"/>
  <c r="AH317" i="18"/>
  <c r="BQ318" i="18"/>
  <c r="BN318" i="18"/>
  <c r="BS318" i="18"/>
  <c r="CB317" i="17"/>
  <c r="CG317" i="17"/>
  <c r="BY318" i="17" s="1"/>
  <c r="CE317" i="17"/>
  <c r="AO317" i="17"/>
  <c r="AT317" i="17"/>
  <c r="AL318" i="17" s="1"/>
  <c r="AR317" i="17"/>
  <c r="AB317" i="17"/>
  <c r="AE317" i="17"/>
  <c r="AG317" i="17"/>
  <c r="Y318" i="17" s="1"/>
  <c r="D34" i="17"/>
  <c r="C34" i="17"/>
  <c r="E34" i="17"/>
  <c r="BB317" i="17"/>
  <c r="BE317" i="17"/>
  <c r="BG317" i="17"/>
  <c r="AY318" i="17" s="1"/>
  <c r="F34" i="17"/>
  <c r="O317" i="17"/>
  <c r="T317" i="17"/>
  <c r="L318" i="17" s="1"/>
  <c r="R317" i="17"/>
  <c r="B34" i="17"/>
  <c r="BO317" i="17"/>
  <c r="BT317" i="17"/>
  <c r="BL318" i="17" s="1"/>
  <c r="BR317" i="17"/>
  <c r="G34" i="17"/>
  <c r="CH320" i="16"/>
  <c r="BU320" i="16"/>
  <c r="BB320" i="16"/>
  <c r="BE320" i="16"/>
  <c r="BG320" i="16"/>
  <c r="AY321" i="16" s="1"/>
  <c r="BC321" i="16" s="1"/>
  <c r="AU320" i="16"/>
  <c r="AH320" i="16"/>
  <c r="Q320" i="16"/>
  <c r="N320" i="16"/>
  <c r="S320" i="16"/>
  <c r="N318" i="15"/>
  <c r="K318" i="15"/>
  <c r="P318" i="15"/>
  <c r="N319" i="14"/>
  <c r="K319" i="14"/>
  <c r="P319" i="14"/>
  <c r="CD318" i="18" l="1"/>
  <c r="CA318" i="18"/>
  <c r="CF318" i="18"/>
  <c r="BO318" i="18"/>
  <c r="BT318" i="18"/>
  <c r="BL319" i="18" s="1"/>
  <c r="BR318" i="18"/>
  <c r="P319" i="18"/>
  <c r="U318" i="18"/>
  <c r="AD318" i="18"/>
  <c r="AA318" i="18"/>
  <c r="AF318" i="18"/>
  <c r="BD318" i="18"/>
  <c r="BA318" i="18"/>
  <c r="BF318" i="18"/>
  <c r="AQ318" i="18"/>
  <c r="AN318" i="18"/>
  <c r="AS318" i="18"/>
  <c r="AU317" i="17"/>
  <c r="U317" i="17"/>
  <c r="AP318" i="17"/>
  <c r="P318" i="17"/>
  <c r="CH317" i="17"/>
  <c r="AH317" i="17"/>
  <c r="BP318" i="17"/>
  <c r="BC318" i="17"/>
  <c r="CC318" i="17"/>
  <c r="BU317" i="17"/>
  <c r="BH317" i="17"/>
  <c r="AC318" i="17"/>
  <c r="CD321" i="16"/>
  <c r="CA321" i="16"/>
  <c r="CF321" i="16"/>
  <c r="BN321" i="16"/>
  <c r="BS321" i="16"/>
  <c r="BH320" i="16"/>
  <c r="AQ321" i="16"/>
  <c r="AN321" i="16"/>
  <c r="AS321" i="16"/>
  <c r="AD321" i="16"/>
  <c r="AA321" i="16"/>
  <c r="AF321" i="16"/>
  <c r="O320" i="16"/>
  <c r="T320" i="16"/>
  <c r="L321" i="16" s="1"/>
  <c r="P321" i="16" s="1"/>
  <c r="R320" i="16"/>
  <c r="L318" i="15"/>
  <c r="O318" i="15"/>
  <c r="Q318" i="15"/>
  <c r="I319" i="15" s="1"/>
  <c r="L319" i="14"/>
  <c r="O319" i="14"/>
  <c r="Q319" i="14"/>
  <c r="I320" i="14" s="1"/>
  <c r="AB318" i="18" l="1"/>
  <c r="AG318" i="18"/>
  <c r="Y319" i="18" s="1"/>
  <c r="AE318" i="18"/>
  <c r="AO318" i="18"/>
  <c r="AT318" i="18"/>
  <c r="AL319" i="18" s="1"/>
  <c r="AR318" i="18"/>
  <c r="BP319" i="18"/>
  <c r="CB318" i="18"/>
  <c r="CE318" i="18"/>
  <c r="CG318" i="18"/>
  <c r="BY319" i="18" s="1"/>
  <c r="BB318" i="18"/>
  <c r="BE318" i="18"/>
  <c r="BG318" i="18"/>
  <c r="AY319" i="18" s="1"/>
  <c r="BU318" i="18"/>
  <c r="Q319" i="18"/>
  <c r="N319" i="18"/>
  <c r="S319" i="18"/>
  <c r="BD318" i="17"/>
  <c r="BA318" i="17"/>
  <c r="BF318" i="17"/>
  <c r="AD318" i="17"/>
  <c r="AA318" i="17"/>
  <c r="AF318" i="17"/>
  <c r="Q318" i="17"/>
  <c r="N318" i="17"/>
  <c r="S318" i="17"/>
  <c r="BQ318" i="17"/>
  <c r="BN318" i="17"/>
  <c r="BS318" i="17"/>
  <c r="AQ318" i="17"/>
  <c r="AN318" i="17"/>
  <c r="AS318" i="17"/>
  <c r="CD318" i="17"/>
  <c r="CA318" i="17"/>
  <c r="CF318" i="17"/>
  <c r="CB321" i="16"/>
  <c r="CE321" i="16"/>
  <c r="CG321" i="16"/>
  <c r="BY322" i="16" s="1"/>
  <c r="CC322" i="16" s="1"/>
  <c r="BO321" i="16"/>
  <c r="BT321" i="16"/>
  <c r="BL322" i="16" s="1"/>
  <c r="BP322" i="16" s="1"/>
  <c r="BQ322" i="16" s="1"/>
  <c r="BR321" i="16"/>
  <c r="BD321" i="16"/>
  <c r="BA321" i="16"/>
  <c r="BF321" i="16"/>
  <c r="AO321" i="16"/>
  <c r="AR321" i="16"/>
  <c r="AT321" i="16"/>
  <c r="AL322" i="16" s="1"/>
  <c r="AP322" i="16" s="1"/>
  <c r="AB321" i="16"/>
  <c r="AE321" i="16"/>
  <c r="AG321" i="16"/>
  <c r="Y322" i="16" s="1"/>
  <c r="AC322" i="16" s="1"/>
  <c r="U320" i="16"/>
  <c r="R318" i="15"/>
  <c r="M319" i="15"/>
  <c r="M320" i="14"/>
  <c r="R319" i="14"/>
  <c r="BC319" i="18" l="1"/>
  <c r="AP319" i="18"/>
  <c r="AH318" i="18"/>
  <c r="AU318" i="18"/>
  <c r="AC319" i="18"/>
  <c r="O319" i="18"/>
  <c r="R319" i="18"/>
  <c r="T319" i="18"/>
  <c r="L320" i="18" s="1"/>
  <c r="CC319" i="18"/>
  <c r="BQ319" i="18"/>
  <c r="BN319" i="18"/>
  <c r="BS319" i="18"/>
  <c r="BH318" i="18"/>
  <c r="CH318" i="18"/>
  <c r="O318" i="17"/>
  <c r="R318" i="17"/>
  <c r="T318" i="17"/>
  <c r="L319" i="17" s="1"/>
  <c r="AB318" i="17"/>
  <c r="AE318" i="17"/>
  <c r="AG318" i="17"/>
  <c r="Y319" i="17" s="1"/>
  <c r="BO318" i="17"/>
  <c r="BR318" i="17"/>
  <c r="BT318" i="17"/>
  <c r="BL319" i="17" s="1"/>
  <c r="BB318" i="17"/>
  <c r="BE318" i="17"/>
  <c r="BG318" i="17"/>
  <c r="AY319" i="17" s="1"/>
  <c r="AO318" i="17"/>
  <c r="AR318" i="17"/>
  <c r="AT318" i="17"/>
  <c r="AL319" i="17" s="1"/>
  <c r="CB318" i="17"/>
  <c r="CE318" i="17"/>
  <c r="CG318" i="17"/>
  <c r="BY319" i="17" s="1"/>
  <c r="CH321" i="16"/>
  <c r="BU321" i="16"/>
  <c r="BB321" i="16"/>
  <c r="BE321" i="16"/>
  <c r="BG321" i="16"/>
  <c r="AY322" i="16" s="1"/>
  <c r="BC322" i="16" s="1"/>
  <c r="AU321" i="16"/>
  <c r="AH321" i="16"/>
  <c r="Q321" i="16"/>
  <c r="N321" i="16"/>
  <c r="S321" i="16"/>
  <c r="N319" i="15"/>
  <c r="K319" i="15"/>
  <c r="P319" i="15"/>
  <c r="N320" i="14"/>
  <c r="K320" i="14"/>
  <c r="P320" i="14"/>
  <c r="U319" i="18" l="1"/>
  <c r="CD319" i="18"/>
  <c r="CA319" i="18"/>
  <c r="CF319" i="18"/>
  <c r="P320" i="18"/>
  <c r="AQ319" i="18"/>
  <c r="AN319" i="18"/>
  <c r="AS319" i="18"/>
  <c r="BO319" i="18"/>
  <c r="BT319" i="18"/>
  <c r="BL320" i="18" s="1"/>
  <c r="BR319" i="18"/>
  <c r="AD319" i="18"/>
  <c r="AA319" i="18"/>
  <c r="AF319" i="18"/>
  <c r="BD319" i="18"/>
  <c r="BA319" i="18"/>
  <c r="BF319" i="18"/>
  <c r="AC319" i="17"/>
  <c r="CC319" i="17"/>
  <c r="BH318" i="17"/>
  <c r="BC319" i="17"/>
  <c r="CH318" i="17"/>
  <c r="AP319" i="17"/>
  <c r="BP319" i="17"/>
  <c r="U318" i="17"/>
  <c r="AH318" i="17"/>
  <c r="P319" i="17"/>
  <c r="AU318" i="17"/>
  <c r="BU318" i="17"/>
  <c r="CD322" i="16"/>
  <c r="CA322" i="16"/>
  <c r="CF322" i="16"/>
  <c r="BN322" i="16"/>
  <c r="BS322" i="16"/>
  <c r="BH321" i="16"/>
  <c r="AQ322" i="16"/>
  <c r="AN322" i="16"/>
  <c r="AS322" i="16"/>
  <c r="AA322" i="16"/>
  <c r="AD322" i="16"/>
  <c r="AF322" i="16"/>
  <c r="O321" i="16"/>
  <c r="R321" i="16"/>
  <c r="T321" i="16"/>
  <c r="L322" i="16" s="1"/>
  <c r="P322" i="16" s="1"/>
  <c r="L319" i="15"/>
  <c r="O319" i="15"/>
  <c r="Q319" i="15"/>
  <c r="I320" i="15" s="1"/>
  <c r="L320" i="14"/>
  <c r="Q320" i="14"/>
  <c r="I321" i="14" s="1"/>
  <c r="O320" i="14"/>
  <c r="BU319" i="18" l="1"/>
  <c r="CB319" i="18"/>
  <c r="CG319" i="18"/>
  <c r="BY320" i="18" s="1"/>
  <c r="CE319" i="18"/>
  <c r="Q320" i="18"/>
  <c r="N320" i="18"/>
  <c r="S320" i="18"/>
  <c r="BB319" i="18"/>
  <c r="BG319" i="18"/>
  <c r="AY320" i="18" s="1"/>
  <c r="BE319" i="18"/>
  <c r="AB319" i="18"/>
  <c r="AG319" i="18"/>
  <c r="Y320" i="18" s="1"/>
  <c r="AE319" i="18"/>
  <c r="BP320" i="18"/>
  <c r="AO319" i="18"/>
  <c r="AT319" i="18"/>
  <c r="AL320" i="18" s="1"/>
  <c r="AR319" i="18"/>
  <c r="CD319" i="17"/>
  <c r="CA319" i="17"/>
  <c r="CF319" i="17"/>
  <c r="BD319" i="17"/>
  <c r="BA319" i="17"/>
  <c r="BF319" i="17"/>
  <c r="BQ319" i="17"/>
  <c r="BN319" i="17"/>
  <c r="BS319" i="17"/>
  <c r="Q319" i="17"/>
  <c r="N319" i="17"/>
  <c r="S319" i="17"/>
  <c r="AD319" i="17"/>
  <c r="AA319" i="17"/>
  <c r="AF319" i="17"/>
  <c r="AQ319" i="17"/>
  <c r="AN319" i="17"/>
  <c r="AS319" i="17"/>
  <c r="CB322" i="16"/>
  <c r="CE322" i="16"/>
  <c r="CG322" i="16"/>
  <c r="BY323" i="16" s="1"/>
  <c r="CC323" i="16" s="1"/>
  <c r="BO322" i="16"/>
  <c r="BR322" i="16"/>
  <c r="BT322" i="16"/>
  <c r="BL323" i="16" s="1"/>
  <c r="BP323" i="16" s="1"/>
  <c r="BQ323" i="16" s="1"/>
  <c r="BD322" i="16"/>
  <c r="BA322" i="16"/>
  <c r="BF322" i="16"/>
  <c r="AO322" i="16"/>
  <c r="AT322" i="16"/>
  <c r="AL323" i="16" s="1"/>
  <c r="AP323" i="16" s="1"/>
  <c r="AR322" i="16"/>
  <c r="AB322" i="16"/>
  <c r="AG322" i="16"/>
  <c r="Y323" i="16" s="1"/>
  <c r="AC323" i="16" s="1"/>
  <c r="AE322" i="16"/>
  <c r="U321" i="16"/>
  <c r="M320" i="15"/>
  <c r="R319" i="15"/>
  <c r="R320" i="14"/>
  <c r="M321" i="14"/>
  <c r="O320" i="18" l="1"/>
  <c r="R320" i="18"/>
  <c r="T320" i="18"/>
  <c r="L321" i="18" s="1"/>
  <c r="AC320" i="18"/>
  <c r="CC320" i="18"/>
  <c r="AH319" i="18"/>
  <c r="AU319" i="18"/>
  <c r="CH319" i="18"/>
  <c r="AP320" i="18"/>
  <c r="BC320" i="18"/>
  <c r="BH319" i="18"/>
  <c r="BQ320" i="18"/>
  <c r="BN320" i="18"/>
  <c r="BS320" i="18"/>
  <c r="BB319" i="17"/>
  <c r="BG319" i="17"/>
  <c r="AY320" i="17" s="1"/>
  <c r="BE319" i="17"/>
  <c r="O319" i="17"/>
  <c r="T319" i="17"/>
  <c r="L320" i="17" s="1"/>
  <c r="R319" i="17"/>
  <c r="AB319" i="17"/>
  <c r="AG319" i="17"/>
  <c r="Y320" i="17" s="1"/>
  <c r="AE319" i="17"/>
  <c r="CB319" i="17"/>
  <c r="CE319" i="17"/>
  <c r="CG319" i="17"/>
  <c r="BY320" i="17" s="1"/>
  <c r="BO319" i="17"/>
  <c r="BR319" i="17"/>
  <c r="BT319" i="17"/>
  <c r="BL320" i="17" s="1"/>
  <c r="AO319" i="17"/>
  <c r="AT319" i="17"/>
  <c r="AL320" i="17" s="1"/>
  <c r="AR319" i="17"/>
  <c r="CH322" i="16"/>
  <c r="BU322" i="16"/>
  <c r="BB322" i="16"/>
  <c r="BE322" i="16"/>
  <c r="BG322" i="16"/>
  <c r="AY323" i="16" s="1"/>
  <c r="BC323" i="16" s="1"/>
  <c r="AU322" i="16"/>
  <c r="AH322" i="16"/>
  <c r="Q322" i="16"/>
  <c r="N322" i="16"/>
  <c r="S322" i="16"/>
  <c r="N320" i="15"/>
  <c r="K320" i="15"/>
  <c r="P320" i="15"/>
  <c r="N321" i="14"/>
  <c r="K321" i="14"/>
  <c r="P321" i="14"/>
  <c r="CD320" i="18" l="1"/>
  <c r="CA320" i="18"/>
  <c r="CF320" i="18"/>
  <c r="AD320" i="18"/>
  <c r="AA320" i="18"/>
  <c r="AF320" i="18"/>
  <c r="P321" i="18"/>
  <c r="U320" i="18"/>
  <c r="AQ320" i="18"/>
  <c r="AN320" i="18"/>
  <c r="AS320" i="18"/>
  <c r="BO320" i="18"/>
  <c r="BR320" i="18"/>
  <c r="BT320" i="18"/>
  <c r="BL321" i="18" s="1"/>
  <c r="BD320" i="18"/>
  <c r="BA320" i="18"/>
  <c r="BF320" i="18"/>
  <c r="CC320" i="17"/>
  <c r="AU319" i="17"/>
  <c r="AP320" i="17"/>
  <c r="AH319" i="17"/>
  <c r="U319" i="17"/>
  <c r="CH319" i="17"/>
  <c r="BP320" i="17"/>
  <c r="AC320" i="17"/>
  <c r="P320" i="17"/>
  <c r="BH319" i="17"/>
  <c r="BC320" i="17"/>
  <c r="BU319" i="17"/>
  <c r="CD323" i="16"/>
  <c r="CA323" i="16"/>
  <c r="CF323" i="16"/>
  <c r="BN323" i="16"/>
  <c r="BS323" i="16"/>
  <c r="BH322" i="16"/>
  <c r="AQ323" i="16"/>
  <c r="AN323" i="16"/>
  <c r="AS323" i="16"/>
  <c r="AA323" i="16"/>
  <c r="AD323" i="16"/>
  <c r="AF323" i="16"/>
  <c r="O322" i="16"/>
  <c r="R322" i="16"/>
  <c r="T322" i="16"/>
  <c r="L323" i="16" s="1"/>
  <c r="P323" i="16" s="1"/>
  <c r="L320" i="15"/>
  <c r="O320" i="15"/>
  <c r="Q320" i="15"/>
  <c r="I321" i="15" s="1"/>
  <c r="L321" i="14"/>
  <c r="O321" i="14"/>
  <c r="Q321" i="14"/>
  <c r="I322" i="14" s="1"/>
  <c r="BU320" i="18" l="1"/>
  <c r="AO320" i="18"/>
  <c r="AR320" i="18"/>
  <c r="AT320" i="18"/>
  <c r="AL321" i="18" s="1"/>
  <c r="BB320" i="18"/>
  <c r="BE320" i="18"/>
  <c r="BG320" i="18"/>
  <c r="AY321" i="18" s="1"/>
  <c r="AB320" i="18"/>
  <c r="AG320" i="18"/>
  <c r="Y321" i="18" s="1"/>
  <c r="AE320" i="18"/>
  <c r="CB320" i="18"/>
  <c r="CE320" i="18"/>
  <c r="CG320" i="18"/>
  <c r="BY321" i="18" s="1"/>
  <c r="BP321" i="18"/>
  <c r="Q321" i="18"/>
  <c r="N321" i="18"/>
  <c r="S321" i="18"/>
  <c r="AD320" i="17"/>
  <c r="AA320" i="17"/>
  <c r="AF320" i="17"/>
  <c r="BQ320" i="17"/>
  <c r="BN320" i="17"/>
  <c r="BS320" i="17"/>
  <c r="AQ320" i="17"/>
  <c r="AN320" i="17"/>
  <c r="AS320" i="17"/>
  <c r="Q320" i="17"/>
  <c r="N320" i="17"/>
  <c r="S320" i="17"/>
  <c r="BD320" i="17"/>
  <c r="BA320" i="17"/>
  <c r="BF320" i="17"/>
  <c r="CD320" i="17"/>
  <c r="CA320" i="17"/>
  <c r="CF320" i="17"/>
  <c r="CB323" i="16"/>
  <c r="CG323" i="16"/>
  <c r="BY324" i="16" s="1"/>
  <c r="CC324" i="16" s="1"/>
  <c r="CE323" i="16"/>
  <c r="BO323" i="16"/>
  <c r="BT323" i="16"/>
  <c r="BL324" i="16" s="1"/>
  <c r="BP324" i="16" s="1"/>
  <c r="BQ324" i="16" s="1"/>
  <c r="BR323" i="16"/>
  <c r="BD323" i="16"/>
  <c r="BA323" i="16"/>
  <c r="BF323" i="16"/>
  <c r="AO323" i="16"/>
  <c r="AR323" i="16"/>
  <c r="AT323" i="16"/>
  <c r="AL324" i="16" s="1"/>
  <c r="AP324" i="16" s="1"/>
  <c r="AB323" i="16"/>
  <c r="AG323" i="16"/>
  <c r="Y324" i="16" s="1"/>
  <c r="AC324" i="16" s="1"/>
  <c r="AE323" i="16"/>
  <c r="U322" i="16"/>
  <c r="M321" i="15"/>
  <c r="R320" i="15"/>
  <c r="M322" i="14"/>
  <c r="R321" i="14"/>
  <c r="CC321" i="18" l="1"/>
  <c r="BH320" i="18"/>
  <c r="BC321" i="18"/>
  <c r="BQ321" i="18"/>
  <c r="BN321" i="18"/>
  <c r="BS321" i="18"/>
  <c r="AP321" i="18"/>
  <c r="CH320" i="18"/>
  <c r="AC321" i="18"/>
  <c r="O321" i="18"/>
  <c r="R321" i="18"/>
  <c r="T321" i="18"/>
  <c r="L322" i="18" s="1"/>
  <c r="AH320" i="18"/>
  <c r="AU320" i="18"/>
  <c r="AO320" i="17"/>
  <c r="AR320" i="17"/>
  <c r="AT320" i="17"/>
  <c r="AL321" i="17" s="1"/>
  <c r="O320" i="17"/>
  <c r="R320" i="17"/>
  <c r="T320" i="17"/>
  <c r="L321" i="17" s="1"/>
  <c r="AB320" i="17"/>
  <c r="AE320" i="17"/>
  <c r="AG320" i="17"/>
  <c r="Y321" i="17" s="1"/>
  <c r="BB320" i="17"/>
  <c r="BG320" i="17"/>
  <c r="AY321" i="17" s="1"/>
  <c r="BE320" i="17"/>
  <c r="BO320" i="17"/>
  <c r="BR320" i="17"/>
  <c r="BT320" i="17"/>
  <c r="BL321" i="17" s="1"/>
  <c r="CB320" i="17"/>
  <c r="CG320" i="17"/>
  <c r="BY321" i="17" s="1"/>
  <c r="CE320" i="17"/>
  <c r="CH323" i="16"/>
  <c r="BU323" i="16"/>
  <c r="BB323" i="16"/>
  <c r="BE323" i="16"/>
  <c r="BG323" i="16"/>
  <c r="AY324" i="16" s="1"/>
  <c r="BC324" i="16" s="1"/>
  <c r="AU323" i="16"/>
  <c r="AH323" i="16"/>
  <c r="Q323" i="16"/>
  <c r="N323" i="16"/>
  <c r="S323" i="16"/>
  <c r="N321" i="15"/>
  <c r="K321" i="15"/>
  <c r="P321" i="15"/>
  <c r="N322" i="14"/>
  <c r="K322" i="14"/>
  <c r="P322" i="14"/>
  <c r="AD321" i="18" l="1"/>
  <c r="AA321" i="18"/>
  <c r="AF321" i="18"/>
  <c r="P322" i="18"/>
  <c r="AQ321" i="18"/>
  <c r="AN321" i="18"/>
  <c r="AS321" i="18"/>
  <c r="BD321" i="18"/>
  <c r="BA321" i="18"/>
  <c r="BF321" i="18"/>
  <c r="U321" i="18"/>
  <c r="CD321" i="18"/>
  <c r="CA321" i="18"/>
  <c r="CF321" i="18"/>
  <c r="BO321" i="18"/>
  <c r="BR321" i="18"/>
  <c r="BT321" i="18"/>
  <c r="BL322" i="18" s="1"/>
  <c r="BH320" i="17"/>
  <c r="P321" i="17"/>
  <c r="CH320" i="17"/>
  <c r="BP321" i="17"/>
  <c r="CC321" i="17"/>
  <c r="AH320" i="17"/>
  <c r="BU320" i="17"/>
  <c r="AU320" i="17"/>
  <c r="BC321" i="17"/>
  <c r="U320" i="17"/>
  <c r="AC321" i="17"/>
  <c r="AP321" i="17"/>
  <c r="CD324" i="16"/>
  <c r="CA324" i="16"/>
  <c r="CF324" i="16"/>
  <c r="BN324" i="16"/>
  <c r="BS324" i="16"/>
  <c r="BH323" i="16"/>
  <c r="AQ324" i="16"/>
  <c r="AN324" i="16"/>
  <c r="AS324" i="16"/>
  <c r="AD324" i="16"/>
  <c r="AA324" i="16"/>
  <c r="AF324" i="16"/>
  <c r="O323" i="16"/>
  <c r="R323" i="16"/>
  <c r="T323" i="16"/>
  <c r="L324" i="16" s="1"/>
  <c r="P324" i="16" s="1"/>
  <c r="L321" i="15"/>
  <c r="Q321" i="15"/>
  <c r="I322" i="15" s="1"/>
  <c r="O321" i="15"/>
  <c r="L322" i="14"/>
  <c r="Q322" i="14"/>
  <c r="I323" i="14" s="1"/>
  <c r="O322" i="14"/>
  <c r="Q322" i="18" l="1"/>
  <c r="N322" i="18"/>
  <c r="S322" i="18"/>
  <c r="CB321" i="18"/>
  <c r="CG321" i="18"/>
  <c r="BY322" i="18" s="1"/>
  <c r="CE321" i="18"/>
  <c r="BU321" i="18"/>
  <c r="BB321" i="18"/>
  <c r="BG321" i="18"/>
  <c r="AY322" i="18" s="1"/>
  <c r="BE321" i="18"/>
  <c r="AB321" i="18"/>
  <c r="AE321" i="18"/>
  <c r="AG321" i="18"/>
  <c r="Y322" i="18" s="1"/>
  <c r="AO321" i="18"/>
  <c r="AR321" i="18"/>
  <c r="AT321" i="18"/>
  <c r="AL322" i="18" s="1"/>
  <c r="BP322" i="18"/>
  <c r="AQ321" i="17"/>
  <c r="AN321" i="17"/>
  <c r="AS321" i="17"/>
  <c r="AD321" i="17"/>
  <c r="AA321" i="17"/>
  <c r="AF321" i="17"/>
  <c r="BD321" i="17"/>
  <c r="BA321" i="17"/>
  <c r="BF321" i="17"/>
  <c r="CD321" i="17"/>
  <c r="CA321" i="17"/>
  <c r="CF321" i="17"/>
  <c r="BQ321" i="17"/>
  <c r="BN321" i="17"/>
  <c r="BS321" i="17"/>
  <c r="Q321" i="17"/>
  <c r="N321" i="17"/>
  <c r="S321" i="17"/>
  <c r="CB324" i="16"/>
  <c r="CG324" i="16"/>
  <c r="BY325" i="16" s="1"/>
  <c r="CC325" i="16" s="1"/>
  <c r="CE324" i="16"/>
  <c r="BO324" i="16"/>
  <c r="BR324" i="16"/>
  <c r="BT324" i="16"/>
  <c r="BL325" i="16" s="1"/>
  <c r="BP325" i="16" s="1"/>
  <c r="BQ325" i="16" s="1"/>
  <c r="BD324" i="16"/>
  <c r="BA324" i="16"/>
  <c r="BF324" i="16"/>
  <c r="AO324" i="16"/>
  <c r="AT324" i="16"/>
  <c r="AL325" i="16" s="1"/>
  <c r="AP325" i="16" s="1"/>
  <c r="AR324" i="16"/>
  <c r="AB324" i="16"/>
  <c r="AG324" i="16"/>
  <c r="Y325" i="16" s="1"/>
  <c r="AC325" i="16" s="1"/>
  <c r="AE324" i="16"/>
  <c r="U323" i="16"/>
  <c r="M322" i="15"/>
  <c r="R321" i="15"/>
  <c r="R322" i="14"/>
  <c r="M323" i="14"/>
  <c r="O322" i="18" l="1"/>
  <c r="R322" i="18"/>
  <c r="T322" i="18"/>
  <c r="L323" i="18" s="1"/>
  <c r="BH321" i="18"/>
  <c r="BQ322" i="18"/>
  <c r="BN322" i="18"/>
  <c r="BS322" i="18"/>
  <c r="AU321" i="18"/>
  <c r="AP322" i="18"/>
  <c r="AC322" i="18"/>
  <c r="CH321" i="18"/>
  <c r="BC322" i="18"/>
  <c r="AH321" i="18"/>
  <c r="CC322" i="18"/>
  <c r="CB321" i="17"/>
  <c r="CG321" i="17"/>
  <c r="BY322" i="17" s="1"/>
  <c r="CE321" i="17"/>
  <c r="BB321" i="17"/>
  <c r="BE321" i="17"/>
  <c r="BG321" i="17"/>
  <c r="AY322" i="17" s="1"/>
  <c r="BO321" i="17"/>
  <c r="BR321" i="17"/>
  <c r="BT321" i="17"/>
  <c r="BL322" i="17" s="1"/>
  <c r="AO321" i="17"/>
  <c r="AR321" i="17"/>
  <c r="AT321" i="17"/>
  <c r="AL322" i="17" s="1"/>
  <c r="AB321" i="17"/>
  <c r="AE321" i="17"/>
  <c r="AG321" i="17"/>
  <c r="Y322" i="17" s="1"/>
  <c r="O321" i="17"/>
  <c r="T321" i="17"/>
  <c r="L322" i="17" s="1"/>
  <c r="R321" i="17"/>
  <c r="CH324" i="16"/>
  <c r="BU324" i="16"/>
  <c r="BB324" i="16"/>
  <c r="BG324" i="16"/>
  <c r="AY325" i="16" s="1"/>
  <c r="BC325" i="16" s="1"/>
  <c r="BE324" i="16"/>
  <c r="AU324" i="16"/>
  <c r="AH324" i="16"/>
  <c r="Q324" i="16"/>
  <c r="N324" i="16"/>
  <c r="S324" i="16"/>
  <c r="N322" i="15"/>
  <c r="K322" i="15"/>
  <c r="P322" i="15"/>
  <c r="N323" i="14"/>
  <c r="K323" i="14"/>
  <c r="P323" i="14"/>
  <c r="BO322" i="18" l="1"/>
  <c r="BR322" i="18"/>
  <c r="BT322" i="18"/>
  <c r="BL323" i="18" s="1"/>
  <c r="AD322" i="18"/>
  <c r="AA322" i="18"/>
  <c r="AF322" i="18"/>
  <c r="BD322" i="18"/>
  <c r="BA322" i="18"/>
  <c r="BF322" i="18"/>
  <c r="P323" i="18"/>
  <c r="CD322" i="18"/>
  <c r="CA322" i="18"/>
  <c r="CF322" i="18"/>
  <c r="U322" i="18"/>
  <c r="AQ322" i="18"/>
  <c r="AN322" i="18"/>
  <c r="AS322" i="18"/>
  <c r="AP322" i="17"/>
  <c r="CH321" i="17"/>
  <c r="BH321" i="17"/>
  <c r="U321" i="17"/>
  <c r="P322" i="17"/>
  <c r="AC322" i="17"/>
  <c r="AU321" i="17"/>
  <c r="BP322" i="17"/>
  <c r="AH321" i="17"/>
  <c r="BU321" i="17"/>
  <c r="BC322" i="17"/>
  <c r="CC322" i="17"/>
  <c r="CD325" i="16"/>
  <c r="CA325" i="16"/>
  <c r="CF325" i="16"/>
  <c r="BN325" i="16"/>
  <c r="BS325" i="16"/>
  <c r="BH324" i="16"/>
  <c r="AQ325" i="16"/>
  <c r="AN325" i="16"/>
  <c r="AS325" i="16"/>
  <c r="AD325" i="16"/>
  <c r="AA325" i="16"/>
  <c r="AF325" i="16"/>
  <c r="O324" i="16"/>
  <c r="T324" i="16"/>
  <c r="L325" i="16" s="1"/>
  <c r="P325" i="16" s="1"/>
  <c r="R324" i="16"/>
  <c r="L322" i="15"/>
  <c r="Q322" i="15"/>
  <c r="I323" i="15" s="1"/>
  <c r="O322" i="15"/>
  <c r="L323" i="14"/>
  <c r="O323" i="14"/>
  <c r="Q323" i="14"/>
  <c r="I324" i="14" s="1"/>
  <c r="CB322" i="18" l="1"/>
  <c r="CE322" i="18"/>
  <c r="CG322" i="18"/>
  <c r="BY323" i="18" s="1"/>
  <c r="AO322" i="18"/>
  <c r="AR322" i="18"/>
  <c r="AT322" i="18"/>
  <c r="AL323" i="18" s="1"/>
  <c r="BP323" i="18"/>
  <c r="AB322" i="18"/>
  <c r="AE322" i="18"/>
  <c r="AG322" i="18"/>
  <c r="Y323" i="18" s="1"/>
  <c r="BU322" i="18"/>
  <c r="Q323" i="18"/>
  <c r="N323" i="18"/>
  <c r="S323" i="18"/>
  <c r="BB322" i="18"/>
  <c r="BG322" i="18"/>
  <c r="AY323" i="18" s="1"/>
  <c r="BE322" i="18"/>
  <c r="BQ322" i="17"/>
  <c r="BN322" i="17"/>
  <c r="BS322" i="17"/>
  <c r="CD322" i="17"/>
  <c r="CA322" i="17"/>
  <c r="CF322" i="17"/>
  <c r="Q322" i="17"/>
  <c r="N322" i="17"/>
  <c r="S322" i="17"/>
  <c r="BD322" i="17"/>
  <c r="BA322" i="17"/>
  <c r="BF322" i="17"/>
  <c r="AD322" i="17"/>
  <c r="AA322" i="17"/>
  <c r="AF322" i="17"/>
  <c r="AQ322" i="17"/>
  <c r="AN322" i="17"/>
  <c r="AS322" i="17"/>
  <c r="CB325" i="16"/>
  <c r="CE325" i="16"/>
  <c r="CG325" i="16"/>
  <c r="BY326" i="16" s="1"/>
  <c r="CC326" i="16" s="1"/>
  <c r="BO325" i="16"/>
  <c r="BR325" i="16"/>
  <c r="BT325" i="16"/>
  <c r="BL326" i="16" s="1"/>
  <c r="BP326" i="16" s="1"/>
  <c r="BQ326" i="16" s="1"/>
  <c r="BD325" i="16"/>
  <c r="BA325" i="16"/>
  <c r="BF325" i="16"/>
  <c r="AO325" i="16"/>
  <c r="AT325" i="16"/>
  <c r="AL326" i="16" s="1"/>
  <c r="AP326" i="16" s="1"/>
  <c r="AR325" i="16"/>
  <c r="AB325" i="16"/>
  <c r="AE325" i="16"/>
  <c r="AG325" i="16"/>
  <c r="Y326" i="16" s="1"/>
  <c r="AC326" i="16" s="1"/>
  <c r="U324" i="16"/>
  <c r="R322" i="15"/>
  <c r="M323" i="15"/>
  <c r="M324" i="14"/>
  <c r="R323" i="14"/>
  <c r="AU322" i="18" l="1"/>
  <c r="CC323" i="18"/>
  <c r="BH322" i="18"/>
  <c r="AC323" i="18"/>
  <c r="O323" i="18"/>
  <c r="T323" i="18"/>
  <c r="L324" i="18" s="1"/>
  <c r="R323" i="18"/>
  <c r="AH322" i="18"/>
  <c r="CH322" i="18"/>
  <c r="AP323" i="18"/>
  <c r="BC323" i="18"/>
  <c r="BQ323" i="18"/>
  <c r="BN323" i="18"/>
  <c r="BS323" i="18"/>
  <c r="BB322" i="17"/>
  <c r="BG322" i="17"/>
  <c r="AY323" i="17" s="1"/>
  <c r="BE322" i="17"/>
  <c r="BO322" i="17"/>
  <c r="BR322" i="17"/>
  <c r="BT322" i="17"/>
  <c r="BL323" i="17" s="1"/>
  <c r="O322" i="17"/>
  <c r="T322" i="17"/>
  <c r="L323" i="17" s="1"/>
  <c r="R322" i="17"/>
  <c r="AB322" i="17"/>
  <c r="AE322" i="17"/>
  <c r="AG322" i="17"/>
  <c r="Y323" i="17" s="1"/>
  <c r="CB322" i="17"/>
  <c r="CE322" i="17"/>
  <c r="CG322" i="17"/>
  <c r="BY323" i="17" s="1"/>
  <c r="AO322" i="17"/>
  <c r="AT322" i="17"/>
  <c r="AL323" i="17" s="1"/>
  <c r="AR322" i="17"/>
  <c r="CH325" i="16"/>
  <c r="BU325" i="16"/>
  <c r="BB325" i="16"/>
  <c r="BE325" i="16"/>
  <c r="BG325" i="16"/>
  <c r="AY326" i="16" s="1"/>
  <c r="BC326" i="16" s="1"/>
  <c r="AU325" i="16"/>
  <c r="AH325" i="16"/>
  <c r="Q325" i="16"/>
  <c r="N325" i="16"/>
  <c r="S325" i="16"/>
  <c r="N323" i="15"/>
  <c r="K323" i="15"/>
  <c r="P323" i="15"/>
  <c r="N324" i="14"/>
  <c r="K324" i="14"/>
  <c r="P324" i="14"/>
  <c r="AD323" i="18" l="1"/>
  <c r="AA323" i="18"/>
  <c r="AF323" i="18"/>
  <c r="U323" i="18"/>
  <c r="AQ323" i="18"/>
  <c r="AN323" i="18"/>
  <c r="AS323" i="18"/>
  <c r="BD323" i="18"/>
  <c r="BA323" i="18"/>
  <c r="BF323" i="18"/>
  <c r="P324" i="18"/>
  <c r="BO323" i="18"/>
  <c r="BT323" i="18"/>
  <c r="BL324" i="18" s="1"/>
  <c r="BR323" i="18"/>
  <c r="CD323" i="18"/>
  <c r="CA323" i="18"/>
  <c r="CF323" i="18"/>
  <c r="AU322" i="17"/>
  <c r="AP323" i="17"/>
  <c r="P323" i="17"/>
  <c r="AC323" i="17"/>
  <c r="AH322" i="17"/>
  <c r="U322" i="17"/>
  <c r="BH322" i="17"/>
  <c r="BC323" i="17"/>
  <c r="CC323" i="17"/>
  <c r="CH322" i="17"/>
  <c r="BP323" i="17"/>
  <c r="BU322" i="17"/>
  <c r="CD326" i="16"/>
  <c r="CA326" i="16"/>
  <c r="CF326" i="16"/>
  <c r="BN326" i="16"/>
  <c r="BS326" i="16"/>
  <c r="BH325" i="16"/>
  <c r="AQ326" i="16"/>
  <c r="AN326" i="16"/>
  <c r="AS326" i="16"/>
  <c r="AA326" i="16"/>
  <c r="AD326" i="16"/>
  <c r="AF326" i="16"/>
  <c r="O325" i="16"/>
  <c r="R325" i="16"/>
  <c r="T325" i="16"/>
  <c r="L326" i="16" s="1"/>
  <c r="P326" i="16" s="1"/>
  <c r="L323" i="15"/>
  <c r="O323" i="15"/>
  <c r="Q323" i="15"/>
  <c r="I324" i="15" s="1"/>
  <c r="L324" i="14"/>
  <c r="Q324" i="14"/>
  <c r="I325" i="14" s="1"/>
  <c r="O324" i="14"/>
  <c r="AO323" i="18" l="1"/>
  <c r="AR323" i="18"/>
  <c r="AT323" i="18"/>
  <c r="AL324" i="18" s="1"/>
  <c r="CB323" i="18"/>
  <c r="CE323" i="18"/>
  <c r="CG323" i="18"/>
  <c r="BY324" i="18" s="1"/>
  <c r="BB323" i="18"/>
  <c r="BE323" i="18"/>
  <c r="BG323" i="18"/>
  <c r="AY324" i="18" s="1"/>
  <c r="BP324" i="18"/>
  <c r="Q324" i="18"/>
  <c r="N324" i="18"/>
  <c r="S324" i="18"/>
  <c r="AB323" i="18"/>
  <c r="AG323" i="18"/>
  <c r="Y324" i="18" s="1"/>
  <c r="AE323" i="18"/>
  <c r="BU323" i="18"/>
  <c r="BQ323" i="17"/>
  <c r="BN323" i="17"/>
  <c r="BS323" i="17"/>
  <c r="BD323" i="17"/>
  <c r="BA323" i="17"/>
  <c r="BF323" i="17"/>
  <c r="AQ323" i="17"/>
  <c r="AN323" i="17"/>
  <c r="AS323" i="17"/>
  <c r="CD323" i="17"/>
  <c r="CA323" i="17"/>
  <c r="CF323" i="17"/>
  <c r="AD323" i="17"/>
  <c r="AA323" i="17"/>
  <c r="AF323" i="17"/>
  <c r="Q323" i="17"/>
  <c r="N323" i="17"/>
  <c r="S323" i="17"/>
  <c r="CB326" i="16"/>
  <c r="CE326" i="16"/>
  <c r="CG326" i="16"/>
  <c r="BY327" i="16" s="1"/>
  <c r="CC327" i="16" s="1"/>
  <c r="BO326" i="16"/>
  <c r="BR326" i="16"/>
  <c r="BT326" i="16"/>
  <c r="BL327" i="16" s="1"/>
  <c r="BP327" i="16" s="1"/>
  <c r="BQ327" i="16" s="1"/>
  <c r="BD326" i="16"/>
  <c r="BA326" i="16"/>
  <c r="BF326" i="16"/>
  <c r="AO326" i="16"/>
  <c r="AR326" i="16"/>
  <c r="AT326" i="16"/>
  <c r="AL327" i="16" s="1"/>
  <c r="AP327" i="16" s="1"/>
  <c r="AB326" i="16"/>
  <c r="AG326" i="16"/>
  <c r="Y327" i="16" s="1"/>
  <c r="AC327" i="16" s="1"/>
  <c r="AE326" i="16"/>
  <c r="U325" i="16"/>
  <c r="M324" i="15"/>
  <c r="R323" i="15"/>
  <c r="R324" i="14"/>
  <c r="M325" i="14"/>
  <c r="CC324" i="18" l="1"/>
  <c r="O324" i="18"/>
  <c r="R324" i="18"/>
  <c r="T324" i="18"/>
  <c r="L325" i="18" s="1"/>
  <c r="CH323" i="18"/>
  <c r="AH323" i="18"/>
  <c r="AP324" i="18"/>
  <c r="AC324" i="18"/>
  <c r="BC324" i="18"/>
  <c r="AU323" i="18"/>
  <c r="BQ324" i="18"/>
  <c r="BN324" i="18"/>
  <c r="BS324" i="18"/>
  <c r="BH323" i="18"/>
  <c r="BB323" i="17"/>
  <c r="BE323" i="17"/>
  <c r="BG323" i="17"/>
  <c r="AY324" i="17" s="1"/>
  <c r="CB323" i="17"/>
  <c r="CG323" i="17"/>
  <c r="BY324" i="17" s="1"/>
  <c r="CE323" i="17"/>
  <c r="BO323" i="17"/>
  <c r="BT323" i="17"/>
  <c r="BL324" i="17" s="1"/>
  <c r="BR323" i="17"/>
  <c r="AO323" i="17"/>
  <c r="AT323" i="17"/>
  <c r="AL324" i="17" s="1"/>
  <c r="AR323" i="17"/>
  <c r="AB323" i="17"/>
  <c r="AE323" i="17"/>
  <c r="AG323" i="17"/>
  <c r="Y324" i="17" s="1"/>
  <c r="O323" i="17"/>
  <c r="R323" i="17"/>
  <c r="T323" i="17"/>
  <c r="L324" i="17" s="1"/>
  <c r="CH326" i="16"/>
  <c r="BU326" i="16"/>
  <c r="BB326" i="16"/>
  <c r="BG326" i="16"/>
  <c r="AY327" i="16" s="1"/>
  <c r="BC327" i="16" s="1"/>
  <c r="BE326" i="16"/>
  <c r="AU326" i="16"/>
  <c r="AH326" i="16"/>
  <c r="Q326" i="16"/>
  <c r="N326" i="16"/>
  <c r="S326" i="16"/>
  <c r="N324" i="15"/>
  <c r="K324" i="15"/>
  <c r="P324" i="15"/>
  <c r="N325" i="14"/>
  <c r="K325" i="14"/>
  <c r="P325" i="14"/>
  <c r="P325" i="18" l="1"/>
  <c r="AD324" i="18"/>
  <c r="AA324" i="18"/>
  <c r="AF324" i="18"/>
  <c r="AQ324" i="18"/>
  <c r="AN324" i="18"/>
  <c r="AS324" i="18"/>
  <c r="U324" i="18"/>
  <c r="BO324" i="18"/>
  <c r="BR324" i="18"/>
  <c r="BT324" i="18"/>
  <c r="BL325" i="18" s="1"/>
  <c r="CD324" i="18"/>
  <c r="CA324" i="18"/>
  <c r="CF324" i="18"/>
  <c r="BD324" i="18"/>
  <c r="BA324" i="18"/>
  <c r="BF324" i="18"/>
  <c r="P324" i="17"/>
  <c r="CH323" i="17"/>
  <c r="BC324" i="17"/>
  <c r="CC324" i="17"/>
  <c r="BU323" i="17"/>
  <c r="AP324" i="17"/>
  <c r="BP324" i="17"/>
  <c r="AC324" i="17"/>
  <c r="AU323" i="17"/>
  <c r="U323" i="17"/>
  <c r="BH323" i="17"/>
  <c r="AH323" i="17"/>
  <c r="CD327" i="16"/>
  <c r="CA327" i="16"/>
  <c r="CF327" i="16"/>
  <c r="BN327" i="16"/>
  <c r="BS327" i="16"/>
  <c r="BH326" i="16"/>
  <c r="AQ327" i="16"/>
  <c r="AN327" i="16"/>
  <c r="AS327" i="16"/>
  <c r="AA327" i="16"/>
  <c r="AD327" i="16"/>
  <c r="AF327" i="16"/>
  <c r="O326" i="16"/>
  <c r="R326" i="16"/>
  <c r="T326" i="16"/>
  <c r="L327" i="16" s="1"/>
  <c r="P327" i="16" s="1"/>
  <c r="L324" i="15"/>
  <c r="Q324" i="15"/>
  <c r="I325" i="15" s="1"/>
  <c r="O324" i="15"/>
  <c r="L325" i="14"/>
  <c r="O325" i="14"/>
  <c r="Q325" i="14"/>
  <c r="I326" i="14" s="1"/>
  <c r="AO324" i="18" l="1"/>
  <c r="AR324" i="18"/>
  <c r="AT324" i="18"/>
  <c r="AL325" i="18" s="1"/>
  <c r="BU324" i="18"/>
  <c r="BB324" i="18"/>
  <c r="BG324" i="18"/>
  <c r="AY325" i="18" s="1"/>
  <c r="BE324" i="18"/>
  <c r="Q325" i="18"/>
  <c r="N325" i="18"/>
  <c r="S325" i="18"/>
  <c r="CB324" i="18"/>
  <c r="CG324" i="18"/>
  <c r="BY325" i="18" s="1"/>
  <c r="CE324" i="18"/>
  <c r="BP325" i="18"/>
  <c r="AB324" i="18"/>
  <c r="AE324" i="18"/>
  <c r="AG324" i="18"/>
  <c r="Y325" i="18" s="1"/>
  <c r="CD324" i="17"/>
  <c r="CA324" i="17"/>
  <c r="CF324" i="17"/>
  <c r="BD324" i="17"/>
  <c r="BA324" i="17"/>
  <c r="BF324" i="17"/>
  <c r="AD324" i="17"/>
  <c r="AA324" i="17"/>
  <c r="AF324" i="17"/>
  <c r="BQ324" i="17"/>
  <c r="BN324" i="17"/>
  <c r="BS324" i="17"/>
  <c r="Q324" i="17"/>
  <c r="N324" i="17"/>
  <c r="S324" i="17"/>
  <c r="AQ324" i="17"/>
  <c r="AN324" i="17"/>
  <c r="AS324" i="17"/>
  <c r="CB327" i="16"/>
  <c r="CG327" i="16"/>
  <c r="BY328" i="16" s="1"/>
  <c r="CC328" i="16" s="1"/>
  <c r="CE327" i="16"/>
  <c r="BO327" i="16"/>
  <c r="BT327" i="16"/>
  <c r="BL328" i="16" s="1"/>
  <c r="BP328" i="16" s="1"/>
  <c r="BQ328" i="16" s="1"/>
  <c r="BR327" i="16"/>
  <c r="BD327" i="16"/>
  <c r="BA327" i="16"/>
  <c r="BF327" i="16"/>
  <c r="AO327" i="16"/>
  <c r="AT327" i="16"/>
  <c r="AL328" i="16" s="1"/>
  <c r="AP328" i="16" s="1"/>
  <c r="AR327" i="16"/>
  <c r="AB327" i="16"/>
  <c r="AG327" i="16"/>
  <c r="Y328" i="16" s="1"/>
  <c r="AC328" i="16" s="1"/>
  <c r="AE327" i="16"/>
  <c r="U326" i="16"/>
  <c r="R324" i="15"/>
  <c r="M325" i="15"/>
  <c r="M326" i="14"/>
  <c r="R325" i="14"/>
  <c r="AP325" i="18" l="1"/>
  <c r="BC325" i="18"/>
  <c r="AU324" i="18"/>
  <c r="O325" i="18"/>
  <c r="T325" i="18"/>
  <c r="L326" i="18" s="1"/>
  <c r="R325" i="18"/>
  <c r="BQ325" i="18"/>
  <c r="BN325" i="18"/>
  <c r="BS325" i="18"/>
  <c r="CH324" i="18"/>
  <c r="AC325" i="18"/>
  <c r="AH324" i="18"/>
  <c r="BH324" i="18"/>
  <c r="CC325" i="18"/>
  <c r="BB324" i="17"/>
  <c r="BG324" i="17"/>
  <c r="AY325" i="17" s="1"/>
  <c r="BE324" i="17"/>
  <c r="BO324" i="17"/>
  <c r="BR324" i="17"/>
  <c r="BT324" i="17"/>
  <c r="BL325" i="17" s="1"/>
  <c r="AB324" i="17"/>
  <c r="AG324" i="17"/>
  <c r="Y325" i="17" s="1"/>
  <c r="AE324" i="17"/>
  <c r="O324" i="17"/>
  <c r="T324" i="17"/>
  <c r="L325" i="17" s="1"/>
  <c r="R324" i="17"/>
  <c r="CB324" i="17"/>
  <c r="CE324" i="17"/>
  <c r="CG324" i="17"/>
  <c r="BY325" i="17" s="1"/>
  <c r="AO324" i="17"/>
  <c r="AT324" i="17"/>
  <c r="AL325" i="17" s="1"/>
  <c r="AR324" i="17"/>
  <c r="CH327" i="16"/>
  <c r="BU327" i="16"/>
  <c r="BB327" i="16"/>
  <c r="BE327" i="16"/>
  <c r="BG327" i="16"/>
  <c r="AY328" i="16" s="1"/>
  <c r="BC328" i="16" s="1"/>
  <c r="AU327" i="16"/>
  <c r="AH327" i="16"/>
  <c r="Q327" i="16"/>
  <c r="N327" i="16"/>
  <c r="S327" i="16"/>
  <c r="N325" i="15"/>
  <c r="K325" i="15"/>
  <c r="P325" i="15"/>
  <c r="N326" i="14"/>
  <c r="K326" i="14"/>
  <c r="P326" i="14"/>
  <c r="BO325" i="18" l="1"/>
  <c r="BT325" i="18"/>
  <c r="BL326" i="18" s="1"/>
  <c r="BR325" i="18"/>
  <c r="U325" i="18"/>
  <c r="CD325" i="18"/>
  <c r="CA325" i="18"/>
  <c r="CF325" i="18"/>
  <c r="BD325" i="18"/>
  <c r="BA325" i="18"/>
  <c r="BF325" i="18"/>
  <c r="AD325" i="18"/>
  <c r="AA325" i="18"/>
  <c r="AF325" i="18"/>
  <c r="P326" i="18"/>
  <c r="AQ325" i="18"/>
  <c r="AN325" i="18"/>
  <c r="AS325" i="18"/>
  <c r="AU324" i="17"/>
  <c r="BH324" i="17"/>
  <c r="CH324" i="17"/>
  <c r="AP325" i="17"/>
  <c r="U324" i="17"/>
  <c r="BC325" i="17"/>
  <c r="BU324" i="17"/>
  <c r="AH324" i="17"/>
  <c r="BP325" i="17"/>
  <c r="P325" i="17"/>
  <c r="CC325" i="17"/>
  <c r="AC325" i="17"/>
  <c r="CD328" i="16"/>
  <c r="CA328" i="16"/>
  <c r="CF328" i="16"/>
  <c r="BN328" i="16"/>
  <c r="BS328" i="16"/>
  <c r="BH327" i="16"/>
  <c r="AQ328" i="16"/>
  <c r="AN328" i="16"/>
  <c r="AS328" i="16"/>
  <c r="AD328" i="16"/>
  <c r="AA328" i="16"/>
  <c r="AF328" i="16"/>
  <c r="O327" i="16"/>
  <c r="R327" i="16"/>
  <c r="T327" i="16"/>
  <c r="L328" i="16" s="1"/>
  <c r="P328" i="16" s="1"/>
  <c r="L325" i="15"/>
  <c r="O325" i="15"/>
  <c r="Q325" i="15"/>
  <c r="I326" i="15" s="1"/>
  <c r="L326" i="14"/>
  <c r="Q326" i="14"/>
  <c r="I327" i="14" s="1"/>
  <c r="O326" i="14"/>
  <c r="CB325" i="18" l="1"/>
  <c r="CE325" i="18"/>
  <c r="CG325" i="18"/>
  <c r="BY326" i="18" s="1"/>
  <c r="Q326" i="18"/>
  <c r="N326" i="18"/>
  <c r="S326" i="18"/>
  <c r="AO325" i="18"/>
  <c r="AR325" i="18"/>
  <c r="AT325" i="18"/>
  <c r="AL326" i="18" s="1"/>
  <c r="BB325" i="18"/>
  <c r="BG325" i="18"/>
  <c r="AY326" i="18" s="1"/>
  <c r="BE325" i="18"/>
  <c r="BU325" i="18"/>
  <c r="BP326" i="18"/>
  <c r="AB325" i="18"/>
  <c r="AE325" i="18"/>
  <c r="AG325" i="18"/>
  <c r="Y326" i="18" s="1"/>
  <c r="CD325" i="17"/>
  <c r="CA325" i="17"/>
  <c r="CF325" i="17"/>
  <c r="Q325" i="17"/>
  <c r="N325" i="17"/>
  <c r="S325" i="17"/>
  <c r="AD325" i="17"/>
  <c r="AA325" i="17"/>
  <c r="AF325" i="17"/>
  <c r="AQ325" i="17"/>
  <c r="AN325" i="17"/>
  <c r="AS325" i="17"/>
  <c r="BD325" i="17"/>
  <c r="BA325" i="17"/>
  <c r="BF325" i="17"/>
  <c r="BQ325" i="17"/>
  <c r="BN325" i="17"/>
  <c r="BS325" i="17"/>
  <c r="CB328" i="16"/>
  <c r="CG328" i="16"/>
  <c r="BY329" i="16" s="1"/>
  <c r="CC329" i="16" s="1"/>
  <c r="CE328" i="16"/>
  <c r="BO328" i="16"/>
  <c r="BT328" i="16"/>
  <c r="BL329" i="16" s="1"/>
  <c r="BP329" i="16" s="1"/>
  <c r="BQ329" i="16" s="1"/>
  <c r="BR328" i="16"/>
  <c r="BD328" i="16"/>
  <c r="BA328" i="16"/>
  <c r="BF328" i="16"/>
  <c r="AO328" i="16"/>
  <c r="AR328" i="16"/>
  <c r="AT328" i="16"/>
  <c r="AL329" i="16" s="1"/>
  <c r="AP329" i="16" s="1"/>
  <c r="AB328" i="16"/>
  <c r="AG328" i="16"/>
  <c r="Y329" i="16" s="1"/>
  <c r="AC329" i="16" s="1"/>
  <c r="AE328" i="16"/>
  <c r="U327" i="16"/>
  <c r="M326" i="15"/>
  <c r="R325" i="15"/>
  <c r="M327" i="14"/>
  <c r="R326" i="14"/>
  <c r="BH325" i="18" l="1"/>
  <c r="BC326" i="18"/>
  <c r="AU325" i="18"/>
  <c r="CH325" i="18"/>
  <c r="O326" i="18"/>
  <c r="T326" i="18"/>
  <c r="L327" i="18" s="1"/>
  <c r="R326" i="18"/>
  <c r="CC326" i="18"/>
  <c r="BQ326" i="18"/>
  <c r="BN326" i="18"/>
  <c r="BS326" i="18"/>
  <c r="AC326" i="18"/>
  <c r="AH325" i="18"/>
  <c r="AP326" i="18"/>
  <c r="O325" i="17"/>
  <c r="R325" i="17"/>
  <c r="T325" i="17"/>
  <c r="L326" i="17" s="1"/>
  <c r="AO325" i="17"/>
  <c r="AR325" i="17"/>
  <c r="AT325" i="17"/>
  <c r="AL326" i="17" s="1"/>
  <c r="BB325" i="17"/>
  <c r="BE325" i="17"/>
  <c r="BG325" i="17"/>
  <c r="AY326" i="17" s="1"/>
  <c r="CB325" i="17"/>
  <c r="CG325" i="17"/>
  <c r="BY326" i="17" s="1"/>
  <c r="CE325" i="17"/>
  <c r="AB325" i="17"/>
  <c r="AE325" i="17"/>
  <c r="AG325" i="17"/>
  <c r="Y326" i="17" s="1"/>
  <c r="BO325" i="17"/>
  <c r="BR325" i="17"/>
  <c r="BT325" i="17"/>
  <c r="BL326" i="17" s="1"/>
  <c r="CH328" i="16"/>
  <c r="BU328" i="16"/>
  <c r="BB328" i="16"/>
  <c r="BG328" i="16"/>
  <c r="AY329" i="16" s="1"/>
  <c r="BC329" i="16" s="1"/>
  <c r="BE328" i="16"/>
  <c r="AU328" i="16"/>
  <c r="AH328" i="16"/>
  <c r="Q328" i="16"/>
  <c r="N328" i="16"/>
  <c r="S328" i="16"/>
  <c r="N326" i="15"/>
  <c r="K326" i="15"/>
  <c r="P326" i="15"/>
  <c r="N327" i="14"/>
  <c r="K327" i="14"/>
  <c r="P327" i="14"/>
  <c r="AQ326" i="18" l="1"/>
  <c r="AN326" i="18"/>
  <c r="AS326" i="18"/>
  <c r="BO326" i="18"/>
  <c r="BT326" i="18"/>
  <c r="BL327" i="18" s="1"/>
  <c r="BR326" i="18"/>
  <c r="BD326" i="18"/>
  <c r="BA326" i="18"/>
  <c r="BF326" i="18"/>
  <c r="U326" i="18"/>
  <c r="P327" i="18"/>
  <c r="CD326" i="18"/>
  <c r="CA326" i="18"/>
  <c r="CF326" i="18"/>
  <c r="AD326" i="18"/>
  <c r="AA326" i="18"/>
  <c r="AF326" i="18"/>
  <c r="BP326" i="17"/>
  <c r="P326" i="17"/>
  <c r="CC326" i="17"/>
  <c r="U325" i="17"/>
  <c r="CH325" i="17"/>
  <c r="BU325" i="17"/>
  <c r="BC326" i="17"/>
  <c r="AU325" i="17"/>
  <c r="AP326" i="17"/>
  <c r="AC326" i="17"/>
  <c r="BH325" i="17"/>
  <c r="AH325" i="17"/>
  <c r="CD329" i="16"/>
  <c r="CA329" i="16"/>
  <c r="CF329" i="16"/>
  <c r="BN329" i="16"/>
  <c r="BS329" i="16"/>
  <c r="BH328" i="16"/>
  <c r="AQ329" i="16"/>
  <c r="AN329" i="16"/>
  <c r="AS329" i="16"/>
  <c r="AD329" i="16"/>
  <c r="AA329" i="16"/>
  <c r="AF329" i="16"/>
  <c r="O328" i="16"/>
  <c r="T328" i="16"/>
  <c r="L329" i="16" s="1"/>
  <c r="P329" i="16" s="1"/>
  <c r="R328" i="16"/>
  <c r="L326" i="15"/>
  <c r="Q326" i="15"/>
  <c r="I327" i="15" s="1"/>
  <c r="O326" i="15"/>
  <c r="L327" i="14"/>
  <c r="Q327" i="14"/>
  <c r="I328" i="14" s="1"/>
  <c r="O327" i="14"/>
  <c r="CB326" i="18" l="1"/>
  <c r="CE326" i="18"/>
  <c r="CG326" i="18"/>
  <c r="BY327" i="18" s="1"/>
  <c r="BP327" i="18"/>
  <c r="BU326" i="18"/>
  <c r="AB326" i="18"/>
  <c r="AE326" i="18"/>
  <c r="AG326" i="18"/>
  <c r="Y327" i="18" s="1"/>
  <c r="AO326" i="18"/>
  <c r="AT326" i="18"/>
  <c r="AL327" i="18" s="1"/>
  <c r="AR326" i="18"/>
  <c r="BB326" i="18"/>
  <c r="BG326" i="18"/>
  <c r="AY327" i="18" s="1"/>
  <c r="BE326" i="18"/>
  <c r="Q327" i="18"/>
  <c r="N327" i="18"/>
  <c r="S327" i="18"/>
  <c r="CD326" i="17"/>
  <c r="CA326" i="17"/>
  <c r="CF326" i="17"/>
  <c r="AD326" i="17"/>
  <c r="AA326" i="17"/>
  <c r="AF326" i="17"/>
  <c r="BD326" i="17"/>
  <c r="BA326" i="17"/>
  <c r="BF326" i="17"/>
  <c r="Q326" i="17"/>
  <c r="N326" i="17"/>
  <c r="S326" i="17"/>
  <c r="BQ326" i="17"/>
  <c r="BN326" i="17"/>
  <c r="BS326" i="17"/>
  <c r="AQ326" i="17"/>
  <c r="AN326" i="17"/>
  <c r="AS326" i="17"/>
  <c r="CB329" i="16"/>
  <c r="CE329" i="16"/>
  <c r="CG329" i="16"/>
  <c r="BY330" i="16" s="1"/>
  <c r="CC330" i="16" s="1"/>
  <c r="BO329" i="16"/>
  <c r="BR329" i="16"/>
  <c r="BT329" i="16"/>
  <c r="BL330" i="16" s="1"/>
  <c r="BP330" i="16" s="1"/>
  <c r="BQ330" i="16" s="1"/>
  <c r="BD329" i="16"/>
  <c r="BA329" i="16"/>
  <c r="BF329" i="16"/>
  <c r="AO329" i="16"/>
  <c r="AT329" i="16"/>
  <c r="AL330" i="16" s="1"/>
  <c r="AP330" i="16" s="1"/>
  <c r="AR329" i="16"/>
  <c r="AB329" i="16"/>
  <c r="AE329" i="16"/>
  <c r="AG329" i="16"/>
  <c r="Y330" i="16" s="1"/>
  <c r="AC330" i="16" s="1"/>
  <c r="U328" i="16"/>
  <c r="R326" i="15"/>
  <c r="M327" i="15"/>
  <c r="R327" i="14"/>
  <c r="M328" i="14"/>
  <c r="AP327" i="18" l="1"/>
  <c r="AU326" i="18"/>
  <c r="BQ327" i="18"/>
  <c r="BN327" i="18"/>
  <c r="BS327" i="18"/>
  <c r="BH326" i="18"/>
  <c r="CC327" i="18"/>
  <c r="AC327" i="18"/>
  <c r="BC327" i="18"/>
  <c r="CH326" i="18"/>
  <c r="O327" i="18"/>
  <c r="R327" i="18"/>
  <c r="T327" i="18"/>
  <c r="L328" i="18" s="1"/>
  <c r="AH326" i="18"/>
  <c r="AB326" i="17"/>
  <c r="AG326" i="17"/>
  <c r="Y327" i="17" s="1"/>
  <c r="AE326" i="17"/>
  <c r="BB326" i="17"/>
  <c r="BG326" i="17"/>
  <c r="AY327" i="17" s="1"/>
  <c r="BE326" i="17"/>
  <c r="O326" i="17"/>
  <c r="R326" i="17"/>
  <c r="T326" i="17"/>
  <c r="L327" i="17" s="1"/>
  <c r="CB326" i="17"/>
  <c r="CE326" i="17"/>
  <c r="CG326" i="17"/>
  <c r="BY327" i="17" s="1"/>
  <c r="BO326" i="17"/>
  <c r="BT326" i="17"/>
  <c r="BL327" i="17" s="1"/>
  <c r="BR326" i="17"/>
  <c r="AO326" i="17"/>
  <c r="AT326" i="17"/>
  <c r="AL327" i="17" s="1"/>
  <c r="AR326" i="17"/>
  <c r="CH329" i="16"/>
  <c r="BU329" i="16"/>
  <c r="BB329" i="16"/>
  <c r="BE329" i="16"/>
  <c r="BG329" i="16"/>
  <c r="AY330" i="16" s="1"/>
  <c r="BC330" i="16" s="1"/>
  <c r="AU329" i="16"/>
  <c r="AH329" i="16"/>
  <c r="Q329" i="16"/>
  <c r="N329" i="16"/>
  <c r="S329" i="16"/>
  <c r="N327" i="15"/>
  <c r="K327" i="15"/>
  <c r="P327" i="15"/>
  <c r="N328" i="14"/>
  <c r="K328" i="14"/>
  <c r="P328" i="14"/>
  <c r="BO327" i="18" l="1"/>
  <c r="BR327" i="18"/>
  <c r="BT327" i="18"/>
  <c r="BL328" i="18" s="1"/>
  <c r="CD327" i="18"/>
  <c r="CA327" i="18"/>
  <c r="CF327" i="18"/>
  <c r="BD327" i="18"/>
  <c r="BA327" i="18"/>
  <c r="BF327" i="18"/>
  <c r="AD327" i="18"/>
  <c r="AA327" i="18"/>
  <c r="AF327" i="18"/>
  <c r="U327" i="18"/>
  <c r="P328" i="18"/>
  <c r="AQ327" i="18"/>
  <c r="AN327" i="18"/>
  <c r="AS327" i="18"/>
  <c r="AU326" i="17"/>
  <c r="BC327" i="17"/>
  <c r="AP327" i="17"/>
  <c r="AH326" i="17"/>
  <c r="CH326" i="17"/>
  <c r="P327" i="17"/>
  <c r="BU326" i="17"/>
  <c r="BP327" i="17"/>
  <c r="AC327" i="17"/>
  <c r="U326" i="17"/>
  <c r="CC327" i="17"/>
  <c r="BH326" i="17"/>
  <c r="CD330" i="16"/>
  <c r="CA330" i="16"/>
  <c r="CF330" i="16"/>
  <c r="BN330" i="16"/>
  <c r="BS330" i="16"/>
  <c r="BH329" i="16"/>
  <c r="AQ330" i="16"/>
  <c r="AN330" i="16"/>
  <c r="AS330" i="16"/>
  <c r="AA330" i="16"/>
  <c r="AD330" i="16"/>
  <c r="AF330" i="16"/>
  <c r="O329" i="16"/>
  <c r="R329" i="16"/>
  <c r="T329" i="16"/>
  <c r="L330" i="16" s="1"/>
  <c r="P330" i="16" s="1"/>
  <c r="L327" i="15"/>
  <c r="O327" i="15"/>
  <c r="Q327" i="15"/>
  <c r="I328" i="15" s="1"/>
  <c r="L328" i="14"/>
  <c r="O328" i="14"/>
  <c r="Q328" i="14"/>
  <c r="I329" i="14" s="1"/>
  <c r="Q328" i="18" l="1"/>
  <c r="N328" i="18"/>
  <c r="S328" i="18"/>
  <c r="CB327" i="18"/>
  <c r="CE327" i="18"/>
  <c r="CG327" i="18"/>
  <c r="BY328" i="18" s="1"/>
  <c r="AO327" i="18"/>
  <c r="AT327" i="18"/>
  <c r="AL328" i="18" s="1"/>
  <c r="AR327" i="18"/>
  <c r="BP328" i="18"/>
  <c r="BU327" i="18"/>
  <c r="AB327" i="18"/>
  <c r="AE327" i="18"/>
  <c r="AG327" i="18"/>
  <c r="Y328" i="18" s="1"/>
  <c r="BB327" i="18"/>
  <c r="BE327" i="18"/>
  <c r="BG327" i="18"/>
  <c r="AY328" i="18" s="1"/>
  <c r="AQ327" i="17"/>
  <c r="AN327" i="17"/>
  <c r="AS327" i="17"/>
  <c r="BD327" i="17"/>
  <c r="BA327" i="17"/>
  <c r="BF327" i="17"/>
  <c r="BQ327" i="17"/>
  <c r="BN327" i="17"/>
  <c r="BS327" i="17"/>
  <c r="CD327" i="17"/>
  <c r="CA327" i="17"/>
  <c r="CF327" i="17"/>
  <c r="Q327" i="17"/>
  <c r="N327" i="17"/>
  <c r="S327" i="17"/>
  <c r="AD327" i="17"/>
  <c r="AA327" i="17"/>
  <c r="AF327" i="17"/>
  <c r="CB330" i="16"/>
  <c r="CE330" i="16"/>
  <c r="CG330" i="16"/>
  <c r="BY331" i="16" s="1"/>
  <c r="CC331" i="16" s="1"/>
  <c r="BO330" i="16"/>
  <c r="BT330" i="16"/>
  <c r="BL331" i="16" s="1"/>
  <c r="BP331" i="16" s="1"/>
  <c r="BQ331" i="16" s="1"/>
  <c r="BR330" i="16"/>
  <c r="BD330" i="16"/>
  <c r="BA330" i="16"/>
  <c r="BF330" i="16"/>
  <c r="AO330" i="16"/>
  <c r="AT330" i="16"/>
  <c r="AL331" i="16" s="1"/>
  <c r="AP331" i="16" s="1"/>
  <c r="AR330" i="16"/>
  <c r="AB330" i="16"/>
  <c r="AG330" i="16"/>
  <c r="Y331" i="16" s="1"/>
  <c r="AC331" i="16" s="1"/>
  <c r="AE330" i="16"/>
  <c r="U329" i="16"/>
  <c r="R327" i="15"/>
  <c r="M328" i="15"/>
  <c r="M329" i="14"/>
  <c r="R328" i="14"/>
  <c r="BC328" i="18" l="1"/>
  <c r="BH327" i="18"/>
  <c r="CC328" i="18"/>
  <c r="CH327" i="18"/>
  <c r="AH327" i="18"/>
  <c r="AC328" i="18"/>
  <c r="BQ328" i="18"/>
  <c r="BN328" i="18"/>
  <c r="BS328" i="18"/>
  <c r="O328" i="18"/>
  <c r="T328" i="18"/>
  <c r="L329" i="18" s="1"/>
  <c r="R328" i="18"/>
  <c r="AP328" i="18"/>
  <c r="AU327" i="18"/>
  <c r="BB327" i="17"/>
  <c r="BE327" i="17"/>
  <c r="BG327" i="17"/>
  <c r="AY328" i="17" s="1"/>
  <c r="BO327" i="17"/>
  <c r="BR327" i="17"/>
  <c r="BT327" i="17"/>
  <c r="BL328" i="17" s="1"/>
  <c r="O327" i="17"/>
  <c r="R327" i="17"/>
  <c r="T327" i="17"/>
  <c r="L328" i="17" s="1"/>
  <c r="AO327" i="17"/>
  <c r="AR327" i="17"/>
  <c r="AT327" i="17"/>
  <c r="AL328" i="17" s="1"/>
  <c r="CB327" i="17"/>
  <c r="CE327" i="17"/>
  <c r="CG327" i="17"/>
  <c r="BY328" i="17" s="1"/>
  <c r="AB327" i="17"/>
  <c r="AG327" i="17"/>
  <c r="Y328" i="17" s="1"/>
  <c r="AE327" i="17"/>
  <c r="CH330" i="16"/>
  <c r="BU330" i="16"/>
  <c r="BB330" i="16"/>
  <c r="BG330" i="16"/>
  <c r="AY331" i="16" s="1"/>
  <c r="BC331" i="16" s="1"/>
  <c r="BE330" i="16"/>
  <c r="AU330" i="16"/>
  <c r="AH330" i="16"/>
  <c r="Q330" i="16"/>
  <c r="N330" i="16"/>
  <c r="S330" i="16"/>
  <c r="N328" i="15"/>
  <c r="K328" i="15"/>
  <c r="P328" i="15"/>
  <c r="N329" i="14"/>
  <c r="K329" i="14"/>
  <c r="P329" i="14"/>
  <c r="AD328" i="18" l="1"/>
  <c r="AA328" i="18"/>
  <c r="AF328" i="18"/>
  <c r="U328" i="18"/>
  <c r="BO328" i="18"/>
  <c r="BR328" i="18"/>
  <c r="BT328" i="18"/>
  <c r="BL329" i="18" s="1"/>
  <c r="CD328" i="18"/>
  <c r="CA328" i="18"/>
  <c r="CF328" i="18"/>
  <c r="BD328" i="18"/>
  <c r="BA328" i="18"/>
  <c r="BF328" i="18"/>
  <c r="AQ328" i="18"/>
  <c r="AN328" i="18"/>
  <c r="AS328" i="18"/>
  <c r="P329" i="18"/>
  <c r="AU327" i="17"/>
  <c r="AC328" i="17"/>
  <c r="BP328" i="17"/>
  <c r="AH327" i="17"/>
  <c r="CC328" i="17"/>
  <c r="CH327" i="17"/>
  <c r="BH327" i="17"/>
  <c r="AP328" i="17"/>
  <c r="BU327" i="17"/>
  <c r="BC328" i="17"/>
  <c r="P328" i="17"/>
  <c r="U327" i="17"/>
  <c r="CD331" i="16"/>
  <c r="CA331" i="16"/>
  <c r="CF331" i="16"/>
  <c r="G37" i="16" s="1"/>
  <c r="BN331" i="16"/>
  <c r="BS331" i="16"/>
  <c r="F37" i="16" s="1"/>
  <c r="BH330" i="16"/>
  <c r="AQ331" i="16"/>
  <c r="AN331" i="16"/>
  <c r="AS331" i="16"/>
  <c r="D37" i="16" s="1"/>
  <c r="AA331" i="16"/>
  <c r="AD331" i="16"/>
  <c r="AF331" i="16"/>
  <c r="C37" i="16" s="1"/>
  <c r="O330" i="16"/>
  <c r="R330" i="16"/>
  <c r="T330" i="16"/>
  <c r="L331" i="16" s="1"/>
  <c r="P331" i="16" s="1"/>
  <c r="L328" i="15"/>
  <c r="O328" i="15"/>
  <c r="Q328" i="15"/>
  <c r="I329" i="15" s="1"/>
  <c r="L329" i="14"/>
  <c r="Q329" i="14"/>
  <c r="I330" i="14" s="1"/>
  <c r="O329" i="14"/>
  <c r="AB328" i="18" l="1"/>
  <c r="AE328" i="18"/>
  <c r="AG328" i="18"/>
  <c r="Y329" i="18" s="1"/>
  <c r="BU328" i="18"/>
  <c r="BB328" i="18"/>
  <c r="BG328" i="18"/>
  <c r="AY329" i="18" s="1"/>
  <c r="BE328" i="18"/>
  <c r="Q329" i="18"/>
  <c r="N329" i="18"/>
  <c r="S329" i="18"/>
  <c r="CB328" i="18"/>
  <c r="CG328" i="18"/>
  <c r="BY329" i="18" s="1"/>
  <c r="CE328" i="18"/>
  <c r="AO328" i="18"/>
  <c r="AT328" i="18"/>
  <c r="AL329" i="18" s="1"/>
  <c r="AR328" i="18"/>
  <c r="BP329" i="18"/>
  <c r="AD328" i="17"/>
  <c r="AA328" i="17"/>
  <c r="AF328" i="17"/>
  <c r="AQ328" i="17"/>
  <c r="AN328" i="17"/>
  <c r="AS328" i="17"/>
  <c r="Q328" i="17"/>
  <c r="N328" i="17"/>
  <c r="S328" i="17"/>
  <c r="BD328" i="17"/>
  <c r="BA328" i="17"/>
  <c r="BF328" i="17"/>
  <c r="CD328" i="17"/>
  <c r="CA328" i="17"/>
  <c r="CF328" i="17"/>
  <c r="BQ328" i="17"/>
  <c r="BN328" i="17"/>
  <c r="BS328" i="17"/>
  <c r="CB331" i="16"/>
  <c r="CG331" i="16"/>
  <c r="BY332" i="16" s="1"/>
  <c r="CC332" i="16" s="1"/>
  <c r="CE331" i="16"/>
  <c r="BO331" i="16"/>
  <c r="BT331" i="16"/>
  <c r="BL332" i="16" s="1"/>
  <c r="BP332" i="16" s="1"/>
  <c r="BQ332" i="16" s="1"/>
  <c r="BR331" i="16"/>
  <c r="BD331" i="16"/>
  <c r="BA331" i="16"/>
  <c r="BF331" i="16"/>
  <c r="E37" i="16" s="1"/>
  <c r="AO331" i="16"/>
  <c r="AR331" i="16"/>
  <c r="AT331" i="16"/>
  <c r="AL332" i="16" s="1"/>
  <c r="AP332" i="16" s="1"/>
  <c r="AB331" i="16"/>
  <c r="AG331" i="16"/>
  <c r="Y332" i="16" s="1"/>
  <c r="AC332" i="16" s="1"/>
  <c r="AE331" i="16"/>
  <c r="U330" i="16"/>
  <c r="M329" i="15"/>
  <c r="R328" i="15"/>
  <c r="R329" i="14"/>
  <c r="M330" i="14"/>
  <c r="B35" i="18" l="1"/>
  <c r="AH328" i="18"/>
  <c r="CC329" i="18"/>
  <c r="O329" i="18"/>
  <c r="T329" i="18"/>
  <c r="L330" i="18" s="1"/>
  <c r="R329" i="18"/>
  <c r="AP329" i="18"/>
  <c r="AC329" i="18"/>
  <c r="BH328" i="18"/>
  <c r="BQ329" i="18"/>
  <c r="BN329" i="18"/>
  <c r="BS329" i="18"/>
  <c r="AU328" i="18"/>
  <c r="CH328" i="18"/>
  <c r="BC329" i="18"/>
  <c r="AO328" i="17"/>
  <c r="AR328" i="17"/>
  <c r="AT328" i="17"/>
  <c r="AL329" i="17" s="1"/>
  <c r="CB328" i="17"/>
  <c r="CG328" i="17"/>
  <c r="BY329" i="17" s="1"/>
  <c r="CE328" i="17"/>
  <c r="AB328" i="17"/>
  <c r="AG328" i="17"/>
  <c r="Y329" i="17" s="1"/>
  <c r="AE328" i="17"/>
  <c r="O328" i="17"/>
  <c r="T328" i="17"/>
  <c r="L329" i="17" s="1"/>
  <c r="R328" i="17"/>
  <c r="BB328" i="17"/>
  <c r="BG328" i="17"/>
  <c r="AY329" i="17" s="1"/>
  <c r="BE328" i="17"/>
  <c r="BO328" i="17"/>
  <c r="BR328" i="17"/>
  <c r="BT328" i="17"/>
  <c r="BL329" i="17" s="1"/>
  <c r="CH331" i="16"/>
  <c r="BU331" i="16"/>
  <c r="BB331" i="16"/>
  <c r="BG331" i="16"/>
  <c r="AY332" i="16" s="1"/>
  <c r="BC332" i="16" s="1"/>
  <c r="BE331" i="16"/>
  <c r="AU331" i="16"/>
  <c r="AH331" i="16"/>
  <c r="Q331" i="16"/>
  <c r="N331" i="16"/>
  <c r="S331" i="16"/>
  <c r="B37" i="16" s="1"/>
  <c r="N329" i="15"/>
  <c r="K329" i="15"/>
  <c r="P329" i="15"/>
  <c r="N330" i="14"/>
  <c r="K330" i="14"/>
  <c r="P330" i="14"/>
  <c r="BD329" i="18" l="1"/>
  <c r="BA329" i="18"/>
  <c r="BF329" i="18"/>
  <c r="CD329" i="18"/>
  <c r="CA329" i="18"/>
  <c r="CF329" i="18"/>
  <c r="AD329" i="18"/>
  <c r="AA329" i="18"/>
  <c r="AF329" i="18"/>
  <c r="AQ329" i="18"/>
  <c r="AN329" i="18"/>
  <c r="AS329" i="18"/>
  <c r="P330" i="18"/>
  <c r="F35" i="18"/>
  <c r="BO329" i="18"/>
  <c r="BT329" i="18"/>
  <c r="BL330" i="18" s="1"/>
  <c r="BR329" i="18"/>
  <c r="U329" i="18"/>
  <c r="U328" i="17"/>
  <c r="CH328" i="17"/>
  <c r="AU328" i="17"/>
  <c r="P329" i="17"/>
  <c r="BU328" i="17"/>
  <c r="AH328" i="17"/>
  <c r="BP329" i="17"/>
  <c r="AC329" i="17"/>
  <c r="BC329" i="17"/>
  <c r="CC329" i="17"/>
  <c r="AP329" i="17"/>
  <c r="BH328" i="17"/>
  <c r="CD332" i="16"/>
  <c r="CA332" i="16"/>
  <c r="CF332" i="16"/>
  <c r="BN332" i="16"/>
  <c r="BS332" i="16"/>
  <c r="BH331" i="16"/>
  <c r="AQ332" i="16"/>
  <c r="AN332" i="16"/>
  <c r="AS332" i="16"/>
  <c r="AD332" i="16"/>
  <c r="AA332" i="16"/>
  <c r="AF332" i="16"/>
  <c r="O331" i="16"/>
  <c r="T331" i="16"/>
  <c r="L332" i="16" s="1"/>
  <c r="P332" i="16" s="1"/>
  <c r="R331" i="16"/>
  <c r="L329" i="15"/>
  <c r="Q329" i="15"/>
  <c r="I330" i="15" s="1"/>
  <c r="O329" i="15"/>
  <c r="L330" i="14"/>
  <c r="O330" i="14"/>
  <c r="Q330" i="14"/>
  <c r="I331" i="14" s="1"/>
  <c r="AB329" i="18" l="1"/>
  <c r="AE329" i="18"/>
  <c r="AG329" i="18"/>
  <c r="Y330" i="18" s="1"/>
  <c r="D35" i="18"/>
  <c r="G35" i="18"/>
  <c r="BU329" i="18"/>
  <c r="AO329" i="18"/>
  <c r="AT329" i="18"/>
  <c r="AL330" i="18" s="1"/>
  <c r="AR329" i="18"/>
  <c r="E35" i="18"/>
  <c r="CB329" i="18"/>
  <c r="CE329" i="18"/>
  <c r="CG329" i="18"/>
  <c r="BY330" i="18" s="1"/>
  <c r="BP330" i="18"/>
  <c r="BB329" i="18"/>
  <c r="BE329" i="18"/>
  <c r="BG329" i="18"/>
  <c r="AY330" i="18" s="1"/>
  <c r="Q330" i="18"/>
  <c r="N330" i="18"/>
  <c r="S330" i="18"/>
  <c r="C35" i="18"/>
  <c r="Q329" i="17"/>
  <c r="N329" i="17"/>
  <c r="S329" i="17"/>
  <c r="CD329" i="17"/>
  <c r="CA329" i="17"/>
  <c r="CF329" i="17"/>
  <c r="AQ329" i="17"/>
  <c r="AN329" i="17"/>
  <c r="AS329" i="17"/>
  <c r="AD329" i="17"/>
  <c r="AA329" i="17"/>
  <c r="AF329" i="17"/>
  <c r="BQ329" i="17"/>
  <c r="BN329" i="17"/>
  <c r="BS329" i="17"/>
  <c r="BD329" i="17"/>
  <c r="BA329" i="17"/>
  <c r="BF329" i="17"/>
  <c r="CB332" i="16"/>
  <c r="CG332" i="16"/>
  <c r="BY333" i="16" s="1"/>
  <c r="CC333" i="16" s="1"/>
  <c r="CE332" i="16"/>
  <c r="BO332" i="16"/>
  <c r="BT332" i="16"/>
  <c r="BL333" i="16" s="1"/>
  <c r="BP333" i="16" s="1"/>
  <c r="BQ333" i="16" s="1"/>
  <c r="BR332" i="16"/>
  <c r="BD332" i="16"/>
  <c r="BA332" i="16"/>
  <c r="BF332" i="16"/>
  <c r="AO332" i="16"/>
  <c r="AR332" i="16"/>
  <c r="AT332" i="16"/>
  <c r="AL333" i="16" s="1"/>
  <c r="AP333" i="16" s="1"/>
  <c r="AB332" i="16"/>
  <c r="AG332" i="16"/>
  <c r="Y333" i="16" s="1"/>
  <c r="AC333" i="16" s="1"/>
  <c r="AE332" i="16"/>
  <c r="U331" i="16"/>
  <c r="R329" i="15"/>
  <c r="M330" i="15"/>
  <c r="M331" i="14"/>
  <c r="R330" i="14"/>
  <c r="BH329" i="18" l="1"/>
  <c r="O330" i="18"/>
  <c r="R330" i="18"/>
  <c r="T330" i="18"/>
  <c r="L331" i="18" s="1"/>
  <c r="BQ330" i="18"/>
  <c r="BN330" i="18"/>
  <c r="BS330" i="18"/>
  <c r="AP330" i="18"/>
  <c r="AC330" i="18"/>
  <c r="CH329" i="18"/>
  <c r="AH329" i="18"/>
  <c r="BC330" i="18"/>
  <c r="AU329" i="18"/>
  <c r="CC330" i="18"/>
  <c r="BO329" i="17"/>
  <c r="BT329" i="17"/>
  <c r="BL330" i="17" s="1"/>
  <c r="BR329" i="17"/>
  <c r="G35" i="17"/>
  <c r="E35" i="17"/>
  <c r="O329" i="17"/>
  <c r="R329" i="17"/>
  <c r="T329" i="17"/>
  <c r="L330" i="17" s="1"/>
  <c r="AO329" i="17"/>
  <c r="AT329" i="17"/>
  <c r="AL330" i="17" s="1"/>
  <c r="AR329" i="17"/>
  <c r="F35" i="17"/>
  <c r="CB329" i="17"/>
  <c r="CE329" i="17"/>
  <c r="CG329" i="17"/>
  <c r="BY330" i="17" s="1"/>
  <c r="C35" i="17"/>
  <c r="AB329" i="17"/>
  <c r="AG329" i="17"/>
  <c r="Y330" i="17" s="1"/>
  <c r="AE329" i="17"/>
  <c r="B35" i="17"/>
  <c r="BB329" i="17"/>
  <c r="BG329" i="17"/>
  <c r="AY330" i="17" s="1"/>
  <c r="BE329" i="17"/>
  <c r="D35" i="17"/>
  <c r="CH332" i="16"/>
  <c r="BU332" i="16"/>
  <c r="BB332" i="16"/>
  <c r="BG332" i="16"/>
  <c r="AY333" i="16" s="1"/>
  <c r="BC333" i="16" s="1"/>
  <c r="BE332" i="16"/>
  <c r="AU332" i="16"/>
  <c r="AH332" i="16"/>
  <c r="Q332" i="16"/>
  <c r="N332" i="16"/>
  <c r="S332" i="16"/>
  <c r="N330" i="15"/>
  <c r="K330" i="15"/>
  <c r="P330" i="15"/>
  <c r="N331" i="14"/>
  <c r="K331" i="14"/>
  <c r="P331" i="14"/>
  <c r="BO330" i="18" l="1"/>
  <c r="BT330" i="18"/>
  <c r="BL331" i="18" s="1"/>
  <c r="BR330" i="18"/>
  <c r="U330" i="18"/>
  <c r="CD330" i="18"/>
  <c r="CA330" i="18"/>
  <c r="CF330" i="18"/>
  <c r="P331" i="18"/>
  <c r="AD330" i="18"/>
  <c r="AA330" i="18"/>
  <c r="AF330" i="18"/>
  <c r="BD330" i="18"/>
  <c r="BA330" i="18"/>
  <c r="BF330" i="18"/>
  <c r="AQ330" i="18"/>
  <c r="AN330" i="18"/>
  <c r="AS330" i="18"/>
  <c r="AH329" i="17"/>
  <c r="BC330" i="17"/>
  <c r="BU329" i="17"/>
  <c r="AC330" i="17"/>
  <c r="BH329" i="17"/>
  <c r="AP330" i="17"/>
  <c r="CC330" i="17"/>
  <c r="P330" i="17"/>
  <c r="BP330" i="17"/>
  <c r="AU329" i="17"/>
  <c r="CH329" i="17"/>
  <c r="U329" i="17"/>
  <c r="CD333" i="16"/>
  <c r="CA333" i="16"/>
  <c r="CF333" i="16"/>
  <c r="BN333" i="16"/>
  <c r="BS333" i="16"/>
  <c r="BH332" i="16"/>
  <c r="AQ333" i="16"/>
  <c r="AN333" i="16"/>
  <c r="AS333" i="16"/>
  <c r="AD333" i="16"/>
  <c r="AA333" i="16"/>
  <c r="AF333" i="16"/>
  <c r="O332" i="16"/>
  <c r="R332" i="16"/>
  <c r="T332" i="16"/>
  <c r="L333" i="16" s="1"/>
  <c r="P333" i="16" s="1"/>
  <c r="L330" i="15"/>
  <c r="O330" i="15"/>
  <c r="Q330" i="15"/>
  <c r="I331" i="15" s="1"/>
  <c r="L331" i="14"/>
  <c r="O331" i="14"/>
  <c r="Q331" i="14"/>
  <c r="I332" i="14" s="1"/>
  <c r="CB330" i="18" l="1"/>
  <c r="CE330" i="18"/>
  <c r="CG330" i="18"/>
  <c r="BY331" i="18" s="1"/>
  <c r="BU330" i="18"/>
  <c r="BB330" i="18"/>
  <c r="BE330" i="18"/>
  <c r="BG330" i="18"/>
  <c r="AY331" i="18" s="1"/>
  <c r="AB330" i="18"/>
  <c r="AE330" i="18"/>
  <c r="AG330" i="18"/>
  <c r="Y331" i="18" s="1"/>
  <c r="AO330" i="18"/>
  <c r="AT330" i="18"/>
  <c r="AL331" i="18" s="1"/>
  <c r="AR330" i="18"/>
  <c r="BP331" i="18"/>
  <c r="Q331" i="18"/>
  <c r="N331" i="18"/>
  <c r="S331" i="18"/>
  <c r="CD330" i="17"/>
  <c r="CA330" i="17"/>
  <c r="CF330" i="17"/>
  <c r="Q330" i="17"/>
  <c r="N330" i="17"/>
  <c r="S330" i="17"/>
  <c r="AQ330" i="17"/>
  <c r="AN330" i="17"/>
  <c r="AS330" i="17"/>
  <c r="AD330" i="17"/>
  <c r="AA330" i="17"/>
  <c r="AF330" i="17"/>
  <c r="BD330" i="17"/>
  <c r="BA330" i="17"/>
  <c r="BF330" i="17"/>
  <c r="BQ330" i="17"/>
  <c r="BN330" i="17"/>
  <c r="BS330" i="17"/>
  <c r="CB333" i="16"/>
  <c r="CE333" i="16"/>
  <c r="CG333" i="16"/>
  <c r="BY334" i="16" s="1"/>
  <c r="CC334" i="16" s="1"/>
  <c r="BO333" i="16"/>
  <c r="BR333" i="16"/>
  <c r="BT333" i="16"/>
  <c r="BL334" i="16" s="1"/>
  <c r="BP334" i="16" s="1"/>
  <c r="BQ334" i="16" s="1"/>
  <c r="BD333" i="16"/>
  <c r="BA333" i="16"/>
  <c r="BF333" i="16"/>
  <c r="AO333" i="16"/>
  <c r="AT333" i="16"/>
  <c r="AL334" i="16" s="1"/>
  <c r="AP334" i="16" s="1"/>
  <c r="AR333" i="16"/>
  <c r="AB333" i="16"/>
  <c r="AE333" i="16"/>
  <c r="AG333" i="16"/>
  <c r="Y334" i="16" s="1"/>
  <c r="AC334" i="16" s="1"/>
  <c r="U332" i="16"/>
  <c r="M331" i="15"/>
  <c r="R330" i="15"/>
  <c r="M332" i="14"/>
  <c r="R331" i="14"/>
  <c r="BQ331" i="18" l="1"/>
  <c r="BN331" i="18"/>
  <c r="BS331" i="18"/>
  <c r="BC331" i="18"/>
  <c r="AC331" i="18"/>
  <c r="CC331" i="18"/>
  <c r="AU330" i="18"/>
  <c r="O331" i="18"/>
  <c r="R331" i="18"/>
  <c r="T331" i="18"/>
  <c r="L332" i="18" s="1"/>
  <c r="AH330" i="18"/>
  <c r="CH330" i="18"/>
  <c r="BH330" i="18"/>
  <c r="AP331" i="18"/>
  <c r="AO330" i="17"/>
  <c r="AT330" i="17"/>
  <c r="AL331" i="17" s="1"/>
  <c r="AR330" i="17"/>
  <c r="BB330" i="17"/>
  <c r="BE330" i="17"/>
  <c r="BG330" i="17"/>
  <c r="AY331" i="17" s="1"/>
  <c r="O330" i="17"/>
  <c r="T330" i="17"/>
  <c r="L331" i="17" s="1"/>
  <c r="R330" i="17"/>
  <c r="AB330" i="17"/>
  <c r="AE330" i="17"/>
  <c r="AG330" i="17"/>
  <c r="Y331" i="17" s="1"/>
  <c r="CB330" i="17"/>
  <c r="CG330" i="17"/>
  <c r="BY331" i="17" s="1"/>
  <c r="CE330" i="17"/>
  <c r="BO330" i="17"/>
  <c r="BT330" i="17"/>
  <c r="BL331" i="17" s="1"/>
  <c r="BR330" i="17"/>
  <c r="CH333" i="16"/>
  <c r="BU333" i="16"/>
  <c r="BB333" i="16"/>
  <c r="BG333" i="16"/>
  <c r="AY334" i="16" s="1"/>
  <c r="BC334" i="16" s="1"/>
  <c r="BE333" i="16"/>
  <c r="AU333" i="16"/>
  <c r="AH333" i="16"/>
  <c r="Q333" i="16"/>
  <c r="N333" i="16"/>
  <c r="S333" i="16"/>
  <c r="N331" i="15"/>
  <c r="K331" i="15"/>
  <c r="P331" i="15"/>
  <c r="N332" i="14"/>
  <c r="K332" i="14"/>
  <c r="P332" i="14"/>
  <c r="P332" i="18" l="1"/>
  <c r="AD331" i="18"/>
  <c r="AA331" i="18"/>
  <c r="AF331" i="18"/>
  <c r="U331" i="18"/>
  <c r="AQ331" i="18"/>
  <c r="AN331" i="18"/>
  <c r="AS331" i="18"/>
  <c r="BD331" i="18"/>
  <c r="BA331" i="18"/>
  <c r="BF331" i="18"/>
  <c r="BO331" i="18"/>
  <c r="BR331" i="18"/>
  <c r="BT331" i="18"/>
  <c r="BL332" i="18" s="1"/>
  <c r="CD331" i="18"/>
  <c r="CA331" i="18"/>
  <c r="CF331" i="18"/>
  <c r="BC331" i="17"/>
  <c r="CC331" i="17"/>
  <c r="BP331" i="17"/>
  <c r="AC331" i="17"/>
  <c r="BH330" i="17"/>
  <c r="AH330" i="17"/>
  <c r="U330" i="17"/>
  <c r="AP331" i="17"/>
  <c r="BU330" i="17"/>
  <c r="AU330" i="17"/>
  <c r="CH330" i="17"/>
  <c r="P331" i="17"/>
  <c r="CD334" i="16"/>
  <c r="CA334" i="16"/>
  <c r="CF334" i="16"/>
  <c r="BN334" i="16"/>
  <c r="BS334" i="16"/>
  <c r="BH333" i="16"/>
  <c r="AQ334" i="16"/>
  <c r="AN334" i="16"/>
  <c r="AS334" i="16"/>
  <c r="AA334" i="16"/>
  <c r="AD334" i="16"/>
  <c r="AF334" i="16"/>
  <c r="O333" i="16"/>
  <c r="R333" i="16"/>
  <c r="T333" i="16"/>
  <c r="L334" i="16" s="1"/>
  <c r="P334" i="16" s="1"/>
  <c r="L331" i="15"/>
  <c r="Q331" i="15"/>
  <c r="I332" i="15" s="1"/>
  <c r="O331" i="15"/>
  <c r="L332" i="14"/>
  <c r="O332" i="14"/>
  <c r="Q332" i="14"/>
  <c r="I333" i="14" s="1"/>
  <c r="BU331" i="18" l="1"/>
  <c r="BB331" i="18"/>
  <c r="BE331" i="18"/>
  <c r="BG331" i="18"/>
  <c r="AY332" i="18" s="1"/>
  <c r="CB331" i="18"/>
  <c r="CG331" i="18"/>
  <c r="BY332" i="18" s="1"/>
  <c r="CE331" i="18"/>
  <c r="Q332" i="18"/>
  <c r="N332" i="18"/>
  <c r="S332" i="18"/>
  <c r="AB331" i="18"/>
  <c r="AE331" i="18"/>
  <c r="AG331" i="18"/>
  <c r="Y332" i="18" s="1"/>
  <c r="BP332" i="18"/>
  <c r="AO331" i="18"/>
  <c r="AR331" i="18"/>
  <c r="AT331" i="18"/>
  <c r="AL332" i="18" s="1"/>
  <c r="AQ331" i="17"/>
  <c r="AN331" i="17"/>
  <c r="AS331" i="17"/>
  <c r="AD331" i="17"/>
  <c r="AA331" i="17"/>
  <c r="AF331" i="17"/>
  <c r="BQ331" i="17"/>
  <c r="BN331" i="17"/>
  <c r="BS331" i="17"/>
  <c r="BD331" i="17"/>
  <c r="BA331" i="17"/>
  <c r="BF331" i="17"/>
  <c r="Q331" i="17"/>
  <c r="N331" i="17"/>
  <c r="S331" i="17"/>
  <c r="CD331" i="17"/>
  <c r="CA331" i="17"/>
  <c r="CF331" i="17"/>
  <c r="CB334" i="16"/>
  <c r="CE334" i="16"/>
  <c r="CG334" i="16"/>
  <c r="BY335" i="16" s="1"/>
  <c r="CC335" i="16" s="1"/>
  <c r="BO334" i="16"/>
  <c r="BT334" i="16"/>
  <c r="BL335" i="16" s="1"/>
  <c r="BP335" i="16" s="1"/>
  <c r="BQ335" i="16" s="1"/>
  <c r="BR334" i="16"/>
  <c r="BD334" i="16"/>
  <c r="BA334" i="16"/>
  <c r="BF334" i="16"/>
  <c r="AO334" i="16"/>
  <c r="AR334" i="16"/>
  <c r="AT334" i="16"/>
  <c r="AL335" i="16" s="1"/>
  <c r="AP335" i="16" s="1"/>
  <c r="AB334" i="16"/>
  <c r="AE334" i="16"/>
  <c r="AG334" i="16"/>
  <c r="Y335" i="16" s="1"/>
  <c r="AC335" i="16" s="1"/>
  <c r="U333" i="16"/>
  <c r="R331" i="15"/>
  <c r="M332" i="15"/>
  <c r="M333" i="14"/>
  <c r="R332" i="14"/>
  <c r="AU331" i="18" l="1"/>
  <c r="AP332" i="18"/>
  <c r="O332" i="18"/>
  <c r="T332" i="18"/>
  <c r="L333" i="18" s="1"/>
  <c r="R332" i="18"/>
  <c r="BQ332" i="18"/>
  <c r="BN332" i="18"/>
  <c r="BS332" i="18"/>
  <c r="BC332" i="18"/>
  <c r="BH331" i="18"/>
  <c r="AC332" i="18"/>
  <c r="CH331" i="18"/>
  <c r="AH331" i="18"/>
  <c r="CC332" i="18"/>
  <c r="AB331" i="17"/>
  <c r="AG331" i="17"/>
  <c r="Y332" i="17" s="1"/>
  <c r="AE331" i="17"/>
  <c r="BB331" i="17"/>
  <c r="BG331" i="17"/>
  <c r="AY332" i="17" s="1"/>
  <c r="BE331" i="17"/>
  <c r="O331" i="17"/>
  <c r="R331" i="17"/>
  <c r="T331" i="17"/>
  <c r="L332" i="17" s="1"/>
  <c r="AO331" i="17"/>
  <c r="AT331" i="17"/>
  <c r="AL332" i="17" s="1"/>
  <c r="AR331" i="17"/>
  <c r="BO331" i="17"/>
  <c r="BR331" i="17"/>
  <c r="BT331" i="17"/>
  <c r="BL332" i="17" s="1"/>
  <c r="CB331" i="17"/>
  <c r="CG331" i="17"/>
  <c r="BY332" i="17" s="1"/>
  <c r="CE331" i="17"/>
  <c r="CH334" i="16"/>
  <c r="BU334" i="16"/>
  <c r="BB334" i="16"/>
  <c r="BG334" i="16"/>
  <c r="AY335" i="16" s="1"/>
  <c r="BC335" i="16" s="1"/>
  <c r="BE334" i="16"/>
  <c r="AU334" i="16"/>
  <c r="AH334" i="16"/>
  <c r="Q334" i="16"/>
  <c r="N334" i="16"/>
  <c r="S334" i="16"/>
  <c r="N332" i="15"/>
  <c r="K332" i="15"/>
  <c r="P332" i="15"/>
  <c r="N333" i="14"/>
  <c r="K333" i="14"/>
  <c r="P333" i="14"/>
  <c r="P333" i="18" l="1"/>
  <c r="U332" i="18"/>
  <c r="AQ332" i="18"/>
  <c r="AN332" i="18"/>
  <c r="AS332" i="18"/>
  <c r="CD332" i="18"/>
  <c r="CA332" i="18"/>
  <c r="CF332" i="18"/>
  <c r="BD332" i="18"/>
  <c r="BA332" i="18"/>
  <c r="BF332" i="18"/>
  <c r="BO332" i="18"/>
  <c r="BR332" i="18"/>
  <c r="BT332" i="18"/>
  <c r="BL333" i="18" s="1"/>
  <c r="AD332" i="18"/>
  <c r="AA332" i="18"/>
  <c r="AF332" i="18"/>
  <c r="BU331" i="17"/>
  <c r="BH331" i="17"/>
  <c r="CC332" i="17"/>
  <c r="AP332" i="17"/>
  <c r="CH331" i="17"/>
  <c r="BC332" i="17"/>
  <c r="P332" i="17"/>
  <c r="AU331" i="17"/>
  <c r="AH331" i="17"/>
  <c r="AC332" i="17"/>
  <c r="BP332" i="17"/>
  <c r="U331" i="17"/>
  <c r="CD335" i="16"/>
  <c r="CA335" i="16"/>
  <c r="CF335" i="16"/>
  <c r="BN335" i="16"/>
  <c r="BS335" i="16"/>
  <c r="BH334" i="16"/>
  <c r="AQ335" i="16"/>
  <c r="AN335" i="16"/>
  <c r="AS335" i="16"/>
  <c r="AA335" i="16"/>
  <c r="AD335" i="16"/>
  <c r="AF335" i="16"/>
  <c r="O334" i="16"/>
  <c r="R334" i="16"/>
  <c r="T334" i="16"/>
  <c r="L335" i="16" s="1"/>
  <c r="P335" i="16" s="1"/>
  <c r="L332" i="15"/>
  <c r="O332" i="15"/>
  <c r="Q332" i="15"/>
  <c r="I333" i="15" s="1"/>
  <c r="L333" i="14"/>
  <c r="Q333" i="14"/>
  <c r="I334" i="14" s="1"/>
  <c r="O333" i="14"/>
  <c r="BU332" i="18" l="1"/>
  <c r="BB332" i="18"/>
  <c r="BG332" i="18"/>
  <c r="AY333" i="18" s="1"/>
  <c r="BE332" i="18"/>
  <c r="AB332" i="18"/>
  <c r="AG332" i="18"/>
  <c r="Y333" i="18" s="1"/>
  <c r="AE332" i="18"/>
  <c r="AO332" i="18"/>
  <c r="AR332" i="18"/>
  <c r="AT332" i="18"/>
  <c r="AL333" i="18" s="1"/>
  <c r="BP333" i="18"/>
  <c r="CB332" i="18"/>
  <c r="CE332" i="18"/>
  <c r="CG332" i="18"/>
  <c r="BY333" i="18" s="1"/>
  <c r="Q333" i="18"/>
  <c r="N333" i="18"/>
  <c r="S333" i="18"/>
  <c r="AQ332" i="17"/>
  <c r="AN332" i="17"/>
  <c r="AS332" i="17"/>
  <c r="Q332" i="17"/>
  <c r="N332" i="17"/>
  <c r="S332" i="17"/>
  <c r="BD332" i="17"/>
  <c r="BA332" i="17"/>
  <c r="BF332" i="17"/>
  <c r="BQ332" i="17"/>
  <c r="BN332" i="17"/>
  <c r="BS332" i="17"/>
  <c r="AD332" i="17"/>
  <c r="AA332" i="17"/>
  <c r="AF332" i="17"/>
  <c r="CD332" i="17"/>
  <c r="CA332" i="17"/>
  <c r="CF332" i="17"/>
  <c r="CB335" i="16"/>
  <c r="CG335" i="16"/>
  <c r="BY336" i="16" s="1"/>
  <c r="CC336" i="16" s="1"/>
  <c r="CE335" i="16"/>
  <c r="BO335" i="16"/>
  <c r="BT335" i="16"/>
  <c r="BL336" i="16" s="1"/>
  <c r="BP336" i="16" s="1"/>
  <c r="BQ336" i="16" s="1"/>
  <c r="BR335" i="16"/>
  <c r="BD335" i="16"/>
  <c r="BA335" i="16"/>
  <c r="BF335" i="16"/>
  <c r="AO335" i="16"/>
  <c r="AT335" i="16"/>
  <c r="AL336" i="16" s="1"/>
  <c r="AP336" i="16" s="1"/>
  <c r="AR335" i="16"/>
  <c r="AB335" i="16"/>
  <c r="AG335" i="16"/>
  <c r="Y336" i="16" s="1"/>
  <c r="AC336" i="16" s="1"/>
  <c r="AE335" i="16"/>
  <c r="U334" i="16"/>
  <c r="M333" i="15"/>
  <c r="R332" i="15"/>
  <c r="R333" i="14"/>
  <c r="M334" i="14"/>
  <c r="BH332" i="18" l="1"/>
  <c r="BQ333" i="18"/>
  <c r="BN333" i="18"/>
  <c r="BS333" i="18"/>
  <c r="BC333" i="18"/>
  <c r="AU332" i="18"/>
  <c r="CH332" i="18"/>
  <c r="AP333" i="18"/>
  <c r="AH332" i="18"/>
  <c r="O333" i="18"/>
  <c r="R333" i="18"/>
  <c r="T333" i="18"/>
  <c r="L334" i="18" s="1"/>
  <c r="CC333" i="18"/>
  <c r="AC333" i="18"/>
  <c r="BB332" i="17"/>
  <c r="BG332" i="17"/>
  <c r="AY333" i="17" s="1"/>
  <c r="BE332" i="17"/>
  <c r="AB332" i="17"/>
  <c r="AG332" i="17"/>
  <c r="Y333" i="17" s="1"/>
  <c r="AE332" i="17"/>
  <c r="O332" i="17"/>
  <c r="T332" i="17"/>
  <c r="L333" i="17" s="1"/>
  <c r="R332" i="17"/>
  <c r="BO332" i="17"/>
  <c r="BR332" i="17"/>
  <c r="BT332" i="17"/>
  <c r="BL333" i="17" s="1"/>
  <c r="AO332" i="17"/>
  <c r="AR332" i="17"/>
  <c r="AT332" i="17"/>
  <c r="AL333" i="17" s="1"/>
  <c r="CB332" i="17"/>
  <c r="CG332" i="17"/>
  <c r="BY333" i="17" s="1"/>
  <c r="CE332" i="17"/>
  <c r="CH335" i="16"/>
  <c r="BU335" i="16"/>
  <c r="BB335" i="16"/>
  <c r="BG335" i="16"/>
  <c r="AY336" i="16" s="1"/>
  <c r="BC336" i="16" s="1"/>
  <c r="BE335" i="16"/>
  <c r="AU335" i="16"/>
  <c r="AH335" i="16"/>
  <c r="Q335" i="16"/>
  <c r="N335" i="16"/>
  <c r="S335" i="16"/>
  <c r="N333" i="15"/>
  <c r="K333" i="15"/>
  <c r="P333" i="15"/>
  <c r="N334" i="14"/>
  <c r="K334" i="14"/>
  <c r="P334" i="14"/>
  <c r="BD333" i="18" l="1"/>
  <c r="BA333" i="18"/>
  <c r="BF333" i="18"/>
  <c r="AD333" i="18"/>
  <c r="AA333" i="18"/>
  <c r="AF333" i="18"/>
  <c r="P334" i="18"/>
  <c r="AQ333" i="18"/>
  <c r="AN333" i="18"/>
  <c r="AS333" i="18"/>
  <c r="CD333" i="18"/>
  <c r="CA333" i="18"/>
  <c r="CF333" i="18"/>
  <c r="BO333" i="18"/>
  <c r="BT333" i="18"/>
  <c r="BL334" i="18" s="1"/>
  <c r="BR333" i="18"/>
  <c r="U333" i="18"/>
  <c r="AH332" i="17"/>
  <c r="AC333" i="17"/>
  <c r="BC333" i="17"/>
  <c r="CC333" i="17"/>
  <c r="BH332" i="17"/>
  <c r="U332" i="17"/>
  <c r="AP333" i="17"/>
  <c r="P333" i="17"/>
  <c r="CH332" i="17"/>
  <c r="BP333" i="17"/>
  <c r="BU332" i="17"/>
  <c r="AU332" i="17"/>
  <c r="CD336" i="16"/>
  <c r="CA336" i="16"/>
  <c r="CF336" i="16"/>
  <c r="BN336" i="16"/>
  <c r="BS336" i="16"/>
  <c r="BH335" i="16"/>
  <c r="AQ336" i="16"/>
  <c r="AN336" i="16"/>
  <c r="AS336" i="16"/>
  <c r="AD336" i="16"/>
  <c r="AA336" i="16"/>
  <c r="AF336" i="16"/>
  <c r="O335" i="16"/>
  <c r="T335" i="16"/>
  <c r="L336" i="16" s="1"/>
  <c r="P336" i="16" s="1"/>
  <c r="R335" i="16"/>
  <c r="L333" i="15"/>
  <c r="Q333" i="15"/>
  <c r="I334" i="15" s="1"/>
  <c r="O333" i="15"/>
  <c r="L334" i="14"/>
  <c r="O334" i="14"/>
  <c r="Q334" i="14"/>
  <c r="I335" i="14" s="1"/>
  <c r="AB333" i="18" l="1"/>
  <c r="AG333" i="18"/>
  <c r="Y334" i="18" s="1"/>
  <c r="AE333" i="18"/>
  <c r="AO333" i="18"/>
  <c r="AR333" i="18"/>
  <c r="AT333" i="18"/>
  <c r="AL334" i="18" s="1"/>
  <c r="BU333" i="18"/>
  <c r="BB333" i="18"/>
  <c r="BE333" i="18"/>
  <c r="BG333" i="18"/>
  <c r="AY334" i="18" s="1"/>
  <c r="CB333" i="18"/>
  <c r="CE333" i="18"/>
  <c r="CG333" i="18"/>
  <c r="BY334" i="18" s="1"/>
  <c r="BP334" i="18"/>
  <c r="Q334" i="18"/>
  <c r="N334" i="18"/>
  <c r="S334" i="18"/>
  <c r="CD333" i="17"/>
  <c r="CA333" i="17"/>
  <c r="CF333" i="17"/>
  <c r="AQ333" i="17"/>
  <c r="AN333" i="17"/>
  <c r="AS333" i="17"/>
  <c r="Q333" i="17"/>
  <c r="N333" i="17"/>
  <c r="S333" i="17"/>
  <c r="BD333" i="17"/>
  <c r="BA333" i="17"/>
  <c r="BF333" i="17"/>
  <c r="BQ333" i="17"/>
  <c r="BN333" i="17"/>
  <c r="BS333" i="17"/>
  <c r="AD333" i="17"/>
  <c r="AA333" i="17"/>
  <c r="AF333" i="17"/>
  <c r="CB336" i="16"/>
  <c r="CG336" i="16"/>
  <c r="BY337" i="16" s="1"/>
  <c r="CC337" i="16" s="1"/>
  <c r="CE336" i="16"/>
  <c r="BO336" i="16"/>
  <c r="BT336" i="16"/>
  <c r="BL337" i="16" s="1"/>
  <c r="BP337" i="16" s="1"/>
  <c r="BQ337" i="16" s="1"/>
  <c r="BR336" i="16"/>
  <c r="BD336" i="16"/>
  <c r="BA336" i="16"/>
  <c r="BF336" i="16"/>
  <c r="AO336" i="16"/>
  <c r="AR336" i="16"/>
  <c r="AT336" i="16"/>
  <c r="AL337" i="16" s="1"/>
  <c r="AP337" i="16" s="1"/>
  <c r="AB336" i="16"/>
  <c r="AG336" i="16"/>
  <c r="Y337" i="16" s="1"/>
  <c r="AC337" i="16" s="1"/>
  <c r="AE336" i="16"/>
  <c r="U335" i="16"/>
  <c r="R333" i="15"/>
  <c r="M334" i="15"/>
  <c r="M335" i="14"/>
  <c r="R334" i="14"/>
  <c r="AH333" i="18" l="1"/>
  <c r="CH333" i="18"/>
  <c r="BC334" i="18"/>
  <c r="BQ334" i="18"/>
  <c r="BN334" i="18"/>
  <c r="BS334" i="18"/>
  <c r="AC334" i="18"/>
  <c r="AU333" i="18"/>
  <c r="AP334" i="18"/>
  <c r="O334" i="18"/>
  <c r="R334" i="18"/>
  <c r="T334" i="18"/>
  <c r="L335" i="18" s="1"/>
  <c r="BH333" i="18"/>
  <c r="CC334" i="18"/>
  <c r="BB333" i="17"/>
  <c r="BG333" i="17"/>
  <c r="AY334" i="17" s="1"/>
  <c r="BE333" i="17"/>
  <c r="CB333" i="17"/>
  <c r="CG333" i="17"/>
  <c r="BY334" i="17" s="1"/>
  <c r="CE333" i="17"/>
  <c r="O333" i="17"/>
  <c r="R333" i="17"/>
  <c r="T333" i="17"/>
  <c r="L334" i="17" s="1"/>
  <c r="BO333" i="17"/>
  <c r="BR333" i="17"/>
  <c r="BT333" i="17"/>
  <c r="BL334" i="17" s="1"/>
  <c r="AO333" i="17"/>
  <c r="AT333" i="17"/>
  <c r="AL334" i="17" s="1"/>
  <c r="AR333" i="17"/>
  <c r="AB333" i="17"/>
  <c r="AE333" i="17"/>
  <c r="AG333" i="17"/>
  <c r="Y334" i="17" s="1"/>
  <c r="CH336" i="16"/>
  <c r="BU336" i="16"/>
  <c r="BB336" i="16"/>
  <c r="BG336" i="16"/>
  <c r="AY337" i="16" s="1"/>
  <c r="BC337" i="16" s="1"/>
  <c r="BE336" i="16"/>
  <c r="AU336" i="16"/>
  <c r="AH336" i="16"/>
  <c r="Q336" i="16"/>
  <c r="N336" i="16"/>
  <c r="S336" i="16"/>
  <c r="N334" i="15"/>
  <c r="K334" i="15"/>
  <c r="P334" i="15"/>
  <c r="N335" i="14"/>
  <c r="K335" i="14"/>
  <c r="P335" i="14"/>
  <c r="BO334" i="18" l="1"/>
  <c r="BR334" i="18"/>
  <c r="BT334" i="18"/>
  <c r="BL335" i="18" s="1"/>
  <c r="BD334" i="18"/>
  <c r="BA334" i="18"/>
  <c r="BF334" i="18"/>
  <c r="P335" i="18"/>
  <c r="AD334" i="18"/>
  <c r="AA334" i="18"/>
  <c r="AF334" i="18"/>
  <c r="CD334" i="18"/>
  <c r="CA334" i="18"/>
  <c r="CF334" i="18"/>
  <c r="U334" i="18"/>
  <c r="AQ334" i="18"/>
  <c r="AN334" i="18"/>
  <c r="AS334" i="18"/>
  <c r="BP334" i="17"/>
  <c r="BU333" i="17"/>
  <c r="BH333" i="17"/>
  <c r="AH333" i="17"/>
  <c r="BC334" i="17"/>
  <c r="U333" i="17"/>
  <c r="AU333" i="17"/>
  <c r="AP334" i="17"/>
  <c r="CH333" i="17"/>
  <c r="AC334" i="17"/>
  <c r="P334" i="17"/>
  <c r="CC334" i="17"/>
  <c r="CD337" i="16"/>
  <c r="CA337" i="16"/>
  <c r="CF337" i="16"/>
  <c r="BN337" i="16"/>
  <c r="BS337" i="16"/>
  <c r="BH336" i="16"/>
  <c r="AQ337" i="16"/>
  <c r="AN337" i="16"/>
  <c r="AS337" i="16"/>
  <c r="AD337" i="16"/>
  <c r="AA337" i="16"/>
  <c r="AF337" i="16"/>
  <c r="O336" i="16"/>
  <c r="R336" i="16"/>
  <c r="T336" i="16"/>
  <c r="L337" i="16" s="1"/>
  <c r="P337" i="16" s="1"/>
  <c r="L334" i="15"/>
  <c r="O334" i="15"/>
  <c r="Q334" i="15"/>
  <c r="I335" i="15" s="1"/>
  <c r="L335" i="14"/>
  <c r="Q335" i="14"/>
  <c r="I336" i="14" s="1"/>
  <c r="O335" i="14"/>
  <c r="Q335" i="18" l="1"/>
  <c r="N335" i="18"/>
  <c r="S335" i="18"/>
  <c r="BB334" i="18"/>
  <c r="BE334" i="18"/>
  <c r="BG334" i="18"/>
  <c r="AY335" i="18" s="1"/>
  <c r="BP335" i="18"/>
  <c r="AO334" i="18"/>
  <c r="AR334" i="18"/>
  <c r="AT334" i="18"/>
  <c r="AL335" i="18" s="1"/>
  <c r="AB334" i="18"/>
  <c r="AE334" i="18"/>
  <c r="AG334" i="18"/>
  <c r="Y335" i="18" s="1"/>
  <c r="BU334" i="18"/>
  <c r="CB334" i="18"/>
  <c r="CG334" i="18"/>
  <c r="BY335" i="18" s="1"/>
  <c r="CE334" i="18"/>
  <c r="CD334" i="17"/>
  <c r="CA334" i="17"/>
  <c r="CF334" i="17"/>
  <c r="AQ334" i="17"/>
  <c r="AN334" i="17"/>
  <c r="AS334" i="17"/>
  <c r="Q334" i="17"/>
  <c r="N334" i="17"/>
  <c r="S334" i="17"/>
  <c r="BQ334" i="17"/>
  <c r="BN334" i="17"/>
  <c r="BS334" i="17"/>
  <c r="AD334" i="17"/>
  <c r="AA334" i="17"/>
  <c r="AF334" i="17"/>
  <c r="BD334" i="17"/>
  <c r="BA334" i="17"/>
  <c r="BF334" i="17"/>
  <c r="CB337" i="16"/>
  <c r="CE337" i="16"/>
  <c r="CG337" i="16"/>
  <c r="BY338" i="16" s="1"/>
  <c r="CC338" i="16" s="1"/>
  <c r="BO337" i="16"/>
  <c r="BR337" i="16"/>
  <c r="BT337" i="16"/>
  <c r="BL338" i="16" s="1"/>
  <c r="BP338" i="16" s="1"/>
  <c r="BQ338" i="16" s="1"/>
  <c r="BD337" i="16"/>
  <c r="BA337" i="16"/>
  <c r="BF337" i="16"/>
  <c r="AO337" i="16"/>
  <c r="AT337" i="16"/>
  <c r="AL338" i="16" s="1"/>
  <c r="AP338" i="16" s="1"/>
  <c r="AR337" i="16"/>
  <c r="AB337" i="16"/>
  <c r="AE337" i="16"/>
  <c r="AG337" i="16"/>
  <c r="Y338" i="16" s="1"/>
  <c r="AC338" i="16" s="1"/>
  <c r="U336" i="16"/>
  <c r="M335" i="15"/>
  <c r="R334" i="15"/>
  <c r="R335" i="14"/>
  <c r="M336" i="14"/>
  <c r="BC335" i="18" l="1"/>
  <c r="AU334" i="18"/>
  <c r="CH334" i="18"/>
  <c r="BH334" i="18"/>
  <c r="AP335" i="18"/>
  <c r="AC335" i="18"/>
  <c r="BQ335" i="18"/>
  <c r="BN335" i="18"/>
  <c r="BS335" i="18"/>
  <c r="O335" i="18"/>
  <c r="T335" i="18"/>
  <c r="L336" i="18" s="1"/>
  <c r="R335" i="18"/>
  <c r="CC335" i="18"/>
  <c r="AH334" i="18"/>
  <c r="BO334" i="17"/>
  <c r="BT334" i="17"/>
  <c r="BL335" i="17" s="1"/>
  <c r="BR334" i="17"/>
  <c r="O334" i="17"/>
  <c r="T334" i="17"/>
  <c r="L335" i="17" s="1"/>
  <c r="R334" i="17"/>
  <c r="CB334" i="17"/>
  <c r="CE334" i="17"/>
  <c r="CG334" i="17"/>
  <c r="BY335" i="17" s="1"/>
  <c r="AB334" i="17"/>
  <c r="AE334" i="17"/>
  <c r="AG334" i="17"/>
  <c r="Y335" i="17" s="1"/>
  <c r="AO334" i="17"/>
  <c r="AT334" i="17"/>
  <c r="AL335" i="17" s="1"/>
  <c r="AR334" i="17"/>
  <c r="BB334" i="17"/>
  <c r="BG334" i="17"/>
  <c r="AY335" i="17" s="1"/>
  <c r="BE334" i="17"/>
  <c r="CH337" i="16"/>
  <c r="BU337" i="16"/>
  <c r="BB337" i="16"/>
  <c r="BE337" i="16"/>
  <c r="BG337" i="16"/>
  <c r="AY338" i="16" s="1"/>
  <c r="BC338" i="16" s="1"/>
  <c r="AU337" i="16"/>
  <c r="AH337" i="16"/>
  <c r="Q337" i="16"/>
  <c r="N337" i="16"/>
  <c r="S337" i="16"/>
  <c r="N335" i="15"/>
  <c r="K335" i="15"/>
  <c r="P335" i="15"/>
  <c r="N336" i="14"/>
  <c r="K336" i="14"/>
  <c r="P336" i="14"/>
  <c r="CD335" i="18" l="1"/>
  <c r="CA335" i="18"/>
  <c r="CF335" i="18"/>
  <c r="U335" i="18"/>
  <c r="AQ335" i="18"/>
  <c r="AN335" i="18"/>
  <c r="AS335" i="18"/>
  <c r="AD335" i="18"/>
  <c r="AA335" i="18"/>
  <c r="AF335" i="18"/>
  <c r="P336" i="18"/>
  <c r="BD335" i="18"/>
  <c r="BA335" i="18"/>
  <c r="BF335" i="18"/>
  <c r="BO335" i="18"/>
  <c r="BT335" i="18"/>
  <c r="BL336" i="18" s="1"/>
  <c r="BR335" i="18"/>
  <c r="BH334" i="17"/>
  <c r="AH334" i="17"/>
  <c r="BU334" i="17"/>
  <c r="U334" i="17"/>
  <c r="CC335" i="17"/>
  <c r="BP335" i="17"/>
  <c r="AC335" i="17"/>
  <c r="P335" i="17"/>
  <c r="AU334" i="17"/>
  <c r="AP335" i="17"/>
  <c r="BC335" i="17"/>
  <c r="CH334" i="17"/>
  <c r="CD338" i="16"/>
  <c r="CA338" i="16"/>
  <c r="CF338" i="16"/>
  <c r="BN338" i="16"/>
  <c r="BS338" i="16"/>
  <c r="BH337" i="16"/>
  <c r="AQ338" i="16"/>
  <c r="AN338" i="16"/>
  <c r="AS338" i="16"/>
  <c r="AA338" i="16"/>
  <c r="AD338" i="16"/>
  <c r="AF338" i="16"/>
  <c r="O337" i="16"/>
  <c r="T337" i="16"/>
  <c r="L338" i="16" s="1"/>
  <c r="P338" i="16" s="1"/>
  <c r="R337" i="16"/>
  <c r="L335" i="15"/>
  <c r="O335" i="15"/>
  <c r="Q335" i="15"/>
  <c r="I336" i="15" s="1"/>
  <c r="L336" i="14"/>
  <c r="O336" i="14"/>
  <c r="Q336" i="14"/>
  <c r="I337" i="14" s="1"/>
  <c r="BP336" i="18" l="1"/>
  <c r="AB335" i="18"/>
  <c r="AE335" i="18"/>
  <c r="AG335" i="18"/>
  <c r="Y336" i="18" s="1"/>
  <c r="CB335" i="18"/>
  <c r="CG335" i="18"/>
  <c r="BY336" i="18" s="1"/>
  <c r="CE335" i="18"/>
  <c r="AO335" i="18"/>
  <c r="AR335" i="18"/>
  <c r="AT335" i="18"/>
  <c r="AL336" i="18" s="1"/>
  <c r="BB335" i="18"/>
  <c r="BG335" i="18"/>
  <c r="AY336" i="18" s="1"/>
  <c r="BE335" i="18"/>
  <c r="Q336" i="18"/>
  <c r="N336" i="18"/>
  <c r="S336" i="18"/>
  <c r="BU335" i="18"/>
  <c r="BD335" i="17"/>
  <c r="BA335" i="17"/>
  <c r="BF335" i="17"/>
  <c r="Q335" i="17"/>
  <c r="N335" i="17"/>
  <c r="S335" i="17"/>
  <c r="AQ335" i="17"/>
  <c r="AN335" i="17"/>
  <c r="AS335" i="17"/>
  <c r="AD335" i="17"/>
  <c r="AA335" i="17"/>
  <c r="AF335" i="17"/>
  <c r="BQ335" i="17"/>
  <c r="BN335" i="17"/>
  <c r="BS335" i="17"/>
  <c r="CD335" i="17"/>
  <c r="CA335" i="17"/>
  <c r="CF335" i="17"/>
  <c r="CB338" i="16"/>
  <c r="CE338" i="16"/>
  <c r="CG338" i="16"/>
  <c r="BY339" i="16" s="1"/>
  <c r="CC339" i="16" s="1"/>
  <c r="BO338" i="16"/>
  <c r="BT338" i="16"/>
  <c r="BL339" i="16" s="1"/>
  <c r="BP339" i="16" s="1"/>
  <c r="BQ339" i="16" s="1"/>
  <c r="BR338" i="16"/>
  <c r="BD338" i="16"/>
  <c r="BA338" i="16"/>
  <c r="BF338" i="16"/>
  <c r="AO338" i="16"/>
  <c r="AR338" i="16"/>
  <c r="AT338" i="16"/>
  <c r="AL339" i="16" s="1"/>
  <c r="AP339" i="16" s="1"/>
  <c r="AB338" i="16"/>
  <c r="AE338" i="16"/>
  <c r="AG338" i="16"/>
  <c r="Y339" i="16" s="1"/>
  <c r="AC339" i="16" s="1"/>
  <c r="U337" i="16"/>
  <c r="R335" i="15"/>
  <c r="M336" i="15"/>
  <c r="R336" i="14"/>
  <c r="M337" i="14"/>
  <c r="BH335" i="18" l="1"/>
  <c r="AC336" i="18"/>
  <c r="AH335" i="18"/>
  <c r="BQ336" i="18"/>
  <c r="BN336" i="18"/>
  <c r="BS336" i="18"/>
  <c r="O336" i="18"/>
  <c r="T336" i="18"/>
  <c r="L337" i="18" s="1"/>
  <c r="R336" i="18"/>
  <c r="CH335" i="18"/>
  <c r="BC336" i="18"/>
  <c r="AP336" i="18"/>
  <c r="AU335" i="18"/>
  <c r="CC336" i="18"/>
  <c r="AO335" i="17"/>
  <c r="AR335" i="17"/>
  <c r="AT335" i="17"/>
  <c r="AL336" i="17" s="1"/>
  <c r="BO335" i="17"/>
  <c r="BR335" i="17"/>
  <c r="BT335" i="17"/>
  <c r="BL336" i="17" s="1"/>
  <c r="O335" i="17"/>
  <c r="R335" i="17"/>
  <c r="T335" i="17"/>
  <c r="L336" i="17" s="1"/>
  <c r="AB335" i="17"/>
  <c r="AE335" i="17"/>
  <c r="AG335" i="17"/>
  <c r="Y336" i="17" s="1"/>
  <c r="BB335" i="17"/>
  <c r="BE335" i="17"/>
  <c r="BG335" i="17"/>
  <c r="AY336" i="17" s="1"/>
  <c r="CB335" i="17"/>
  <c r="CG335" i="17"/>
  <c r="BY336" i="17" s="1"/>
  <c r="CE335" i="17"/>
  <c r="CH338" i="16"/>
  <c r="BU338" i="16"/>
  <c r="BB338" i="16"/>
  <c r="BG338" i="16"/>
  <c r="AY339" i="16" s="1"/>
  <c r="BC339" i="16" s="1"/>
  <c r="BE338" i="16"/>
  <c r="AU338" i="16"/>
  <c r="AH338" i="16"/>
  <c r="Q338" i="16"/>
  <c r="N338" i="16"/>
  <c r="S338" i="16"/>
  <c r="N336" i="15"/>
  <c r="K336" i="15"/>
  <c r="P336" i="15"/>
  <c r="N337" i="14"/>
  <c r="K337" i="14"/>
  <c r="P337" i="14"/>
  <c r="P337" i="18" l="1"/>
  <c r="CD336" i="18"/>
  <c r="CA336" i="18"/>
  <c r="CF336" i="18"/>
  <c r="AD336" i="18"/>
  <c r="AA336" i="18"/>
  <c r="AF336" i="18"/>
  <c r="AQ336" i="18"/>
  <c r="AN336" i="18"/>
  <c r="AS336" i="18"/>
  <c r="U336" i="18"/>
  <c r="BD336" i="18"/>
  <c r="BA336" i="18"/>
  <c r="BF336" i="18"/>
  <c r="BO336" i="18"/>
  <c r="BR336" i="18"/>
  <c r="BT336" i="18"/>
  <c r="BL337" i="18" s="1"/>
  <c r="CH335" i="17"/>
  <c r="AU335" i="17"/>
  <c r="CC336" i="17"/>
  <c r="BP336" i="17"/>
  <c r="AC336" i="17"/>
  <c r="AH335" i="17"/>
  <c r="BC336" i="17"/>
  <c r="BH335" i="17"/>
  <c r="U335" i="17"/>
  <c r="BU335" i="17"/>
  <c r="AP336" i="17"/>
  <c r="P336" i="17"/>
  <c r="CD339" i="16"/>
  <c r="CA339" i="16"/>
  <c r="CF339" i="16"/>
  <c r="BN339" i="16"/>
  <c r="BS339" i="16"/>
  <c r="BH338" i="16"/>
  <c r="AQ339" i="16"/>
  <c r="AN339" i="16"/>
  <c r="AS339" i="16"/>
  <c r="AA339" i="16"/>
  <c r="AD339" i="16"/>
  <c r="AF339" i="16"/>
  <c r="O338" i="16"/>
  <c r="T338" i="16"/>
  <c r="L339" i="16" s="1"/>
  <c r="P339" i="16" s="1"/>
  <c r="R338" i="16"/>
  <c r="L336" i="15"/>
  <c r="O336" i="15"/>
  <c r="Q336" i="15"/>
  <c r="I337" i="15" s="1"/>
  <c r="L337" i="14"/>
  <c r="O337" i="14"/>
  <c r="Q337" i="14"/>
  <c r="I338" i="14" s="1"/>
  <c r="BB336" i="18" l="1"/>
  <c r="BE336" i="18"/>
  <c r="BG336" i="18"/>
  <c r="AY337" i="18" s="1"/>
  <c r="AB336" i="18"/>
  <c r="AG336" i="18"/>
  <c r="Y337" i="18" s="1"/>
  <c r="AE336" i="18"/>
  <c r="CB336" i="18"/>
  <c r="CE336" i="18"/>
  <c r="CG336" i="18"/>
  <c r="BY337" i="18" s="1"/>
  <c r="AO336" i="18"/>
  <c r="AT336" i="18"/>
  <c r="AL337" i="18" s="1"/>
  <c r="AR336" i="18"/>
  <c r="BP337" i="18"/>
  <c r="BU336" i="18"/>
  <c r="Q337" i="18"/>
  <c r="N337" i="18"/>
  <c r="S337" i="18"/>
  <c r="Q336" i="17"/>
  <c r="N336" i="17"/>
  <c r="S336" i="17"/>
  <c r="CD336" i="17"/>
  <c r="CA336" i="17"/>
  <c r="CF336" i="17"/>
  <c r="BQ336" i="17"/>
  <c r="BN336" i="17"/>
  <c r="BS336" i="17"/>
  <c r="BD336" i="17"/>
  <c r="BA336" i="17"/>
  <c r="BF336" i="17"/>
  <c r="AD336" i="17"/>
  <c r="AA336" i="17"/>
  <c r="AF336" i="17"/>
  <c r="AQ336" i="17"/>
  <c r="AN336" i="17"/>
  <c r="AS336" i="17"/>
  <c r="CB339" i="16"/>
  <c r="CG339" i="16"/>
  <c r="BY340" i="16" s="1"/>
  <c r="CC340" i="16" s="1"/>
  <c r="CE339" i="16"/>
  <c r="BO339" i="16"/>
  <c r="BR339" i="16"/>
  <c r="BT339" i="16"/>
  <c r="BL340" i="16" s="1"/>
  <c r="BP340" i="16" s="1"/>
  <c r="BQ340" i="16" s="1"/>
  <c r="BD339" i="16"/>
  <c r="BA339" i="16"/>
  <c r="BF339" i="16"/>
  <c r="AO339" i="16"/>
  <c r="AT339" i="16"/>
  <c r="AL340" i="16" s="1"/>
  <c r="AP340" i="16" s="1"/>
  <c r="AR339" i="16"/>
  <c r="AB339" i="16"/>
  <c r="AG339" i="16"/>
  <c r="Y340" i="16" s="1"/>
  <c r="AC340" i="16" s="1"/>
  <c r="AE339" i="16"/>
  <c r="U338" i="16"/>
  <c r="M337" i="15"/>
  <c r="R336" i="15"/>
  <c r="R337" i="14"/>
  <c r="M338" i="14"/>
  <c r="AP337" i="18" l="1"/>
  <c r="BC337" i="18"/>
  <c r="AH336" i="18"/>
  <c r="BH336" i="18"/>
  <c r="AU336" i="18"/>
  <c r="O337" i="18"/>
  <c r="T337" i="18"/>
  <c r="L338" i="18" s="1"/>
  <c r="R337" i="18"/>
  <c r="BQ337" i="18"/>
  <c r="BN337" i="18"/>
  <c r="BS337" i="18"/>
  <c r="AC337" i="18"/>
  <c r="CC337" i="18"/>
  <c r="CH336" i="18"/>
  <c r="CB336" i="17"/>
  <c r="CE336" i="17"/>
  <c r="CG336" i="17"/>
  <c r="BY337" i="17" s="1"/>
  <c r="BB336" i="17"/>
  <c r="BG336" i="17"/>
  <c r="AY337" i="17" s="1"/>
  <c r="BE336" i="17"/>
  <c r="O336" i="17"/>
  <c r="R336" i="17"/>
  <c r="T336" i="17"/>
  <c r="L337" i="17" s="1"/>
  <c r="BO336" i="17"/>
  <c r="BT336" i="17"/>
  <c r="BL337" i="17" s="1"/>
  <c r="BR336" i="17"/>
  <c r="AB336" i="17"/>
  <c r="AG336" i="17"/>
  <c r="Y337" i="17" s="1"/>
  <c r="AE336" i="17"/>
  <c r="AO336" i="17"/>
  <c r="AR336" i="17"/>
  <c r="AT336" i="17"/>
  <c r="AL337" i="17" s="1"/>
  <c r="CH339" i="16"/>
  <c r="BU339" i="16"/>
  <c r="BB339" i="16"/>
  <c r="BE339" i="16"/>
  <c r="BG339" i="16"/>
  <c r="AY340" i="16" s="1"/>
  <c r="BC340" i="16" s="1"/>
  <c r="AU339" i="16"/>
  <c r="AH339" i="16"/>
  <c r="Q339" i="16"/>
  <c r="N339" i="16"/>
  <c r="S339" i="16"/>
  <c r="N337" i="15"/>
  <c r="K337" i="15"/>
  <c r="P337" i="15"/>
  <c r="N338" i="14"/>
  <c r="K338" i="14"/>
  <c r="P338" i="14"/>
  <c r="BD337" i="18" l="1"/>
  <c r="BA337" i="18"/>
  <c r="BF337" i="18"/>
  <c r="BO337" i="18"/>
  <c r="BT337" i="18"/>
  <c r="BL338" i="18" s="1"/>
  <c r="BR337" i="18"/>
  <c r="U337" i="18"/>
  <c r="P338" i="18"/>
  <c r="AD337" i="18"/>
  <c r="AA337" i="18"/>
  <c r="AF337" i="18"/>
  <c r="CD337" i="18"/>
  <c r="CA337" i="18"/>
  <c r="CF337" i="18"/>
  <c r="AQ337" i="18"/>
  <c r="AN337" i="18"/>
  <c r="AS337" i="18"/>
  <c r="BU336" i="17"/>
  <c r="BH336" i="17"/>
  <c r="BP337" i="17"/>
  <c r="CC337" i="17"/>
  <c r="BC337" i="17"/>
  <c r="AU336" i="17"/>
  <c r="P337" i="17"/>
  <c r="U336" i="17"/>
  <c r="AH336" i="17"/>
  <c r="AC337" i="17"/>
  <c r="AP337" i="17"/>
  <c r="CH336" i="17"/>
  <c r="CD340" i="16"/>
  <c r="CA340" i="16"/>
  <c r="CF340" i="16"/>
  <c r="BN340" i="16"/>
  <c r="BS340" i="16"/>
  <c r="BH339" i="16"/>
  <c r="AQ340" i="16"/>
  <c r="AN340" i="16"/>
  <c r="AS340" i="16"/>
  <c r="AD340" i="16"/>
  <c r="AA340" i="16"/>
  <c r="AF340" i="16"/>
  <c r="O339" i="16"/>
  <c r="T339" i="16"/>
  <c r="L340" i="16" s="1"/>
  <c r="P340" i="16" s="1"/>
  <c r="R339" i="16"/>
  <c r="L337" i="15"/>
  <c r="Q337" i="15"/>
  <c r="I338" i="15" s="1"/>
  <c r="O337" i="15"/>
  <c r="L338" i="14"/>
  <c r="O338" i="14"/>
  <c r="Q338" i="14"/>
  <c r="I339" i="14" s="1"/>
  <c r="AB337" i="18" l="1"/>
  <c r="AG337" i="18"/>
  <c r="Y338" i="18" s="1"/>
  <c r="AE337" i="18"/>
  <c r="BU337" i="18"/>
  <c r="AO337" i="18"/>
  <c r="AR337" i="18"/>
  <c r="AT337" i="18"/>
  <c r="AL338" i="18" s="1"/>
  <c r="Q338" i="18"/>
  <c r="N338" i="18"/>
  <c r="S338" i="18"/>
  <c r="BB337" i="18"/>
  <c r="BE337" i="18"/>
  <c r="BG337" i="18"/>
  <c r="AY338" i="18" s="1"/>
  <c r="CB337" i="18"/>
  <c r="CG337" i="18"/>
  <c r="BY338" i="18" s="1"/>
  <c r="CE337" i="18"/>
  <c r="BP338" i="18"/>
  <c r="BQ337" i="17"/>
  <c r="BN337" i="17"/>
  <c r="BS337" i="17"/>
  <c r="AQ337" i="17"/>
  <c r="AN337" i="17"/>
  <c r="AS337" i="17"/>
  <c r="CD337" i="17"/>
  <c r="CA337" i="17"/>
  <c r="CF337" i="17"/>
  <c r="BD337" i="17"/>
  <c r="BA337" i="17"/>
  <c r="BF337" i="17"/>
  <c r="Q337" i="17"/>
  <c r="N337" i="17"/>
  <c r="S337" i="17"/>
  <c r="AD337" i="17"/>
  <c r="AA337" i="17"/>
  <c r="AF337" i="17"/>
  <c r="CB340" i="16"/>
  <c r="CG340" i="16"/>
  <c r="BY341" i="16" s="1"/>
  <c r="CC341" i="16" s="1"/>
  <c r="CE340" i="16"/>
  <c r="BO340" i="16"/>
  <c r="BR340" i="16"/>
  <c r="BT340" i="16"/>
  <c r="BL341" i="16" s="1"/>
  <c r="BP341" i="16" s="1"/>
  <c r="BQ341" i="16" s="1"/>
  <c r="BD340" i="16"/>
  <c r="BA340" i="16"/>
  <c r="BF340" i="16"/>
  <c r="AO340" i="16"/>
  <c r="AR340" i="16"/>
  <c r="AT340" i="16"/>
  <c r="AL341" i="16" s="1"/>
  <c r="AP341" i="16" s="1"/>
  <c r="AB340" i="16"/>
  <c r="AE340" i="16"/>
  <c r="AG340" i="16"/>
  <c r="Y341" i="16" s="1"/>
  <c r="AC341" i="16" s="1"/>
  <c r="U339" i="16"/>
  <c r="R337" i="15"/>
  <c r="M338" i="15"/>
  <c r="M339" i="14"/>
  <c r="R338" i="14"/>
  <c r="AP338" i="18" l="1"/>
  <c r="AU337" i="18"/>
  <c r="AH337" i="18"/>
  <c r="BQ338" i="18"/>
  <c r="BN338" i="18"/>
  <c r="BS338" i="18"/>
  <c r="O338" i="18"/>
  <c r="T338" i="18"/>
  <c r="L339" i="18" s="1"/>
  <c r="R338" i="18"/>
  <c r="BC338" i="18"/>
  <c r="AC338" i="18"/>
  <c r="CH337" i="18"/>
  <c r="CC338" i="18"/>
  <c r="BH337" i="18"/>
  <c r="AO337" i="17"/>
  <c r="AR337" i="17"/>
  <c r="AT337" i="17"/>
  <c r="AL338" i="17" s="1"/>
  <c r="BB337" i="17"/>
  <c r="BG337" i="17"/>
  <c r="AY338" i="17" s="1"/>
  <c r="BE337" i="17"/>
  <c r="O337" i="17"/>
  <c r="T337" i="17"/>
  <c r="L338" i="17" s="1"/>
  <c r="R337" i="17"/>
  <c r="BO337" i="17"/>
  <c r="BR337" i="17"/>
  <c r="BT337" i="17"/>
  <c r="BL338" i="17" s="1"/>
  <c r="CB337" i="17"/>
  <c r="CE337" i="17"/>
  <c r="CG337" i="17"/>
  <c r="BY338" i="17" s="1"/>
  <c r="AB337" i="17"/>
  <c r="AE337" i="17"/>
  <c r="AG337" i="17"/>
  <c r="Y338" i="17" s="1"/>
  <c r="CH340" i="16"/>
  <c r="BU340" i="16"/>
  <c r="BB340" i="16"/>
  <c r="BG340" i="16"/>
  <c r="AY341" i="16" s="1"/>
  <c r="BC341" i="16" s="1"/>
  <c r="BE340" i="16"/>
  <c r="AU340" i="16"/>
  <c r="AH340" i="16"/>
  <c r="Q340" i="16"/>
  <c r="N340" i="16"/>
  <c r="S340" i="16"/>
  <c r="N338" i="15"/>
  <c r="K338" i="15"/>
  <c r="P338" i="15"/>
  <c r="N339" i="14"/>
  <c r="K339" i="14"/>
  <c r="P339" i="14"/>
  <c r="P339" i="18" l="1"/>
  <c r="BD338" i="18"/>
  <c r="BA338" i="18"/>
  <c r="BF338" i="18"/>
  <c r="U338" i="18"/>
  <c r="AQ338" i="18"/>
  <c r="AN338" i="18"/>
  <c r="AS338" i="18"/>
  <c r="CD338" i="18"/>
  <c r="CA338" i="18"/>
  <c r="CF338" i="18"/>
  <c r="AD338" i="18"/>
  <c r="AA338" i="18"/>
  <c r="AF338" i="18"/>
  <c r="BO338" i="18"/>
  <c r="BT338" i="18"/>
  <c r="BL339" i="18" s="1"/>
  <c r="BR338" i="18"/>
  <c r="AC338" i="17"/>
  <c r="BP338" i="17"/>
  <c r="BU337" i="17"/>
  <c r="AP338" i="17"/>
  <c r="BH337" i="17"/>
  <c r="AH337" i="17"/>
  <c r="U337" i="17"/>
  <c r="BC338" i="17"/>
  <c r="P338" i="17"/>
  <c r="AU337" i="17"/>
  <c r="CC338" i="17"/>
  <c r="CH337" i="17"/>
  <c r="CD341" i="16"/>
  <c r="CA341" i="16"/>
  <c r="CF341" i="16"/>
  <c r="BN341" i="16"/>
  <c r="BS341" i="16"/>
  <c r="BH340" i="16"/>
  <c r="AQ341" i="16"/>
  <c r="AN341" i="16"/>
  <c r="AS341" i="16"/>
  <c r="AD341" i="16"/>
  <c r="AA341" i="16"/>
  <c r="AF341" i="16"/>
  <c r="O340" i="16"/>
  <c r="T340" i="16"/>
  <c r="L341" i="16" s="1"/>
  <c r="P341" i="16" s="1"/>
  <c r="R340" i="16"/>
  <c r="L338" i="15"/>
  <c r="O338" i="15"/>
  <c r="Q338" i="15"/>
  <c r="I339" i="15" s="1"/>
  <c r="L339" i="14"/>
  <c r="Q339" i="14"/>
  <c r="I340" i="14" s="1"/>
  <c r="O339" i="14"/>
  <c r="AB338" i="18" l="1"/>
  <c r="AE338" i="18"/>
  <c r="AG338" i="18"/>
  <c r="Y339" i="18" s="1"/>
  <c r="BB338" i="18"/>
  <c r="BG338" i="18"/>
  <c r="AY339" i="18" s="1"/>
  <c r="BE338" i="18"/>
  <c r="BP339" i="18"/>
  <c r="CB338" i="18"/>
  <c r="CE338" i="18"/>
  <c r="CG338" i="18"/>
  <c r="BY339" i="18" s="1"/>
  <c r="BU338" i="18"/>
  <c r="AO338" i="18"/>
  <c r="AT338" i="18"/>
  <c r="AL339" i="18" s="1"/>
  <c r="AR338" i="18"/>
  <c r="Q339" i="18"/>
  <c r="N339" i="18"/>
  <c r="S339" i="18"/>
  <c r="AQ338" i="17"/>
  <c r="AN338" i="17"/>
  <c r="AS338" i="17"/>
  <c r="BQ338" i="17"/>
  <c r="BN338" i="17"/>
  <c r="BS338" i="17"/>
  <c r="CD338" i="17"/>
  <c r="CA338" i="17"/>
  <c r="CF338" i="17"/>
  <c r="BD338" i="17"/>
  <c r="BA338" i="17"/>
  <c r="BF338" i="17"/>
  <c r="AD338" i="17"/>
  <c r="AA338" i="17"/>
  <c r="AF338" i="17"/>
  <c r="Q338" i="17"/>
  <c r="N338" i="17"/>
  <c r="S338" i="17"/>
  <c r="CB341" i="16"/>
  <c r="CE341" i="16"/>
  <c r="CG341" i="16"/>
  <c r="BY342" i="16" s="1"/>
  <c r="CC342" i="16" s="1"/>
  <c r="BO341" i="16"/>
  <c r="BT341" i="16"/>
  <c r="BL342" i="16" s="1"/>
  <c r="BP342" i="16" s="1"/>
  <c r="BQ342" i="16" s="1"/>
  <c r="BR341" i="16"/>
  <c r="BD341" i="16"/>
  <c r="BA341" i="16"/>
  <c r="BF341" i="16"/>
  <c r="AO341" i="16"/>
  <c r="AR341" i="16"/>
  <c r="AT341" i="16"/>
  <c r="AL342" i="16" s="1"/>
  <c r="AP342" i="16" s="1"/>
  <c r="AB341" i="16"/>
  <c r="AE341" i="16"/>
  <c r="AG341" i="16"/>
  <c r="Y342" i="16" s="1"/>
  <c r="AC342" i="16" s="1"/>
  <c r="U340" i="16"/>
  <c r="R338" i="15"/>
  <c r="M339" i="15"/>
  <c r="R339" i="14"/>
  <c r="M340" i="14"/>
  <c r="BQ339" i="18" l="1"/>
  <c r="BN339" i="18"/>
  <c r="BS339" i="18"/>
  <c r="CC339" i="18"/>
  <c r="CH338" i="18"/>
  <c r="AU338" i="18"/>
  <c r="AC339" i="18"/>
  <c r="BH338" i="18"/>
  <c r="BC339" i="18"/>
  <c r="AP339" i="18"/>
  <c r="AH338" i="18"/>
  <c r="O339" i="18"/>
  <c r="T339" i="18"/>
  <c r="L340" i="18" s="1"/>
  <c r="R339" i="18"/>
  <c r="CB338" i="17"/>
  <c r="CG338" i="17"/>
  <c r="BY339" i="17" s="1"/>
  <c r="CE338" i="17"/>
  <c r="BO338" i="17"/>
  <c r="BR338" i="17"/>
  <c r="BT338" i="17"/>
  <c r="BL339" i="17" s="1"/>
  <c r="BB338" i="17"/>
  <c r="BE338" i="17"/>
  <c r="BG338" i="17"/>
  <c r="AY339" i="17" s="1"/>
  <c r="AO338" i="17"/>
  <c r="AR338" i="17"/>
  <c r="AT338" i="17"/>
  <c r="AL339" i="17" s="1"/>
  <c r="AB338" i="17"/>
  <c r="AG338" i="17"/>
  <c r="Y339" i="17" s="1"/>
  <c r="AE338" i="17"/>
  <c r="O338" i="17"/>
  <c r="T338" i="17"/>
  <c r="L339" i="17" s="1"/>
  <c r="R338" i="17"/>
  <c r="CH341" i="16"/>
  <c r="BU341" i="16"/>
  <c r="BB341" i="16"/>
  <c r="BE341" i="16"/>
  <c r="BG341" i="16"/>
  <c r="AY342" i="16" s="1"/>
  <c r="BC342" i="16" s="1"/>
  <c r="AU341" i="16"/>
  <c r="AH341" i="16"/>
  <c r="Q341" i="16"/>
  <c r="N341" i="16"/>
  <c r="S341" i="16"/>
  <c r="N339" i="15"/>
  <c r="K339" i="15"/>
  <c r="P339" i="15"/>
  <c r="N340" i="14"/>
  <c r="K340" i="14"/>
  <c r="P340" i="14"/>
  <c r="U339" i="18" l="1"/>
  <c r="CD339" i="18"/>
  <c r="CA339" i="18"/>
  <c r="CF339" i="18"/>
  <c r="BD339" i="18"/>
  <c r="BA339" i="18"/>
  <c r="BF339" i="18"/>
  <c r="P340" i="18"/>
  <c r="AD339" i="18"/>
  <c r="AA339" i="18"/>
  <c r="AF339" i="18"/>
  <c r="AQ339" i="18"/>
  <c r="AN339" i="18"/>
  <c r="AS339" i="18"/>
  <c r="BO339" i="18"/>
  <c r="BT339" i="18"/>
  <c r="BL340" i="18" s="1"/>
  <c r="BR339" i="18"/>
  <c r="P339" i="17"/>
  <c r="BU338" i="17"/>
  <c r="AP339" i="17"/>
  <c r="AU338" i="17"/>
  <c r="AH338" i="17"/>
  <c r="BC339" i="17"/>
  <c r="CC339" i="17"/>
  <c r="U338" i="17"/>
  <c r="BP339" i="17"/>
  <c r="CH338" i="17"/>
  <c r="AC339" i="17"/>
  <c r="BH338" i="17"/>
  <c r="CD342" i="16"/>
  <c r="CA342" i="16"/>
  <c r="CF342" i="16"/>
  <c r="BN342" i="16"/>
  <c r="BS342" i="16"/>
  <c r="BH341" i="16"/>
  <c r="AQ342" i="16"/>
  <c r="AN342" i="16"/>
  <c r="AS342" i="16"/>
  <c r="AA342" i="16"/>
  <c r="AD342" i="16"/>
  <c r="AF342" i="16"/>
  <c r="O341" i="16"/>
  <c r="T341" i="16"/>
  <c r="L342" i="16" s="1"/>
  <c r="P342" i="16" s="1"/>
  <c r="R341" i="16"/>
  <c r="L339" i="15"/>
  <c r="O339" i="15"/>
  <c r="Q339" i="15"/>
  <c r="I340" i="15" s="1"/>
  <c r="L340" i="14"/>
  <c r="O340" i="14"/>
  <c r="Q340" i="14"/>
  <c r="I341" i="14" s="1"/>
  <c r="BB339" i="18" l="1"/>
  <c r="BE339" i="18"/>
  <c r="BG339" i="18"/>
  <c r="AY340" i="18" s="1"/>
  <c r="AO339" i="18"/>
  <c r="AR339" i="18"/>
  <c r="AT339" i="18"/>
  <c r="AL340" i="18" s="1"/>
  <c r="BU339" i="18"/>
  <c r="BP340" i="18"/>
  <c r="AB339" i="18"/>
  <c r="AE339" i="18"/>
  <c r="AG339" i="18"/>
  <c r="Y340" i="18" s="1"/>
  <c r="Q340" i="18"/>
  <c r="N340" i="18"/>
  <c r="S340" i="18"/>
  <c r="CB339" i="18"/>
  <c r="CE339" i="18"/>
  <c r="CG339" i="18"/>
  <c r="BY340" i="18" s="1"/>
  <c r="AQ339" i="17"/>
  <c r="AN339" i="17"/>
  <c r="AS339" i="17"/>
  <c r="CD339" i="17"/>
  <c r="CA339" i="17"/>
  <c r="CF339" i="17"/>
  <c r="AD339" i="17"/>
  <c r="AA339" i="17"/>
  <c r="AF339" i="17"/>
  <c r="BD339" i="17"/>
  <c r="BA339" i="17"/>
  <c r="BF339" i="17"/>
  <c r="BQ339" i="17"/>
  <c r="BN339" i="17"/>
  <c r="BS339" i="17"/>
  <c r="Q339" i="17"/>
  <c r="N339" i="17"/>
  <c r="S339" i="17"/>
  <c r="CB342" i="16"/>
  <c r="CG342" i="16"/>
  <c r="BY343" i="16" s="1"/>
  <c r="CC343" i="16" s="1"/>
  <c r="CE342" i="16"/>
  <c r="BO342" i="16"/>
  <c r="BR342" i="16"/>
  <c r="BT342" i="16"/>
  <c r="BL343" i="16" s="1"/>
  <c r="BP343" i="16" s="1"/>
  <c r="BQ343" i="16" s="1"/>
  <c r="BD342" i="16"/>
  <c r="BA342" i="16"/>
  <c r="BF342" i="16"/>
  <c r="AO342" i="16"/>
  <c r="AT342" i="16"/>
  <c r="AL343" i="16" s="1"/>
  <c r="AP343" i="16" s="1"/>
  <c r="AR342" i="16"/>
  <c r="AB342" i="16"/>
  <c r="AE342" i="16"/>
  <c r="AG342" i="16"/>
  <c r="Y343" i="16" s="1"/>
  <c r="AC343" i="16" s="1"/>
  <c r="U341" i="16"/>
  <c r="R339" i="15"/>
  <c r="M340" i="15"/>
  <c r="M341" i="14"/>
  <c r="R340" i="14"/>
  <c r="AC340" i="18" l="1"/>
  <c r="CC340" i="18"/>
  <c r="AP340" i="18"/>
  <c r="AU339" i="18"/>
  <c r="BQ340" i="18"/>
  <c r="BN340" i="18"/>
  <c r="BS340" i="18"/>
  <c r="BC340" i="18"/>
  <c r="CH339" i="18"/>
  <c r="O340" i="18"/>
  <c r="T340" i="18"/>
  <c r="L341" i="18" s="1"/>
  <c r="R340" i="18"/>
  <c r="BH339" i="18"/>
  <c r="AH339" i="18"/>
  <c r="AB339" i="17"/>
  <c r="AE339" i="17"/>
  <c r="AG339" i="17"/>
  <c r="Y340" i="17" s="1"/>
  <c r="BB339" i="17"/>
  <c r="BG339" i="17"/>
  <c r="AY340" i="17" s="1"/>
  <c r="BE339" i="17"/>
  <c r="CB339" i="17"/>
  <c r="CG339" i="17"/>
  <c r="BY340" i="17" s="1"/>
  <c r="CE339" i="17"/>
  <c r="AO339" i="17"/>
  <c r="AT339" i="17"/>
  <c r="AL340" i="17" s="1"/>
  <c r="AR339" i="17"/>
  <c r="BO339" i="17"/>
  <c r="BT339" i="17"/>
  <c r="BL340" i="17" s="1"/>
  <c r="BR339" i="17"/>
  <c r="O339" i="17"/>
  <c r="T339" i="17"/>
  <c r="L340" i="17" s="1"/>
  <c r="R339" i="17"/>
  <c r="CH342" i="16"/>
  <c r="BU342" i="16"/>
  <c r="BB342" i="16"/>
  <c r="BE342" i="16"/>
  <c r="BG342" i="16"/>
  <c r="AY343" i="16" s="1"/>
  <c r="BC343" i="16" s="1"/>
  <c r="AU342" i="16"/>
  <c r="AH342" i="16"/>
  <c r="Q342" i="16"/>
  <c r="N342" i="16"/>
  <c r="S342" i="16"/>
  <c r="N340" i="15"/>
  <c r="K340" i="15"/>
  <c r="P340" i="15"/>
  <c r="N341" i="14"/>
  <c r="K341" i="14"/>
  <c r="P341" i="14"/>
  <c r="AQ340" i="18" l="1"/>
  <c r="AN340" i="18"/>
  <c r="AS340" i="18"/>
  <c r="U340" i="18"/>
  <c r="BO340" i="18"/>
  <c r="BT340" i="18"/>
  <c r="BL341" i="18" s="1"/>
  <c r="BR340" i="18"/>
  <c r="P341" i="18"/>
  <c r="AD340" i="18"/>
  <c r="AA340" i="18"/>
  <c r="AF340" i="18"/>
  <c r="BD340" i="18"/>
  <c r="BA340" i="18"/>
  <c r="BF340" i="18"/>
  <c r="CD340" i="18"/>
  <c r="CA340" i="18"/>
  <c r="CF340" i="18"/>
  <c r="P340" i="17"/>
  <c r="AU339" i="17"/>
  <c r="BC340" i="17"/>
  <c r="BU339" i="17"/>
  <c r="AH339" i="17"/>
  <c r="BH339" i="17"/>
  <c r="U339" i="17"/>
  <c r="AC340" i="17"/>
  <c r="AP340" i="17"/>
  <c r="CH339" i="17"/>
  <c r="CC340" i="17"/>
  <c r="BP340" i="17"/>
  <c r="CD343" i="16"/>
  <c r="CA343" i="16"/>
  <c r="CF343" i="16"/>
  <c r="G38" i="16" s="1"/>
  <c r="BN343" i="16"/>
  <c r="BS343" i="16"/>
  <c r="F38" i="16" s="1"/>
  <c r="BH342" i="16"/>
  <c r="AQ343" i="16"/>
  <c r="AN343" i="16"/>
  <c r="AS343" i="16"/>
  <c r="D38" i="16" s="1"/>
  <c r="AD343" i="16"/>
  <c r="AA343" i="16"/>
  <c r="AF343" i="16"/>
  <c r="C38" i="16" s="1"/>
  <c r="O342" i="16"/>
  <c r="R342" i="16"/>
  <c r="T342" i="16"/>
  <c r="L343" i="16" s="1"/>
  <c r="P343" i="16" s="1"/>
  <c r="L340" i="15"/>
  <c r="O340" i="15"/>
  <c r="Q340" i="15"/>
  <c r="I341" i="15" s="1"/>
  <c r="L341" i="14"/>
  <c r="Q341" i="14"/>
  <c r="I342" i="14" s="1"/>
  <c r="O341" i="14"/>
  <c r="BB340" i="18" l="1"/>
  <c r="BE340" i="18"/>
  <c r="BG340" i="18"/>
  <c r="AY341" i="18" s="1"/>
  <c r="AB340" i="18"/>
  <c r="AG340" i="18"/>
  <c r="Y341" i="18" s="1"/>
  <c r="AE340" i="18"/>
  <c r="CB340" i="18"/>
  <c r="CE340" i="18"/>
  <c r="CG340" i="18"/>
  <c r="BY341" i="18" s="1"/>
  <c r="Q341" i="18"/>
  <c r="N341" i="18"/>
  <c r="S341" i="18"/>
  <c r="AO340" i="18"/>
  <c r="AR340" i="18"/>
  <c r="AT340" i="18"/>
  <c r="AL341" i="18" s="1"/>
  <c r="BP341" i="18"/>
  <c r="BU340" i="18"/>
  <c r="BQ340" i="17"/>
  <c r="BN340" i="17"/>
  <c r="BS340" i="17"/>
  <c r="AD340" i="17"/>
  <c r="AA340" i="17"/>
  <c r="AF340" i="17"/>
  <c r="CD340" i="17"/>
  <c r="CA340" i="17"/>
  <c r="CF340" i="17"/>
  <c r="BD340" i="17"/>
  <c r="BA340" i="17"/>
  <c r="BF340" i="17"/>
  <c r="AQ340" i="17"/>
  <c r="AN340" i="17"/>
  <c r="AS340" i="17"/>
  <c r="Q340" i="17"/>
  <c r="N340" i="17"/>
  <c r="S340" i="17"/>
  <c r="CB343" i="16"/>
  <c r="CG343" i="16"/>
  <c r="BY344" i="16" s="1"/>
  <c r="CC344" i="16" s="1"/>
  <c r="CE343" i="16"/>
  <c r="BO343" i="16"/>
  <c r="BT343" i="16"/>
  <c r="BL344" i="16" s="1"/>
  <c r="BP344" i="16" s="1"/>
  <c r="BQ344" i="16" s="1"/>
  <c r="BR343" i="16"/>
  <c r="BD343" i="16"/>
  <c r="BA343" i="16"/>
  <c r="BF343" i="16"/>
  <c r="E38" i="16" s="1"/>
  <c r="AO343" i="16"/>
  <c r="AR343" i="16"/>
  <c r="AT343" i="16"/>
  <c r="AL344" i="16" s="1"/>
  <c r="AP344" i="16" s="1"/>
  <c r="AB343" i="16"/>
  <c r="AG343" i="16"/>
  <c r="Y344" i="16" s="1"/>
  <c r="AC344" i="16" s="1"/>
  <c r="AE343" i="16"/>
  <c r="U342" i="16"/>
  <c r="M341" i="15"/>
  <c r="R340" i="15"/>
  <c r="M342" i="14"/>
  <c r="R341" i="14"/>
  <c r="B36" i="18" l="1"/>
  <c r="BQ341" i="18"/>
  <c r="BN341" i="18"/>
  <c r="BS341" i="18"/>
  <c r="AH340" i="18"/>
  <c r="O341" i="18"/>
  <c r="R341" i="18"/>
  <c r="T341" i="18"/>
  <c r="L342" i="18" s="1"/>
  <c r="CC341" i="18"/>
  <c r="BC341" i="18"/>
  <c r="AC341" i="18"/>
  <c r="AP341" i="18"/>
  <c r="CH340" i="18"/>
  <c r="BH340" i="18"/>
  <c r="AU340" i="18"/>
  <c r="CB340" i="17"/>
  <c r="CG340" i="17"/>
  <c r="BY341" i="17" s="1"/>
  <c r="CE340" i="17"/>
  <c r="AB340" i="17"/>
  <c r="AE340" i="17"/>
  <c r="AG340" i="17"/>
  <c r="Y341" i="17" s="1"/>
  <c r="BB340" i="17"/>
  <c r="BE340" i="17"/>
  <c r="BG340" i="17"/>
  <c r="AY341" i="17" s="1"/>
  <c r="BO340" i="17"/>
  <c r="BR340" i="17"/>
  <c r="BT340" i="17"/>
  <c r="BL341" i="17" s="1"/>
  <c r="AO340" i="17"/>
  <c r="AT340" i="17"/>
  <c r="AL341" i="17" s="1"/>
  <c r="AR340" i="17"/>
  <c r="O340" i="17"/>
  <c r="T340" i="17"/>
  <c r="L341" i="17" s="1"/>
  <c r="R340" i="17"/>
  <c r="CH343" i="16"/>
  <c r="BU343" i="16"/>
  <c r="BB343" i="16"/>
  <c r="BG343" i="16"/>
  <c r="AY344" i="16" s="1"/>
  <c r="BC344" i="16" s="1"/>
  <c r="BE343" i="16"/>
  <c r="AU343" i="16"/>
  <c r="AH343" i="16"/>
  <c r="Q343" i="16"/>
  <c r="N343" i="16"/>
  <c r="S343" i="16"/>
  <c r="B38" i="16" s="1"/>
  <c r="N341" i="15"/>
  <c r="K341" i="15"/>
  <c r="P341" i="15"/>
  <c r="N342" i="14"/>
  <c r="K342" i="14"/>
  <c r="P342" i="14"/>
  <c r="AD341" i="18" l="1"/>
  <c r="AA341" i="18"/>
  <c r="AF341" i="18"/>
  <c r="BD341" i="18"/>
  <c r="BA341" i="18"/>
  <c r="BF341" i="18"/>
  <c r="F36" i="18"/>
  <c r="BO341" i="18"/>
  <c r="BR341" i="18"/>
  <c r="BT341" i="18"/>
  <c r="BL342" i="18" s="1"/>
  <c r="CD341" i="18"/>
  <c r="CA341" i="18"/>
  <c r="CF341" i="18"/>
  <c r="P342" i="18"/>
  <c r="AQ341" i="18"/>
  <c r="AN341" i="18"/>
  <c r="AS341" i="18"/>
  <c r="U341" i="18"/>
  <c r="AC341" i="17"/>
  <c r="U340" i="17"/>
  <c r="AH340" i="17"/>
  <c r="CH340" i="17"/>
  <c r="P341" i="17"/>
  <c r="AU340" i="17"/>
  <c r="CC341" i="17"/>
  <c r="BP341" i="17"/>
  <c r="BU340" i="17"/>
  <c r="BC341" i="17"/>
  <c r="AP341" i="17"/>
  <c r="BH340" i="17"/>
  <c r="CD344" i="16"/>
  <c r="CA344" i="16"/>
  <c r="CF344" i="16"/>
  <c r="BN344" i="16"/>
  <c r="BS344" i="16"/>
  <c r="BH343" i="16"/>
  <c r="AQ344" i="16"/>
  <c r="AN344" i="16"/>
  <c r="AS344" i="16"/>
  <c r="AD344" i="16"/>
  <c r="AA344" i="16"/>
  <c r="AF344" i="16"/>
  <c r="O343" i="16"/>
  <c r="R343" i="16"/>
  <c r="T343" i="16"/>
  <c r="L344" i="16" s="1"/>
  <c r="P344" i="16" s="1"/>
  <c r="L341" i="15"/>
  <c r="Q341" i="15"/>
  <c r="I342" i="15" s="1"/>
  <c r="O341" i="15"/>
  <c r="L342" i="14"/>
  <c r="Q342" i="14"/>
  <c r="I343" i="14" s="1"/>
  <c r="O342" i="14"/>
  <c r="Q342" i="18" l="1"/>
  <c r="N342" i="18"/>
  <c r="S342" i="18"/>
  <c r="E36" i="18"/>
  <c r="BB341" i="18"/>
  <c r="BG341" i="18"/>
  <c r="AY342" i="18" s="1"/>
  <c r="BE341" i="18"/>
  <c r="D36" i="18"/>
  <c r="BP342" i="18"/>
  <c r="C36" i="18"/>
  <c r="G36" i="18"/>
  <c r="AO341" i="18"/>
  <c r="AT341" i="18"/>
  <c r="AL342" i="18" s="1"/>
  <c r="AR341" i="18"/>
  <c r="BU341" i="18"/>
  <c r="AB341" i="18"/>
  <c r="AG341" i="18"/>
  <c r="Y342" i="18" s="1"/>
  <c r="AE341" i="18"/>
  <c r="CB341" i="18"/>
  <c r="CE341" i="18"/>
  <c r="CG341" i="18"/>
  <c r="BY342" i="18" s="1"/>
  <c r="BQ341" i="17"/>
  <c r="BN341" i="17"/>
  <c r="BS341" i="17"/>
  <c r="BD341" i="17"/>
  <c r="BA341" i="17"/>
  <c r="BF341" i="17"/>
  <c r="AQ341" i="17"/>
  <c r="AN341" i="17"/>
  <c r="AS341" i="17"/>
  <c r="AD341" i="17"/>
  <c r="AA341" i="17"/>
  <c r="AF341" i="17"/>
  <c r="CD341" i="17"/>
  <c r="CA341" i="17"/>
  <c r="CF341" i="17"/>
  <c r="Q341" i="17"/>
  <c r="N341" i="17"/>
  <c r="S341" i="17"/>
  <c r="CB344" i="16"/>
  <c r="CG344" i="16"/>
  <c r="BY345" i="16" s="1"/>
  <c r="CC345" i="16" s="1"/>
  <c r="CE344" i="16"/>
  <c r="BO344" i="16"/>
  <c r="BR344" i="16"/>
  <c r="BT344" i="16"/>
  <c r="BL345" i="16" s="1"/>
  <c r="BP345" i="16" s="1"/>
  <c r="BQ345" i="16" s="1"/>
  <c r="BD344" i="16"/>
  <c r="BA344" i="16"/>
  <c r="BF344" i="16"/>
  <c r="AO344" i="16"/>
  <c r="AT344" i="16"/>
  <c r="AL345" i="16" s="1"/>
  <c r="AP345" i="16" s="1"/>
  <c r="AR344" i="16"/>
  <c r="AB344" i="16"/>
  <c r="AG344" i="16"/>
  <c r="Y345" i="16" s="1"/>
  <c r="AC345" i="16" s="1"/>
  <c r="AE344" i="16"/>
  <c r="U343" i="16"/>
  <c r="R341" i="15"/>
  <c r="M342" i="15"/>
  <c r="R342" i="14"/>
  <c r="M343" i="14"/>
  <c r="BH341" i="18" l="1"/>
  <c r="BC342" i="18"/>
  <c r="CC342" i="18"/>
  <c r="AU341" i="18"/>
  <c r="BQ342" i="18"/>
  <c r="BN342" i="18"/>
  <c r="BS342" i="18"/>
  <c r="AP342" i="18"/>
  <c r="O342" i="18"/>
  <c r="R342" i="18"/>
  <c r="T342" i="18"/>
  <c r="L343" i="18" s="1"/>
  <c r="AH341" i="18"/>
  <c r="AC342" i="18"/>
  <c r="CH341" i="18"/>
  <c r="BB341" i="17"/>
  <c r="BG341" i="17"/>
  <c r="AY342" i="17" s="1"/>
  <c r="BE341" i="17"/>
  <c r="F36" i="17"/>
  <c r="G36" i="17"/>
  <c r="E36" i="17"/>
  <c r="AO341" i="17"/>
  <c r="AR341" i="17"/>
  <c r="AT341" i="17"/>
  <c r="AL342" i="17" s="1"/>
  <c r="CB341" i="17"/>
  <c r="CG341" i="17"/>
  <c r="BY342" i="17" s="1"/>
  <c r="CE341" i="17"/>
  <c r="C36" i="17"/>
  <c r="AB341" i="17"/>
  <c r="AG341" i="17"/>
  <c r="Y342" i="17" s="1"/>
  <c r="AE341" i="17"/>
  <c r="B36" i="17"/>
  <c r="BO341" i="17"/>
  <c r="BR341" i="17"/>
  <c r="BT341" i="17"/>
  <c r="BL342" i="17" s="1"/>
  <c r="O341" i="17"/>
  <c r="T341" i="17"/>
  <c r="L342" i="17" s="1"/>
  <c r="R341" i="17"/>
  <c r="D36" i="17"/>
  <c r="CH344" i="16"/>
  <c r="BU344" i="16"/>
  <c r="BB344" i="16"/>
  <c r="BE344" i="16"/>
  <c r="BG344" i="16"/>
  <c r="AY345" i="16" s="1"/>
  <c r="BC345" i="16" s="1"/>
  <c r="AU344" i="16"/>
  <c r="AH344" i="16"/>
  <c r="Q344" i="16"/>
  <c r="N344" i="16"/>
  <c r="S344" i="16"/>
  <c r="N342" i="15"/>
  <c r="K342" i="15"/>
  <c r="P342" i="15"/>
  <c r="N343" i="14"/>
  <c r="K343" i="14"/>
  <c r="P343" i="14"/>
  <c r="CD342" i="18" l="1"/>
  <c r="CA342" i="18"/>
  <c r="CF342" i="18"/>
  <c r="BD342" i="18"/>
  <c r="BA342" i="18"/>
  <c r="BF342" i="18"/>
  <c r="AQ342" i="18"/>
  <c r="AN342" i="18"/>
  <c r="AS342" i="18"/>
  <c r="AD342" i="18"/>
  <c r="AA342" i="18"/>
  <c r="AF342" i="18"/>
  <c r="BO342" i="18"/>
  <c r="BT342" i="18"/>
  <c r="BL343" i="18" s="1"/>
  <c r="BR342" i="18"/>
  <c r="U342" i="18"/>
  <c r="P343" i="18"/>
  <c r="CH341" i="17"/>
  <c r="CC342" i="17"/>
  <c r="AP342" i="17"/>
  <c r="P342" i="17"/>
  <c r="AC342" i="17"/>
  <c r="AU341" i="17"/>
  <c r="BH341" i="17"/>
  <c r="U341" i="17"/>
  <c r="AH341" i="17"/>
  <c r="BC342" i="17"/>
  <c r="BU341" i="17"/>
  <c r="BP342" i="17"/>
  <c r="CD345" i="16"/>
  <c r="CA345" i="16"/>
  <c r="CF345" i="16"/>
  <c r="BN345" i="16"/>
  <c r="BS345" i="16"/>
  <c r="BH344" i="16"/>
  <c r="AQ345" i="16"/>
  <c r="AN345" i="16"/>
  <c r="AS345" i="16"/>
  <c r="AD345" i="16"/>
  <c r="AA345" i="16"/>
  <c r="AF345" i="16"/>
  <c r="O344" i="16"/>
  <c r="T344" i="16"/>
  <c r="L345" i="16" s="1"/>
  <c r="P345" i="16" s="1"/>
  <c r="R344" i="16"/>
  <c r="L342" i="15"/>
  <c r="Q342" i="15"/>
  <c r="I343" i="15" s="1"/>
  <c r="O342" i="15"/>
  <c r="L343" i="14"/>
  <c r="O343" i="14"/>
  <c r="Q343" i="14"/>
  <c r="I344" i="14" s="1"/>
  <c r="BU342" i="18" l="1"/>
  <c r="BB342" i="18"/>
  <c r="BE342" i="18"/>
  <c r="BG342" i="18"/>
  <c r="AY343" i="18" s="1"/>
  <c r="BP343" i="18"/>
  <c r="AB342" i="18"/>
  <c r="AE342" i="18"/>
  <c r="AG342" i="18"/>
  <c r="Y343" i="18" s="1"/>
  <c r="CB342" i="18"/>
  <c r="CE342" i="18"/>
  <c r="CG342" i="18"/>
  <c r="BY343" i="18" s="1"/>
  <c r="Q343" i="18"/>
  <c r="N343" i="18"/>
  <c r="S343" i="18"/>
  <c r="AO342" i="18"/>
  <c r="AT342" i="18"/>
  <c r="AL343" i="18" s="1"/>
  <c r="AR342" i="18"/>
  <c r="AQ342" i="17"/>
  <c r="AN342" i="17"/>
  <c r="AS342" i="17"/>
  <c r="BQ342" i="17"/>
  <c r="BN342" i="17"/>
  <c r="BS342" i="17"/>
  <c r="BD342" i="17"/>
  <c r="BA342" i="17"/>
  <c r="BF342" i="17"/>
  <c r="Q342" i="17"/>
  <c r="N342" i="17"/>
  <c r="S342" i="17"/>
  <c r="CD342" i="17"/>
  <c r="CA342" i="17"/>
  <c r="CF342" i="17"/>
  <c r="AD342" i="17"/>
  <c r="AA342" i="17"/>
  <c r="AF342" i="17"/>
  <c r="CB345" i="16"/>
  <c r="CE345" i="16"/>
  <c r="CG345" i="16"/>
  <c r="BY346" i="16" s="1"/>
  <c r="CC346" i="16" s="1"/>
  <c r="BO345" i="16"/>
  <c r="BT345" i="16"/>
  <c r="BL346" i="16" s="1"/>
  <c r="BP346" i="16" s="1"/>
  <c r="BQ346" i="16" s="1"/>
  <c r="BR345" i="16"/>
  <c r="BD345" i="16"/>
  <c r="BA345" i="16"/>
  <c r="BF345" i="16"/>
  <c r="AO345" i="16"/>
  <c r="AR345" i="16"/>
  <c r="AT345" i="16"/>
  <c r="AL346" i="16" s="1"/>
  <c r="AP346" i="16" s="1"/>
  <c r="AB345" i="16"/>
  <c r="AE345" i="16"/>
  <c r="AG345" i="16"/>
  <c r="Y346" i="16" s="1"/>
  <c r="AC346" i="16" s="1"/>
  <c r="U344" i="16"/>
  <c r="R342" i="15"/>
  <c r="M343" i="15"/>
  <c r="R343" i="14"/>
  <c r="M344" i="14"/>
  <c r="AU342" i="18" l="1"/>
  <c r="BQ343" i="18"/>
  <c r="BN343" i="18"/>
  <c r="BS343" i="18"/>
  <c r="CH342" i="18"/>
  <c r="BC343" i="18"/>
  <c r="BH342" i="18"/>
  <c r="O343" i="18"/>
  <c r="T343" i="18"/>
  <c r="L344" i="18" s="1"/>
  <c r="R343" i="18"/>
  <c r="AP343" i="18"/>
  <c r="AC343" i="18"/>
  <c r="AH342" i="18"/>
  <c r="CC343" i="18"/>
  <c r="BB342" i="17"/>
  <c r="BE342" i="17"/>
  <c r="BG342" i="17"/>
  <c r="AY343" i="17" s="1"/>
  <c r="CB342" i="17"/>
  <c r="CE342" i="17"/>
  <c r="CG342" i="17"/>
  <c r="BY343" i="17" s="1"/>
  <c r="BO342" i="17"/>
  <c r="BR342" i="17"/>
  <c r="BT342" i="17"/>
  <c r="BL343" i="17" s="1"/>
  <c r="AO342" i="17"/>
  <c r="AR342" i="17"/>
  <c r="AT342" i="17"/>
  <c r="AL343" i="17" s="1"/>
  <c r="O342" i="17"/>
  <c r="R342" i="17"/>
  <c r="T342" i="17"/>
  <c r="L343" i="17" s="1"/>
  <c r="AB342" i="17"/>
  <c r="AE342" i="17"/>
  <c r="AG342" i="17"/>
  <c r="Y343" i="17" s="1"/>
  <c r="CH345" i="16"/>
  <c r="BU345" i="16"/>
  <c r="BB345" i="16"/>
  <c r="BE345" i="16"/>
  <c r="BG345" i="16"/>
  <c r="AY346" i="16" s="1"/>
  <c r="BC346" i="16" s="1"/>
  <c r="AU345" i="16"/>
  <c r="AH345" i="16"/>
  <c r="Q345" i="16"/>
  <c r="N345" i="16"/>
  <c r="S345" i="16"/>
  <c r="N343" i="15"/>
  <c r="K343" i="15"/>
  <c r="P343" i="15"/>
  <c r="N344" i="14"/>
  <c r="K344" i="14"/>
  <c r="P344" i="14"/>
  <c r="P344" i="18" l="1"/>
  <c r="U343" i="18"/>
  <c r="BO343" i="18"/>
  <c r="BT343" i="18"/>
  <c r="BL344" i="18" s="1"/>
  <c r="BR343" i="18"/>
  <c r="AD343" i="18"/>
  <c r="AA343" i="18"/>
  <c r="AF343" i="18"/>
  <c r="CD343" i="18"/>
  <c r="CA343" i="18"/>
  <c r="CF343" i="18"/>
  <c r="AQ343" i="18"/>
  <c r="AN343" i="18"/>
  <c r="AS343" i="18"/>
  <c r="BD343" i="18"/>
  <c r="BA343" i="18"/>
  <c r="BF343" i="18"/>
  <c r="CC343" i="17"/>
  <c r="CH342" i="17"/>
  <c r="P343" i="17"/>
  <c r="BP343" i="17"/>
  <c r="BC343" i="17"/>
  <c r="AC343" i="17"/>
  <c r="AH342" i="17"/>
  <c r="BH342" i="17"/>
  <c r="AP343" i="17"/>
  <c r="AU342" i="17"/>
  <c r="U342" i="17"/>
  <c r="BU342" i="17"/>
  <c r="CD346" i="16"/>
  <c r="CA346" i="16"/>
  <c r="CF346" i="16"/>
  <c r="BN346" i="16"/>
  <c r="BS346" i="16"/>
  <c r="BH345" i="16"/>
  <c r="AQ346" i="16"/>
  <c r="AN346" i="16"/>
  <c r="AS346" i="16"/>
  <c r="AD346" i="16"/>
  <c r="AA346" i="16"/>
  <c r="AF346" i="16"/>
  <c r="O345" i="16"/>
  <c r="R345" i="16"/>
  <c r="T345" i="16"/>
  <c r="L346" i="16" s="1"/>
  <c r="P346" i="16" s="1"/>
  <c r="L343" i="15"/>
  <c r="O343" i="15"/>
  <c r="Q343" i="15"/>
  <c r="I344" i="15" s="1"/>
  <c r="L344" i="14"/>
  <c r="O344" i="14"/>
  <c r="Q344" i="14"/>
  <c r="I345" i="14" s="1"/>
  <c r="BU343" i="18" l="1"/>
  <c r="BB343" i="18"/>
  <c r="BE343" i="18"/>
  <c r="BG343" i="18"/>
  <c r="AY344" i="18" s="1"/>
  <c r="AO343" i="18"/>
  <c r="AR343" i="18"/>
  <c r="AT343" i="18"/>
  <c r="AL344" i="18" s="1"/>
  <c r="AB343" i="18"/>
  <c r="AG343" i="18"/>
  <c r="Y344" i="18" s="1"/>
  <c r="AE343" i="18"/>
  <c r="BP344" i="18"/>
  <c r="CB343" i="18"/>
  <c r="CG343" i="18"/>
  <c r="BY344" i="18" s="1"/>
  <c r="CE343" i="18"/>
  <c r="Q344" i="18"/>
  <c r="N344" i="18"/>
  <c r="S344" i="18"/>
  <c r="Q343" i="17"/>
  <c r="N343" i="17"/>
  <c r="S343" i="17"/>
  <c r="BQ343" i="17"/>
  <c r="BN343" i="17"/>
  <c r="BS343" i="17"/>
  <c r="AD343" i="17"/>
  <c r="AA343" i="17"/>
  <c r="AF343" i="17"/>
  <c r="AQ343" i="17"/>
  <c r="AN343" i="17"/>
  <c r="AS343" i="17"/>
  <c r="CD343" i="17"/>
  <c r="CA343" i="17"/>
  <c r="CF343" i="17"/>
  <c r="BD343" i="17"/>
  <c r="BA343" i="17"/>
  <c r="BF343" i="17"/>
  <c r="CB346" i="16"/>
  <c r="CG346" i="16"/>
  <c r="BY347" i="16" s="1"/>
  <c r="CC347" i="16" s="1"/>
  <c r="CE346" i="16"/>
  <c r="BO346" i="16"/>
  <c r="BR346" i="16"/>
  <c r="BT346" i="16"/>
  <c r="BL347" i="16" s="1"/>
  <c r="BP347" i="16" s="1"/>
  <c r="BQ347" i="16" s="1"/>
  <c r="BD346" i="16"/>
  <c r="BA346" i="16"/>
  <c r="BF346" i="16"/>
  <c r="AO346" i="16"/>
  <c r="AT346" i="16"/>
  <c r="AL347" i="16" s="1"/>
  <c r="AP347" i="16" s="1"/>
  <c r="AR346" i="16"/>
  <c r="AB346" i="16"/>
  <c r="AG346" i="16"/>
  <c r="Y347" i="16" s="1"/>
  <c r="AC347" i="16" s="1"/>
  <c r="AE346" i="16"/>
  <c r="U345" i="16"/>
  <c r="M344" i="15"/>
  <c r="R343" i="15"/>
  <c r="M345" i="14"/>
  <c r="R344" i="14"/>
  <c r="BQ344" i="18" l="1"/>
  <c r="BN344" i="18"/>
  <c r="BS344" i="18"/>
  <c r="AH343" i="18"/>
  <c r="BH343" i="18"/>
  <c r="CH343" i="18"/>
  <c r="O344" i="18"/>
  <c r="T344" i="18"/>
  <c r="L345" i="18" s="1"/>
  <c r="R344" i="18"/>
  <c r="AC344" i="18"/>
  <c r="CC344" i="18"/>
  <c r="AP344" i="18"/>
  <c r="BC344" i="18"/>
  <c r="AU343" i="18"/>
  <c r="AB343" i="17"/>
  <c r="AE343" i="17"/>
  <c r="AG343" i="17"/>
  <c r="Y344" i="17" s="1"/>
  <c r="BO343" i="17"/>
  <c r="BR343" i="17"/>
  <c r="BT343" i="17"/>
  <c r="BL344" i="17" s="1"/>
  <c r="CB343" i="17"/>
  <c r="CG343" i="17"/>
  <c r="BY344" i="17" s="1"/>
  <c r="CE343" i="17"/>
  <c r="O343" i="17"/>
  <c r="R343" i="17"/>
  <c r="T343" i="17"/>
  <c r="L344" i="17" s="1"/>
  <c r="AO343" i="17"/>
  <c r="AT343" i="17"/>
  <c r="AL344" i="17" s="1"/>
  <c r="AR343" i="17"/>
  <c r="BB343" i="17"/>
  <c r="BG343" i="17"/>
  <c r="AY344" i="17" s="1"/>
  <c r="BE343" i="17"/>
  <c r="CH346" i="16"/>
  <c r="BU346" i="16"/>
  <c r="BB346" i="16"/>
  <c r="BG346" i="16"/>
  <c r="AY347" i="16" s="1"/>
  <c r="BC347" i="16" s="1"/>
  <c r="BE346" i="16"/>
  <c r="AU346" i="16"/>
  <c r="AH346" i="16"/>
  <c r="Q346" i="16"/>
  <c r="N346" i="16"/>
  <c r="S346" i="16"/>
  <c r="N344" i="15"/>
  <c r="K344" i="15"/>
  <c r="P344" i="15"/>
  <c r="N345" i="14"/>
  <c r="K345" i="14"/>
  <c r="P345" i="14"/>
  <c r="AD344" i="18" l="1"/>
  <c r="AA344" i="18"/>
  <c r="AF344" i="18"/>
  <c r="U344" i="18"/>
  <c r="BD344" i="18"/>
  <c r="BA344" i="18"/>
  <c r="BF344" i="18"/>
  <c r="BO344" i="18"/>
  <c r="BR344" i="18"/>
  <c r="BT344" i="18"/>
  <c r="BL345" i="18" s="1"/>
  <c r="CD344" i="18"/>
  <c r="CA344" i="18"/>
  <c r="CF344" i="18"/>
  <c r="P345" i="18"/>
  <c r="AQ344" i="18"/>
  <c r="AN344" i="18"/>
  <c r="AS344" i="18"/>
  <c r="U343" i="17"/>
  <c r="BP344" i="17"/>
  <c r="AP344" i="17"/>
  <c r="CH343" i="17"/>
  <c r="AC344" i="17"/>
  <c r="P344" i="17"/>
  <c r="BU343" i="17"/>
  <c r="AH343" i="17"/>
  <c r="BH343" i="17"/>
  <c r="BC344" i="17"/>
  <c r="AU343" i="17"/>
  <c r="CC344" i="17"/>
  <c r="CD347" i="16"/>
  <c r="CA347" i="16"/>
  <c r="CF347" i="16"/>
  <c r="BN347" i="16"/>
  <c r="BS347" i="16"/>
  <c r="BH346" i="16"/>
  <c r="AQ347" i="16"/>
  <c r="AN347" i="16"/>
  <c r="AS347" i="16"/>
  <c r="AD347" i="16"/>
  <c r="AA347" i="16"/>
  <c r="AF347" i="16"/>
  <c r="O346" i="16"/>
  <c r="T346" i="16"/>
  <c r="L347" i="16" s="1"/>
  <c r="P347" i="16" s="1"/>
  <c r="R346" i="16"/>
  <c r="L344" i="15"/>
  <c r="Q344" i="15"/>
  <c r="I345" i="15" s="1"/>
  <c r="O344" i="15"/>
  <c r="L345" i="14"/>
  <c r="Q345" i="14"/>
  <c r="I346" i="14" s="1"/>
  <c r="O345" i="14"/>
  <c r="BB344" i="18" l="1"/>
  <c r="BG344" i="18"/>
  <c r="AY345" i="18" s="1"/>
  <c r="BE344" i="18"/>
  <c r="Q345" i="18"/>
  <c r="N345" i="18"/>
  <c r="S345" i="18"/>
  <c r="CB344" i="18"/>
  <c r="CG344" i="18"/>
  <c r="BY345" i="18" s="1"/>
  <c r="CE344" i="18"/>
  <c r="AO344" i="18"/>
  <c r="AT344" i="18"/>
  <c r="AL345" i="18" s="1"/>
  <c r="AR344" i="18"/>
  <c r="BU344" i="18"/>
  <c r="BP345" i="18"/>
  <c r="AB344" i="18"/>
  <c r="AG344" i="18"/>
  <c r="Y345" i="18" s="1"/>
  <c r="AE344" i="18"/>
  <c r="BQ344" i="17"/>
  <c r="BN344" i="17"/>
  <c r="BS344" i="17"/>
  <c r="Q344" i="17"/>
  <c r="N344" i="17"/>
  <c r="S344" i="17"/>
  <c r="CD344" i="17"/>
  <c r="CA344" i="17"/>
  <c r="CF344" i="17"/>
  <c r="AD344" i="17"/>
  <c r="AA344" i="17"/>
  <c r="AF344" i="17"/>
  <c r="AQ344" i="17"/>
  <c r="AN344" i="17"/>
  <c r="AS344" i="17"/>
  <c r="BD344" i="17"/>
  <c r="BA344" i="17"/>
  <c r="BF344" i="17"/>
  <c r="CB347" i="16"/>
  <c r="CE347" i="16"/>
  <c r="CG347" i="16"/>
  <c r="BY348" i="16" s="1"/>
  <c r="CC348" i="16" s="1"/>
  <c r="BO347" i="16"/>
  <c r="BT347" i="16"/>
  <c r="BL348" i="16" s="1"/>
  <c r="BP348" i="16" s="1"/>
  <c r="BQ348" i="16" s="1"/>
  <c r="BR347" i="16"/>
  <c r="BD347" i="16"/>
  <c r="BA347" i="16"/>
  <c r="BF347" i="16"/>
  <c r="AO347" i="16"/>
  <c r="AR347" i="16"/>
  <c r="AT347" i="16"/>
  <c r="AL348" i="16" s="1"/>
  <c r="AP348" i="16" s="1"/>
  <c r="AB347" i="16"/>
  <c r="AG347" i="16"/>
  <c r="Y348" i="16" s="1"/>
  <c r="AC348" i="16" s="1"/>
  <c r="AE347" i="16"/>
  <c r="U346" i="16"/>
  <c r="M345" i="15"/>
  <c r="R344" i="15"/>
  <c r="R345" i="14"/>
  <c r="M346" i="14"/>
  <c r="AC345" i="18" l="1"/>
  <c r="BC345" i="18"/>
  <c r="AH344" i="18"/>
  <c r="AP345" i="18"/>
  <c r="BQ345" i="18"/>
  <c r="BN345" i="18"/>
  <c r="BS345" i="18"/>
  <c r="CH344" i="18"/>
  <c r="O345" i="18"/>
  <c r="T345" i="18"/>
  <c r="L346" i="18" s="1"/>
  <c r="R345" i="18"/>
  <c r="AU344" i="18"/>
  <c r="BH344" i="18"/>
  <c r="CC345" i="18"/>
  <c r="CB344" i="17"/>
  <c r="CG344" i="17"/>
  <c r="BY345" i="17" s="1"/>
  <c r="CE344" i="17"/>
  <c r="O344" i="17"/>
  <c r="R344" i="17"/>
  <c r="T344" i="17"/>
  <c r="L345" i="17" s="1"/>
  <c r="AB344" i="17"/>
  <c r="AG344" i="17"/>
  <c r="Y345" i="17" s="1"/>
  <c r="AE344" i="17"/>
  <c r="AO344" i="17"/>
  <c r="AR344" i="17"/>
  <c r="AT344" i="17"/>
  <c r="AL345" i="17" s="1"/>
  <c r="BO344" i="17"/>
  <c r="BR344" i="17"/>
  <c r="BT344" i="17"/>
  <c r="BL345" i="17" s="1"/>
  <c r="BB344" i="17"/>
  <c r="BE344" i="17"/>
  <c r="BG344" i="17"/>
  <c r="AY345" i="17" s="1"/>
  <c r="CH347" i="16"/>
  <c r="BU347" i="16"/>
  <c r="BB347" i="16"/>
  <c r="BG347" i="16"/>
  <c r="AY348" i="16" s="1"/>
  <c r="BC348" i="16" s="1"/>
  <c r="BE347" i="16"/>
  <c r="AU347" i="16"/>
  <c r="AH347" i="16"/>
  <c r="Q347" i="16"/>
  <c r="N347" i="16"/>
  <c r="S347" i="16"/>
  <c r="N345" i="15"/>
  <c r="K345" i="15"/>
  <c r="P345" i="15"/>
  <c r="N346" i="14"/>
  <c r="K346" i="14"/>
  <c r="P346" i="14"/>
  <c r="P346" i="18" l="1"/>
  <c r="CD345" i="18"/>
  <c r="CA345" i="18"/>
  <c r="CF345" i="18"/>
  <c r="BD345" i="18"/>
  <c r="BA345" i="18"/>
  <c r="BF345" i="18"/>
  <c r="BO345" i="18"/>
  <c r="BT345" i="18"/>
  <c r="BL346" i="18" s="1"/>
  <c r="BR345" i="18"/>
  <c r="AD345" i="18"/>
  <c r="AA345" i="18"/>
  <c r="AF345" i="18"/>
  <c r="AQ345" i="18"/>
  <c r="AN345" i="18"/>
  <c r="AS345" i="18"/>
  <c r="U345" i="18"/>
  <c r="AP345" i="17"/>
  <c r="U344" i="17"/>
  <c r="CH344" i="17"/>
  <c r="BC345" i="17"/>
  <c r="AU344" i="17"/>
  <c r="CC345" i="17"/>
  <c r="P345" i="17"/>
  <c r="BH344" i="17"/>
  <c r="BP345" i="17"/>
  <c r="BU344" i="17"/>
  <c r="AH344" i="17"/>
  <c r="AC345" i="17"/>
  <c r="CD348" i="16"/>
  <c r="CA348" i="16"/>
  <c r="CF348" i="16"/>
  <c r="BN348" i="16"/>
  <c r="BS348" i="16"/>
  <c r="BH347" i="16"/>
  <c r="AQ348" i="16"/>
  <c r="AN348" i="16"/>
  <c r="AS348" i="16"/>
  <c r="AA348" i="16"/>
  <c r="AD348" i="16"/>
  <c r="AF348" i="16"/>
  <c r="O347" i="16"/>
  <c r="R347" i="16"/>
  <c r="T347" i="16"/>
  <c r="L348" i="16" s="1"/>
  <c r="P348" i="16" s="1"/>
  <c r="L345" i="15"/>
  <c r="Q345" i="15"/>
  <c r="I346" i="15" s="1"/>
  <c r="O345" i="15"/>
  <c r="L346" i="14"/>
  <c r="O346" i="14"/>
  <c r="Q346" i="14"/>
  <c r="I347" i="14" s="1"/>
  <c r="AO345" i="18" l="1"/>
  <c r="AT345" i="18"/>
  <c r="AL346" i="18" s="1"/>
  <c r="AR345" i="18"/>
  <c r="BB345" i="18"/>
  <c r="BE345" i="18"/>
  <c r="BG345" i="18"/>
  <c r="AY346" i="18" s="1"/>
  <c r="BU345" i="18"/>
  <c r="AB345" i="18"/>
  <c r="AG345" i="18"/>
  <c r="Y346" i="18" s="1"/>
  <c r="AE345" i="18"/>
  <c r="BP346" i="18"/>
  <c r="Q346" i="18"/>
  <c r="N346" i="18"/>
  <c r="S346" i="18"/>
  <c r="CB345" i="18"/>
  <c r="CE345" i="18"/>
  <c r="CG345" i="18"/>
  <c r="BY346" i="18" s="1"/>
  <c r="CD345" i="17"/>
  <c r="CA345" i="17"/>
  <c r="CF345" i="17"/>
  <c r="AD345" i="17"/>
  <c r="AA345" i="17"/>
  <c r="AF345" i="17"/>
  <c r="BD345" i="17"/>
  <c r="BA345" i="17"/>
  <c r="BF345" i="17"/>
  <c r="Q345" i="17"/>
  <c r="N345" i="17"/>
  <c r="S345" i="17"/>
  <c r="BQ345" i="17"/>
  <c r="BN345" i="17"/>
  <c r="BS345" i="17"/>
  <c r="AQ345" i="17"/>
  <c r="AN345" i="17"/>
  <c r="AS345" i="17"/>
  <c r="CB348" i="16"/>
  <c r="CG348" i="16"/>
  <c r="BY349" i="16" s="1"/>
  <c r="CC349" i="16" s="1"/>
  <c r="CE348" i="16"/>
  <c r="BO348" i="16"/>
  <c r="BR348" i="16"/>
  <c r="BT348" i="16"/>
  <c r="BL349" i="16" s="1"/>
  <c r="BP349" i="16" s="1"/>
  <c r="BQ349" i="16" s="1"/>
  <c r="BD348" i="16"/>
  <c r="BA348" i="16"/>
  <c r="BF348" i="16"/>
  <c r="AO348" i="16"/>
  <c r="AT348" i="16"/>
  <c r="AL349" i="16" s="1"/>
  <c r="AP349" i="16" s="1"/>
  <c r="AR348" i="16"/>
  <c r="AB348" i="16"/>
  <c r="AG348" i="16"/>
  <c r="Y349" i="16" s="1"/>
  <c r="AC349" i="16" s="1"/>
  <c r="AE348" i="16"/>
  <c r="U347" i="16"/>
  <c r="R345" i="15"/>
  <c r="M346" i="15"/>
  <c r="M347" i="14"/>
  <c r="R346" i="14"/>
  <c r="CC346" i="18" l="1"/>
  <c r="BH345" i="18"/>
  <c r="AU345" i="18"/>
  <c r="BC346" i="18"/>
  <c r="AH345" i="18"/>
  <c r="AP346" i="18"/>
  <c r="BQ346" i="18"/>
  <c r="BN346" i="18"/>
  <c r="BS346" i="18"/>
  <c r="CH345" i="18"/>
  <c r="AC346" i="18"/>
  <c r="O346" i="18"/>
  <c r="T346" i="18"/>
  <c r="L347" i="18" s="1"/>
  <c r="R346" i="18"/>
  <c r="BO345" i="17"/>
  <c r="BT345" i="17"/>
  <c r="BL346" i="17" s="1"/>
  <c r="BR345" i="17"/>
  <c r="AB345" i="17"/>
  <c r="AE345" i="17"/>
  <c r="AG345" i="17"/>
  <c r="Y346" i="17" s="1"/>
  <c r="BB345" i="17"/>
  <c r="BE345" i="17"/>
  <c r="BG345" i="17"/>
  <c r="AY346" i="17" s="1"/>
  <c r="CB345" i="17"/>
  <c r="CG345" i="17"/>
  <c r="BY346" i="17" s="1"/>
  <c r="CE345" i="17"/>
  <c r="O345" i="17"/>
  <c r="R345" i="17"/>
  <c r="T345" i="17"/>
  <c r="L346" i="17" s="1"/>
  <c r="AO345" i="17"/>
  <c r="AR345" i="17"/>
  <c r="AT345" i="17"/>
  <c r="AL346" i="17" s="1"/>
  <c r="CH348" i="16"/>
  <c r="BU348" i="16"/>
  <c r="BB348" i="16"/>
  <c r="BE348" i="16"/>
  <c r="BG348" i="16"/>
  <c r="AY349" i="16" s="1"/>
  <c r="BC349" i="16" s="1"/>
  <c r="AU348" i="16"/>
  <c r="AH348" i="16"/>
  <c r="Q348" i="16"/>
  <c r="N348" i="16"/>
  <c r="S348" i="16"/>
  <c r="N346" i="15"/>
  <c r="K346" i="15"/>
  <c r="P346" i="15"/>
  <c r="N347" i="14"/>
  <c r="K347" i="14"/>
  <c r="P347" i="14"/>
  <c r="U346" i="18" l="1"/>
  <c r="P347" i="18"/>
  <c r="AQ346" i="18"/>
  <c r="AN346" i="18"/>
  <c r="AS346" i="18"/>
  <c r="BO346" i="18"/>
  <c r="BR346" i="18"/>
  <c r="BT346" i="18"/>
  <c r="BL347" i="18" s="1"/>
  <c r="CD346" i="18"/>
  <c r="CA346" i="18"/>
  <c r="CF346" i="18"/>
  <c r="BD346" i="18"/>
  <c r="BA346" i="18"/>
  <c r="BF346" i="18"/>
  <c r="AD346" i="18"/>
  <c r="AA346" i="18"/>
  <c r="AF346" i="18"/>
  <c r="P346" i="17"/>
  <c r="AP346" i="17"/>
  <c r="BC346" i="17"/>
  <c r="BP346" i="17"/>
  <c r="CC346" i="17"/>
  <c r="AH345" i="17"/>
  <c r="BU345" i="17"/>
  <c r="BH345" i="17"/>
  <c r="AC346" i="17"/>
  <c r="AU345" i="17"/>
  <c r="U345" i="17"/>
  <c r="CH345" i="17"/>
  <c r="CD349" i="16"/>
  <c r="CA349" i="16"/>
  <c r="CF349" i="16"/>
  <c r="BN349" i="16"/>
  <c r="BS349" i="16"/>
  <c r="BH348" i="16"/>
  <c r="AQ349" i="16"/>
  <c r="AN349" i="16"/>
  <c r="AS349" i="16"/>
  <c r="AD349" i="16"/>
  <c r="AA349" i="16"/>
  <c r="AF349" i="16"/>
  <c r="O348" i="16"/>
  <c r="R348" i="16"/>
  <c r="T348" i="16"/>
  <c r="L349" i="16" s="1"/>
  <c r="P349" i="16" s="1"/>
  <c r="L346" i="15"/>
  <c r="O346" i="15"/>
  <c r="Q346" i="15"/>
  <c r="I347" i="15" s="1"/>
  <c r="L347" i="14"/>
  <c r="Q347" i="14"/>
  <c r="I348" i="14" s="1"/>
  <c r="O347" i="14"/>
  <c r="AO346" i="18" l="1"/>
  <c r="AR346" i="18"/>
  <c r="AT346" i="18"/>
  <c r="AL347" i="18" s="1"/>
  <c r="Q347" i="18"/>
  <c r="N347" i="18"/>
  <c r="S347" i="18"/>
  <c r="AB346" i="18"/>
  <c r="AE346" i="18"/>
  <c r="AG346" i="18"/>
  <c r="Y347" i="18" s="1"/>
  <c r="BP347" i="18"/>
  <c r="BB346" i="18"/>
  <c r="BE346" i="18"/>
  <c r="BG346" i="18"/>
  <c r="AY347" i="18" s="1"/>
  <c r="BU346" i="18"/>
  <c r="CB346" i="18"/>
  <c r="CG346" i="18"/>
  <c r="BY347" i="18" s="1"/>
  <c r="CE346" i="18"/>
  <c r="AQ346" i="17"/>
  <c r="AN346" i="17"/>
  <c r="AS346" i="17"/>
  <c r="BQ346" i="17"/>
  <c r="BN346" i="17"/>
  <c r="BS346" i="17"/>
  <c r="AD346" i="17"/>
  <c r="AA346" i="17"/>
  <c r="AF346" i="17"/>
  <c r="Q346" i="17"/>
  <c r="N346" i="17"/>
  <c r="S346" i="17"/>
  <c r="BD346" i="17"/>
  <c r="BA346" i="17"/>
  <c r="BF346" i="17"/>
  <c r="CD346" i="17"/>
  <c r="CA346" i="17"/>
  <c r="CF346" i="17"/>
  <c r="CB349" i="16"/>
  <c r="CG349" i="16"/>
  <c r="BY350" i="16" s="1"/>
  <c r="CC350" i="16" s="1"/>
  <c r="CE349" i="16"/>
  <c r="BO349" i="16"/>
  <c r="BR349" i="16"/>
  <c r="BT349" i="16"/>
  <c r="BL350" i="16" s="1"/>
  <c r="BP350" i="16" s="1"/>
  <c r="BQ350" i="16" s="1"/>
  <c r="BD349" i="16"/>
  <c r="BA349" i="16"/>
  <c r="BF349" i="16"/>
  <c r="AO349" i="16"/>
  <c r="AR349" i="16"/>
  <c r="AT349" i="16"/>
  <c r="AL350" i="16" s="1"/>
  <c r="AP350" i="16" s="1"/>
  <c r="AB349" i="16"/>
  <c r="AE349" i="16"/>
  <c r="AG349" i="16"/>
  <c r="Y350" i="16" s="1"/>
  <c r="AC350" i="16" s="1"/>
  <c r="U348" i="16"/>
  <c r="R346" i="15"/>
  <c r="M347" i="15"/>
  <c r="R347" i="14"/>
  <c r="M348" i="14"/>
  <c r="BH346" i="18" l="1"/>
  <c r="AP347" i="18"/>
  <c r="BC347" i="18"/>
  <c r="AC347" i="18"/>
  <c r="AU346" i="18"/>
  <c r="O347" i="18"/>
  <c r="T347" i="18"/>
  <c r="L348" i="18" s="1"/>
  <c r="R347" i="18"/>
  <c r="CH346" i="18"/>
  <c r="AH346" i="18"/>
  <c r="CC347" i="18"/>
  <c r="BQ347" i="18"/>
  <c r="BN347" i="18"/>
  <c r="BS347" i="18"/>
  <c r="AB346" i="17"/>
  <c r="AG346" i="17"/>
  <c r="Y347" i="17" s="1"/>
  <c r="AE346" i="17"/>
  <c r="BB346" i="17"/>
  <c r="BE346" i="17"/>
  <c r="BG346" i="17"/>
  <c r="AY347" i="17" s="1"/>
  <c r="O346" i="17"/>
  <c r="T346" i="17"/>
  <c r="L347" i="17" s="1"/>
  <c r="R346" i="17"/>
  <c r="BO346" i="17"/>
  <c r="BR346" i="17"/>
  <c r="BT346" i="17"/>
  <c r="BL347" i="17" s="1"/>
  <c r="AO346" i="17"/>
  <c r="AT346" i="17"/>
  <c r="AL347" i="17" s="1"/>
  <c r="AR346" i="17"/>
  <c r="CB346" i="17"/>
  <c r="CG346" i="17"/>
  <c r="BY347" i="17" s="1"/>
  <c r="CE346" i="17"/>
  <c r="CH349" i="16"/>
  <c r="BU349" i="16"/>
  <c r="BB349" i="16"/>
  <c r="BG349" i="16"/>
  <c r="AY350" i="16" s="1"/>
  <c r="BC350" i="16" s="1"/>
  <c r="BE349" i="16"/>
  <c r="AU349" i="16"/>
  <c r="AH349" i="16"/>
  <c r="Q349" i="16"/>
  <c r="N349" i="16"/>
  <c r="S349" i="16"/>
  <c r="N347" i="15"/>
  <c r="K347" i="15"/>
  <c r="P347" i="15"/>
  <c r="N348" i="14"/>
  <c r="K348" i="14"/>
  <c r="P348" i="14"/>
  <c r="AD347" i="18" l="1"/>
  <c r="AA347" i="18"/>
  <c r="AF347" i="18"/>
  <c r="BO347" i="18"/>
  <c r="BT347" i="18"/>
  <c r="BL348" i="18" s="1"/>
  <c r="BR347" i="18"/>
  <c r="BD347" i="18"/>
  <c r="BA347" i="18"/>
  <c r="BF347" i="18"/>
  <c r="AQ347" i="18"/>
  <c r="AN347" i="18"/>
  <c r="AS347" i="18"/>
  <c r="U347" i="18"/>
  <c r="P348" i="18"/>
  <c r="CD347" i="18"/>
  <c r="CA347" i="18"/>
  <c r="CF347" i="18"/>
  <c r="BC347" i="17"/>
  <c r="CH346" i="17"/>
  <c r="BH346" i="17"/>
  <c r="U346" i="17"/>
  <c r="AC347" i="17"/>
  <c r="BP347" i="17"/>
  <c r="BU346" i="17"/>
  <c r="AH346" i="17"/>
  <c r="P347" i="17"/>
  <c r="CC347" i="17"/>
  <c r="AU346" i="17"/>
  <c r="AP347" i="17"/>
  <c r="CD350" i="16"/>
  <c r="CA350" i="16"/>
  <c r="CF350" i="16"/>
  <c r="BN350" i="16"/>
  <c r="BS350" i="16"/>
  <c r="BH349" i="16"/>
  <c r="AQ350" i="16"/>
  <c r="AN350" i="16"/>
  <c r="AS350" i="16"/>
  <c r="AA350" i="16"/>
  <c r="AD350" i="16"/>
  <c r="AF350" i="16"/>
  <c r="O349" i="16"/>
  <c r="T349" i="16"/>
  <c r="L350" i="16" s="1"/>
  <c r="P350" i="16" s="1"/>
  <c r="R349" i="16"/>
  <c r="L347" i="15"/>
  <c r="O347" i="15"/>
  <c r="Q347" i="15"/>
  <c r="I348" i="15" s="1"/>
  <c r="L348" i="14"/>
  <c r="O348" i="14"/>
  <c r="Q348" i="14"/>
  <c r="I349" i="14" s="1"/>
  <c r="BU347" i="18" l="1"/>
  <c r="BP348" i="18"/>
  <c r="AO347" i="18"/>
  <c r="AR347" i="18"/>
  <c r="AT347" i="18"/>
  <c r="AL348" i="18" s="1"/>
  <c r="CB347" i="18"/>
  <c r="CE347" i="18"/>
  <c r="CG347" i="18"/>
  <c r="BY348" i="18" s="1"/>
  <c r="Q348" i="18"/>
  <c r="N348" i="18"/>
  <c r="S348" i="18"/>
  <c r="AB347" i="18"/>
  <c r="AG347" i="18"/>
  <c r="Y348" i="18" s="1"/>
  <c r="AE347" i="18"/>
  <c r="BB347" i="18"/>
  <c r="BG347" i="18"/>
  <c r="AY348" i="18" s="1"/>
  <c r="BE347" i="18"/>
  <c r="CD347" i="17"/>
  <c r="CA347" i="17"/>
  <c r="CF347" i="17"/>
  <c r="BQ347" i="17"/>
  <c r="BN347" i="17"/>
  <c r="BS347" i="17"/>
  <c r="Q347" i="17"/>
  <c r="N347" i="17"/>
  <c r="S347" i="17"/>
  <c r="BD347" i="17"/>
  <c r="BA347" i="17"/>
  <c r="BF347" i="17"/>
  <c r="AQ347" i="17"/>
  <c r="AN347" i="17"/>
  <c r="AS347" i="17"/>
  <c r="AD347" i="17"/>
  <c r="AA347" i="17"/>
  <c r="AF347" i="17"/>
  <c r="CB350" i="16"/>
  <c r="CE350" i="16"/>
  <c r="CG350" i="16"/>
  <c r="BY351" i="16" s="1"/>
  <c r="CC351" i="16" s="1"/>
  <c r="BO350" i="16"/>
  <c r="BT350" i="16"/>
  <c r="BL351" i="16" s="1"/>
  <c r="BP351" i="16" s="1"/>
  <c r="BQ351" i="16" s="1"/>
  <c r="BR350" i="16"/>
  <c r="BD350" i="16"/>
  <c r="BA350" i="16"/>
  <c r="BF350" i="16"/>
  <c r="AO350" i="16"/>
  <c r="AR350" i="16"/>
  <c r="AT350" i="16"/>
  <c r="AL351" i="16" s="1"/>
  <c r="AP351" i="16" s="1"/>
  <c r="AB350" i="16"/>
  <c r="AG350" i="16"/>
  <c r="Y351" i="16" s="1"/>
  <c r="AC351" i="16" s="1"/>
  <c r="AE350" i="16"/>
  <c r="U349" i="16"/>
  <c r="M348" i="15"/>
  <c r="R347" i="15"/>
  <c r="M349" i="14"/>
  <c r="R348" i="14"/>
  <c r="AU347" i="18" l="1"/>
  <c r="BQ348" i="18"/>
  <c r="BN348" i="18"/>
  <c r="BS348" i="18"/>
  <c r="BH347" i="18"/>
  <c r="BC348" i="18"/>
  <c r="AH347" i="18"/>
  <c r="O348" i="18"/>
  <c r="T348" i="18"/>
  <c r="L349" i="18" s="1"/>
  <c r="R348" i="18"/>
  <c r="AC348" i="18"/>
  <c r="CC348" i="18"/>
  <c r="AP348" i="18"/>
  <c r="CH347" i="18"/>
  <c r="AO347" i="17"/>
  <c r="AT347" i="17"/>
  <c r="AL348" i="17" s="1"/>
  <c r="AR347" i="17"/>
  <c r="BO347" i="17"/>
  <c r="BT347" i="17"/>
  <c r="BL348" i="17" s="1"/>
  <c r="BR347" i="17"/>
  <c r="BB347" i="17"/>
  <c r="BG347" i="17"/>
  <c r="AY348" i="17" s="1"/>
  <c r="BE347" i="17"/>
  <c r="CB347" i="17"/>
  <c r="CG347" i="17"/>
  <c r="BY348" i="17" s="1"/>
  <c r="CE347" i="17"/>
  <c r="O347" i="17"/>
  <c r="T347" i="17"/>
  <c r="L348" i="17" s="1"/>
  <c r="R347" i="17"/>
  <c r="AB347" i="17"/>
  <c r="AG347" i="17"/>
  <c r="Y348" i="17" s="1"/>
  <c r="AE347" i="17"/>
  <c r="CH350" i="16"/>
  <c r="BU350" i="16"/>
  <c r="BB350" i="16"/>
  <c r="BG350" i="16"/>
  <c r="AY351" i="16" s="1"/>
  <c r="BC351" i="16" s="1"/>
  <c r="BE350" i="16"/>
  <c r="AU350" i="16"/>
  <c r="AH350" i="16"/>
  <c r="Q350" i="16"/>
  <c r="N350" i="16"/>
  <c r="S350" i="16"/>
  <c r="N348" i="15"/>
  <c r="K348" i="15"/>
  <c r="P348" i="15"/>
  <c r="N349" i="14"/>
  <c r="K349" i="14"/>
  <c r="P349" i="14"/>
  <c r="BD348" i="18" l="1"/>
  <c r="BA348" i="18"/>
  <c r="BF348" i="18"/>
  <c r="BO348" i="18"/>
  <c r="BR348" i="18"/>
  <c r="BT348" i="18"/>
  <c r="BL349" i="18" s="1"/>
  <c r="U348" i="18"/>
  <c r="CD348" i="18"/>
  <c r="CA348" i="18"/>
  <c r="CF348" i="18"/>
  <c r="P349" i="18"/>
  <c r="AQ348" i="18"/>
  <c r="AN348" i="18"/>
  <c r="AS348" i="18"/>
  <c r="AD348" i="18"/>
  <c r="AA348" i="18"/>
  <c r="AF348" i="18"/>
  <c r="AC348" i="17"/>
  <c r="AH347" i="17"/>
  <c r="BU347" i="17"/>
  <c r="AP348" i="17"/>
  <c r="BP348" i="17"/>
  <c r="AU347" i="17"/>
  <c r="BH347" i="17"/>
  <c r="P348" i="17"/>
  <c r="CH347" i="17"/>
  <c r="CC348" i="17"/>
  <c r="U347" i="17"/>
  <c r="BC348" i="17"/>
  <c r="CD351" i="16"/>
  <c r="CA351" i="16"/>
  <c r="CF351" i="16"/>
  <c r="BN351" i="16"/>
  <c r="BS351" i="16"/>
  <c r="BH350" i="16"/>
  <c r="AQ351" i="16"/>
  <c r="AN351" i="16"/>
  <c r="AS351" i="16"/>
  <c r="AD351" i="16"/>
  <c r="AA351" i="16"/>
  <c r="AF351" i="16"/>
  <c r="O350" i="16"/>
  <c r="T350" i="16"/>
  <c r="L351" i="16" s="1"/>
  <c r="P351" i="16" s="1"/>
  <c r="R350" i="16"/>
  <c r="L348" i="15"/>
  <c r="Q348" i="15"/>
  <c r="I349" i="15" s="1"/>
  <c r="O348" i="15"/>
  <c r="L349" i="14"/>
  <c r="Q349" i="14"/>
  <c r="I350" i="14" s="1"/>
  <c r="O349" i="14"/>
  <c r="AO348" i="18" l="1"/>
  <c r="AT348" i="18"/>
  <c r="AL349" i="18" s="1"/>
  <c r="AR348" i="18"/>
  <c r="BU348" i="18"/>
  <c r="AB348" i="18"/>
  <c r="AG348" i="18"/>
  <c r="Y349" i="18" s="1"/>
  <c r="AE348" i="18"/>
  <c r="CB348" i="18"/>
  <c r="CG348" i="18"/>
  <c r="BY349" i="18" s="1"/>
  <c r="CE348" i="18"/>
  <c r="BP349" i="18"/>
  <c r="BB348" i="18"/>
  <c r="BG348" i="18"/>
  <c r="AY349" i="18" s="1"/>
  <c r="BE348" i="18"/>
  <c r="Q349" i="18"/>
  <c r="N349" i="18"/>
  <c r="S349" i="18"/>
  <c r="AQ348" i="17"/>
  <c r="AN348" i="17"/>
  <c r="AS348" i="17"/>
  <c r="BD348" i="17"/>
  <c r="BA348" i="17"/>
  <c r="BF348" i="17"/>
  <c r="CD348" i="17"/>
  <c r="CA348" i="17"/>
  <c r="CF348" i="17"/>
  <c r="Q348" i="17"/>
  <c r="N348" i="17"/>
  <c r="S348" i="17"/>
  <c r="BQ348" i="17"/>
  <c r="BN348" i="17"/>
  <c r="BS348" i="17"/>
  <c r="AD348" i="17"/>
  <c r="AA348" i="17"/>
  <c r="AF348" i="17"/>
  <c r="CB351" i="16"/>
  <c r="CG351" i="16"/>
  <c r="BY352" i="16" s="1"/>
  <c r="CC352" i="16" s="1"/>
  <c r="CE351" i="16"/>
  <c r="BO351" i="16"/>
  <c r="BR351" i="16"/>
  <c r="BT351" i="16"/>
  <c r="BL352" i="16" s="1"/>
  <c r="BP352" i="16" s="1"/>
  <c r="BQ352" i="16" s="1"/>
  <c r="BD351" i="16"/>
  <c r="BA351" i="16"/>
  <c r="BF351" i="16"/>
  <c r="AO351" i="16"/>
  <c r="AT351" i="16"/>
  <c r="AL352" i="16" s="1"/>
  <c r="AP352" i="16" s="1"/>
  <c r="AR351" i="16"/>
  <c r="AB351" i="16"/>
  <c r="AG351" i="16"/>
  <c r="Y352" i="16" s="1"/>
  <c r="AC352" i="16" s="1"/>
  <c r="AE351" i="16"/>
  <c r="U350" i="16"/>
  <c r="R348" i="15"/>
  <c r="M349" i="15"/>
  <c r="R349" i="14"/>
  <c r="M350" i="14"/>
  <c r="AU348" i="18" l="1"/>
  <c r="AC349" i="18"/>
  <c r="BH348" i="18"/>
  <c r="CC349" i="18"/>
  <c r="AP349" i="18"/>
  <c r="BQ349" i="18"/>
  <c r="BN349" i="18"/>
  <c r="BS349" i="18"/>
  <c r="BC349" i="18"/>
  <c r="O349" i="18"/>
  <c r="R349" i="18"/>
  <c r="T349" i="18"/>
  <c r="L350" i="18" s="1"/>
  <c r="CH348" i="18"/>
  <c r="AH348" i="18"/>
  <c r="BB348" i="17"/>
  <c r="BE348" i="17"/>
  <c r="BG348" i="17"/>
  <c r="AY349" i="17" s="1"/>
  <c r="AO348" i="17"/>
  <c r="AT348" i="17"/>
  <c r="AL349" i="17" s="1"/>
  <c r="AR348" i="17"/>
  <c r="CB348" i="17"/>
  <c r="CG348" i="17"/>
  <c r="BY349" i="17" s="1"/>
  <c r="CE348" i="17"/>
  <c r="BO348" i="17"/>
  <c r="BT348" i="17"/>
  <c r="BL349" i="17" s="1"/>
  <c r="BR348" i="17"/>
  <c r="O348" i="17"/>
  <c r="R348" i="17"/>
  <c r="T348" i="17"/>
  <c r="L349" i="17" s="1"/>
  <c r="AB348" i="17"/>
  <c r="AG348" i="17"/>
  <c r="Y349" i="17" s="1"/>
  <c r="AE348" i="17"/>
  <c r="CH351" i="16"/>
  <c r="BU351" i="16"/>
  <c r="BB351" i="16"/>
  <c r="BE351" i="16"/>
  <c r="BG351" i="16"/>
  <c r="AY352" i="16" s="1"/>
  <c r="BC352" i="16" s="1"/>
  <c r="AU351" i="16"/>
  <c r="AH351" i="16"/>
  <c r="Q351" i="16"/>
  <c r="N351" i="16"/>
  <c r="S351" i="16"/>
  <c r="N349" i="15"/>
  <c r="K349" i="15"/>
  <c r="P349" i="15"/>
  <c r="N350" i="14"/>
  <c r="K350" i="14"/>
  <c r="P350" i="14"/>
  <c r="AD349" i="18" l="1"/>
  <c r="AA349" i="18"/>
  <c r="AF349" i="18"/>
  <c r="BO349" i="18"/>
  <c r="BT349" i="18"/>
  <c r="BL350" i="18" s="1"/>
  <c r="BR349" i="18"/>
  <c r="P350" i="18"/>
  <c r="CD349" i="18"/>
  <c r="CA349" i="18"/>
  <c r="CF349" i="18"/>
  <c r="U349" i="18"/>
  <c r="BD349" i="18"/>
  <c r="BA349" i="18"/>
  <c r="BF349" i="18"/>
  <c r="AQ349" i="18"/>
  <c r="AN349" i="18"/>
  <c r="AS349" i="18"/>
  <c r="BC349" i="17"/>
  <c r="P349" i="17"/>
  <c r="U348" i="17"/>
  <c r="BP349" i="17"/>
  <c r="BH348" i="17"/>
  <c r="AU348" i="17"/>
  <c r="BU348" i="17"/>
  <c r="AH348" i="17"/>
  <c r="AC349" i="17"/>
  <c r="CH348" i="17"/>
  <c r="CC349" i="17"/>
  <c r="AP349" i="17"/>
  <c r="CD352" i="16"/>
  <c r="CA352" i="16"/>
  <c r="CF352" i="16"/>
  <c r="BN352" i="16"/>
  <c r="BS352" i="16"/>
  <c r="BH351" i="16"/>
  <c r="AQ352" i="16"/>
  <c r="AN352" i="16"/>
  <c r="AS352" i="16"/>
  <c r="AD352" i="16"/>
  <c r="AA352" i="16"/>
  <c r="AF352" i="16"/>
  <c r="O351" i="16"/>
  <c r="T351" i="16"/>
  <c r="L352" i="16" s="1"/>
  <c r="P352" i="16" s="1"/>
  <c r="R351" i="16"/>
  <c r="L349" i="15"/>
  <c r="O349" i="15"/>
  <c r="Q349" i="15"/>
  <c r="I350" i="15" s="1"/>
  <c r="L350" i="14"/>
  <c r="O350" i="14"/>
  <c r="Q350" i="14"/>
  <c r="I351" i="14" s="1"/>
  <c r="Q350" i="18" l="1"/>
  <c r="N350" i="18"/>
  <c r="S350" i="18"/>
  <c r="BB349" i="18"/>
  <c r="BG349" i="18"/>
  <c r="AY350" i="18" s="1"/>
  <c r="BE349" i="18"/>
  <c r="BP350" i="18"/>
  <c r="BU349" i="18"/>
  <c r="CB349" i="18"/>
  <c r="CE349" i="18"/>
  <c r="CG349" i="18"/>
  <c r="BY350" i="18" s="1"/>
  <c r="AB349" i="18"/>
  <c r="AG349" i="18"/>
  <c r="Y350" i="18" s="1"/>
  <c r="AE349" i="18"/>
  <c r="AO349" i="18"/>
  <c r="AR349" i="18"/>
  <c r="AT349" i="18"/>
  <c r="AL350" i="18" s="1"/>
  <c r="BQ349" i="17"/>
  <c r="BN349" i="17"/>
  <c r="BS349" i="17"/>
  <c r="Q349" i="17"/>
  <c r="N349" i="17"/>
  <c r="S349" i="17"/>
  <c r="CD349" i="17"/>
  <c r="CA349" i="17"/>
  <c r="CF349" i="17"/>
  <c r="AQ349" i="17"/>
  <c r="AN349" i="17"/>
  <c r="AS349" i="17"/>
  <c r="AD349" i="17"/>
  <c r="AA349" i="17"/>
  <c r="AF349" i="17"/>
  <c r="BD349" i="17"/>
  <c r="BA349" i="17"/>
  <c r="BF349" i="17"/>
  <c r="CB352" i="16"/>
  <c r="CG352" i="16"/>
  <c r="BY353" i="16" s="1"/>
  <c r="CC353" i="16" s="1"/>
  <c r="CE352" i="16"/>
  <c r="BO352" i="16"/>
  <c r="BT352" i="16"/>
  <c r="BL353" i="16" s="1"/>
  <c r="BP353" i="16" s="1"/>
  <c r="BQ353" i="16" s="1"/>
  <c r="BR352" i="16"/>
  <c r="BD352" i="16"/>
  <c r="BA352" i="16"/>
  <c r="BF352" i="16"/>
  <c r="AO352" i="16"/>
  <c r="AR352" i="16"/>
  <c r="AT352" i="16"/>
  <c r="AL353" i="16" s="1"/>
  <c r="AP353" i="16" s="1"/>
  <c r="AB352" i="16"/>
  <c r="AE352" i="16"/>
  <c r="AG352" i="16"/>
  <c r="Y353" i="16" s="1"/>
  <c r="AC353" i="16" s="1"/>
  <c r="U351" i="16"/>
  <c r="M350" i="15"/>
  <c r="R349" i="15"/>
  <c r="M351" i="14"/>
  <c r="R350" i="14"/>
  <c r="CH349" i="18" l="1"/>
  <c r="BH349" i="18"/>
  <c r="AP350" i="18"/>
  <c r="AH349" i="18"/>
  <c r="AC350" i="18"/>
  <c r="O350" i="18"/>
  <c r="R350" i="18"/>
  <c r="T350" i="18"/>
  <c r="L351" i="18" s="1"/>
  <c r="BC350" i="18"/>
  <c r="AU349" i="18"/>
  <c r="CC350" i="18"/>
  <c r="BQ350" i="18"/>
  <c r="BN350" i="18"/>
  <c r="BS350" i="18"/>
  <c r="CB349" i="17"/>
  <c r="CE349" i="17"/>
  <c r="CG349" i="17"/>
  <c r="BY350" i="17" s="1"/>
  <c r="O349" i="17"/>
  <c r="R349" i="17"/>
  <c r="T349" i="17"/>
  <c r="L350" i="17" s="1"/>
  <c r="AO349" i="17"/>
  <c r="AR349" i="17"/>
  <c r="AT349" i="17"/>
  <c r="AL350" i="17" s="1"/>
  <c r="AB349" i="17"/>
  <c r="AG349" i="17"/>
  <c r="Y350" i="17" s="1"/>
  <c r="AE349" i="17"/>
  <c r="BO349" i="17"/>
  <c r="BT349" i="17"/>
  <c r="BL350" i="17" s="1"/>
  <c r="BR349" i="17"/>
  <c r="BB349" i="17"/>
  <c r="BE349" i="17"/>
  <c r="BG349" i="17"/>
  <c r="AY350" i="17" s="1"/>
  <c r="CH352" i="16"/>
  <c r="BU352" i="16"/>
  <c r="BB352" i="16"/>
  <c r="BE352" i="16"/>
  <c r="BG352" i="16"/>
  <c r="AY353" i="16" s="1"/>
  <c r="BC353" i="16" s="1"/>
  <c r="AU352" i="16"/>
  <c r="AH352" i="16"/>
  <c r="Q352" i="16"/>
  <c r="N352" i="16"/>
  <c r="S352" i="16"/>
  <c r="N350" i="15"/>
  <c r="K350" i="15"/>
  <c r="P350" i="15"/>
  <c r="N351" i="14"/>
  <c r="K351" i="14"/>
  <c r="P351" i="14"/>
  <c r="BD350" i="18" l="1"/>
  <c r="BA350" i="18"/>
  <c r="BF350" i="18"/>
  <c r="P351" i="18"/>
  <c r="AQ350" i="18"/>
  <c r="AN350" i="18"/>
  <c r="AS350" i="18"/>
  <c r="AD350" i="18"/>
  <c r="AA350" i="18"/>
  <c r="AF350" i="18"/>
  <c r="BO350" i="18"/>
  <c r="BT350" i="18"/>
  <c r="BL351" i="18" s="1"/>
  <c r="BR350" i="18"/>
  <c r="U350" i="18"/>
  <c r="CD350" i="18"/>
  <c r="CA350" i="18"/>
  <c r="CF350" i="18"/>
  <c r="U349" i="17"/>
  <c r="BC350" i="17"/>
  <c r="BH349" i="17"/>
  <c r="AC350" i="17"/>
  <c r="CC350" i="17"/>
  <c r="P350" i="17"/>
  <c r="BU349" i="17"/>
  <c r="CH349" i="17"/>
  <c r="AH349" i="17"/>
  <c r="AP350" i="17"/>
  <c r="BP350" i="17"/>
  <c r="AU349" i="17"/>
  <c r="CD353" i="16"/>
  <c r="CA353" i="16"/>
  <c r="CF353" i="16"/>
  <c r="BN353" i="16"/>
  <c r="BS353" i="16"/>
  <c r="BH352" i="16"/>
  <c r="AQ353" i="16"/>
  <c r="AN353" i="16"/>
  <c r="AS353" i="16"/>
  <c r="AD353" i="16"/>
  <c r="AA353" i="16"/>
  <c r="AF353" i="16"/>
  <c r="O352" i="16"/>
  <c r="R352" i="16"/>
  <c r="T352" i="16"/>
  <c r="L353" i="16" s="1"/>
  <c r="P353" i="16" s="1"/>
  <c r="L350" i="15"/>
  <c r="Q350" i="15"/>
  <c r="I351" i="15" s="1"/>
  <c r="O350" i="15"/>
  <c r="L351" i="14"/>
  <c r="O351" i="14"/>
  <c r="Q351" i="14"/>
  <c r="I352" i="14" s="1"/>
  <c r="BP351" i="18" l="1"/>
  <c r="AO350" i="18"/>
  <c r="AT350" i="18"/>
  <c r="AL351" i="18" s="1"/>
  <c r="AR350" i="18"/>
  <c r="Q351" i="18"/>
  <c r="N351" i="18"/>
  <c r="S351" i="18"/>
  <c r="AB350" i="18"/>
  <c r="AE350" i="18"/>
  <c r="AG350" i="18"/>
  <c r="Y351" i="18" s="1"/>
  <c r="BB350" i="18"/>
  <c r="BE350" i="18"/>
  <c r="BG350" i="18"/>
  <c r="AY351" i="18" s="1"/>
  <c r="BU350" i="18"/>
  <c r="CB350" i="18"/>
  <c r="CE350" i="18"/>
  <c r="CG350" i="18"/>
  <c r="BY351" i="18" s="1"/>
  <c r="AQ350" i="17"/>
  <c r="AN350" i="17"/>
  <c r="AS350" i="17"/>
  <c r="AD350" i="17"/>
  <c r="AA350" i="17"/>
  <c r="AF350" i="17"/>
  <c r="Q350" i="17"/>
  <c r="N350" i="17"/>
  <c r="S350" i="17"/>
  <c r="CD350" i="17"/>
  <c r="CA350" i="17"/>
  <c r="CF350" i="17"/>
  <c r="BQ350" i="17"/>
  <c r="BN350" i="17"/>
  <c r="BS350" i="17"/>
  <c r="BD350" i="17"/>
  <c r="BA350" i="17"/>
  <c r="BF350" i="17"/>
  <c r="CB353" i="16"/>
  <c r="CE353" i="16"/>
  <c r="CG353" i="16"/>
  <c r="BY354" i="16" s="1"/>
  <c r="CC354" i="16" s="1"/>
  <c r="BO353" i="16"/>
  <c r="BR353" i="16"/>
  <c r="BT353" i="16"/>
  <c r="BL354" i="16" s="1"/>
  <c r="BP354" i="16" s="1"/>
  <c r="BQ354" i="16" s="1"/>
  <c r="BD353" i="16"/>
  <c r="BA353" i="16"/>
  <c r="BF353" i="16"/>
  <c r="AO353" i="16"/>
  <c r="AT353" i="16"/>
  <c r="AL354" i="16" s="1"/>
  <c r="AP354" i="16" s="1"/>
  <c r="AR353" i="16"/>
  <c r="AB353" i="16"/>
  <c r="AG353" i="16"/>
  <c r="Y354" i="16" s="1"/>
  <c r="AC354" i="16" s="1"/>
  <c r="AE353" i="16"/>
  <c r="U352" i="16"/>
  <c r="R350" i="15"/>
  <c r="M351" i="15"/>
  <c r="M352" i="14"/>
  <c r="R351" i="14"/>
  <c r="O351" i="18" l="1"/>
  <c r="R351" i="18"/>
  <c r="T351" i="18"/>
  <c r="L352" i="18" s="1"/>
  <c r="AU350" i="18"/>
  <c r="AP351" i="18"/>
  <c r="BH350" i="18"/>
  <c r="CH350" i="18"/>
  <c r="AH350" i="18"/>
  <c r="BC351" i="18"/>
  <c r="CC351" i="18"/>
  <c r="AC351" i="18"/>
  <c r="BQ351" i="18"/>
  <c r="BN351" i="18"/>
  <c r="BS351" i="18"/>
  <c r="BO350" i="17"/>
  <c r="BR350" i="17"/>
  <c r="BT350" i="17"/>
  <c r="BL351" i="17" s="1"/>
  <c r="O350" i="17"/>
  <c r="R350" i="17"/>
  <c r="T350" i="17"/>
  <c r="L351" i="17" s="1"/>
  <c r="AO350" i="17"/>
  <c r="AR350" i="17"/>
  <c r="AT350" i="17"/>
  <c r="AL351" i="17" s="1"/>
  <c r="AB350" i="17"/>
  <c r="AE350" i="17"/>
  <c r="AG350" i="17"/>
  <c r="Y351" i="17" s="1"/>
  <c r="CB350" i="17"/>
  <c r="CG350" i="17"/>
  <c r="BY351" i="17" s="1"/>
  <c r="CE350" i="17"/>
  <c r="BB350" i="17"/>
  <c r="BE350" i="17"/>
  <c r="BG350" i="17"/>
  <c r="AY351" i="17" s="1"/>
  <c r="CH353" i="16"/>
  <c r="BU353" i="16"/>
  <c r="BB353" i="16"/>
  <c r="BE353" i="16"/>
  <c r="BG353" i="16"/>
  <c r="AY354" i="16" s="1"/>
  <c r="BC354" i="16" s="1"/>
  <c r="AU353" i="16"/>
  <c r="AH353" i="16"/>
  <c r="Q353" i="16"/>
  <c r="N353" i="16"/>
  <c r="S353" i="16"/>
  <c r="N351" i="15"/>
  <c r="K351" i="15"/>
  <c r="P351" i="15"/>
  <c r="N352" i="14"/>
  <c r="K352" i="14"/>
  <c r="P352" i="14"/>
  <c r="BO351" i="18" l="1"/>
  <c r="BT351" i="18"/>
  <c r="BL352" i="18" s="1"/>
  <c r="BR351" i="18"/>
  <c r="AQ351" i="18"/>
  <c r="AN351" i="18"/>
  <c r="AS351" i="18"/>
  <c r="P352" i="18"/>
  <c r="AD351" i="18"/>
  <c r="AA351" i="18"/>
  <c r="AF351" i="18"/>
  <c r="U351" i="18"/>
  <c r="BD351" i="18"/>
  <c r="BA351" i="18"/>
  <c r="BF351" i="18"/>
  <c r="CD351" i="18"/>
  <c r="CA351" i="18"/>
  <c r="CF351" i="18"/>
  <c r="AH350" i="17"/>
  <c r="BH350" i="17"/>
  <c r="AU350" i="17"/>
  <c r="BP351" i="17"/>
  <c r="BC351" i="17"/>
  <c r="BU350" i="17"/>
  <c r="U350" i="17"/>
  <c r="AP351" i="17"/>
  <c r="CH350" i="17"/>
  <c r="CC351" i="17"/>
  <c r="AC351" i="17"/>
  <c r="P351" i="17"/>
  <c r="CD354" i="16"/>
  <c r="CA354" i="16"/>
  <c r="CF354" i="16"/>
  <c r="BN354" i="16"/>
  <c r="BS354" i="16"/>
  <c r="BH353" i="16"/>
  <c r="AQ354" i="16"/>
  <c r="AN354" i="16"/>
  <c r="AS354" i="16"/>
  <c r="AD354" i="16"/>
  <c r="AA354" i="16"/>
  <c r="AF354" i="16"/>
  <c r="O353" i="16"/>
  <c r="R353" i="16"/>
  <c r="T353" i="16"/>
  <c r="L354" i="16" s="1"/>
  <c r="P354" i="16" s="1"/>
  <c r="L351" i="15"/>
  <c r="O351" i="15"/>
  <c r="Q351" i="15"/>
  <c r="I352" i="15" s="1"/>
  <c r="L352" i="14"/>
  <c r="Q352" i="14"/>
  <c r="I353" i="14" s="1"/>
  <c r="O352" i="14"/>
  <c r="Q352" i="18" l="1"/>
  <c r="N352" i="18"/>
  <c r="S352" i="18"/>
  <c r="AO351" i="18"/>
  <c r="AT351" i="18"/>
  <c r="AL352" i="18" s="1"/>
  <c r="AR351" i="18"/>
  <c r="BB351" i="18"/>
  <c r="BE351" i="18"/>
  <c r="BG351" i="18"/>
  <c r="AY352" i="18" s="1"/>
  <c r="CB351" i="18"/>
  <c r="CE351" i="18"/>
  <c r="CG351" i="18"/>
  <c r="BY352" i="18" s="1"/>
  <c r="AB351" i="18"/>
  <c r="AE351" i="18"/>
  <c r="AG351" i="18"/>
  <c r="Y352" i="18" s="1"/>
  <c r="BP352" i="18"/>
  <c r="BU351" i="18"/>
  <c r="Q351" i="17"/>
  <c r="N351" i="17"/>
  <c r="S351" i="17"/>
  <c r="AQ351" i="17"/>
  <c r="AN351" i="17"/>
  <c r="AS351" i="17"/>
  <c r="BQ351" i="17"/>
  <c r="BN351" i="17"/>
  <c r="BS351" i="17"/>
  <c r="AD351" i="17"/>
  <c r="AA351" i="17"/>
  <c r="AF351" i="17"/>
  <c r="CD351" i="17"/>
  <c r="CA351" i="17"/>
  <c r="CF351" i="17"/>
  <c r="BD351" i="17"/>
  <c r="BA351" i="17"/>
  <c r="BF351" i="17"/>
  <c r="CB354" i="16"/>
  <c r="CG354" i="16"/>
  <c r="BY355" i="16" s="1"/>
  <c r="CC355" i="16" s="1"/>
  <c r="CE354" i="16"/>
  <c r="BO354" i="16"/>
  <c r="BT354" i="16"/>
  <c r="BL355" i="16" s="1"/>
  <c r="BP355" i="16" s="1"/>
  <c r="BQ355" i="16" s="1"/>
  <c r="BR354" i="16"/>
  <c r="BD354" i="16"/>
  <c r="BA354" i="16"/>
  <c r="BF354" i="16"/>
  <c r="AO354" i="16"/>
  <c r="AT354" i="16"/>
  <c r="AL355" i="16" s="1"/>
  <c r="AP355" i="16" s="1"/>
  <c r="AR354" i="16"/>
  <c r="AB354" i="16"/>
  <c r="AG354" i="16"/>
  <c r="Y355" i="16" s="1"/>
  <c r="AC355" i="16" s="1"/>
  <c r="AE354" i="16"/>
  <c r="U353" i="16"/>
  <c r="M352" i="15"/>
  <c r="R351" i="15"/>
  <c r="R352" i="14"/>
  <c r="M353" i="14"/>
  <c r="AH351" i="18" l="1"/>
  <c r="AP352" i="18"/>
  <c r="BH351" i="18"/>
  <c r="AU351" i="18"/>
  <c r="BQ352" i="18"/>
  <c r="BN352" i="18"/>
  <c r="BS352" i="18"/>
  <c r="O352" i="18"/>
  <c r="T352" i="18"/>
  <c r="L353" i="18" s="1"/>
  <c r="R352" i="18"/>
  <c r="AC352" i="18"/>
  <c r="CC352" i="18"/>
  <c r="CH351" i="18"/>
  <c r="BC352" i="18"/>
  <c r="BO351" i="17"/>
  <c r="BR351" i="17"/>
  <c r="BT351" i="17"/>
  <c r="BL352" i="17" s="1"/>
  <c r="AO351" i="17"/>
  <c r="AT351" i="17"/>
  <c r="AL352" i="17" s="1"/>
  <c r="AR351" i="17"/>
  <c r="AB351" i="17"/>
  <c r="AG351" i="17"/>
  <c r="Y352" i="17" s="1"/>
  <c r="AE351" i="17"/>
  <c r="CB351" i="17"/>
  <c r="CE351" i="17"/>
  <c r="CG351" i="17"/>
  <c r="BY352" i="17" s="1"/>
  <c r="O351" i="17"/>
  <c r="T351" i="17"/>
  <c r="L352" i="17" s="1"/>
  <c r="R351" i="17"/>
  <c r="BB351" i="17"/>
  <c r="BG351" i="17"/>
  <c r="AY352" i="17" s="1"/>
  <c r="BE351" i="17"/>
  <c r="CH354" i="16"/>
  <c r="BU354" i="16"/>
  <c r="BB354" i="16"/>
  <c r="BE354" i="16"/>
  <c r="BG354" i="16"/>
  <c r="AY355" i="16" s="1"/>
  <c r="BC355" i="16" s="1"/>
  <c r="AU354" i="16"/>
  <c r="AH354" i="16"/>
  <c r="Q354" i="16"/>
  <c r="N354" i="16"/>
  <c r="S354" i="16"/>
  <c r="N352" i="15"/>
  <c r="K352" i="15"/>
  <c r="P352" i="15"/>
  <c r="N353" i="14"/>
  <c r="K353" i="14"/>
  <c r="P353" i="14"/>
  <c r="U352" i="18" l="1"/>
  <c r="BD352" i="18"/>
  <c r="BA352" i="18"/>
  <c r="BF352" i="18"/>
  <c r="BO352" i="18"/>
  <c r="BT352" i="18"/>
  <c r="BL353" i="18" s="1"/>
  <c r="BR352" i="18"/>
  <c r="AQ352" i="18"/>
  <c r="AN352" i="18"/>
  <c r="AS352" i="18"/>
  <c r="CD352" i="18"/>
  <c r="CA352" i="18"/>
  <c r="CF352" i="18"/>
  <c r="P353" i="18"/>
  <c r="AD352" i="18"/>
  <c r="AA352" i="18"/>
  <c r="AF352" i="18"/>
  <c r="BC352" i="17"/>
  <c r="AU351" i="17"/>
  <c r="BU351" i="17"/>
  <c r="BH351" i="17"/>
  <c r="CC352" i="17"/>
  <c r="CH351" i="17"/>
  <c r="U351" i="17"/>
  <c r="AH351" i="17"/>
  <c r="AP352" i="17"/>
  <c r="BP352" i="17"/>
  <c r="P352" i="17"/>
  <c r="AC352" i="17"/>
  <c r="CD355" i="16"/>
  <c r="CA355" i="16"/>
  <c r="CF355" i="16"/>
  <c r="G39" i="16" s="1"/>
  <c r="BN355" i="16"/>
  <c r="BS355" i="16"/>
  <c r="F39" i="16" s="1"/>
  <c r="BH354" i="16"/>
  <c r="AQ355" i="16"/>
  <c r="AN355" i="16"/>
  <c r="AS355" i="16"/>
  <c r="D39" i="16" s="1"/>
  <c r="AD355" i="16"/>
  <c r="AA355" i="16"/>
  <c r="AF355" i="16"/>
  <c r="C39" i="16" s="1"/>
  <c r="O354" i="16"/>
  <c r="T354" i="16"/>
  <c r="L355" i="16" s="1"/>
  <c r="P355" i="16" s="1"/>
  <c r="R354" i="16"/>
  <c r="L352" i="15"/>
  <c r="Q352" i="15"/>
  <c r="I353" i="15" s="1"/>
  <c r="O352" i="15"/>
  <c r="L353" i="14"/>
  <c r="O353" i="14"/>
  <c r="Q353" i="14"/>
  <c r="I354" i="14" s="1"/>
  <c r="BP353" i="18" l="1"/>
  <c r="Q353" i="18"/>
  <c r="N353" i="18"/>
  <c r="S353" i="18"/>
  <c r="BB352" i="18"/>
  <c r="BG352" i="18"/>
  <c r="AY353" i="18" s="1"/>
  <c r="BE352" i="18"/>
  <c r="AB352" i="18"/>
  <c r="AG352" i="18"/>
  <c r="Y353" i="18" s="1"/>
  <c r="AE352" i="18"/>
  <c r="BU352" i="18"/>
  <c r="CB352" i="18"/>
  <c r="CG352" i="18"/>
  <c r="BY353" i="18" s="1"/>
  <c r="CE352" i="18"/>
  <c r="AO352" i="18"/>
  <c r="AR352" i="18"/>
  <c r="AT352" i="18"/>
  <c r="AL353" i="18" s="1"/>
  <c r="BQ352" i="17"/>
  <c r="BN352" i="17"/>
  <c r="BS352" i="17"/>
  <c r="AD352" i="17"/>
  <c r="AA352" i="17"/>
  <c r="AF352" i="17"/>
  <c r="Q352" i="17"/>
  <c r="N352" i="17"/>
  <c r="S352" i="17"/>
  <c r="AQ352" i="17"/>
  <c r="AN352" i="17"/>
  <c r="AS352" i="17"/>
  <c r="CD352" i="17"/>
  <c r="CA352" i="17"/>
  <c r="CF352" i="17"/>
  <c r="BD352" i="17"/>
  <c r="BA352" i="17"/>
  <c r="BF352" i="17"/>
  <c r="CB355" i="16"/>
  <c r="CE355" i="16"/>
  <c r="CG355" i="16"/>
  <c r="BY356" i="16" s="1"/>
  <c r="CC356" i="16" s="1"/>
  <c r="BO355" i="16"/>
  <c r="BR355" i="16"/>
  <c r="BT355" i="16"/>
  <c r="BL356" i="16" s="1"/>
  <c r="BP356" i="16" s="1"/>
  <c r="BQ356" i="16" s="1"/>
  <c r="BD355" i="16"/>
  <c r="BA355" i="16"/>
  <c r="BF355" i="16"/>
  <c r="E39" i="16" s="1"/>
  <c r="AO355" i="16"/>
  <c r="AR355" i="16"/>
  <c r="AT355" i="16"/>
  <c r="AL356" i="16" s="1"/>
  <c r="AP356" i="16" s="1"/>
  <c r="AB355" i="16"/>
  <c r="AE355" i="16"/>
  <c r="AG355" i="16"/>
  <c r="Y356" i="16" s="1"/>
  <c r="AC356" i="16" s="1"/>
  <c r="U354" i="16"/>
  <c r="R352" i="15"/>
  <c r="M353" i="15"/>
  <c r="M354" i="14"/>
  <c r="R353" i="14"/>
  <c r="O353" i="18" l="1"/>
  <c r="R353" i="18"/>
  <c r="T353" i="18"/>
  <c r="L354" i="18" s="1"/>
  <c r="BH352" i="18"/>
  <c r="AP353" i="18"/>
  <c r="B37" i="18"/>
  <c r="AH352" i="18"/>
  <c r="CH352" i="18"/>
  <c r="AC353" i="18"/>
  <c r="BC353" i="18"/>
  <c r="CC353" i="18"/>
  <c r="BQ353" i="18"/>
  <c r="BN353" i="18"/>
  <c r="BS353" i="18"/>
  <c r="AU352" i="18"/>
  <c r="O352" i="17"/>
  <c r="R352" i="17"/>
  <c r="T352" i="17"/>
  <c r="L353" i="17" s="1"/>
  <c r="CB352" i="17"/>
  <c r="CE352" i="17"/>
  <c r="CG352" i="17"/>
  <c r="BY353" i="17" s="1"/>
  <c r="AB352" i="17"/>
  <c r="AG352" i="17"/>
  <c r="Y353" i="17" s="1"/>
  <c r="AE352" i="17"/>
  <c r="BO352" i="17"/>
  <c r="BT352" i="17"/>
  <c r="BL353" i="17" s="1"/>
  <c r="BR352" i="17"/>
  <c r="AO352" i="17"/>
  <c r="AT352" i="17"/>
  <c r="AL353" i="17" s="1"/>
  <c r="AR352" i="17"/>
  <c r="BB352" i="17"/>
  <c r="BG352" i="17"/>
  <c r="AY353" i="17" s="1"/>
  <c r="BE352" i="17"/>
  <c r="CH355" i="16"/>
  <c r="BU355" i="16"/>
  <c r="BB355" i="16"/>
  <c r="BE355" i="16"/>
  <c r="BG355" i="16"/>
  <c r="AY356" i="16" s="1"/>
  <c r="BC356" i="16" s="1"/>
  <c r="AU355" i="16"/>
  <c r="AH355" i="16"/>
  <c r="Q355" i="16"/>
  <c r="N355" i="16"/>
  <c r="S355" i="16"/>
  <c r="B39" i="16" s="1"/>
  <c r="N353" i="15"/>
  <c r="K353" i="15"/>
  <c r="P353" i="15"/>
  <c r="N354" i="14"/>
  <c r="K354" i="14"/>
  <c r="P354" i="14"/>
  <c r="BO353" i="18" l="1"/>
  <c r="BT353" i="18"/>
  <c r="BL354" i="18" s="1"/>
  <c r="BR353" i="18"/>
  <c r="P354" i="18"/>
  <c r="AQ353" i="18"/>
  <c r="AN353" i="18"/>
  <c r="AS353" i="18"/>
  <c r="CD353" i="18"/>
  <c r="CA353" i="18"/>
  <c r="CF353" i="18"/>
  <c r="U353" i="18"/>
  <c r="AD353" i="18"/>
  <c r="AA353" i="18"/>
  <c r="AF353" i="18"/>
  <c r="F37" i="18"/>
  <c r="BD353" i="18"/>
  <c r="BA353" i="18"/>
  <c r="BF353" i="18"/>
  <c r="BC353" i="17"/>
  <c r="CC353" i="17"/>
  <c r="AU352" i="17"/>
  <c r="AP353" i="17"/>
  <c r="U352" i="17"/>
  <c r="BU352" i="17"/>
  <c r="BP353" i="17"/>
  <c r="CH352" i="17"/>
  <c r="AH352" i="17"/>
  <c r="BH352" i="17"/>
  <c r="P353" i="17"/>
  <c r="AC353" i="17"/>
  <c r="CD356" i="16"/>
  <c r="CA356" i="16"/>
  <c r="CF356" i="16"/>
  <c r="BN356" i="16"/>
  <c r="BS356" i="16"/>
  <c r="BH355" i="16"/>
  <c r="AQ356" i="16"/>
  <c r="AN356" i="16"/>
  <c r="AS356" i="16"/>
  <c r="AA356" i="16"/>
  <c r="AD356" i="16"/>
  <c r="AF356" i="16"/>
  <c r="O355" i="16"/>
  <c r="R355" i="16"/>
  <c r="T355" i="16"/>
  <c r="L356" i="16" s="1"/>
  <c r="P356" i="16" s="1"/>
  <c r="L353" i="15"/>
  <c r="O353" i="15"/>
  <c r="Q353" i="15"/>
  <c r="I354" i="15" s="1"/>
  <c r="L354" i="14"/>
  <c r="Q354" i="14"/>
  <c r="I355" i="14" s="1"/>
  <c r="O354" i="14"/>
  <c r="AB353" i="18" l="1"/>
  <c r="AE353" i="18"/>
  <c r="AG353" i="18"/>
  <c r="Y354" i="18" s="1"/>
  <c r="D37" i="18"/>
  <c r="E37" i="18"/>
  <c r="Q354" i="18"/>
  <c r="N354" i="18"/>
  <c r="S354" i="18"/>
  <c r="G37" i="18"/>
  <c r="BU353" i="18"/>
  <c r="C37" i="18"/>
  <c r="CB353" i="18"/>
  <c r="CE353" i="18"/>
  <c r="CG353" i="18"/>
  <c r="BY354" i="18" s="1"/>
  <c r="BP354" i="18"/>
  <c r="AO353" i="18"/>
  <c r="AR353" i="18"/>
  <c r="AT353" i="18"/>
  <c r="AL354" i="18" s="1"/>
  <c r="BB353" i="18"/>
  <c r="BE353" i="18"/>
  <c r="BG353" i="18"/>
  <c r="AY354" i="18" s="1"/>
  <c r="AQ353" i="17"/>
  <c r="AN353" i="17"/>
  <c r="AS353" i="17"/>
  <c r="Q353" i="17"/>
  <c r="N353" i="17"/>
  <c r="S353" i="17"/>
  <c r="CD353" i="17"/>
  <c r="CA353" i="17"/>
  <c r="CF353" i="17"/>
  <c r="AD353" i="17"/>
  <c r="AA353" i="17"/>
  <c r="AF353" i="17"/>
  <c r="BD353" i="17"/>
  <c r="BA353" i="17"/>
  <c r="BF353" i="17"/>
  <c r="BQ353" i="17"/>
  <c r="BN353" i="17"/>
  <c r="BS353" i="17"/>
  <c r="CB356" i="16"/>
  <c r="CE356" i="16"/>
  <c r="CG356" i="16"/>
  <c r="BY357" i="16" s="1"/>
  <c r="CC357" i="16" s="1"/>
  <c r="BO356" i="16"/>
  <c r="BT356" i="16"/>
  <c r="BL357" i="16" s="1"/>
  <c r="BP357" i="16" s="1"/>
  <c r="BQ357" i="16" s="1"/>
  <c r="BR356" i="16"/>
  <c r="BD356" i="16"/>
  <c r="BA356" i="16"/>
  <c r="BF356" i="16"/>
  <c r="AO356" i="16"/>
  <c r="AT356" i="16"/>
  <c r="AL357" i="16" s="1"/>
  <c r="AP357" i="16" s="1"/>
  <c r="AR356" i="16"/>
  <c r="AB356" i="16"/>
  <c r="AG356" i="16"/>
  <c r="Y357" i="16" s="1"/>
  <c r="AC357" i="16" s="1"/>
  <c r="AE356" i="16"/>
  <c r="U355" i="16"/>
  <c r="M354" i="15"/>
  <c r="R353" i="15"/>
  <c r="R354" i="14"/>
  <c r="M355" i="14"/>
  <c r="AP354" i="18" l="1"/>
  <c r="BQ354" i="18"/>
  <c r="BN354" i="18"/>
  <c r="BS354" i="18"/>
  <c r="BC354" i="18"/>
  <c r="CC354" i="18"/>
  <c r="AC354" i="18"/>
  <c r="AU353" i="18"/>
  <c r="BH353" i="18"/>
  <c r="AH353" i="18"/>
  <c r="CH353" i="18"/>
  <c r="O354" i="18"/>
  <c r="T354" i="18"/>
  <c r="L355" i="18" s="1"/>
  <c r="R354" i="18"/>
  <c r="O353" i="17"/>
  <c r="R353" i="17"/>
  <c r="T353" i="17"/>
  <c r="L354" i="17" s="1"/>
  <c r="AB353" i="17"/>
  <c r="AE353" i="17"/>
  <c r="AG353" i="17"/>
  <c r="Y354" i="17" s="1"/>
  <c r="D37" i="17"/>
  <c r="CB353" i="17"/>
  <c r="CG353" i="17"/>
  <c r="BY354" i="17" s="1"/>
  <c r="CE353" i="17"/>
  <c r="B37" i="17"/>
  <c r="C37" i="17"/>
  <c r="F37" i="17"/>
  <c r="AO353" i="17"/>
  <c r="AR353" i="17"/>
  <c r="AT353" i="17"/>
  <c r="AL354" i="17" s="1"/>
  <c r="E37" i="17"/>
  <c r="BB353" i="17"/>
  <c r="BG353" i="17"/>
  <c r="AY354" i="17" s="1"/>
  <c r="BE353" i="17"/>
  <c r="BO353" i="17"/>
  <c r="BR353" i="17"/>
  <c r="BT353" i="17"/>
  <c r="BL354" i="17" s="1"/>
  <c r="G37" i="17"/>
  <c r="CH356" i="16"/>
  <c r="BU356" i="16"/>
  <c r="BB356" i="16"/>
  <c r="BG356" i="16"/>
  <c r="AY357" i="16" s="1"/>
  <c r="BC357" i="16" s="1"/>
  <c r="BE356" i="16"/>
  <c r="AU356" i="16"/>
  <c r="AH356" i="16"/>
  <c r="Q356" i="16"/>
  <c r="N356" i="16"/>
  <c r="S356" i="16"/>
  <c r="N354" i="15"/>
  <c r="K354" i="15"/>
  <c r="P354" i="15"/>
  <c r="N355" i="14"/>
  <c r="K355" i="14"/>
  <c r="P355" i="14"/>
  <c r="BD354" i="18" l="1"/>
  <c r="BA354" i="18"/>
  <c r="BF354" i="18"/>
  <c r="P355" i="18"/>
  <c r="BO354" i="18"/>
  <c r="BR354" i="18"/>
  <c r="BT354" i="18"/>
  <c r="BL355" i="18" s="1"/>
  <c r="AD354" i="18"/>
  <c r="AA354" i="18"/>
  <c r="AF354" i="18"/>
  <c r="U354" i="18"/>
  <c r="CD354" i="18"/>
  <c r="CA354" i="18"/>
  <c r="CF354" i="18"/>
  <c r="AQ354" i="18"/>
  <c r="AN354" i="18"/>
  <c r="AS354" i="18"/>
  <c r="BC354" i="17"/>
  <c r="AH353" i="17"/>
  <c r="BU353" i="17"/>
  <c r="AU353" i="17"/>
  <c r="CH353" i="17"/>
  <c r="P354" i="17"/>
  <c r="AC354" i="17"/>
  <c r="BP354" i="17"/>
  <c r="CC354" i="17"/>
  <c r="U353" i="17"/>
  <c r="AP354" i="17"/>
  <c r="BH353" i="17"/>
  <c r="CD357" i="16"/>
  <c r="CA357" i="16"/>
  <c r="CF357" i="16"/>
  <c r="BN357" i="16"/>
  <c r="BS357" i="16"/>
  <c r="BH356" i="16"/>
  <c r="AQ357" i="16"/>
  <c r="AN357" i="16"/>
  <c r="AS357" i="16"/>
  <c r="AD357" i="16"/>
  <c r="AA357" i="16"/>
  <c r="AF357" i="16"/>
  <c r="O356" i="16"/>
  <c r="T356" i="16"/>
  <c r="L357" i="16" s="1"/>
  <c r="P357" i="16" s="1"/>
  <c r="R356" i="16"/>
  <c r="L354" i="15"/>
  <c r="Q354" i="15"/>
  <c r="I355" i="15" s="1"/>
  <c r="O354" i="15"/>
  <c r="L355" i="14"/>
  <c r="O355" i="14"/>
  <c r="Q355" i="14"/>
  <c r="I356" i="14" s="1"/>
  <c r="BU354" i="18" l="1"/>
  <c r="AO354" i="18"/>
  <c r="AT354" i="18"/>
  <c r="AL355" i="18" s="1"/>
  <c r="AR354" i="18"/>
  <c r="AB354" i="18"/>
  <c r="AE354" i="18"/>
  <c r="AG354" i="18"/>
  <c r="Y355" i="18" s="1"/>
  <c r="CB354" i="18"/>
  <c r="CG354" i="18"/>
  <c r="BY355" i="18" s="1"/>
  <c r="CE354" i="18"/>
  <c r="Q355" i="18"/>
  <c r="N355" i="18"/>
  <c r="S355" i="18"/>
  <c r="BB354" i="18"/>
  <c r="BG354" i="18"/>
  <c r="AY355" i="18" s="1"/>
  <c r="BE354" i="18"/>
  <c r="BP355" i="18"/>
  <c r="BQ354" i="17"/>
  <c r="BN354" i="17"/>
  <c r="BS354" i="17"/>
  <c r="AD354" i="17"/>
  <c r="AA354" i="17"/>
  <c r="AF354" i="17"/>
  <c r="BD354" i="17"/>
  <c r="BA354" i="17"/>
  <c r="BF354" i="17"/>
  <c r="AQ354" i="17"/>
  <c r="AN354" i="17"/>
  <c r="AS354" i="17"/>
  <c r="Q354" i="17"/>
  <c r="N354" i="17"/>
  <c r="S354" i="17"/>
  <c r="CD354" i="17"/>
  <c r="CA354" i="17"/>
  <c r="CF354" i="17"/>
  <c r="CB357" i="16"/>
  <c r="CG357" i="16"/>
  <c r="BY358" i="16" s="1"/>
  <c r="CC358" i="16" s="1"/>
  <c r="CE357" i="16"/>
  <c r="BO357" i="16"/>
  <c r="BR357" i="16"/>
  <c r="BT357" i="16"/>
  <c r="BL358" i="16" s="1"/>
  <c r="BP358" i="16" s="1"/>
  <c r="BQ358" i="16" s="1"/>
  <c r="BD357" i="16"/>
  <c r="BA357" i="16"/>
  <c r="BF357" i="16"/>
  <c r="AO357" i="16"/>
  <c r="AT357" i="16"/>
  <c r="AL358" i="16" s="1"/>
  <c r="AP358" i="16" s="1"/>
  <c r="AR357" i="16"/>
  <c r="AB357" i="16"/>
  <c r="AE357" i="16"/>
  <c r="AG357" i="16"/>
  <c r="Y358" i="16" s="1"/>
  <c r="AC358" i="16" s="1"/>
  <c r="U356" i="16"/>
  <c r="R354" i="15"/>
  <c r="M355" i="15"/>
  <c r="M356" i="14"/>
  <c r="R355" i="14"/>
  <c r="O355" i="18" l="1"/>
  <c r="T355" i="18"/>
  <c r="L356" i="18" s="1"/>
  <c r="R355" i="18"/>
  <c r="AP355" i="18"/>
  <c r="AU354" i="18"/>
  <c r="CC355" i="18"/>
  <c r="CH354" i="18"/>
  <c r="BH354" i="18"/>
  <c r="BC355" i="18"/>
  <c r="AH354" i="18"/>
  <c r="BQ355" i="18"/>
  <c r="BN355" i="18"/>
  <c r="BS355" i="18"/>
  <c r="AC355" i="18"/>
  <c r="O354" i="17"/>
  <c r="T354" i="17"/>
  <c r="L355" i="17" s="1"/>
  <c r="R354" i="17"/>
  <c r="BB354" i="17"/>
  <c r="BG354" i="17"/>
  <c r="AY355" i="17" s="1"/>
  <c r="BE354" i="17"/>
  <c r="AB354" i="17"/>
  <c r="AG354" i="17"/>
  <c r="Y355" i="17" s="1"/>
  <c r="AE354" i="17"/>
  <c r="AO354" i="17"/>
  <c r="AT354" i="17"/>
  <c r="AL355" i="17" s="1"/>
  <c r="AR354" i="17"/>
  <c r="BO354" i="17"/>
  <c r="BR354" i="17"/>
  <c r="BT354" i="17"/>
  <c r="BL355" i="17" s="1"/>
  <c r="CB354" i="17"/>
  <c r="CG354" i="17"/>
  <c r="BY355" i="17" s="1"/>
  <c r="CE354" i="17"/>
  <c r="CH357" i="16"/>
  <c r="BU357" i="16"/>
  <c r="BB357" i="16"/>
  <c r="BE357" i="16"/>
  <c r="BG357" i="16"/>
  <c r="AY358" i="16" s="1"/>
  <c r="BC358" i="16" s="1"/>
  <c r="AU357" i="16"/>
  <c r="AH357" i="16"/>
  <c r="Q357" i="16"/>
  <c r="N357" i="16"/>
  <c r="S357" i="16"/>
  <c r="N355" i="15"/>
  <c r="K355" i="15"/>
  <c r="P355" i="15"/>
  <c r="N356" i="14"/>
  <c r="K356" i="14"/>
  <c r="P356" i="14"/>
  <c r="AD355" i="18" l="1"/>
  <c r="AA355" i="18"/>
  <c r="AF355" i="18"/>
  <c r="U355" i="18"/>
  <c r="AQ355" i="18"/>
  <c r="AN355" i="18"/>
  <c r="AS355" i="18"/>
  <c r="BO355" i="18"/>
  <c r="BR355" i="18"/>
  <c r="BT355" i="18"/>
  <c r="BL356" i="18" s="1"/>
  <c r="P356" i="18"/>
  <c r="BD355" i="18"/>
  <c r="BA355" i="18"/>
  <c r="BF355" i="18"/>
  <c r="CD355" i="18"/>
  <c r="CA355" i="18"/>
  <c r="CF355" i="18"/>
  <c r="CC355" i="17"/>
  <c r="BC355" i="17"/>
  <c r="BP355" i="17"/>
  <c r="BU354" i="17"/>
  <c r="U354" i="17"/>
  <c r="BH354" i="17"/>
  <c r="AP355" i="17"/>
  <c r="AH354" i="17"/>
  <c r="P355" i="17"/>
  <c r="CH354" i="17"/>
  <c r="AU354" i="17"/>
  <c r="AC355" i="17"/>
  <c r="CD358" i="16"/>
  <c r="CA358" i="16"/>
  <c r="CF358" i="16"/>
  <c r="BN358" i="16"/>
  <c r="BS358" i="16"/>
  <c r="BH357" i="16"/>
  <c r="AQ358" i="16"/>
  <c r="AN358" i="16"/>
  <c r="AS358" i="16"/>
  <c r="AA358" i="16"/>
  <c r="AD358" i="16"/>
  <c r="AF358" i="16"/>
  <c r="O357" i="16"/>
  <c r="T357" i="16"/>
  <c r="L358" i="16" s="1"/>
  <c r="P358" i="16" s="1"/>
  <c r="R357" i="16"/>
  <c r="L355" i="15"/>
  <c r="O355" i="15"/>
  <c r="Q355" i="15"/>
  <c r="I356" i="15" s="1"/>
  <c r="L356" i="14"/>
  <c r="Q356" i="14"/>
  <c r="I357" i="14" s="1"/>
  <c r="O356" i="14"/>
  <c r="AO355" i="18" l="1"/>
  <c r="AT355" i="18"/>
  <c r="AL356" i="18" s="1"/>
  <c r="AR355" i="18"/>
  <c r="BB355" i="18"/>
  <c r="BE355" i="18"/>
  <c r="BG355" i="18"/>
  <c r="AY356" i="18" s="1"/>
  <c r="CB355" i="18"/>
  <c r="CE355" i="18"/>
  <c r="CG355" i="18"/>
  <c r="BY356" i="18" s="1"/>
  <c r="BP356" i="18"/>
  <c r="BU355" i="18"/>
  <c r="AB355" i="18"/>
  <c r="AG355" i="18"/>
  <c r="Y356" i="18" s="1"/>
  <c r="AE355" i="18"/>
  <c r="Q356" i="18"/>
  <c r="N356" i="18"/>
  <c r="S356" i="18"/>
  <c r="AQ355" i="17"/>
  <c r="AN355" i="17"/>
  <c r="AS355" i="17"/>
  <c r="BD355" i="17"/>
  <c r="BA355" i="17"/>
  <c r="BF355" i="17"/>
  <c r="AD355" i="17"/>
  <c r="AA355" i="17"/>
  <c r="AF355" i="17"/>
  <c r="Q355" i="17"/>
  <c r="N355" i="17"/>
  <c r="S355" i="17"/>
  <c r="BQ355" i="17"/>
  <c r="BN355" i="17"/>
  <c r="BS355" i="17"/>
  <c r="CD355" i="17"/>
  <c r="CA355" i="17"/>
  <c r="CF355" i="17"/>
  <c r="CB358" i="16"/>
  <c r="CE358" i="16"/>
  <c r="CG358" i="16"/>
  <c r="BY359" i="16" s="1"/>
  <c r="CC359" i="16" s="1"/>
  <c r="BO358" i="16"/>
  <c r="BT358" i="16"/>
  <c r="BL359" i="16" s="1"/>
  <c r="BP359" i="16" s="1"/>
  <c r="BQ359" i="16" s="1"/>
  <c r="BR358" i="16"/>
  <c r="BD358" i="16"/>
  <c r="BA358" i="16"/>
  <c r="BF358" i="16"/>
  <c r="AO358" i="16"/>
  <c r="AR358" i="16"/>
  <c r="AT358" i="16"/>
  <c r="AL359" i="16" s="1"/>
  <c r="AP359" i="16" s="1"/>
  <c r="AB358" i="16"/>
  <c r="AE358" i="16"/>
  <c r="AG358" i="16"/>
  <c r="Y359" i="16" s="1"/>
  <c r="AC359" i="16" s="1"/>
  <c r="U357" i="16"/>
  <c r="M356" i="15"/>
  <c r="R355" i="15"/>
  <c r="R356" i="14"/>
  <c r="M357" i="14"/>
  <c r="BC356" i="18" l="1"/>
  <c r="BH355" i="18"/>
  <c r="AH355" i="18"/>
  <c r="BQ356" i="18"/>
  <c r="BN356" i="18"/>
  <c r="BS356" i="18"/>
  <c r="AU355" i="18"/>
  <c r="AC356" i="18"/>
  <c r="CC356" i="18"/>
  <c r="AP356" i="18"/>
  <c r="O356" i="18"/>
  <c r="T356" i="18"/>
  <c r="L357" i="18" s="1"/>
  <c r="R356" i="18"/>
  <c r="CH355" i="18"/>
  <c r="BO355" i="17"/>
  <c r="BT355" i="17"/>
  <c r="BL356" i="17" s="1"/>
  <c r="BR355" i="17"/>
  <c r="AB355" i="17"/>
  <c r="AE355" i="17"/>
  <c r="AG355" i="17"/>
  <c r="Y356" i="17" s="1"/>
  <c r="BB355" i="17"/>
  <c r="BG355" i="17"/>
  <c r="AY356" i="17" s="1"/>
  <c r="BE355" i="17"/>
  <c r="O355" i="17"/>
  <c r="T355" i="17"/>
  <c r="L356" i="17" s="1"/>
  <c r="R355" i="17"/>
  <c r="AO355" i="17"/>
  <c r="AR355" i="17"/>
  <c r="AT355" i="17"/>
  <c r="AL356" i="17" s="1"/>
  <c r="CB355" i="17"/>
  <c r="CG355" i="17"/>
  <c r="BY356" i="17" s="1"/>
  <c r="CE355" i="17"/>
  <c r="CH358" i="16"/>
  <c r="BU358" i="16"/>
  <c r="BB358" i="16"/>
  <c r="BE358" i="16"/>
  <c r="BG358" i="16"/>
  <c r="AY359" i="16" s="1"/>
  <c r="BC359" i="16" s="1"/>
  <c r="AU358" i="16"/>
  <c r="AH358" i="16"/>
  <c r="Q358" i="16"/>
  <c r="N358" i="16"/>
  <c r="S358" i="16"/>
  <c r="N356" i="15"/>
  <c r="K356" i="15"/>
  <c r="P356" i="15"/>
  <c r="N357" i="14"/>
  <c r="K357" i="14"/>
  <c r="P357" i="14"/>
  <c r="P357" i="18" l="1"/>
  <c r="CD356" i="18"/>
  <c r="CA356" i="18"/>
  <c r="CF356" i="18"/>
  <c r="U356" i="18"/>
  <c r="BD356" i="18"/>
  <c r="BA356" i="18"/>
  <c r="BF356" i="18"/>
  <c r="AD356" i="18"/>
  <c r="AA356" i="18"/>
  <c r="AF356" i="18"/>
  <c r="AQ356" i="18"/>
  <c r="AN356" i="18"/>
  <c r="AS356" i="18"/>
  <c r="BO356" i="18"/>
  <c r="BR356" i="18"/>
  <c r="BT356" i="18"/>
  <c r="BL357" i="18" s="1"/>
  <c r="CH355" i="17"/>
  <c r="P356" i="17"/>
  <c r="U355" i="17"/>
  <c r="AP356" i="17"/>
  <c r="BU355" i="17"/>
  <c r="CC356" i="17"/>
  <c r="AH355" i="17"/>
  <c r="AU355" i="17"/>
  <c r="BP356" i="17"/>
  <c r="AC356" i="17"/>
  <c r="BH355" i="17"/>
  <c r="BC356" i="17"/>
  <c r="CD359" i="16"/>
  <c r="CA359" i="16"/>
  <c r="CF359" i="16"/>
  <c r="BN359" i="16"/>
  <c r="BS359" i="16"/>
  <c r="BH358" i="16"/>
  <c r="AQ359" i="16"/>
  <c r="AN359" i="16"/>
  <c r="AS359" i="16"/>
  <c r="AD359" i="16"/>
  <c r="AA359" i="16"/>
  <c r="AF359" i="16"/>
  <c r="O358" i="16"/>
  <c r="R358" i="16"/>
  <c r="T358" i="16"/>
  <c r="L359" i="16" s="1"/>
  <c r="P359" i="16" s="1"/>
  <c r="L356" i="15"/>
  <c r="O356" i="15"/>
  <c r="Q356" i="15"/>
  <c r="I357" i="15" s="1"/>
  <c r="L357" i="14"/>
  <c r="Q357" i="14"/>
  <c r="I358" i="14" s="1"/>
  <c r="O357" i="14"/>
  <c r="CB356" i="18" l="1"/>
  <c r="CE356" i="18"/>
  <c r="CG356" i="18"/>
  <c r="BY357" i="18" s="1"/>
  <c r="BU356" i="18"/>
  <c r="AO356" i="18"/>
  <c r="AR356" i="18"/>
  <c r="AT356" i="18"/>
  <c r="AL357" i="18" s="1"/>
  <c r="BP357" i="18"/>
  <c r="BB356" i="18"/>
  <c r="BG356" i="18"/>
  <c r="AY357" i="18" s="1"/>
  <c r="BE356" i="18"/>
  <c r="Q357" i="18"/>
  <c r="N357" i="18"/>
  <c r="S357" i="18"/>
  <c r="AB356" i="18"/>
  <c r="AE356" i="18"/>
  <c r="AG356" i="18"/>
  <c r="Y357" i="18" s="1"/>
  <c r="AQ356" i="17"/>
  <c r="AN356" i="17"/>
  <c r="AS356" i="17"/>
  <c r="AD356" i="17"/>
  <c r="AA356" i="17"/>
  <c r="AF356" i="17"/>
  <c r="Q356" i="17"/>
  <c r="N356" i="17"/>
  <c r="S356" i="17"/>
  <c r="BD356" i="17"/>
  <c r="BA356" i="17"/>
  <c r="BF356" i="17"/>
  <c r="CD356" i="17"/>
  <c r="CA356" i="17"/>
  <c r="CF356" i="17"/>
  <c r="BQ356" i="17"/>
  <c r="BN356" i="17"/>
  <c r="BS356" i="17"/>
  <c r="CB359" i="16"/>
  <c r="CG359" i="16"/>
  <c r="BY360" i="16" s="1"/>
  <c r="CC360" i="16" s="1"/>
  <c r="CE359" i="16"/>
  <c r="BO359" i="16"/>
  <c r="BR359" i="16"/>
  <c r="BT359" i="16"/>
  <c r="BL360" i="16" s="1"/>
  <c r="BP360" i="16" s="1"/>
  <c r="BQ360" i="16" s="1"/>
  <c r="BD359" i="16"/>
  <c r="BA359" i="16"/>
  <c r="BF359" i="16"/>
  <c r="AO359" i="16"/>
  <c r="AR359" i="16"/>
  <c r="AT359" i="16"/>
  <c r="AL360" i="16" s="1"/>
  <c r="AP360" i="16" s="1"/>
  <c r="AB359" i="16"/>
  <c r="AG359" i="16"/>
  <c r="Y360" i="16" s="1"/>
  <c r="AC360" i="16" s="1"/>
  <c r="AE359" i="16"/>
  <c r="U358" i="16"/>
  <c r="R356" i="15"/>
  <c r="M357" i="15"/>
  <c r="R357" i="14"/>
  <c r="M358" i="14"/>
  <c r="AC357" i="18" l="1"/>
  <c r="BQ357" i="18"/>
  <c r="BN357" i="18"/>
  <c r="BS357" i="18"/>
  <c r="CC357" i="18"/>
  <c r="AP357" i="18"/>
  <c r="CH356" i="18"/>
  <c r="BH356" i="18"/>
  <c r="BC357" i="18"/>
  <c r="AH356" i="18"/>
  <c r="O357" i="18"/>
  <c r="T357" i="18"/>
  <c r="L358" i="18" s="1"/>
  <c r="R357" i="18"/>
  <c r="AU356" i="18"/>
  <c r="BB356" i="17"/>
  <c r="BG356" i="17"/>
  <c r="AY357" i="17" s="1"/>
  <c r="BE356" i="17"/>
  <c r="O356" i="17"/>
  <c r="T356" i="17"/>
  <c r="L357" i="17" s="1"/>
  <c r="R356" i="17"/>
  <c r="AB356" i="17"/>
  <c r="AE356" i="17"/>
  <c r="AG356" i="17"/>
  <c r="Y357" i="17" s="1"/>
  <c r="AO356" i="17"/>
  <c r="AR356" i="17"/>
  <c r="AT356" i="17"/>
  <c r="AL357" i="17" s="1"/>
  <c r="CB356" i="17"/>
  <c r="CE356" i="17"/>
  <c r="CG356" i="17"/>
  <c r="BY357" i="17" s="1"/>
  <c r="BO356" i="17"/>
  <c r="BR356" i="17"/>
  <c r="BT356" i="17"/>
  <c r="BL357" i="17" s="1"/>
  <c r="CH359" i="16"/>
  <c r="BU359" i="16"/>
  <c r="BB359" i="16"/>
  <c r="BG359" i="16"/>
  <c r="AY360" i="16" s="1"/>
  <c r="BC360" i="16" s="1"/>
  <c r="BE359" i="16"/>
  <c r="AU359" i="16"/>
  <c r="AH359" i="16"/>
  <c r="Q359" i="16"/>
  <c r="N359" i="16"/>
  <c r="S359" i="16"/>
  <c r="N357" i="15"/>
  <c r="K357" i="15"/>
  <c r="P357" i="15"/>
  <c r="N358" i="14"/>
  <c r="K358" i="14"/>
  <c r="P358" i="14"/>
  <c r="CD357" i="18" l="1"/>
  <c r="CA357" i="18"/>
  <c r="CF357" i="18"/>
  <c r="U357" i="18"/>
  <c r="P358" i="18"/>
  <c r="AQ357" i="18"/>
  <c r="AN357" i="18"/>
  <c r="AS357" i="18"/>
  <c r="BD357" i="18"/>
  <c r="BA357" i="18"/>
  <c r="BF357" i="18"/>
  <c r="BO357" i="18"/>
  <c r="BT357" i="18"/>
  <c r="BL358" i="18" s="1"/>
  <c r="BR357" i="18"/>
  <c r="AD357" i="18"/>
  <c r="AA357" i="18"/>
  <c r="AF357" i="18"/>
  <c r="AP357" i="17"/>
  <c r="BU356" i="17"/>
  <c r="BH356" i="17"/>
  <c r="CC357" i="17"/>
  <c r="AH356" i="17"/>
  <c r="BP357" i="17"/>
  <c r="AU356" i="17"/>
  <c r="AC357" i="17"/>
  <c r="P357" i="17"/>
  <c r="BC357" i="17"/>
  <c r="CH356" i="17"/>
  <c r="U356" i="17"/>
  <c r="CD360" i="16"/>
  <c r="CA360" i="16"/>
  <c r="CF360" i="16"/>
  <c r="BN360" i="16"/>
  <c r="BS360" i="16"/>
  <c r="BH359" i="16"/>
  <c r="AQ360" i="16"/>
  <c r="AN360" i="16"/>
  <c r="AS360" i="16"/>
  <c r="AD360" i="16"/>
  <c r="AA360" i="16"/>
  <c r="AF360" i="16"/>
  <c r="O359" i="16"/>
  <c r="T359" i="16"/>
  <c r="L360" i="16" s="1"/>
  <c r="P360" i="16" s="1"/>
  <c r="R359" i="16"/>
  <c r="L357" i="15"/>
  <c r="O357" i="15"/>
  <c r="Q357" i="15"/>
  <c r="I358" i="15" s="1"/>
  <c r="L358" i="14"/>
  <c r="O358" i="14"/>
  <c r="Q358" i="14"/>
  <c r="I359" i="14" s="1"/>
  <c r="BP358" i="18" l="1"/>
  <c r="AB357" i="18"/>
  <c r="AE357" i="18"/>
  <c r="AG357" i="18"/>
  <c r="Y358" i="18" s="1"/>
  <c r="BB357" i="18"/>
  <c r="BG357" i="18"/>
  <c r="AY358" i="18" s="1"/>
  <c r="BE357" i="18"/>
  <c r="AO357" i="18"/>
  <c r="AT357" i="18"/>
  <c r="AL358" i="18" s="1"/>
  <c r="AR357" i="18"/>
  <c r="CB357" i="18"/>
  <c r="CG357" i="18"/>
  <c r="BY358" i="18" s="1"/>
  <c r="CE357" i="18"/>
  <c r="Q358" i="18"/>
  <c r="N358" i="18"/>
  <c r="S358" i="18"/>
  <c r="BU357" i="18"/>
  <c r="CD357" i="17"/>
  <c r="CA357" i="17"/>
  <c r="CF357" i="17"/>
  <c r="BD357" i="17"/>
  <c r="BA357" i="17"/>
  <c r="BF357" i="17"/>
  <c r="BQ357" i="17"/>
  <c r="BN357" i="17"/>
  <c r="BS357" i="17"/>
  <c r="AQ357" i="17"/>
  <c r="AN357" i="17"/>
  <c r="AS357" i="17"/>
  <c r="AD357" i="17"/>
  <c r="AA357" i="17"/>
  <c r="AF357" i="17"/>
  <c r="Q357" i="17"/>
  <c r="N357" i="17"/>
  <c r="S357" i="17"/>
  <c r="CB360" i="16"/>
  <c r="CE360" i="16"/>
  <c r="CG360" i="16"/>
  <c r="BY361" i="16" s="1"/>
  <c r="CC361" i="16" s="1"/>
  <c r="BO360" i="16"/>
  <c r="BT360" i="16"/>
  <c r="BL361" i="16" s="1"/>
  <c r="BP361" i="16" s="1"/>
  <c r="BQ361" i="16" s="1"/>
  <c r="BR360" i="16"/>
  <c r="BD360" i="16"/>
  <c r="BA360" i="16"/>
  <c r="BF360" i="16"/>
  <c r="AO360" i="16"/>
  <c r="AT360" i="16"/>
  <c r="AL361" i="16" s="1"/>
  <c r="AP361" i="16" s="1"/>
  <c r="AR360" i="16"/>
  <c r="AB360" i="16"/>
  <c r="AE360" i="16"/>
  <c r="AG360" i="16"/>
  <c r="Y361" i="16" s="1"/>
  <c r="AC361" i="16" s="1"/>
  <c r="U359" i="16"/>
  <c r="R357" i="15"/>
  <c r="M358" i="15"/>
  <c r="M359" i="14"/>
  <c r="R358" i="14"/>
  <c r="O358" i="18" l="1"/>
  <c r="R358" i="18"/>
  <c r="T358" i="18"/>
  <c r="L359" i="18" s="1"/>
  <c r="AC358" i="18"/>
  <c r="AH357" i="18"/>
  <c r="BH357" i="18"/>
  <c r="AP358" i="18"/>
  <c r="CH357" i="18"/>
  <c r="BC358" i="18"/>
  <c r="BQ358" i="18"/>
  <c r="BN358" i="18"/>
  <c r="BS358" i="18"/>
  <c r="AU357" i="18"/>
  <c r="CC358" i="18"/>
  <c r="BO357" i="17"/>
  <c r="BR357" i="17"/>
  <c r="BT357" i="17"/>
  <c r="BL358" i="17" s="1"/>
  <c r="AB357" i="17"/>
  <c r="AE357" i="17"/>
  <c r="AG357" i="17"/>
  <c r="Y358" i="17" s="1"/>
  <c r="BB357" i="17"/>
  <c r="BE357" i="17"/>
  <c r="BG357" i="17"/>
  <c r="AY358" i="17" s="1"/>
  <c r="AO357" i="17"/>
  <c r="AT357" i="17"/>
  <c r="AL358" i="17" s="1"/>
  <c r="AR357" i="17"/>
  <c r="CB357" i="17"/>
  <c r="CE357" i="17"/>
  <c r="CG357" i="17"/>
  <c r="BY358" i="17" s="1"/>
  <c r="O357" i="17"/>
  <c r="T357" i="17"/>
  <c r="L358" i="17" s="1"/>
  <c r="R357" i="17"/>
  <c r="CH360" i="16"/>
  <c r="BU360" i="16"/>
  <c r="BB360" i="16"/>
  <c r="BG360" i="16"/>
  <c r="AY361" i="16" s="1"/>
  <c r="BC361" i="16" s="1"/>
  <c r="BE360" i="16"/>
  <c r="AU360" i="16"/>
  <c r="AH360" i="16"/>
  <c r="Q360" i="16"/>
  <c r="N360" i="16"/>
  <c r="S360" i="16"/>
  <c r="N358" i="15"/>
  <c r="K358" i="15"/>
  <c r="P358" i="15"/>
  <c r="N359" i="14"/>
  <c r="K359" i="14"/>
  <c r="P359" i="14"/>
  <c r="CD358" i="18" l="1"/>
  <c r="CA358" i="18"/>
  <c r="CF358" i="18"/>
  <c r="AQ358" i="18"/>
  <c r="AN358" i="18"/>
  <c r="AS358" i="18"/>
  <c r="P359" i="18"/>
  <c r="BD358" i="18"/>
  <c r="BA358" i="18"/>
  <c r="BF358" i="18"/>
  <c r="AD358" i="18"/>
  <c r="AA358" i="18"/>
  <c r="AF358" i="18"/>
  <c r="U358" i="18"/>
  <c r="BO358" i="18"/>
  <c r="BT358" i="18"/>
  <c r="BL359" i="18" s="1"/>
  <c r="BR358" i="18"/>
  <c r="AC358" i="17"/>
  <c r="AH357" i="17"/>
  <c r="BU357" i="17"/>
  <c r="U357" i="17"/>
  <c r="AU357" i="17"/>
  <c r="AP358" i="17"/>
  <c r="CC358" i="17"/>
  <c r="P358" i="17"/>
  <c r="BP358" i="17"/>
  <c r="BC358" i="17"/>
  <c r="CH357" i="17"/>
  <c r="BH357" i="17"/>
  <c r="CD361" i="16"/>
  <c r="CA361" i="16"/>
  <c r="CF361" i="16"/>
  <c r="BN361" i="16"/>
  <c r="BS361" i="16"/>
  <c r="BH360" i="16"/>
  <c r="AQ361" i="16"/>
  <c r="AN361" i="16"/>
  <c r="AS361" i="16"/>
  <c r="AD361" i="16"/>
  <c r="AA361" i="16"/>
  <c r="AF361" i="16"/>
  <c r="O360" i="16"/>
  <c r="R360" i="16"/>
  <c r="T360" i="16"/>
  <c r="L361" i="16" s="1"/>
  <c r="P361" i="16" s="1"/>
  <c r="L358" i="15"/>
  <c r="O358" i="15"/>
  <c r="Q358" i="15"/>
  <c r="I359" i="15" s="1"/>
  <c r="L359" i="14"/>
  <c r="Q359" i="14"/>
  <c r="I360" i="14" s="1"/>
  <c r="O359" i="14"/>
  <c r="Q359" i="18" l="1"/>
  <c r="N359" i="18"/>
  <c r="S359" i="18"/>
  <c r="AO358" i="18"/>
  <c r="AT358" i="18"/>
  <c r="AL359" i="18" s="1"/>
  <c r="AR358" i="18"/>
  <c r="BU358" i="18"/>
  <c r="BB358" i="18"/>
  <c r="BE358" i="18"/>
  <c r="BG358" i="18"/>
  <c r="AY359" i="18" s="1"/>
  <c r="CB358" i="18"/>
  <c r="CE358" i="18"/>
  <c r="CG358" i="18"/>
  <c r="BY359" i="18" s="1"/>
  <c r="AB358" i="18"/>
  <c r="AE358" i="18"/>
  <c r="AG358" i="18"/>
  <c r="Y359" i="18" s="1"/>
  <c r="BP359" i="18"/>
  <c r="Q358" i="17"/>
  <c r="N358" i="17"/>
  <c r="S358" i="17"/>
  <c r="AQ358" i="17"/>
  <c r="AN358" i="17"/>
  <c r="AS358" i="17"/>
  <c r="BQ358" i="17"/>
  <c r="BN358" i="17"/>
  <c r="BS358" i="17"/>
  <c r="AD358" i="17"/>
  <c r="AA358" i="17"/>
  <c r="AF358" i="17"/>
  <c r="CD358" i="17"/>
  <c r="CA358" i="17"/>
  <c r="CF358" i="17"/>
  <c r="BD358" i="17"/>
  <c r="BA358" i="17"/>
  <c r="BF358" i="17"/>
  <c r="CB361" i="16"/>
  <c r="CG361" i="16"/>
  <c r="BY362" i="16" s="1"/>
  <c r="CC362" i="16" s="1"/>
  <c r="CE361" i="16"/>
  <c r="BO361" i="16"/>
  <c r="BR361" i="16"/>
  <c r="BT361" i="16"/>
  <c r="BL362" i="16" s="1"/>
  <c r="BP362" i="16" s="1"/>
  <c r="BQ362" i="16" s="1"/>
  <c r="BD361" i="16"/>
  <c r="BA361" i="16"/>
  <c r="BF361" i="16"/>
  <c r="AO361" i="16"/>
  <c r="AT361" i="16"/>
  <c r="AL362" i="16" s="1"/>
  <c r="AP362" i="16" s="1"/>
  <c r="AR361" i="16"/>
  <c r="AB361" i="16"/>
  <c r="AE361" i="16"/>
  <c r="AG361" i="16"/>
  <c r="Y362" i="16" s="1"/>
  <c r="AC362" i="16" s="1"/>
  <c r="U360" i="16"/>
  <c r="R358" i="15"/>
  <c r="M359" i="15"/>
  <c r="R359" i="14"/>
  <c r="M360" i="14"/>
  <c r="BQ359" i="18" l="1"/>
  <c r="BN359" i="18"/>
  <c r="BS359" i="18"/>
  <c r="AP359" i="18"/>
  <c r="AH358" i="18"/>
  <c r="AU358" i="18"/>
  <c r="BH358" i="18"/>
  <c r="O359" i="18"/>
  <c r="R359" i="18"/>
  <c r="T359" i="18"/>
  <c r="L360" i="18" s="1"/>
  <c r="CH358" i="18"/>
  <c r="BC359" i="18"/>
  <c r="AC359" i="18"/>
  <c r="CC359" i="18"/>
  <c r="BO358" i="17"/>
  <c r="BT358" i="17"/>
  <c r="BL359" i="17" s="1"/>
  <c r="BR358" i="17"/>
  <c r="CB358" i="17"/>
  <c r="CE358" i="17"/>
  <c r="CG358" i="17"/>
  <c r="BY359" i="17" s="1"/>
  <c r="AO358" i="17"/>
  <c r="AR358" i="17"/>
  <c r="AT358" i="17"/>
  <c r="AL359" i="17" s="1"/>
  <c r="AB358" i="17"/>
  <c r="AG358" i="17"/>
  <c r="Y359" i="17" s="1"/>
  <c r="AE358" i="17"/>
  <c r="O358" i="17"/>
  <c r="R358" i="17"/>
  <c r="T358" i="17"/>
  <c r="L359" i="17" s="1"/>
  <c r="BB358" i="17"/>
  <c r="BG358" i="17"/>
  <c r="AY359" i="17" s="1"/>
  <c r="BE358" i="17"/>
  <c r="CH361" i="16"/>
  <c r="BU361" i="16"/>
  <c r="BB361" i="16"/>
  <c r="BG361" i="16"/>
  <c r="AY362" i="16" s="1"/>
  <c r="BC362" i="16" s="1"/>
  <c r="BE361" i="16"/>
  <c r="AU361" i="16"/>
  <c r="AH361" i="16"/>
  <c r="Q361" i="16"/>
  <c r="N361" i="16"/>
  <c r="S361" i="16"/>
  <c r="N359" i="15"/>
  <c r="K359" i="15"/>
  <c r="P359" i="15"/>
  <c r="N360" i="14"/>
  <c r="K360" i="14"/>
  <c r="P360" i="14"/>
  <c r="CD359" i="18" l="1"/>
  <c r="CA359" i="18"/>
  <c r="CF359" i="18"/>
  <c r="BD359" i="18"/>
  <c r="BA359" i="18"/>
  <c r="BF359" i="18"/>
  <c r="P360" i="18"/>
  <c r="U359" i="18"/>
  <c r="AD359" i="18"/>
  <c r="AA359" i="18"/>
  <c r="AF359" i="18"/>
  <c r="BO359" i="18"/>
  <c r="BT359" i="18"/>
  <c r="BL360" i="18" s="1"/>
  <c r="BR359" i="18"/>
  <c r="AQ359" i="18"/>
  <c r="AN359" i="18"/>
  <c r="AS359" i="18"/>
  <c r="CC359" i="17"/>
  <c r="CH358" i="17"/>
  <c r="BP359" i="17"/>
  <c r="BH358" i="17"/>
  <c r="AH358" i="17"/>
  <c r="AP359" i="17"/>
  <c r="BC359" i="17"/>
  <c r="AC359" i="17"/>
  <c r="BU358" i="17"/>
  <c r="P359" i="17"/>
  <c r="U358" i="17"/>
  <c r="AU358" i="17"/>
  <c r="CD362" i="16"/>
  <c r="CA362" i="16"/>
  <c r="CF362" i="16"/>
  <c r="BN362" i="16"/>
  <c r="BS362" i="16"/>
  <c r="BH361" i="16"/>
  <c r="AQ362" i="16"/>
  <c r="AN362" i="16"/>
  <c r="AS362" i="16"/>
  <c r="AD362" i="16"/>
  <c r="AA362" i="16"/>
  <c r="AF362" i="16"/>
  <c r="O361" i="16"/>
  <c r="R361" i="16"/>
  <c r="T361" i="16"/>
  <c r="L362" i="16" s="1"/>
  <c r="P362" i="16" s="1"/>
  <c r="L359" i="15"/>
  <c r="O359" i="15"/>
  <c r="Q359" i="15"/>
  <c r="I360" i="15" s="1"/>
  <c r="L360" i="14"/>
  <c r="O360" i="14"/>
  <c r="Q360" i="14"/>
  <c r="I361" i="14" s="1"/>
  <c r="BP360" i="18" l="1"/>
  <c r="AO359" i="18"/>
  <c r="AR359" i="18"/>
  <c r="AT359" i="18"/>
  <c r="AL360" i="18" s="1"/>
  <c r="BB359" i="18"/>
  <c r="BG359" i="18"/>
  <c r="AY360" i="18" s="1"/>
  <c r="BE359" i="18"/>
  <c r="CB359" i="18"/>
  <c r="CE359" i="18"/>
  <c r="CG359" i="18"/>
  <c r="BY360" i="18" s="1"/>
  <c r="AB359" i="18"/>
  <c r="AE359" i="18"/>
  <c r="AG359" i="18"/>
  <c r="Y360" i="18" s="1"/>
  <c r="BU359" i="18"/>
  <c r="Q360" i="18"/>
  <c r="N360" i="18"/>
  <c r="S360" i="18"/>
  <c r="BD359" i="17"/>
  <c r="BA359" i="17"/>
  <c r="BF359" i="17"/>
  <c r="Q359" i="17"/>
  <c r="N359" i="17"/>
  <c r="S359" i="17"/>
  <c r="AQ359" i="17"/>
  <c r="AN359" i="17"/>
  <c r="AS359" i="17"/>
  <c r="AD359" i="17"/>
  <c r="AA359" i="17"/>
  <c r="AF359" i="17"/>
  <c r="BQ359" i="17"/>
  <c r="BN359" i="17"/>
  <c r="BS359" i="17"/>
  <c r="CD359" i="17"/>
  <c r="CA359" i="17"/>
  <c r="CF359" i="17"/>
  <c r="CB362" i="16"/>
  <c r="CE362" i="16"/>
  <c r="CG362" i="16"/>
  <c r="BY363" i="16" s="1"/>
  <c r="CC363" i="16" s="1"/>
  <c r="BO362" i="16"/>
  <c r="BT362" i="16"/>
  <c r="BL363" i="16" s="1"/>
  <c r="BP363" i="16" s="1"/>
  <c r="BQ363" i="16" s="1"/>
  <c r="BR362" i="16"/>
  <c r="BD362" i="16"/>
  <c r="BA362" i="16"/>
  <c r="BF362" i="16"/>
  <c r="AO362" i="16"/>
  <c r="AR362" i="16"/>
  <c r="AT362" i="16"/>
  <c r="AL363" i="16" s="1"/>
  <c r="AP363" i="16" s="1"/>
  <c r="AB362" i="16"/>
  <c r="AG362" i="16"/>
  <c r="Y363" i="16" s="1"/>
  <c r="AC363" i="16" s="1"/>
  <c r="AE362" i="16"/>
  <c r="U361" i="16"/>
  <c r="M360" i="15"/>
  <c r="R359" i="15"/>
  <c r="M361" i="14"/>
  <c r="R360" i="14"/>
  <c r="AP360" i="18" l="1"/>
  <c r="O360" i="18"/>
  <c r="R360" i="18"/>
  <c r="T360" i="18"/>
  <c r="L361" i="18" s="1"/>
  <c r="BC360" i="18"/>
  <c r="CH359" i="18"/>
  <c r="AC360" i="18"/>
  <c r="CC360" i="18"/>
  <c r="AU359" i="18"/>
  <c r="BH359" i="18"/>
  <c r="AH359" i="18"/>
  <c r="BQ360" i="18"/>
  <c r="BN360" i="18"/>
  <c r="BS360" i="18"/>
  <c r="AO359" i="17"/>
  <c r="AR359" i="17"/>
  <c r="AT359" i="17"/>
  <c r="AL360" i="17" s="1"/>
  <c r="BO359" i="17"/>
  <c r="BR359" i="17"/>
  <c r="BT359" i="17"/>
  <c r="BL360" i="17" s="1"/>
  <c r="BB359" i="17"/>
  <c r="BG359" i="17"/>
  <c r="AY360" i="17" s="1"/>
  <c r="BE359" i="17"/>
  <c r="O359" i="17"/>
  <c r="T359" i="17"/>
  <c r="L360" i="17" s="1"/>
  <c r="R359" i="17"/>
  <c r="AB359" i="17"/>
  <c r="AE359" i="17"/>
  <c r="AG359" i="17"/>
  <c r="Y360" i="17" s="1"/>
  <c r="CB359" i="17"/>
  <c r="CE359" i="17"/>
  <c r="CG359" i="17"/>
  <c r="BY360" i="17" s="1"/>
  <c r="CH362" i="16"/>
  <c r="BU362" i="16"/>
  <c r="BB362" i="16"/>
  <c r="BG362" i="16"/>
  <c r="AY363" i="16" s="1"/>
  <c r="BC363" i="16" s="1"/>
  <c r="BE362" i="16"/>
  <c r="AU362" i="16"/>
  <c r="AH362" i="16"/>
  <c r="Q362" i="16"/>
  <c r="N362" i="16"/>
  <c r="S362" i="16"/>
  <c r="N360" i="15"/>
  <c r="K360" i="15"/>
  <c r="P360" i="15"/>
  <c r="N361" i="14"/>
  <c r="K361" i="14"/>
  <c r="P361" i="14"/>
  <c r="CD360" i="18" l="1"/>
  <c r="CA360" i="18"/>
  <c r="CF360" i="18"/>
  <c r="BD360" i="18"/>
  <c r="BA360" i="18"/>
  <c r="BF360" i="18"/>
  <c r="P361" i="18"/>
  <c r="AD360" i="18"/>
  <c r="AA360" i="18"/>
  <c r="AF360" i="18"/>
  <c r="U360" i="18"/>
  <c r="BO360" i="18"/>
  <c r="BT360" i="18"/>
  <c r="BL361" i="18" s="1"/>
  <c r="BR360" i="18"/>
  <c r="AQ360" i="18"/>
  <c r="AN360" i="18"/>
  <c r="AS360" i="18"/>
  <c r="BH359" i="17"/>
  <c r="BP360" i="17"/>
  <c r="BC360" i="17"/>
  <c r="AC360" i="17"/>
  <c r="AP360" i="17"/>
  <c r="P360" i="17"/>
  <c r="CH359" i="17"/>
  <c r="AU359" i="17"/>
  <c r="CC360" i="17"/>
  <c r="BU359" i="17"/>
  <c r="AH359" i="17"/>
  <c r="U359" i="17"/>
  <c r="CD363" i="16"/>
  <c r="CA363" i="16"/>
  <c r="CF363" i="16"/>
  <c r="BN363" i="16"/>
  <c r="BS363" i="16"/>
  <c r="BH362" i="16"/>
  <c r="AQ363" i="16"/>
  <c r="AN363" i="16"/>
  <c r="AS363" i="16"/>
  <c r="AD363" i="16"/>
  <c r="AA363" i="16"/>
  <c r="AF363" i="16"/>
  <c r="O362" i="16"/>
  <c r="T362" i="16"/>
  <c r="L363" i="16" s="1"/>
  <c r="P363" i="16" s="1"/>
  <c r="R362" i="16"/>
  <c r="L360" i="15"/>
  <c r="Q360" i="15"/>
  <c r="I361" i="15" s="1"/>
  <c r="O360" i="15"/>
  <c r="L361" i="14"/>
  <c r="Q361" i="14"/>
  <c r="I362" i="14" s="1"/>
  <c r="O361" i="14"/>
  <c r="BP361" i="18" l="1"/>
  <c r="BB360" i="18"/>
  <c r="BE360" i="18"/>
  <c r="BG360" i="18"/>
  <c r="AY361" i="18" s="1"/>
  <c r="AO360" i="18"/>
  <c r="AT360" i="18"/>
  <c r="AL361" i="18" s="1"/>
  <c r="AR360" i="18"/>
  <c r="AB360" i="18"/>
  <c r="AG360" i="18"/>
  <c r="Y361" i="18" s="1"/>
  <c r="AE360" i="18"/>
  <c r="CB360" i="18"/>
  <c r="CG360" i="18"/>
  <c r="BY361" i="18" s="1"/>
  <c r="CE360" i="18"/>
  <c r="Q361" i="18"/>
  <c r="N361" i="18"/>
  <c r="S361" i="18"/>
  <c r="BU360" i="18"/>
  <c r="AD360" i="17"/>
  <c r="AA360" i="17"/>
  <c r="AF360" i="17"/>
  <c r="BQ360" i="17"/>
  <c r="BN360" i="17"/>
  <c r="BS360" i="17"/>
  <c r="Q360" i="17"/>
  <c r="N360" i="17"/>
  <c r="S360" i="17"/>
  <c r="CD360" i="17"/>
  <c r="CA360" i="17"/>
  <c r="CF360" i="17"/>
  <c r="BD360" i="17"/>
  <c r="BA360" i="17"/>
  <c r="BF360" i="17"/>
  <c r="AQ360" i="17"/>
  <c r="AN360" i="17"/>
  <c r="AS360" i="17"/>
  <c r="CB363" i="16"/>
  <c r="CG363" i="16"/>
  <c r="BY364" i="16" s="1"/>
  <c r="CC364" i="16" s="1"/>
  <c r="CE363" i="16"/>
  <c r="BO363" i="16"/>
  <c r="BR363" i="16"/>
  <c r="BT363" i="16"/>
  <c r="BL364" i="16" s="1"/>
  <c r="BP364" i="16" s="1"/>
  <c r="BQ364" i="16" s="1"/>
  <c r="BD363" i="16"/>
  <c r="BA363" i="16"/>
  <c r="BF363" i="16"/>
  <c r="AO363" i="16"/>
  <c r="AT363" i="16"/>
  <c r="AL364" i="16" s="1"/>
  <c r="AP364" i="16" s="1"/>
  <c r="AR363" i="16"/>
  <c r="AB363" i="16"/>
  <c r="AG363" i="16"/>
  <c r="Y364" i="16" s="1"/>
  <c r="AC364" i="16" s="1"/>
  <c r="AE363" i="16"/>
  <c r="U362" i="16"/>
  <c r="R360" i="15"/>
  <c r="M361" i="15"/>
  <c r="M362" i="14"/>
  <c r="R361" i="14"/>
  <c r="AH360" i="18" l="1"/>
  <c r="AC361" i="18"/>
  <c r="AU360" i="18"/>
  <c r="BC361" i="18"/>
  <c r="O361" i="18"/>
  <c r="R361" i="18"/>
  <c r="T361" i="18"/>
  <c r="L362" i="18" s="1"/>
  <c r="CH360" i="18"/>
  <c r="AP361" i="18"/>
  <c r="BH360" i="18"/>
  <c r="CC361" i="18"/>
  <c r="BQ361" i="18"/>
  <c r="BN361" i="18"/>
  <c r="BS361" i="18"/>
  <c r="BB360" i="17"/>
  <c r="BE360" i="17"/>
  <c r="BG360" i="17"/>
  <c r="AY361" i="17" s="1"/>
  <c r="BO360" i="17"/>
  <c r="BT360" i="17"/>
  <c r="BL361" i="17" s="1"/>
  <c r="BR360" i="17"/>
  <c r="O360" i="17"/>
  <c r="R360" i="17"/>
  <c r="T360" i="17"/>
  <c r="L361" i="17" s="1"/>
  <c r="AB360" i="17"/>
  <c r="AE360" i="17"/>
  <c r="AG360" i="17"/>
  <c r="Y361" i="17" s="1"/>
  <c r="CB360" i="17"/>
  <c r="CG360" i="17"/>
  <c r="BY361" i="17" s="1"/>
  <c r="CE360" i="17"/>
  <c r="AO360" i="17"/>
  <c r="AT360" i="17"/>
  <c r="AL361" i="17" s="1"/>
  <c r="AR360" i="17"/>
  <c r="CH363" i="16"/>
  <c r="BU363" i="16"/>
  <c r="BB363" i="16"/>
  <c r="BE363" i="16"/>
  <c r="BG363" i="16"/>
  <c r="AY364" i="16" s="1"/>
  <c r="BC364" i="16" s="1"/>
  <c r="AU363" i="16"/>
  <c r="AH363" i="16"/>
  <c r="Q363" i="16"/>
  <c r="N363" i="16"/>
  <c r="S363" i="16"/>
  <c r="N361" i="15"/>
  <c r="K361" i="15"/>
  <c r="P361" i="15"/>
  <c r="N362" i="14"/>
  <c r="K362" i="14"/>
  <c r="P362" i="14"/>
  <c r="CD361" i="18" l="1"/>
  <c r="CA361" i="18"/>
  <c r="CF361" i="18"/>
  <c r="BD361" i="18"/>
  <c r="BA361" i="18"/>
  <c r="BF361" i="18"/>
  <c r="P362" i="18"/>
  <c r="AD361" i="18"/>
  <c r="AA361" i="18"/>
  <c r="AF361" i="18"/>
  <c r="U361" i="18"/>
  <c r="AQ361" i="18"/>
  <c r="AN361" i="18"/>
  <c r="AS361" i="18"/>
  <c r="BO361" i="18"/>
  <c r="BT361" i="18"/>
  <c r="BL362" i="18" s="1"/>
  <c r="BR361" i="18"/>
  <c r="BU360" i="17"/>
  <c r="AP361" i="17"/>
  <c r="P361" i="17"/>
  <c r="BH360" i="17"/>
  <c r="AU360" i="17"/>
  <c r="BP361" i="17"/>
  <c r="CH360" i="17"/>
  <c r="AC361" i="17"/>
  <c r="AH360" i="17"/>
  <c r="BC361" i="17"/>
  <c r="CC361" i="17"/>
  <c r="U360" i="17"/>
  <c r="CD364" i="16"/>
  <c r="CA364" i="16"/>
  <c r="CF364" i="16"/>
  <c r="BN364" i="16"/>
  <c r="BS364" i="16"/>
  <c r="BH363" i="16"/>
  <c r="AQ364" i="16"/>
  <c r="AN364" i="16"/>
  <c r="AS364" i="16"/>
  <c r="AA364" i="16"/>
  <c r="AD364" i="16"/>
  <c r="AF364" i="16"/>
  <c r="O363" i="16"/>
  <c r="R363" i="16"/>
  <c r="T363" i="16"/>
  <c r="L364" i="16" s="1"/>
  <c r="P364" i="16" s="1"/>
  <c r="L361" i="15"/>
  <c r="O361" i="15"/>
  <c r="Q361" i="15"/>
  <c r="I362" i="15" s="1"/>
  <c r="L362" i="14"/>
  <c r="Q362" i="14"/>
  <c r="I363" i="14" s="1"/>
  <c r="O362" i="14"/>
  <c r="Q362" i="18" l="1"/>
  <c r="N362" i="18"/>
  <c r="S362" i="18"/>
  <c r="AO361" i="18"/>
  <c r="AT361" i="18"/>
  <c r="AL362" i="18" s="1"/>
  <c r="AR361" i="18"/>
  <c r="BP362" i="18"/>
  <c r="AB361" i="18"/>
  <c r="AE361" i="18"/>
  <c r="AG361" i="18"/>
  <c r="Y362" i="18" s="1"/>
  <c r="CB361" i="18"/>
  <c r="CE361" i="18"/>
  <c r="CG361" i="18"/>
  <c r="BY362" i="18" s="1"/>
  <c r="BB361" i="18"/>
  <c r="BE361" i="18"/>
  <c r="BG361" i="18"/>
  <c r="AY362" i="18" s="1"/>
  <c r="BU361" i="18"/>
  <c r="CD361" i="17"/>
  <c r="CA361" i="17"/>
  <c r="CF361" i="17"/>
  <c r="Q361" i="17"/>
  <c r="N361" i="17"/>
  <c r="S361" i="17"/>
  <c r="BQ361" i="17"/>
  <c r="BN361" i="17"/>
  <c r="BS361" i="17"/>
  <c r="AQ361" i="17"/>
  <c r="AN361" i="17"/>
  <c r="AS361" i="17"/>
  <c r="AD361" i="17"/>
  <c r="AA361" i="17"/>
  <c r="AF361" i="17"/>
  <c r="BD361" i="17"/>
  <c r="BA361" i="17"/>
  <c r="BF361" i="17"/>
  <c r="CB364" i="16"/>
  <c r="CG364" i="16"/>
  <c r="BY365" i="16" s="1"/>
  <c r="CC365" i="16" s="1"/>
  <c r="CE364" i="16"/>
  <c r="BO364" i="16"/>
  <c r="BT364" i="16"/>
  <c r="BL365" i="16" s="1"/>
  <c r="BP365" i="16" s="1"/>
  <c r="BQ365" i="16" s="1"/>
  <c r="BR364" i="16"/>
  <c r="BD364" i="16"/>
  <c r="BA364" i="16"/>
  <c r="BF364" i="16"/>
  <c r="AO364" i="16"/>
  <c r="AR364" i="16"/>
  <c r="AT364" i="16"/>
  <c r="AL365" i="16" s="1"/>
  <c r="AP365" i="16" s="1"/>
  <c r="AB364" i="16"/>
  <c r="AG364" i="16"/>
  <c r="Y365" i="16" s="1"/>
  <c r="AC365" i="16" s="1"/>
  <c r="AE364" i="16"/>
  <c r="U363" i="16"/>
  <c r="M362" i="15"/>
  <c r="R361" i="15"/>
  <c r="M363" i="14"/>
  <c r="R362" i="14"/>
  <c r="AU361" i="18" l="1"/>
  <c r="CH361" i="18"/>
  <c r="AP362" i="18"/>
  <c r="AH361" i="18"/>
  <c r="BC362" i="18"/>
  <c r="O362" i="18"/>
  <c r="T362" i="18"/>
  <c r="L363" i="18" s="1"/>
  <c r="R362" i="18"/>
  <c r="CC362" i="18"/>
  <c r="AC362" i="18"/>
  <c r="BH361" i="18"/>
  <c r="BQ362" i="18"/>
  <c r="BN362" i="18"/>
  <c r="BS362" i="18"/>
  <c r="AB361" i="17"/>
  <c r="AE361" i="17"/>
  <c r="AG361" i="17"/>
  <c r="Y362" i="17" s="1"/>
  <c r="AO361" i="17"/>
  <c r="AR361" i="17"/>
  <c r="AT361" i="17"/>
  <c r="AL362" i="17" s="1"/>
  <c r="BO361" i="17"/>
  <c r="BR361" i="17"/>
  <c r="BT361" i="17"/>
  <c r="BL362" i="17" s="1"/>
  <c r="O361" i="17"/>
  <c r="T361" i="17"/>
  <c r="L362" i="17" s="1"/>
  <c r="R361" i="17"/>
  <c r="CB361" i="17"/>
  <c r="CE361" i="17"/>
  <c r="CG361" i="17"/>
  <c r="BY362" i="17" s="1"/>
  <c r="BB361" i="17"/>
  <c r="BG361" i="17"/>
  <c r="AY362" i="17" s="1"/>
  <c r="BE361" i="17"/>
  <c r="CH364" i="16"/>
  <c r="BU364" i="16"/>
  <c r="BB364" i="16"/>
  <c r="BG364" i="16"/>
  <c r="AY365" i="16" s="1"/>
  <c r="BC365" i="16" s="1"/>
  <c r="BE364" i="16"/>
  <c r="AU364" i="16"/>
  <c r="AH364" i="16"/>
  <c r="Q364" i="16"/>
  <c r="N364" i="16"/>
  <c r="S364" i="16"/>
  <c r="N362" i="15"/>
  <c r="K362" i="15"/>
  <c r="P362" i="15"/>
  <c r="N363" i="14"/>
  <c r="K363" i="14"/>
  <c r="P363" i="14"/>
  <c r="AQ362" i="18" l="1"/>
  <c r="AN362" i="18"/>
  <c r="AS362" i="18"/>
  <c r="BO362" i="18"/>
  <c r="BR362" i="18"/>
  <c r="BT362" i="18"/>
  <c r="BL363" i="18" s="1"/>
  <c r="CD362" i="18"/>
  <c r="CA362" i="18"/>
  <c r="CF362" i="18"/>
  <c r="U362" i="18"/>
  <c r="P363" i="18"/>
  <c r="AD362" i="18"/>
  <c r="AA362" i="18"/>
  <c r="AF362" i="18"/>
  <c r="BD362" i="18"/>
  <c r="BA362" i="18"/>
  <c r="BF362" i="18"/>
  <c r="AU361" i="17"/>
  <c r="U361" i="17"/>
  <c r="BP362" i="17"/>
  <c r="BU361" i="17"/>
  <c r="AH361" i="17"/>
  <c r="BH361" i="17"/>
  <c r="P362" i="17"/>
  <c r="CC362" i="17"/>
  <c r="AP362" i="17"/>
  <c r="BC362" i="17"/>
  <c r="AC362" i="17"/>
  <c r="CH361" i="17"/>
  <c r="CD365" i="16"/>
  <c r="CA365" i="16"/>
  <c r="CF365" i="16"/>
  <c r="BN365" i="16"/>
  <c r="BS365" i="16"/>
  <c r="BH364" i="16"/>
  <c r="AQ365" i="16"/>
  <c r="AN365" i="16"/>
  <c r="AS365" i="16"/>
  <c r="AD365" i="16"/>
  <c r="AA365" i="16"/>
  <c r="AF365" i="16"/>
  <c r="O364" i="16"/>
  <c r="R364" i="16"/>
  <c r="T364" i="16"/>
  <c r="L365" i="16" s="1"/>
  <c r="P365" i="16" s="1"/>
  <c r="L362" i="15"/>
  <c r="Q362" i="15"/>
  <c r="I363" i="15" s="1"/>
  <c r="O362" i="15"/>
  <c r="L363" i="14"/>
  <c r="O363" i="14"/>
  <c r="Q363" i="14"/>
  <c r="I364" i="14" s="1"/>
  <c r="AB362" i="18" l="1"/>
  <c r="AG362" i="18"/>
  <c r="Y363" i="18" s="1"/>
  <c r="AE362" i="18"/>
  <c r="BU362" i="18"/>
  <c r="BB362" i="18"/>
  <c r="BG362" i="18"/>
  <c r="AY363" i="18" s="1"/>
  <c r="BE362" i="18"/>
  <c r="AO362" i="18"/>
  <c r="AR362" i="18"/>
  <c r="AT362" i="18"/>
  <c r="AL363" i="18" s="1"/>
  <c r="BP363" i="18"/>
  <c r="Q363" i="18"/>
  <c r="N363" i="18"/>
  <c r="S363" i="18"/>
  <c r="CB362" i="18"/>
  <c r="CE362" i="18"/>
  <c r="CG362" i="18"/>
  <c r="BY363" i="18" s="1"/>
  <c r="BQ362" i="17"/>
  <c r="BN362" i="17"/>
  <c r="BS362" i="17"/>
  <c r="BD362" i="17"/>
  <c r="BA362" i="17"/>
  <c r="BF362" i="17"/>
  <c r="CD362" i="17"/>
  <c r="CA362" i="17"/>
  <c r="CF362" i="17"/>
  <c r="AD362" i="17"/>
  <c r="AA362" i="17"/>
  <c r="AF362" i="17"/>
  <c r="Q362" i="17"/>
  <c r="N362" i="17"/>
  <c r="S362" i="17"/>
  <c r="AQ362" i="17"/>
  <c r="AN362" i="17"/>
  <c r="AS362" i="17"/>
  <c r="CB365" i="16"/>
  <c r="CG365" i="16"/>
  <c r="BY366" i="16" s="1"/>
  <c r="CC366" i="16" s="1"/>
  <c r="CE365" i="16"/>
  <c r="BO365" i="16"/>
  <c r="BR365" i="16"/>
  <c r="BT365" i="16"/>
  <c r="BL366" i="16" s="1"/>
  <c r="BP366" i="16" s="1"/>
  <c r="BQ366" i="16" s="1"/>
  <c r="BD365" i="16"/>
  <c r="BA365" i="16"/>
  <c r="BF365" i="16"/>
  <c r="AO365" i="16"/>
  <c r="AR365" i="16"/>
  <c r="AT365" i="16"/>
  <c r="AL366" i="16" s="1"/>
  <c r="AP366" i="16" s="1"/>
  <c r="AB365" i="16"/>
  <c r="AG365" i="16"/>
  <c r="Y366" i="16" s="1"/>
  <c r="AC366" i="16" s="1"/>
  <c r="AE365" i="16"/>
  <c r="U364" i="16"/>
  <c r="M363" i="15"/>
  <c r="R362" i="15"/>
  <c r="M364" i="14"/>
  <c r="R363" i="14"/>
  <c r="BQ363" i="18" l="1"/>
  <c r="BN363" i="18"/>
  <c r="BS363" i="18"/>
  <c r="AH362" i="18"/>
  <c r="O363" i="18"/>
  <c r="T363" i="18"/>
  <c r="L364" i="18" s="1"/>
  <c r="R363" i="18"/>
  <c r="BH362" i="18"/>
  <c r="AC363" i="18"/>
  <c r="CC363" i="18"/>
  <c r="CH362" i="18"/>
  <c r="AP363" i="18"/>
  <c r="AU362" i="18"/>
  <c r="BC363" i="18"/>
  <c r="CB362" i="17"/>
  <c r="CE362" i="17"/>
  <c r="CG362" i="17"/>
  <c r="BY363" i="17" s="1"/>
  <c r="BB362" i="17"/>
  <c r="BE362" i="17"/>
  <c r="BG362" i="17"/>
  <c r="AY363" i="17" s="1"/>
  <c r="AB362" i="17"/>
  <c r="AE362" i="17"/>
  <c r="AG362" i="17"/>
  <c r="Y363" i="17" s="1"/>
  <c r="BO362" i="17"/>
  <c r="BT362" i="17"/>
  <c r="BL363" i="17" s="1"/>
  <c r="BR362" i="17"/>
  <c r="O362" i="17"/>
  <c r="R362" i="17"/>
  <c r="T362" i="17"/>
  <c r="L363" i="17" s="1"/>
  <c r="AO362" i="17"/>
  <c r="AT362" i="17"/>
  <c r="AL363" i="17" s="1"/>
  <c r="AR362" i="17"/>
  <c r="CH365" i="16"/>
  <c r="BU365" i="16"/>
  <c r="BB365" i="16"/>
  <c r="BE365" i="16"/>
  <c r="BG365" i="16"/>
  <c r="AY366" i="16" s="1"/>
  <c r="BC366" i="16" s="1"/>
  <c r="AU365" i="16"/>
  <c r="AH365" i="16"/>
  <c r="Q365" i="16"/>
  <c r="N365" i="16"/>
  <c r="S365" i="16"/>
  <c r="N363" i="15"/>
  <c r="K363" i="15"/>
  <c r="P363" i="15"/>
  <c r="N364" i="14"/>
  <c r="K364" i="14"/>
  <c r="P364" i="14"/>
  <c r="P364" i="18" l="1"/>
  <c r="BD363" i="18"/>
  <c r="BA363" i="18"/>
  <c r="BF363" i="18"/>
  <c r="CD363" i="18"/>
  <c r="CA363" i="18"/>
  <c r="CF363" i="18"/>
  <c r="AQ363" i="18"/>
  <c r="AN363" i="18"/>
  <c r="AS363" i="18"/>
  <c r="BO363" i="18"/>
  <c r="BR363" i="18"/>
  <c r="BT363" i="18"/>
  <c r="BL364" i="18" s="1"/>
  <c r="AD363" i="18"/>
  <c r="AA363" i="18"/>
  <c r="AF363" i="18"/>
  <c r="U363" i="18"/>
  <c r="BH362" i="17"/>
  <c r="AU362" i="17"/>
  <c r="BP363" i="17"/>
  <c r="CC363" i="17"/>
  <c r="BC363" i="17"/>
  <c r="P363" i="17"/>
  <c r="CH362" i="17"/>
  <c r="BU362" i="17"/>
  <c r="AP363" i="17"/>
  <c r="AC363" i="17"/>
  <c r="U362" i="17"/>
  <c r="AH362" i="17"/>
  <c r="CD366" i="16"/>
  <c r="CA366" i="16"/>
  <c r="CF366" i="16"/>
  <c r="BN366" i="16"/>
  <c r="BS366" i="16"/>
  <c r="BH365" i="16"/>
  <c r="AQ366" i="16"/>
  <c r="AN366" i="16"/>
  <c r="AS366" i="16"/>
  <c r="AA366" i="16"/>
  <c r="AD366" i="16"/>
  <c r="AF366" i="16"/>
  <c r="O365" i="16"/>
  <c r="R365" i="16"/>
  <c r="T365" i="16"/>
  <c r="L366" i="16" s="1"/>
  <c r="P366" i="16" s="1"/>
  <c r="L363" i="15"/>
  <c r="Q363" i="15"/>
  <c r="I364" i="15" s="1"/>
  <c r="O363" i="15"/>
  <c r="L364" i="14"/>
  <c r="O364" i="14"/>
  <c r="Q364" i="14"/>
  <c r="I365" i="14" s="1"/>
  <c r="BP364" i="18" l="1"/>
  <c r="BB363" i="18"/>
  <c r="BG363" i="18"/>
  <c r="AY364" i="18" s="1"/>
  <c r="BE363" i="18"/>
  <c r="AO363" i="18"/>
  <c r="AR363" i="18"/>
  <c r="AT363" i="18"/>
  <c r="AL364" i="18" s="1"/>
  <c r="Q364" i="18"/>
  <c r="N364" i="18"/>
  <c r="S364" i="18"/>
  <c r="CB363" i="18"/>
  <c r="CE363" i="18"/>
  <c r="CG363" i="18"/>
  <c r="BY364" i="18" s="1"/>
  <c r="BU363" i="18"/>
  <c r="AB363" i="18"/>
  <c r="AG363" i="18"/>
  <c r="Y364" i="18" s="1"/>
  <c r="AE363" i="18"/>
  <c r="CD363" i="17"/>
  <c r="CA363" i="17"/>
  <c r="CF363" i="17"/>
  <c r="Q363" i="17"/>
  <c r="N363" i="17"/>
  <c r="S363" i="17"/>
  <c r="AD363" i="17"/>
  <c r="AA363" i="17"/>
  <c r="AF363" i="17"/>
  <c r="BD363" i="17"/>
  <c r="BA363" i="17"/>
  <c r="BF363" i="17"/>
  <c r="BQ363" i="17"/>
  <c r="BN363" i="17"/>
  <c r="BS363" i="17"/>
  <c r="AQ363" i="17"/>
  <c r="AN363" i="17"/>
  <c r="AS363" i="17"/>
  <c r="CB366" i="16"/>
  <c r="CE366" i="16"/>
  <c r="CG366" i="16"/>
  <c r="BY367" i="16" s="1"/>
  <c r="CC367" i="16" s="1"/>
  <c r="BO366" i="16"/>
  <c r="BT366" i="16"/>
  <c r="BL367" i="16" s="1"/>
  <c r="BP367" i="16" s="1"/>
  <c r="BQ367" i="16" s="1"/>
  <c r="BR366" i="16"/>
  <c r="BD366" i="16"/>
  <c r="BA366" i="16"/>
  <c r="BF366" i="16"/>
  <c r="AO366" i="16"/>
  <c r="AR366" i="16"/>
  <c r="AT366" i="16"/>
  <c r="AL367" i="16" s="1"/>
  <c r="AP367" i="16" s="1"/>
  <c r="AB366" i="16"/>
  <c r="AG366" i="16"/>
  <c r="Y367" i="16" s="1"/>
  <c r="AC367" i="16" s="1"/>
  <c r="AE366" i="16"/>
  <c r="U365" i="16"/>
  <c r="R363" i="15"/>
  <c r="M364" i="15"/>
  <c r="M365" i="14"/>
  <c r="R364" i="14"/>
  <c r="CH363" i="18" l="1"/>
  <c r="AU363" i="18"/>
  <c r="AH363" i="18"/>
  <c r="BC364" i="18"/>
  <c r="BH363" i="18"/>
  <c r="CC364" i="18"/>
  <c r="AC364" i="18"/>
  <c r="O364" i="18"/>
  <c r="T364" i="18"/>
  <c r="L365" i="18" s="1"/>
  <c r="R364" i="18"/>
  <c r="AP364" i="18"/>
  <c r="BQ364" i="18"/>
  <c r="BN364" i="18"/>
  <c r="BS364" i="18"/>
  <c r="BO363" i="17"/>
  <c r="BR363" i="17"/>
  <c r="BT363" i="17"/>
  <c r="BL364" i="17" s="1"/>
  <c r="AB363" i="17"/>
  <c r="AG363" i="17"/>
  <c r="Y364" i="17" s="1"/>
  <c r="AE363" i="17"/>
  <c r="O363" i="17"/>
  <c r="R363" i="17"/>
  <c r="T363" i="17"/>
  <c r="L364" i="17" s="1"/>
  <c r="CB363" i="17"/>
  <c r="CG363" i="17"/>
  <c r="BY364" i="17" s="1"/>
  <c r="CE363" i="17"/>
  <c r="BB363" i="17"/>
  <c r="BG363" i="17"/>
  <c r="AY364" i="17" s="1"/>
  <c r="BE363" i="17"/>
  <c r="AO363" i="17"/>
  <c r="AT363" i="17"/>
  <c r="AL364" i="17" s="1"/>
  <c r="AR363" i="17"/>
  <c r="CH366" i="16"/>
  <c r="BU366" i="16"/>
  <c r="BB366" i="16"/>
  <c r="BG366" i="16"/>
  <c r="AY367" i="16" s="1"/>
  <c r="BC367" i="16" s="1"/>
  <c r="BE366" i="16"/>
  <c r="AU366" i="16"/>
  <c r="AH366" i="16"/>
  <c r="Q366" i="16"/>
  <c r="N366" i="16"/>
  <c r="S366" i="16"/>
  <c r="N364" i="15"/>
  <c r="K364" i="15"/>
  <c r="P364" i="15"/>
  <c r="N365" i="14"/>
  <c r="K365" i="14"/>
  <c r="P365" i="14"/>
  <c r="AD364" i="18" l="1"/>
  <c r="AA364" i="18"/>
  <c r="AF364" i="18"/>
  <c r="AQ364" i="18"/>
  <c r="AN364" i="18"/>
  <c r="AS364" i="18"/>
  <c r="CD364" i="18"/>
  <c r="CA364" i="18"/>
  <c r="CF364" i="18"/>
  <c r="U364" i="18"/>
  <c r="BO364" i="18"/>
  <c r="BR364" i="18"/>
  <c r="BT364" i="18"/>
  <c r="BL365" i="18" s="1"/>
  <c r="P365" i="18"/>
  <c r="BD364" i="18"/>
  <c r="BA364" i="18"/>
  <c r="BF364" i="18"/>
  <c r="AU363" i="17"/>
  <c r="AP364" i="17"/>
  <c r="AC364" i="17"/>
  <c r="BH363" i="17"/>
  <c r="BC364" i="17"/>
  <c r="BP364" i="17"/>
  <c r="CH363" i="17"/>
  <c r="AH363" i="17"/>
  <c r="P364" i="17"/>
  <c r="BU363" i="17"/>
  <c r="CC364" i="17"/>
  <c r="U363" i="17"/>
  <c r="CD367" i="16"/>
  <c r="CA367" i="16"/>
  <c r="CF367" i="16"/>
  <c r="G40" i="16" s="1"/>
  <c r="BN367" i="16"/>
  <c r="BS367" i="16"/>
  <c r="F40" i="16" s="1"/>
  <c r="BH366" i="16"/>
  <c r="AQ367" i="16"/>
  <c r="AN367" i="16"/>
  <c r="AS367" i="16"/>
  <c r="D40" i="16" s="1"/>
  <c r="AD367" i="16"/>
  <c r="AA367" i="16"/>
  <c r="AF367" i="16"/>
  <c r="C40" i="16" s="1"/>
  <c r="O366" i="16"/>
  <c r="T366" i="16"/>
  <c r="L367" i="16" s="1"/>
  <c r="P367" i="16" s="1"/>
  <c r="R366" i="16"/>
  <c r="L364" i="15"/>
  <c r="O364" i="15"/>
  <c r="Q364" i="15"/>
  <c r="I365" i="15" s="1"/>
  <c r="L365" i="14"/>
  <c r="Q365" i="14"/>
  <c r="O365" i="14"/>
  <c r="R365" i="14" s="1"/>
  <c r="BP365" i="18" l="1"/>
  <c r="BU364" i="18"/>
  <c r="AO364" i="18"/>
  <c r="AR364" i="18"/>
  <c r="AT364" i="18"/>
  <c r="AL365" i="18" s="1"/>
  <c r="BB364" i="18"/>
  <c r="BE364" i="18"/>
  <c r="BG364" i="18"/>
  <c r="AY365" i="18" s="1"/>
  <c r="AB364" i="18"/>
  <c r="AG364" i="18"/>
  <c r="Y365" i="18" s="1"/>
  <c r="AE364" i="18"/>
  <c r="Q365" i="18"/>
  <c r="N365" i="18"/>
  <c r="S365" i="18"/>
  <c r="B38" i="18" s="1"/>
  <c r="CB364" i="18"/>
  <c r="CE364" i="18"/>
  <c r="CG364" i="18"/>
  <c r="BY365" i="18" s="1"/>
  <c r="CD364" i="17"/>
  <c r="CA364" i="17"/>
  <c r="CF364" i="17"/>
  <c r="AD364" i="17"/>
  <c r="AA364" i="17"/>
  <c r="AF364" i="17"/>
  <c r="BQ364" i="17"/>
  <c r="BN364" i="17"/>
  <c r="BS364" i="17"/>
  <c r="AQ364" i="17"/>
  <c r="AN364" i="17"/>
  <c r="AS364" i="17"/>
  <c r="Q364" i="17"/>
  <c r="N364" i="17"/>
  <c r="S364" i="17"/>
  <c r="BD364" i="17"/>
  <c r="BA364" i="17"/>
  <c r="BF364" i="17"/>
  <c r="CB367" i="16"/>
  <c r="CG367" i="16"/>
  <c r="CE367" i="16"/>
  <c r="CH367" i="16" s="1"/>
  <c r="BO367" i="16"/>
  <c r="BT367" i="16"/>
  <c r="BR367" i="16"/>
  <c r="BU367" i="16" s="1"/>
  <c r="BD367" i="16"/>
  <c r="BA367" i="16"/>
  <c r="BF367" i="16"/>
  <c r="E40" i="16" s="1"/>
  <c r="AO367" i="16"/>
  <c r="AT367" i="16"/>
  <c r="AR367" i="16"/>
  <c r="AU367" i="16" s="1"/>
  <c r="AB367" i="16"/>
  <c r="AG367" i="16"/>
  <c r="AE367" i="16"/>
  <c r="AH367" i="16" s="1"/>
  <c r="U366" i="16"/>
  <c r="M365" i="15"/>
  <c r="R364" i="15"/>
  <c r="AP365" i="18" l="1"/>
  <c r="AH364" i="18"/>
  <c r="AC365" i="18"/>
  <c r="BH364" i="18"/>
  <c r="AU364" i="18"/>
  <c r="CH364" i="18"/>
  <c r="BC365" i="18"/>
  <c r="CC365" i="18"/>
  <c r="O365" i="18"/>
  <c r="R365" i="18"/>
  <c r="U365" i="18" s="1"/>
  <c r="T365" i="18"/>
  <c r="BQ365" i="18"/>
  <c r="BN365" i="18"/>
  <c r="BS365" i="18"/>
  <c r="F38" i="18" s="1"/>
  <c r="AB364" i="17"/>
  <c r="AG364" i="17"/>
  <c r="Y365" i="17" s="1"/>
  <c r="AE364" i="17"/>
  <c r="AO364" i="17"/>
  <c r="AR364" i="17"/>
  <c r="AT364" i="17"/>
  <c r="AL365" i="17" s="1"/>
  <c r="BO364" i="17"/>
  <c r="BR364" i="17"/>
  <c r="BT364" i="17"/>
  <c r="BL365" i="17" s="1"/>
  <c r="O364" i="17"/>
  <c r="T364" i="17"/>
  <c r="L365" i="17" s="1"/>
  <c r="R364" i="17"/>
  <c r="CB364" i="17"/>
  <c r="CG364" i="17"/>
  <c r="BY365" i="17" s="1"/>
  <c r="CE364" i="17"/>
  <c r="BB364" i="17"/>
  <c r="BG364" i="17"/>
  <c r="AY365" i="17" s="1"/>
  <c r="BE364" i="17"/>
  <c r="BB367" i="16"/>
  <c r="BE367" i="16"/>
  <c r="BH367" i="16" s="1"/>
  <c r="BG367" i="16"/>
  <c r="Q367" i="16"/>
  <c r="N367" i="16"/>
  <c r="S367" i="16"/>
  <c r="B40" i="16" s="1"/>
  <c r="N365" i="15"/>
  <c r="K365" i="15"/>
  <c r="P365" i="15"/>
  <c r="CD365" i="18" l="1"/>
  <c r="CA365" i="18"/>
  <c r="CF365" i="18"/>
  <c r="G38" i="18" s="1"/>
  <c r="BO365" i="18"/>
  <c r="BT365" i="18"/>
  <c r="BR365" i="18"/>
  <c r="BU365" i="18" s="1"/>
  <c r="BD365" i="18"/>
  <c r="BA365" i="18"/>
  <c r="BF365" i="18"/>
  <c r="E38" i="18" s="1"/>
  <c r="AD365" i="18"/>
  <c r="AA365" i="18"/>
  <c r="AF365" i="18"/>
  <c r="C38" i="18" s="1"/>
  <c r="AQ365" i="18"/>
  <c r="AN365" i="18"/>
  <c r="AS365" i="18"/>
  <c r="D38" i="18" s="1"/>
  <c r="BH364" i="17"/>
  <c r="AP365" i="17"/>
  <c r="BC365" i="17"/>
  <c r="U364" i="17"/>
  <c r="AU364" i="17"/>
  <c r="P365" i="17"/>
  <c r="AH364" i="17"/>
  <c r="BP365" i="17"/>
  <c r="AC365" i="17"/>
  <c r="CH364" i="17"/>
  <c r="BU364" i="17"/>
  <c r="CC365" i="17"/>
  <c r="O367" i="16"/>
  <c r="R367" i="16"/>
  <c r="U367" i="16" s="1"/>
  <c r="T367" i="16"/>
  <c r="L365" i="15"/>
  <c r="Q365" i="15"/>
  <c r="O365" i="15"/>
  <c r="R365" i="15" s="1"/>
  <c r="AO365" i="18" l="1"/>
  <c r="AT365" i="18"/>
  <c r="AR365" i="18"/>
  <c r="AU365" i="18" s="1"/>
  <c r="AB365" i="18"/>
  <c r="AE365" i="18"/>
  <c r="AH365" i="18" s="1"/>
  <c r="AG365" i="18"/>
  <c r="CB365" i="18"/>
  <c r="CE365" i="18"/>
  <c r="CH365" i="18" s="1"/>
  <c r="CG365" i="18"/>
  <c r="BB365" i="18"/>
  <c r="BG365" i="18"/>
  <c r="BE365" i="18"/>
  <c r="BH365" i="18" s="1"/>
  <c r="CD365" i="17"/>
  <c r="CA365" i="17"/>
  <c r="CF365" i="17"/>
  <c r="G38" i="17" s="1"/>
  <c r="AQ365" i="17"/>
  <c r="AN365" i="17"/>
  <c r="AS365" i="17"/>
  <c r="D38" i="17" s="1"/>
  <c r="BQ365" i="17"/>
  <c r="BN365" i="17"/>
  <c r="BS365" i="17"/>
  <c r="F38" i="17" s="1"/>
  <c r="BD365" i="17"/>
  <c r="BA365" i="17"/>
  <c r="BF365" i="17"/>
  <c r="E38" i="17" s="1"/>
  <c r="Q365" i="17"/>
  <c r="N365" i="17"/>
  <c r="S365" i="17"/>
  <c r="B38" i="17" s="1"/>
  <c r="AD365" i="17"/>
  <c r="AA365" i="17"/>
  <c r="AF365" i="17"/>
  <c r="C38" i="17" s="1"/>
  <c r="AO365" i="17" l="1"/>
  <c r="AT365" i="17"/>
  <c r="AR365" i="17"/>
  <c r="AU365" i="17" s="1"/>
  <c r="BO365" i="17"/>
  <c r="BR365" i="17"/>
  <c r="BU365" i="17" s="1"/>
  <c r="BT365" i="17"/>
  <c r="O365" i="17"/>
  <c r="T365" i="17"/>
  <c r="R365" i="17"/>
  <c r="U365" i="17" s="1"/>
  <c r="CB365" i="17"/>
  <c r="CE365" i="17"/>
  <c r="CH365" i="17" s="1"/>
  <c r="CG365" i="17"/>
  <c r="BB365" i="17"/>
  <c r="BG365" i="17"/>
  <c r="BE365" i="17"/>
  <c r="BH365" i="17" s="1"/>
  <c r="AB365" i="17"/>
  <c r="AG365" i="17"/>
  <c r="AE365" i="17"/>
  <c r="AH365" i="17" s="1"/>
  <c r="A2" i="13" l="1"/>
  <c r="C44" i="10"/>
  <c r="B38" i="11"/>
  <c r="D38" i="10"/>
  <c r="D29" i="10"/>
  <c r="B43" i="12"/>
  <c r="H42" i="12"/>
  <c r="G42" i="12"/>
  <c r="F42" i="12"/>
  <c r="E42" i="12"/>
  <c r="D42" i="12"/>
  <c r="C42" i="12"/>
  <c r="B42" i="12"/>
  <c r="A1" i="12"/>
  <c r="K37" i="11"/>
  <c r="J37" i="11"/>
  <c r="I37" i="11"/>
  <c r="H37" i="11"/>
  <c r="G37" i="11"/>
  <c r="F37" i="11"/>
  <c r="E37" i="11"/>
  <c r="D37" i="11"/>
  <c r="C37" i="11"/>
  <c r="A34" i="11"/>
  <c r="O5" i="11"/>
  <c r="P5" i="11" s="1"/>
  <c r="K5" i="11"/>
  <c r="J5" i="11"/>
  <c r="I5" i="11"/>
  <c r="H5" i="11"/>
  <c r="G5" i="11"/>
  <c r="F5" i="11"/>
  <c r="E5" i="11"/>
  <c r="D5" i="11"/>
  <c r="C5" i="11"/>
  <c r="M11" i="10"/>
  <c r="C23" i="10"/>
  <c r="D23" i="10" s="1"/>
  <c r="B6" i="10"/>
  <c r="D25" i="10"/>
  <c r="B21" i="12" s="1"/>
  <c r="C21" i="12" s="1"/>
  <c r="D21" i="12" s="1"/>
  <c r="D28" i="10"/>
  <c r="B27" i="10"/>
  <c r="C27" i="10" s="1"/>
  <c r="D27" i="10" s="1"/>
  <c r="D34" i="10"/>
  <c r="C15" i="10"/>
  <c r="D59" i="10"/>
  <c r="E59" i="10" s="1"/>
  <c r="D58" i="10"/>
  <c r="E58" i="10" s="1"/>
  <c r="D57" i="10"/>
  <c r="E57" i="10" s="1"/>
  <c r="D56" i="10"/>
  <c r="E56" i="10" s="1"/>
  <c r="D55" i="10"/>
  <c r="E55" i="10" s="1"/>
  <c r="D54" i="10"/>
  <c r="E54" i="10" s="1"/>
  <c r="D53" i="10"/>
  <c r="E53" i="10" s="1"/>
  <c r="D52" i="10"/>
  <c r="E52" i="10" s="1"/>
  <c r="D51" i="10"/>
  <c r="E51" i="10" s="1"/>
  <c r="D50" i="10"/>
  <c r="E50" i="10" s="1"/>
  <c r="D49" i="10"/>
  <c r="E49" i="10" s="1"/>
  <c r="D36" i="10"/>
  <c r="D35" i="10"/>
  <c r="D33" i="10"/>
  <c r="J29" i="10"/>
  <c r="D31" i="10"/>
  <c r="D30" i="10"/>
  <c r="D26" i="10"/>
  <c r="F22" i="10"/>
  <c r="D17" i="10"/>
  <c r="B12" i="10"/>
  <c r="B11" i="10"/>
  <c r="M10" i="10"/>
  <c r="M9" i="10"/>
  <c r="M8" i="10"/>
  <c r="M7" i="10"/>
  <c r="B7" i="10"/>
  <c r="M5" i="10"/>
  <c r="A3" i="10"/>
  <c r="B7" i="4"/>
  <c r="T3" i="9"/>
  <c r="M15" i="9"/>
  <c r="N17" i="9" s="1"/>
  <c r="N18" i="9" s="1"/>
  <c r="A32" i="8"/>
  <c r="T10" i="9"/>
  <c r="T6" i="9"/>
  <c r="T7" i="9"/>
  <c r="T8" i="9"/>
  <c r="T9" i="9"/>
  <c r="T5" i="9"/>
  <c r="I14" i="9"/>
  <c r="I13" i="9"/>
  <c r="I12" i="9"/>
  <c r="I11" i="9"/>
  <c r="R6" i="9"/>
  <c r="R7" i="9" s="1"/>
  <c r="R8" i="9" s="1"/>
  <c r="R9" i="9" s="1"/>
  <c r="R10" i="9" s="1"/>
  <c r="R5" i="9"/>
  <c r="L11" i="4"/>
  <c r="C18" i="9"/>
  <c r="O6" i="9"/>
  <c r="B36" i="8"/>
  <c r="H8" i="9"/>
  <c r="I8" i="9" s="1"/>
  <c r="I7" i="9"/>
  <c r="I6" i="9"/>
  <c r="I5" i="9"/>
  <c r="G5" i="9"/>
  <c r="G6" i="9" s="1"/>
  <c r="G7" i="9" s="1"/>
  <c r="G8" i="9" s="1"/>
  <c r="G9" i="9" s="1"/>
  <c r="C16" i="9"/>
  <c r="C19" i="9"/>
  <c r="B9" i="9"/>
  <c r="B10" i="9" s="1"/>
  <c r="B8" i="9"/>
  <c r="C8" i="9" s="1"/>
  <c r="C6" i="9"/>
  <c r="C7" i="9"/>
  <c r="C5" i="9"/>
  <c r="A5" i="9"/>
  <c r="A6" i="9" s="1"/>
  <c r="A7" i="9" s="1"/>
  <c r="A8" i="9" s="1"/>
  <c r="A9" i="9" s="1"/>
  <c r="A10" i="9" s="1"/>
  <c r="A11" i="9" s="1"/>
  <c r="A12" i="9" s="1"/>
  <c r="A13" i="9" s="1"/>
  <c r="A14" i="9" s="1"/>
  <c r="I27" i="4"/>
  <c r="C20" i="8"/>
  <c r="D20" i="8"/>
  <c r="E20" i="8"/>
  <c r="F20" i="8"/>
  <c r="G20" i="8"/>
  <c r="H20" i="8"/>
  <c r="I20" i="8"/>
  <c r="J20" i="8"/>
  <c r="K20" i="8"/>
  <c r="B20" i="8"/>
  <c r="C27" i="6"/>
  <c r="D27" i="6"/>
  <c r="E27" i="6"/>
  <c r="F27" i="6"/>
  <c r="G27" i="6"/>
  <c r="H27" i="6"/>
  <c r="B27" i="6"/>
  <c r="C32" i="4"/>
  <c r="B40" i="6"/>
  <c r="B37" i="8"/>
  <c r="E22" i="4"/>
  <c r="C31" i="4"/>
  <c r="B16" i="4"/>
  <c r="B18" i="4" s="1"/>
  <c r="D35" i="8"/>
  <c r="E35" i="8"/>
  <c r="F35" i="8"/>
  <c r="G35" i="8"/>
  <c r="H35" i="8"/>
  <c r="I35" i="8"/>
  <c r="J35" i="8"/>
  <c r="K35" i="8"/>
  <c r="C35" i="8"/>
  <c r="B11" i="8"/>
  <c r="C11" i="8" s="1"/>
  <c r="D5" i="8"/>
  <c r="E5" i="8"/>
  <c r="F5" i="8"/>
  <c r="G5" i="8"/>
  <c r="H5" i="8"/>
  <c r="I5" i="8"/>
  <c r="J5" i="8"/>
  <c r="K5" i="8"/>
  <c r="C5" i="8"/>
  <c r="K6" i="8"/>
  <c r="J6" i="8"/>
  <c r="I6" i="8"/>
  <c r="H6" i="8"/>
  <c r="G6" i="8"/>
  <c r="F6" i="8"/>
  <c r="E6" i="8"/>
  <c r="D6" i="8"/>
  <c r="C6" i="8"/>
  <c r="C16" i="10" l="1"/>
  <c r="I23" i="10"/>
  <c r="I3" i="10"/>
  <c r="B8" i="10"/>
  <c r="B47" i="11"/>
  <c r="C47" i="11" s="1"/>
  <c r="D47" i="11" s="1"/>
  <c r="E47" i="11" s="1"/>
  <c r="F47" i="11" s="1"/>
  <c r="G47" i="11" s="1"/>
  <c r="H47" i="11" s="1"/>
  <c r="I47" i="11" s="1"/>
  <c r="J47" i="11" s="1"/>
  <c r="K47" i="11" s="1"/>
  <c r="B49" i="11"/>
  <c r="E26" i="10"/>
  <c r="B22" i="12"/>
  <c r="C22" i="12" s="1"/>
  <c r="C30" i="12" s="1"/>
  <c r="B20" i="12"/>
  <c r="C20" i="12"/>
  <c r="D20" i="12"/>
  <c r="E20" i="12"/>
  <c r="F20" i="12"/>
  <c r="G20" i="12"/>
  <c r="H20" i="12"/>
  <c r="H16" i="11"/>
  <c r="C24" i="12"/>
  <c r="D24" i="12"/>
  <c r="E24" i="12"/>
  <c r="G24" i="12"/>
  <c r="H24" i="12"/>
  <c r="B24" i="12"/>
  <c r="F24" i="12"/>
  <c r="I17" i="11"/>
  <c r="F25" i="12"/>
  <c r="G25" i="12"/>
  <c r="H25" i="12"/>
  <c r="C25" i="12"/>
  <c r="D25" i="12"/>
  <c r="E25" i="12"/>
  <c r="B25" i="12"/>
  <c r="I19" i="11"/>
  <c r="J19" i="11"/>
  <c r="C19" i="11"/>
  <c r="K19" i="11"/>
  <c r="B27" i="12"/>
  <c r="C27" i="12" s="1"/>
  <c r="D19" i="11"/>
  <c r="B19" i="11"/>
  <c r="E19" i="11"/>
  <c r="H19" i="11"/>
  <c r="F19" i="11"/>
  <c r="G19" i="11"/>
  <c r="E29" i="10"/>
  <c r="C20" i="11"/>
  <c r="B28" i="12"/>
  <c r="C28" i="12" s="1"/>
  <c r="D28" i="12" s="1"/>
  <c r="E28" i="12" s="1"/>
  <c r="F28" i="12" s="1"/>
  <c r="G28" i="12" s="1"/>
  <c r="H28" i="12" s="1"/>
  <c r="D21" i="11"/>
  <c r="C29" i="12"/>
  <c r="D29" i="12"/>
  <c r="E29" i="12"/>
  <c r="B29" i="12"/>
  <c r="F29" i="12"/>
  <c r="G29" i="12"/>
  <c r="H29" i="12"/>
  <c r="J18" i="11"/>
  <c r="D26" i="12"/>
  <c r="E26" i="12"/>
  <c r="F26" i="12"/>
  <c r="G26" i="12"/>
  <c r="H26" i="12"/>
  <c r="B26" i="12"/>
  <c r="C26" i="12"/>
  <c r="D23" i="12"/>
  <c r="D15" i="11"/>
  <c r="E23" i="12"/>
  <c r="E15" i="11"/>
  <c r="F23" i="12"/>
  <c r="F15" i="11"/>
  <c r="G23" i="12"/>
  <c r="G15" i="11"/>
  <c r="H23" i="12"/>
  <c r="H15" i="11"/>
  <c r="B15" i="11"/>
  <c r="B23" i="12"/>
  <c r="J15" i="11"/>
  <c r="C15" i="11"/>
  <c r="C23" i="12"/>
  <c r="I15" i="11"/>
  <c r="K15" i="11"/>
  <c r="B38" i="12"/>
  <c r="C38" i="12"/>
  <c r="D38" i="12"/>
  <c r="E38" i="12"/>
  <c r="F38" i="12"/>
  <c r="G38" i="12"/>
  <c r="H38" i="12"/>
  <c r="B13" i="13"/>
  <c r="B15" i="13"/>
  <c r="D27" i="12"/>
  <c r="E27" i="12" s="1"/>
  <c r="F27" i="12" s="1"/>
  <c r="G27" i="12" s="1"/>
  <c r="H27" i="12" s="1"/>
  <c r="G48" i="12"/>
  <c r="A30" i="11"/>
  <c r="F31" i="11"/>
  <c r="G31" i="11"/>
  <c r="I31" i="11"/>
  <c r="J31" i="11"/>
  <c r="C31" i="11"/>
  <c r="B31" i="11"/>
  <c r="H31" i="11"/>
  <c r="K31" i="11"/>
  <c r="D31" i="11"/>
  <c r="E31" i="11"/>
  <c r="C39" i="11"/>
  <c r="C38" i="11"/>
  <c r="D38" i="11" s="1"/>
  <c r="E38" i="11" s="1"/>
  <c r="F38" i="11" s="1"/>
  <c r="G38" i="11" s="1"/>
  <c r="H38" i="11" s="1"/>
  <c r="I38" i="11" s="1"/>
  <c r="J38" i="11" s="1"/>
  <c r="K38" i="11" s="1"/>
  <c r="L45" i="11" s="1"/>
  <c r="D44" i="10"/>
  <c r="B13" i="11"/>
  <c r="C13" i="11" s="1"/>
  <c r="E25" i="10"/>
  <c r="B14" i="13"/>
  <c r="E2" i="13"/>
  <c r="E8" i="13" s="1"/>
  <c r="D2" i="13"/>
  <c r="C2" i="13"/>
  <c r="C3" i="13" s="1"/>
  <c r="F2" i="13"/>
  <c r="F4" i="13" s="1"/>
  <c r="I10" i="10"/>
  <c r="F16" i="11"/>
  <c r="E16" i="11"/>
  <c r="G20" i="11"/>
  <c r="I18" i="11"/>
  <c r="K21" i="11"/>
  <c r="B21" i="11"/>
  <c r="C21" i="11"/>
  <c r="G16" i="11"/>
  <c r="I11" i="10"/>
  <c r="H18" i="11"/>
  <c r="F20" i="11"/>
  <c r="F18" i="11"/>
  <c r="E18" i="11"/>
  <c r="G17" i="11"/>
  <c r="J20" i="11"/>
  <c r="F17" i="11"/>
  <c r="I20" i="11"/>
  <c r="G18" i="11"/>
  <c r="H17" i="11"/>
  <c r="E17" i="11"/>
  <c r="H20" i="11"/>
  <c r="F12" i="11"/>
  <c r="B12" i="11"/>
  <c r="G12" i="11"/>
  <c r="I12" i="11"/>
  <c r="C12" i="11"/>
  <c r="E12" i="11"/>
  <c r="H12" i="11"/>
  <c r="J12" i="11"/>
  <c r="K12" i="11"/>
  <c r="D12" i="11"/>
  <c r="K16" i="11"/>
  <c r="G21" i="11"/>
  <c r="B17" i="11"/>
  <c r="J16" i="11"/>
  <c r="K17" i="11"/>
  <c r="C17" i="11"/>
  <c r="D18" i="11"/>
  <c r="E20" i="11"/>
  <c r="F21" i="11"/>
  <c r="J21" i="11"/>
  <c r="B14" i="11"/>
  <c r="C14" i="11" s="1"/>
  <c r="D14" i="11" s="1"/>
  <c r="E14" i="11" s="1"/>
  <c r="F14" i="11" s="1"/>
  <c r="G14" i="11" s="1"/>
  <c r="H14" i="11" s="1"/>
  <c r="I14" i="11" s="1"/>
  <c r="J14" i="11" s="1"/>
  <c r="K14" i="11" s="1"/>
  <c r="B16" i="11"/>
  <c r="C16" i="11"/>
  <c r="D17" i="11"/>
  <c r="B18" i="11"/>
  <c r="I16" i="11"/>
  <c r="J17" i="11"/>
  <c r="K18" i="11"/>
  <c r="C18" i="11"/>
  <c r="D20" i="11"/>
  <c r="E21" i="11"/>
  <c r="I21" i="11"/>
  <c r="D16" i="11"/>
  <c r="H21" i="11"/>
  <c r="B20" i="11"/>
  <c r="K20" i="11"/>
  <c r="E21" i="12"/>
  <c r="C43" i="12"/>
  <c r="D43" i="12" s="1"/>
  <c r="E43" i="12" s="1"/>
  <c r="F43" i="12" s="1"/>
  <c r="G43" i="12" s="1"/>
  <c r="H43" i="12" s="1"/>
  <c r="C22" i="10"/>
  <c r="C18" i="10"/>
  <c r="D15" i="10"/>
  <c r="B13" i="12" s="1"/>
  <c r="B14" i="12" s="1"/>
  <c r="I16" i="10"/>
  <c r="B43" i="10"/>
  <c r="I18" i="10"/>
  <c r="E60" i="10"/>
  <c r="D16" i="10"/>
  <c r="I11" i="8"/>
  <c r="O17" i="9"/>
  <c r="H11" i="8"/>
  <c r="D11" i="8"/>
  <c r="H9" i="9"/>
  <c r="B11" i="9"/>
  <c r="C10" i="9"/>
  <c r="C11" i="9"/>
  <c r="B12" i="9"/>
  <c r="C9" i="9"/>
  <c r="K11" i="8"/>
  <c r="J11" i="8"/>
  <c r="C37" i="8"/>
  <c r="C36" i="8"/>
  <c r="D37" i="8" s="1"/>
  <c r="G11" i="8"/>
  <c r="F11" i="8"/>
  <c r="E11" i="8"/>
  <c r="D18" i="10" l="1"/>
  <c r="C24" i="10"/>
  <c r="D24" i="10" s="1"/>
  <c r="C39" i="10"/>
  <c r="D22" i="12"/>
  <c r="E22" i="12" s="1"/>
  <c r="F22" i="12" s="1"/>
  <c r="G22" i="12" s="1"/>
  <c r="H22" i="12" s="1"/>
  <c r="D13" i="11"/>
  <c r="B30" i="12"/>
  <c r="D5" i="13"/>
  <c r="H2" i="13"/>
  <c r="E34" i="10"/>
  <c r="C49" i="11"/>
  <c r="K48" i="11"/>
  <c r="L48" i="11"/>
  <c r="C13" i="12"/>
  <c r="B15" i="12"/>
  <c r="B16" i="12"/>
  <c r="B32" i="12" s="1"/>
  <c r="B35" i="12" s="1"/>
  <c r="D30" i="12"/>
  <c r="I6" i="10"/>
  <c r="I5" i="10"/>
  <c r="J5" i="10" s="1"/>
  <c r="I12" i="10"/>
  <c r="J12" i="10" s="1"/>
  <c r="J29" i="11"/>
  <c r="I29" i="11"/>
  <c r="C29" i="11"/>
  <c r="K29" i="11"/>
  <c r="B29" i="11"/>
  <c r="E29" i="11"/>
  <c r="H29" i="11"/>
  <c r="D29" i="11"/>
  <c r="F29" i="11"/>
  <c r="G29" i="11"/>
  <c r="E14" i="13"/>
  <c r="G14" i="13" s="1"/>
  <c r="E15" i="13"/>
  <c r="G15" i="13" s="1"/>
  <c r="E5" i="13"/>
  <c r="F3" i="13"/>
  <c r="E6" i="13"/>
  <c r="D8" i="13"/>
  <c r="D4" i="13"/>
  <c r="D3" i="13"/>
  <c r="H3" i="13" s="1"/>
  <c r="E7" i="13"/>
  <c r="E4" i="13"/>
  <c r="E3" i="13"/>
  <c r="C8" i="13"/>
  <c r="F5" i="13"/>
  <c r="F7" i="13"/>
  <c r="D7" i="13"/>
  <c r="D6" i="13"/>
  <c r="C4" i="13"/>
  <c r="C6" i="13"/>
  <c r="C7" i="13"/>
  <c r="F6" i="13"/>
  <c r="C5" i="13"/>
  <c r="F8" i="13"/>
  <c r="C43" i="10"/>
  <c r="I4" i="10"/>
  <c r="J4" i="10" s="1"/>
  <c r="B23" i="11"/>
  <c r="B3" i="11"/>
  <c r="B6" i="11" s="1"/>
  <c r="F21" i="12"/>
  <c r="F30" i="12" s="1"/>
  <c r="G47" i="12"/>
  <c r="D13" i="12"/>
  <c r="C14" i="12"/>
  <c r="C15" i="12"/>
  <c r="C16" i="12" s="1"/>
  <c r="D39" i="11"/>
  <c r="D22" i="10"/>
  <c r="B41" i="10"/>
  <c r="I9" i="9"/>
  <c r="B13" i="9"/>
  <c r="C12" i="9"/>
  <c r="D36" i="8"/>
  <c r="H7" i="13" l="1"/>
  <c r="H4" i="13"/>
  <c r="I4" i="13" s="1"/>
  <c r="H15" i="13" s="1"/>
  <c r="M15" i="13" s="1"/>
  <c r="H8" i="13"/>
  <c r="E30" i="12"/>
  <c r="D49" i="11"/>
  <c r="I8" i="13"/>
  <c r="I3" i="13"/>
  <c r="I7" i="13"/>
  <c r="H5" i="13"/>
  <c r="I5" i="13" s="1"/>
  <c r="C36" i="12"/>
  <c r="D36" i="12"/>
  <c r="E36" i="12"/>
  <c r="F36" i="12"/>
  <c r="G36" i="12"/>
  <c r="H36" i="12"/>
  <c r="B36" i="12"/>
  <c r="H6" i="13"/>
  <c r="I6" i="13" s="1"/>
  <c r="C32" i="12"/>
  <c r="C35" i="12" s="1"/>
  <c r="I14" i="13"/>
  <c r="H14" i="13"/>
  <c r="M14" i="13" s="1"/>
  <c r="J12" i="13"/>
  <c r="F12" i="13"/>
  <c r="D12" i="13"/>
  <c r="H12" i="13"/>
  <c r="I15" i="13"/>
  <c r="B11" i="11"/>
  <c r="D39" i="10"/>
  <c r="B8" i="11"/>
  <c r="B25" i="11" s="1"/>
  <c r="B4" i="11"/>
  <c r="C3" i="11"/>
  <c r="D15" i="12"/>
  <c r="D16" i="12" s="1"/>
  <c r="E13" i="12"/>
  <c r="D14" i="12"/>
  <c r="G21" i="12"/>
  <c r="G30" i="12" s="1"/>
  <c r="E39" i="11"/>
  <c r="E13" i="11"/>
  <c r="B42" i="10"/>
  <c r="B45" i="10" s="1"/>
  <c r="C45" i="10" s="1"/>
  <c r="J6" i="10"/>
  <c r="C13" i="9"/>
  <c r="B14" i="9"/>
  <c r="E36" i="8"/>
  <c r="E37" i="8"/>
  <c r="C41" i="10" l="1"/>
  <c r="E43" i="10" s="1"/>
  <c r="C6" i="11"/>
  <c r="C4" i="11"/>
  <c r="E49" i="11"/>
  <c r="E41" i="10"/>
  <c r="I19" i="10"/>
  <c r="C8" i="11"/>
  <c r="D3" i="11"/>
  <c r="D6" i="11" s="1"/>
  <c r="C23" i="11"/>
  <c r="B26" i="11"/>
  <c r="D11" i="11"/>
  <c r="G11" i="11"/>
  <c r="F11" i="11"/>
  <c r="I11" i="11"/>
  <c r="H11" i="11"/>
  <c r="E11" i="11"/>
  <c r="K11" i="11"/>
  <c r="C11" i="11"/>
  <c r="J11" i="11"/>
  <c r="F13" i="12"/>
  <c r="E14" i="12"/>
  <c r="E15" i="12"/>
  <c r="E16" i="12" s="1"/>
  <c r="D32" i="12"/>
  <c r="D35" i="12" s="1"/>
  <c r="H21" i="12"/>
  <c r="H30" i="12" s="1"/>
  <c r="F39" i="11"/>
  <c r="F13" i="11"/>
  <c r="I28" i="10"/>
  <c r="I29" i="10" s="1"/>
  <c r="I24" i="10"/>
  <c r="C42" i="10"/>
  <c r="D42" i="10"/>
  <c r="C14" i="9"/>
  <c r="C17" i="9" s="1"/>
  <c r="F37" i="8"/>
  <c r="F36" i="8"/>
  <c r="F49" i="11" l="1"/>
  <c r="B37" i="12"/>
  <c r="C37" i="12"/>
  <c r="F37" i="12"/>
  <c r="G37" i="12"/>
  <c r="D37" i="12"/>
  <c r="D41" i="12" s="1"/>
  <c r="E37" i="12"/>
  <c r="E41" i="12" s="1"/>
  <c r="H37" i="12"/>
  <c r="E32" i="12"/>
  <c r="E35" i="12" s="1"/>
  <c r="C25" i="11"/>
  <c r="C30" i="11"/>
  <c r="K30" i="11"/>
  <c r="I30" i="11"/>
  <c r="D30" i="11"/>
  <c r="F30" i="11"/>
  <c r="B30" i="11"/>
  <c r="B32" i="11" s="1"/>
  <c r="O6" i="11" s="1"/>
  <c r="P6" i="11" s="1"/>
  <c r="G30" i="11"/>
  <c r="H30" i="11"/>
  <c r="J30" i="11"/>
  <c r="E30" i="11"/>
  <c r="I17" i="10"/>
  <c r="I15" i="10"/>
  <c r="D8" i="11"/>
  <c r="E3" i="11"/>
  <c r="E6" i="11" s="1"/>
  <c r="D4" i="11"/>
  <c r="D23" i="11"/>
  <c r="G13" i="12"/>
  <c r="F15" i="12"/>
  <c r="F16" i="12" s="1"/>
  <c r="F14" i="12"/>
  <c r="G39" i="11"/>
  <c r="G13" i="11"/>
  <c r="G37" i="8"/>
  <c r="G36" i="8"/>
  <c r="D39" i="12" l="1"/>
  <c r="G49" i="11"/>
  <c r="C41" i="12"/>
  <c r="C39" i="12"/>
  <c r="B41" i="12"/>
  <c r="B39" i="12"/>
  <c r="E39" i="12"/>
  <c r="E40" i="12" s="1"/>
  <c r="C32" i="11"/>
  <c r="C35" i="11" s="1"/>
  <c r="M6" i="10"/>
  <c r="M4" i="10" s="1"/>
  <c r="B35" i="11"/>
  <c r="B41" i="11"/>
  <c r="B42" i="11" s="1"/>
  <c r="B34" i="11"/>
  <c r="B33" i="11"/>
  <c r="C26" i="11"/>
  <c r="E8" i="11"/>
  <c r="E4" i="11"/>
  <c r="F3" i="11"/>
  <c r="F6" i="11" s="1"/>
  <c r="E23" i="11"/>
  <c r="D25" i="11"/>
  <c r="D32" i="11" s="1"/>
  <c r="G14" i="12"/>
  <c r="G15" i="12"/>
  <c r="G16" i="12" s="1"/>
  <c r="H13" i="12"/>
  <c r="D40" i="12"/>
  <c r="D44" i="12"/>
  <c r="D45" i="12" s="1"/>
  <c r="F32" i="12"/>
  <c r="F35" i="12" s="1"/>
  <c r="F41" i="12" s="1"/>
  <c r="H13" i="11"/>
  <c r="H39" i="11"/>
  <c r="H37" i="8"/>
  <c r="H36" i="8"/>
  <c r="H49" i="11" l="1"/>
  <c r="O7" i="11"/>
  <c r="P7" i="11" s="1"/>
  <c r="B40" i="12"/>
  <c r="B44" i="12"/>
  <c r="B45" i="12" s="1"/>
  <c r="C34" i="11"/>
  <c r="C41" i="11"/>
  <c r="C42" i="11" s="1"/>
  <c r="C44" i="12"/>
  <c r="C45" i="12" s="1"/>
  <c r="C40" i="12"/>
  <c r="E44" i="12"/>
  <c r="E45" i="12" s="1"/>
  <c r="B43" i="11"/>
  <c r="B44" i="11" s="1"/>
  <c r="D35" i="11"/>
  <c r="C33" i="11"/>
  <c r="E25" i="11"/>
  <c r="F8" i="11"/>
  <c r="F4" i="11"/>
  <c r="G3" i="11"/>
  <c r="G6" i="11" s="1"/>
  <c r="F23" i="11"/>
  <c r="D26" i="11"/>
  <c r="F39" i="12"/>
  <c r="H14" i="12"/>
  <c r="H15" i="12"/>
  <c r="H16" i="12" s="1"/>
  <c r="G32" i="12"/>
  <c r="G35" i="12" s="1"/>
  <c r="G41" i="12" s="1"/>
  <c r="I39" i="11"/>
  <c r="I13" i="11"/>
  <c r="I37" i="8"/>
  <c r="I36" i="8"/>
  <c r="I49" i="11" l="1"/>
  <c r="C43" i="11"/>
  <c r="C44" i="11" s="1"/>
  <c r="H32" i="12"/>
  <c r="H35" i="12" s="1"/>
  <c r="H41" i="12" s="1"/>
  <c r="F25" i="11"/>
  <c r="F26" i="11"/>
  <c r="F32" i="11"/>
  <c r="F35" i="11" s="1"/>
  <c r="E32" i="11"/>
  <c r="E34" i="11" s="1"/>
  <c r="E26" i="11"/>
  <c r="G8" i="11"/>
  <c r="G23" i="11"/>
  <c r="H3" i="11"/>
  <c r="H6" i="11" s="1"/>
  <c r="G4" i="11"/>
  <c r="D33" i="11"/>
  <c r="O8" i="11"/>
  <c r="P8" i="11" s="1"/>
  <c r="D41" i="11"/>
  <c r="D42" i="11" s="1"/>
  <c r="D34" i="11"/>
  <c r="G39" i="12"/>
  <c r="F40" i="12"/>
  <c r="F44" i="12"/>
  <c r="F45" i="12" s="1"/>
  <c r="J39" i="11"/>
  <c r="J13" i="11"/>
  <c r="J36" i="8"/>
  <c r="J37" i="8"/>
  <c r="E33" i="11" l="1"/>
  <c r="J49" i="11"/>
  <c r="O9" i="11"/>
  <c r="P9" i="11" s="1"/>
  <c r="H39" i="12"/>
  <c r="H40" i="12" s="1"/>
  <c r="E35" i="11"/>
  <c r="E41" i="11"/>
  <c r="E42" i="11" s="1"/>
  <c r="F33" i="11"/>
  <c r="D43" i="11"/>
  <c r="D44" i="11" s="1"/>
  <c r="G25" i="11"/>
  <c r="G32" i="11" s="1"/>
  <c r="G35" i="11" s="1"/>
  <c r="O10" i="11"/>
  <c r="P10" i="11" s="1"/>
  <c r="F34" i="11"/>
  <c r="H8" i="11"/>
  <c r="H23" i="11"/>
  <c r="H4" i="11"/>
  <c r="I3" i="11"/>
  <c r="I6" i="11" s="1"/>
  <c r="F41" i="11"/>
  <c r="F42" i="11" s="1"/>
  <c r="G44" i="12"/>
  <c r="G45" i="12" s="1"/>
  <c r="G40" i="12"/>
  <c r="K39" i="11"/>
  <c r="K13" i="11"/>
  <c r="K37" i="8"/>
  <c r="K36" i="8"/>
  <c r="L43" i="8" s="1"/>
  <c r="H44" i="12" l="1"/>
  <c r="H45" i="12" s="1"/>
  <c r="K49" i="11"/>
  <c r="G46" i="12"/>
  <c r="H25" i="11"/>
  <c r="I8" i="11"/>
  <c r="J3" i="11"/>
  <c r="J6" i="11" s="1"/>
  <c r="I23" i="11"/>
  <c r="I4" i="11"/>
  <c r="G26" i="11"/>
  <c r="A1" i="6"/>
  <c r="C40" i="6"/>
  <c r="D40" i="6" s="1"/>
  <c r="E40" i="6" s="1"/>
  <c r="F40" i="6" s="1"/>
  <c r="G40" i="6" s="1"/>
  <c r="H40" i="6" s="1"/>
  <c r="B24" i="6"/>
  <c r="C24" i="6" s="1"/>
  <c r="D24" i="6" s="1"/>
  <c r="E24" i="6" s="1"/>
  <c r="F24" i="6" s="1"/>
  <c r="G24" i="6" s="1"/>
  <c r="H24" i="6" s="1"/>
  <c r="L50" i="11" l="1"/>
  <c r="K50" i="11"/>
  <c r="H32" i="11"/>
  <c r="H41" i="11" s="1"/>
  <c r="H42" i="11" s="1"/>
  <c r="H26" i="11"/>
  <c r="I25" i="11"/>
  <c r="I32" i="11" s="1"/>
  <c r="I35" i="11" s="1"/>
  <c r="J8" i="11"/>
  <c r="J23" i="11"/>
  <c r="K3" i="11"/>
  <c r="K6" i="11" s="1"/>
  <c r="J4" i="11"/>
  <c r="G34" i="11"/>
  <c r="O11" i="11"/>
  <c r="P11" i="11" s="1"/>
  <c r="G33" i="11"/>
  <c r="G41" i="11"/>
  <c r="G42" i="11" s="1"/>
  <c r="G44" i="6"/>
  <c r="H33" i="11" l="1"/>
  <c r="O12" i="11"/>
  <c r="P12" i="11" s="1"/>
  <c r="H34" i="11"/>
  <c r="H35" i="11"/>
  <c r="J25" i="11"/>
  <c r="J32" i="11" s="1"/>
  <c r="J35" i="11" s="1"/>
  <c r="K8" i="11"/>
  <c r="K23" i="11"/>
  <c r="K4" i="11"/>
  <c r="I26" i="11"/>
  <c r="H21" i="4"/>
  <c r="J26" i="11" l="1"/>
  <c r="I33" i="11"/>
  <c r="I41" i="11"/>
  <c r="I42" i="11" s="1"/>
  <c r="O13" i="11"/>
  <c r="P13" i="11" s="1"/>
  <c r="I34" i="11"/>
  <c r="K25" i="11"/>
  <c r="K32" i="11" s="1"/>
  <c r="A3" i="4"/>
  <c r="H3" i="4"/>
  <c r="B22" i="4"/>
  <c r="B33" i="4" s="1"/>
  <c r="D52" i="4"/>
  <c r="E52" i="4" s="1"/>
  <c r="D51" i="4"/>
  <c r="E51" i="4" s="1"/>
  <c r="D50" i="4"/>
  <c r="E50" i="4" s="1"/>
  <c r="D49" i="4"/>
  <c r="E49" i="4" s="1"/>
  <c r="D48" i="4"/>
  <c r="E48" i="4" s="1"/>
  <c r="D47" i="4"/>
  <c r="E47" i="4" s="1"/>
  <c r="D46" i="4"/>
  <c r="E46" i="4" s="1"/>
  <c r="D45" i="4"/>
  <c r="E45" i="4" s="1"/>
  <c r="D44" i="4"/>
  <c r="E44" i="4" s="1"/>
  <c r="D43" i="4"/>
  <c r="E43" i="4" s="1"/>
  <c r="D42" i="4"/>
  <c r="E42" i="4" s="1"/>
  <c r="C30" i="4"/>
  <c r="C28" i="4"/>
  <c r="C27" i="4"/>
  <c r="C26" i="4"/>
  <c r="C24" i="4"/>
  <c r="B14" i="8" s="1"/>
  <c r="C14" i="8" s="1"/>
  <c r="D14" i="8" s="1"/>
  <c r="E14" i="8" s="1"/>
  <c r="F14" i="8" s="1"/>
  <c r="G14" i="8" s="1"/>
  <c r="H14" i="8" s="1"/>
  <c r="I14" i="8" s="1"/>
  <c r="J14" i="8" s="1"/>
  <c r="K14" i="8" s="1"/>
  <c r="C23" i="4"/>
  <c r="C17" i="4"/>
  <c r="B12" i="4"/>
  <c r="B11" i="4"/>
  <c r="B9" i="4"/>
  <c r="B6" i="4"/>
  <c r="L5" i="4"/>
  <c r="K35" i="11" l="1"/>
  <c r="L32" i="11"/>
  <c r="J33" i="11"/>
  <c r="J34" i="11"/>
  <c r="O14" i="11"/>
  <c r="P14" i="11" s="1"/>
  <c r="J41" i="11"/>
  <c r="J42" i="11" s="1"/>
  <c r="K26" i="11"/>
  <c r="H5" i="4"/>
  <c r="B36" i="4" s="1"/>
  <c r="H4" i="4"/>
  <c r="A29" i="8"/>
  <c r="H14" i="4"/>
  <c r="O5" i="8"/>
  <c r="P5" i="8" s="1"/>
  <c r="C22" i="4"/>
  <c r="B19" i="6"/>
  <c r="B13" i="8"/>
  <c r="C13" i="8" s="1"/>
  <c r="D24" i="4"/>
  <c r="B20" i="6"/>
  <c r="C16" i="4"/>
  <c r="E53" i="4"/>
  <c r="B8" i="4"/>
  <c r="C15" i="4"/>
  <c r="K34" i="11" l="1"/>
  <c r="L34" i="11" s="1"/>
  <c r="K33" i="11"/>
  <c r="K41" i="11"/>
  <c r="K42" i="11" s="1"/>
  <c r="H9" i="4"/>
  <c r="B37" i="4"/>
  <c r="B28" i="8"/>
  <c r="H10" i="4"/>
  <c r="C19" i="6"/>
  <c r="D19" i="6" s="1"/>
  <c r="B12" i="8"/>
  <c r="B3" i="8"/>
  <c r="C3" i="8" s="1"/>
  <c r="B13" i="6"/>
  <c r="D36" i="4"/>
  <c r="I6" i="4"/>
  <c r="D13" i="8"/>
  <c r="E13" i="8"/>
  <c r="F13" i="8"/>
  <c r="G13" i="8"/>
  <c r="H13" i="8"/>
  <c r="I13" i="8"/>
  <c r="J13" i="8"/>
  <c r="K13" i="8"/>
  <c r="C20" i="6"/>
  <c r="E38" i="8"/>
  <c r="K28" i="8"/>
  <c r="D38" i="8"/>
  <c r="C38" i="8"/>
  <c r="B38" i="8"/>
  <c r="B45" i="8" s="1"/>
  <c r="B39" i="6"/>
  <c r="C28" i="8"/>
  <c r="D28" i="8"/>
  <c r="E28" i="8"/>
  <c r="F28" i="8"/>
  <c r="G28" i="8"/>
  <c r="H28" i="8"/>
  <c r="I28" i="8"/>
  <c r="K38" i="8"/>
  <c r="J38" i="8"/>
  <c r="I38" i="8"/>
  <c r="H38" i="8"/>
  <c r="G38" i="8"/>
  <c r="F38" i="8"/>
  <c r="J28" i="8"/>
  <c r="I5" i="4"/>
  <c r="I4" i="4"/>
  <c r="B15" i="6"/>
  <c r="G39" i="6"/>
  <c r="F39" i="6"/>
  <c r="E39" i="6"/>
  <c r="D39" i="6"/>
  <c r="C39" i="6"/>
  <c r="H39" i="6"/>
  <c r="H16" i="4"/>
  <c r="C18" i="4"/>
  <c r="C45" i="8" l="1"/>
  <c r="D45" i="8" s="1"/>
  <c r="E45" i="8" s="1"/>
  <c r="F45" i="8" s="1"/>
  <c r="G45" i="8" s="1"/>
  <c r="H45" i="8" s="1"/>
  <c r="I45" i="8" s="1"/>
  <c r="J45" i="8" s="1"/>
  <c r="K45" i="8" s="1"/>
  <c r="B14" i="6"/>
  <c r="B16" i="6"/>
  <c r="H26" i="4"/>
  <c r="H27" i="4" s="1"/>
  <c r="C12" i="8"/>
  <c r="C4" i="8"/>
  <c r="B25" i="6"/>
  <c r="B28" i="6" s="1"/>
  <c r="C13" i="6"/>
  <c r="B4" i="8"/>
  <c r="B8" i="8"/>
  <c r="D20" i="6"/>
  <c r="D3" i="8"/>
  <c r="C36" i="4"/>
  <c r="C29" i="4"/>
  <c r="C33" i="4" s="1"/>
  <c r="C35" i="4" s="1"/>
  <c r="E37" i="4" s="1"/>
  <c r="B35" i="4"/>
  <c r="E35" i="4" s="1"/>
  <c r="F34" i="6"/>
  <c r="G34" i="6"/>
  <c r="H34" i="6"/>
  <c r="B34" i="6"/>
  <c r="C34" i="6"/>
  <c r="E34" i="6"/>
  <c r="D34" i="6"/>
  <c r="C25" i="6"/>
  <c r="E19" i="6"/>
  <c r="G45" i="6"/>
  <c r="C37" i="4"/>
  <c r="K46" i="8" l="1"/>
  <c r="L46" i="8"/>
  <c r="B29" i="8"/>
  <c r="B35" i="6"/>
  <c r="F19" i="6"/>
  <c r="C8" i="8"/>
  <c r="C21" i="6"/>
  <c r="C28" i="6" s="1"/>
  <c r="C14" i="6"/>
  <c r="C15" i="8"/>
  <c r="D15" i="8"/>
  <c r="D4" i="8"/>
  <c r="E20" i="6"/>
  <c r="D29" i="4"/>
  <c r="B30" i="6"/>
  <c r="B33" i="6" s="1"/>
  <c r="B15" i="8"/>
  <c r="B22" i="8" s="1"/>
  <c r="B24" i="8" s="1"/>
  <c r="B25" i="8" s="1"/>
  <c r="D12" i="8"/>
  <c r="D8" i="8"/>
  <c r="E3" i="8"/>
  <c r="B38" i="4"/>
  <c r="C38" i="4" s="1"/>
  <c r="H22" i="4"/>
  <c r="G19" i="6"/>
  <c r="D13" i="6"/>
  <c r="C15" i="6"/>
  <c r="C16" i="6" s="1"/>
  <c r="C30" i="6" s="1"/>
  <c r="H13" i="4" l="1"/>
  <c r="H15" i="4"/>
  <c r="D22" i="8"/>
  <c r="D24" i="8" s="1"/>
  <c r="C22" i="8"/>
  <c r="C24" i="8" s="1"/>
  <c r="C25" i="8" s="1"/>
  <c r="D21" i="6"/>
  <c r="D14" i="6"/>
  <c r="E15" i="8"/>
  <c r="E4" i="8"/>
  <c r="B36" i="6"/>
  <c r="B41" i="6" s="1"/>
  <c r="F20" i="6"/>
  <c r="E12" i="8"/>
  <c r="F3" i="8"/>
  <c r="E8" i="8"/>
  <c r="H17" i="4"/>
  <c r="B38" i="6"/>
  <c r="E13" i="6"/>
  <c r="D15" i="6"/>
  <c r="D16" i="6" s="1"/>
  <c r="D25" i="6"/>
  <c r="H19" i="6"/>
  <c r="E22" i="8" l="1"/>
  <c r="E24" i="8" s="1"/>
  <c r="C30" i="8"/>
  <c r="D28" i="6"/>
  <c r="D30" i="6" s="1"/>
  <c r="E21" i="6"/>
  <c r="E14" i="6"/>
  <c r="B37" i="6"/>
  <c r="F15" i="8"/>
  <c r="F4" i="8"/>
  <c r="G20" i="6"/>
  <c r="B30" i="8"/>
  <c r="C33" i="6"/>
  <c r="D25" i="8"/>
  <c r="D30" i="8"/>
  <c r="F12" i="8"/>
  <c r="F8" i="8"/>
  <c r="G3" i="8"/>
  <c r="B42" i="6"/>
  <c r="E25" i="6"/>
  <c r="E15" i="6"/>
  <c r="E16" i="6" s="1"/>
  <c r="F13" i="6"/>
  <c r="B33" i="8" l="1"/>
  <c r="F22" i="8"/>
  <c r="F24" i="8" s="1"/>
  <c r="F25" i="8" s="1"/>
  <c r="D32" i="8"/>
  <c r="O8" i="8"/>
  <c r="P8" i="8" s="1"/>
  <c r="B32" i="8"/>
  <c r="O6" i="8"/>
  <c r="P6" i="8" s="1"/>
  <c r="C32" i="8"/>
  <c r="O7" i="8"/>
  <c r="P7" i="8" s="1"/>
  <c r="C33" i="8"/>
  <c r="D39" i="8"/>
  <c r="D40" i="8" s="1"/>
  <c r="L6" i="4"/>
  <c r="B39" i="8"/>
  <c r="B40" i="8" s="1"/>
  <c r="C39" i="8"/>
  <c r="C41" i="8" s="1"/>
  <c r="C31" i="8"/>
  <c r="L7" i="4"/>
  <c r="E28" i="6"/>
  <c r="E30" i="6" s="1"/>
  <c r="E33" i="6" s="1"/>
  <c r="E38" i="6" s="1"/>
  <c r="F21" i="6"/>
  <c r="F14" i="6"/>
  <c r="G15" i="8"/>
  <c r="G4" i="8"/>
  <c r="D31" i="8"/>
  <c r="L8" i="4"/>
  <c r="H20" i="6"/>
  <c r="B31" i="8"/>
  <c r="C36" i="6"/>
  <c r="C38" i="6"/>
  <c r="E25" i="8"/>
  <c r="E30" i="8"/>
  <c r="G12" i="8"/>
  <c r="H3" i="8"/>
  <c r="G8" i="8"/>
  <c r="D33" i="8"/>
  <c r="D33" i="6"/>
  <c r="G13" i="6"/>
  <c r="F25" i="6"/>
  <c r="F15" i="6"/>
  <c r="F16" i="6" s="1"/>
  <c r="B41" i="8" l="1"/>
  <c r="B42" i="8" s="1"/>
  <c r="F30" i="8"/>
  <c r="F39" i="8" s="1"/>
  <c r="F40" i="8" s="1"/>
  <c r="D41" i="8"/>
  <c r="D42" i="8" s="1"/>
  <c r="F32" i="8"/>
  <c r="O10" i="8"/>
  <c r="P10" i="8" s="1"/>
  <c r="E32" i="8"/>
  <c r="O9" i="8"/>
  <c r="P9" i="8" s="1"/>
  <c r="E39" i="8"/>
  <c r="E40" i="8" s="1"/>
  <c r="G22" i="8"/>
  <c r="G24" i="8" s="1"/>
  <c r="C40" i="8"/>
  <c r="C42" i="8"/>
  <c r="F28" i="6"/>
  <c r="F30" i="6" s="1"/>
  <c r="F33" i="6" s="1"/>
  <c r="G21" i="6"/>
  <c r="G14" i="6"/>
  <c r="H15" i="8"/>
  <c r="H4" i="8"/>
  <c r="L10" i="4"/>
  <c r="E31" i="8"/>
  <c r="L9" i="4"/>
  <c r="C41" i="6"/>
  <c r="C42" i="6" s="1"/>
  <c r="C37" i="6"/>
  <c r="E36" i="6"/>
  <c r="E37" i="6" s="1"/>
  <c r="H12" i="8"/>
  <c r="H8" i="8"/>
  <c r="I3" i="8"/>
  <c r="E33" i="8"/>
  <c r="F33" i="8"/>
  <c r="D36" i="6"/>
  <c r="D41" i="6" s="1"/>
  <c r="D42" i="6" s="1"/>
  <c r="D38" i="6"/>
  <c r="G15" i="6"/>
  <c r="G16" i="6" s="1"/>
  <c r="H13" i="6"/>
  <c r="G25" i="6"/>
  <c r="F31" i="8" l="1"/>
  <c r="E41" i="8"/>
  <c r="E42" i="8" s="1"/>
  <c r="F41" i="8"/>
  <c r="F42" i="8" s="1"/>
  <c r="H22" i="8"/>
  <c r="H24" i="8" s="1"/>
  <c r="H25" i="8" s="1"/>
  <c r="G28" i="6"/>
  <c r="G30" i="6" s="1"/>
  <c r="G33" i="6" s="1"/>
  <c r="G38" i="6" s="1"/>
  <c r="L4" i="4"/>
  <c r="H21" i="6"/>
  <c r="H14" i="6"/>
  <c r="I15" i="8"/>
  <c r="I4" i="8"/>
  <c r="E41" i="6"/>
  <c r="E42" i="6" s="1"/>
  <c r="D37" i="6"/>
  <c r="I12" i="8"/>
  <c r="J3" i="8"/>
  <c r="I8" i="8"/>
  <c r="G25" i="8"/>
  <c r="G30" i="8"/>
  <c r="F36" i="6"/>
  <c r="F37" i="6" s="1"/>
  <c r="F38" i="6"/>
  <c r="H15" i="6"/>
  <c r="H16" i="6" s="1"/>
  <c r="H25" i="6"/>
  <c r="G32" i="8" l="1"/>
  <c r="O11" i="8"/>
  <c r="P11" i="8" s="1"/>
  <c r="H30" i="8"/>
  <c r="H39" i="8" s="1"/>
  <c r="H40" i="8" s="1"/>
  <c r="I22" i="8"/>
  <c r="I24" i="8" s="1"/>
  <c r="G31" i="8"/>
  <c r="G39" i="8"/>
  <c r="G40" i="8" s="1"/>
  <c r="H31" i="8"/>
  <c r="H28" i="6"/>
  <c r="H30" i="6" s="1"/>
  <c r="H33" i="6" s="1"/>
  <c r="H38" i="6" s="1"/>
  <c r="J15" i="8"/>
  <c r="J4" i="8"/>
  <c r="G36" i="6"/>
  <c r="G41" i="6" s="1"/>
  <c r="G42" i="6" s="1"/>
  <c r="H33" i="8"/>
  <c r="F41" i="6"/>
  <c r="F42" i="6" s="1"/>
  <c r="G33" i="8"/>
  <c r="J12" i="8"/>
  <c r="K3" i="8"/>
  <c r="K8" i="8" s="1"/>
  <c r="J8" i="8"/>
  <c r="H41" i="8" l="1"/>
  <c r="H42" i="8" s="1"/>
  <c r="G41" i="8"/>
  <c r="G42" i="8" s="1"/>
  <c r="H32" i="8"/>
  <c r="O12" i="8"/>
  <c r="P12" i="8" s="1"/>
  <c r="J22" i="8"/>
  <c r="J24" i="8" s="1"/>
  <c r="K15" i="8"/>
  <c r="K4" i="8"/>
  <c r="G37" i="6"/>
  <c r="K12" i="8"/>
  <c r="H36" i="6"/>
  <c r="H41" i="6" s="1"/>
  <c r="H42" i="6" s="1"/>
  <c r="G43" i="6" s="1"/>
  <c r="I25" i="8"/>
  <c r="I30" i="8"/>
  <c r="I32" i="8" l="1"/>
  <c r="O13" i="8"/>
  <c r="P13" i="8" s="1"/>
  <c r="K22" i="8"/>
  <c r="K24" i="8" s="1"/>
  <c r="I31" i="8"/>
  <c r="I39" i="8"/>
  <c r="I41" i="8" s="1"/>
  <c r="H37" i="6"/>
  <c r="I33" i="8"/>
  <c r="J25" i="8"/>
  <c r="J30" i="8"/>
  <c r="I40" i="8" l="1"/>
  <c r="J32" i="8"/>
  <c r="O14" i="8"/>
  <c r="P14" i="8" s="1"/>
  <c r="J31" i="8"/>
  <c r="J39" i="8"/>
  <c r="J41" i="8" s="1"/>
  <c r="I42" i="8"/>
  <c r="J40" i="8"/>
  <c r="J33" i="8"/>
  <c r="K25" i="8"/>
  <c r="K30" i="8"/>
  <c r="O15" i="8" s="1"/>
  <c r="P15" i="8" s="1"/>
  <c r="P16" i="8" l="1"/>
  <c r="O16" i="8"/>
  <c r="L30" i="8"/>
  <c r="K32" i="8"/>
  <c r="L32" i="8" s="1"/>
  <c r="K31" i="8"/>
  <c r="K39" i="8"/>
  <c r="K41" i="8" s="1"/>
  <c r="J42" i="8"/>
  <c r="K33" i="8"/>
  <c r="K40" i="8" l="1"/>
  <c r="K42" i="8"/>
  <c r="L42" i="8" s="1"/>
  <c r="E43" i="11" l="1"/>
  <c r="E44" i="11" s="1"/>
  <c r="F43" i="11"/>
  <c r="F44" i="11" s="1"/>
  <c r="H43" i="11" l="1"/>
  <c r="H44" i="11" s="1"/>
  <c r="G43" i="11"/>
  <c r="G44" i="11" s="1"/>
  <c r="I43" i="11" l="1"/>
  <c r="I44" i="11" s="1"/>
  <c r="J43" i="11" l="1"/>
  <c r="J44" i="11" s="1"/>
  <c r="K43" i="11"/>
  <c r="K44" i="11" s="1"/>
  <c r="L44" i="11" s="1"/>
  <c r="O15" i="11" l="1"/>
  <c r="O16" i="11" l="1"/>
  <c r="P15" i="11"/>
  <c r="P1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4" authorId="0" shapeId="0" xr:uid="{0E0AC337-C150-4A2F-B023-233FFC82FE0A}">
      <text>
        <r>
          <rPr>
            <b/>
            <sz val="9"/>
            <color indexed="81"/>
            <rFont val="Tahoma"/>
            <charset val="1"/>
          </rPr>
          <t>Matt Smith:</t>
        </r>
        <r>
          <rPr>
            <sz val="9"/>
            <color indexed="81"/>
            <rFont val="Tahoma"/>
            <charset val="1"/>
          </rPr>
          <t xml:space="preserve">
initial investment</t>
        </r>
      </text>
    </comment>
    <comment ref="H4" authorId="0" shapeId="0" xr:uid="{91BDE7CB-8434-4E63-BE17-8CDDC4F6287C}">
      <text>
        <r>
          <rPr>
            <b/>
            <sz val="9"/>
            <color indexed="81"/>
            <rFont val="Tahoma"/>
            <charset val="1"/>
          </rPr>
          <t>Matt Smith:</t>
        </r>
        <r>
          <rPr>
            <sz val="9"/>
            <color indexed="81"/>
            <rFont val="Tahoma"/>
            <charset val="1"/>
          </rPr>
          <t xml:space="preserve">
initial investment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3" authorId="0" shapeId="0" xr:uid="{08198843-C7E5-44D8-80FA-1B4F66C19FB9}">
      <text>
        <r>
          <rPr>
            <b/>
            <sz val="9"/>
            <color indexed="81"/>
            <rFont val="Tahoma"/>
            <family val="2"/>
          </rPr>
          <t>Matt Smith:</t>
        </r>
        <r>
          <rPr>
            <sz val="9"/>
            <color indexed="81"/>
            <rFont val="Tahoma"/>
            <family val="2"/>
          </rPr>
          <t xml:space="preserve">
2646 on our purchase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EE6C97AA-BB7D-4BDF-8A53-621819E89A1F}">
      <text>
        <r>
          <rPr>
            <b/>
            <sz val="9"/>
            <color indexed="81"/>
            <rFont val="Tahoma"/>
            <family val="2"/>
          </rPr>
          <t>Matt Smith:</t>
        </r>
        <r>
          <rPr>
            <sz val="9"/>
            <color indexed="81"/>
            <rFont val="Tahoma"/>
            <family val="2"/>
          </rPr>
          <t xml:space="preserve">
2646 on our purchase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17998C3D-966C-449C-9957-E01B2C3940CB}">
      <text>
        <r>
          <rPr>
            <b/>
            <sz val="9"/>
            <color indexed="81"/>
            <rFont val="Tahoma"/>
            <family val="2"/>
          </rPr>
          <t>Matt Smith:</t>
        </r>
        <r>
          <rPr>
            <sz val="9"/>
            <color indexed="81"/>
            <rFont val="Tahoma"/>
            <family val="2"/>
          </rPr>
          <t xml:space="preserve">
2646 on our purchase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12F5EB38-E1AC-4B56-B289-1121E516BBDE}">
      <text>
        <r>
          <rPr>
            <b/>
            <sz val="9"/>
            <color indexed="81"/>
            <rFont val="Tahoma"/>
            <family val="2"/>
          </rPr>
          <t>Matt Smith:</t>
        </r>
        <r>
          <rPr>
            <sz val="9"/>
            <color indexed="81"/>
            <rFont val="Tahoma"/>
            <family val="2"/>
          </rPr>
          <t xml:space="preserve">
2646 on our purchase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839296A6-DDCF-45C2-AAE3-2271276FDE5B}">
      <text>
        <r>
          <rPr>
            <b/>
            <sz val="9"/>
            <color indexed="81"/>
            <rFont val="Tahoma"/>
            <family val="2"/>
          </rPr>
          <t>Matt Smith:</t>
        </r>
        <r>
          <rPr>
            <sz val="9"/>
            <color indexed="81"/>
            <rFont val="Tahoma"/>
            <family val="2"/>
          </rPr>
          <t xml:space="preserve">
2646 on our purchase</t>
        </r>
      </text>
    </comment>
  </commentList>
</comments>
</file>

<file path=xl/sharedStrings.xml><?xml version="1.0" encoding="utf-8"?>
<sst xmlns="http://schemas.openxmlformats.org/spreadsheetml/2006/main" count="865" uniqueCount="249">
  <si>
    <t>Heloc Down Payment</t>
  </si>
  <si>
    <t>Heloc Loan Terms</t>
  </si>
  <si>
    <t>yrs</t>
  </si>
  <si>
    <t>asking price</t>
  </si>
  <si>
    <t>HELOC Payment</t>
  </si>
  <si>
    <t>HELOC Interest Only Payment</t>
  </si>
  <si>
    <t>IRR</t>
  </si>
  <si>
    <t>Purchase Price</t>
  </si>
  <si>
    <t>Initial Investment</t>
  </si>
  <si>
    <t>Closing Costs (4%)</t>
  </si>
  <si>
    <t>Conventional Loan Interest Rate</t>
  </si>
  <si>
    <t>Year 1 Cashflow</t>
  </si>
  <si>
    <t>Down Payment (20%) - HELOC</t>
  </si>
  <si>
    <t>downpayment</t>
  </si>
  <si>
    <t>Loan Term</t>
  </si>
  <si>
    <t>Year 2 Cashflow</t>
  </si>
  <si>
    <t>Total Loan Amount</t>
  </si>
  <si>
    <t>Monthly Interest Payment on Purchase Price</t>
  </si>
  <si>
    <t>Year 3 Cashflow</t>
  </si>
  <si>
    <t>Down Payment - Cash</t>
  </si>
  <si>
    <t>Year 4 Cashflow</t>
  </si>
  <si>
    <t>Financials</t>
  </si>
  <si>
    <t>Year 5 Cashflow</t>
  </si>
  <si>
    <t>All In Price (Purchase+Repairs)</t>
  </si>
  <si>
    <t>Cash On Cash Return (CoC)</t>
  </si>
  <si>
    <t>assumes 2%/yr appreciation</t>
  </si>
  <si>
    <t>Estimated ARV (After Repair Value)</t>
  </si>
  <si>
    <t>ROI (Return on Investment)</t>
  </si>
  <si>
    <t>ROE (Return on Equity)</t>
  </si>
  <si>
    <t>Monthly</t>
  </si>
  <si>
    <t>Annually</t>
  </si>
  <si>
    <t>Mortgage Pay Down yr 1</t>
  </si>
  <si>
    <t>Average Rent</t>
  </si>
  <si>
    <t>Rules of Thumb</t>
  </si>
  <si>
    <t>Additional Income (Laundry)</t>
  </si>
  <si>
    <t>50% Rule</t>
  </si>
  <si>
    <t>Calculated Gross Revenue</t>
  </si>
  <si>
    <t>2% Rule</t>
  </si>
  <si>
    <t>DSCR</t>
  </si>
  <si>
    <t>Estimated Expenses</t>
  </si>
  <si>
    <t>Management Fees</t>
  </si>
  <si>
    <t>Property Taxes / Year</t>
  </si>
  <si>
    <t>Insurance / Year</t>
  </si>
  <si>
    <t>HOA / year</t>
  </si>
  <si>
    <t>Electricity</t>
  </si>
  <si>
    <t>Nat Gas</t>
  </si>
  <si>
    <t>Water/Sewer</t>
  </si>
  <si>
    <t>Building Maintenance</t>
  </si>
  <si>
    <t>Grounds Cleanup/Services Maintenance/Snow Removal</t>
  </si>
  <si>
    <t>Totals</t>
  </si>
  <si>
    <t>Net Operating Income</t>
  </si>
  <si>
    <t>Conventional Loan Payment</t>
  </si>
  <si>
    <t>Cap Rate</t>
  </si>
  <si>
    <t>Cash Flow</t>
  </si>
  <si>
    <t>Estimated CapEx</t>
  </si>
  <si>
    <t>Timeline of Repair (yrs)</t>
  </si>
  <si>
    <t xml:space="preserve">Cost per Unit </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</si>
  <si>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</si>
  <si>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</si>
  <si>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</si>
  <si>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</si>
  <si>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</si>
  <si>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</si>
  <si>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</si>
  <si>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</si>
  <si>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</si>
  <si>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</si>
  <si>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</si>
  <si>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</si>
  <si>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</si>
  <si>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HELOC P&amp;I Payment</t>
  </si>
  <si>
    <t>Tax Savings at 33%</t>
  </si>
  <si>
    <t>cash</t>
  </si>
  <si>
    <t>Year 1</t>
  </si>
  <si>
    <t>Year 2</t>
  </si>
  <si>
    <t>Year 3</t>
  </si>
  <si>
    <t>Year 4</t>
  </si>
  <si>
    <t>Year 5</t>
  </si>
  <si>
    <t>Year 6</t>
  </si>
  <si>
    <t>Year 7</t>
  </si>
  <si>
    <t xml:space="preserve">Maintenance </t>
  </si>
  <si>
    <t xml:space="preserve">Property Appreciation </t>
  </si>
  <si>
    <t>Rental Appreciation</t>
  </si>
  <si>
    <t>Tax/Insurance/HOA  Appreciation</t>
  </si>
  <si>
    <t>Revenues</t>
  </si>
  <si>
    <t>Rental Income</t>
  </si>
  <si>
    <t>Vacancy Rate</t>
  </si>
  <si>
    <t>Net Rental Income</t>
  </si>
  <si>
    <t>Expenses</t>
  </si>
  <si>
    <t>Property Taxes</t>
  </si>
  <si>
    <t>Insurance</t>
  </si>
  <si>
    <t>Property Mgmt</t>
  </si>
  <si>
    <t>Lease Fee</t>
  </si>
  <si>
    <t>HOA</t>
  </si>
  <si>
    <t>Maintenance &amp; Repairs</t>
  </si>
  <si>
    <r>
      <t xml:space="preserve">    </t>
    </r>
    <r>
      <rPr>
        <b/>
        <sz val="11"/>
        <color theme="1"/>
        <rFont val="Helvetica"/>
        <family val="2"/>
      </rPr>
      <t>Total Expenses</t>
    </r>
  </si>
  <si>
    <t>Net Operating Income (NOI)</t>
  </si>
  <si>
    <t>NOI (Cash Available)</t>
  </si>
  <si>
    <t>Equity Accrued</t>
  </si>
  <si>
    <t>Appreciation</t>
  </si>
  <si>
    <t xml:space="preserve">    Total Return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</si>
  <si>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</si>
  <si>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</si>
  <si>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</si>
  <si>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</si>
  <si>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</si>
  <si>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Vacancy</t>
  </si>
  <si>
    <t>Conventional Mortgage</t>
  </si>
  <si>
    <t>HELOC Mortgage</t>
  </si>
  <si>
    <t>HELOC Amount</t>
  </si>
  <si>
    <t>Monthly Cash Flow</t>
  </si>
  <si>
    <t>Total Cash Flow</t>
  </si>
  <si>
    <t>$5000 management credit</t>
  </si>
  <si>
    <t>Property Income</t>
  </si>
  <si>
    <t>Rent</t>
  </si>
  <si>
    <t>Operating Income</t>
  </si>
  <si>
    <t>Property Expenses</t>
  </si>
  <si>
    <t>Leasing Fee</t>
  </si>
  <si>
    <t>Annual Safety Inspection</t>
  </si>
  <si>
    <t>Management Renewal Fee</t>
  </si>
  <si>
    <t>HOA Fees</t>
  </si>
  <si>
    <t>Operating Expenses</t>
  </si>
  <si>
    <t>Capitalization Rate (CAP Rate)</t>
  </si>
  <si>
    <t>Key Investment Indicators</t>
  </si>
  <si>
    <t>Mortgage Payment</t>
  </si>
  <si>
    <t>Net Cash Flow</t>
  </si>
  <si>
    <t>Cash on Cash ROI</t>
  </si>
  <si>
    <t>Property Value</t>
  </si>
  <si>
    <t>Property Appreciation</t>
  </si>
  <si>
    <t>Mortgage Principle Reduction</t>
  </si>
  <si>
    <t>Tax ROI</t>
  </si>
  <si>
    <t>Total ROI</t>
  </si>
  <si>
    <t>Management Fee</t>
  </si>
  <si>
    <t>Property Taxes (1.5%)</t>
  </si>
  <si>
    <t>Insurance (1.5%)</t>
  </si>
  <si>
    <t>Less 4% Vacancy</t>
  </si>
  <si>
    <t>Maintenance/Repairs (4%)</t>
  </si>
  <si>
    <t>Yearly Safety Inspection</t>
  </si>
  <si>
    <t>Net Tax Savings (33% Bracket)</t>
  </si>
  <si>
    <t>Vacancy Loss</t>
  </si>
  <si>
    <t>Rent Appreciation</t>
  </si>
  <si>
    <t>Yearly Inspection</t>
  </si>
  <si>
    <t>Interest Only - Pay off on 1 year anniversary</t>
  </si>
  <si>
    <t>Monthly Rent</t>
  </si>
  <si>
    <t>Umbrella Insurance</t>
  </si>
  <si>
    <t>Umbrella Insurance (Allstate Anchorage)</t>
  </si>
  <si>
    <t>earnest money</t>
  </si>
  <si>
    <t>Total Cost</t>
  </si>
  <si>
    <t>Emergency Fund Needed (6 months)</t>
  </si>
  <si>
    <t>months</t>
  </si>
  <si>
    <t>AAR</t>
  </si>
  <si>
    <t>Year</t>
  </si>
  <si>
    <t>ROI</t>
  </si>
  <si>
    <t>CAGR</t>
  </si>
  <si>
    <t>NOI/value</t>
  </si>
  <si>
    <t>Equity Multiplier</t>
  </si>
  <si>
    <t>Annual ROI</t>
  </si>
  <si>
    <t>Present Value=Future Value /( 1+i)^n</t>
  </si>
  <si>
    <t>interest</t>
  </si>
  <si>
    <t>time (yrs)</t>
  </si>
  <si>
    <t>projected Cash On Cash Return</t>
  </si>
  <si>
    <t>initial investment</t>
  </si>
  <si>
    <t>hold period</t>
  </si>
  <si>
    <t>Future</t>
  </si>
  <si>
    <t>Equity Multiple</t>
  </si>
  <si>
    <t>Cash On Cash</t>
  </si>
  <si>
    <t>Assumed Appreciation</t>
  </si>
  <si>
    <t>Desired Return</t>
  </si>
  <si>
    <t>match stock market</t>
  </si>
  <si>
    <t>Total Return (Not counting appreciation)</t>
  </si>
  <si>
    <t>PV of all cash flows</t>
  </si>
  <si>
    <t>FV of all cash flows</t>
  </si>
  <si>
    <t>Total Property Equity (not counting appreciation)</t>
  </si>
  <si>
    <t>Appreciation CAGR</t>
  </si>
  <si>
    <t>NPV</t>
  </si>
  <si>
    <t>Nightly</t>
  </si>
  <si>
    <t>Occupancy Rate</t>
  </si>
  <si>
    <t>Handyman</t>
  </si>
  <si>
    <t>Nightly/per stay</t>
  </si>
  <si>
    <t>Cleaners (per stay, average 6/month)</t>
  </si>
  <si>
    <t>Subscriptions (AirDnA/Pricelabs/Guesty/Hospitable)</t>
  </si>
  <si>
    <t>Subscriptions</t>
  </si>
  <si>
    <t>Cleaners/Handyman</t>
  </si>
  <si>
    <t>Natural Gas</t>
  </si>
  <si>
    <t>Building Maintenance (Reserves)</t>
  </si>
  <si>
    <t>Monthly Revenue</t>
  </si>
  <si>
    <t>HELOC Principle Payment</t>
  </si>
  <si>
    <t>Monthly Principle Payment on Purchase Price</t>
  </si>
  <si>
    <t>PMI if down payment less than 20%</t>
  </si>
  <si>
    <t>Monthly Payment on Purchase Price</t>
  </si>
  <si>
    <t>Down Payment</t>
  </si>
  <si>
    <t>years</t>
  </si>
  <si>
    <t>Higher delta between P&amp;I payment at higher interest rate compared to lower = shorter payout, when factoring in increased down payment for lower rate</t>
  </si>
  <si>
    <t>2950 Admiralty Bay Drive</t>
  </si>
  <si>
    <t>sqft</t>
  </si>
  <si>
    <t>HELOC Interest</t>
  </si>
  <si>
    <t>r</t>
  </si>
  <si>
    <t>$/sqft Market Estimate</t>
  </si>
  <si>
    <t>Term</t>
  </si>
  <si>
    <t>(1+r)^n</t>
  </si>
  <si>
    <t>Original Purchase Price</t>
  </si>
  <si>
    <t>Monthly Payment</t>
  </si>
  <si>
    <t>Current Market Price</t>
  </si>
  <si>
    <t>Current Loan Balance</t>
  </si>
  <si>
    <t>as of 11/13/22</t>
  </si>
  <si>
    <t>paymentNumber</t>
  </si>
  <si>
    <t>paymentDate</t>
  </si>
  <si>
    <t>startingBalance</t>
  </si>
  <si>
    <t>principalPayment</t>
  </si>
  <si>
    <t>Principle Pay Down</t>
  </si>
  <si>
    <t>interestPayment</t>
  </si>
  <si>
    <t>Interest Percent</t>
  </si>
  <si>
    <t>cumulativePrincipal</t>
  </si>
  <si>
    <t>cumulativeInterest</t>
  </si>
  <si>
    <t>endingBalance</t>
  </si>
  <si>
    <t>Total Paid End of Loan</t>
  </si>
  <si>
    <t>Current Equity</t>
  </si>
  <si>
    <t>80% Market Price</t>
  </si>
  <si>
    <t>Total Cash Available HELOC (Current Market Price - Current Loan Balance)</t>
  </si>
  <si>
    <t>Heloc Amount</t>
  </si>
  <si>
    <t>Interest Rate</t>
  </si>
  <si>
    <t>Payment</t>
  </si>
  <si>
    <t>Monthly Expenses</t>
  </si>
  <si>
    <t>Rent - Expenses - Payment</t>
  </si>
  <si>
    <t>Monthly Cash Flow (financed)</t>
  </si>
  <si>
    <t>Monthly Payment HELOC</t>
  </si>
  <si>
    <t>Monthly Cash Flow (paid off)</t>
  </si>
  <si>
    <t>Interest</t>
  </si>
  <si>
    <t>If deciding between different Down Payment % and Interest Rates, compare Cumulative Interest Payment over duration to recoup additional Down Payment Lump Sum, to see which is better. NPV / PV/FV money calculation</t>
  </si>
  <si>
    <t>Down Payment Difference</t>
  </si>
  <si>
    <t>Interest Saved Compared to 10% Loan</t>
  </si>
  <si>
    <t>Down Payment %</t>
  </si>
  <si>
    <t xml:space="preserve">Down Payment vs Interest Saved </t>
  </si>
  <si>
    <t>PV of Interest Saved/Lost</t>
  </si>
  <si>
    <t>Total Interest Paid - Life of Loan</t>
  </si>
  <si>
    <t>Time to recoup</t>
  </si>
  <si>
    <t>5% Increase in Down Payment</t>
  </si>
  <si>
    <t>Yearly Revenue</t>
  </si>
  <si>
    <t>HELOC Payment (Interest Only)</t>
  </si>
  <si>
    <t>PMI if Down Payment less than 20%</t>
  </si>
  <si>
    <t>Total Property Equity (counting appreciation)</t>
  </si>
  <si>
    <t>CAGR w/ Appreciation</t>
  </si>
  <si>
    <t>Net Revenue</t>
  </si>
  <si>
    <t>Additional Income (Laundry/Storage etc)</t>
  </si>
  <si>
    <t>AirBnB / VRBO Fee (3% of nightly)</t>
  </si>
  <si>
    <t>City Permit Fees</t>
  </si>
  <si>
    <t>WIFI / Cable</t>
  </si>
  <si>
    <t>Building Maintenance (future Repairs)</t>
  </si>
  <si>
    <t>Incidentals (Soap/Toilet Paper/Coffee/Creamer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</si>
</sst>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years&quot;"/>
    <numFmt numFmtId="169" formatCode="##\ &quot;months&quot;"/>
    <numFmt numFmtId="170"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9C0006"/>
      <name val="Aptos Narrow"/>
      <family val="2"/>
      <scheme val="minor"/>
    </font>
    <font>
      <sz val="12"/>
      <color theme="1"/>
      <name val="Aptos Narrow"/>
      <family val="2"/>
      <scheme val="minor"/>
    </font>
    <font>
      <b/>
      <sz val="12"/>
      <color theme="1"/>
      <name val="Aptos Narrow"/>
      <family val="2"/>
      <scheme val="minor"/>
    </font>
    <font>
      <b/>
      <sz val="11"/>
      <color theme="1"/>
      <name val="Helvetica"/>
      <family val="2"/>
    </font>
    <font>
      <sz val="11"/>
      <color theme="1"/>
      <name val="Helvetica"/>
      <family val="2"/>
    </font>
    <font>
      <sz val="9"/>
      <color theme="1"/>
      <name val="Helvetica"/>
      <family val="2"/>
    </font>
    <font>
      <b/>
      <sz val="11"/>
      <color theme="1"/>
      <name val="Arial"/>
      <family val="2"/>
    </font>
    <font>
      <sz val="12"/>
      <color theme="1"/>
      <name val="Arial"/>
      <family val="2"/>
    </font>
    <font>
      <sz val="11"/>
      <color theme="1"/>
      <name val="Helvetica"/>
    </font>
    <font>
      <sz val="9"/>
      <color indexed="81"/>
      <name val="Tahoma"/>
      <charset val="1"/>
    </font>
    <font>
      <b/>
      <sz val="9"/>
      <color indexed="81"/>
      <name val="Tahoma"/>
      <charset val="1"/>
    </font>
    <font>
      <sz val="12"/>
      <color rgb="FF000000"/>
      <name val="Calibri"/>
      <family val="2"/>
    </font>
    <font>
      <b/>
      <sz val="9"/>
      <color indexed="81"/>
      <name val="Tahoma"/>
      <family val="2"/>
    </font>
    <font>
      <sz val="9"/>
      <color indexed="81"/>
      <name val="Tahoma"/>
      <family val="2"/>
    </font>
    <font>
      <sz val="11"/>
      <color rgb="FF000000"/>
      <name val="Aptos Narrow"/>
      <family val="2"/>
    </font>
  </fonts>
  <fills count="14">
    <fill>
      <patternFill patternType="none"/>
    </fill>
    <fill>
      <patternFill patternType="gray125"/>
    </fill>
    <fill>
      <patternFill patternType="solid">
        <fgColor theme="9" tint="0.59999389629810485"/>
        <bgColor indexed="64"/>
      </patternFill>
    </fill>
    <fill>
      <patternFill patternType="solid">
        <fgColor rgb="FFFFC7CE"/>
      </patternFill>
    </fill>
    <fill>
      <patternFill patternType="solid">
        <fgColor theme="4"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A9D08E"/>
        <bgColor indexed="64"/>
      </patternFill>
    </fill>
    <fill>
      <patternFill patternType="solid">
        <fgColor theme="9"/>
        <bgColor indexed="64"/>
      </patternFill>
    </fill>
    <fill>
      <patternFill patternType="solid">
        <fgColor rgb="FFFF0000"/>
        <bgColor indexed="64"/>
      </patternFill>
    </fill>
    <fill>
      <patternFill patternType="solid">
        <fgColor theme="1"/>
        <bgColor indexed="64"/>
      </patternFill>
    </fill>
    <fill>
      <patternFill patternType="solid">
        <fgColor theme="4" tint="0.7999816888943144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auto="1"/>
      </top>
      <bottom/>
      <diagonal/>
    </border>
    <border>
      <left style="medium">
        <color auto="1"/>
      </left>
      <right/>
      <top/>
      <bottom style="thin">
        <color auto="1"/>
      </bottom>
      <diagonal/>
    </border>
    <border>
      <left/>
      <right style="medium">
        <color auto="1"/>
      </right>
      <top/>
      <bottom style="thin">
        <color indexed="64"/>
      </bottom>
      <diagonal/>
    </border>
    <border>
      <left style="thin">
        <color auto="1"/>
      </left>
      <right style="medium">
        <color indexed="64"/>
      </right>
      <top style="thin">
        <color auto="1"/>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bottom/>
      <diagonal/>
    </border>
    <border>
      <left style="medium">
        <color indexed="64"/>
      </left>
      <right/>
      <top style="thin">
        <color auto="1"/>
      </top>
      <bottom/>
      <diagonal/>
    </border>
    <border>
      <left/>
      <right style="medium">
        <color indexed="64"/>
      </right>
      <top style="thin">
        <color indexed="64"/>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indexed="64"/>
      </left>
      <right/>
      <top style="medium">
        <color auto="1"/>
      </top>
      <bottom/>
      <diagonal/>
    </border>
    <border>
      <left style="thin">
        <color indexed="64"/>
      </left>
      <right/>
      <top style="thin">
        <color indexed="64"/>
      </top>
      <bottom style="thin">
        <color indexed="64"/>
      </bottom>
      <diagonal/>
    </border>
    <border>
      <left/>
      <right/>
      <top/>
      <bottom style="medium">
        <color auto="1"/>
      </bottom>
      <diagonal/>
    </border>
    <border>
      <left style="thin">
        <color indexed="64"/>
      </left>
      <right/>
      <top/>
      <bottom style="medium">
        <color indexed="64"/>
      </bottom>
      <diagonal/>
    </border>
    <border>
      <left/>
      <right style="thin">
        <color auto="1"/>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3" borderId="0" applyNumberFormat="0" applyBorder="0" applyAlignment="0" applyProtection="0"/>
    <xf numFmtId="0" fontId="4" fillId="0" borderId="0"/>
    <xf numFmtId="9" fontId="4" fillId="0" borderId="0" applyFont="0" applyFill="0" applyBorder="0" applyAlignment="0" applyProtection="0"/>
  </cellStyleXfs>
  <cellXfs count="298">
    <xf numFmtId="0" fontId="0" fillId="0" borderId="0" xfId="0"/>
    <xf numFmtId="0" fontId="2" fillId="0" borderId="0" xfId="0" applyFont="1"/>
    <xf numFmtId="10" fontId="0" fillId="2" borderId="0" xfId="2" applyNumberFormat="1" applyFont="1" applyFill="1"/>
    <xf numFmtId="0" fontId="0" fillId="2" borderId="0" xfId="0" applyFill="1"/>
    <xf numFmtId="44" fontId="0" fillId="0" borderId="0" xfId="1" applyFont="1"/>
    <xf numFmtId="0" fontId="0" fillId="0" borderId="1" xfId="0" applyBorder="1"/>
    <xf numFmtId="8" fontId="0" fillId="0" borderId="1" xfId="0" applyNumberFormat="1" applyBorder="1"/>
    <xf numFmtId="8" fontId="0" fillId="0" borderId="0" xfId="0" applyNumberFormat="1"/>
    <xf numFmtId="9" fontId="0" fillId="0" borderId="1" xfId="0" applyNumberFormat="1" applyBorder="1"/>
    <xf numFmtId="44" fontId="0" fillId="2" borderId="0" xfId="1" applyFont="1" applyFill="1"/>
    <xf numFmtId="44" fontId="0" fillId="0" borderId="0" xfId="0" applyNumberFormat="1"/>
    <xf numFmtId="10" fontId="0" fillId="2" borderId="1" xfId="2" applyNumberFormat="1" applyFont="1" applyFill="1" applyBorder="1"/>
    <xf numFmtId="0" fontId="0" fillId="0" borderId="2" xfId="0" applyBorder="1"/>
    <xf numFmtId="44" fontId="0" fillId="0" borderId="3" xfId="1" applyFont="1" applyBorder="1"/>
    <xf numFmtId="9" fontId="0" fillId="2" borderId="0" xfId="2" applyFont="1" applyFill="1"/>
    <xf numFmtId="0" fontId="0" fillId="2" borderId="1" xfId="0" applyFill="1" applyBorder="1"/>
    <xf numFmtId="44" fontId="0" fillId="0" borderId="1" xfId="1" applyFont="1" applyBorder="1"/>
    <xf numFmtId="8" fontId="0" fillId="0" borderId="1" xfId="1" applyNumberFormat="1" applyFont="1" applyBorder="1"/>
    <xf numFmtId="44" fontId="0" fillId="0" borderId="0" xfId="1" applyFont="1" applyBorder="1"/>
    <xf numFmtId="0" fontId="0" fillId="0" borderId="4" xfId="0" applyBorder="1" applyAlignment="1">
      <alignment horizontal="center"/>
    </xf>
    <xf numFmtId="0" fontId="0" fillId="0" borderId="5" xfId="0" applyBorder="1" applyAlignment="1">
      <alignment horizontal="center"/>
    </xf>
    <xf numFmtId="164" fontId="0" fillId="0" borderId="0" xfId="1" applyNumberFormat="1" applyFont="1"/>
    <xf numFmtId="0" fontId="0" fillId="0" borderId="6" xfId="0" applyBorder="1"/>
    <xf numFmtId="165" fontId="0" fillId="0" borderId="7" xfId="2" applyNumberFormat="1" applyFont="1" applyBorder="1"/>
    <xf numFmtId="0" fontId="0" fillId="0" borderId="0" xfId="0" applyAlignment="1">
      <alignment horizontal="left"/>
    </xf>
    <xf numFmtId="164" fontId="2" fillId="0" borderId="0" xfId="1" applyNumberFormat="1" applyFont="1"/>
    <xf numFmtId="0" fontId="0" fillId="0" borderId="8" xfId="0" applyBorder="1" applyAlignment="1">
      <alignment wrapText="1"/>
    </xf>
    <xf numFmtId="164" fontId="0" fillId="0" borderId="9" xfId="1" applyNumberFormat="1" applyFont="1" applyBorder="1"/>
    <xf numFmtId="164" fontId="0" fillId="2" borderId="1" xfId="1" applyNumberFormat="1" applyFont="1" applyFill="1" applyBorder="1"/>
    <xf numFmtId="164" fontId="0" fillId="0" borderId="1" xfId="0" applyNumberFormat="1" applyBorder="1"/>
    <xf numFmtId="164" fontId="0" fillId="0" borderId="1" xfId="1" applyNumberFormat="1" applyFont="1" applyBorder="1"/>
    <xf numFmtId="0" fontId="2" fillId="0" borderId="1" xfId="0" applyFont="1" applyBorder="1"/>
    <xf numFmtId="0" fontId="0" fillId="0" borderId="0" xfId="0" applyAlignment="1">
      <alignment horizontal="center"/>
    </xf>
    <xf numFmtId="0" fontId="0" fillId="0" borderId="10" xfId="0" applyBorder="1"/>
    <xf numFmtId="164" fontId="0" fillId="2" borderId="10" xfId="1" applyNumberFormat="1" applyFont="1" applyFill="1" applyBorder="1"/>
    <xf numFmtId="164" fontId="0" fillId="0" borderId="10" xfId="0" applyNumberFormat="1" applyBorder="1"/>
    <xf numFmtId="44" fontId="0" fillId="0" borderId="1" xfId="0" applyNumberFormat="1" applyBorder="1"/>
    <xf numFmtId="0" fontId="2" fillId="0" borderId="11" xfId="0" applyFont="1" applyBorder="1"/>
    <xf numFmtId="164" fontId="2" fillId="0" borderId="12" xfId="1" applyNumberFormat="1" applyFont="1" applyBorder="1"/>
    <xf numFmtId="164" fontId="2" fillId="0" borderId="13" xfId="0" applyNumberFormat="1" applyFont="1" applyBorder="1"/>
    <xf numFmtId="10" fontId="0" fillId="0" borderId="1" xfId="2" applyNumberFormat="1" applyFont="1" applyBorder="1"/>
    <xf numFmtId="2" fontId="0" fillId="0" borderId="1" xfId="0" applyNumberFormat="1" applyBorder="1"/>
    <xf numFmtId="1" fontId="0" fillId="0" borderId="0" xfId="1" applyNumberFormat="1" applyFont="1" applyBorder="1"/>
    <xf numFmtId="6" fontId="0" fillId="0" borderId="1" xfId="0" applyNumberFormat="1" applyBorder="1"/>
    <xf numFmtId="9" fontId="0" fillId="2" borderId="1" xfId="0" applyNumberFormat="1" applyFill="1" applyBorder="1"/>
    <xf numFmtId="165" fontId="0" fillId="2" borderId="1" xfId="2" applyNumberFormat="1" applyFont="1" applyFill="1" applyBorder="1"/>
    <xf numFmtId="166" fontId="0" fillId="0" borderId="1" xfId="2" applyNumberFormat="1" applyFont="1" applyBorder="1"/>
    <xf numFmtId="164" fontId="0" fillId="0" borderId="0" xfId="1" applyNumberFormat="1" applyFont="1" applyBorder="1"/>
    <xf numFmtId="164" fontId="0" fillId="0" borderId="10" xfId="1" applyNumberFormat="1" applyFont="1" applyBorder="1"/>
    <xf numFmtId="0" fontId="0" fillId="0" borderId="11" xfId="0" applyBorder="1"/>
    <xf numFmtId="8" fontId="2" fillId="0" borderId="14" xfId="0" applyNumberFormat="1" applyFont="1" applyBorder="1"/>
    <xf numFmtId="9" fontId="0" fillId="0" borderId="13" xfId="2" applyFont="1" applyFill="1" applyBorder="1"/>
    <xf numFmtId="10" fontId="0" fillId="0" borderId="0" xfId="2" applyNumberFormat="1" applyFont="1" applyBorder="1"/>
    <xf numFmtId="164" fontId="0" fillId="0" borderId="0" xfId="0" applyNumberFormat="1"/>
    <xf numFmtId="0" fontId="2" fillId="0" borderId="2" xfId="0" applyFont="1" applyBorder="1"/>
    <xf numFmtId="2" fontId="2" fillId="0" borderId="3" xfId="0" applyNumberFormat="1" applyFont="1" applyBorder="1"/>
    <xf numFmtId="2" fontId="2" fillId="0" borderId="7" xfId="0" applyNumberFormat="1" applyFont="1" applyBorder="1"/>
    <xf numFmtId="6" fontId="0" fillId="0" borderId="0" xfId="0" applyNumberFormat="1"/>
    <xf numFmtId="0" fontId="2" fillId="0" borderId="8" xfId="0" applyFont="1" applyBorder="1"/>
    <xf numFmtId="10" fontId="2" fillId="0" borderId="9" xfId="2" applyNumberFormat="1" applyFont="1" applyBorder="1"/>
    <xf numFmtId="0" fontId="2" fillId="0" borderId="4" xfId="0" applyFont="1" applyBorder="1"/>
    <xf numFmtId="164" fontId="2" fillId="0" borderId="14" xfId="0" applyNumberFormat="1" applyFont="1" applyBorder="1"/>
    <xf numFmtId="164" fontId="2" fillId="0" borderId="5" xfId="0" applyNumberFormat="1" applyFont="1" applyBorder="1"/>
    <xf numFmtId="0" fontId="0" fillId="0" borderId="14" xfId="0" applyBorder="1" applyAlignment="1">
      <alignment horizontal="center" wrapText="1"/>
    </xf>
    <xf numFmtId="0" fontId="0" fillId="0" borderId="13" xfId="0" applyBorder="1"/>
    <xf numFmtId="10" fontId="0" fillId="0" borderId="0" xfId="2" applyNumberFormat="1" applyFont="1"/>
    <xf numFmtId="0" fontId="0" fillId="0" borderId="15" xfId="0"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 fillId="0" borderId="23" xfId="0" applyFont="1" applyBorder="1"/>
    <xf numFmtId="0" fontId="2" fillId="0" borderId="5" xfId="0" applyFont="1" applyBorder="1"/>
    <xf numFmtId="1" fontId="0" fillId="0" borderId="5" xfId="1" applyNumberFormat="1" applyFont="1" applyBorder="1"/>
    <xf numFmtId="9" fontId="0" fillId="0" borderId="1" xfId="2" applyFont="1" applyBorder="1"/>
    <xf numFmtId="44" fontId="0" fillId="0" borderId="0" xfId="1" applyFont="1" applyFill="1" applyAlignment="1"/>
    <xf numFmtId="0" fontId="0" fillId="0" borderId="6" xfId="0" applyBorder="1" applyAlignment="1">
      <alignment wrapText="1"/>
    </xf>
    <xf numFmtId="164" fontId="0" fillId="0" borderId="7" xfId="1" applyNumberFormat="1" applyFont="1" applyBorder="1"/>
    <xf numFmtId="165" fontId="0" fillId="0" borderId="3" xfId="2" applyNumberFormat="1" applyFont="1" applyBorder="1"/>
    <xf numFmtId="6" fontId="0" fillId="0" borderId="10" xfId="0" applyNumberFormat="1" applyBorder="1"/>
    <xf numFmtId="2" fontId="0" fillId="0" borderId="0" xfId="0" applyNumberFormat="1"/>
    <xf numFmtId="44" fontId="3" fillId="3" borderId="0" xfId="3" applyNumberFormat="1"/>
    <xf numFmtId="0" fontId="4" fillId="0" borderId="0" xfId="4"/>
    <xf numFmtId="0" fontId="5" fillId="0" borderId="6" xfId="4" applyFont="1" applyBorder="1" applyAlignment="1">
      <alignment horizontal="center" vertical="center"/>
    </xf>
    <xf numFmtId="0" fontId="5" fillId="0" borderId="0" xfId="4" applyFont="1" applyAlignment="1">
      <alignment horizontal="center" vertical="center"/>
    </xf>
    <xf numFmtId="0" fontId="5" fillId="0" borderId="7" xfId="4" applyFont="1" applyBorder="1" applyAlignment="1">
      <alignment horizontal="center" vertical="center"/>
    </xf>
    <xf numFmtId="0" fontId="4" fillId="0" borderId="6" xfId="4" applyBorder="1" applyAlignment="1">
      <alignment horizontal="center" vertical="center"/>
    </xf>
    <xf numFmtId="0" fontId="6" fillId="0" borderId="1" xfId="4" applyFont="1" applyBorder="1" applyAlignment="1">
      <alignment horizontal="center"/>
    </xf>
    <xf numFmtId="0" fontId="6" fillId="0" borderId="27" xfId="4" applyFont="1" applyBorder="1" applyAlignment="1">
      <alignment horizontal="center"/>
    </xf>
    <xf numFmtId="0" fontId="7" fillId="0" borderId="6" xfId="4" applyFont="1" applyBorder="1" applyAlignment="1">
      <alignment horizontal="left" vertical="center"/>
    </xf>
    <xf numFmtId="165" fontId="4" fillId="0" borderId="1" xfId="5" applyNumberFormat="1" applyFont="1" applyBorder="1" applyAlignment="1">
      <alignment horizontal="center" vertical="center"/>
    </xf>
    <xf numFmtId="165" fontId="4" fillId="0" borderId="27" xfId="5" applyNumberFormat="1" applyFont="1" applyBorder="1" applyAlignment="1">
      <alignment horizontal="center" vertical="center"/>
    </xf>
    <xf numFmtId="0" fontId="7" fillId="0" borderId="17" xfId="4" applyFont="1" applyBorder="1" applyAlignment="1">
      <alignment horizontal="left" vertical="center"/>
    </xf>
    <xf numFmtId="0" fontId="7" fillId="0" borderId="28" xfId="4" applyFont="1" applyBorder="1" applyAlignment="1">
      <alignment horizontal="center"/>
    </xf>
    <xf numFmtId="0" fontId="6" fillId="0" borderId="20" xfId="4" applyFont="1" applyBorder="1" applyAlignment="1">
      <alignment horizontal="center"/>
    </xf>
    <xf numFmtId="0" fontId="6" fillId="0" borderId="29" xfId="4" applyFont="1" applyBorder="1" applyAlignment="1">
      <alignment horizontal="center"/>
    </xf>
    <xf numFmtId="0" fontId="6" fillId="4" borderId="28" xfId="4" applyFont="1" applyFill="1" applyBorder="1"/>
    <xf numFmtId="0" fontId="6" fillId="4" borderId="1" xfId="4" applyFont="1" applyFill="1" applyBorder="1"/>
    <xf numFmtId="0" fontId="6" fillId="4" borderId="20" xfId="4" applyFont="1" applyFill="1" applyBorder="1"/>
    <xf numFmtId="0" fontId="6" fillId="4" borderId="29" xfId="4" applyFont="1" applyFill="1" applyBorder="1"/>
    <xf numFmtId="0" fontId="7" fillId="0" borderId="6" xfId="4" applyFont="1" applyBorder="1"/>
    <xf numFmtId="42" fontId="7" fillId="0" borderId="30" xfId="4" applyNumberFormat="1" applyFont="1" applyBorder="1"/>
    <xf numFmtId="42" fontId="7" fillId="0" borderId="0" xfId="4" applyNumberFormat="1" applyFont="1"/>
    <xf numFmtId="42" fontId="7" fillId="0" borderId="7" xfId="4" applyNumberFormat="1" applyFont="1" applyBorder="1"/>
    <xf numFmtId="0" fontId="6" fillId="0" borderId="28" xfId="4" applyFont="1" applyBorder="1" applyAlignment="1">
      <alignment horizontal="center"/>
    </xf>
    <xf numFmtId="42" fontId="7" fillId="0" borderId="1" xfId="4" applyNumberFormat="1" applyFont="1" applyBorder="1"/>
    <xf numFmtId="0" fontId="7" fillId="0" borderId="30" xfId="4" applyFont="1" applyBorder="1"/>
    <xf numFmtId="0" fontId="7" fillId="0" borderId="0" xfId="4" applyFont="1"/>
    <xf numFmtId="0" fontId="7" fillId="0" borderId="7" xfId="4" applyFont="1" applyBorder="1"/>
    <xf numFmtId="0" fontId="7" fillId="4" borderId="1" xfId="4" applyFont="1" applyFill="1" applyBorder="1"/>
    <xf numFmtId="0" fontId="7" fillId="4" borderId="20" xfId="4" applyFont="1" applyFill="1" applyBorder="1"/>
    <xf numFmtId="0" fontId="7" fillId="4" borderId="29" xfId="4" applyFont="1" applyFill="1" applyBorder="1"/>
    <xf numFmtId="42" fontId="7" fillId="0" borderId="27" xfId="4" applyNumberFormat="1" applyFont="1" applyBorder="1"/>
    <xf numFmtId="164" fontId="7" fillId="0" borderId="1" xfId="4" applyNumberFormat="1" applyFont="1" applyBorder="1"/>
    <xf numFmtId="0" fontId="7" fillId="0" borderId="28" xfId="4" applyFont="1" applyBorder="1"/>
    <xf numFmtId="42" fontId="6" fillId="0" borderId="1" xfId="4" applyNumberFormat="1" applyFont="1" applyBorder="1"/>
    <xf numFmtId="42" fontId="6" fillId="0" borderId="27" xfId="4" applyNumberFormat="1" applyFont="1" applyBorder="1"/>
    <xf numFmtId="0" fontId="6" fillId="5" borderId="28" xfId="4" applyFont="1" applyFill="1" applyBorder="1"/>
    <xf numFmtId="42" fontId="6" fillId="4" borderId="1" xfId="4" applyNumberFormat="1" applyFont="1" applyFill="1" applyBorder="1"/>
    <xf numFmtId="42" fontId="6" fillId="4" borderId="27" xfId="4" applyNumberFormat="1" applyFont="1" applyFill="1" applyBorder="1"/>
    <xf numFmtId="0" fontId="6" fillId="2" borderId="31" xfId="4" applyFont="1" applyFill="1" applyBorder="1"/>
    <xf numFmtId="42" fontId="7" fillId="2" borderId="10" xfId="4" applyNumberFormat="1" applyFont="1" applyFill="1" applyBorder="1"/>
    <xf numFmtId="42" fontId="7" fillId="2" borderId="22" xfId="4" applyNumberFormat="1" applyFont="1" applyFill="1" applyBorder="1"/>
    <xf numFmtId="42" fontId="7" fillId="2" borderId="32" xfId="4" applyNumberFormat="1" applyFont="1" applyFill="1" applyBorder="1"/>
    <xf numFmtId="0" fontId="6" fillId="0" borderId="6" xfId="4" applyFont="1" applyBorder="1"/>
    <xf numFmtId="5" fontId="7" fillId="0" borderId="31" xfId="4" applyNumberFormat="1" applyFont="1" applyBorder="1"/>
    <xf numFmtId="5" fontId="7" fillId="0" borderId="1" xfId="4" applyNumberFormat="1" applyFont="1" applyBorder="1"/>
    <xf numFmtId="5" fontId="8" fillId="0" borderId="6" xfId="4" applyNumberFormat="1" applyFont="1" applyBorder="1"/>
    <xf numFmtId="42" fontId="8" fillId="0" borderId="1" xfId="4" applyNumberFormat="1" applyFont="1" applyBorder="1"/>
    <xf numFmtId="42" fontId="8" fillId="0" borderId="27" xfId="4" applyNumberFormat="1" applyFont="1" applyBorder="1"/>
    <xf numFmtId="10" fontId="6" fillId="0" borderId="8" xfId="4" applyNumberFormat="1" applyFont="1" applyBorder="1"/>
    <xf numFmtId="9" fontId="6" fillId="0" borderId="33" xfId="5" applyFont="1" applyBorder="1"/>
    <xf numFmtId="9" fontId="6" fillId="0" borderId="34" xfId="5" applyFont="1" applyBorder="1"/>
    <xf numFmtId="6" fontId="7" fillId="0" borderId="1" xfId="4" applyNumberFormat="1" applyFont="1" applyBorder="1"/>
    <xf numFmtId="44" fontId="0" fillId="0" borderId="0" xfId="0" applyNumberFormat="1" applyAlignment="1">
      <alignment horizontal="center"/>
    </xf>
    <xf numFmtId="2" fontId="6" fillId="0" borderId="1" xfId="4" applyNumberFormat="1" applyFont="1" applyBorder="1"/>
    <xf numFmtId="0" fontId="11" fillId="0" borderId="6" xfId="4" applyFont="1" applyBorder="1"/>
    <xf numFmtId="164" fontId="7" fillId="7" borderId="1" xfId="4" applyNumberFormat="1" applyFont="1" applyFill="1" applyBorder="1"/>
    <xf numFmtId="0" fontId="4" fillId="7" borderId="0" xfId="4" applyFill="1"/>
    <xf numFmtId="9" fontId="0" fillId="0" borderId="0" xfId="2" applyFont="1"/>
    <xf numFmtId="3" fontId="0" fillId="0" borderId="0" xfId="0" applyNumberFormat="1"/>
    <xf numFmtId="9" fontId="0" fillId="6" borderId="0" xfId="0" applyNumberFormat="1" applyFill="1"/>
    <xf numFmtId="9" fontId="0" fillId="0" borderId="0" xfId="0" applyNumberFormat="1"/>
    <xf numFmtId="10" fontId="0" fillId="0" borderId="0" xfId="0" applyNumberFormat="1"/>
    <xf numFmtId="0" fontId="0" fillId="8" borderId="0" xfId="0" applyFill="1"/>
    <xf numFmtId="6" fontId="0" fillId="8" borderId="0" xfId="0" applyNumberFormat="1" applyFill="1"/>
    <xf numFmtId="6" fontId="0" fillId="0" borderId="0" xfId="0" applyNumberFormat="1" applyAlignment="1">
      <alignment horizontal="right"/>
    </xf>
    <xf numFmtId="3" fontId="0" fillId="0" borderId="0" xfId="0" applyNumberFormat="1" applyAlignment="1">
      <alignment horizontal="right"/>
    </xf>
    <xf numFmtId="0" fontId="0" fillId="0" borderId="39" xfId="0" applyBorder="1"/>
    <xf numFmtId="164" fontId="0" fillId="2" borderId="0" xfId="1" applyNumberFormat="1" applyFont="1" applyFill="1" applyBorder="1"/>
    <xf numFmtId="165" fontId="0" fillId="0" borderId="0" xfId="0" applyNumberFormat="1"/>
    <xf numFmtId="6" fontId="6" fillId="0" borderId="1" xfId="4" applyNumberFormat="1" applyFont="1" applyBorder="1"/>
    <xf numFmtId="6" fontId="0" fillId="0" borderId="0" xfId="1" applyNumberFormat="1" applyFont="1"/>
    <xf numFmtId="9" fontId="0" fillId="0" borderId="40" xfId="2" applyFont="1" applyBorder="1"/>
    <xf numFmtId="165" fontId="0" fillId="6" borderId="0" xfId="0" applyNumberFormat="1" applyFill="1"/>
    <xf numFmtId="8" fontId="2" fillId="0" borderId="0" xfId="0" applyNumberFormat="1" applyFont="1"/>
    <xf numFmtId="165" fontId="0" fillId="0" borderId="0" xfId="2" applyNumberFormat="1" applyFont="1"/>
    <xf numFmtId="14" fontId="0" fillId="0" borderId="0" xfId="0" applyNumberFormat="1"/>
    <xf numFmtId="165" fontId="0" fillId="0" borderId="1" xfId="0" applyNumberFormat="1" applyBorder="1"/>
    <xf numFmtId="0" fontId="0" fillId="0" borderId="42" xfId="0" applyBorder="1"/>
    <xf numFmtId="0" fontId="0" fillId="0" borderId="43" xfId="0" applyBorder="1"/>
    <xf numFmtId="0" fontId="0" fillId="0" borderId="27" xfId="0" applyBorder="1"/>
    <xf numFmtId="0" fontId="0" fillId="0" borderId="44" xfId="0" applyBorder="1"/>
    <xf numFmtId="10" fontId="0" fillId="0" borderId="45" xfId="2" applyNumberFormat="1" applyFont="1" applyBorder="1"/>
    <xf numFmtId="0" fontId="0" fillId="0" borderId="45" xfId="0" applyBorder="1"/>
    <xf numFmtId="0" fontId="0" fillId="0" borderId="46" xfId="0" applyBorder="1"/>
    <xf numFmtId="169" fontId="0" fillId="0" borderId="19" xfId="0" applyNumberFormat="1" applyBorder="1"/>
    <xf numFmtId="168" fontId="0" fillId="4" borderId="1" xfId="0" applyNumberFormat="1" applyFill="1" applyBorder="1"/>
    <xf numFmtId="44" fontId="0" fillId="4" borderId="19" xfId="1" applyFont="1" applyFill="1" applyBorder="1"/>
    <xf numFmtId="9" fontId="0" fillId="4" borderId="0" xfId="2" applyFont="1" applyFill="1"/>
    <xf numFmtId="44" fontId="0" fillId="4" borderId="0" xfId="1" applyFont="1" applyFill="1"/>
    <xf numFmtId="165" fontId="0" fillId="4" borderId="41" xfId="2" applyNumberFormat="1" applyFont="1" applyFill="1" applyBorder="1"/>
    <xf numFmtId="14" fontId="0" fillId="0" borderId="6" xfId="0" applyNumberFormat="1" applyBorder="1"/>
    <xf numFmtId="44" fontId="0" fillId="0" borderId="7" xfId="0" applyNumberFormat="1" applyBorder="1"/>
    <xf numFmtId="6" fontId="0" fillId="0" borderId="7" xfId="0" applyNumberFormat="1" applyBorder="1"/>
    <xf numFmtId="0" fontId="0" fillId="0" borderId="8" xfId="0" applyBorder="1"/>
    <xf numFmtId="0" fontId="0" fillId="0" borderId="37" xfId="0" applyBorder="1"/>
    <xf numFmtId="165" fontId="2" fillId="0" borderId="9" xfId="2" applyNumberFormat="1" applyFont="1" applyBorder="1"/>
    <xf numFmtId="10" fontId="2" fillId="0" borderId="0" xfId="2" applyNumberFormat="1" applyFont="1"/>
    <xf numFmtId="44" fontId="0" fillId="0" borderId="47" xfId="0" applyNumberFormat="1" applyBorder="1"/>
    <xf numFmtId="8" fontId="0" fillId="0" borderId="47" xfId="0" applyNumberFormat="1" applyBorder="1"/>
    <xf numFmtId="44" fontId="2" fillId="0" borderId="48" xfId="0" applyNumberFormat="1" applyFont="1" applyBorder="1"/>
    <xf numFmtId="8" fontId="0" fillId="0" borderId="0" xfId="1" applyNumberFormat="1" applyFont="1" applyBorder="1"/>
    <xf numFmtId="2" fontId="2" fillId="0" borderId="0" xfId="0" applyNumberFormat="1" applyFont="1"/>
    <xf numFmtId="10" fontId="2" fillId="0" borderId="0" xfId="2" applyNumberFormat="1" applyFont="1" applyBorder="1"/>
    <xf numFmtId="1" fontId="0" fillId="0" borderId="0" xfId="0" applyNumberFormat="1"/>
    <xf numFmtId="0" fontId="0" fillId="0" borderId="49" xfId="0" applyBorder="1"/>
    <xf numFmtId="8" fontId="2" fillId="0" borderId="37" xfId="0" applyNumberFormat="1" applyFont="1" applyBorder="1"/>
    <xf numFmtId="9" fontId="0" fillId="0" borderId="34" xfId="2" applyFont="1" applyFill="1" applyBorder="1"/>
    <xf numFmtId="1" fontId="0" fillId="0" borderId="1" xfId="2" applyNumberFormat="1" applyFont="1" applyBorder="1"/>
    <xf numFmtId="1" fontId="0" fillId="0" borderId="1" xfId="0" applyNumberFormat="1" applyBorder="1"/>
    <xf numFmtId="44" fontId="0" fillId="0" borderId="0" xfId="1" applyFont="1" applyFill="1"/>
    <xf numFmtId="6" fontId="0" fillId="6" borderId="0" xfId="0" applyNumberFormat="1" applyFill="1"/>
    <xf numFmtId="9" fontId="0" fillId="0" borderId="24" xfId="2" applyFont="1" applyBorder="1"/>
    <xf numFmtId="9" fontId="0" fillId="0" borderId="3" xfId="2" applyFont="1" applyBorder="1"/>
    <xf numFmtId="44" fontId="0" fillId="0" borderId="6" xfId="0" applyNumberFormat="1" applyBorder="1"/>
    <xf numFmtId="8" fontId="0" fillId="0" borderId="7" xfId="0" applyNumberFormat="1" applyBorder="1"/>
    <xf numFmtId="8" fontId="0" fillId="0" borderId="37" xfId="0" applyNumberFormat="1" applyBorder="1"/>
    <xf numFmtId="8" fontId="0" fillId="0" borderId="9" xfId="0" applyNumberFormat="1" applyBorder="1"/>
    <xf numFmtId="0" fontId="0" fillId="0" borderId="50" xfId="0" applyBorder="1"/>
    <xf numFmtId="0" fontId="0" fillId="0" borderId="0" xfId="0" applyAlignment="1">
      <alignment wrapText="1"/>
    </xf>
    <xf numFmtId="170" fontId="0" fillId="0" borderId="0" xfId="0" applyNumberFormat="1"/>
    <xf numFmtId="8" fontId="0" fillId="0" borderId="0" xfId="0" applyNumberFormat="1" applyAlignment="1">
      <alignment horizontal="center"/>
    </xf>
    <xf numFmtId="170" fontId="0" fillId="0" borderId="0" xfId="0" applyNumberFormat="1" applyAlignment="1">
      <alignment horizontal="center"/>
    </xf>
    <xf numFmtId="170" fontId="0" fillId="0" borderId="0" xfId="0" applyNumberFormat="1" applyAlignment="1">
      <alignment horizontal="center" vertical="top"/>
    </xf>
    <xf numFmtId="2" fontId="0" fillId="0" borderId="0" xfId="2" applyNumberFormat="1" applyFont="1"/>
    <xf numFmtId="0" fontId="0" fillId="7" borderId="0" xfId="0" applyFill="1"/>
    <xf numFmtId="8" fontId="0" fillId="10" borderId="0" xfId="0" applyNumberFormat="1" applyFill="1"/>
    <xf numFmtId="0" fontId="0" fillId="0" borderId="4" xfId="0" applyBorder="1" applyAlignment="1">
      <alignment wrapText="1"/>
    </xf>
    <xf numFmtId="164" fontId="0" fillId="0" borderId="5" xfId="1" applyNumberFormat="1" applyFont="1" applyBorder="1"/>
    <xf numFmtId="10" fontId="0" fillId="7" borderId="0" xfId="2" applyNumberFormat="1" applyFont="1" applyFill="1"/>
    <xf numFmtId="164" fontId="0" fillId="0" borderId="0" xfId="1" applyNumberFormat="1" applyFont="1" applyAlignment="1">
      <alignment horizontal="left"/>
    </xf>
    <xf numFmtId="8" fontId="0" fillId="11" borderId="0" xfId="0" applyNumberFormat="1" applyFill="1"/>
    <xf numFmtId="10" fontId="0" fillId="0" borderId="0" xfId="2" applyNumberFormat="1" applyFont="1" applyFill="1"/>
    <xf numFmtId="0" fontId="0" fillId="12" borderId="0" xfId="0" applyFill="1"/>
    <xf numFmtId="164" fontId="0" fillId="0" borderId="0" xfId="1" applyNumberFormat="1" applyFont="1" applyBorder="1" applyAlignment="1">
      <alignment wrapText="1"/>
    </xf>
    <xf numFmtId="164" fontId="0" fillId="0" borderId="24" xfId="1" applyNumberFormat="1" applyFont="1" applyBorder="1" applyAlignment="1">
      <alignment wrapText="1"/>
    </xf>
    <xf numFmtId="164" fontId="0" fillId="0" borderId="3" xfId="1" applyNumberFormat="1" applyFont="1" applyBorder="1" applyAlignment="1">
      <alignment wrapText="1"/>
    </xf>
    <xf numFmtId="164" fontId="0" fillId="0" borderId="37" xfId="1" applyNumberFormat="1" applyFont="1" applyBorder="1"/>
    <xf numFmtId="0" fontId="0" fillId="0" borderId="47" xfId="0" applyBorder="1" applyAlignment="1">
      <alignment horizontal="center"/>
    </xf>
    <xf numFmtId="0" fontId="0" fillId="0" borderId="48" xfId="0" applyBorder="1" applyAlignment="1">
      <alignment horizontal="center"/>
    </xf>
    <xf numFmtId="164" fontId="0" fillId="0" borderId="2" xfId="1" applyNumberFormat="1" applyFont="1" applyBorder="1" applyAlignment="1">
      <alignment wrapText="1"/>
    </xf>
    <xf numFmtId="0" fontId="0" fillId="0" borderId="50" xfId="0" applyBorder="1" applyAlignment="1">
      <alignment horizontal="center"/>
    </xf>
    <xf numFmtId="164" fontId="0" fillId="0" borderId="24" xfId="1" applyNumberFormat="1" applyFont="1" applyBorder="1"/>
    <xf numFmtId="164" fontId="0" fillId="0" borderId="3" xfId="1" applyNumberFormat="1" applyFont="1" applyBorder="1"/>
    <xf numFmtId="164" fontId="0" fillId="13" borderId="24" xfId="1" applyNumberFormat="1" applyFont="1" applyFill="1" applyBorder="1" applyAlignment="1">
      <alignment wrapText="1"/>
    </xf>
    <xf numFmtId="164" fontId="0" fillId="13" borderId="24" xfId="1" applyNumberFormat="1" applyFont="1" applyFill="1" applyBorder="1"/>
    <xf numFmtId="164" fontId="0" fillId="13" borderId="0" xfId="1" applyNumberFormat="1" applyFont="1" applyFill="1" applyBorder="1"/>
    <xf numFmtId="164" fontId="0" fillId="13" borderId="37" xfId="1" applyNumberFormat="1" applyFont="1" applyFill="1" applyBorder="1"/>
    <xf numFmtId="0" fontId="0" fillId="0" borderId="24" xfId="0" applyBorder="1" applyAlignment="1">
      <alignment horizontal="center" vertical="center" wrapText="1"/>
    </xf>
    <xf numFmtId="9" fontId="0" fillId="0" borderId="0" xfId="2" applyFont="1" applyBorder="1"/>
    <xf numFmtId="0" fontId="0" fillId="0" borderId="4" xfId="0" applyBorder="1"/>
    <xf numFmtId="0" fontId="0" fillId="0" borderId="14" xfId="0" applyBorder="1"/>
    <xf numFmtId="0" fontId="0" fillId="0" borderId="14" xfId="0" applyBorder="1" applyAlignment="1">
      <alignment wrapText="1"/>
    </xf>
    <xf numFmtId="0" fontId="0" fillId="0" borderId="5" xfId="0" applyBorder="1" applyAlignment="1">
      <alignment wrapText="1"/>
    </xf>
    <xf numFmtId="9" fontId="0" fillId="0" borderId="50" xfId="2" applyFont="1" applyBorder="1" applyAlignment="1">
      <alignment horizontal="center" vertical="center"/>
    </xf>
    <xf numFmtId="44" fontId="0" fillId="0" borderId="0" xfId="0" applyNumberFormat="1" applyAlignment="1">
      <alignment horizontal="center" vertical="center"/>
    </xf>
    <xf numFmtId="10" fontId="0" fillId="0" borderId="0" xfId="0" applyNumberFormat="1" applyAlignment="1">
      <alignment horizontal="center" vertical="center"/>
    </xf>
    <xf numFmtId="44" fontId="0" fillId="0" borderId="0" xfId="1" applyFont="1" applyBorder="1" applyAlignment="1">
      <alignment horizontal="center" vertical="center"/>
    </xf>
    <xf numFmtId="44" fontId="0" fillId="0" borderId="7" xfId="1" applyFont="1" applyBorder="1" applyAlignment="1">
      <alignment horizontal="center" vertical="center"/>
    </xf>
    <xf numFmtId="9" fontId="0" fillId="0" borderId="47" xfId="2" applyFont="1" applyBorder="1" applyAlignment="1">
      <alignment horizontal="center" vertical="center"/>
    </xf>
    <xf numFmtId="44" fontId="0" fillId="0" borderId="7" xfId="0" applyNumberFormat="1" applyBorder="1" applyAlignment="1">
      <alignment horizontal="center" vertical="center"/>
    </xf>
    <xf numFmtId="9" fontId="0" fillId="0" borderId="48" xfId="2" applyFont="1" applyBorder="1" applyAlignment="1">
      <alignment horizontal="center" vertical="center"/>
    </xf>
    <xf numFmtId="44" fontId="0" fillId="0" borderId="37" xfId="0" applyNumberFormat="1" applyBorder="1" applyAlignment="1">
      <alignment horizontal="center" vertical="center"/>
    </xf>
    <xf numFmtId="10" fontId="0" fillId="0" borderId="37" xfId="0" applyNumberFormat="1" applyBorder="1" applyAlignment="1">
      <alignment horizontal="center" vertical="center"/>
    </xf>
    <xf numFmtId="44" fontId="0" fillId="0" borderId="37" xfId="1" applyFont="1" applyBorder="1" applyAlignment="1">
      <alignment horizontal="center" vertical="center"/>
    </xf>
    <xf numFmtId="44" fontId="0" fillId="0" borderId="9" xfId="0" applyNumberFormat="1" applyBorder="1" applyAlignment="1">
      <alignment horizontal="center" vertical="center"/>
    </xf>
    <xf numFmtId="10" fontId="14" fillId="0" borderId="0" xfId="2" applyNumberFormat="1" applyFont="1" applyFill="1" applyBorder="1" applyAlignment="1">
      <alignment horizontal="center" vertical="center" wrapText="1"/>
    </xf>
    <xf numFmtId="44" fontId="0" fillId="0" borderId="24" xfId="0" applyNumberFormat="1" applyBorder="1"/>
    <xf numFmtId="44" fontId="0" fillId="0" borderId="3" xfId="0" applyNumberFormat="1" applyBorder="1"/>
    <xf numFmtId="10" fontId="14" fillId="9" borderId="6" xfId="2" applyNumberFormat="1" applyFont="1" applyFill="1" applyBorder="1" applyAlignment="1">
      <alignment horizontal="center" vertical="center" wrapText="1"/>
    </xf>
    <xf numFmtId="10" fontId="14" fillId="9" borderId="8" xfId="2" applyNumberFormat="1" applyFont="1" applyFill="1" applyBorder="1" applyAlignment="1">
      <alignment horizontal="center" vertical="center" wrapText="1"/>
    </xf>
    <xf numFmtId="44" fontId="17" fillId="9" borderId="0" xfId="1" applyFont="1" applyFill="1" applyBorder="1" applyAlignment="1">
      <alignment horizontal="center" vertical="center" wrapText="1"/>
    </xf>
    <xf numFmtId="10" fontId="1" fillId="0" borderId="0" xfId="2" applyNumberFormat="1" applyFont="1" applyBorder="1"/>
    <xf numFmtId="44" fontId="7" fillId="0" borderId="1" xfId="1" applyFont="1" applyFill="1" applyBorder="1"/>
    <xf numFmtId="9" fontId="0" fillId="2" borderId="1" xfId="2" applyFont="1" applyFill="1" applyBorder="1"/>
    <xf numFmtId="164" fontId="2" fillId="0" borderId="0" xfId="1" applyNumberFormat="1" applyFont="1" applyFill="1"/>
    <xf numFmtId="164" fontId="0" fillId="0" borderId="1" xfId="1" applyNumberFormat="1" applyFont="1" applyFill="1" applyBorder="1"/>
    <xf numFmtId="0" fontId="0" fillId="0" borderId="0" xfId="0" applyAlignment="1">
      <alignment horizontal="center"/>
    </xf>
    <xf numFmtId="5" fontId="9" fillId="6" borderId="8" xfId="4" applyNumberFormat="1" applyFont="1" applyFill="1" applyBorder="1" applyAlignment="1">
      <alignment horizontal="left"/>
    </xf>
    <xf numFmtId="5" fontId="9" fillId="6" borderId="37" xfId="4" applyNumberFormat="1" applyFont="1" applyFill="1" applyBorder="1" applyAlignment="1">
      <alignment horizontal="left"/>
    </xf>
    <xf numFmtId="167" fontId="5" fillId="6" borderId="38" xfId="4" applyNumberFormat="1" applyFont="1" applyFill="1" applyBorder="1" applyAlignment="1">
      <alignment horizontal="center"/>
    </xf>
    <xf numFmtId="167" fontId="5" fillId="6" borderId="9" xfId="4" applyNumberFormat="1" applyFont="1" applyFill="1" applyBorder="1" applyAlignment="1">
      <alignment horizontal="center"/>
    </xf>
    <xf numFmtId="0" fontId="10" fillId="0" borderId="2" xfId="4" applyFont="1" applyBorder="1" applyAlignment="1">
      <alignment horizontal="center" vertical="center" wrapText="1"/>
    </xf>
    <xf numFmtId="0" fontId="10" fillId="0" borderId="24" xfId="4" applyFont="1" applyBorder="1" applyAlignment="1">
      <alignment horizontal="center" vertical="center" wrapText="1"/>
    </xf>
    <xf numFmtId="0" fontId="10" fillId="0" borderId="3" xfId="4" applyFont="1" applyBorder="1" applyAlignment="1">
      <alignment horizontal="center" vertical="center" wrapText="1"/>
    </xf>
    <xf numFmtId="0" fontId="10" fillId="0" borderId="6" xfId="4" applyFont="1" applyBorder="1" applyAlignment="1">
      <alignment horizontal="center" vertical="center" wrapText="1"/>
    </xf>
    <xf numFmtId="0" fontId="10" fillId="0" borderId="0" xfId="4" applyFont="1" applyAlignment="1">
      <alignment horizontal="center" vertical="center" wrapText="1"/>
    </xf>
    <xf numFmtId="0" fontId="10" fillId="0" borderId="7" xfId="4" applyFont="1" applyBorder="1" applyAlignment="1">
      <alignment horizontal="center" vertical="center" wrapText="1"/>
    </xf>
    <xf numFmtId="0" fontId="10" fillId="0" borderId="8" xfId="4" applyFont="1" applyBorder="1" applyAlignment="1">
      <alignment horizontal="center" vertical="center" wrapText="1"/>
    </xf>
    <xf numFmtId="0" fontId="10" fillId="0" borderId="37" xfId="4" applyFont="1" applyBorder="1" applyAlignment="1">
      <alignment horizontal="center" vertical="center" wrapText="1"/>
    </xf>
    <xf numFmtId="0" fontId="10" fillId="0" borderId="9" xfId="4" applyFont="1" applyBorder="1" applyAlignment="1">
      <alignment horizontal="center" vertical="center" wrapText="1"/>
    </xf>
    <xf numFmtId="0" fontId="5" fillId="0" borderId="2" xfId="4" applyFont="1" applyBorder="1" applyAlignment="1">
      <alignment horizontal="center" vertical="center"/>
    </xf>
    <xf numFmtId="0" fontId="5" fillId="0" borderId="24" xfId="4" applyFont="1" applyBorder="1" applyAlignment="1">
      <alignment horizontal="center" vertical="center"/>
    </xf>
    <xf numFmtId="0" fontId="5" fillId="0" borderId="3" xfId="4" applyFont="1" applyBorder="1" applyAlignment="1">
      <alignment horizontal="center" vertical="center"/>
    </xf>
    <xf numFmtId="0" fontId="5" fillId="0" borderId="6" xfId="4" applyFont="1" applyBorder="1" applyAlignment="1">
      <alignment horizontal="center" vertical="center"/>
    </xf>
    <xf numFmtId="0" fontId="5" fillId="0" borderId="0" xfId="4" applyFont="1" applyAlignment="1">
      <alignment horizontal="center" vertical="center"/>
    </xf>
    <xf numFmtId="0" fontId="5" fillId="0" borderId="7" xfId="4" applyFont="1" applyBorder="1" applyAlignment="1">
      <alignment horizontal="center" vertical="center"/>
    </xf>
    <xf numFmtId="0" fontId="4" fillId="0" borderId="25" xfId="4" applyBorder="1" applyAlignment="1">
      <alignment horizontal="center" vertical="center"/>
    </xf>
    <xf numFmtId="0" fontId="4" fillId="0" borderId="18" xfId="4" applyBorder="1" applyAlignment="1">
      <alignment horizontal="center" vertical="center"/>
    </xf>
    <xf numFmtId="0" fontId="4" fillId="0" borderId="26" xfId="4" applyBorder="1" applyAlignment="1">
      <alignment horizontal="center" vertical="center"/>
    </xf>
    <xf numFmtId="5" fontId="9" fillId="6" borderId="2" xfId="4" applyNumberFormat="1" applyFont="1" applyFill="1" applyBorder="1" applyAlignment="1">
      <alignment horizontal="left"/>
    </xf>
    <xf numFmtId="5" fontId="9" fillId="6" borderId="24" xfId="4" applyNumberFormat="1" applyFont="1" applyFill="1" applyBorder="1" applyAlignment="1">
      <alignment horizontal="left"/>
    </xf>
    <xf numFmtId="9" fontId="5" fillId="6" borderId="35" xfId="4" applyNumberFormat="1" applyFont="1" applyFill="1" applyBorder="1" applyAlignment="1">
      <alignment horizontal="center"/>
    </xf>
    <xf numFmtId="0" fontId="5" fillId="6" borderId="3" xfId="4" applyFont="1" applyFill="1" applyBorder="1" applyAlignment="1">
      <alignment horizontal="center"/>
    </xf>
    <xf numFmtId="5" fontId="9" fillId="6" borderId="28" xfId="4" applyNumberFormat="1" applyFont="1" applyFill="1" applyBorder="1" applyAlignment="1">
      <alignment horizontal="left"/>
    </xf>
    <xf numFmtId="5" fontId="9" fillId="6" borderId="20" xfId="4" applyNumberFormat="1" applyFont="1" applyFill="1" applyBorder="1" applyAlignment="1">
      <alignment horizontal="left"/>
    </xf>
    <xf numFmtId="167" fontId="5" fillId="6" borderId="36" xfId="4" applyNumberFormat="1" applyFont="1" applyFill="1" applyBorder="1" applyAlignment="1">
      <alignment horizontal="center"/>
    </xf>
    <xf numFmtId="167" fontId="5" fillId="6" borderId="29" xfId="4" applyNumberFormat="1" applyFont="1" applyFill="1" applyBorder="1" applyAlignment="1">
      <alignment horizontal="center"/>
    </xf>
    <xf numFmtId="0" fontId="2" fillId="0" borderId="4" xfId="0" applyFont="1" applyBorder="1" applyAlignment="1">
      <alignment horizontal="center"/>
    </xf>
    <xf numFmtId="0" fontId="2" fillId="0" borderId="14" xfId="0" applyFont="1" applyBorder="1" applyAlignment="1">
      <alignment horizontal="center"/>
    </xf>
    <xf numFmtId="0" fontId="2" fillId="0" borderId="5" xfId="0" applyFont="1" applyBorder="1" applyAlignment="1">
      <alignment horizontal="center"/>
    </xf>
    <xf numFmtId="0" fontId="0" fillId="0" borderId="0" xfId="0" applyAlignment="1">
      <alignment horizontal="center" vertical="top" wrapText="1"/>
    </xf>
    <xf numFmtId="0" fontId="0" fillId="0" borderId="0" xfId="0" applyAlignment="1">
      <alignment horizontal="left" wrapText="1"/>
    </xf>
    <xf numFmtId="0" fontId="0" fillId="7" borderId="1" xfId="0" applyFill="1" applyBorder="1"/>
  </cellXfs>
  <cellStyles count="6">
    <cellStyle name="Bad" xfId="3" builtinId="27"/>
    <cellStyle name="Currency" xfId="1" builtinId="4"/>
    <cellStyle name="Normal" xfId="0" builtinId="0"/>
    <cellStyle name="Normal 2" xfId="4" xr:uid="{C5346171-F932-441F-95F0-E807E996080B}"/>
    <cellStyle name="Percent" xfId="2" builtinId="5"/>
    <cellStyle name="Percent 2" xfId="5" xr:uid="{3A58122E-0901-44DE-916D-47B31D15FBB4}"/>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Payment vs Interest and Down Payment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'Interest Rate Comparison'!$C$1</c:f>
              <c:strCache>
                <c:ptCount val="1"/>
                <c:pt idx="0">
                  <c:v>10%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Comparison'!$C$3:$C$8</c:f>
              <c:numCache>
                <c:formatCode>"$"#,##0.00_);[Red]\("$"#,##0.00\)</c:formatCode>
                <c:ptCount val="6"/>
                <c:pt idx="0">
                  <c:v>-5760.712319862484</c:v>
                </c:pt>
                <c:pt idx="1">
                  <c:v>-5626.5067525070572</c:v>
                </c:pt>
                <c:pt idx="2">
                  <c:v>-5493.449098946744</c:v>
                </c:pt>
                <c:pt idx="3">
                  <c:v>-5361.5768515827112</c:v>
                </c:pt>
                <c:pt idx="4">
                  <c:v>-5230.9277154708798</c:v>
                </c:pt>
                <c:pt idx="5">
                  <c:v>-5101.5395330339761</c:v>
                </c:pt>
              </c:numCache>
            </c:numRef>
          </c:yVal>
          <c:smooth val="0"/>
          <c:extLst>
            <c:ext xmlns:c16="http://schemas.microsoft.com/office/drawing/2014/chart" uri="{C3380CC4-5D6E-409C-BE32-E72D297353CC}">
              <c16:uniqueId val="{00000000-46D4-4F0B-BC72-326C09DDDC92}"/>
            </c:ext>
          </c:extLst>
        </c:ser>
        <c:ser>
          <c:idx val="1"/>
          <c:order val="1"/>
          <c:tx>
            <c:strRef>
              <c:f>'Interest Rate Comparison'!$D$1</c:f>
              <c:strCache>
                <c:ptCount val="1"/>
                <c:pt idx="0">
                  <c:v>15%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Comparison'!$D$3:$D$8</c:f>
              <c:numCache>
                <c:formatCode>"$"#,##0.00_);[Red]\("$"#,##0.00\)</c:formatCode>
                <c:ptCount val="6"/>
                <c:pt idx="0">
                  <c:v>-5440.6727465367912</c:v>
                </c:pt>
                <c:pt idx="1">
                  <c:v>-5313.9230440344427</c:v>
                </c:pt>
                <c:pt idx="2">
                  <c:v>-5188.2574823385912</c:v>
                </c:pt>
                <c:pt idx="3">
                  <c:v>-5063.7114709392263</c:v>
                </c:pt>
                <c:pt idx="4">
                  <c:v>-4940.3206201669418</c:v>
                </c:pt>
                <c:pt idx="5">
                  <c:v>-4818.1206700876446</c:v>
                </c:pt>
              </c:numCache>
            </c:numRef>
          </c:yVal>
          <c:smooth val="0"/>
          <c:extLst>
            <c:ext xmlns:c16="http://schemas.microsoft.com/office/drawing/2014/chart" uri="{C3380CC4-5D6E-409C-BE32-E72D297353CC}">
              <c16:uniqueId val="{00000001-46D4-4F0B-BC72-326C09DDDC92}"/>
            </c:ext>
          </c:extLst>
        </c:ser>
        <c:ser>
          <c:idx val="2"/>
          <c:order val="2"/>
          <c:tx>
            <c:strRef>
              <c:f>'Interest Rate Comparison'!$E$1</c:f>
              <c:strCache>
                <c:ptCount val="1"/>
                <c:pt idx="0">
                  <c:v>20%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Comparison'!$E$3:$E$8</c:f>
              <c:numCache>
                <c:formatCode>"$"#,##0.00_);[Red]\("$"#,##0.00\)</c:formatCode>
                <c:ptCount val="6"/>
                <c:pt idx="0">
                  <c:v>-5120.6331732110975</c:v>
                </c:pt>
                <c:pt idx="1">
                  <c:v>-5001.3393355618282</c:v>
                </c:pt>
                <c:pt idx="2">
                  <c:v>-4883.0658657304384</c:v>
                </c:pt>
                <c:pt idx="3">
                  <c:v>-4765.8460902957431</c:v>
                </c:pt>
                <c:pt idx="4">
                  <c:v>-4649.7135248630038</c:v>
                </c:pt>
                <c:pt idx="5">
                  <c:v>-4534.7018071413122</c:v>
                </c:pt>
              </c:numCache>
            </c:numRef>
          </c:yVal>
          <c:smooth val="0"/>
          <c:extLst>
            <c:ext xmlns:c16="http://schemas.microsoft.com/office/drawing/2014/chart" uri="{C3380CC4-5D6E-409C-BE32-E72D297353CC}">
              <c16:uniqueId val="{00000002-46D4-4F0B-BC72-326C09DDDC92}"/>
            </c:ext>
          </c:extLst>
        </c:ser>
        <c:ser>
          <c:idx val="3"/>
          <c:order val="3"/>
          <c:tx>
            <c:strRef>
              <c:f>'Interest Rate Comparison'!$F$1</c:f>
              <c:strCache>
                <c:ptCount val="1"/>
                <c:pt idx="0">
                  <c:v>25%</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Comparison'!$F$3:$F$8</c:f>
              <c:numCache>
                <c:formatCode>"$"#,##0.00_);[Red]\("$"#,##0.00\)</c:formatCode>
                <c:ptCount val="6"/>
                <c:pt idx="0">
                  <c:v>-4800.5935998854038</c:v>
                </c:pt>
                <c:pt idx="1">
                  <c:v>-4688.7556270892137</c:v>
                </c:pt>
                <c:pt idx="2">
                  <c:v>-4577.8742491222865</c:v>
                </c:pt>
                <c:pt idx="3">
                  <c:v>-4467.9807096522591</c:v>
                </c:pt>
                <c:pt idx="4">
                  <c:v>-4359.1064295590659</c:v>
                </c:pt>
                <c:pt idx="5">
                  <c:v>-4251.2829441949807</c:v>
                </c:pt>
              </c:numCache>
            </c:numRef>
          </c:yVal>
          <c:smooth val="0"/>
          <c:extLst>
            <c:ext xmlns:c16="http://schemas.microsoft.com/office/drawing/2014/chart" uri="{C3380CC4-5D6E-409C-BE32-E72D297353CC}">
              <c16:uniqueId val="{00000003-46D4-4F0B-BC72-326C09DDDC92}"/>
            </c:ext>
          </c:extLst>
        </c:ser>
        <c:dLbls>
          <c:showLegendKey val="0"/>
          <c:showVal val="0"/>
          <c:showCatName val="0"/>
          <c:showSerName val="0"/>
          <c:showPercent val="0"/>
          <c:showBubbleSize val="0"/>
        </c:dLbls>
        <c:axId val="365654224"/>
        <c:axId val="365658544"/>
      </c:scatterChart>
      <c:valAx>
        <c:axId val="365654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58544"/>
        <c:crosses val="autoZero"/>
        <c:crossBetween val="midCat"/>
        <c:majorUnit val="2.5000000000000005E-3"/>
      </c:valAx>
      <c:valAx>
        <c:axId val="365658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Payment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542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'Interest Rate Comparison'!$B$2</c:f>
              <c:strCache>
                <c:ptCount val="1"/>
                <c:pt idx="0">
                  <c:v>Down Payment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'Interest Rate Comparison'!$C$1:$F$1</c:f>
              <c:numCache>
                <c:formatCode>0%</c:formatCode>
                <c:ptCount val="4"/>
                <c:pt idx="0">
                  <c:v>0.1</c:v>
                </c:pt>
                <c:pt idx="1">
                  <c:v>0.15</c:v>
                </c:pt>
                <c:pt idx="2">
                  <c:v>0.2</c:v>
                </c:pt>
                <c:pt idx="3">
                  <c:v>0.25</c:v>
                </c:pt>
              </c:numCache>
            </c:numRef>
          </c:xVal>
          <c:yVal>
            <c:numRef>
              <c:f>'Interest Rate Comparison'!$C$2:$F$2</c:f>
              <c:numCache>
                <c:formatCode>_("$"* #,##0.00_);_("$"* \(#,##0.00\);_("$"* "-"??_);_(@_)</c:formatCode>
                <c:ptCount val="4"/>
                <c:pt idx="0">
                  <c:v>85200</c:v>
                </c:pt>
                <c:pt idx="1">
                  <c:v>127800</c:v>
                </c:pt>
                <c:pt idx="2">
                  <c:v>170400</c:v>
                </c:pt>
                <c:pt idx="3">
                  <c:v>213000</c:v>
                </c:pt>
              </c:numCache>
            </c:numRef>
          </c:yVal>
          <c:smooth val="1"/>
          <c:extLst>
            <c:ext xmlns:c16="http://schemas.microsoft.com/office/drawing/2014/chart" uri="{C3380CC4-5D6E-409C-BE32-E72D297353CC}">
              <c16:uniqueId val="{00000000-9129-4D08-88B5-52107C3A4074}"/>
            </c:ext>
          </c:extLst>
        </c:ser>
        <c:dLbls>
          <c:showLegendKey val="0"/>
          <c:showVal val="0"/>
          <c:showCatName val="0"/>
          <c:showSerName val="0"/>
          <c:showPercent val="0"/>
          <c:showBubbleSize val="0"/>
        </c:dLbls>
        <c:axId val="619098368"/>
        <c:axId val="619100288"/>
      </c:scatterChart>
      <c:scatterChart>
        <c:scatterStyle val="smoothMarker"/>
        <c:varyColors val="0"/>
        <c:ser>
          <c:idx val="1"/>
          <c:order val="1"/>
          <c:tx>
            <c:v>Delta P&amp;I</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'Interest Rate Comparison'!$G$3:$G$8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Comparison'!$H$3:$H$8</c:f>
              <c:numCache>
                <c:formatCode>"$"#,##0.00_);[Red]\("$"#,##0.00\)</c:formatCode>
                <c:ptCount val="6"/>
                <c:pt idx="0">
                  <c:v>320.0395733256928</c:v>
                </c:pt>
                <c:pt idx="1">
                  <c:v>312.58370847261449</c:v>
                </c:pt>
                <c:pt idx="2">
                  <c:v>305.1916166081528</c:v>
                </c:pt>
                <c:pt idx="3">
                  <c:v>297.86538064348497</c:v>
                </c:pt>
                <c:pt idx="4">
                  <c:v>290.60709530393797</c:v>
                </c:pt>
                <c:pt idx="5">
                  <c:v>283.4188629463315</c:v>
                </c:pt>
              </c:numCache>
            </c:numRef>
          </c:yVal>
          <c:smooth val="1"/>
          <c:extLst>
            <c:ext xmlns:c16="http://schemas.microsoft.com/office/drawing/2014/chart" uri="{C3380CC4-5D6E-409C-BE32-E72D297353CC}">
              <c16:uniqueId val="{00000001-9129-4D08-88B5-52107C3A4074}"/>
            </c:ext>
          </c:extLst>
        </c:ser>
        <c:dLbls>
          <c:showLegendKey val="0"/>
          <c:showVal val="0"/>
          <c:showCatName val="0"/>
          <c:showSerName val="0"/>
          <c:showPercent val="0"/>
          <c:showBubbleSize val="0"/>
        </c:dLbls>
        <c:axId val="368039280"/>
        <c:axId val="368036400"/>
      </c:scatterChart>
      <c:valAx>
        <c:axId val="619098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 Rate / Down Payment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100288"/>
        <c:crosses val="autoZero"/>
        <c:crossBetween val="midCat"/>
      </c:valAx>
      <c:valAx>
        <c:axId val="61910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Down Payment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98368"/>
        <c:crosses val="autoZero"/>
        <c:crossBetween val="midCat"/>
      </c:valAx>
      <c:valAx>
        <c:axId val="3680364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P&amp;I saved w/ 5% Increase in Down Payment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39280"/>
        <c:crosses val="max"/>
        <c:crossBetween val="midCat"/>
      </c:valAx>
      <c:valAx>
        <c:axId val="368039280"/>
        <c:scaling>
          <c:orientation val="minMax"/>
        </c:scaling>
        <c:delete val="1"/>
        <c:axPos val="b"/>
        <c:numFmt formatCode="0.00%" sourceLinked="1"/>
        <c:majorTickMark val="out"/>
        <c:minorTickMark val="none"/>
        <c:tickLblPos val="nextTo"/>
        <c:crossAx val="368036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Scenario 10'!$L$7</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10'!$L$8:$L$367</c:f>
              <c:numCache>
                <c:formatCode>"$"#,##0.00_);[Red]\("$"#,##0.00\)</c:formatCode>
                <c:ptCount val="360"/>
                <c:pt idx="0" formatCode="_(&quot;$&quot;* #,##0_);_(&quot;$&quot;* \(#,##0\);_(&quot;$&quot;* &quot;-&quot;??_);_(@_)">
                  <c:v>766800</c:v>
                </c:pt>
                <c:pt idx="1">
                  <c:v>766311.03768013755</c:v>
                </c:pt>
                <c:pt idx="2">
                  <c:v>765818.71374432603</c:v>
                </c:pt>
                <c:pt idx="3">
                  <c:v>765323.00508145581</c:v>
                </c:pt>
                <c:pt idx="4">
                  <c:v>764823.88842152827</c:v>
                </c:pt>
                <c:pt idx="5">
                  <c:v>764321.34033456375</c:v>
                </c:pt>
                <c:pt idx="6">
                  <c:v>763815.33722950134</c:v>
                </c:pt>
                <c:pt idx="7">
                  <c:v>763305.85535309161</c:v>
                </c:pt>
                <c:pt idx="8">
                  <c:v>762792.87078878167</c:v>
                </c:pt>
                <c:pt idx="9">
                  <c:v>762276.359455592</c:v>
                </c:pt>
                <c:pt idx="10">
                  <c:v>761756.29710698675</c:v>
                </c:pt>
                <c:pt idx="11">
                  <c:v>761232.65932973474</c:v>
                </c:pt>
                <c:pt idx="12">
                  <c:v>760705.42154276418</c:v>
                </c:pt>
                <c:pt idx="13">
                  <c:v>760174.55899600813</c:v>
                </c:pt>
                <c:pt idx="14">
                  <c:v>759640.0467692432</c:v>
                </c:pt>
                <c:pt idx="15">
                  <c:v>759101.8597709192</c:v>
                </c:pt>
                <c:pt idx="16">
                  <c:v>758559.97273698181</c:v>
                </c:pt>
                <c:pt idx="17">
                  <c:v>758014.36022968602</c:v>
                </c:pt>
                <c:pt idx="18">
                  <c:v>757464.99663640256</c:v>
                </c:pt>
                <c:pt idx="19">
                  <c:v>756911.85616841528</c:v>
                </c:pt>
                <c:pt idx="20">
                  <c:v>756354.91285971063</c:v>
                </c:pt>
                <c:pt idx="21">
                  <c:v>755794.14056575869</c:v>
                </c:pt>
                <c:pt idx="22">
                  <c:v>755229.51296228578</c:v>
                </c:pt>
                <c:pt idx="23">
                  <c:v>754661.00354403898</c:v>
                </c:pt>
                <c:pt idx="24">
                  <c:v>754088.58562354173</c:v>
                </c:pt>
                <c:pt idx="25">
                  <c:v>753512.23232984112</c:v>
                </c:pt>
                <c:pt idx="26">
                  <c:v>752931.91660724627</c:v>
                </c:pt>
                <c:pt idx="27">
                  <c:v>752347.61121405859</c:v>
                </c:pt>
                <c:pt idx="28">
                  <c:v>751759.28872129275</c:v>
                </c:pt>
                <c:pt idx="29">
                  <c:v>751166.92151138908</c:v>
                </c:pt>
                <c:pt idx="30">
                  <c:v>750570.48177691735</c:v>
                </c:pt>
                <c:pt idx="31">
                  <c:v>749969.94151927112</c:v>
                </c:pt>
                <c:pt idx="32">
                  <c:v>749365.27254735364</c:v>
                </c:pt>
                <c:pt idx="33">
                  <c:v>748756.44647625415</c:v>
                </c:pt>
                <c:pt idx="34">
                  <c:v>748143.4347259159</c:v>
                </c:pt>
                <c:pt idx="35">
                  <c:v>747526.20851979405</c:v>
                </c:pt>
                <c:pt idx="36">
                  <c:v>746904.73888350511</c:v>
                </c:pt>
                <c:pt idx="37">
                  <c:v>746278.99664346676</c:v>
                </c:pt>
                <c:pt idx="38">
                  <c:v>745648.95242552808</c:v>
                </c:pt>
                <c:pt idx="39">
                  <c:v>745014.57665359112</c:v>
                </c:pt>
                <c:pt idx="40">
                  <c:v>744375.83954822202</c:v>
                </c:pt>
                <c:pt idx="41">
                  <c:v>743732.71112525358</c:v>
                </c:pt>
                <c:pt idx="42">
                  <c:v>743085.16119437723</c:v>
                </c:pt>
                <c:pt idx="43">
                  <c:v>742433.15935772611</c:v>
                </c:pt>
                <c:pt idx="44">
                  <c:v>741776.67500844796</c:v>
                </c:pt>
                <c:pt idx="45">
                  <c:v>741115.67732926854</c:v>
                </c:pt>
                <c:pt idx="46">
                  <c:v>740450.13529104472</c:v>
                </c:pt>
                <c:pt idx="47">
                  <c:v>739780.0176513081</c:v>
                </c:pt>
                <c:pt idx="48">
                  <c:v>739105.29295279831</c:v>
                </c:pt>
                <c:pt idx="49">
                  <c:v>738425.92952198628</c:v>
                </c:pt>
                <c:pt idx="50">
                  <c:v>737741.8954675874</c:v>
                </c:pt>
                <c:pt idx="51">
                  <c:v>737053.1586790646</c:v>
                </c:pt>
                <c:pt idx="52">
                  <c:v>736359.68682512071</c:v>
                </c:pt>
                <c:pt idx="53">
                  <c:v>735661.44735218096</c:v>
                </c:pt>
                <c:pt idx="54">
                  <c:v>734958.40748286468</c:v>
                </c:pt>
                <c:pt idx="55">
                  <c:v>734250.5342144469</c:v>
                </c:pt>
                <c:pt idx="56">
                  <c:v>733537.7943173087</c:v>
                </c:pt>
                <c:pt idx="57">
                  <c:v>732820.15433337772</c:v>
                </c:pt>
                <c:pt idx="58">
                  <c:v>732097.58057455719</c:v>
                </c:pt>
                <c:pt idx="59">
                  <c:v>731370.0391211448</c:v>
                </c:pt>
                <c:pt idx="60">
                  <c:v>730637.49582024012</c:v>
                </c:pt>
                <c:pt idx="61">
                  <c:v>729899.91628414183</c:v>
                </c:pt>
                <c:pt idx="62">
                  <c:v>729157.26588873286</c:v>
                </c:pt>
                <c:pt idx="63">
                  <c:v>728409.50977185543</c:v>
                </c:pt>
                <c:pt idx="64">
                  <c:v>727656.6128316744</c:v>
                </c:pt>
                <c:pt idx="65">
                  <c:v>726898.53972502961</c:v>
                </c:pt>
                <c:pt idx="66">
                  <c:v>726135.25486577675</c:v>
                </c:pt>
                <c:pt idx="67">
                  <c:v>725366.72242311644</c:v>
                </c:pt>
                <c:pt idx="68">
                  <c:v>724592.90631991287</c:v>
                </c:pt>
                <c:pt idx="69">
                  <c:v>723813.7702309998</c:v>
                </c:pt>
                <c:pt idx="70">
                  <c:v>723029.27758147544</c:v>
                </c:pt>
                <c:pt idx="71">
                  <c:v>722239.39154498558</c:v>
                </c:pt>
                <c:pt idx="72">
                  <c:v>721444.07504199492</c:v>
                </c:pt>
                <c:pt idx="73">
                  <c:v>720643.29073804617</c:v>
                </c:pt>
                <c:pt idx="74">
                  <c:v>719837.0010420077</c:v>
                </c:pt>
                <c:pt idx="75">
                  <c:v>719025.16810430901</c:v>
                </c:pt>
                <c:pt idx="76">
                  <c:v>718207.75381516363</c:v>
                </c:pt>
                <c:pt idx="77">
                  <c:v>717384.71980278043</c:v>
                </c:pt>
                <c:pt idx="78">
                  <c:v>716556.02743156208</c:v>
                </c:pt>
                <c:pt idx="79">
                  <c:v>715721.63780029153</c:v>
                </c:pt>
                <c:pt idx="80">
                  <c:v>714881.51174030604</c:v>
                </c:pt>
                <c:pt idx="81">
                  <c:v>714035.60981365817</c:v>
                </c:pt>
                <c:pt idx="82">
                  <c:v>713183.89231126453</c:v>
                </c:pt>
                <c:pt idx="83">
                  <c:v>712326.31925104198</c:v>
                </c:pt>
                <c:pt idx="84">
                  <c:v>711462.85037603043</c:v>
                </c:pt>
                <c:pt idx="85">
                  <c:v>710593.44515250309</c:v>
                </c:pt>
                <c:pt idx="86">
                  <c:v>709718.06276806409</c:v>
                </c:pt>
                <c:pt idx="87">
                  <c:v>708836.66212973208</c:v>
                </c:pt>
                <c:pt idx="88">
                  <c:v>707949.20186201145</c:v>
                </c:pt>
                <c:pt idx="89">
                  <c:v>707055.6403049503</c:v>
                </c:pt>
                <c:pt idx="90">
                  <c:v>706155.93551218428</c:v>
                </c:pt>
                <c:pt idx="91">
                  <c:v>705250.04524896806</c:v>
                </c:pt>
                <c:pt idx="92">
                  <c:v>704337.92699019227</c:v>
                </c:pt>
                <c:pt idx="93">
                  <c:v>703419.53791838733</c:v>
                </c:pt>
                <c:pt idx="94">
                  <c:v>702494.8349217138</c:v>
                </c:pt>
                <c:pt idx="95">
                  <c:v>701563.77459193813</c:v>
                </c:pt>
                <c:pt idx="96">
                  <c:v>700626.31322239526</c:v>
                </c:pt>
                <c:pt idx="97">
                  <c:v>699682.40680593671</c:v>
                </c:pt>
                <c:pt idx="98">
                  <c:v>698732.01103286503</c:v>
                </c:pt>
                <c:pt idx="99">
                  <c:v>697775.08128885343</c:v>
                </c:pt>
                <c:pt idx="100">
                  <c:v>696811.57265285181</c:v>
                </c:pt>
                <c:pt idx="101">
                  <c:v>695841.43989497772</c:v>
                </c:pt>
                <c:pt idx="102">
                  <c:v>694864.63747439324</c:v>
                </c:pt>
                <c:pt idx="103">
                  <c:v>693881.11953716725</c:v>
                </c:pt>
                <c:pt idx="104">
                  <c:v>692890.83991412283</c:v>
                </c:pt>
                <c:pt idx="105">
                  <c:v>691893.75211866992</c:v>
                </c:pt>
                <c:pt idx="106">
                  <c:v>690889.80934462324</c:v>
                </c:pt>
                <c:pt idx="107">
                  <c:v>689878.96446400508</c:v>
                </c:pt>
                <c:pt idx="108">
                  <c:v>688861.17002483259</c:v>
                </c:pt>
                <c:pt idx="109">
                  <c:v>687836.37824889086</c:v>
                </c:pt>
                <c:pt idx="110">
                  <c:v>686804.54102948948</c:v>
                </c:pt>
                <c:pt idx="111">
                  <c:v>685765.60992920469</c:v>
                </c:pt>
                <c:pt idx="112">
                  <c:v>684719.53617760551</c:v>
                </c:pt>
                <c:pt idx="113">
                  <c:v>683666.27066896402</c:v>
                </c:pt>
                <c:pt idx="114">
                  <c:v>682605.76395995065</c:v>
                </c:pt>
                <c:pt idx="115">
                  <c:v>681537.96626731276</c:v>
                </c:pt>
                <c:pt idx="116">
                  <c:v>680462.82746553805</c:v>
                </c:pt>
                <c:pt idx="117">
                  <c:v>679380.29708450113</c:v>
                </c:pt>
                <c:pt idx="118">
                  <c:v>678290.32430709456</c:v>
                </c:pt>
                <c:pt idx="119">
                  <c:v>677192.85796684329</c:v>
                </c:pt>
                <c:pt idx="120">
                  <c:v>676087.84654550289</c:v>
                </c:pt>
                <c:pt idx="121">
                  <c:v>674975.23817064078</c:v>
                </c:pt>
                <c:pt idx="122">
                  <c:v>673854.98061320139</c:v>
                </c:pt>
                <c:pt idx="123">
                  <c:v>672727.02128505462</c:v>
                </c:pt>
                <c:pt idx="124">
                  <c:v>671591.30723652686</c:v>
                </c:pt>
                <c:pt idx="125">
                  <c:v>670447.78515391552</c:v>
                </c:pt>
                <c:pt idx="126">
                  <c:v>669296.40135698614</c:v>
                </c:pt>
                <c:pt idx="127">
                  <c:v>668137.10179645289</c:v>
                </c:pt>
                <c:pt idx="128">
                  <c:v>666969.83205144096</c:v>
                </c:pt>
                <c:pt idx="129">
                  <c:v>665794.53732693207</c:v>
                </c:pt>
                <c:pt idx="130">
                  <c:v>664611.16245119227</c:v>
                </c:pt>
                <c:pt idx="131">
                  <c:v>663419.65187318169</c:v>
                </c:pt>
                <c:pt idx="132">
                  <c:v>662219.94965994731</c:v>
                </c:pt>
                <c:pt idx="133">
                  <c:v>661011.99949399696</c:v>
                </c:pt>
                <c:pt idx="134">
                  <c:v>659795.74467065569</c:v>
                </c:pt>
                <c:pt idx="135">
                  <c:v>658571.12809540401</c:v>
                </c:pt>
                <c:pt idx="136">
                  <c:v>657338.09228119743</c:v>
                </c:pt>
                <c:pt idx="137">
                  <c:v>656096.5793457682</c:v>
                </c:pt>
                <c:pt idx="138">
                  <c:v>654846.53100890783</c:v>
                </c:pt>
                <c:pt idx="139">
                  <c:v>653587.88858973153</c:v>
                </c:pt>
                <c:pt idx="140">
                  <c:v>652320.59300392342</c:v>
                </c:pt>
                <c:pt idx="141">
                  <c:v>651044.58476096287</c:v>
                </c:pt>
                <c:pt idx="142">
                  <c:v>649759.80396133196</c:v>
                </c:pt>
                <c:pt idx="143">
                  <c:v>648466.19029370358</c:v>
                </c:pt>
                <c:pt idx="144">
                  <c:v>647163.68303211033</c:v>
                </c:pt>
                <c:pt idx="145">
                  <c:v>645852.22103309364</c:v>
                </c:pt>
                <c:pt idx="146">
                  <c:v>644531.74273283361</c:v>
                </c:pt>
                <c:pt idx="147">
                  <c:v>643202.18614425929</c:v>
                </c:pt>
                <c:pt idx="148">
                  <c:v>641863.48885413853</c:v>
                </c:pt>
                <c:pt idx="149">
                  <c:v>640515.58802014822</c:v>
                </c:pt>
                <c:pt idx="150">
                  <c:v>639158.42036792426</c:v>
                </c:pt>
                <c:pt idx="151">
                  <c:v>637791.92218809121</c:v>
                </c:pt>
                <c:pt idx="152">
                  <c:v>636416.02933327178</c:v>
                </c:pt>
                <c:pt idx="153">
                  <c:v>635030.67721507559</c:v>
                </c:pt>
                <c:pt idx="154">
                  <c:v>633635.80080106668</c:v>
                </c:pt>
                <c:pt idx="155">
                  <c:v>632231.33461171156</c:v>
                </c:pt>
                <c:pt idx="156">
                  <c:v>630817.21271730459</c:v>
                </c:pt>
                <c:pt idx="157">
                  <c:v>629393.3687348736</c:v>
                </c:pt>
                <c:pt idx="158">
                  <c:v>627959.73582506331</c:v>
                </c:pt>
                <c:pt idx="159">
                  <c:v>626516.24668899807</c:v>
                </c:pt>
                <c:pt idx="160">
                  <c:v>625062.83356512245</c:v>
                </c:pt>
                <c:pt idx="161">
                  <c:v>623599.42822602019</c:v>
                </c:pt>
                <c:pt idx="162">
                  <c:v>622125.96197521163</c:v>
                </c:pt>
                <c:pt idx="163">
                  <c:v>620642.36564392876</c:v>
                </c:pt>
                <c:pt idx="164">
                  <c:v>619148.56958786829</c:v>
                </c:pt>
                <c:pt idx="165">
                  <c:v>617644.50368392235</c:v>
                </c:pt>
                <c:pt idx="166">
                  <c:v>616130.09732688684</c:v>
                </c:pt>
                <c:pt idx="167">
                  <c:v>614605.27942614665</c:v>
                </c:pt>
                <c:pt idx="168">
                  <c:v>613069.97840233892</c:v>
                </c:pt>
                <c:pt idx="169">
                  <c:v>611524.12218399253</c:v>
                </c:pt>
                <c:pt idx="170">
                  <c:v>609967.63820414501</c:v>
                </c:pt>
                <c:pt idx="171">
                  <c:v>608400.45339693606</c:v>
                </c:pt>
                <c:pt idx="172">
                  <c:v>606822.49419417745</c:v>
                </c:pt>
                <c:pt idx="173">
                  <c:v>605233.68652189989</c:v>
                </c:pt>
                <c:pt idx="174">
                  <c:v>603633.95579687541</c:v>
                </c:pt>
                <c:pt idx="175">
                  <c:v>602023.22692311648</c:v>
                </c:pt>
                <c:pt idx="176">
                  <c:v>600401.42428835039</c:v>
                </c:pt>
                <c:pt idx="177">
                  <c:v>598768.4717604703</c:v>
                </c:pt>
                <c:pt idx="178">
                  <c:v>597124.29268396099</c:v>
                </c:pt>
                <c:pt idx="179">
                  <c:v>595468.80987630074</c:v>
                </c:pt>
                <c:pt idx="180">
                  <c:v>593801.94562433776</c:v>
                </c:pt>
                <c:pt idx="181">
                  <c:v>592123.62168064259</c:v>
                </c:pt>
                <c:pt idx="182">
                  <c:v>590433.75925983454</c:v>
                </c:pt>
                <c:pt idx="183">
                  <c:v>588732.27903488337</c:v>
                </c:pt>
                <c:pt idx="184">
                  <c:v>587019.10113338567</c:v>
                </c:pt>
                <c:pt idx="185">
                  <c:v>585294.14513381524</c:v>
                </c:pt>
                <c:pt idx="186">
                  <c:v>583557.33006174769</c:v>
                </c:pt>
                <c:pt idx="187">
                  <c:v>581808.57438605966</c:v>
                </c:pt>
                <c:pt idx="188">
                  <c:v>580047.79601510137</c:v>
                </c:pt>
                <c:pt idx="189">
                  <c:v>578274.91229284264</c:v>
                </c:pt>
                <c:pt idx="190">
                  <c:v>576489.83999499341</c:v>
                </c:pt>
                <c:pt idx="191">
                  <c:v>574692.49532509653</c:v>
                </c:pt>
                <c:pt idx="192">
                  <c:v>572882.79391059407</c:v>
                </c:pt>
                <c:pt idx="193">
                  <c:v>571060.65079886687</c:v>
                </c:pt>
                <c:pt idx="194">
                  <c:v>569225.98045324662</c:v>
                </c:pt>
                <c:pt idx="195">
                  <c:v>567378.69674900023</c:v>
                </c:pt>
                <c:pt idx="196">
                  <c:v>565518.71296928707</c:v>
                </c:pt>
                <c:pt idx="197">
                  <c:v>563645.9418010884</c:v>
                </c:pt>
                <c:pt idx="198">
                  <c:v>561760.29533110838</c:v>
                </c:pt>
                <c:pt idx="199">
                  <c:v>559861.68504164729</c:v>
                </c:pt>
                <c:pt idx="200">
                  <c:v>557950.02180644614</c:v>
                </c:pt>
                <c:pt idx="201">
                  <c:v>556025.21588650299</c:v>
                </c:pt>
                <c:pt idx="202">
                  <c:v>554087.17692586023</c:v>
                </c:pt>
                <c:pt idx="203">
                  <c:v>552135.81394736306</c:v>
                </c:pt>
                <c:pt idx="204">
                  <c:v>550171.03534838872</c:v>
                </c:pt>
                <c:pt idx="205">
                  <c:v>548192.74889654643</c:v>
                </c:pt>
                <c:pt idx="206">
                  <c:v>546200.8617253477</c:v>
                </c:pt>
                <c:pt idx="207">
                  <c:v>544195.28032984701</c:v>
                </c:pt>
                <c:pt idx="208">
                  <c:v>542175.91056225216</c:v>
                </c:pt>
                <c:pt idx="209">
                  <c:v>540142.65762750513</c:v>
                </c:pt>
                <c:pt idx="210">
                  <c:v>538095.42607883178</c:v>
                </c:pt>
                <c:pt idx="211">
                  <c:v>536034.1198132612</c:v>
                </c:pt>
                <c:pt idx="212">
                  <c:v>533958.64206711482</c:v>
                </c:pt>
                <c:pt idx="213">
                  <c:v>531868.89541146369</c:v>
                </c:pt>
                <c:pt idx="214">
                  <c:v>529764.78174755501</c:v>
                </c:pt>
                <c:pt idx="215">
                  <c:v>527646.20230220701</c:v>
                </c:pt>
                <c:pt idx="216">
                  <c:v>525513.05762317218</c:v>
                </c:pt>
                <c:pt idx="217">
                  <c:v>523365.24757446902</c:v>
                </c:pt>
                <c:pt idx="218">
                  <c:v>521202.67133168102</c:v>
                </c:pt>
                <c:pt idx="219">
                  <c:v>519025.22737722384</c:v>
                </c:pt>
                <c:pt idx="220">
                  <c:v>516832.81349557976</c:v>
                </c:pt>
                <c:pt idx="221">
                  <c:v>514625.32676849939</c:v>
                </c:pt>
                <c:pt idx="222">
                  <c:v>512402.66357017035</c:v>
                </c:pt>
                <c:pt idx="223">
                  <c:v>510164.71956235275</c:v>
                </c:pt>
                <c:pt idx="224">
                  <c:v>507911.38968948141</c:v>
                </c:pt>
                <c:pt idx="225">
                  <c:v>505642.56817373412</c:v>
                </c:pt>
                <c:pt idx="226">
                  <c:v>503358.14851006604</c:v>
                </c:pt>
                <c:pt idx="227">
                  <c:v>501058.02346121025</c:v>
                </c:pt>
                <c:pt idx="228">
                  <c:v>498742.08505264355</c:v>
                </c:pt>
                <c:pt idx="229">
                  <c:v>496410.22456751799</c:v>
                </c:pt>
                <c:pt idx="230">
                  <c:v>494062.3325415572</c:v>
                </c:pt>
                <c:pt idx="231">
                  <c:v>491698.29875791789</c:v>
                </c:pt>
                <c:pt idx="232">
                  <c:v>489318.01224201609</c:v>
                </c:pt>
                <c:pt idx="233">
                  <c:v>486921.36125631747</c:v>
                </c:pt>
                <c:pt idx="234">
                  <c:v>484508.23329509213</c:v>
                </c:pt>
                <c:pt idx="235">
                  <c:v>482078.51507913339</c:v>
                </c:pt>
                <c:pt idx="236">
                  <c:v>479632.09255043993</c:v>
                </c:pt>
                <c:pt idx="237">
                  <c:v>477168.8508668617</c:v>
                </c:pt>
                <c:pt idx="238">
                  <c:v>474688.6743967089</c:v>
                </c:pt>
                <c:pt idx="239">
                  <c:v>472191.44671332376</c:v>
                </c:pt>
                <c:pt idx="240">
                  <c:v>469677.05058961536</c:v>
                </c:pt>
                <c:pt idx="241">
                  <c:v>467145.36799255648</c:v>
                </c:pt>
                <c:pt idx="242">
                  <c:v>464596.28007764282</c:v>
                </c:pt>
                <c:pt idx="243">
                  <c:v>462029.6671833141</c:v>
                </c:pt>
                <c:pt idx="244">
                  <c:v>459445.4088253369</c:v>
                </c:pt>
                <c:pt idx="245">
                  <c:v>456843.3836911486</c:v>
                </c:pt>
                <c:pt idx="246">
                  <c:v>454223.46963416273</c:v>
                </c:pt>
                <c:pt idx="247">
                  <c:v>451585.54366803513</c:v>
                </c:pt>
                <c:pt idx="248">
                  <c:v>448929.48196089035</c:v>
                </c:pt>
                <c:pt idx="249">
                  <c:v>446255.15982950898</c:v>
                </c:pt>
                <c:pt idx="250">
                  <c:v>443562.45173347433</c:v>
                </c:pt>
                <c:pt idx="251">
                  <c:v>440851.23126927949</c:v>
                </c:pt>
                <c:pt idx="252">
                  <c:v>438121.37116439332</c:v>
                </c:pt>
                <c:pt idx="253">
                  <c:v>435372.74327128602</c:v>
                </c:pt>
                <c:pt idx="254">
                  <c:v>432605.21856141364</c:v>
                </c:pt>
                <c:pt idx="255">
                  <c:v>429818.66711916088</c:v>
                </c:pt>
                <c:pt idx="256">
                  <c:v>427012.95813574264</c:v>
                </c:pt>
                <c:pt idx="257">
                  <c:v>424187.95990306337</c:v>
                </c:pt>
                <c:pt idx="258">
                  <c:v>421343.53980753443</c:v>
                </c:pt>
                <c:pt idx="259">
                  <c:v>418479.56432384875</c:v>
                </c:pt>
                <c:pt idx="260">
                  <c:v>415595.89900871273</c:v>
                </c:pt>
                <c:pt idx="261">
                  <c:v>412692.40849453514</c:v>
                </c:pt>
                <c:pt idx="262">
                  <c:v>409768.95648307254</c:v>
                </c:pt>
                <c:pt idx="263">
                  <c:v>406825.40573903115</c:v>
                </c:pt>
                <c:pt idx="264">
                  <c:v>403861.61808362452</c:v>
                </c:pt>
                <c:pt idx="265">
                  <c:v>400877.45438808692</c:v>
                </c:pt>
                <c:pt idx="266">
                  <c:v>397872.77456714254</c:v>
                </c:pt>
                <c:pt idx="267">
                  <c:v>394847.43757242913</c:v>
                </c:pt>
                <c:pt idx="268">
                  <c:v>391801.30138587707</c:v>
                </c:pt>
                <c:pt idx="269">
                  <c:v>388734.22301304247</c:v>
                </c:pt>
                <c:pt idx="270">
                  <c:v>385646.05847639462</c:v>
                </c:pt>
                <c:pt idx="271">
                  <c:v>382536.66280855733</c:v>
                </c:pt>
                <c:pt idx="272">
                  <c:v>379405.89004550368</c:v>
                </c:pt>
                <c:pt idx="273">
                  <c:v>376253.59321970399</c:v>
                </c:pt>
                <c:pt idx="274">
                  <c:v>373079.62435322697</c:v>
                </c:pt>
                <c:pt idx="275">
                  <c:v>369883.83445079293</c:v>
                </c:pt>
                <c:pt idx="276">
                  <c:v>366666.07349277963</c:v>
                </c:pt>
                <c:pt idx="277">
                  <c:v>363426.19042817998</c:v>
                </c:pt>
                <c:pt idx="278">
                  <c:v>360164.03316751122</c:v>
                </c:pt>
                <c:pt idx="279">
                  <c:v>356879.44857567537</c:v>
                </c:pt>
                <c:pt idx="280">
                  <c:v>353572.28246477066</c:v>
                </c:pt>
                <c:pt idx="281">
                  <c:v>350242.37958685344</c:v>
                </c:pt>
                <c:pt idx="282">
                  <c:v>346889.58362665056</c:v>
                </c:pt>
                <c:pt idx="283">
                  <c:v>343513.73719422129</c:v>
                </c:pt>
                <c:pt idx="284">
                  <c:v>340114.68181756907</c:v>
                </c:pt>
                <c:pt idx="285">
                  <c:v>336692.25793520239</c:v>
                </c:pt>
                <c:pt idx="286">
                  <c:v>333246.30488864443</c:v>
                </c:pt>
                <c:pt idx="287">
                  <c:v>329776.66091489134</c:v>
                </c:pt>
                <c:pt idx="288">
                  <c:v>326283.16313881869</c:v>
                </c:pt>
                <c:pt idx="289">
                  <c:v>322765.64756553556</c:v>
                </c:pt>
                <c:pt idx="290">
                  <c:v>319223.94907268614</c:v>
                </c:pt>
                <c:pt idx="291">
                  <c:v>315657.90140269836</c:v>
                </c:pt>
                <c:pt idx="292">
                  <c:v>312067.33715497941</c:v>
                </c:pt>
                <c:pt idx="293">
                  <c:v>308452.08777805738</c:v>
                </c:pt>
                <c:pt idx="294">
                  <c:v>304811.98356166901</c:v>
                </c:pt>
                <c:pt idx="295">
                  <c:v>301146.85362879297</c:v>
                </c:pt>
                <c:pt idx="296">
                  <c:v>297456.52592762845</c:v>
                </c:pt>
                <c:pt idx="297">
                  <c:v>293740.8272235184</c:v>
                </c:pt>
                <c:pt idx="298">
                  <c:v>289999.58309081761</c:v>
                </c:pt>
                <c:pt idx="299">
                  <c:v>286232.61790470447</c:v>
                </c:pt>
                <c:pt idx="300">
                  <c:v>282439.7548329368</c:v>
                </c:pt>
                <c:pt idx="301">
                  <c:v>278620.81582755072</c:v>
                </c:pt>
                <c:pt idx="302">
                  <c:v>274775.62161650264</c:v>
                </c:pt>
                <c:pt idx="303">
                  <c:v>270903.99169525359</c:v>
                </c:pt>
                <c:pt idx="304">
                  <c:v>267005.74431829597</c:v>
                </c:pt>
                <c:pt idx="305">
                  <c:v>263080.69649062178</c:v>
                </c:pt>
                <c:pt idx="306">
                  <c:v>259128.6639591323</c:v>
                </c:pt>
                <c:pt idx="307">
                  <c:v>255149.46120398885</c:v>
                </c:pt>
                <c:pt idx="308">
                  <c:v>251142.90142990378</c:v>
                </c:pt>
                <c:pt idx="309">
                  <c:v>247108.79655737188</c:v>
                </c:pt>
                <c:pt idx="310">
                  <c:v>243046.95721384132</c:v>
                </c:pt>
                <c:pt idx="311">
                  <c:v>238957.19272482398</c:v>
                </c:pt>
                <c:pt idx="312">
                  <c:v>234839.31110494465</c:v>
                </c:pt>
                <c:pt idx="313">
                  <c:v>230693.11904892864</c:v>
                </c:pt>
                <c:pt idx="314">
                  <c:v>226518.42192252752</c:v>
                </c:pt>
                <c:pt idx="315">
                  <c:v>222315.02375338238</c:v>
                </c:pt>
                <c:pt idx="316">
                  <c:v>218082.7272218244</c:v>
                </c:pt>
                <c:pt idx="317">
                  <c:v>213821.33365161196</c:v>
                </c:pt>
                <c:pt idx="318">
                  <c:v>209530.64300060429</c:v>
                </c:pt>
                <c:pt idx="319">
                  <c:v>205210.45385137096</c:v>
                </c:pt>
                <c:pt idx="320">
                  <c:v>200860.56340173664</c:v>
                </c:pt>
                <c:pt idx="321">
                  <c:v>196480.76745526108</c:v>
                </c:pt>
                <c:pt idx="322">
                  <c:v>192070.8604116535</c:v>
                </c:pt>
                <c:pt idx="323">
                  <c:v>187630.63525712112</c:v>
                </c:pt>
                <c:pt idx="324">
                  <c:v>183159.88355465134</c:v>
                </c:pt>
                <c:pt idx="325">
                  <c:v>178658.39543422707</c:v>
                </c:pt>
                <c:pt idx="326">
                  <c:v>174125.9595829749</c:v>
                </c:pt>
                <c:pt idx="327">
                  <c:v>169562.36323524537</c:v>
                </c:pt>
                <c:pt idx="328">
                  <c:v>164967.39216262518</c:v>
                </c:pt>
                <c:pt idx="329">
                  <c:v>160340.83066388074</c:v>
                </c:pt>
                <c:pt idx="330">
                  <c:v>155682.46155483244</c:v>
                </c:pt>
                <c:pt idx="331">
                  <c:v>150992.0661581594</c:v>
                </c:pt>
                <c:pt idx="332">
                  <c:v>146269.42429313425</c:v>
                </c:pt>
                <c:pt idx="333">
                  <c:v>141514.31426528704</c:v>
                </c:pt>
                <c:pt idx="334">
                  <c:v>136726.51285599839</c:v>
                </c:pt>
                <c:pt idx="335">
                  <c:v>131905.79531202087</c:v>
                </c:pt>
                <c:pt idx="336">
                  <c:v>127051.93533492852</c:v>
                </c:pt>
                <c:pt idx="337">
                  <c:v>122164.70507049366</c:v>
                </c:pt>
                <c:pt idx="338">
                  <c:v>117243.87509799081</c:v>
                </c:pt>
                <c:pt idx="339">
                  <c:v>112289.21441942699</c:v>
                </c:pt>
                <c:pt idx="340">
                  <c:v>107300.49044869805</c:v>
                </c:pt>
                <c:pt idx="341">
                  <c:v>102277.46900067036</c:v>
                </c:pt>
                <c:pt idx="342">
                  <c:v>97219.91428018747</c:v>
                </c:pt>
                <c:pt idx="343">
                  <c:v>92127.588871001266</c:v>
                </c:pt>
                <c:pt idx="344">
                  <c:v>87000.253724626906</c:v>
                </c:pt>
                <c:pt idx="345">
                  <c:v>81837.668149121222</c:v>
                </c:pt>
                <c:pt idx="346">
                  <c:v>76639.589797783934</c:v>
                </c:pt>
                <c:pt idx="347">
                  <c:v>71405.774657781207</c:v>
                </c:pt>
                <c:pt idx="348">
                  <c:v>66135.977038690951</c:v>
                </c:pt>
                <c:pt idx="349">
                  <c:v>60829.949560969457</c:v>
                </c:pt>
                <c:pt idx="350">
                  <c:v>55487.443144338627</c:v>
                </c:pt>
                <c:pt idx="351">
                  <c:v>50108.20699609346</c:v>
                </c:pt>
                <c:pt idx="352">
                  <c:v>44691.98859932911</c:v>
                </c:pt>
                <c:pt idx="353">
                  <c:v>39238.533701086999</c:v>
                </c:pt>
                <c:pt idx="354">
                  <c:v>33747.586300419476</c:v>
                </c:pt>
                <c:pt idx="355">
                  <c:v>28218.888636372365</c:v>
                </c:pt>
                <c:pt idx="356">
                  <c:v>22652.181175884929</c:v>
                </c:pt>
                <c:pt idx="357">
                  <c:v>17047.202601606641</c:v>
                </c:pt>
                <c:pt idx="358">
                  <c:v>11403.68979963019</c:v>
                </c:pt>
                <c:pt idx="359">
                  <c:v>5721.377847140152</c:v>
                </c:pt>
              </c:numCache>
            </c:numRef>
          </c:yVal>
          <c:smooth val="1"/>
          <c:extLst>
            <c:ext xmlns:c16="http://schemas.microsoft.com/office/drawing/2014/chart" uri="{C3380CC4-5D6E-409C-BE32-E72D297353CC}">
              <c16:uniqueId val="{00000000-6669-48CA-9E24-C2F72906E3BE}"/>
            </c:ext>
          </c:extLst>
        </c:ser>
        <c:ser>
          <c:idx val="1"/>
          <c:order val="1"/>
          <c:tx>
            <c:strRef>
              <c:f>'Amoritization Scenario 10'!$R$7</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10'!$R$8:$R$367</c:f>
              <c:numCache>
                <c:formatCode>"$"#,##0.00_);[Red]\("$"#,##0.00\)</c:formatCode>
                <c:ptCount val="360"/>
                <c:pt idx="0">
                  <c:v>488.96231986249586</c:v>
                </c:pt>
                <c:pt idx="1">
                  <c:v>981.28625567404561</c:v>
                </c:pt>
                <c:pt idx="2">
                  <c:v>1476.9949185443002</c:v>
                </c:pt>
                <c:pt idx="3">
                  <c:v>1976.1115784717877</c:v>
                </c:pt>
                <c:pt idx="4">
                  <c:v>2478.6596654362766</c:v>
                </c:pt>
                <c:pt idx="5">
                  <c:v>2984.6627704986468</c:v>
                </c:pt>
                <c:pt idx="6">
                  <c:v>3494.1446469083212</c:v>
                </c:pt>
                <c:pt idx="7">
                  <c:v>4007.1292112183119</c:v>
                </c:pt>
                <c:pt idx="8">
                  <c:v>4523.6405444079337</c:v>
                </c:pt>
                <c:pt idx="9">
                  <c:v>5043.7028930132346</c:v>
                </c:pt>
                <c:pt idx="10">
                  <c:v>5567.3406702651964</c:v>
                </c:pt>
                <c:pt idx="11">
                  <c:v>6094.5784572357661</c:v>
                </c:pt>
                <c:pt idx="12">
                  <c:v>6625.4410039917584</c:v>
                </c:pt>
                <c:pt idx="13">
                  <c:v>7159.9532307566988</c:v>
                </c:pt>
                <c:pt idx="14">
                  <c:v>7698.1402290806473</c:v>
                </c:pt>
                <c:pt idx="15">
                  <c:v>8240.0272630180734</c:v>
                </c:pt>
                <c:pt idx="16">
                  <c:v>8785.6397703138191</c:v>
                </c:pt>
                <c:pt idx="17">
                  <c:v>9335.0033635972231</c:v>
                </c:pt>
                <c:pt idx="18">
                  <c:v>9888.1438315844516</c:v>
                </c:pt>
                <c:pt idx="19">
                  <c:v>10445.087140289092</c:v>
                </c:pt>
                <c:pt idx="20">
                  <c:v>11005.859434241076</c:v>
                </c:pt>
                <c:pt idx="21">
                  <c:v>11570.487037713981</c:v>
                </c:pt>
                <c:pt idx="22">
                  <c:v>12138.996455960762</c:v>
                </c:pt>
                <c:pt idx="23">
                  <c:v>12711.414376457989</c:v>
                </c:pt>
                <c:pt idx="24">
                  <c:v>13287.767670158635</c:v>
                </c:pt>
                <c:pt idx="25">
                  <c:v>13868.083392753473</c:v>
                </c:pt>
                <c:pt idx="26">
                  <c:v>14452.388785941152</c:v>
                </c:pt>
                <c:pt idx="27">
                  <c:v>15040.711278706995</c:v>
                </c:pt>
                <c:pt idx="28">
                  <c:v>15633.078488610603</c:v>
                </c:pt>
                <c:pt idx="29">
                  <c:v>16229.518223082299</c:v>
                </c:pt>
                <c:pt idx="30">
                  <c:v>16830.05848072849</c:v>
                </c:pt>
                <c:pt idx="31">
                  <c:v>17434.727452645995</c:v>
                </c:pt>
                <c:pt idx="32">
                  <c:v>18043.553523745435</c:v>
                </c:pt>
                <c:pt idx="33">
                  <c:v>18656.565274083685</c:v>
                </c:pt>
                <c:pt idx="34">
                  <c:v>19273.791480205509</c:v>
                </c:pt>
                <c:pt idx="35">
                  <c:v>19895.261116494421</c:v>
                </c:pt>
                <c:pt idx="36">
                  <c:v>20521.003356532819</c:v>
                </c:pt>
                <c:pt idx="37">
                  <c:v>21151.047574471482</c:v>
                </c:pt>
                <c:pt idx="38">
                  <c:v>21785.423346408472</c:v>
                </c:pt>
                <c:pt idx="39">
                  <c:v>22424.160451777527</c:v>
                </c:pt>
                <c:pt idx="40">
                  <c:v>23067.288874745995</c:v>
                </c:pt>
                <c:pt idx="41">
                  <c:v>23714.83880562237</c:v>
                </c:pt>
                <c:pt idx="42">
                  <c:v>24366.840642273521</c:v>
                </c:pt>
                <c:pt idx="43">
                  <c:v>25023.32499155165</c:v>
                </c:pt>
                <c:pt idx="44">
                  <c:v>25684.322670731068</c:v>
                </c:pt>
                <c:pt idx="45">
                  <c:v>26349.864708954843</c:v>
                </c:pt>
                <c:pt idx="46">
                  <c:v>27019.982348691407</c:v>
                </c:pt>
                <c:pt idx="47">
                  <c:v>27694.707047201158</c:v>
                </c:pt>
                <c:pt idx="48">
                  <c:v>28374.070478013164</c:v>
                </c:pt>
                <c:pt idx="49">
                  <c:v>29058.104532412006</c:v>
                </c:pt>
                <c:pt idx="50">
                  <c:v>29746.841320934836</c:v>
                </c:pt>
                <c:pt idx="51">
                  <c:v>30440.313174878764</c:v>
                </c:pt>
                <c:pt idx="52">
                  <c:v>31138.552647818557</c:v>
                </c:pt>
                <c:pt idx="53">
                  <c:v>31841.592517134806</c:v>
                </c:pt>
                <c:pt idx="54">
                  <c:v>32549.465785552609</c:v>
                </c:pt>
                <c:pt idx="55">
                  <c:v>33262.205682690779</c:v>
                </c:pt>
                <c:pt idx="56">
                  <c:v>33979.845666621775</c:v>
                </c:pt>
                <c:pt idx="57">
                  <c:v>34702.419425442298</c:v>
                </c:pt>
                <c:pt idx="58">
                  <c:v>35429.960878854712</c:v>
                </c:pt>
                <c:pt idx="59">
                  <c:v>36162.504179759337</c:v>
                </c:pt>
                <c:pt idx="60">
                  <c:v>36900.083715857683</c:v>
                </c:pt>
                <c:pt idx="61">
                  <c:v>37642.734111266705</c:v>
                </c:pt>
                <c:pt idx="62">
                  <c:v>38390.490228144161</c:v>
                </c:pt>
                <c:pt idx="63">
                  <c:v>39143.387168325149</c:v>
                </c:pt>
                <c:pt idx="64">
                  <c:v>39901.460274969882</c:v>
                </c:pt>
                <c:pt idx="65">
                  <c:v>40664.745134222801</c:v>
                </c:pt>
                <c:pt idx="66">
                  <c:v>41433.277576883083</c:v>
                </c:pt>
                <c:pt idx="67">
                  <c:v>42207.093680086655</c:v>
                </c:pt>
                <c:pt idx="68">
                  <c:v>42986.22976899975</c:v>
                </c:pt>
                <c:pt idx="69">
                  <c:v>43770.722418524121</c:v>
                </c:pt>
                <c:pt idx="70">
                  <c:v>44560.608455013971</c:v>
                </c:pt>
                <c:pt idx="71">
                  <c:v>45355.924958004689</c:v>
                </c:pt>
                <c:pt idx="72">
                  <c:v>46156.709261953467</c:v>
                </c:pt>
                <c:pt idx="73">
                  <c:v>46962.998957991898</c:v>
                </c:pt>
                <c:pt idx="74">
                  <c:v>47774.831895690593</c:v>
                </c:pt>
                <c:pt idx="75">
                  <c:v>48592.246184835967</c:v>
                </c:pt>
                <c:pt idx="76">
                  <c:v>49415.28019721921</c:v>
                </c:pt>
                <c:pt idx="77">
                  <c:v>50243.972568437588</c:v>
                </c:pt>
                <c:pt idx="78">
                  <c:v>51078.362199708092</c:v>
                </c:pt>
                <c:pt idx="79">
                  <c:v>51918.488259693586</c:v>
                </c:pt>
                <c:pt idx="80">
                  <c:v>52764.390186341479</c:v>
                </c:pt>
                <c:pt idx="81">
                  <c:v>53616.107688735079</c:v>
                </c:pt>
                <c:pt idx="82">
                  <c:v>54473.680748957631</c:v>
                </c:pt>
                <c:pt idx="83">
                  <c:v>55337.149623969213</c:v>
                </c:pt>
                <c:pt idx="84">
                  <c:v>56206.554847496503</c:v>
                </c:pt>
                <c:pt idx="85">
                  <c:v>57081.937231935539</c:v>
                </c:pt>
                <c:pt idx="86">
                  <c:v>57963.337870267591</c:v>
                </c:pt>
                <c:pt idx="87">
                  <c:v>58850.798137988182</c:v>
                </c:pt>
                <c:pt idx="88">
                  <c:v>59744.359695049352</c:v>
                </c:pt>
                <c:pt idx="89">
                  <c:v>60644.064487815311</c:v>
                </c:pt>
                <c:pt idx="90">
                  <c:v>61549.954751031539</c:v>
                </c:pt>
                <c:pt idx="91">
                  <c:v>62462.073009807376</c:v>
                </c:pt>
                <c:pt idx="92">
                  <c:v>63380.462081612299</c:v>
                </c:pt>
                <c:pt idx="93">
                  <c:v>64305.165078285878</c:v>
                </c:pt>
                <c:pt idx="94">
                  <c:v>65236.225408061589</c:v>
                </c:pt>
                <c:pt idx="95">
                  <c:v>66173.686777604511</c:v>
                </c:pt>
                <c:pt idx="96">
                  <c:v>67117.59319406304</c:v>
                </c:pt>
                <c:pt idx="97">
                  <c:v>68067.988967134719</c:v>
                </c:pt>
                <c:pt idx="98">
                  <c:v>69024.918711146267</c:v>
                </c:pt>
                <c:pt idx="99">
                  <c:v>69988.427347147895</c:v>
                </c:pt>
                <c:pt idx="100">
                  <c:v>70958.560105022028</c:v>
                </c:pt>
                <c:pt idx="101">
                  <c:v>71935.362525606557</c:v>
                </c:pt>
                <c:pt idx="102">
                  <c:v>72918.880462832603</c:v>
                </c:pt>
                <c:pt idx="103">
                  <c:v>73909.160085877069</c:v>
                </c:pt>
                <c:pt idx="104">
                  <c:v>74906.247881329968</c:v>
                </c:pt>
                <c:pt idx="105">
                  <c:v>75910.190655376602</c:v>
                </c:pt>
                <c:pt idx="106">
                  <c:v>76921.035535994815</c:v>
                </c:pt>
                <c:pt idx="107">
                  <c:v>77938.829975167275</c:v>
                </c:pt>
                <c:pt idx="108">
                  <c:v>78963.621751109051</c:v>
                </c:pt>
                <c:pt idx="109">
                  <c:v>79995.458970510415</c:v>
                </c:pt>
                <c:pt idx="110">
                  <c:v>81034.390070795169</c:v>
                </c:pt>
                <c:pt idx="111">
                  <c:v>82080.463822394377</c:v>
                </c:pt>
                <c:pt idx="112">
                  <c:v>83133.729331035836</c:v>
                </c:pt>
                <c:pt idx="113">
                  <c:v>84194.236040049203</c:v>
                </c:pt>
                <c:pt idx="114">
                  <c:v>85262.033732687036</c:v>
                </c:pt>
                <c:pt idx="115">
                  <c:v>86337.172534461759</c:v>
                </c:pt>
                <c:pt idx="116">
                  <c:v>87419.702915498681</c:v>
                </c:pt>
                <c:pt idx="117">
                  <c:v>88509.675692905235</c:v>
                </c:pt>
                <c:pt idx="118">
                  <c:v>89607.142033156459</c:v>
                </c:pt>
                <c:pt idx="119">
                  <c:v>90712.153454496904</c:v>
                </c:pt>
                <c:pt idx="120">
                  <c:v>91824.761829359064</c:v>
                </c:pt>
                <c:pt idx="121">
                  <c:v>92945.019386798405</c:v>
                </c:pt>
                <c:pt idx="122">
                  <c:v>94072.978714945144</c:v>
                </c:pt>
                <c:pt idx="123">
                  <c:v>95208.692763472893</c:v>
                </c:pt>
                <c:pt idx="124">
                  <c:v>96352.214846084273</c:v>
                </c:pt>
                <c:pt idx="125">
                  <c:v>97503.598643013596</c:v>
                </c:pt>
                <c:pt idx="126">
                  <c:v>98662.898203546807</c:v>
                </c:pt>
                <c:pt idx="127">
                  <c:v>99830.167948558694</c:v>
                </c:pt>
                <c:pt idx="128">
                  <c:v>101005.46267306754</c:v>
                </c:pt>
                <c:pt idx="129">
                  <c:v>102188.83754880738</c:v>
                </c:pt>
                <c:pt idx="130">
                  <c:v>103380.34812681793</c:v>
                </c:pt>
                <c:pt idx="131">
                  <c:v>104580.0503400523</c:v>
                </c:pt>
                <c:pt idx="132">
                  <c:v>105788.00050600266</c:v>
                </c:pt>
                <c:pt idx="133">
                  <c:v>107004.25532934393</c:v>
                </c:pt>
                <c:pt idx="134">
                  <c:v>108228.87190459567</c:v>
                </c:pt>
                <c:pt idx="135">
                  <c:v>109461.90771880226</c:v>
                </c:pt>
                <c:pt idx="136">
                  <c:v>110703.42065423152</c:v>
                </c:pt>
                <c:pt idx="137">
                  <c:v>111953.46899109187</c:v>
                </c:pt>
                <c:pt idx="138">
                  <c:v>113212.11141026812</c:v>
                </c:pt>
                <c:pt idx="139">
                  <c:v>114479.40699607621</c:v>
                </c:pt>
                <c:pt idx="140">
                  <c:v>115755.41523903674</c:v>
                </c:pt>
                <c:pt idx="141">
                  <c:v>117040.19603866761</c:v>
                </c:pt>
                <c:pt idx="142">
                  <c:v>118333.80970629594</c:v>
                </c:pt>
                <c:pt idx="143">
                  <c:v>119636.31696788923</c:v>
                </c:pt>
                <c:pt idx="144">
                  <c:v>120947.77896690597</c:v>
                </c:pt>
                <c:pt idx="145">
                  <c:v>122268.25726716594</c:v>
                </c:pt>
                <c:pt idx="146">
                  <c:v>123597.81385574021</c:v>
                </c:pt>
                <c:pt idx="147">
                  <c:v>124936.51114586093</c:v>
                </c:pt>
                <c:pt idx="148">
                  <c:v>126284.41197985123</c:v>
                </c:pt>
                <c:pt idx="149">
                  <c:v>127641.5796320752</c:v>
                </c:pt>
                <c:pt idx="150">
                  <c:v>129008.07781190821</c:v>
                </c:pt>
                <c:pt idx="151">
                  <c:v>130383.97066672758</c:v>
                </c:pt>
                <c:pt idx="152">
                  <c:v>131769.32278492383</c:v>
                </c:pt>
                <c:pt idx="153">
                  <c:v>133164.19919893268</c:v>
                </c:pt>
                <c:pt idx="154">
                  <c:v>134568.66538828783</c:v>
                </c:pt>
                <c:pt idx="155">
                  <c:v>135982.7872826948</c:v>
                </c:pt>
                <c:pt idx="156">
                  <c:v>137406.63126512582</c:v>
                </c:pt>
                <c:pt idx="157">
                  <c:v>138840.26417493605</c:v>
                </c:pt>
                <c:pt idx="158">
                  <c:v>140283.75331100123</c:v>
                </c:pt>
                <c:pt idx="159">
                  <c:v>141737.16643487685</c:v>
                </c:pt>
                <c:pt idx="160">
                  <c:v>143200.57177397914</c:v>
                </c:pt>
                <c:pt idx="161">
                  <c:v>144674.03802478776</c:v>
                </c:pt>
                <c:pt idx="162">
                  <c:v>146157.63435607069</c:v>
                </c:pt>
                <c:pt idx="163">
                  <c:v>147651.43041213119</c:v>
                </c:pt>
                <c:pt idx="164">
                  <c:v>149155.4963160771</c:v>
                </c:pt>
                <c:pt idx="165">
                  <c:v>150669.90267311264</c:v>
                </c:pt>
                <c:pt idx="166">
                  <c:v>152194.72057385277</c:v>
                </c:pt>
                <c:pt idx="167">
                  <c:v>153730.0215976605</c:v>
                </c:pt>
                <c:pt idx="168">
                  <c:v>155275.87781600692</c:v>
                </c:pt>
                <c:pt idx="169">
                  <c:v>156832.36179585446</c:v>
                </c:pt>
                <c:pt idx="170">
                  <c:v>158399.54660306347</c:v>
                </c:pt>
                <c:pt idx="171">
                  <c:v>159977.50580582203</c:v>
                </c:pt>
                <c:pt idx="172">
                  <c:v>161566.31347809956</c:v>
                </c:pt>
                <c:pt idx="173">
                  <c:v>163166.04420312401</c:v>
                </c:pt>
                <c:pt idx="174">
                  <c:v>164776.77307688299</c:v>
                </c:pt>
                <c:pt idx="175">
                  <c:v>166398.57571164906</c:v>
                </c:pt>
                <c:pt idx="176">
                  <c:v>168031.52823952914</c:v>
                </c:pt>
                <c:pt idx="177">
                  <c:v>169675.7073160384</c:v>
                </c:pt>
                <c:pt idx="178">
                  <c:v>171331.19012369867</c:v>
                </c:pt>
                <c:pt idx="179">
                  <c:v>172998.0543756616</c:v>
                </c:pt>
                <c:pt idx="180">
                  <c:v>174676.37831935677</c:v>
                </c:pt>
                <c:pt idx="181">
                  <c:v>176366.24074016485</c:v>
                </c:pt>
                <c:pt idx="182">
                  <c:v>178067.72096511599</c:v>
                </c:pt>
                <c:pt idx="183">
                  <c:v>179780.89886661366</c:v>
                </c:pt>
                <c:pt idx="184">
                  <c:v>181505.85486618412</c:v>
                </c:pt>
                <c:pt idx="185">
                  <c:v>183242.66993825164</c:v>
                </c:pt>
                <c:pt idx="186">
                  <c:v>184991.42561393962</c:v>
                </c:pt>
                <c:pt idx="187">
                  <c:v>186752.20398489796</c:v>
                </c:pt>
                <c:pt idx="188">
                  <c:v>188525.08770715664</c:v>
                </c:pt>
                <c:pt idx="189">
                  <c:v>190310.16000500583</c:v>
                </c:pt>
                <c:pt idx="190">
                  <c:v>192107.50467490274</c:v>
                </c:pt>
                <c:pt idx="191">
                  <c:v>193917.2060894052</c:v>
                </c:pt>
                <c:pt idx="192">
                  <c:v>195739.34920113237</c:v>
                </c:pt>
                <c:pt idx="193">
                  <c:v>197574.01954675265</c:v>
                </c:pt>
                <c:pt idx="194">
                  <c:v>199421.30325099907</c:v>
                </c:pt>
                <c:pt idx="195">
                  <c:v>201281.28703071221</c:v>
                </c:pt>
                <c:pt idx="196">
                  <c:v>203154.05819891085</c:v>
                </c:pt>
                <c:pt idx="197">
                  <c:v>205039.70466889086</c:v>
                </c:pt>
                <c:pt idx="198">
                  <c:v>206938.31495835198</c:v>
                </c:pt>
                <c:pt idx="199">
                  <c:v>208849.97819355316</c:v>
                </c:pt>
                <c:pt idx="200">
                  <c:v>210774.78411349634</c:v>
                </c:pt>
                <c:pt idx="201">
                  <c:v>212712.82307413913</c:v>
                </c:pt>
                <c:pt idx="202">
                  <c:v>214664.18605263633</c:v>
                </c:pt>
                <c:pt idx="203">
                  <c:v>216628.9646516107</c:v>
                </c:pt>
                <c:pt idx="204">
                  <c:v>218607.25110345302</c:v>
                </c:pt>
                <c:pt idx="205">
                  <c:v>220599.13827465175</c:v>
                </c:pt>
                <c:pt idx="206">
                  <c:v>222604.71967015247</c:v>
                </c:pt>
                <c:pt idx="207">
                  <c:v>224624.08943774726</c:v>
                </c:pt>
                <c:pt idx="208">
                  <c:v>226657.34237249428</c:v>
                </c:pt>
                <c:pt idx="209">
                  <c:v>228704.57392116767</c:v>
                </c:pt>
                <c:pt idx="210">
                  <c:v>230765.88018673818</c:v>
                </c:pt>
                <c:pt idx="211">
                  <c:v>232841.35793288451</c:v>
                </c:pt>
                <c:pt idx="212">
                  <c:v>234931.10458853559</c:v>
                </c:pt>
                <c:pt idx="213">
                  <c:v>237035.21825244426</c:v>
                </c:pt>
                <c:pt idx="214">
                  <c:v>239153.79769779232</c:v>
                </c:pt>
                <c:pt idx="215">
                  <c:v>241286.94237682715</c:v>
                </c:pt>
                <c:pt idx="216">
                  <c:v>243434.75242553034</c:v>
                </c:pt>
                <c:pt idx="217">
                  <c:v>245597.32866831837</c:v>
                </c:pt>
                <c:pt idx="218">
                  <c:v>247774.77262277555</c:v>
                </c:pt>
                <c:pt idx="219">
                  <c:v>249967.18650441963</c:v>
                </c:pt>
                <c:pt idx="220">
                  <c:v>252174.67323150003</c:v>
                </c:pt>
                <c:pt idx="221">
                  <c:v>254397.3364298291</c:v>
                </c:pt>
                <c:pt idx="222">
                  <c:v>256635.28043764667</c:v>
                </c:pt>
                <c:pt idx="223">
                  <c:v>258888.61031051798</c:v>
                </c:pt>
                <c:pt idx="224">
                  <c:v>261157.4318262653</c:v>
                </c:pt>
                <c:pt idx="225">
                  <c:v>263441.85148993338</c:v>
                </c:pt>
                <c:pt idx="226">
                  <c:v>265741.97653878917</c:v>
                </c:pt>
                <c:pt idx="227">
                  <c:v>268057.91494735586</c:v>
                </c:pt>
                <c:pt idx="228">
                  <c:v>270389.77543248143</c:v>
                </c:pt>
                <c:pt idx="229">
                  <c:v>272737.66745844221</c:v>
                </c:pt>
                <c:pt idx="230">
                  <c:v>275101.70124208153</c:v>
                </c:pt>
                <c:pt idx="231">
                  <c:v>277481.98775798333</c:v>
                </c:pt>
                <c:pt idx="232">
                  <c:v>279878.63874368195</c:v>
                </c:pt>
                <c:pt idx="233">
                  <c:v>282291.76670490729</c:v>
                </c:pt>
                <c:pt idx="234">
                  <c:v>284721.48492086603</c:v>
                </c:pt>
                <c:pt idx="235">
                  <c:v>287167.90744955948</c:v>
                </c:pt>
                <c:pt idx="236">
                  <c:v>289631.14913313772</c:v>
                </c:pt>
                <c:pt idx="237">
                  <c:v>292111.32560329052</c:v>
                </c:pt>
                <c:pt idx="238">
                  <c:v>294608.55328667565</c:v>
                </c:pt>
                <c:pt idx="239">
                  <c:v>297122.94941038406</c:v>
                </c:pt>
                <c:pt idx="240">
                  <c:v>299654.63200744294</c:v>
                </c:pt>
                <c:pt idx="241">
                  <c:v>302203.7199223566</c:v>
                </c:pt>
                <c:pt idx="242">
                  <c:v>304770.33281668532</c:v>
                </c:pt>
                <c:pt idx="243">
                  <c:v>307354.59117466252</c:v>
                </c:pt>
                <c:pt idx="244">
                  <c:v>309956.61630885082</c:v>
                </c:pt>
                <c:pt idx="245">
                  <c:v>312576.53036583669</c:v>
                </c:pt>
                <c:pt idx="246">
                  <c:v>315214.45633196429</c:v>
                </c:pt>
                <c:pt idx="247">
                  <c:v>317870.51803910907</c:v>
                </c:pt>
                <c:pt idx="248">
                  <c:v>320544.84017049044</c:v>
                </c:pt>
                <c:pt idx="249">
                  <c:v>323237.54826652509</c:v>
                </c:pt>
                <c:pt idx="250">
                  <c:v>325948.76873071992</c:v>
                </c:pt>
                <c:pt idx="251">
                  <c:v>328678.6288356061</c:v>
                </c:pt>
                <c:pt idx="252">
                  <c:v>331427.2567287134</c:v>
                </c:pt>
                <c:pt idx="253">
                  <c:v>334194.78143858578</c:v>
                </c:pt>
                <c:pt idx="254">
                  <c:v>336981.33288083854</c:v>
                </c:pt>
                <c:pt idx="255">
                  <c:v>339787.04186425678</c:v>
                </c:pt>
                <c:pt idx="256">
                  <c:v>342612.04009693605</c:v>
                </c:pt>
                <c:pt idx="257">
                  <c:v>345456.46019246499</c:v>
                </c:pt>
                <c:pt idx="258">
                  <c:v>348320.43567615066</c:v>
                </c:pt>
                <c:pt idx="259">
                  <c:v>351204.10099128669</c:v>
                </c:pt>
                <c:pt idx="260">
                  <c:v>354107.59150546428</c:v>
                </c:pt>
                <c:pt idx="261">
                  <c:v>357031.04351692687</c:v>
                </c:pt>
                <c:pt idx="262">
                  <c:v>359974.59426096827</c:v>
                </c:pt>
                <c:pt idx="263">
                  <c:v>362938.3819163749</c:v>
                </c:pt>
                <c:pt idx="264">
                  <c:v>365922.5456119125</c:v>
                </c:pt>
                <c:pt idx="265">
                  <c:v>368927.22543285688</c:v>
                </c:pt>
                <c:pt idx="266">
                  <c:v>371952.56242757029</c:v>
                </c:pt>
                <c:pt idx="267">
                  <c:v>374998.69861412235</c:v>
                </c:pt>
                <c:pt idx="268">
                  <c:v>378065.77698695695</c:v>
                </c:pt>
                <c:pt idx="269">
                  <c:v>381153.94152360479</c:v>
                </c:pt>
                <c:pt idx="270">
                  <c:v>384263.33719144209</c:v>
                </c:pt>
                <c:pt idx="271">
                  <c:v>387394.10995449574</c:v>
                </c:pt>
                <c:pt idx="272">
                  <c:v>390546.40678029542</c:v>
                </c:pt>
                <c:pt idx="273">
                  <c:v>393720.37564677245</c:v>
                </c:pt>
                <c:pt idx="274">
                  <c:v>396916.16554920649</c:v>
                </c:pt>
                <c:pt idx="275">
                  <c:v>400133.92650721979</c:v>
                </c:pt>
                <c:pt idx="276">
                  <c:v>403373.80957181944</c:v>
                </c:pt>
                <c:pt idx="277">
                  <c:v>406635.96683248819</c:v>
                </c:pt>
                <c:pt idx="278">
                  <c:v>409920.55142432405</c:v>
                </c:pt>
                <c:pt idx="279">
                  <c:v>413227.71753522876</c:v>
                </c:pt>
                <c:pt idx="280">
                  <c:v>416557.62041314598</c:v>
                </c:pt>
                <c:pt idx="281">
                  <c:v>419910.41637334885</c:v>
                </c:pt>
                <c:pt idx="282">
                  <c:v>423286.26280577813</c:v>
                </c:pt>
                <c:pt idx="283">
                  <c:v>426685.31818243035</c:v>
                </c:pt>
                <c:pt idx="284">
                  <c:v>430107.74206479703</c:v>
                </c:pt>
                <c:pt idx="285">
                  <c:v>433553.69511135499</c:v>
                </c:pt>
                <c:pt idx="286">
                  <c:v>437023.33908510808</c:v>
                </c:pt>
                <c:pt idx="287">
                  <c:v>440516.83686118072</c:v>
                </c:pt>
                <c:pt idx="288">
                  <c:v>444034.35243446386</c:v>
                </c:pt>
                <c:pt idx="289">
                  <c:v>447576.05092731328</c:v>
                </c:pt>
                <c:pt idx="290">
                  <c:v>451142.09859730105</c:v>
                </c:pt>
                <c:pt idx="291">
                  <c:v>454732.66284502001</c:v>
                </c:pt>
                <c:pt idx="292">
                  <c:v>458347.91222194204</c:v>
                </c:pt>
                <c:pt idx="293">
                  <c:v>461988.01643833041</c:v>
                </c:pt>
                <c:pt idx="294">
                  <c:v>465653.14637120644</c:v>
                </c:pt>
                <c:pt idx="295">
                  <c:v>469343.47407237097</c:v>
                </c:pt>
                <c:pt idx="296">
                  <c:v>473059.17277648102</c:v>
                </c:pt>
                <c:pt idx="297">
                  <c:v>476800.4169091818</c:v>
                </c:pt>
                <c:pt idx="298">
                  <c:v>480567.38209529495</c:v>
                </c:pt>
                <c:pt idx="299">
                  <c:v>484360.24516706262</c:v>
                </c:pt>
                <c:pt idx="300">
                  <c:v>488179.1841724487</c:v>
                </c:pt>
                <c:pt idx="301">
                  <c:v>492024.37838349678</c:v>
                </c:pt>
                <c:pt idx="302">
                  <c:v>495896.00830474583</c:v>
                </c:pt>
                <c:pt idx="303">
                  <c:v>499794.25568170345</c:v>
                </c:pt>
                <c:pt idx="304">
                  <c:v>503719.30350937764</c:v>
                </c:pt>
                <c:pt idx="305">
                  <c:v>507671.33604086709</c:v>
                </c:pt>
                <c:pt idx="306">
                  <c:v>511650.53879601054</c:v>
                </c:pt>
                <c:pt idx="307">
                  <c:v>515657.09857009561</c:v>
                </c:pt>
                <c:pt idx="308">
                  <c:v>519691.20344262751</c:v>
                </c:pt>
                <c:pt idx="309">
                  <c:v>523753.0427861581</c:v>
                </c:pt>
                <c:pt idx="310">
                  <c:v>527842.80727517547</c:v>
                </c:pt>
                <c:pt idx="311">
                  <c:v>531960.68889505474</c:v>
                </c:pt>
                <c:pt idx="312">
                  <c:v>536106.88095107069</c:v>
                </c:pt>
                <c:pt idx="313">
                  <c:v>540281.57807747182</c:v>
                </c:pt>
                <c:pt idx="314">
                  <c:v>544484.97624661692</c:v>
                </c:pt>
                <c:pt idx="315">
                  <c:v>548717.27277817496</c:v>
                </c:pt>
                <c:pt idx="316">
                  <c:v>552978.66634838737</c:v>
                </c:pt>
                <c:pt idx="317">
                  <c:v>557269.35699939507</c:v>
                </c:pt>
                <c:pt idx="318">
                  <c:v>561589.54614862846</c:v>
                </c:pt>
                <c:pt idx="319">
                  <c:v>565939.43659826275</c:v>
                </c:pt>
                <c:pt idx="320">
                  <c:v>570319.23254473833</c:v>
                </c:pt>
                <c:pt idx="321">
                  <c:v>574729.13958834589</c:v>
                </c:pt>
                <c:pt idx="322">
                  <c:v>579169.36474287824</c:v>
                </c:pt>
                <c:pt idx="323">
                  <c:v>583640.11644534802</c:v>
                </c:pt>
                <c:pt idx="324">
                  <c:v>588141.60456577223</c:v>
                </c:pt>
                <c:pt idx="325">
                  <c:v>592674.0404170244</c:v>
                </c:pt>
                <c:pt idx="326">
                  <c:v>597237.63676475396</c:v>
                </c:pt>
                <c:pt idx="327">
                  <c:v>601832.60783737409</c:v>
                </c:pt>
                <c:pt idx="328">
                  <c:v>606459.1693361185</c:v>
                </c:pt>
                <c:pt idx="329">
                  <c:v>611117.53844516678</c:v>
                </c:pt>
                <c:pt idx="330">
                  <c:v>615807.93384183978</c:v>
                </c:pt>
                <c:pt idx="331">
                  <c:v>620530.57570686494</c:v>
                </c:pt>
                <c:pt idx="332">
                  <c:v>625285.68573471217</c:v>
                </c:pt>
                <c:pt idx="333">
                  <c:v>630073.48714400083</c:v>
                </c:pt>
                <c:pt idx="334">
                  <c:v>634894.20468797837</c:v>
                </c:pt>
                <c:pt idx="335">
                  <c:v>639748.06466507073</c:v>
                </c:pt>
                <c:pt idx="336">
                  <c:v>644635.29492950556</c:v>
                </c:pt>
                <c:pt idx="337">
                  <c:v>649556.12490200845</c:v>
                </c:pt>
                <c:pt idx="338">
                  <c:v>654510.78558057221</c:v>
                </c:pt>
                <c:pt idx="339">
                  <c:v>659499.50955130113</c:v>
                </c:pt>
                <c:pt idx="340">
                  <c:v>664522.53099932882</c:v>
                </c:pt>
                <c:pt idx="341">
                  <c:v>669580.08571981173</c:v>
                </c:pt>
                <c:pt idx="342">
                  <c:v>674672.41112899792</c:v>
                </c:pt>
                <c:pt idx="343">
                  <c:v>679799.74627537234</c:v>
                </c:pt>
                <c:pt idx="344">
                  <c:v>684962.33185087808</c:v>
                </c:pt>
                <c:pt idx="345">
                  <c:v>690160.41020221531</c:v>
                </c:pt>
                <c:pt idx="346">
                  <c:v>695394.22534221807</c:v>
                </c:pt>
                <c:pt idx="347">
                  <c:v>700664.02296130836</c:v>
                </c:pt>
                <c:pt idx="348">
                  <c:v>705970.05043902982</c:v>
                </c:pt>
                <c:pt idx="349">
                  <c:v>711312.55685566063</c:v>
                </c:pt>
                <c:pt idx="350">
                  <c:v>716691.7930039058</c:v>
                </c:pt>
                <c:pt idx="351">
                  <c:v>722108.01140067016</c:v>
                </c:pt>
                <c:pt idx="352">
                  <c:v>727561.4662989123</c:v>
                </c:pt>
                <c:pt idx="353">
                  <c:v>733052.41369957977</c:v>
                </c:pt>
                <c:pt idx="354">
                  <c:v>738581.1113636269</c:v>
                </c:pt>
                <c:pt idx="355">
                  <c:v>744147.81882411428</c:v>
                </c:pt>
                <c:pt idx="356">
                  <c:v>749752.79739839258</c:v>
                </c:pt>
                <c:pt idx="357">
                  <c:v>755396.31020036899</c:v>
                </c:pt>
                <c:pt idx="358">
                  <c:v>761078.622152859</c:v>
                </c:pt>
                <c:pt idx="359">
                  <c:v>766800.00000002235</c:v>
                </c:pt>
              </c:numCache>
            </c:numRef>
          </c:yVal>
          <c:smooth val="1"/>
          <c:extLst>
            <c:ext xmlns:c16="http://schemas.microsoft.com/office/drawing/2014/chart" uri="{C3380CC4-5D6E-409C-BE32-E72D297353CC}">
              <c16:uniqueId val="{00000001-6669-48CA-9E24-C2F72906E3BE}"/>
            </c:ext>
          </c:extLst>
        </c:ser>
        <c:ser>
          <c:idx val="2"/>
          <c:order val="2"/>
          <c:tx>
            <c:strRef>
              <c:f>'Amoritization Scenario 10'!$S$7</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10'!$S$8:$S$367</c:f>
              <c:numCache>
                <c:formatCode>"$"#,##0.00_);[Red]\("$"#,##0.00\)</c:formatCode>
                <c:ptCount val="360"/>
                <c:pt idx="0">
                  <c:v>5271.75</c:v>
                </c:pt>
                <c:pt idx="1">
                  <c:v>10540.138384050946</c:v>
                </c:pt>
                <c:pt idx="2">
                  <c:v>15805.142041043187</c:v>
                </c:pt>
                <c:pt idx="3">
                  <c:v>21066.737700978196</c:v>
                </c:pt>
                <c:pt idx="4">
                  <c:v>26324.901933876201</c:v>
                </c:pt>
                <c:pt idx="5">
                  <c:v>31579.611148676326</c:v>
                </c:pt>
                <c:pt idx="6">
                  <c:v>36830.841592129145</c:v>
                </c:pt>
                <c:pt idx="7">
                  <c:v>42078.569347681652</c:v>
                </c:pt>
                <c:pt idx="8">
                  <c:v>47322.770334354529</c:v>
                </c:pt>
                <c:pt idx="9">
                  <c:v>52563.420305611726</c:v>
                </c:pt>
                <c:pt idx="10">
                  <c:v>57800.494848222261</c:v>
                </c:pt>
                <c:pt idx="11">
                  <c:v>63033.969381114184</c:v>
                </c:pt>
                <c:pt idx="12">
                  <c:v>68263.819154220691</c:v>
                </c:pt>
                <c:pt idx="13">
                  <c:v>73490.01924731824</c:v>
                </c:pt>
                <c:pt idx="14">
                  <c:v>78712.544568856785</c:v>
                </c:pt>
                <c:pt idx="15">
                  <c:v>83931.369854781849</c:v>
                </c:pt>
                <c:pt idx="16">
                  <c:v>89146.469667348603</c:v>
                </c:pt>
                <c:pt idx="17">
                  <c:v>94357.818393927693</c:v>
                </c:pt>
                <c:pt idx="18">
                  <c:v>99565.390245802962</c:v>
                </c:pt>
                <c:pt idx="19">
                  <c:v>104769.15925696082</c:v>
                </c:pt>
                <c:pt idx="20">
                  <c:v>109969.09928287134</c:v>
                </c:pt>
                <c:pt idx="21">
                  <c:v>115165.18399926093</c:v>
                </c:pt>
                <c:pt idx="22">
                  <c:v>120357.38690087665</c:v>
                </c:pt>
                <c:pt idx="23">
                  <c:v>125545.68130024192</c:v>
                </c:pt>
                <c:pt idx="24">
                  <c:v>130730.04032640377</c:v>
                </c:pt>
                <c:pt idx="25">
                  <c:v>135910.43692367143</c:v>
                </c:pt>
                <c:pt idx="26">
                  <c:v>141086.84385034625</c:v>
                </c:pt>
                <c:pt idx="27">
                  <c:v>146259.23367744291</c:v>
                </c:pt>
                <c:pt idx="28">
                  <c:v>151427.57878740181</c:v>
                </c:pt>
                <c:pt idx="29">
                  <c:v>156591.85137279262</c:v>
                </c:pt>
                <c:pt idx="30">
                  <c:v>161752.02343500892</c:v>
                </c:pt>
                <c:pt idx="31">
                  <c:v>166908.06678295392</c:v>
                </c:pt>
                <c:pt idx="32">
                  <c:v>172059.95303171698</c:v>
                </c:pt>
                <c:pt idx="33">
                  <c:v>177207.65360124124</c:v>
                </c:pt>
                <c:pt idx="34">
                  <c:v>182351.13971498192</c:v>
                </c:pt>
                <c:pt idx="35">
                  <c:v>187490.38239855552</c:v>
                </c:pt>
                <c:pt idx="36">
                  <c:v>192625.35247837962</c:v>
                </c:pt>
                <c:pt idx="37">
                  <c:v>197756.02058030345</c:v>
                </c:pt>
                <c:pt idx="38">
                  <c:v>202882.35712822896</c:v>
                </c:pt>
                <c:pt idx="39">
                  <c:v>208004.33234272239</c:v>
                </c:pt>
                <c:pt idx="40">
                  <c:v>213121.91623961643</c:v>
                </c:pt>
                <c:pt idx="41">
                  <c:v>218235.07862860255</c:v>
                </c:pt>
                <c:pt idx="42">
                  <c:v>223343.78911181391</c:v>
                </c:pt>
                <c:pt idx="43">
                  <c:v>228448.01708239826</c:v>
                </c:pt>
                <c:pt idx="44">
                  <c:v>233547.73172308135</c:v>
                </c:pt>
                <c:pt idx="45">
                  <c:v>238642.90200472006</c:v>
                </c:pt>
                <c:pt idx="46">
                  <c:v>243733.496684846</c:v>
                </c:pt>
                <c:pt idx="47">
                  <c:v>248819.48430619875</c:v>
                </c:pt>
                <c:pt idx="48">
                  <c:v>253900.83319524923</c:v>
                </c:pt>
                <c:pt idx="49">
                  <c:v>258977.51146071288</c:v>
                </c:pt>
                <c:pt idx="50">
                  <c:v>264049.48699205252</c:v>
                </c:pt>
                <c:pt idx="51">
                  <c:v>269116.72745797108</c:v>
                </c:pt>
                <c:pt idx="52">
                  <c:v>274179.20030489378</c:v>
                </c:pt>
                <c:pt idx="53">
                  <c:v>279236.87275544001</c:v>
                </c:pt>
                <c:pt idx="54">
                  <c:v>284289.71180688473</c:v>
                </c:pt>
                <c:pt idx="55">
                  <c:v>289337.68422960903</c:v>
                </c:pt>
                <c:pt idx="56">
                  <c:v>294380.75656554051</c:v>
                </c:pt>
                <c:pt idx="57">
                  <c:v>299418.89512658247</c:v>
                </c:pt>
                <c:pt idx="58">
                  <c:v>304452.06599303253</c:v>
                </c:pt>
                <c:pt idx="59">
                  <c:v>309480.23501199041</c:v>
                </c:pt>
                <c:pt idx="60">
                  <c:v>314503.36779575457</c:v>
                </c:pt>
                <c:pt idx="61">
                  <c:v>319521.42972020805</c:v>
                </c:pt>
                <c:pt idx="62">
                  <c:v>324534.38592319307</c:v>
                </c:pt>
                <c:pt idx="63">
                  <c:v>329542.2013028746</c:v>
                </c:pt>
                <c:pt idx="64">
                  <c:v>334544.84051609237</c:v>
                </c:pt>
                <c:pt idx="65">
                  <c:v>339542.26797670196</c:v>
                </c:pt>
                <c:pt idx="66">
                  <c:v>344534.44785390416</c:v>
                </c:pt>
                <c:pt idx="67">
                  <c:v>349521.34407056309</c:v>
                </c:pt>
                <c:pt idx="68">
                  <c:v>354502.92030151247</c:v>
                </c:pt>
                <c:pt idx="69">
                  <c:v>359479.13997185061</c:v>
                </c:pt>
                <c:pt idx="70">
                  <c:v>364449.96625522326</c:v>
                </c:pt>
                <c:pt idx="71">
                  <c:v>369415.36207209504</c:v>
                </c:pt>
                <c:pt idx="72">
                  <c:v>374375.29008800874</c:v>
                </c:pt>
                <c:pt idx="73">
                  <c:v>379329.71271183284</c:v>
                </c:pt>
                <c:pt idx="74">
                  <c:v>384278.59209399665</c:v>
                </c:pt>
                <c:pt idx="75">
                  <c:v>389221.89012471377</c:v>
                </c:pt>
                <c:pt idx="76">
                  <c:v>394159.56843219302</c:v>
                </c:pt>
                <c:pt idx="77">
                  <c:v>399091.58838083711</c:v>
                </c:pt>
                <c:pt idx="78">
                  <c:v>404017.91106942913</c:v>
                </c:pt>
                <c:pt idx="79">
                  <c:v>408938.49732930615</c:v>
                </c:pt>
                <c:pt idx="80">
                  <c:v>413853.30772252078</c:v>
                </c:pt>
                <c:pt idx="81">
                  <c:v>418762.3025399897</c:v>
                </c:pt>
                <c:pt idx="82">
                  <c:v>423665.44179962965</c:v>
                </c:pt>
                <c:pt idx="83">
                  <c:v>428562.68524448056</c:v>
                </c:pt>
                <c:pt idx="84">
                  <c:v>433453.99234081578</c:v>
                </c:pt>
                <c:pt idx="85">
                  <c:v>438339.32227623923</c:v>
                </c:pt>
                <c:pt idx="86">
                  <c:v>443218.63395776966</c:v>
                </c:pt>
                <c:pt idx="87">
                  <c:v>448091.8860099116</c:v>
                </c:pt>
                <c:pt idx="88">
                  <c:v>452959.03677271295</c:v>
                </c:pt>
                <c:pt idx="89">
                  <c:v>457820.04429980949</c:v>
                </c:pt>
                <c:pt idx="90">
                  <c:v>462674.86635645578</c:v>
                </c:pt>
                <c:pt idx="91">
                  <c:v>467523.46041754243</c:v>
                </c:pt>
                <c:pt idx="92">
                  <c:v>472365.7836656</c:v>
                </c:pt>
                <c:pt idx="93">
                  <c:v>477201.79298878892</c:v>
                </c:pt>
                <c:pt idx="94">
                  <c:v>482031.44497887569</c:v>
                </c:pt>
                <c:pt idx="95">
                  <c:v>486854.69592919527</c:v>
                </c:pt>
                <c:pt idx="96">
                  <c:v>491671.50183259923</c:v>
                </c:pt>
                <c:pt idx="97">
                  <c:v>496481.81837939005</c:v>
                </c:pt>
                <c:pt idx="98">
                  <c:v>501285.60095524101</c:v>
                </c:pt>
                <c:pt idx="99">
                  <c:v>506082.8046391019</c:v>
                </c:pt>
                <c:pt idx="100">
                  <c:v>510873.38420109026</c:v>
                </c:pt>
                <c:pt idx="101">
                  <c:v>515657.29410036822</c:v>
                </c:pt>
                <c:pt idx="102">
                  <c:v>520434.48848300468</c:v>
                </c:pt>
                <c:pt idx="103">
                  <c:v>525204.92117982265</c:v>
                </c:pt>
                <c:pt idx="104">
                  <c:v>529968.5457042323</c:v>
                </c:pt>
                <c:pt idx="105">
                  <c:v>534725.31525004818</c:v>
                </c:pt>
                <c:pt idx="106">
                  <c:v>539475.18268929247</c:v>
                </c:pt>
                <c:pt idx="107">
                  <c:v>544218.10056998255</c:v>
                </c:pt>
                <c:pt idx="108">
                  <c:v>548954.02111390326</c:v>
                </c:pt>
                <c:pt idx="109">
                  <c:v>553682.89621436433</c:v>
                </c:pt>
                <c:pt idx="110">
                  <c:v>558404.6774339421</c:v>
                </c:pt>
                <c:pt idx="111">
                  <c:v>563119.31600220536</c:v>
                </c:pt>
                <c:pt idx="112">
                  <c:v>567826.76281342644</c:v>
                </c:pt>
                <c:pt idx="113">
                  <c:v>572526.96842427552</c:v>
                </c:pt>
                <c:pt idx="114">
                  <c:v>577219.88305150019</c:v>
                </c:pt>
                <c:pt idx="115">
                  <c:v>581905.45656958793</c:v>
                </c:pt>
                <c:pt idx="116">
                  <c:v>586583.63850841345</c:v>
                </c:pt>
                <c:pt idx="117">
                  <c:v>591254.37805086945</c:v>
                </c:pt>
                <c:pt idx="118">
                  <c:v>595917.62403048074</c:v>
                </c:pt>
                <c:pt idx="119">
                  <c:v>600573.32492900279</c:v>
                </c:pt>
                <c:pt idx="120">
                  <c:v>605221.42887400312</c:v>
                </c:pt>
                <c:pt idx="121">
                  <c:v>609861.8836364263</c:v>
                </c:pt>
                <c:pt idx="122">
                  <c:v>614494.63662814209</c:v>
                </c:pt>
                <c:pt idx="123">
                  <c:v>619119.63489947689</c:v>
                </c:pt>
                <c:pt idx="124">
                  <c:v>623736.825136728</c:v>
                </c:pt>
                <c:pt idx="125">
                  <c:v>628346.15365966118</c:v>
                </c:pt>
                <c:pt idx="126">
                  <c:v>632947.56641899049</c:v>
                </c:pt>
                <c:pt idx="127">
                  <c:v>637541.00899384113</c:v>
                </c:pt>
                <c:pt idx="128">
                  <c:v>642126.4265891948</c:v>
                </c:pt>
                <c:pt idx="129">
                  <c:v>646703.76403331745</c:v>
                </c:pt>
                <c:pt idx="130">
                  <c:v>651272.96577516943</c:v>
                </c:pt>
                <c:pt idx="131">
                  <c:v>655833.97588179761</c:v>
                </c:pt>
                <c:pt idx="132">
                  <c:v>660386.73803570971</c:v>
                </c:pt>
                <c:pt idx="133">
                  <c:v>664931.19553223089</c:v>
                </c:pt>
                <c:pt idx="134">
                  <c:v>669467.29127684166</c:v>
                </c:pt>
                <c:pt idx="135">
                  <c:v>673994.96778249752</c:v>
                </c:pt>
                <c:pt idx="136">
                  <c:v>678514.16716693074</c:v>
                </c:pt>
                <c:pt idx="137">
                  <c:v>683024.83114993293</c:v>
                </c:pt>
                <c:pt idx="138">
                  <c:v>687526.9010506192</c:v>
                </c:pt>
                <c:pt idx="139">
                  <c:v>692020.31778467365</c:v>
                </c:pt>
                <c:pt idx="140">
                  <c:v>696505.02186157566</c:v>
                </c:pt>
                <c:pt idx="141">
                  <c:v>700980.95338180731</c:v>
                </c:pt>
                <c:pt idx="142">
                  <c:v>705448.0520340415</c:v>
                </c:pt>
                <c:pt idx="143">
                  <c:v>709906.2570923107</c:v>
                </c:pt>
                <c:pt idx="144">
                  <c:v>714355.50741315645</c:v>
                </c:pt>
                <c:pt idx="145">
                  <c:v>718795.74143275898</c:v>
                </c:pt>
                <c:pt idx="146">
                  <c:v>723226.89716404723</c:v>
                </c:pt>
                <c:pt idx="147">
                  <c:v>727648.91219378903</c:v>
                </c:pt>
                <c:pt idx="148">
                  <c:v>732061.72367966129</c:v>
                </c:pt>
                <c:pt idx="149">
                  <c:v>736465.26834729977</c:v>
                </c:pt>
                <c:pt idx="150">
                  <c:v>740859.48248732928</c:v>
                </c:pt>
                <c:pt idx="151">
                  <c:v>745244.30195237242</c:v>
                </c:pt>
                <c:pt idx="152">
                  <c:v>749619.66215403867</c:v>
                </c:pt>
                <c:pt idx="153">
                  <c:v>753985.49805989233</c:v>
                </c:pt>
                <c:pt idx="154">
                  <c:v>758341.74419039965</c:v>
                </c:pt>
                <c:pt idx="155">
                  <c:v>762688.33461585513</c:v>
                </c:pt>
                <c:pt idx="156">
                  <c:v>767025.20295328659</c:v>
                </c:pt>
                <c:pt idx="157">
                  <c:v>771352.28236333886</c:v>
                </c:pt>
                <c:pt idx="158">
                  <c:v>775669.50554713618</c:v>
                </c:pt>
                <c:pt idx="159">
                  <c:v>779976.80474312301</c:v>
                </c:pt>
                <c:pt idx="160">
                  <c:v>784274.11172388319</c:v>
                </c:pt>
                <c:pt idx="161">
                  <c:v>788561.35779293708</c:v>
                </c:pt>
                <c:pt idx="162">
                  <c:v>792838.47378151666</c:v>
                </c:pt>
                <c:pt idx="163">
                  <c:v>797105.39004531864</c:v>
                </c:pt>
                <c:pt idx="164">
                  <c:v>801362.03646123526</c:v>
                </c:pt>
                <c:pt idx="165">
                  <c:v>805608.3424240622</c:v>
                </c:pt>
                <c:pt idx="166">
                  <c:v>809844.23684318457</c:v>
                </c:pt>
                <c:pt idx="167">
                  <c:v>814069.64813923929</c:v>
                </c:pt>
                <c:pt idx="168">
                  <c:v>818284.50424075534</c:v>
                </c:pt>
                <c:pt idx="169">
                  <c:v>822488.73258077027</c:v>
                </c:pt>
                <c:pt idx="170">
                  <c:v>826682.26009342377</c:v>
                </c:pt>
                <c:pt idx="171">
                  <c:v>830865.01321052772</c:v>
                </c:pt>
                <c:pt idx="172">
                  <c:v>835036.91785811272</c:v>
                </c:pt>
                <c:pt idx="173">
                  <c:v>839197.89945295081</c:v>
                </c:pt>
                <c:pt idx="174">
                  <c:v>843347.88289905433</c:v>
                </c:pt>
                <c:pt idx="175">
                  <c:v>847486.7925841508</c:v>
                </c:pt>
                <c:pt idx="176">
                  <c:v>851614.55237613316</c:v>
                </c:pt>
                <c:pt idx="177">
                  <c:v>855731.0856194864</c:v>
                </c:pt>
                <c:pt idx="178">
                  <c:v>859836.31513168861</c:v>
                </c:pt>
                <c:pt idx="179">
                  <c:v>863930.16319958819</c:v>
                </c:pt>
                <c:pt idx="180">
                  <c:v>868012.55157575547</c:v>
                </c:pt>
                <c:pt idx="181">
                  <c:v>872083.40147480986</c:v>
                </c:pt>
                <c:pt idx="182">
                  <c:v>876142.63356972125</c:v>
                </c:pt>
                <c:pt idx="183">
                  <c:v>880190.16798808612</c:v>
                </c:pt>
                <c:pt idx="184">
                  <c:v>884225.92430837813</c:v>
                </c:pt>
                <c:pt idx="185">
                  <c:v>888249.82155617315</c:v>
                </c:pt>
                <c:pt idx="186">
                  <c:v>892261.77820034768</c:v>
                </c:pt>
                <c:pt idx="187">
                  <c:v>896261.71214925183</c:v>
                </c:pt>
                <c:pt idx="188">
                  <c:v>900249.54074685567</c:v>
                </c:pt>
                <c:pt idx="189">
                  <c:v>904225.180768869</c:v>
                </c:pt>
                <c:pt idx="190">
                  <c:v>908188.54841883457</c:v>
                </c:pt>
                <c:pt idx="191">
                  <c:v>912139.55932419456</c:v>
                </c:pt>
                <c:pt idx="192">
                  <c:v>916078.12853232992</c:v>
                </c:pt>
                <c:pt idx="193">
                  <c:v>920004.17050657212</c:v>
                </c:pt>
                <c:pt idx="194">
                  <c:v>923917.59912218817</c:v>
                </c:pt>
                <c:pt idx="195">
                  <c:v>927818.32766233757</c:v>
                </c:pt>
                <c:pt idx="196">
                  <c:v>931706.26881400147</c:v>
                </c:pt>
                <c:pt idx="197">
                  <c:v>935581.3346638839</c:v>
                </c:pt>
                <c:pt idx="198">
                  <c:v>939443.43669428525</c:v>
                </c:pt>
                <c:pt idx="199">
                  <c:v>943292.48577894655</c:v>
                </c:pt>
                <c:pt idx="200">
                  <c:v>947128.39217886585</c:v>
                </c:pt>
                <c:pt idx="201">
                  <c:v>950951.06553808553</c:v>
                </c:pt>
                <c:pt idx="202">
                  <c:v>954760.41487945081</c:v>
                </c:pt>
                <c:pt idx="203">
                  <c:v>958556.34860033891</c:v>
                </c:pt>
                <c:pt idx="204">
                  <c:v>962338.77446835907</c:v>
                </c:pt>
                <c:pt idx="205">
                  <c:v>966107.59961702279</c:v>
                </c:pt>
                <c:pt idx="206">
                  <c:v>969862.73054138455</c:v>
                </c:pt>
                <c:pt idx="207">
                  <c:v>973604.07309365226</c:v>
                </c:pt>
                <c:pt idx="208">
                  <c:v>977331.5324787678</c:v>
                </c:pt>
                <c:pt idx="209">
                  <c:v>981045.01324995689</c:v>
                </c:pt>
                <c:pt idx="210">
                  <c:v>984744.41930424888</c:v>
                </c:pt>
                <c:pt idx="211">
                  <c:v>988429.65387796506</c:v>
                </c:pt>
                <c:pt idx="212">
                  <c:v>992100.61954217649</c:v>
                </c:pt>
                <c:pt idx="213">
                  <c:v>995757.21819813026</c:v>
                </c:pt>
                <c:pt idx="214">
                  <c:v>999399.3510726447</c:v>
                </c:pt>
                <c:pt idx="215">
                  <c:v>1003026.9187134723</c:v>
                </c:pt>
                <c:pt idx="216">
                  <c:v>1006639.8209846317</c:v>
                </c:pt>
                <c:pt idx="217">
                  <c:v>1010237.9570617061</c:v>
                </c:pt>
                <c:pt idx="218">
                  <c:v>1013821.2254271114</c:v>
                </c:pt>
                <c:pt idx="219">
                  <c:v>1017389.5238653298</c:v>
                </c:pt>
                <c:pt idx="220">
                  <c:v>1020942.7494581119</c:v>
                </c:pt>
                <c:pt idx="221">
                  <c:v>1024480.7985796453</c:v>
                </c:pt>
                <c:pt idx="222">
                  <c:v>1028003.5668916903</c:v>
                </c:pt>
                <c:pt idx="223">
                  <c:v>1031510.9493386814</c:v>
                </c:pt>
                <c:pt idx="224">
                  <c:v>1035002.8401427966</c:v>
                </c:pt>
                <c:pt idx="225">
                  <c:v>1038479.132798991</c:v>
                </c:pt>
                <c:pt idx="226">
                  <c:v>1041939.7200699977</c:v>
                </c:pt>
                <c:pt idx="227">
                  <c:v>1045384.4939812935</c:v>
                </c:pt>
                <c:pt idx="228">
                  <c:v>1048813.3458160304</c:v>
                </c:pt>
                <c:pt idx="229">
                  <c:v>1052226.1661099321</c:v>
                </c:pt>
                <c:pt idx="230">
                  <c:v>1055622.8446461554</c:v>
                </c:pt>
                <c:pt idx="231">
                  <c:v>1059003.2704501161</c:v>
                </c:pt>
                <c:pt idx="232">
                  <c:v>1062367.33178428</c:v>
                </c:pt>
                <c:pt idx="233">
                  <c:v>1065714.9161429172</c:v>
                </c:pt>
                <c:pt idx="234">
                  <c:v>1069045.9102468209</c:v>
                </c:pt>
                <c:pt idx="235">
                  <c:v>1072360.20003799</c:v>
                </c:pt>
                <c:pt idx="236">
                  <c:v>1075657.6706742742</c:v>
                </c:pt>
                <c:pt idx="237">
                  <c:v>1078938.206523984</c:v>
                </c:pt>
                <c:pt idx="238">
                  <c:v>1082201.6911604614</c:v>
                </c:pt>
                <c:pt idx="239">
                  <c:v>1085448.0073566155</c:v>
                </c:pt>
                <c:pt idx="240">
                  <c:v>1088677.037079419</c:v>
                </c:pt>
                <c:pt idx="241">
                  <c:v>1091888.6614843679</c:v>
                </c:pt>
                <c:pt idx="242">
                  <c:v>1095082.7609099017</c:v>
                </c:pt>
                <c:pt idx="243">
                  <c:v>1098259.214871787</c:v>
                </c:pt>
                <c:pt idx="244">
                  <c:v>1101417.9020574612</c:v>
                </c:pt>
                <c:pt idx="245">
                  <c:v>1104558.7003203379</c:v>
                </c:pt>
                <c:pt idx="246">
                  <c:v>1107681.4866740727</c:v>
                </c:pt>
                <c:pt idx="247">
                  <c:v>1110786.1372867904</c:v>
                </c:pt>
                <c:pt idx="248">
                  <c:v>1113872.5274752716</c:v>
                </c:pt>
                <c:pt idx="249">
                  <c:v>1116940.5316990996</c:v>
                </c:pt>
                <c:pt idx="250">
                  <c:v>1119990.0235547672</c:v>
                </c:pt>
                <c:pt idx="251">
                  <c:v>1123020.8757697435</c:v>
                </c:pt>
                <c:pt idx="252">
                  <c:v>1126032.9601964988</c:v>
                </c:pt>
                <c:pt idx="253">
                  <c:v>1129026.1478064889</c:v>
                </c:pt>
                <c:pt idx="254">
                  <c:v>1132000.3086840985</c:v>
                </c:pt>
                <c:pt idx="255">
                  <c:v>1134955.3120205428</c:v>
                </c:pt>
                <c:pt idx="256">
                  <c:v>1137891.0261077259</c:v>
                </c:pt>
                <c:pt idx="257">
                  <c:v>1140807.3183320595</c:v>
                </c:pt>
                <c:pt idx="258">
                  <c:v>1143704.0551682364</c:v>
                </c:pt>
                <c:pt idx="259">
                  <c:v>1146581.1021729629</c:v>
                </c:pt>
                <c:pt idx="260">
                  <c:v>1149438.3239786478</c:v>
                </c:pt>
                <c:pt idx="261">
                  <c:v>1152275.5842870479</c:v>
                </c:pt>
                <c:pt idx="262">
                  <c:v>1155092.7458628691</c:v>
                </c:pt>
                <c:pt idx="263">
                  <c:v>1157889.670527325</c:v>
                </c:pt>
                <c:pt idx="264">
                  <c:v>1160666.2191516499</c:v>
                </c:pt>
                <c:pt idx="265">
                  <c:v>1163422.2516505679</c:v>
                </c:pt>
                <c:pt idx="266">
                  <c:v>1166157.626975717</c:v>
                </c:pt>
                <c:pt idx="267">
                  <c:v>1168872.2031090276</c:v>
                </c:pt>
                <c:pt idx="268">
                  <c:v>1171565.8370560554</c:v>
                </c:pt>
                <c:pt idx="269">
                  <c:v>1174238.38483927</c:v>
                </c:pt>
                <c:pt idx="270">
                  <c:v>1176889.7014912954</c:v>
                </c:pt>
                <c:pt idx="271">
                  <c:v>1179519.6410481043</c:v>
                </c:pt>
                <c:pt idx="272">
                  <c:v>1182128.0565421672</c:v>
                </c:pt>
                <c:pt idx="273">
                  <c:v>1184714.7999955527</c:v>
                </c:pt>
                <c:pt idx="274">
                  <c:v>1187279.7224129811</c:v>
                </c:pt>
                <c:pt idx="275">
                  <c:v>1189822.6737748303</c:v>
                </c:pt>
                <c:pt idx="276">
                  <c:v>1192343.5030300932</c:v>
                </c:pt>
                <c:pt idx="277">
                  <c:v>1194842.0580892868</c:v>
                </c:pt>
                <c:pt idx="278">
                  <c:v>1197318.1858173134</c:v>
                </c:pt>
                <c:pt idx="279">
                  <c:v>1199771.7320262711</c:v>
                </c:pt>
                <c:pt idx="280">
                  <c:v>1202202.5414682163</c:v>
                </c:pt>
                <c:pt idx="281">
                  <c:v>1204610.4578278759</c:v>
                </c:pt>
                <c:pt idx="282">
                  <c:v>1206995.3237153091</c:v>
                </c:pt>
                <c:pt idx="283">
                  <c:v>1209356.9806585193</c:v>
                </c:pt>
                <c:pt idx="284">
                  <c:v>1211695.269096015</c:v>
                </c:pt>
                <c:pt idx="285">
                  <c:v>1214010.0283693196</c:v>
                </c:pt>
                <c:pt idx="286">
                  <c:v>1216301.0967154291</c:v>
                </c:pt>
                <c:pt idx="287">
                  <c:v>1218568.311259219</c:v>
                </c:pt>
                <c:pt idx="288">
                  <c:v>1220811.5080057983</c:v>
                </c:pt>
                <c:pt idx="289">
                  <c:v>1223030.5218328114</c:v>
                </c:pt>
                <c:pt idx="290">
                  <c:v>1225225.1864826861</c:v>
                </c:pt>
                <c:pt idx="291">
                  <c:v>1227395.3345548296</c:v>
                </c:pt>
                <c:pt idx="292">
                  <c:v>1229540.7974977701</c:v>
                </c:pt>
                <c:pt idx="293">
                  <c:v>1231661.4056012442</c:v>
                </c:pt>
                <c:pt idx="294">
                  <c:v>1233756.9879882308</c:v>
                </c:pt>
                <c:pt idx="295">
                  <c:v>1235827.3726069287</c:v>
                </c:pt>
                <c:pt idx="296">
                  <c:v>1237872.386222681</c:v>
                </c:pt>
                <c:pt idx="297">
                  <c:v>1239891.8544098428</c:v>
                </c:pt>
                <c:pt idx="298">
                  <c:v>1241885.6015435921</c:v>
                </c:pt>
                <c:pt idx="299">
                  <c:v>1243853.450791687</c:v>
                </c:pt>
                <c:pt idx="300">
                  <c:v>1245795.2241061635</c:v>
                </c:pt>
                <c:pt idx="301">
                  <c:v>1247710.742214978</c:v>
                </c:pt>
                <c:pt idx="302">
                  <c:v>1249599.8246135914</c:v>
                </c:pt>
                <c:pt idx="303">
                  <c:v>1251462.2895564963</c:v>
                </c:pt>
                <c:pt idx="304">
                  <c:v>1253297.9540486846</c:v>
                </c:pt>
                <c:pt idx="305">
                  <c:v>1255106.6338370575</c:v>
                </c:pt>
                <c:pt idx="306">
                  <c:v>1256888.1434017764</c:v>
                </c:pt>
                <c:pt idx="307">
                  <c:v>1258642.2959475538</c:v>
                </c:pt>
                <c:pt idx="308">
                  <c:v>1260368.9033948844</c:v>
                </c:pt>
                <c:pt idx="309">
                  <c:v>1262067.7763712164</c:v>
                </c:pt>
                <c:pt idx="310">
                  <c:v>1263738.7242020615</c:v>
                </c:pt>
                <c:pt idx="311">
                  <c:v>1265381.5549020446</c:v>
                </c:pt>
                <c:pt idx="312">
                  <c:v>1266996.0751658911</c:v>
                </c:pt>
                <c:pt idx="313">
                  <c:v>1268582.0903593525</c:v>
                </c:pt>
                <c:pt idx="314">
                  <c:v>1270139.4045100699</c:v>
                </c:pt>
                <c:pt idx="315">
                  <c:v>1271667.8202983744</c:v>
                </c:pt>
                <c:pt idx="316">
                  <c:v>1273167.1390480245</c:v>
                </c:pt>
                <c:pt idx="317">
                  <c:v>1274637.1607168794</c:v>
                </c:pt>
                <c:pt idx="318">
                  <c:v>1276077.6838875085</c:v>
                </c:pt>
                <c:pt idx="319">
                  <c:v>1277488.5057577367</c:v>
                </c:pt>
                <c:pt idx="320">
                  <c:v>1278869.4221311237</c:v>
                </c:pt>
                <c:pt idx="321">
                  <c:v>1280220.2274073786</c:v>
                </c:pt>
                <c:pt idx="322">
                  <c:v>1281540.7145727088</c:v>
                </c:pt>
                <c:pt idx="323">
                  <c:v>1282830.6751901016</c:v>
                </c:pt>
                <c:pt idx="324">
                  <c:v>1284089.8993895398</c:v>
                </c:pt>
                <c:pt idx="325">
                  <c:v>1285318.1758581502</c:v>
                </c:pt>
                <c:pt idx="326">
                  <c:v>1286515.2918302831</c:v>
                </c:pt>
                <c:pt idx="327">
                  <c:v>1287681.0330775254</c:v>
                </c:pt>
                <c:pt idx="328">
                  <c:v>1288815.1838986436</c:v>
                </c:pt>
                <c:pt idx="329">
                  <c:v>1289917.5271094579</c:v>
                </c:pt>
                <c:pt idx="330">
                  <c:v>1290987.8440326473</c:v>
                </c:pt>
                <c:pt idx="331">
                  <c:v>1292025.9144874846</c:v>
                </c:pt>
                <c:pt idx="332">
                  <c:v>1293031.5167794998</c:v>
                </c:pt>
                <c:pt idx="333">
                  <c:v>1294004.4276900736</c:v>
                </c:pt>
                <c:pt idx="334">
                  <c:v>1294944.4224659586</c:v>
                </c:pt>
                <c:pt idx="335">
                  <c:v>1295851.2748087288</c:v>
                </c:pt>
                <c:pt idx="336">
                  <c:v>1296724.7568641566</c:v>
                </c:pt>
                <c:pt idx="337">
                  <c:v>1297564.6392115161</c:v>
                </c:pt>
                <c:pt idx="338">
                  <c:v>1298370.6908528148</c:v>
                </c:pt>
                <c:pt idx="339">
                  <c:v>1299142.6792019485</c:v>
                </c:pt>
                <c:pt idx="340">
                  <c:v>1299880.3700737832</c:v>
                </c:pt>
                <c:pt idx="341">
                  <c:v>1300583.5276731628</c:v>
                </c:pt>
                <c:pt idx="342">
                  <c:v>1301251.914583839</c:v>
                </c:pt>
                <c:pt idx="343">
                  <c:v>1301885.291757327</c:v>
                </c:pt>
                <c:pt idx="344">
                  <c:v>1302483.4185016837</c:v>
                </c:pt>
                <c:pt idx="345">
                  <c:v>1303046.0524702088</c:v>
                </c:pt>
                <c:pt idx="346">
                  <c:v>1303572.9496500685</c:v>
                </c:pt>
                <c:pt idx="347">
                  <c:v>1304063.8643508407</c:v>
                </c:pt>
                <c:pt idx="348">
                  <c:v>1304518.5491929818</c:v>
                </c:pt>
                <c:pt idx="349">
                  <c:v>1304936.7550962134</c:v>
                </c:pt>
                <c:pt idx="350">
                  <c:v>1305318.2312678308</c:v>
                </c:pt>
                <c:pt idx="351">
                  <c:v>1305662.7251909289</c:v>
                </c:pt>
                <c:pt idx="352">
                  <c:v>1305969.9826125493</c:v>
                </c:pt>
                <c:pt idx="353">
                  <c:v>1306239.7475317442</c:v>
                </c:pt>
                <c:pt idx="354">
                  <c:v>1306471.7621875596</c:v>
                </c:pt>
                <c:pt idx="355">
                  <c:v>1306665.7670469347</c:v>
                </c:pt>
                <c:pt idx="356">
                  <c:v>1306821.500792519</c:v>
                </c:pt>
                <c:pt idx="357">
                  <c:v>1306938.7003104051</c:v>
                </c:pt>
                <c:pt idx="358">
                  <c:v>1307017.1006777775</c:v>
                </c:pt>
                <c:pt idx="359">
                  <c:v>1307056.4351504766</c:v>
                </c:pt>
              </c:numCache>
            </c:numRef>
          </c:yVal>
          <c:smooth val="1"/>
          <c:extLst>
            <c:ext xmlns:c16="http://schemas.microsoft.com/office/drawing/2014/chart" uri="{C3380CC4-5D6E-409C-BE32-E72D297353CC}">
              <c16:uniqueId val="{00000002-6669-48CA-9E24-C2F72906E3BE}"/>
            </c:ext>
          </c:extLst>
        </c:ser>
        <c:ser>
          <c:idx val="5"/>
          <c:order val="5"/>
          <c:tx>
            <c:strRef>
              <c:f>'Amoritization Scenario 10'!$U$7</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10'!$U$8:$U$367</c:f>
              <c:numCache>
                <c:formatCode>"$"#,##0.00_);[Red]\("$"#,##0.00\)</c:formatCode>
                <c:ptCount val="360"/>
                <c:pt idx="0">
                  <c:v>5760.7123198624959</c:v>
                </c:pt>
                <c:pt idx="1">
                  <c:v>11521.424639724992</c:v>
                </c:pt>
                <c:pt idx="2">
                  <c:v>17282.136959587486</c:v>
                </c:pt>
                <c:pt idx="3">
                  <c:v>23042.849279449983</c:v>
                </c:pt>
                <c:pt idx="4">
                  <c:v>28803.561599312477</c:v>
                </c:pt>
                <c:pt idx="5">
                  <c:v>34564.273919174972</c:v>
                </c:pt>
                <c:pt idx="6">
                  <c:v>40324.986239037469</c:v>
                </c:pt>
                <c:pt idx="7">
                  <c:v>46085.698558899967</c:v>
                </c:pt>
                <c:pt idx="8">
                  <c:v>51846.410878762465</c:v>
                </c:pt>
                <c:pt idx="9">
                  <c:v>57607.123198624962</c:v>
                </c:pt>
                <c:pt idx="10">
                  <c:v>63367.83551848746</c:v>
                </c:pt>
                <c:pt idx="11">
                  <c:v>69128.547838349943</c:v>
                </c:pt>
                <c:pt idx="12">
                  <c:v>74889.260158212448</c:v>
                </c:pt>
                <c:pt idx="13">
                  <c:v>80649.972478074938</c:v>
                </c:pt>
                <c:pt idx="14">
                  <c:v>86410.684797937429</c:v>
                </c:pt>
                <c:pt idx="15">
                  <c:v>92171.397117799919</c:v>
                </c:pt>
                <c:pt idx="16">
                  <c:v>97932.109437662424</c:v>
                </c:pt>
                <c:pt idx="17">
                  <c:v>103692.82175752491</c:v>
                </c:pt>
                <c:pt idx="18">
                  <c:v>109453.53407738742</c:v>
                </c:pt>
                <c:pt idx="19">
                  <c:v>115214.24639724991</c:v>
                </c:pt>
                <c:pt idx="20">
                  <c:v>120974.95871711241</c:v>
                </c:pt>
                <c:pt idx="21">
                  <c:v>126735.67103697491</c:v>
                </c:pt>
                <c:pt idx="22">
                  <c:v>132496.38335683741</c:v>
                </c:pt>
                <c:pt idx="23">
                  <c:v>138257.09567669992</c:v>
                </c:pt>
                <c:pt idx="24">
                  <c:v>144017.80799656242</c:v>
                </c:pt>
                <c:pt idx="25">
                  <c:v>149778.5203164249</c:v>
                </c:pt>
                <c:pt idx="26">
                  <c:v>155539.2326362874</c:v>
                </c:pt>
                <c:pt idx="27">
                  <c:v>161299.94495614991</c:v>
                </c:pt>
                <c:pt idx="28">
                  <c:v>167060.65727601241</c:v>
                </c:pt>
                <c:pt idx="29">
                  <c:v>172821.36959587492</c:v>
                </c:pt>
                <c:pt idx="30">
                  <c:v>178582.08191573742</c:v>
                </c:pt>
                <c:pt idx="31">
                  <c:v>184342.79423559993</c:v>
                </c:pt>
                <c:pt idx="32">
                  <c:v>190103.50655546243</c:v>
                </c:pt>
                <c:pt idx="33">
                  <c:v>195864.21887532494</c:v>
                </c:pt>
                <c:pt idx="34">
                  <c:v>201624.93119518744</c:v>
                </c:pt>
                <c:pt idx="35">
                  <c:v>207385.64351504995</c:v>
                </c:pt>
                <c:pt idx="36">
                  <c:v>213146.35583491245</c:v>
                </c:pt>
                <c:pt idx="37">
                  <c:v>218907.06815477493</c:v>
                </c:pt>
                <c:pt idx="38">
                  <c:v>224667.78047463743</c:v>
                </c:pt>
                <c:pt idx="39">
                  <c:v>230428.49279449991</c:v>
                </c:pt>
                <c:pt idx="40">
                  <c:v>236189.20511436241</c:v>
                </c:pt>
                <c:pt idx="41">
                  <c:v>241949.91743422492</c:v>
                </c:pt>
                <c:pt idx="42">
                  <c:v>247710.62975408742</c:v>
                </c:pt>
                <c:pt idx="43">
                  <c:v>253471.34207394993</c:v>
                </c:pt>
                <c:pt idx="44">
                  <c:v>259232.05439381243</c:v>
                </c:pt>
                <c:pt idx="45">
                  <c:v>264992.76671367488</c:v>
                </c:pt>
                <c:pt idx="46">
                  <c:v>270753.47903353738</c:v>
                </c:pt>
                <c:pt idx="47">
                  <c:v>276514.19135339989</c:v>
                </c:pt>
                <c:pt idx="48">
                  <c:v>282274.90367326239</c:v>
                </c:pt>
                <c:pt idx="49">
                  <c:v>288035.6159931249</c:v>
                </c:pt>
                <c:pt idx="50">
                  <c:v>293796.32831298735</c:v>
                </c:pt>
                <c:pt idx="51">
                  <c:v>299557.04063284985</c:v>
                </c:pt>
                <c:pt idx="52">
                  <c:v>305317.75295271236</c:v>
                </c:pt>
                <c:pt idx="53">
                  <c:v>311078.4652725748</c:v>
                </c:pt>
                <c:pt idx="54">
                  <c:v>316839.17759243737</c:v>
                </c:pt>
                <c:pt idx="55">
                  <c:v>322599.88991229981</c:v>
                </c:pt>
                <c:pt idx="56">
                  <c:v>328360.60223216226</c:v>
                </c:pt>
                <c:pt idx="57">
                  <c:v>334121.31455202476</c:v>
                </c:pt>
                <c:pt idx="58">
                  <c:v>339882.02687188727</c:v>
                </c:pt>
                <c:pt idx="59">
                  <c:v>345642.73919174977</c:v>
                </c:pt>
                <c:pt idx="60">
                  <c:v>351403.45151161228</c:v>
                </c:pt>
                <c:pt idx="61">
                  <c:v>357164.16383147473</c:v>
                </c:pt>
                <c:pt idx="62">
                  <c:v>362924.87615133723</c:v>
                </c:pt>
                <c:pt idx="63">
                  <c:v>368685.58847119974</c:v>
                </c:pt>
                <c:pt idx="64">
                  <c:v>374446.30079106224</c:v>
                </c:pt>
                <c:pt idx="65">
                  <c:v>380207.01311092474</c:v>
                </c:pt>
                <c:pt idx="66">
                  <c:v>385967.72543078725</c:v>
                </c:pt>
                <c:pt idx="67">
                  <c:v>391728.43775064975</c:v>
                </c:pt>
                <c:pt idx="68">
                  <c:v>397489.1500705122</c:v>
                </c:pt>
                <c:pt idx="69">
                  <c:v>403249.86239037476</c:v>
                </c:pt>
                <c:pt idx="70">
                  <c:v>409010.57471023721</c:v>
                </c:pt>
                <c:pt idx="71">
                  <c:v>414771.28703009972</c:v>
                </c:pt>
                <c:pt idx="72">
                  <c:v>420531.99934996222</c:v>
                </c:pt>
                <c:pt idx="73">
                  <c:v>426292.71166982473</c:v>
                </c:pt>
                <c:pt idx="74">
                  <c:v>432053.42398968723</c:v>
                </c:pt>
                <c:pt idx="75">
                  <c:v>437814.13630954974</c:v>
                </c:pt>
                <c:pt idx="76">
                  <c:v>443574.84862941224</c:v>
                </c:pt>
                <c:pt idx="77">
                  <c:v>449335.56094927469</c:v>
                </c:pt>
                <c:pt idx="78">
                  <c:v>455096.27326913725</c:v>
                </c:pt>
                <c:pt idx="79">
                  <c:v>460856.98558899976</c:v>
                </c:pt>
                <c:pt idx="80">
                  <c:v>466617.69790886226</c:v>
                </c:pt>
                <c:pt idx="81">
                  <c:v>472378.41022872477</c:v>
                </c:pt>
                <c:pt idx="82">
                  <c:v>478139.12254858727</c:v>
                </c:pt>
                <c:pt idx="83">
                  <c:v>483899.83486844978</c:v>
                </c:pt>
                <c:pt idx="84">
                  <c:v>489660.54718831228</c:v>
                </c:pt>
                <c:pt idx="85">
                  <c:v>495421.25950817479</c:v>
                </c:pt>
                <c:pt idx="86">
                  <c:v>501181.97182803723</c:v>
                </c:pt>
                <c:pt idx="87">
                  <c:v>506942.6841478998</c:v>
                </c:pt>
                <c:pt idx="88">
                  <c:v>512703.3964677623</c:v>
                </c:pt>
                <c:pt idx="89">
                  <c:v>518464.10878762481</c:v>
                </c:pt>
                <c:pt idx="90">
                  <c:v>524224.82110748731</c:v>
                </c:pt>
                <c:pt idx="91">
                  <c:v>529985.53342734976</c:v>
                </c:pt>
                <c:pt idx="92">
                  <c:v>535746.24574721232</c:v>
                </c:pt>
                <c:pt idx="93">
                  <c:v>541506.95806707477</c:v>
                </c:pt>
                <c:pt idx="94">
                  <c:v>547267.67038693733</c:v>
                </c:pt>
                <c:pt idx="95">
                  <c:v>553028.38270679978</c:v>
                </c:pt>
                <c:pt idx="96">
                  <c:v>558789.09502666222</c:v>
                </c:pt>
                <c:pt idx="97">
                  <c:v>564549.80734652479</c:v>
                </c:pt>
                <c:pt idx="98">
                  <c:v>570310.51966638723</c:v>
                </c:pt>
                <c:pt idx="99">
                  <c:v>576071.2319862498</c:v>
                </c:pt>
                <c:pt idx="100">
                  <c:v>581831.94430611224</c:v>
                </c:pt>
                <c:pt idx="101">
                  <c:v>587592.65662597481</c:v>
                </c:pt>
                <c:pt idx="102">
                  <c:v>593353.36894583725</c:v>
                </c:pt>
                <c:pt idx="103">
                  <c:v>599114.0812656997</c:v>
                </c:pt>
                <c:pt idx="104">
                  <c:v>604874.79358556226</c:v>
                </c:pt>
                <c:pt idx="105">
                  <c:v>610635.50590542483</c:v>
                </c:pt>
                <c:pt idx="106">
                  <c:v>616396.21822528727</c:v>
                </c:pt>
                <c:pt idx="107">
                  <c:v>622156.93054514984</c:v>
                </c:pt>
                <c:pt idx="108">
                  <c:v>627917.64286501228</c:v>
                </c:pt>
                <c:pt idx="109">
                  <c:v>633678.35518487473</c:v>
                </c:pt>
                <c:pt idx="110">
                  <c:v>639439.06750473729</c:v>
                </c:pt>
                <c:pt idx="111">
                  <c:v>645199.77982459974</c:v>
                </c:pt>
                <c:pt idx="112">
                  <c:v>650960.4921444623</c:v>
                </c:pt>
                <c:pt idx="113">
                  <c:v>656721.20446432475</c:v>
                </c:pt>
                <c:pt idx="114">
                  <c:v>662481.9167841872</c:v>
                </c:pt>
                <c:pt idx="115">
                  <c:v>668242.62910404964</c:v>
                </c:pt>
                <c:pt idx="116">
                  <c:v>674003.34142391209</c:v>
                </c:pt>
                <c:pt idx="117">
                  <c:v>679764.05374377465</c:v>
                </c:pt>
                <c:pt idx="118">
                  <c:v>685524.76606363722</c:v>
                </c:pt>
                <c:pt idx="119">
                  <c:v>691285.47838349966</c:v>
                </c:pt>
                <c:pt idx="120">
                  <c:v>697046.19070336223</c:v>
                </c:pt>
                <c:pt idx="121">
                  <c:v>702806.90302322467</c:v>
                </c:pt>
                <c:pt idx="122">
                  <c:v>708567.61534308724</c:v>
                </c:pt>
                <c:pt idx="123">
                  <c:v>714328.3276629498</c:v>
                </c:pt>
                <c:pt idx="124">
                  <c:v>720089.03998281225</c:v>
                </c:pt>
                <c:pt idx="125">
                  <c:v>725849.75230267481</c:v>
                </c:pt>
                <c:pt idx="126">
                  <c:v>731610.46462253726</c:v>
                </c:pt>
                <c:pt idx="127">
                  <c:v>737371.17694239982</c:v>
                </c:pt>
                <c:pt idx="128">
                  <c:v>743131.88926226238</c:v>
                </c:pt>
                <c:pt idx="129">
                  <c:v>748892.60158212483</c:v>
                </c:pt>
                <c:pt idx="130">
                  <c:v>754653.31390198739</c:v>
                </c:pt>
                <c:pt idx="131">
                  <c:v>760414.02622184996</c:v>
                </c:pt>
                <c:pt idx="132">
                  <c:v>766174.7385417124</c:v>
                </c:pt>
                <c:pt idx="133">
                  <c:v>771935.45086157485</c:v>
                </c:pt>
                <c:pt idx="134">
                  <c:v>777696.1631814373</c:v>
                </c:pt>
                <c:pt idx="135">
                  <c:v>783456.87550129974</c:v>
                </c:pt>
                <c:pt idx="136">
                  <c:v>789217.58782116231</c:v>
                </c:pt>
                <c:pt idx="137">
                  <c:v>794978.30014102475</c:v>
                </c:pt>
                <c:pt idx="138">
                  <c:v>800739.01246088732</c:v>
                </c:pt>
                <c:pt idx="139">
                  <c:v>806499.72478074988</c:v>
                </c:pt>
                <c:pt idx="140">
                  <c:v>812260.43710061244</c:v>
                </c:pt>
                <c:pt idx="141">
                  <c:v>818021.14942047489</c:v>
                </c:pt>
                <c:pt idx="142">
                  <c:v>823781.86174033745</c:v>
                </c:pt>
                <c:pt idx="143">
                  <c:v>829542.5740601999</c:v>
                </c:pt>
                <c:pt idx="144">
                  <c:v>835303.28638006246</c:v>
                </c:pt>
                <c:pt idx="145">
                  <c:v>841063.99869992491</c:v>
                </c:pt>
                <c:pt idx="146">
                  <c:v>846824.71101978747</c:v>
                </c:pt>
                <c:pt idx="147">
                  <c:v>852585.42333964992</c:v>
                </c:pt>
                <c:pt idx="148">
                  <c:v>858346.13565951248</c:v>
                </c:pt>
                <c:pt idx="149">
                  <c:v>864106.84797937493</c:v>
                </c:pt>
                <c:pt idx="150">
                  <c:v>869867.56029923749</c:v>
                </c:pt>
                <c:pt idx="151">
                  <c:v>875628.27261910005</c:v>
                </c:pt>
                <c:pt idx="152">
                  <c:v>881388.9849389625</c:v>
                </c:pt>
                <c:pt idx="153">
                  <c:v>887149.69725882495</c:v>
                </c:pt>
                <c:pt idx="154">
                  <c:v>892910.40957868751</c:v>
                </c:pt>
                <c:pt idx="155">
                  <c:v>898671.12189854996</c:v>
                </c:pt>
                <c:pt idx="156">
                  <c:v>904431.8342184124</c:v>
                </c:pt>
                <c:pt idx="157">
                  <c:v>910192.54653827497</c:v>
                </c:pt>
                <c:pt idx="158">
                  <c:v>915953.25885813741</c:v>
                </c:pt>
                <c:pt idx="159">
                  <c:v>921713.97117799986</c:v>
                </c:pt>
                <c:pt idx="160">
                  <c:v>927474.68349786231</c:v>
                </c:pt>
                <c:pt idx="161">
                  <c:v>933235.39581772487</c:v>
                </c:pt>
                <c:pt idx="162">
                  <c:v>938996.10813758732</c:v>
                </c:pt>
                <c:pt idx="163">
                  <c:v>944756.82045744988</c:v>
                </c:pt>
                <c:pt idx="164">
                  <c:v>950517.53277731233</c:v>
                </c:pt>
                <c:pt idx="165">
                  <c:v>956278.24509717477</c:v>
                </c:pt>
                <c:pt idx="166">
                  <c:v>962038.95741703734</c:v>
                </c:pt>
                <c:pt idx="167">
                  <c:v>967799.66973689978</c:v>
                </c:pt>
                <c:pt idx="168">
                  <c:v>973560.38205676223</c:v>
                </c:pt>
                <c:pt idx="169">
                  <c:v>979321.09437662479</c:v>
                </c:pt>
                <c:pt idx="170">
                  <c:v>985081.80669648724</c:v>
                </c:pt>
                <c:pt idx="171">
                  <c:v>990842.51901634969</c:v>
                </c:pt>
                <c:pt idx="172">
                  <c:v>996603.23133621225</c:v>
                </c:pt>
                <c:pt idx="173">
                  <c:v>1002363.9436560748</c:v>
                </c:pt>
                <c:pt idx="174">
                  <c:v>1008124.6559759374</c:v>
                </c:pt>
                <c:pt idx="175">
                  <c:v>1013885.3682957998</c:v>
                </c:pt>
                <c:pt idx="176">
                  <c:v>1019646.0806156623</c:v>
                </c:pt>
                <c:pt idx="177">
                  <c:v>1025406.7929355248</c:v>
                </c:pt>
                <c:pt idx="178">
                  <c:v>1031167.5052553873</c:v>
                </c:pt>
                <c:pt idx="179">
                  <c:v>1036928.2175752497</c:v>
                </c:pt>
                <c:pt idx="180">
                  <c:v>1042688.9298951123</c:v>
                </c:pt>
                <c:pt idx="181">
                  <c:v>1048449.6422149747</c:v>
                </c:pt>
                <c:pt idx="182">
                  <c:v>1054210.3545348372</c:v>
                </c:pt>
                <c:pt idx="183">
                  <c:v>1059971.0668546997</c:v>
                </c:pt>
                <c:pt idx="184">
                  <c:v>1065731.7791745623</c:v>
                </c:pt>
                <c:pt idx="185">
                  <c:v>1071492.4914944249</c:v>
                </c:pt>
                <c:pt idx="186">
                  <c:v>1077253.2038142872</c:v>
                </c:pt>
                <c:pt idx="187">
                  <c:v>1083013.9161341498</c:v>
                </c:pt>
                <c:pt idx="188">
                  <c:v>1088774.6284540123</c:v>
                </c:pt>
                <c:pt idx="189">
                  <c:v>1094535.3407738749</c:v>
                </c:pt>
                <c:pt idx="190">
                  <c:v>1100296.0530937372</c:v>
                </c:pt>
                <c:pt idx="191">
                  <c:v>1106056.7654135998</c:v>
                </c:pt>
                <c:pt idx="192">
                  <c:v>1111817.4777334624</c:v>
                </c:pt>
                <c:pt idx="193">
                  <c:v>1117578.1900533247</c:v>
                </c:pt>
                <c:pt idx="194">
                  <c:v>1123338.9023731872</c:v>
                </c:pt>
                <c:pt idx="195">
                  <c:v>1129099.6146930498</c:v>
                </c:pt>
                <c:pt idx="196">
                  <c:v>1134860.3270129124</c:v>
                </c:pt>
                <c:pt idx="197">
                  <c:v>1140621.0393327747</c:v>
                </c:pt>
                <c:pt idx="198">
                  <c:v>1146381.7516526373</c:v>
                </c:pt>
                <c:pt idx="199">
                  <c:v>1152142.4639724996</c:v>
                </c:pt>
                <c:pt idx="200">
                  <c:v>1157903.1762923622</c:v>
                </c:pt>
                <c:pt idx="201">
                  <c:v>1163663.8886122247</c:v>
                </c:pt>
                <c:pt idx="202">
                  <c:v>1169424.6009320871</c:v>
                </c:pt>
                <c:pt idx="203">
                  <c:v>1175185.3132519496</c:v>
                </c:pt>
                <c:pt idx="204">
                  <c:v>1180946.0255718122</c:v>
                </c:pt>
                <c:pt idx="205">
                  <c:v>1186706.7378916745</c:v>
                </c:pt>
                <c:pt idx="206">
                  <c:v>1192467.4502115371</c:v>
                </c:pt>
                <c:pt idx="207">
                  <c:v>1198228.1625313996</c:v>
                </c:pt>
                <c:pt idx="208">
                  <c:v>1203988.8748512622</c:v>
                </c:pt>
                <c:pt idx="209">
                  <c:v>1209749.5871711245</c:v>
                </c:pt>
                <c:pt idx="210">
                  <c:v>1215510.2994909871</c:v>
                </c:pt>
                <c:pt idx="211">
                  <c:v>1221271.0118108497</c:v>
                </c:pt>
                <c:pt idx="212">
                  <c:v>1227031.724130712</c:v>
                </c:pt>
                <c:pt idx="213">
                  <c:v>1232792.4364505745</c:v>
                </c:pt>
                <c:pt idx="214">
                  <c:v>1238553.1487704371</c:v>
                </c:pt>
                <c:pt idx="215">
                  <c:v>1244313.8610902994</c:v>
                </c:pt>
                <c:pt idx="216">
                  <c:v>1250074.573410162</c:v>
                </c:pt>
                <c:pt idx="217">
                  <c:v>1255835.2857300246</c:v>
                </c:pt>
                <c:pt idx="218">
                  <c:v>1261595.9980498869</c:v>
                </c:pt>
                <c:pt idx="219">
                  <c:v>1267356.7103697495</c:v>
                </c:pt>
                <c:pt idx="220">
                  <c:v>1273117.422689612</c:v>
                </c:pt>
                <c:pt idx="221">
                  <c:v>1278878.1350094744</c:v>
                </c:pt>
                <c:pt idx="222">
                  <c:v>1284638.8473293369</c:v>
                </c:pt>
                <c:pt idx="223">
                  <c:v>1290399.5596491995</c:v>
                </c:pt>
                <c:pt idx="224">
                  <c:v>1296160.2719690618</c:v>
                </c:pt>
                <c:pt idx="225">
                  <c:v>1301920.9842889244</c:v>
                </c:pt>
                <c:pt idx="226">
                  <c:v>1307681.6966087869</c:v>
                </c:pt>
                <c:pt idx="227">
                  <c:v>1313442.4089286495</c:v>
                </c:pt>
                <c:pt idx="228">
                  <c:v>1319203.1212485118</c:v>
                </c:pt>
                <c:pt idx="229">
                  <c:v>1324963.8335683744</c:v>
                </c:pt>
                <c:pt idx="230">
                  <c:v>1330724.545888237</c:v>
                </c:pt>
                <c:pt idx="231">
                  <c:v>1336485.2582080995</c:v>
                </c:pt>
                <c:pt idx="232">
                  <c:v>1342245.9705279619</c:v>
                </c:pt>
                <c:pt idx="233">
                  <c:v>1348006.6828478244</c:v>
                </c:pt>
                <c:pt idx="234">
                  <c:v>1353767.395167687</c:v>
                </c:pt>
                <c:pt idx="235">
                  <c:v>1359528.1074875495</c:v>
                </c:pt>
                <c:pt idx="236">
                  <c:v>1365288.8198074119</c:v>
                </c:pt>
                <c:pt idx="237">
                  <c:v>1371049.5321272744</c:v>
                </c:pt>
                <c:pt idx="238">
                  <c:v>1376810.244447137</c:v>
                </c:pt>
                <c:pt idx="239">
                  <c:v>1382570.9567669996</c:v>
                </c:pt>
                <c:pt idx="240">
                  <c:v>1388331.6690868619</c:v>
                </c:pt>
                <c:pt idx="241">
                  <c:v>1394092.3814067245</c:v>
                </c:pt>
                <c:pt idx="242">
                  <c:v>1399853.093726587</c:v>
                </c:pt>
                <c:pt idx="243">
                  <c:v>1405613.8060464496</c:v>
                </c:pt>
                <c:pt idx="244">
                  <c:v>1411374.5183663121</c:v>
                </c:pt>
                <c:pt idx="245">
                  <c:v>1417135.2306861747</c:v>
                </c:pt>
                <c:pt idx="246">
                  <c:v>1422895.943006037</c:v>
                </c:pt>
                <c:pt idx="247">
                  <c:v>1428656.6553258994</c:v>
                </c:pt>
                <c:pt idx="248">
                  <c:v>1434417.3676457619</c:v>
                </c:pt>
                <c:pt idx="249">
                  <c:v>1440178.0799656247</c:v>
                </c:pt>
                <c:pt idx="250">
                  <c:v>1445938.7922854871</c:v>
                </c:pt>
                <c:pt idx="251">
                  <c:v>1451699.5046053496</c:v>
                </c:pt>
                <c:pt idx="252">
                  <c:v>1457460.2169252122</c:v>
                </c:pt>
                <c:pt idx="253">
                  <c:v>1463220.9292450747</c:v>
                </c:pt>
                <c:pt idx="254">
                  <c:v>1468981.6415649371</c:v>
                </c:pt>
                <c:pt idx="255">
                  <c:v>1474742.3538847996</c:v>
                </c:pt>
                <c:pt idx="256">
                  <c:v>1480503.066204662</c:v>
                </c:pt>
                <c:pt idx="257">
                  <c:v>1486263.7785245245</c:v>
                </c:pt>
                <c:pt idx="258">
                  <c:v>1492024.4908443871</c:v>
                </c:pt>
                <c:pt idx="259">
                  <c:v>1497785.2031642497</c:v>
                </c:pt>
                <c:pt idx="260">
                  <c:v>1503545.9154841122</c:v>
                </c:pt>
                <c:pt idx="261">
                  <c:v>1509306.6278039748</c:v>
                </c:pt>
                <c:pt idx="262">
                  <c:v>1515067.3401238373</c:v>
                </c:pt>
                <c:pt idx="263">
                  <c:v>1520828.0524436999</c:v>
                </c:pt>
                <c:pt idx="264">
                  <c:v>1526588.7647635625</c:v>
                </c:pt>
                <c:pt idx="265">
                  <c:v>1532349.4770834248</c:v>
                </c:pt>
                <c:pt idx="266">
                  <c:v>1538110.1894032874</c:v>
                </c:pt>
                <c:pt idx="267">
                  <c:v>1543870.9017231499</c:v>
                </c:pt>
                <c:pt idx="268">
                  <c:v>1549631.6140430123</c:v>
                </c:pt>
                <c:pt idx="269">
                  <c:v>1555392.3263628748</c:v>
                </c:pt>
                <c:pt idx="270">
                  <c:v>1561153.0386827374</c:v>
                </c:pt>
                <c:pt idx="271">
                  <c:v>1566913.7510026</c:v>
                </c:pt>
                <c:pt idx="272">
                  <c:v>1572674.4633224625</c:v>
                </c:pt>
                <c:pt idx="273">
                  <c:v>1578435.1756423251</c:v>
                </c:pt>
                <c:pt idx="274">
                  <c:v>1584195.8879621876</c:v>
                </c:pt>
                <c:pt idx="275">
                  <c:v>1589956.6002820502</c:v>
                </c:pt>
                <c:pt idx="276">
                  <c:v>1595717.3126019125</c:v>
                </c:pt>
                <c:pt idx="277">
                  <c:v>1601478.0249217749</c:v>
                </c:pt>
                <c:pt idx="278">
                  <c:v>1607238.7372416374</c:v>
                </c:pt>
                <c:pt idx="279">
                  <c:v>1612999.4495614998</c:v>
                </c:pt>
                <c:pt idx="280">
                  <c:v>1618760.1618813623</c:v>
                </c:pt>
                <c:pt idx="281">
                  <c:v>1624520.8742012247</c:v>
                </c:pt>
                <c:pt idx="282">
                  <c:v>1630281.5865210872</c:v>
                </c:pt>
                <c:pt idx="283">
                  <c:v>1636042.2988409498</c:v>
                </c:pt>
                <c:pt idx="284">
                  <c:v>1641803.0111608121</c:v>
                </c:pt>
                <c:pt idx="285">
                  <c:v>1647563.7234806747</c:v>
                </c:pt>
                <c:pt idx="286">
                  <c:v>1653324.4358005372</c:v>
                </c:pt>
                <c:pt idx="287">
                  <c:v>1659085.1481203996</c:v>
                </c:pt>
                <c:pt idx="288">
                  <c:v>1664845.8604402621</c:v>
                </c:pt>
                <c:pt idx="289">
                  <c:v>1670606.5727601247</c:v>
                </c:pt>
                <c:pt idx="290">
                  <c:v>1676367.2850799873</c:v>
                </c:pt>
                <c:pt idx="291">
                  <c:v>1682127.9973998496</c:v>
                </c:pt>
                <c:pt idx="292">
                  <c:v>1687888.7097197121</c:v>
                </c:pt>
                <c:pt idx="293">
                  <c:v>1693649.4220395745</c:v>
                </c:pt>
                <c:pt idx="294">
                  <c:v>1699410.1343594373</c:v>
                </c:pt>
                <c:pt idx="295">
                  <c:v>1705170.8466792996</c:v>
                </c:pt>
                <c:pt idx="296">
                  <c:v>1710931.5589991622</c:v>
                </c:pt>
                <c:pt idx="297">
                  <c:v>1716692.2713190245</c:v>
                </c:pt>
                <c:pt idx="298">
                  <c:v>1722452.9836388871</c:v>
                </c:pt>
                <c:pt idx="299">
                  <c:v>1728213.6959587496</c:v>
                </c:pt>
                <c:pt idx="300">
                  <c:v>1733974.4082786122</c:v>
                </c:pt>
                <c:pt idx="301">
                  <c:v>1739735.1205984748</c:v>
                </c:pt>
                <c:pt idx="302">
                  <c:v>1745495.8329183373</c:v>
                </c:pt>
                <c:pt idx="303">
                  <c:v>1751256.5452381996</c:v>
                </c:pt>
                <c:pt idx="304">
                  <c:v>1757017.2575580622</c:v>
                </c:pt>
                <c:pt idx="305">
                  <c:v>1762777.9698779245</c:v>
                </c:pt>
                <c:pt idx="306">
                  <c:v>1768538.6821977869</c:v>
                </c:pt>
                <c:pt idx="307">
                  <c:v>1774299.3945176494</c:v>
                </c:pt>
                <c:pt idx="308">
                  <c:v>1780060.106837512</c:v>
                </c:pt>
                <c:pt idx="309">
                  <c:v>1785820.8191573746</c:v>
                </c:pt>
                <c:pt idx="310">
                  <c:v>1791581.5314772371</c:v>
                </c:pt>
                <c:pt idx="311">
                  <c:v>1797342.2437970992</c:v>
                </c:pt>
                <c:pt idx="312">
                  <c:v>1803102.9561169618</c:v>
                </c:pt>
                <c:pt idx="313">
                  <c:v>1808863.6684368243</c:v>
                </c:pt>
                <c:pt idx="314">
                  <c:v>1814624.3807566869</c:v>
                </c:pt>
                <c:pt idx="315">
                  <c:v>1820385.0930765495</c:v>
                </c:pt>
                <c:pt idx="316">
                  <c:v>1826145.805396412</c:v>
                </c:pt>
                <c:pt idx="317">
                  <c:v>1831906.5177162746</c:v>
                </c:pt>
                <c:pt idx="318">
                  <c:v>1837667.2300361369</c:v>
                </c:pt>
                <c:pt idx="319">
                  <c:v>1843427.9423559995</c:v>
                </c:pt>
                <c:pt idx="320">
                  <c:v>1849188.6546758621</c:v>
                </c:pt>
                <c:pt idx="321">
                  <c:v>1854949.3669957244</c:v>
                </c:pt>
                <c:pt idx="322">
                  <c:v>1860710.0793155869</c:v>
                </c:pt>
                <c:pt idx="323">
                  <c:v>1866470.7916354495</c:v>
                </c:pt>
                <c:pt idx="324">
                  <c:v>1872231.5039553121</c:v>
                </c:pt>
                <c:pt idx="325">
                  <c:v>1877992.2162751746</c:v>
                </c:pt>
                <c:pt idx="326">
                  <c:v>1883752.9285950372</c:v>
                </c:pt>
                <c:pt idx="327">
                  <c:v>1889513.6409148995</c:v>
                </c:pt>
                <c:pt idx="328">
                  <c:v>1895274.3532347621</c:v>
                </c:pt>
                <c:pt idx="329">
                  <c:v>1901035.0655546247</c:v>
                </c:pt>
                <c:pt idx="330">
                  <c:v>1906795.777874487</c:v>
                </c:pt>
                <c:pt idx="331">
                  <c:v>1912556.4901943495</c:v>
                </c:pt>
                <c:pt idx="332">
                  <c:v>1918317.2025142121</c:v>
                </c:pt>
                <c:pt idx="333">
                  <c:v>1924077.9148340744</c:v>
                </c:pt>
                <c:pt idx="334">
                  <c:v>1929838.627153937</c:v>
                </c:pt>
                <c:pt idx="335">
                  <c:v>1935599.3394737996</c:v>
                </c:pt>
                <c:pt idx="336">
                  <c:v>1941360.0517936621</c:v>
                </c:pt>
                <c:pt idx="337">
                  <c:v>1947120.7641135245</c:v>
                </c:pt>
                <c:pt idx="338">
                  <c:v>1952881.476433387</c:v>
                </c:pt>
                <c:pt idx="339">
                  <c:v>1958642.1887532496</c:v>
                </c:pt>
                <c:pt idx="340">
                  <c:v>1964402.9010731122</c:v>
                </c:pt>
                <c:pt idx="341">
                  <c:v>1970163.6133929745</c:v>
                </c:pt>
                <c:pt idx="342">
                  <c:v>1975924.3257128368</c:v>
                </c:pt>
                <c:pt idx="343">
                  <c:v>1981685.0380326994</c:v>
                </c:pt>
                <c:pt idx="344">
                  <c:v>1987445.7503525619</c:v>
                </c:pt>
                <c:pt idx="345">
                  <c:v>1993206.462672424</c:v>
                </c:pt>
                <c:pt idx="346">
                  <c:v>1998967.1749922866</c:v>
                </c:pt>
                <c:pt idx="347">
                  <c:v>2004727.8873121492</c:v>
                </c:pt>
                <c:pt idx="348">
                  <c:v>2010488.5996320117</c:v>
                </c:pt>
                <c:pt idx="349">
                  <c:v>2016249.3119518741</c:v>
                </c:pt>
                <c:pt idx="350">
                  <c:v>2022010.0242717366</c:v>
                </c:pt>
                <c:pt idx="351">
                  <c:v>2027770.736591599</c:v>
                </c:pt>
                <c:pt idx="352">
                  <c:v>2033531.4489114615</c:v>
                </c:pt>
                <c:pt idx="353">
                  <c:v>2039292.1612313241</c:v>
                </c:pt>
                <c:pt idx="354">
                  <c:v>2045052.8735511866</c:v>
                </c:pt>
                <c:pt idx="355">
                  <c:v>2050813.585871049</c:v>
                </c:pt>
                <c:pt idx="356">
                  <c:v>2056574.2981909115</c:v>
                </c:pt>
                <c:pt idx="357">
                  <c:v>2062335.0105107741</c:v>
                </c:pt>
                <c:pt idx="358">
                  <c:v>2068095.7228306364</c:v>
                </c:pt>
                <c:pt idx="359">
                  <c:v>2073856.435150499</c:v>
                </c:pt>
              </c:numCache>
            </c:numRef>
          </c:yVal>
          <c:smooth val="1"/>
          <c:extLst>
            <c:ext xmlns:c16="http://schemas.microsoft.com/office/drawing/2014/chart" uri="{C3380CC4-5D6E-409C-BE32-E72D297353CC}">
              <c16:uniqueId val="{00000003-6669-48CA-9E24-C2F72906E3BE}"/>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Scenario 10'!$N$7</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10'!$N$8:$N$367</c:f>
              <c:numCache>
                <c:formatCode>"$"#,##0.00_);[Red]\("$"#,##0.00\)</c:formatCode>
                <c:ptCount val="360"/>
                <c:pt idx="0">
                  <c:v>488.96231986249586</c:v>
                </c:pt>
                <c:pt idx="1">
                  <c:v>492.32393581154975</c:v>
                </c:pt>
                <c:pt idx="2">
                  <c:v>495.70866287025456</c:v>
                </c:pt>
                <c:pt idx="3">
                  <c:v>499.11665992748749</c:v>
                </c:pt>
                <c:pt idx="4">
                  <c:v>502.5480869644889</c:v>
                </c:pt>
                <c:pt idx="5">
                  <c:v>506.0031050623702</c:v>
                </c:pt>
                <c:pt idx="6">
                  <c:v>509.48187640967444</c:v>
                </c:pt>
                <c:pt idx="7">
                  <c:v>512.98456430999067</c:v>
                </c:pt>
                <c:pt idx="8">
                  <c:v>516.51133318962184</c:v>
                </c:pt>
                <c:pt idx="9">
                  <c:v>520.06234860530094</c:v>
                </c:pt>
                <c:pt idx="10">
                  <c:v>523.63777725196178</c:v>
                </c:pt>
                <c:pt idx="11">
                  <c:v>527.23778697056969</c:v>
                </c:pt>
                <c:pt idx="12">
                  <c:v>530.8625467559923</c:v>
                </c:pt>
                <c:pt idx="13">
                  <c:v>534.51222676494035</c:v>
                </c:pt>
                <c:pt idx="14">
                  <c:v>538.1869983239485</c:v>
                </c:pt>
                <c:pt idx="15">
                  <c:v>541.88703393742617</c:v>
                </c:pt>
                <c:pt idx="16">
                  <c:v>545.61250729574567</c:v>
                </c:pt>
                <c:pt idx="17">
                  <c:v>549.36359328340404</c:v>
                </c:pt>
                <c:pt idx="18">
                  <c:v>553.14046798722848</c:v>
                </c:pt>
                <c:pt idx="19">
                  <c:v>556.94330870464091</c:v>
                </c:pt>
                <c:pt idx="20">
                  <c:v>560.77229395198538</c:v>
                </c:pt>
                <c:pt idx="21">
                  <c:v>564.62760347290441</c:v>
                </c:pt>
                <c:pt idx="22">
                  <c:v>568.50941824678102</c:v>
                </c:pt>
                <c:pt idx="23">
                  <c:v>572.4179204972279</c:v>
                </c:pt>
                <c:pt idx="24">
                  <c:v>576.35329370064665</c:v>
                </c:pt>
                <c:pt idx="25">
                  <c:v>580.31572259483801</c:v>
                </c:pt>
                <c:pt idx="26">
                  <c:v>584.30539318767751</c:v>
                </c:pt>
                <c:pt idx="27">
                  <c:v>588.32249276584298</c:v>
                </c:pt>
                <c:pt idx="28">
                  <c:v>592.36720990360845</c:v>
                </c:pt>
                <c:pt idx="29">
                  <c:v>596.43973447169628</c:v>
                </c:pt>
                <c:pt idx="30">
                  <c:v>600.54025764618927</c:v>
                </c:pt>
                <c:pt idx="31">
                  <c:v>604.6689719175065</c:v>
                </c:pt>
                <c:pt idx="32">
                  <c:v>608.8260710994391</c:v>
                </c:pt>
                <c:pt idx="33">
                  <c:v>613.01175033824893</c:v>
                </c:pt>
                <c:pt idx="34">
                  <c:v>617.22620612182436</c:v>
                </c:pt>
                <c:pt idx="35">
                  <c:v>621.46963628891172</c:v>
                </c:pt>
                <c:pt idx="36">
                  <c:v>625.74224003839845</c:v>
                </c:pt>
                <c:pt idx="37">
                  <c:v>630.04421793866186</c:v>
                </c:pt>
                <c:pt idx="38">
                  <c:v>634.37577193699053</c:v>
                </c:pt>
                <c:pt idx="39">
                  <c:v>638.73710536905674</c:v>
                </c:pt>
                <c:pt idx="40">
                  <c:v>643.12842296846975</c:v>
                </c:pt>
                <c:pt idx="41">
                  <c:v>647.5499308763774</c:v>
                </c:pt>
                <c:pt idx="42">
                  <c:v>652.00183665115219</c:v>
                </c:pt>
                <c:pt idx="43">
                  <c:v>656.48434927812923</c:v>
                </c:pt>
                <c:pt idx="44">
                  <c:v>660.99767917941608</c:v>
                </c:pt>
                <c:pt idx="45">
                  <c:v>665.5420382237744</c:v>
                </c:pt>
                <c:pt idx="46">
                  <c:v>670.11763973656343</c:v>
                </c:pt>
                <c:pt idx="47">
                  <c:v>674.72469850975267</c:v>
                </c:pt>
                <c:pt idx="48">
                  <c:v>679.36343081200721</c:v>
                </c:pt>
                <c:pt idx="49">
                  <c:v>684.03405439884045</c:v>
                </c:pt>
                <c:pt idx="50">
                  <c:v>688.73678852283228</c:v>
                </c:pt>
                <c:pt idx="51">
                  <c:v>693.47185394392636</c:v>
                </c:pt>
                <c:pt idx="52">
                  <c:v>698.23947293979109</c:v>
                </c:pt>
                <c:pt idx="53">
                  <c:v>703.0398693162515</c:v>
                </c:pt>
                <c:pt idx="54">
                  <c:v>707.87326841780123</c:v>
                </c:pt>
                <c:pt idx="55">
                  <c:v>712.73989713817355</c:v>
                </c:pt>
                <c:pt idx="56">
                  <c:v>717.63998393099882</c:v>
                </c:pt>
                <c:pt idx="57">
                  <c:v>722.57375882052384</c:v>
                </c:pt>
                <c:pt idx="58">
                  <c:v>727.54145341241474</c:v>
                </c:pt>
                <c:pt idx="59">
                  <c:v>732.54330090462554</c:v>
                </c:pt>
                <c:pt idx="60">
                  <c:v>737.57953609834476</c:v>
                </c:pt>
                <c:pt idx="61">
                  <c:v>742.65039540902035</c:v>
                </c:pt>
                <c:pt idx="62">
                  <c:v>747.75611687745732</c:v>
                </c:pt>
                <c:pt idx="63">
                  <c:v>752.89694018098999</c:v>
                </c:pt>
                <c:pt idx="64">
                  <c:v>758.07310664473425</c:v>
                </c:pt>
                <c:pt idx="65">
                  <c:v>763.28485925291716</c:v>
                </c:pt>
                <c:pt idx="66">
                  <c:v>768.53244266028105</c:v>
                </c:pt>
                <c:pt idx="67">
                  <c:v>773.81610320357049</c:v>
                </c:pt>
                <c:pt idx="68">
                  <c:v>779.13608891309468</c:v>
                </c:pt>
                <c:pt idx="69">
                  <c:v>784.49264952437261</c:v>
                </c:pt>
                <c:pt idx="70">
                  <c:v>789.8860364898519</c:v>
                </c:pt>
                <c:pt idx="71">
                  <c:v>795.31650299071953</c:v>
                </c:pt>
                <c:pt idx="72">
                  <c:v>800.78430394878069</c:v>
                </c:pt>
                <c:pt idx="73">
                  <c:v>806.2896960384287</c:v>
                </c:pt>
                <c:pt idx="74">
                  <c:v>811.83293769869306</c:v>
                </c:pt>
                <c:pt idx="75">
                  <c:v>817.41428914537119</c:v>
                </c:pt>
                <c:pt idx="76">
                  <c:v>823.03401238324568</c:v>
                </c:pt>
                <c:pt idx="77">
                  <c:v>828.69237121838069</c:v>
                </c:pt>
                <c:pt idx="78">
                  <c:v>834.38963127050647</c:v>
                </c:pt>
                <c:pt idx="79">
                  <c:v>840.12605998549134</c:v>
                </c:pt>
                <c:pt idx="80">
                  <c:v>845.90192664789174</c:v>
                </c:pt>
                <c:pt idx="81">
                  <c:v>851.71750239359608</c:v>
                </c:pt>
                <c:pt idx="82">
                  <c:v>857.57306022255216</c:v>
                </c:pt>
                <c:pt idx="83">
                  <c:v>863.46887501158199</c:v>
                </c:pt>
                <c:pt idx="84">
                  <c:v>869.40522352728658</c:v>
                </c:pt>
                <c:pt idx="85">
                  <c:v>875.3823844390372</c:v>
                </c:pt>
                <c:pt idx="86">
                  <c:v>881.40063833205477</c:v>
                </c:pt>
                <c:pt idx="87">
                  <c:v>887.46026772058758</c:v>
                </c:pt>
                <c:pt idx="88">
                  <c:v>893.56155706116715</c:v>
                </c:pt>
                <c:pt idx="89">
                  <c:v>899.70479276596234</c:v>
                </c:pt>
                <c:pt idx="90">
                  <c:v>905.89026321622896</c:v>
                </c:pt>
                <c:pt idx="91">
                  <c:v>912.11825877584033</c:v>
                </c:pt>
                <c:pt idx="92">
                  <c:v>918.38907180492424</c:v>
                </c:pt>
                <c:pt idx="93">
                  <c:v>924.70299667358267</c:v>
                </c:pt>
                <c:pt idx="94">
                  <c:v>931.0603297757134</c:v>
                </c:pt>
                <c:pt idx="95">
                  <c:v>937.4613695429216</c:v>
                </c:pt>
                <c:pt idx="96">
                  <c:v>943.90641645852884</c:v>
                </c:pt>
                <c:pt idx="97">
                  <c:v>950.39577307168111</c:v>
                </c:pt>
                <c:pt idx="98">
                  <c:v>956.92974401154879</c:v>
                </c:pt>
                <c:pt idx="99">
                  <c:v>963.50863600162847</c:v>
                </c:pt>
                <c:pt idx="100">
                  <c:v>970.13275787413932</c:v>
                </c:pt>
                <c:pt idx="101">
                  <c:v>976.80242058452404</c:v>
                </c:pt>
                <c:pt idx="102">
                  <c:v>983.5179372260427</c:v>
                </c:pt>
                <c:pt idx="103">
                  <c:v>990.27962304447101</c:v>
                </c:pt>
                <c:pt idx="104">
                  <c:v>997.08779545290145</c:v>
                </c:pt>
                <c:pt idx="105">
                  <c:v>1003.9427740466399</c:v>
                </c:pt>
                <c:pt idx="106">
                  <c:v>1010.8448806182114</c:v>
                </c:pt>
                <c:pt idx="107">
                  <c:v>1017.7944391724604</c:v>
                </c:pt>
                <c:pt idx="108">
                  <c:v>1024.7917759417714</c:v>
                </c:pt>
                <c:pt idx="109">
                  <c:v>1031.8372194013709</c:v>
                </c:pt>
                <c:pt idx="110">
                  <c:v>1038.9311002847553</c:v>
                </c:pt>
                <c:pt idx="111">
                  <c:v>1046.0737515992132</c:v>
                </c:pt>
                <c:pt idx="112">
                  <c:v>1053.2655086414579</c:v>
                </c:pt>
                <c:pt idx="113">
                  <c:v>1060.506709013368</c:v>
                </c:pt>
                <c:pt idx="114">
                  <c:v>1067.7976926378351</c:v>
                </c:pt>
                <c:pt idx="115">
                  <c:v>1075.1388017747204</c:v>
                </c:pt>
                <c:pt idx="116">
                  <c:v>1082.5303810369214</c:v>
                </c:pt>
                <c:pt idx="117">
                  <c:v>1089.9727774065504</c:v>
                </c:pt>
                <c:pt idx="118">
                  <c:v>1097.4663402512206</c:v>
                </c:pt>
                <c:pt idx="119">
                  <c:v>1105.0114213404486</c:v>
                </c:pt>
                <c:pt idx="120">
                  <c:v>1112.6083748621631</c:v>
                </c:pt>
                <c:pt idx="121">
                  <c:v>1120.2575574393404</c:v>
                </c:pt>
                <c:pt idx="122">
                  <c:v>1127.959328146736</c:v>
                </c:pt>
                <c:pt idx="123">
                  <c:v>1135.714048527745</c:v>
                </c:pt>
                <c:pt idx="124">
                  <c:v>1143.5220826113737</c:v>
                </c:pt>
                <c:pt idx="125">
                  <c:v>1151.3837969293263</c:v>
                </c:pt>
                <c:pt idx="126">
                  <c:v>1159.2995605332162</c:v>
                </c:pt>
                <c:pt idx="127">
                  <c:v>1167.2697450118822</c:v>
                </c:pt>
                <c:pt idx="128">
                  <c:v>1175.294724508839</c:v>
                </c:pt>
                <c:pt idx="129">
                  <c:v>1183.374875739838</c:v>
                </c:pt>
                <c:pt idx="130">
                  <c:v>1191.5105780105487</c:v>
                </c:pt>
                <c:pt idx="131">
                  <c:v>1199.7022132343718</c:v>
                </c:pt>
                <c:pt idx="132">
                  <c:v>1207.9501659503585</c:v>
                </c:pt>
                <c:pt idx="133">
                  <c:v>1216.2548233412663</c:v>
                </c:pt>
                <c:pt idx="134">
                  <c:v>1224.6165752517381</c:v>
                </c:pt>
                <c:pt idx="135">
                  <c:v>1233.0358142065934</c:v>
                </c:pt>
                <c:pt idx="136">
                  <c:v>1241.5129354292631</c:v>
                </c:pt>
                <c:pt idx="137">
                  <c:v>1250.0483368603391</c:v>
                </c:pt>
                <c:pt idx="138">
                  <c:v>1258.6424191762544</c:v>
                </c:pt>
                <c:pt idx="139">
                  <c:v>1267.2955858080913</c:v>
                </c:pt>
                <c:pt idx="140">
                  <c:v>1276.0082429605227</c:v>
                </c:pt>
                <c:pt idx="141">
                  <c:v>1284.7807996308757</c:v>
                </c:pt>
                <c:pt idx="142">
                  <c:v>1293.6136676283386</c:v>
                </c:pt>
                <c:pt idx="143">
                  <c:v>1302.5072615932841</c:v>
                </c:pt>
                <c:pt idx="144">
                  <c:v>1311.4619990167375</c:v>
                </c:pt>
                <c:pt idx="145">
                  <c:v>1320.478300259977</c:v>
                </c:pt>
                <c:pt idx="146">
                  <c:v>1329.5565885742644</c:v>
                </c:pt>
                <c:pt idx="147">
                  <c:v>1338.6972901207128</c:v>
                </c:pt>
                <c:pt idx="148">
                  <c:v>1347.900833990293</c:v>
                </c:pt>
                <c:pt idx="149">
                  <c:v>1357.1676522239768</c:v>
                </c:pt>
                <c:pt idx="150">
                  <c:v>1366.4981798330164</c:v>
                </c:pt>
                <c:pt idx="151">
                  <c:v>1375.8928548193689</c:v>
                </c:pt>
                <c:pt idx="152">
                  <c:v>1385.3521181962524</c:v>
                </c:pt>
                <c:pt idx="153">
                  <c:v>1394.8764140088515</c:v>
                </c:pt>
                <c:pt idx="154">
                  <c:v>1404.466189355162</c:v>
                </c:pt>
                <c:pt idx="155">
                  <c:v>1414.1218944069788</c:v>
                </c:pt>
                <c:pt idx="156">
                  <c:v>1423.8439824310271</c:v>
                </c:pt>
                <c:pt idx="157">
                  <c:v>1433.6329098102397</c:v>
                </c:pt>
                <c:pt idx="158">
                  <c:v>1443.4891360651854</c:v>
                </c:pt>
                <c:pt idx="159">
                  <c:v>1453.4131238756345</c:v>
                </c:pt>
                <c:pt idx="160">
                  <c:v>1463.405339102279</c:v>
                </c:pt>
                <c:pt idx="161">
                  <c:v>1473.4662508086067</c:v>
                </c:pt>
                <c:pt idx="162">
                  <c:v>1483.5963312829163</c:v>
                </c:pt>
                <c:pt idx="163">
                  <c:v>1493.7960560604852</c:v>
                </c:pt>
                <c:pt idx="164">
                  <c:v>1504.0659039459015</c:v>
                </c:pt>
                <c:pt idx="165">
                  <c:v>1514.4063570355293</c:v>
                </c:pt>
                <c:pt idx="166">
                  <c:v>1524.8179007401486</c:v>
                </c:pt>
                <c:pt idx="167">
                  <c:v>1535.3010238077377</c:v>
                </c:pt>
                <c:pt idx="168">
                  <c:v>1545.8562183464155</c:v>
                </c:pt>
                <c:pt idx="169">
                  <c:v>1556.4839798475468</c:v>
                </c:pt>
                <c:pt idx="170">
                  <c:v>1567.1848072089988</c:v>
                </c:pt>
                <c:pt idx="171">
                  <c:v>1577.9592027585604</c:v>
                </c:pt>
                <c:pt idx="172">
                  <c:v>1588.8076722775259</c:v>
                </c:pt>
                <c:pt idx="173">
                  <c:v>1599.7307250244339</c:v>
                </c:pt>
                <c:pt idx="174">
                  <c:v>1610.728873758977</c:v>
                </c:pt>
                <c:pt idx="175">
                  <c:v>1621.8026347660698</c:v>
                </c:pt>
                <c:pt idx="176">
                  <c:v>1632.9525278800866</c:v>
                </c:pt>
                <c:pt idx="177">
                  <c:v>1644.1790765092628</c:v>
                </c:pt>
                <c:pt idx="178">
                  <c:v>1655.4828076602644</c:v>
                </c:pt>
                <c:pt idx="179">
                  <c:v>1666.8642519629284</c:v>
                </c:pt>
                <c:pt idx="180">
                  <c:v>1678.3239436951735</c:v>
                </c:pt>
                <c:pt idx="181">
                  <c:v>1689.8624208080778</c:v>
                </c:pt>
                <c:pt idx="182">
                  <c:v>1701.4802249511336</c:v>
                </c:pt>
                <c:pt idx="183">
                  <c:v>1713.1779014976728</c:v>
                </c:pt>
                <c:pt idx="184">
                  <c:v>1724.9559995704694</c:v>
                </c:pt>
                <c:pt idx="185">
                  <c:v>1736.8150720675162</c:v>
                </c:pt>
                <c:pt idx="186">
                  <c:v>1748.7556756879803</c:v>
                </c:pt>
                <c:pt idx="187">
                  <c:v>1760.7783709583359</c:v>
                </c:pt>
                <c:pt idx="188">
                  <c:v>1772.883722258674</c:v>
                </c:pt>
                <c:pt idx="189">
                  <c:v>1785.0722978492026</c:v>
                </c:pt>
                <c:pt idx="190">
                  <c:v>1797.344669896916</c:v>
                </c:pt>
                <c:pt idx="191">
                  <c:v>1809.7014145024573</c:v>
                </c:pt>
                <c:pt idx="192">
                  <c:v>1822.1431117271618</c:v>
                </c:pt>
                <c:pt idx="193">
                  <c:v>1834.6703456202863</c:v>
                </c:pt>
                <c:pt idx="194">
                  <c:v>1847.2837042464253</c:v>
                </c:pt>
                <c:pt idx="195">
                  <c:v>1859.9837797131195</c:v>
                </c:pt>
                <c:pt idx="196">
                  <c:v>1872.771168198647</c:v>
                </c:pt>
                <c:pt idx="197">
                  <c:v>1885.6464699800131</c:v>
                </c:pt>
                <c:pt idx="198">
                  <c:v>1898.6102894611258</c:v>
                </c:pt>
                <c:pt idx="199">
                  <c:v>1911.6632352011707</c:v>
                </c:pt>
                <c:pt idx="200">
                  <c:v>1924.8059199431787</c:v>
                </c:pt>
                <c:pt idx="201">
                  <c:v>1938.038960642788</c:v>
                </c:pt>
                <c:pt idx="202">
                  <c:v>1951.3629784972068</c:v>
                </c:pt>
                <c:pt idx="203">
                  <c:v>1964.7785989743747</c:v>
                </c:pt>
                <c:pt idx="204">
                  <c:v>1978.2864518423235</c:v>
                </c:pt>
                <c:pt idx="205">
                  <c:v>1991.887171198739</c:v>
                </c:pt>
                <c:pt idx="206">
                  <c:v>2005.5813955007302</c:v>
                </c:pt>
                <c:pt idx="207">
                  <c:v>2019.3697675947978</c:v>
                </c:pt>
                <c:pt idx="208">
                  <c:v>2033.2529347470122</c:v>
                </c:pt>
                <c:pt idx="209">
                  <c:v>2047.2315486733983</c:v>
                </c:pt>
                <c:pt idx="210">
                  <c:v>2061.3062655705276</c:v>
                </c:pt>
                <c:pt idx="211">
                  <c:v>2075.477746146325</c:v>
                </c:pt>
                <c:pt idx="212">
                  <c:v>2089.7466556510813</c:v>
                </c:pt>
                <c:pt idx="213">
                  <c:v>2104.1136639086831</c:v>
                </c:pt>
                <c:pt idx="214">
                  <c:v>2118.5794453480553</c:v>
                </c:pt>
                <c:pt idx="215">
                  <c:v>2133.1446790348227</c:v>
                </c:pt>
                <c:pt idx="216">
                  <c:v>2147.810048703187</c:v>
                </c:pt>
                <c:pt idx="217">
                  <c:v>2162.5762427880213</c:v>
                </c:pt>
                <c:pt idx="218">
                  <c:v>2177.4439544571887</c:v>
                </c:pt>
                <c:pt idx="219">
                  <c:v>2192.4138816440818</c:v>
                </c:pt>
                <c:pt idx="220">
                  <c:v>2207.4867270803852</c:v>
                </c:pt>
                <c:pt idx="221">
                  <c:v>2222.6631983290627</c:v>
                </c:pt>
                <c:pt idx="222">
                  <c:v>2237.9440078175749</c:v>
                </c:pt>
                <c:pt idx="223">
                  <c:v>2253.3298728713207</c:v>
                </c:pt>
                <c:pt idx="224">
                  <c:v>2268.821515747311</c:v>
                </c:pt>
                <c:pt idx="225">
                  <c:v>2284.4196636680736</c:v>
                </c:pt>
                <c:pt idx="226">
                  <c:v>2300.1250488557916</c:v>
                </c:pt>
                <c:pt idx="227">
                  <c:v>2315.9384085666752</c:v>
                </c:pt>
                <c:pt idx="228">
                  <c:v>2331.8604851255714</c:v>
                </c:pt>
                <c:pt idx="229">
                  <c:v>2347.8920259608099</c:v>
                </c:pt>
                <c:pt idx="230">
                  <c:v>2364.03378363929</c:v>
                </c:pt>
                <c:pt idx="231">
                  <c:v>2380.2865159018102</c:v>
                </c:pt>
                <c:pt idx="232">
                  <c:v>2396.6509856986354</c:v>
                </c:pt>
                <c:pt idx="233">
                  <c:v>2413.1279612253134</c:v>
                </c:pt>
                <c:pt idx="234">
                  <c:v>2429.7182159587373</c:v>
                </c:pt>
                <c:pt idx="235">
                  <c:v>2446.4225286934538</c:v>
                </c:pt>
                <c:pt idx="236">
                  <c:v>2463.2416835782215</c:v>
                </c:pt>
                <c:pt idx="237">
                  <c:v>2480.1764701528218</c:v>
                </c:pt>
                <c:pt idx="238">
                  <c:v>2497.227683385122</c:v>
                </c:pt>
                <c:pt idx="239">
                  <c:v>2514.396123708395</c:v>
                </c:pt>
                <c:pt idx="240">
                  <c:v>2531.6825970588902</c:v>
                </c:pt>
                <c:pt idx="241">
                  <c:v>2549.0879149136699</c:v>
                </c:pt>
                <c:pt idx="242">
                  <c:v>2566.6128943287013</c:v>
                </c:pt>
                <c:pt idx="243">
                  <c:v>2584.2583579772113</c:v>
                </c:pt>
                <c:pt idx="244">
                  <c:v>2602.0251341883045</c:v>
                </c:pt>
                <c:pt idx="245">
                  <c:v>2619.9140569858491</c:v>
                </c:pt>
                <c:pt idx="246">
                  <c:v>2637.9259661276269</c:v>
                </c:pt>
                <c:pt idx="247">
                  <c:v>2656.0617071447546</c:v>
                </c:pt>
                <c:pt idx="248">
                  <c:v>2674.3221313813747</c:v>
                </c:pt>
                <c:pt idx="249">
                  <c:v>2692.7080960346216</c:v>
                </c:pt>
                <c:pt idx="250">
                  <c:v>2711.2204641948597</c:v>
                </c:pt>
                <c:pt idx="251">
                  <c:v>2729.8601048861992</c:v>
                </c:pt>
                <c:pt idx="252">
                  <c:v>2748.6278931072916</c:v>
                </c:pt>
                <c:pt idx="253">
                  <c:v>2767.5247098724044</c:v>
                </c:pt>
                <c:pt idx="254">
                  <c:v>2786.5514422527772</c:v>
                </c:pt>
                <c:pt idx="255">
                  <c:v>2805.7089834182648</c:v>
                </c:pt>
                <c:pt idx="256">
                  <c:v>2824.9982326792651</c:v>
                </c:pt>
                <c:pt idx="257">
                  <c:v>2844.4200955289352</c:v>
                </c:pt>
                <c:pt idx="258">
                  <c:v>2863.9754836856969</c:v>
                </c:pt>
                <c:pt idx="259">
                  <c:v>2883.6653151360356</c:v>
                </c:pt>
                <c:pt idx="260">
                  <c:v>2903.4905141775957</c:v>
                </c:pt>
                <c:pt idx="261">
                  <c:v>2923.4520114625666</c:v>
                </c:pt>
                <c:pt idx="262">
                  <c:v>2943.5507440413721</c:v>
                </c:pt>
                <c:pt idx="263">
                  <c:v>2963.7876554066565</c:v>
                </c:pt>
                <c:pt idx="264">
                  <c:v>2984.1636955375775</c:v>
                </c:pt>
                <c:pt idx="265">
                  <c:v>3004.6798209443982</c:v>
                </c:pt>
                <c:pt idx="266">
                  <c:v>3025.3369947133911</c:v>
                </c:pt>
                <c:pt idx="267">
                  <c:v>3046.1361865520457</c:v>
                </c:pt>
                <c:pt idx="268">
                  <c:v>3067.0783728345909</c:v>
                </c:pt>
                <c:pt idx="269">
                  <c:v>3088.1645366478288</c:v>
                </c:pt>
                <c:pt idx="270">
                  <c:v>3109.3956678372829</c:v>
                </c:pt>
                <c:pt idx="271">
                  <c:v>3130.7727630536642</c:v>
                </c:pt>
                <c:pt idx="272">
                  <c:v>3152.2968257996581</c:v>
                </c:pt>
                <c:pt idx="273">
                  <c:v>3173.968866477031</c:v>
                </c:pt>
                <c:pt idx="274">
                  <c:v>3195.7899024340604</c:v>
                </c:pt>
                <c:pt idx="275">
                  <c:v>3217.7609580132944</c:v>
                </c:pt>
                <c:pt idx="276">
                  <c:v>3239.8830645996359</c:v>
                </c:pt>
                <c:pt idx="277">
                  <c:v>3262.1572606687587</c:v>
                </c:pt>
                <c:pt idx="278">
                  <c:v>3284.5845918358564</c:v>
                </c:pt>
                <c:pt idx="279">
                  <c:v>3307.1661109047277</c:v>
                </c:pt>
                <c:pt idx="280">
                  <c:v>3329.9028779171977</c:v>
                </c:pt>
                <c:pt idx="281">
                  <c:v>3352.7959602028786</c:v>
                </c:pt>
                <c:pt idx="282">
                  <c:v>3375.8464324292731</c:v>
                </c:pt>
                <c:pt idx="283">
                  <c:v>3399.0553766522244</c:v>
                </c:pt>
                <c:pt idx="284">
                  <c:v>3422.4238823667083</c:v>
                </c:pt>
                <c:pt idx="285">
                  <c:v>3445.9530465579796</c:v>
                </c:pt>
                <c:pt idx="286">
                  <c:v>3469.6439737530654</c:v>
                </c:pt>
                <c:pt idx="287">
                  <c:v>3493.4977760726179</c:v>
                </c:pt>
                <c:pt idx="288">
                  <c:v>3517.5155732831172</c:v>
                </c:pt>
                <c:pt idx="289">
                  <c:v>3541.6984928494389</c:v>
                </c:pt>
                <c:pt idx="290">
                  <c:v>3566.0476699877786</c:v>
                </c:pt>
                <c:pt idx="291">
                  <c:v>3590.5642477189444</c:v>
                </c:pt>
                <c:pt idx="292">
                  <c:v>3615.2493769220123</c:v>
                </c:pt>
                <c:pt idx="293">
                  <c:v>3640.1042163883512</c:v>
                </c:pt>
                <c:pt idx="294">
                  <c:v>3665.1299328760215</c:v>
                </c:pt>
                <c:pt idx="295">
                  <c:v>3690.3277011645441</c:v>
                </c:pt>
                <c:pt idx="296">
                  <c:v>3715.6987041100501</c:v>
                </c:pt>
                <c:pt idx="297">
                  <c:v>3741.2441327008069</c:v>
                </c:pt>
                <c:pt idx="298">
                  <c:v>3766.9651861131247</c:v>
                </c:pt>
                <c:pt idx="299">
                  <c:v>3792.8630717676524</c:v>
                </c:pt>
                <c:pt idx="300">
                  <c:v>3818.9390053860552</c:v>
                </c:pt>
                <c:pt idx="301">
                  <c:v>3845.194211048085</c:v>
                </c:pt>
                <c:pt idx="302">
                  <c:v>3871.6299212490403</c:v>
                </c:pt>
                <c:pt idx="303">
                  <c:v>3898.2473769576272</c:v>
                </c:pt>
                <c:pt idx="304">
                  <c:v>3925.047827674211</c:v>
                </c:pt>
                <c:pt idx="305">
                  <c:v>3952.0325314894712</c:v>
                </c:pt>
                <c:pt idx="306">
                  <c:v>3979.2027551434612</c:v>
                </c:pt>
                <c:pt idx="307">
                  <c:v>4006.5597740850726</c:v>
                </c:pt>
                <c:pt idx="308">
                  <c:v>4034.1048725319074</c:v>
                </c:pt>
                <c:pt idx="309">
                  <c:v>4061.8393435305643</c:v>
                </c:pt>
                <c:pt idx="310">
                  <c:v>4089.7644890173369</c:v>
                </c:pt>
                <c:pt idx="311">
                  <c:v>4117.8816198793311</c:v>
                </c:pt>
                <c:pt idx="312">
                  <c:v>4146.1920560160015</c:v>
                </c:pt>
                <c:pt idx="313">
                  <c:v>4174.6971264011117</c:v>
                </c:pt>
                <c:pt idx="314">
                  <c:v>4203.398169145119</c:v>
                </c:pt>
                <c:pt idx="315">
                  <c:v>4232.2965315579922</c:v>
                </c:pt>
                <c:pt idx="316">
                  <c:v>4261.3935702124527</c:v>
                </c:pt>
                <c:pt idx="317">
                  <c:v>4290.6906510076633</c:v>
                </c:pt>
                <c:pt idx="318">
                  <c:v>4320.1891492333416</c:v>
                </c:pt>
                <c:pt idx="319">
                  <c:v>4349.8904496343202</c:v>
                </c:pt>
                <c:pt idx="320">
                  <c:v>4379.7959464755568</c:v>
                </c:pt>
                <c:pt idx="321">
                  <c:v>4409.9070436075763</c:v>
                </c:pt>
                <c:pt idx="322">
                  <c:v>4440.2251545323779</c:v>
                </c:pt>
                <c:pt idx="323">
                  <c:v>4470.7517024697881</c:v>
                </c:pt>
                <c:pt idx="324">
                  <c:v>4501.4881204242683</c:v>
                </c:pt>
                <c:pt idx="325">
                  <c:v>4532.4358512521849</c:v>
                </c:pt>
                <c:pt idx="326">
                  <c:v>4563.5963477295436</c:v>
                </c:pt>
                <c:pt idx="327">
                  <c:v>4594.9710726201838</c:v>
                </c:pt>
                <c:pt idx="328">
                  <c:v>4626.5614987444478</c:v>
                </c:pt>
                <c:pt idx="329">
                  <c:v>4658.3691090483153</c:v>
                </c:pt>
                <c:pt idx="330">
                  <c:v>4690.3953966730223</c:v>
                </c:pt>
                <c:pt idx="331">
                  <c:v>4722.6418650251499</c:v>
                </c:pt>
                <c:pt idx="332">
                  <c:v>4755.1100278471977</c:v>
                </c:pt>
                <c:pt idx="333">
                  <c:v>4787.8014092886478</c:v>
                </c:pt>
                <c:pt idx="334">
                  <c:v>4820.7175439775074</c:v>
                </c:pt>
                <c:pt idx="335">
                  <c:v>4853.859977092352</c:v>
                </c:pt>
                <c:pt idx="336">
                  <c:v>4887.230264434862</c:v>
                </c:pt>
                <c:pt idx="337">
                  <c:v>4920.8299725028519</c:v>
                </c:pt>
                <c:pt idx="338">
                  <c:v>4954.6606785638087</c:v>
                </c:pt>
                <c:pt idx="339">
                  <c:v>4988.7239707289355</c:v>
                </c:pt>
                <c:pt idx="340">
                  <c:v>5023.0214480276964</c:v>
                </c:pt>
                <c:pt idx="341">
                  <c:v>5057.5547204828872</c:v>
                </c:pt>
                <c:pt idx="342">
                  <c:v>5092.3254091862073</c:v>
                </c:pt>
                <c:pt idx="343">
                  <c:v>5127.335146374362</c:v>
                </c:pt>
                <c:pt idx="344">
                  <c:v>5162.5855755056855</c:v>
                </c:pt>
                <c:pt idx="345">
                  <c:v>5198.0783513372871</c:v>
                </c:pt>
                <c:pt idx="346">
                  <c:v>5233.8151400027309</c:v>
                </c:pt>
                <c:pt idx="347">
                  <c:v>5269.79761909025</c:v>
                </c:pt>
                <c:pt idx="348">
                  <c:v>5306.0274777214954</c:v>
                </c:pt>
                <c:pt idx="349">
                  <c:v>5342.5064166308312</c:v>
                </c:pt>
                <c:pt idx="350">
                  <c:v>5379.2361482451679</c:v>
                </c:pt>
                <c:pt idx="351">
                  <c:v>5416.2183967643532</c:v>
                </c:pt>
                <c:pt idx="352">
                  <c:v>5453.4548982421084</c:v>
                </c:pt>
                <c:pt idx="353">
                  <c:v>5490.9474006675227</c:v>
                </c:pt>
                <c:pt idx="354">
                  <c:v>5528.6976640471121</c:v>
                </c:pt>
                <c:pt idx="355">
                  <c:v>5566.707460487436</c:v>
                </c:pt>
                <c:pt idx="356">
                  <c:v>5604.9785742782869</c:v>
                </c:pt>
                <c:pt idx="357">
                  <c:v>5643.5128019764506</c:v>
                </c:pt>
                <c:pt idx="358">
                  <c:v>5682.3119524900385</c:v>
                </c:pt>
                <c:pt idx="359">
                  <c:v>5721.3778471634078</c:v>
                </c:pt>
              </c:numCache>
            </c:numRef>
          </c:yVal>
          <c:smooth val="1"/>
          <c:extLst>
            <c:ext xmlns:c16="http://schemas.microsoft.com/office/drawing/2014/chart" uri="{C3380CC4-5D6E-409C-BE32-E72D297353CC}">
              <c16:uniqueId val="{00000004-6669-48CA-9E24-C2F72906E3BE}"/>
            </c:ext>
          </c:extLst>
        </c:ser>
        <c:ser>
          <c:idx val="4"/>
          <c:order val="4"/>
          <c:tx>
            <c:strRef>
              <c:f>'Amoritization Scenario 10'!$P$7</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10'!$P$8:$P$367</c:f>
              <c:numCache>
                <c:formatCode>"$"#,##0.00_);[Red]\("$"#,##0.00\)</c:formatCode>
                <c:ptCount val="360"/>
                <c:pt idx="0">
                  <c:v>5271.75</c:v>
                </c:pt>
                <c:pt idx="1">
                  <c:v>5268.3883840509461</c:v>
                </c:pt>
                <c:pt idx="2">
                  <c:v>5265.0036569922413</c:v>
                </c:pt>
                <c:pt idx="3">
                  <c:v>5261.5956599350084</c:v>
                </c:pt>
                <c:pt idx="4">
                  <c:v>5258.164232898007</c:v>
                </c:pt>
                <c:pt idx="5">
                  <c:v>5254.7092148001257</c:v>
                </c:pt>
                <c:pt idx="6">
                  <c:v>5251.2304434528214</c:v>
                </c:pt>
                <c:pt idx="7">
                  <c:v>5247.7277555525052</c:v>
                </c:pt>
                <c:pt idx="8">
                  <c:v>5244.200986672874</c:v>
                </c:pt>
                <c:pt idx="9">
                  <c:v>5240.6499712571949</c:v>
                </c:pt>
                <c:pt idx="10">
                  <c:v>5237.0745426105341</c:v>
                </c:pt>
                <c:pt idx="11">
                  <c:v>5233.4745328919262</c:v>
                </c:pt>
                <c:pt idx="12">
                  <c:v>5229.8497731065036</c:v>
                </c:pt>
                <c:pt idx="13">
                  <c:v>5226.2000930975555</c:v>
                </c:pt>
                <c:pt idx="14">
                  <c:v>5222.5253215385474</c:v>
                </c:pt>
                <c:pt idx="15">
                  <c:v>5218.8252859250697</c:v>
                </c:pt>
                <c:pt idx="16">
                  <c:v>5215.0998125667502</c:v>
                </c:pt>
                <c:pt idx="17">
                  <c:v>5211.3487265790918</c:v>
                </c:pt>
                <c:pt idx="18">
                  <c:v>5207.5718518752674</c:v>
                </c:pt>
                <c:pt idx="19">
                  <c:v>5203.7690111578549</c:v>
                </c:pt>
                <c:pt idx="20">
                  <c:v>5199.9400259105105</c:v>
                </c:pt>
                <c:pt idx="21">
                  <c:v>5196.0847163895914</c:v>
                </c:pt>
                <c:pt idx="22">
                  <c:v>5192.2029016157148</c:v>
                </c:pt>
                <c:pt idx="23">
                  <c:v>5188.294399365268</c:v>
                </c:pt>
                <c:pt idx="24">
                  <c:v>5184.3590261618492</c:v>
                </c:pt>
                <c:pt idx="25">
                  <c:v>5180.3965972676579</c:v>
                </c:pt>
                <c:pt idx="26">
                  <c:v>5176.4069266748184</c:v>
                </c:pt>
                <c:pt idx="27">
                  <c:v>5172.3898270966529</c:v>
                </c:pt>
                <c:pt idx="28">
                  <c:v>5168.3451099588874</c:v>
                </c:pt>
                <c:pt idx="29">
                  <c:v>5164.2725853907996</c:v>
                </c:pt>
                <c:pt idx="30">
                  <c:v>5160.1720622163066</c:v>
                </c:pt>
                <c:pt idx="31">
                  <c:v>5156.0433479449894</c:v>
                </c:pt>
                <c:pt idx="32">
                  <c:v>5151.8862487630568</c:v>
                </c:pt>
                <c:pt idx="33">
                  <c:v>5147.7005695242469</c:v>
                </c:pt>
                <c:pt idx="34">
                  <c:v>5143.4861137406715</c:v>
                </c:pt>
                <c:pt idx="35">
                  <c:v>5139.2426835735841</c:v>
                </c:pt>
                <c:pt idx="36">
                  <c:v>5134.9700798240974</c:v>
                </c:pt>
                <c:pt idx="37">
                  <c:v>5130.668101923834</c:v>
                </c:pt>
                <c:pt idx="38">
                  <c:v>5126.3365479255053</c:v>
                </c:pt>
                <c:pt idx="39">
                  <c:v>5121.9752144934391</c:v>
                </c:pt>
                <c:pt idx="40">
                  <c:v>5117.5838968940261</c:v>
                </c:pt>
                <c:pt idx="41">
                  <c:v>5113.1623889861185</c:v>
                </c:pt>
                <c:pt idx="42">
                  <c:v>5108.7104832113437</c:v>
                </c:pt>
                <c:pt idx="43">
                  <c:v>5104.2279705843666</c:v>
                </c:pt>
                <c:pt idx="44">
                  <c:v>5099.7146406830798</c:v>
                </c:pt>
                <c:pt idx="45">
                  <c:v>5095.1702816387215</c:v>
                </c:pt>
                <c:pt idx="46">
                  <c:v>5090.5946801259324</c:v>
                </c:pt>
                <c:pt idx="47">
                  <c:v>5085.9876213527432</c:v>
                </c:pt>
                <c:pt idx="48">
                  <c:v>5081.3488890504887</c:v>
                </c:pt>
                <c:pt idx="49">
                  <c:v>5076.6782654636554</c:v>
                </c:pt>
                <c:pt idx="50">
                  <c:v>5071.9755313396636</c:v>
                </c:pt>
                <c:pt idx="51">
                  <c:v>5067.2404659185695</c:v>
                </c:pt>
                <c:pt idx="52">
                  <c:v>5062.4728469227048</c:v>
                </c:pt>
                <c:pt idx="53">
                  <c:v>5057.6724505462444</c:v>
                </c:pt>
                <c:pt idx="54">
                  <c:v>5052.8390514446946</c:v>
                </c:pt>
                <c:pt idx="55">
                  <c:v>5047.9724227243223</c:v>
                </c:pt>
                <c:pt idx="56">
                  <c:v>5043.072335931497</c:v>
                </c:pt>
                <c:pt idx="57">
                  <c:v>5038.138561041972</c:v>
                </c:pt>
                <c:pt idx="58">
                  <c:v>5033.1708664500811</c:v>
                </c:pt>
                <c:pt idx="59">
                  <c:v>5028.1690189578703</c:v>
                </c:pt>
                <c:pt idx="60">
                  <c:v>5023.1327837641511</c:v>
                </c:pt>
                <c:pt idx="61">
                  <c:v>5018.0619244534755</c:v>
                </c:pt>
                <c:pt idx="62">
                  <c:v>5012.9562029850385</c:v>
                </c:pt>
                <c:pt idx="63">
                  <c:v>5007.8153796815059</c:v>
                </c:pt>
                <c:pt idx="64">
                  <c:v>5002.6392132177616</c:v>
                </c:pt>
                <c:pt idx="65">
                  <c:v>4997.4274606095787</c:v>
                </c:pt>
                <c:pt idx="66">
                  <c:v>4992.1798772022148</c:v>
                </c:pt>
                <c:pt idx="67">
                  <c:v>4986.8962166589254</c:v>
                </c:pt>
                <c:pt idx="68">
                  <c:v>4981.5762309494012</c:v>
                </c:pt>
                <c:pt idx="69">
                  <c:v>4976.2196703381233</c:v>
                </c:pt>
                <c:pt idx="70">
                  <c:v>4970.826283372644</c:v>
                </c:pt>
                <c:pt idx="71">
                  <c:v>4965.3958168717763</c:v>
                </c:pt>
                <c:pt idx="72">
                  <c:v>4959.9280159137152</c:v>
                </c:pt>
                <c:pt idx="73">
                  <c:v>4954.4226238240672</c:v>
                </c:pt>
                <c:pt idx="74">
                  <c:v>4948.8793821638028</c:v>
                </c:pt>
                <c:pt idx="75">
                  <c:v>4943.2980307171247</c:v>
                </c:pt>
                <c:pt idx="76">
                  <c:v>4937.6783074792502</c:v>
                </c:pt>
                <c:pt idx="77">
                  <c:v>4932.0199486441152</c:v>
                </c:pt>
                <c:pt idx="78">
                  <c:v>4926.3226885919894</c:v>
                </c:pt>
                <c:pt idx="79">
                  <c:v>4920.5862598770045</c:v>
                </c:pt>
                <c:pt idx="80">
                  <c:v>4914.8103932146041</c:v>
                </c:pt>
                <c:pt idx="81">
                  <c:v>4908.9948174688998</c:v>
                </c:pt>
                <c:pt idx="82">
                  <c:v>4903.1392596399437</c:v>
                </c:pt>
                <c:pt idx="83">
                  <c:v>4897.2434448509139</c:v>
                </c:pt>
                <c:pt idx="84">
                  <c:v>4891.3070963352093</c:v>
                </c:pt>
                <c:pt idx="85">
                  <c:v>4885.3299354234587</c:v>
                </c:pt>
                <c:pt idx="86">
                  <c:v>4879.3116815304411</c:v>
                </c:pt>
                <c:pt idx="87">
                  <c:v>4873.2520521419083</c:v>
                </c:pt>
                <c:pt idx="88">
                  <c:v>4867.1507628013287</c:v>
                </c:pt>
                <c:pt idx="89">
                  <c:v>4861.0075270965335</c:v>
                </c:pt>
                <c:pt idx="90">
                  <c:v>4854.8220566462669</c:v>
                </c:pt>
                <c:pt idx="91">
                  <c:v>4848.5940610866555</c:v>
                </c:pt>
                <c:pt idx="92">
                  <c:v>4842.3232480575716</c:v>
                </c:pt>
                <c:pt idx="93">
                  <c:v>4836.0093231889132</c:v>
                </c:pt>
                <c:pt idx="94">
                  <c:v>4829.6519900867825</c:v>
                </c:pt>
                <c:pt idx="95">
                  <c:v>4823.2509503195743</c:v>
                </c:pt>
                <c:pt idx="96">
                  <c:v>4816.805903403967</c:v>
                </c:pt>
                <c:pt idx="97">
                  <c:v>4810.3165467908148</c:v>
                </c:pt>
                <c:pt idx="98">
                  <c:v>4803.7825758509471</c:v>
                </c:pt>
                <c:pt idx="99">
                  <c:v>4797.2036838608674</c:v>
                </c:pt>
                <c:pt idx="100">
                  <c:v>4790.5795619883565</c:v>
                </c:pt>
                <c:pt idx="101">
                  <c:v>4783.9098992779718</c:v>
                </c:pt>
                <c:pt idx="102">
                  <c:v>4777.1943826364532</c:v>
                </c:pt>
                <c:pt idx="103">
                  <c:v>4770.4326968180249</c:v>
                </c:pt>
                <c:pt idx="104">
                  <c:v>4763.6245244095944</c:v>
                </c:pt>
                <c:pt idx="105">
                  <c:v>4756.769545815856</c:v>
                </c:pt>
                <c:pt idx="106">
                  <c:v>4749.8674392442845</c:v>
                </c:pt>
                <c:pt idx="107">
                  <c:v>4742.9178806900354</c:v>
                </c:pt>
                <c:pt idx="108">
                  <c:v>4735.9205439207244</c:v>
                </c:pt>
                <c:pt idx="109">
                  <c:v>4728.8751004611249</c:v>
                </c:pt>
                <c:pt idx="110">
                  <c:v>4721.7812195777406</c:v>
                </c:pt>
                <c:pt idx="111">
                  <c:v>4714.6385682632827</c:v>
                </c:pt>
                <c:pt idx="112">
                  <c:v>4707.4468112210379</c:v>
                </c:pt>
                <c:pt idx="113">
                  <c:v>4700.2056108491279</c:v>
                </c:pt>
                <c:pt idx="114">
                  <c:v>4692.9146272246608</c:v>
                </c:pt>
                <c:pt idx="115">
                  <c:v>4685.5735180877755</c:v>
                </c:pt>
                <c:pt idx="116">
                  <c:v>4678.1819388255744</c:v>
                </c:pt>
                <c:pt idx="117">
                  <c:v>4670.7395424559454</c:v>
                </c:pt>
                <c:pt idx="118">
                  <c:v>4663.2459796112753</c:v>
                </c:pt>
                <c:pt idx="119">
                  <c:v>4655.7008985220473</c:v>
                </c:pt>
                <c:pt idx="120">
                  <c:v>4648.1039450003327</c:v>
                </c:pt>
                <c:pt idx="121">
                  <c:v>4640.4547624231554</c:v>
                </c:pt>
                <c:pt idx="122">
                  <c:v>4632.7529917157599</c:v>
                </c:pt>
                <c:pt idx="123">
                  <c:v>4624.9982713347508</c:v>
                </c:pt>
                <c:pt idx="124">
                  <c:v>4617.1902372511222</c:v>
                </c:pt>
                <c:pt idx="125">
                  <c:v>4609.3285229331696</c:v>
                </c:pt>
                <c:pt idx="126">
                  <c:v>4601.4127593292797</c:v>
                </c:pt>
                <c:pt idx="127">
                  <c:v>4593.4425748506137</c:v>
                </c:pt>
                <c:pt idx="128">
                  <c:v>4585.4175953536569</c:v>
                </c:pt>
                <c:pt idx="129">
                  <c:v>4577.3374441226579</c:v>
                </c:pt>
                <c:pt idx="130">
                  <c:v>4569.2017418519472</c:v>
                </c:pt>
                <c:pt idx="131">
                  <c:v>4561.010106628124</c:v>
                </c:pt>
                <c:pt idx="132">
                  <c:v>4552.7621539121374</c:v>
                </c:pt>
                <c:pt idx="133">
                  <c:v>4544.4574965212296</c:v>
                </c:pt>
                <c:pt idx="134">
                  <c:v>4536.0957446107577</c:v>
                </c:pt>
                <c:pt idx="135">
                  <c:v>4527.6765056559025</c:v>
                </c:pt>
                <c:pt idx="136">
                  <c:v>4519.1993844332328</c:v>
                </c:pt>
                <c:pt idx="137">
                  <c:v>4510.6639830021568</c:v>
                </c:pt>
                <c:pt idx="138">
                  <c:v>4502.0699006862415</c:v>
                </c:pt>
                <c:pt idx="139">
                  <c:v>4493.4167340544045</c:v>
                </c:pt>
                <c:pt idx="140">
                  <c:v>4484.7040769019732</c:v>
                </c:pt>
                <c:pt idx="141">
                  <c:v>4475.9315202316202</c:v>
                </c:pt>
                <c:pt idx="142">
                  <c:v>4467.0986522341573</c:v>
                </c:pt>
                <c:pt idx="143">
                  <c:v>4458.2050582692118</c:v>
                </c:pt>
                <c:pt idx="144">
                  <c:v>4449.2503208457583</c:v>
                </c:pt>
                <c:pt idx="145">
                  <c:v>4440.2340196025189</c:v>
                </c:pt>
                <c:pt idx="146">
                  <c:v>4431.1557312882314</c:v>
                </c:pt>
                <c:pt idx="147">
                  <c:v>4422.0150297417831</c:v>
                </c:pt>
                <c:pt idx="148">
                  <c:v>4412.8114858722029</c:v>
                </c:pt>
                <c:pt idx="149">
                  <c:v>4403.5446676385191</c:v>
                </c:pt>
                <c:pt idx="150">
                  <c:v>4394.2141400294795</c:v>
                </c:pt>
                <c:pt idx="151">
                  <c:v>4384.8194650431269</c:v>
                </c:pt>
                <c:pt idx="152">
                  <c:v>4375.3602016662435</c:v>
                </c:pt>
                <c:pt idx="153">
                  <c:v>4365.8359058536444</c:v>
                </c:pt>
                <c:pt idx="154">
                  <c:v>4356.2461305073339</c:v>
                </c:pt>
                <c:pt idx="155">
                  <c:v>4346.5904254555171</c:v>
                </c:pt>
                <c:pt idx="156">
                  <c:v>4336.8683374314687</c:v>
                </c:pt>
                <c:pt idx="157">
                  <c:v>4327.0794100522562</c:v>
                </c:pt>
                <c:pt idx="158">
                  <c:v>4317.2231837973104</c:v>
                </c:pt>
                <c:pt idx="159">
                  <c:v>4307.2991959868614</c:v>
                </c:pt>
                <c:pt idx="160">
                  <c:v>4297.3069807602169</c:v>
                </c:pt>
                <c:pt idx="161">
                  <c:v>4287.2460690538892</c:v>
                </c:pt>
                <c:pt idx="162">
                  <c:v>4277.1159885795796</c:v>
                </c:pt>
                <c:pt idx="163">
                  <c:v>4266.9162638020107</c:v>
                </c:pt>
                <c:pt idx="164">
                  <c:v>4256.6464159165944</c:v>
                </c:pt>
                <c:pt idx="165">
                  <c:v>4246.3059628269666</c:v>
                </c:pt>
                <c:pt idx="166">
                  <c:v>4235.8944191223472</c:v>
                </c:pt>
                <c:pt idx="167">
                  <c:v>4225.4112960547582</c:v>
                </c:pt>
                <c:pt idx="168">
                  <c:v>4214.8561015160803</c:v>
                </c:pt>
                <c:pt idx="169">
                  <c:v>4204.228340014949</c:v>
                </c:pt>
                <c:pt idx="170">
                  <c:v>4193.5275126534971</c:v>
                </c:pt>
                <c:pt idx="171">
                  <c:v>4182.7531171039354</c:v>
                </c:pt>
                <c:pt idx="172">
                  <c:v>4171.90464758497</c:v>
                </c:pt>
                <c:pt idx="173">
                  <c:v>4160.9815948380619</c:v>
                </c:pt>
                <c:pt idx="174">
                  <c:v>4149.9834461035189</c:v>
                </c:pt>
                <c:pt idx="175">
                  <c:v>4138.9096850964261</c:v>
                </c:pt>
                <c:pt idx="176">
                  <c:v>4127.7597919824093</c:v>
                </c:pt>
                <c:pt idx="177">
                  <c:v>4116.533243353233</c:v>
                </c:pt>
                <c:pt idx="178">
                  <c:v>4105.2295122022315</c:v>
                </c:pt>
                <c:pt idx="179">
                  <c:v>4093.8480678995675</c:v>
                </c:pt>
                <c:pt idx="180">
                  <c:v>4082.3883761673223</c:v>
                </c:pt>
                <c:pt idx="181">
                  <c:v>4070.8498990544181</c:v>
                </c:pt>
                <c:pt idx="182">
                  <c:v>4059.2320949113623</c:v>
                </c:pt>
                <c:pt idx="183">
                  <c:v>4047.5344183648231</c:v>
                </c:pt>
                <c:pt idx="184">
                  <c:v>4035.7563202920264</c:v>
                </c:pt>
                <c:pt idx="185">
                  <c:v>4023.8972477949796</c:v>
                </c:pt>
                <c:pt idx="186">
                  <c:v>4011.9566441745155</c:v>
                </c:pt>
                <c:pt idx="187">
                  <c:v>3999.9339489041599</c:v>
                </c:pt>
                <c:pt idx="188">
                  <c:v>3987.8285976038219</c:v>
                </c:pt>
                <c:pt idx="189">
                  <c:v>3975.6400220132932</c:v>
                </c:pt>
                <c:pt idx="190">
                  <c:v>3963.3676499655799</c:v>
                </c:pt>
                <c:pt idx="191">
                  <c:v>3951.0109053600386</c:v>
                </c:pt>
                <c:pt idx="192">
                  <c:v>3938.5692081353341</c:v>
                </c:pt>
                <c:pt idx="193">
                  <c:v>3926.0419742422096</c:v>
                </c:pt>
                <c:pt idx="194">
                  <c:v>3913.4286156160706</c:v>
                </c:pt>
                <c:pt idx="195">
                  <c:v>3900.7285401493764</c:v>
                </c:pt>
                <c:pt idx="196">
                  <c:v>3887.9411516638488</c:v>
                </c:pt>
                <c:pt idx="197">
                  <c:v>3875.0658498824828</c:v>
                </c:pt>
                <c:pt idx="198">
                  <c:v>3862.10203040137</c:v>
                </c:pt>
                <c:pt idx="199">
                  <c:v>3849.0490846613252</c:v>
                </c:pt>
                <c:pt idx="200">
                  <c:v>3835.9063999193172</c:v>
                </c:pt>
                <c:pt idx="201">
                  <c:v>3822.6733592197079</c:v>
                </c:pt>
                <c:pt idx="202">
                  <c:v>3809.3493413652891</c:v>
                </c:pt>
                <c:pt idx="203">
                  <c:v>3795.9337208881211</c:v>
                </c:pt>
                <c:pt idx="204">
                  <c:v>3782.4258680201724</c:v>
                </c:pt>
                <c:pt idx="205">
                  <c:v>3768.8251486637569</c:v>
                </c:pt>
                <c:pt idx="206">
                  <c:v>3755.1309243617657</c:v>
                </c:pt>
                <c:pt idx="207">
                  <c:v>3741.342552267698</c:v>
                </c:pt>
                <c:pt idx="208">
                  <c:v>3727.4593851154837</c:v>
                </c:pt>
                <c:pt idx="209">
                  <c:v>3713.4807711890976</c:v>
                </c:pt>
                <c:pt idx="210">
                  <c:v>3699.4060542919683</c:v>
                </c:pt>
                <c:pt idx="211">
                  <c:v>3685.2345737161709</c:v>
                </c:pt>
                <c:pt idx="212">
                  <c:v>3670.9656642114146</c:v>
                </c:pt>
                <c:pt idx="213">
                  <c:v>3656.5986559538128</c:v>
                </c:pt>
                <c:pt idx="214">
                  <c:v>3642.1328745144406</c:v>
                </c:pt>
                <c:pt idx="215">
                  <c:v>3627.5676408276731</c:v>
                </c:pt>
                <c:pt idx="216">
                  <c:v>3612.9022711593088</c:v>
                </c:pt>
                <c:pt idx="217">
                  <c:v>3598.1360770744745</c:v>
                </c:pt>
                <c:pt idx="218">
                  <c:v>3583.2683654053071</c:v>
                </c:pt>
                <c:pt idx="219">
                  <c:v>3568.298438218414</c:v>
                </c:pt>
                <c:pt idx="220">
                  <c:v>3553.2255927821107</c:v>
                </c:pt>
                <c:pt idx="221">
                  <c:v>3538.0491215334332</c:v>
                </c:pt>
                <c:pt idx="222">
                  <c:v>3522.768312044921</c:v>
                </c:pt>
                <c:pt idx="223">
                  <c:v>3507.3824469911751</c:v>
                </c:pt>
                <c:pt idx="224">
                  <c:v>3491.8908041151849</c:v>
                </c:pt>
                <c:pt idx="225">
                  <c:v>3476.2926561944223</c:v>
                </c:pt>
                <c:pt idx="226">
                  <c:v>3460.5872710067042</c:v>
                </c:pt>
                <c:pt idx="227">
                  <c:v>3444.7739112958207</c:v>
                </c:pt>
                <c:pt idx="228">
                  <c:v>3428.8518347369245</c:v>
                </c:pt>
                <c:pt idx="229">
                  <c:v>3412.820293901686</c:v>
                </c:pt>
                <c:pt idx="230">
                  <c:v>3396.6785362232058</c:v>
                </c:pt>
                <c:pt idx="231">
                  <c:v>3380.4258039606857</c:v>
                </c:pt>
                <c:pt idx="232">
                  <c:v>3364.0613341638605</c:v>
                </c:pt>
                <c:pt idx="233">
                  <c:v>3347.5843586371825</c:v>
                </c:pt>
                <c:pt idx="234">
                  <c:v>3330.9941039037585</c:v>
                </c:pt>
                <c:pt idx="235">
                  <c:v>3314.289791169042</c:v>
                </c:pt>
                <c:pt idx="236">
                  <c:v>3297.4706362842744</c:v>
                </c:pt>
                <c:pt idx="237">
                  <c:v>3280.535849709674</c:v>
                </c:pt>
                <c:pt idx="238">
                  <c:v>3263.4846364773739</c:v>
                </c:pt>
                <c:pt idx="239">
                  <c:v>3246.3161961541009</c:v>
                </c:pt>
                <c:pt idx="240">
                  <c:v>3229.0297228036056</c:v>
                </c:pt>
                <c:pt idx="241">
                  <c:v>3211.6244049488259</c:v>
                </c:pt>
                <c:pt idx="242">
                  <c:v>3194.0994255337946</c:v>
                </c:pt>
                <c:pt idx="243">
                  <c:v>3176.4539618852846</c:v>
                </c:pt>
                <c:pt idx="244">
                  <c:v>3158.6871856741914</c:v>
                </c:pt>
                <c:pt idx="245">
                  <c:v>3140.7982628766467</c:v>
                </c:pt>
                <c:pt idx="246">
                  <c:v>3122.786353734869</c:v>
                </c:pt>
                <c:pt idx="247">
                  <c:v>3104.6506127177413</c:v>
                </c:pt>
                <c:pt idx="248">
                  <c:v>3086.3901884811212</c:v>
                </c:pt>
                <c:pt idx="249">
                  <c:v>3068.0042238278743</c:v>
                </c:pt>
                <c:pt idx="250">
                  <c:v>3049.4918556676362</c:v>
                </c:pt>
                <c:pt idx="251">
                  <c:v>3030.8522149762966</c:v>
                </c:pt>
                <c:pt idx="252">
                  <c:v>3012.0844267552043</c:v>
                </c:pt>
                <c:pt idx="253">
                  <c:v>2993.1876099900915</c:v>
                </c:pt>
                <c:pt idx="254">
                  <c:v>2974.1608776097187</c:v>
                </c:pt>
                <c:pt idx="255">
                  <c:v>2955.0033364442311</c:v>
                </c:pt>
                <c:pt idx="256">
                  <c:v>2935.7140871832307</c:v>
                </c:pt>
                <c:pt idx="257">
                  <c:v>2916.2922243335606</c:v>
                </c:pt>
                <c:pt idx="258">
                  <c:v>2896.736836176799</c:v>
                </c:pt>
                <c:pt idx="259">
                  <c:v>2877.0470047264603</c:v>
                </c:pt>
                <c:pt idx="260">
                  <c:v>2857.2218056849001</c:v>
                </c:pt>
                <c:pt idx="261">
                  <c:v>2837.2603083999293</c:v>
                </c:pt>
                <c:pt idx="262">
                  <c:v>2817.1615758211237</c:v>
                </c:pt>
                <c:pt idx="263">
                  <c:v>2796.9246644558393</c:v>
                </c:pt>
                <c:pt idx="264">
                  <c:v>2776.5486243249184</c:v>
                </c:pt>
                <c:pt idx="265">
                  <c:v>2756.0324989180976</c:v>
                </c:pt>
                <c:pt idx="266">
                  <c:v>2735.3753251491048</c:v>
                </c:pt>
                <c:pt idx="267">
                  <c:v>2714.5761333104501</c:v>
                </c:pt>
                <c:pt idx="268">
                  <c:v>2693.6339470279049</c:v>
                </c:pt>
                <c:pt idx="269">
                  <c:v>2672.5477832146671</c:v>
                </c:pt>
                <c:pt idx="270">
                  <c:v>2651.316652025213</c:v>
                </c:pt>
                <c:pt idx="271">
                  <c:v>2629.9395568088316</c:v>
                </c:pt>
                <c:pt idx="272">
                  <c:v>2608.4154940628378</c:v>
                </c:pt>
                <c:pt idx="273">
                  <c:v>2586.7434533854648</c:v>
                </c:pt>
                <c:pt idx="274">
                  <c:v>2564.9224174284354</c:v>
                </c:pt>
                <c:pt idx="275">
                  <c:v>2542.9513618492015</c:v>
                </c:pt>
                <c:pt idx="276">
                  <c:v>2520.82925526286</c:v>
                </c:pt>
                <c:pt idx="277">
                  <c:v>2498.5550591937372</c:v>
                </c:pt>
                <c:pt idx="278">
                  <c:v>2476.1277280266395</c:v>
                </c:pt>
                <c:pt idx="279">
                  <c:v>2453.5462089577682</c:v>
                </c:pt>
                <c:pt idx="280">
                  <c:v>2430.8094419452982</c:v>
                </c:pt>
                <c:pt idx="281">
                  <c:v>2407.9163596596172</c:v>
                </c:pt>
                <c:pt idx="282">
                  <c:v>2384.8658874332227</c:v>
                </c:pt>
                <c:pt idx="283">
                  <c:v>2361.6569432102715</c:v>
                </c:pt>
                <c:pt idx="284">
                  <c:v>2338.2884374957875</c:v>
                </c:pt>
                <c:pt idx="285">
                  <c:v>2314.7592733045162</c:v>
                </c:pt>
                <c:pt idx="286">
                  <c:v>2291.0683461094304</c:v>
                </c:pt>
                <c:pt idx="287">
                  <c:v>2267.214543789878</c:v>
                </c:pt>
                <c:pt idx="288">
                  <c:v>2243.1967465793787</c:v>
                </c:pt>
                <c:pt idx="289">
                  <c:v>2219.0138270130569</c:v>
                </c:pt>
                <c:pt idx="290">
                  <c:v>2194.6646498747173</c:v>
                </c:pt>
                <c:pt idx="291">
                  <c:v>2170.1480721435514</c:v>
                </c:pt>
                <c:pt idx="292">
                  <c:v>2145.4629429404836</c:v>
                </c:pt>
                <c:pt idx="293">
                  <c:v>2120.6081034741446</c:v>
                </c:pt>
                <c:pt idx="294">
                  <c:v>2095.5823869864744</c:v>
                </c:pt>
                <c:pt idx="295">
                  <c:v>2070.3846186979517</c:v>
                </c:pt>
                <c:pt idx="296">
                  <c:v>2045.0136157524455</c:v>
                </c:pt>
                <c:pt idx="297">
                  <c:v>2019.468187161689</c:v>
                </c:pt>
                <c:pt idx="298">
                  <c:v>1993.7471337493712</c:v>
                </c:pt>
                <c:pt idx="299">
                  <c:v>1967.8492480948432</c:v>
                </c:pt>
                <c:pt idx="300">
                  <c:v>1941.7733144764404</c:v>
                </c:pt>
                <c:pt idx="301">
                  <c:v>1915.5181088144111</c:v>
                </c:pt>
                <c:pt idx="302">
                  <c:v>1889.0823986134558</c:v>
                </c:pt>
                <c:pt idx="303">
                  <c:v>1862.4649429048684</c:v>
                </c:pt>
                <c:pt idx="304">
                  <c:v>1835.6644921882848</c:v>
                </c:pt>
                <c:pt idx="305">
                  <c:v>1808.6797883730246</c:v>
                </c:pt>
                <c:pt idx="306">
                  <c:v>1781.5095647190346</c:v>
                </c:pt>
                <c:pt idx="307">
                  <c:v>1754.1525457774233</c:v>
                </c:pt>
                <c:pt idx="308">
                  <c:v>1726.6074473305885</c:v>
                </c:pt>
                <c:pt idx="309">
                  <c:v>1698.8729763319318</c:v>
                </c:pt>
                <c:pt idx="310">
                  <c:v>1670.9478308451592</c:v>
                </c:pt>
                <c:pt idx="311">
                  <c:v>1642.8306999831648</c:v>
                </c:pt>
                <c:pt idx="312">
                  <c:v>1614.5202638464943</c:v>
                </c:pt>
                <c:pt idx="313">
                  <c:v>1586.0151934613843</c:v>
                </c:pt>
                <c:pt idx="314">
                  <c:v>1557.3141507173766</c:v>
                </c:pt>
                <c:pt idx="315">
                  <c:v>1528.4157883045038</c:v>
                </c:pt>
                <c:pt idx="316">
                  <c:v>1499.3187496500427</c:v>
                </c:pt>
                <c:pt idx="317">
                  <c:v>1470.0216688548323</c:v>
                </c:pt>
                <c:pt idx="318">
                  <c:v>1440.5231706291545</c:v>
                </c:pt>
                <c:pt idx="319">
                  <c:v>1410.8218702281754</c:v>
                </c:pt>
                <c:pt idx="320">
                  <c:v>1380.9163733869393</c:v>
                </c:pt>
                <c:pt idx="321">
                  <c:v>1350.80527625492</c:v>
                </c:pt>
                <c:pt idx="322">
                  <c:v>1320.4871653301177</c:v>
                </c:pt>
                <c:pt idx="323">
                  <c:v>1289.9606173927077</c:v>
                </c:pt>
                <c:pt idx="324">
                  <c:v>1259.224199438228</c:v>
                </c:pt>
                <c:pt idx="325">
                  <c:v>1228.2764686103112</c:v>
                </c:pt>
                <c:pt idx="326">
                  <c:v>1197.1159721329525</c:v>
                </c:pt>
                <c:pt idx="327">
                  <c:v>1165.7412472423118</c:v>
                </c:pt>
                <c:pt idx="328">
                  <c:v>1134.150821118048</c:v>
                </c:pt>
                <c:pt idx="329">
                  <c:v>1102.3432108141801</c:v>
                </c:pt>
                <c:pt idx="330">
                  <c:v>1070.3169231894731</c:v>
                </c:pt>
                <c:pt idx="331">
                  <c:v>1038.070454837346</c:v>
                </c:pt>
                <c:pt idx="332">
                  <c:v>1005.602292015298</c:v>
                </c:pt>
                <c:pt idx="333">
                  <c:v>972.91091057384847</c:v>
                </c:pt>
                <c:pt idx="334">
                  <c:v>939.99477588498894</c:v>
                </c:pt>
                <c:pt idx="335">
                  <c:v>906.85234277014354</c:v>
                </c:pt>
                <c:pt idx="336">
                  <c:v>873.48205542763355</c:v>
                </c:pt>
                <c:pt idx="337">
                  <c:v>839.88234735964386</c:v>
                </c:pt>
                <c:pt idx="338">
                  <c:v>806.05164129868683</c:v>
                </c:pt>
                <c:pt idx="339">
                  <c:v>771.98834913356063</c:v>
                </c:pt>
                <c:pt idx="340">
                  <c:v>737.69087183479917</c:v>
                </c:pt>
                <c:pt idx="341">
                  <c:v>703.15759937960877</c:v>
                </c:pt>
                <c:pt idx="342">
                  <c:v>668.38691067628884</c:v>
                </c:pt>
                <c:pt idx="343">
                  <c:v>633.37717348813374</c:v>
                </c:pt>
                <c:pt idx="344">
                  <c:v>598.12674435681004</c:v>
                </c:pt>
                <c:pt idx="345">
                  <c:v>562.63396852520839</c:v>
                </c:pt>
                <c:pt idx="346">
                  <c:v>526.89717985976461</c:v>
                </c:pt>
                <c:pt idx="347">
                  <c:v>490.91470077224579</c:v>
                </c:pt>
                <c:pt idx="348">
                  <c:v>454.68484214100027</c:v>
                </c:pt>
                <c:pt idx="349">
                  <c:v>418.20590323166499</c:v>
                </c:pt>
                <c:pt idx="350">
                  <c:v>381.47617161732808</c:v>
                </c:pt>
                <c:pt idx="351">
                  <c:v>344.49392309814255</c:v>
                </c:pt>
                <c:pt idx="352">
                  <c:v>307.25742162038762</c:v>
                </c:pt>
                <c:pt idx="353">
                  <c:v>269.76491919497312</c:v>
                </c:pt>
                <c:pt idx="354">
                  <c:v>232.01465581538389</c:v>
                </c:pt>
                <c:pt idx="355">
                  <c:v>194.00485937506002</c:v>
                </c:pt>
                <c:pt idx="356">
                  <c:v>155.73374558420889</c:v>
                </c:pt>
                <c:pt idx="357">
                  <c:v>117.19951788604565</c:v>
                </c:pt>
                <c:pt idx="358">
                  <c:v>78.400367372457566</c:v>
                </c:pt>
                <c:pt idx="359">
                  <c:v>39.334472699088543</c:v>
                </c:pt>
              </c:numCache>
            </c:numRef>
          </c:yVal>
          <c:smooth val="1"/>
          <c:extLst>
            <c:ext xmlns:c16="http://schemas.microsoft.com/office/drawing/2014/chart" uri="{C3380CC4-5D6E-409C-BE32-E72D297353CC}">
              <c16:uniqueId val="{00000005-6669-48CA-9E24-C2F72906E3BE}"/>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Scenario 15'!$L$5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15'!$L$6:$L$365</c:f>
              <c:numCache>
                <c:formatCode>"$"#,##0.00_);[Red]\("$"#,##0.00\)</c:formatCode>
                <c:ptCount val="360"/>
                <c:pt idx="0" formatCode="_(&quot;$&quot;* #,##0_);_(&quot;$&quot;* \(#,##0\);_(&quot;$&quot;* &quot;-&quot;??_);_(@_)">
                  <c:v>724200</c:v>
                </c:pt>
                <c:pt idx="1">
                  <c:v>723738.20225346321</c:v>
                </c:pt>
                <c:pt idx="2">
                  <c:v>723273.22964741895</c:v>
                </c:pt>
                <c:pt idx="3">
                  <c:v>722805.06035470811</c:v>
                </c:pt>
                <c:pt idx="4">
                  <c:v>722333.67239810992</c:v>
                </c:pt>
                <c:pt idx="5">
                  <c:v>721859.04364931013</c:v>
                </c:pt>
                <c:pt idx="6">
                  <c:v>721381.15182786237</c:v>
                </c:pt>
                <c:pt idx="7">
                  <c:v>720899.97450014215</c:v>
                </c:pt>
                <c:pt idx="8">
                  <c:v>720415.48907829379</c:v>
                </c:pt>
                <c:pt idx="9">
                  <c:v>719927.67281917029</c:v>
                </c:pt>
                <c:pt idx="10">
                  <c:v>719436.50282326527</c:v>
                </c:pt>
                <c:pt idx="11">
                  <c:v>718941.95603363845</c:v>
                </c:pt>
                <c:pt idx="12">
                  <c:v>718444.00923483295</c:v>
                </c:pt>
                <c:pt idx="13">
                  <c:v>717942.63905178558</c:v>
                </c:pt>
                <c:pt idx="14">
                  <c:v>717437.8219487298</c:v>
                </c:pt>
                <c:pt idx="15">
                  <c:v>716929.53422809055</c:v>
                </c:pt>
                <c:pt idx="16">
                  <c:v>716417.75202937191</c:v>
                </c:pt>
                <c:pt idx="17">
                  <c:v>715902.45132803707</c:v>
                </c:pt>
                <c:pt idx="18">
                  <c:v>715383.60793438053</c:v>
                </c:pt>
                <c:pt idx="19">
                  <c:v>714861.19749239262</c:v>
                </c:pt>
                <c:pt idx="20">
                  <c:v>714335.19547861605</c:v>
                </c:pt>
                <c:pt idx="21">
                  <c:v>713805.57720099471</c:v>
                </c:pt>
                <c:pt idx="22">
                  <c:v>713272.31779771473</c:v>
                </c:pt>
                <c:pt idx="23">
                  <c:v>712735.39223603718</c:v>
                </c:pt>
                <c:pt idx="24">
                  <c:v>712194.77531112311</c:v>
                </c:pt>
                <c:pt idx="25">
                  <c:v>711650.4416448503</c:v>
                </c:pt>
                <c:pt idx="26">
                  <c:v>711102.36568462185</c:v>
                </c:pt>
                <c:pt idx="27">
                  <c:v>710550.52170216688</c:v>
                </c:pt>
                <c:pt idx="28">
                  <c:v>709994.88379233249</c:v>
                </c:pt>
                <c:pt idx="29">
                  <c:v>709435.42587186792</c:v>
                </c:pt>
                <c:pt idx="30">
                  <c:v>708872.1216782002</c:v>
                </c:pt>
                <c:pt idx="31">
                  <c:v>708304.94476820098</c:v>
                </c:pt>
                <c:pt idx="32">
                  <c:v>707733.86851694551</c:v>
                </c:pt>
                <c:pt idx="33">
                  <c:v>707158.86611646274</c:v>
                </c:pt>
                <c:pt idx="34">
                  <c:v>706579.91057447658</c:v>
                </c:pt>
                <c:pt idx="35">
                  <c:v>705996.97471313935</c:v>
                </c:pt>
                <c:pt idx="36">
                  <c:v>705410.03116775537</c:v>
                </c:pt>
                <c:pt idx="37">
                  <c:v>704819.05238549691</c:v>
                </c:pt>
                <c:pt idx="38">
                  <c:v>704224.01062411035</c:v>
                </c:pt>
                <c:pt idx="39">
                  <c:v>703624.87795061432</c:v>
                </c:pt>
                <c:pt idx="40">
                  <c:v>703021.62623998802</c:v>
                </c:pt>
                <c:pt idx="41">
                  <c:v>702414.2271738511</c:v>
                </c:pt>
                <c:pt idx="42">
                  <c:v>701802.65223913454</c:v>
                </c:pt>
                <c:pt idx="43">
                  <c:v>701186.87272674183</c:v>
                </c:pt>
                <c:pt idx="44">
                  <c:v>700566.85973020142</c:v>
                </c:pt>
                <c:pt idx="45">
                  <c:v>699942.58414430975</c:v>
                </c:pt>
                <c:pt idx="46">
                  <c:v>699314.01666376507</c:v>
                </c:pt>
                <c:pt idx="47">
                  <c:v>698681.12778179161</c:v>
                </c:pt>
                <c:pt idx="48">
                  <c:v>698043.88778875466</c:v>
                </c:pt>
                <c:pt idx="49">
                  <c:v>697402.26677076553</c:v>
                </c:pt>
                <c:pt idx="50">
                  <c:v>696756.23460827779</c:v>
                </c:pt>
                <c:pt idx="51">
                  <c:v>696105.76097467286</c:v>
                </c:pt>
                <c:pt idx="52">
                  <c:v>695450.81533483695</c:v>
                </c:pt>
                <c:pt idx="53">
                  <c:v>694791.36694372713</c:v>
                </c:pt>
                <c:pt idx="54">
                  <c:v>694127.3848449284</c:v>
                </c:pt>
                <c:pt idx="55">
                  <c:v>693458.83786920051</c:v>
                </c:pt>
                <c:pt idx="56">
                  <c:v>692785.6946330145</c:v>
                </c:pt>
                <c:pt idx="57">
                  <c:v>692107.92353707971</c:v>
                </c:pt>
                <c:pt idx="58">
                  <c:v>691425.49276486028</c:v>
                </c:pt>
                <c:pt idx="59">
                  <c:v>690738.37028108188</c:v>
                </c:pt>
                <c:pt idx="60">
                  <c:v>690046.52383022755</c:v>
                </c:pt>
                <c:pt idx="61">
                  <c:v>689349.92093502358</c:v>
                </c:pt>
                <c:pt idx="62">
                  <c:v>688648.52889491501</c:v>
                </c:pt>
                <c:pt idx="63">
                  <c:v>687942.31478453078</c:v>
                </c:pt>
                <c:pt idx="64">
                  <c:v>687231.24545213766</c:v>
                </c:pt>
                <c:pt idx="65">
                  <c:v>686515.28751808428</c:v>
                </c:pt>
                <c:pt idx="66">
                  <c:v>685794.40737323428</c:v>
                </c:pt>
                <c:pt idx="67">
                  <c:v>685068.57117738842</c:v>
                </c:pt>
                <c:pt idx="68">
                  <c:v>684337.74485769612</c:v>
                </c:pt>
                <c:pt idx="69">
                  <c:v>683601.89410705597</c:v>
                </c:pt>
                <c:pt idx="70">
                  <c:v>682860.98438250518</c:v>
                </c:pt>
                <c:pt idx="71">
                  <c:v>682114.98090359813</c:v>
                </c:pt>
                <c:pt idx="72">
                  <c:v>681363.84865077352</c:v>
                </c:pt>
                <c:pt idx="73">
                  <c:v>680607.55236371083</c:v>
                </c:pt>
                <c:pt idx="74">
                  <c:v>679846.05653967452</c:v>
                </c:pt>
                <c:pt idx="75">
                  <c:v>679079.32543184794</c:v>
                </c:pt>
                <c:pt idx="76">
                  <c:v>678307.32304765505</c:v>
                </c:pt>
                <c:pt idx="77">
                  <c:v>677530.01314707089</c:v>
                </c:pt>
                <c:pt idx="78">
                  <c:v>676747.35924092017</c:v>
                </c:pt>
                <c:pt idx="79">
                  <c:v>675959.32458916469</c:v>
                </c:pt>
                <c:pt idx="80">
                  <c:v>675165.87219917844</c:v>
                </c:pt>
                <c:pt idx="81">
                  <c:v>674366.96482401097</c:v>
                </c:pt>
                <c:pt idx="82">
                  <c:v>673562.56496063923</c:v>
                </c:pt>
                <c:pt idx="83">
                  <c:v>672752.63484820677</c:v>
                </c:pt>
                <c:pt idx="84">
                  <c:v>671937.13646625134</c:v>
                </c:pt>
                <c:pt idx="85">
                  <c:v>671116.03153291997</c:v>
                </c:pt>
                <c:pt idx="86">
                  <c:v>670289.28150317201</c:v>
                </c:pt>
                <c:pt idx="87">
                  <c:v>669456.84756696946</c:v>
                </c:pt>
                <c:pt idx="88">
                  <c:v>668618.69064745563</c:v>
                </c:pt>
                <c:pt idx="89">
                  <c:v>667774.7713991201</c:v>
                </c:pt>
                <c:pt idx="90">
                  <c:v>666925.05020595226</c:v>
                </c:pt>
                <c:pt idx="91">
                  <c:v>666069.48717958143</c:v>
                </c:pt>
                <c:pt idx="92">
                  <c:v>665208.04215740424</c:v>
                </c:pt>
                <c:pt idx="93">
                  <c:v>664340.67470069963</c:v>
                </c:pt>
                <c:pt idx="94">
                  <c:v>663467.34409273008</c:v>
                </c:pt>
                <c:pt idx="95">
                  <c:v>662588.00933683082</c:v>
                </c:pt>
                <c:pt idx="96">
                  <c:v>661702.62915448472</c:v>
                </c:pt>
                <c:pt idx="97">
                  <c:v>660811.16198338498</c:v>
                </c:pt>
                <c:pt idx="98">
                  <c:v>659913.56597548397</c:v>
                </c:pt>
                <c:pt idx="99">
                  <c:v>659009.7989950286</c:v>
                </c:pt>
                <c:pt idx="100">
                  <c:v>658099.81861658266</c:v>
                </c:pt>
                <c:pt idx="101">
                  <c:v>657183.58212303487</c:v>
                </c:pt>
                <c:pt idx="102">
                  <c:v>656261.04650359391</c:v>
                </c:pt>
                <c:pt idx="103">
                  <c:v>655332.16845176928</c:v>
                </c:pt>
                <c:pt idx="104">
                  <c:v>654396.90436333837</c:v>
                </c:pt>
                <c:pt idx="105">
                  <c:v>653455.21033429948</c:v>
                </c:pt>
                <c:pt idx="106">
                  <c:v>652507.042158811</c:v>
                </c:pt>
                <c:pt idx="107">
                  <c:v>651552.35532711598</c:v>
                </c:pt>
                <c:pt idx="108">
                  <c:v>650591.10502345313</c:v>
                </c:pt>
                <c:pt idx="109">
                  <c:v>649623.24612395256</c:v>
                </c:pt>
                <c:pt idx="110">
                  <c:v>648648.7331945179</c:v>
                </c:pt>
                <c:pt idx="111">
                  <c:v>647667.52048869338</c:v>
                </c:pt>
                <c:pt idx="112">
                  <c:v>646679.56194551638</c:v>
                </c:pt>
                <c:pt idx="113">
                  <c:v>645684.81118735496</c:v>
                </c:pt>
                <c:pt idx="114">
                  <c:v>644683.2215177312</c:v>
                </c:pt>
                <c:pt idx="115">
                  <c:v>643674.74591912876</c:v>
                </c:pt>
                <c:pt idx="116">
                  <c:v>642659.33705078601</c:v>
                </c:pt>
                <c:pt idx="117">
                  <c:v>641636.9472464734</c:v>
                </c:pt>
                <c:pt idx="118">
                  <c:v>640607.5285122561</c:v>
                </c:pt>
                <c:pt idx="119">
                  <c:v>639571.03252424102</c:v>
                </c:pt>
                <c:pt idx="120">
                  <c:v>638527.41062630841</c:v>
                </c:pt>
                <c:pt idx="121">
                  <c:v>637476.6138278275</c:v>
                </c:pt>
                <c:pt idx="122">
                  <c:v>636418.59280135704</c:v>
                </c:pt>
                <c:pt idx="123">
                  <c:v>635353.29788032954</c:v>
                </c:pt>
                <c:pt idx="124">
                  <c:v>634280.67905671999</c:v>
                </c:pt>
                <c:pt idx="125">
                  <c:v>633200.68597869819</c:v>
                </c:pt>
                <c:pt idx="126">
                  <c:v>632113.26794826495</c:v>
                </c:pt>
                <c:pt idx="127">
                  <c:v>631018.37391887244</c:v>
                </c:pt>
                <c:pt idx="128">
                  <c:v>629915.9524930279</c:v>
                </c:pt>
                <c:pt idx="129">
                  <c:v>628805.9519198807</c:v>
                </c:pt>
                <c:pt idx="130">
                  <c:v>627688.32009279309</c:v>
                </c:pt>
                <c:pt idx="131">
                  <c:v>626563.00454689423</c:v>
                </c:pt>
                <c:pt idx="132">
                  <c:v>625429.95245661738</c:v>
                </c:pt>
                <c:pt idx="133">
                  <c:v>624289.11063321983</c:v>
                </c:pt>
                <c:pt idx="134">
                  <c:v>623140.42552228644</c:v>
                </c:pt>
                <c:pt idx="135">
                  <c:v>621983.84320121538</c:v>
                </c:pt>
                <c:pt idx="136">
                  <c:v>620819.30937668693</c:v>
                </c:pt>
                <c:pt idx="137">
                  <c:v>619646.76938211487</c:v>
                </c:pt>
                <c:pt idx="138">
                  <c:v>618466.16817508009</c:v>
                </c:pt>
                <c:pt idx="139">
                  <c:v>617277.45033474697</c:v>
                </c:pt>
                <c:pt idx="140">
                  <c:v>616080.56005926151</c:v>
                </c:pt>
                <c:pt idx="141">
                  <c:v>614875.44116313208</c:v>
                </c:pt>
                <c:pt idx="142">
                  <c:v>613662.03707459185</c:v>
                </c:pt>
                <c:pt idx="143">
                  <c:v>612440.29083294282</c:v>
                </c:pt>
                <c:pt idx="144">
                  <c:v>611210.14508588251</c:v>
                </c:pt>
                <c:pt idx="145">
                  <c:v>609971.54208681115</c:v>
                </c:pt>
                <c:pt idx="146">
                  <c:v>608724.42369212117</c:v>
                </c:pt>
                <c:pt idx="147">
                  <c:v>607468.73135846772</c:v>
                </c:pt>
                <c:pt idx="148">
                  <c:v>606204.40614002035</c:v>
                </c:pt>
                <c:pt idx="149">
                  <c:v>604931.38868569618</c:v>
                </c:pt>
                <c:pt idx="150">
                  <c:v>603649.61923637358</c:v>
                </c:pt>
                <c:pt idx="151">
                  <c:v>602359.03762208682</c:v>
                </c:pt>
                <c:pt idx="152">
                  <c:v>601059.58325920184</c:v>
                </c:pt>
                <c:pt idx="153">
                  <c:v>599751.19514757209</c:v>
                </c:pt>
                <c:pt idx="154">
                  <c:v>598433.81186767481</c:v>
                </c:pt>
                <c:pt idx="155">
                  <c:v>597107.37157772831</c:v>
                </c:pt>
                <c:pt idx="156">
                  <c:v>595771.81201078836</c:v>
                </c:pt>
                <c:pt idx="157">
                  <c:v>594427.07047182578</c:v>
                </c:pt>
                <c:pt idx="158">
                  <c:v>593073.08383478282</c:v>
                </c:pt>
                <c:pt idx="159">
                  <c:v>591709.7885396101</c:v>
                </c:pt>
                <c:pt idx="160">
                  <c:v>590337.12058928318</c:v>
                </c:pt>
                <c:pt idx="161">
                  <c:v>588955.01554679766</c:v>
                </c:pt>
                <c:pt idx="162">
                  <c:v>587563.40853214508</c:v>
                </c:pt>
                <c:pt idx="163">
                  <c:v>586162.2342192668</c:v>
                </c:pt>
                <c:pt idx="164">
                  <c:v>584751.42683298746</c:v>
                </c:pt>
                <c:pt idx="165">
                  <c:v>583330.92014592746</c:v>
                </c:pt>
                <c:pt idx="166">
                  <c:v>581900.64747539395</c:v>
                </c:pt>
                <c:pt idx="167">
                  <c:v>580460.54168025043</c:v>
                </c:pt>
                <c:pt idx="168">
                  <c:v>579010.53515776538</c:v>
                </c:pt>
                <c:pt idx="169">
                  <c:v>577550.55984043819</c:v>
                </c:pt>
                <c:pt idx="170">
                  <c:v>576080.5471928044</c:v>
                </c:pt>
                <c:pt idx="171">
                  <c:v>574600.42820821807</c:v>
                </c:pt>
                <c:pt idx="172">
                  <c:v>573110.13340561278</c:v>
                </c:pt>
                <c:pt idx="173">
                  <c:v>571609.59282623953</c:v>
                </c:pt>
                <c:pt idx="174">
                  <c:v>570098.73603038315</c:v>
                </c:pt>
                <c:pt idx="175">
                  <c:v>568577.49209405528</c:v>
                </c:pt>
                <c:pt idx="176">
                  <c:v>567045.78960566514</c:v>
                </c:pt>
                <c:pt idx="177">
                  <c:v>565503.55666266731</c:v>
                </c:pt>
                <c:pt idx="178">
                  <c:v>563950.72086818633</c:v>
                </c:pt>
                <c:pt idx="179">
                  <c:v>562387.20932761836</c:v>
                </c:pt>
                <c:pt idx="180">
                  <c:v>560812.94864520896</c:v>
                </c:pt>
                <c:pt idx="181">
                  <c:v>559227.864920608</c:v>
                </c:pt>
                <c:pt idx="182">
                  <c:v>557631.88374540035</c:v>
                </c:pt>
                <c:pt idx="183">
                  <c:v>556024.93019961321</c:v>
                </c:pt>
                <c:pt idx="184">
                  <c:v>554406.92884819873</c:v>
                </c:pt>
                <c:pt idx="185">
                  <c:v>552777.80373749335</c:v>
                </c:pt>
                <c:pt idx="186">
                  <c:v>551137.47839165176</c:v>
                </c:pt>
                <c:pt idx="187">
                  <c:v>549485.87580905762</c:v>
                </c:pt>
                <c:pt idx="188">
                  <c:v>547822.9184587081</c:v>
                </c:pt>
                <c:pt idx="189">
                  <c:v>546148.52827657491</c:v>
                </c:pt>
                <c:pt idx="190">
                  <c:v>544462.62666193955</c:v>
                </c:pt>
                <c:pt idx="191">
                  <c:v>542765.13447370357</c:v>
                </c:pt>
                <c:pt idx="192">
                  <c:v>541055.97202667349</c:v>
                </c:pt>
                <c:pt idx="193">
                  <c:v>539335.05908782012</c:v>
                </c:pt>
                <c:pt idx="194">
                  <c:v>537602.31487251213</c:v>
                </c:pt>
                <c:pt idx="195">
                  <c:v>535857.65804072388</c:v>
                </c:pt>
                <c:pt idx="196">
                  <c:v>534101.00669321709</c:v>
                </c:pt>
                <c:pt idx="197">
                  <c:v>532332.2783676961</c:v>
                </c:pt>
                <c:pt idx="198">
                  <c:v>530551.39003493718</c:v>
                </c:pt>
                <c:pt idx="199">
                  <c:v>528758.25809489063</c:v>
                </c:pt>
                <c:pt idx="200">
                  <c:v>526952.79837275622</c:v>
                </c:pt>
                <c:pt idx="201">
                  <c:v>525134.92611503217</c:v>
                </c:pt>
                <c:pt idx="202">
                  <c:v>523304.55598553619</c:v>
                </c:pt>
                <c:pt idx="203">
                  <c:v>521461.60206139996</c:v>
                </c:pt>
                <c:pt idx="204">
                  <c:v>519605.97782903526</c:v>
                </c:pt>
                <c:pt idx="205">
                  <c:v>517737.59618007304</c:v>
                </c:pt>
                <c:pt idx="206">
                  <c:v>515856.36940727424</c:v>
                </c:pt>
                <c:pt idx="207">
                  <c:v>513962.20920041244</c:v>
                </c:pt>
                <c:pt idx="208">
                  <c:v>512055.02664212848</c:v>
                </c:pt>
                <c:pt idx="209">
                  <c:v>510134.73220375628</c:v>
                </c:pt>
                <c:pt idx="210">
                  <c:v>508201.2357411203</c:v>
                </c:pt>
                <c:pt idx="211">
                  <c:v>506254.44649030367</c:v>
                </c:pt>
                <c:pt idx="212">
                  <c:v>504294.27306338772</c:v>
                </c:pt>
                <c:pt idx="213">
                  <c:v>502320.62344416173</c:v>
                </c:pt>
                <c:pt idx="214">
                  <c:v>500333.40498380351</c:v>
                </c:pt>
                <c:pt idx="215">
                  <c:v>498332.52439653035</c:v>
                </c:pt>
                <c:pt idx="216">
                  <c:v>496317.88775521971</c:v>
                </c:pt>
                <c:pt idx="217">
                  <c:v>494289.40048700006</c:v>
                </c:pt>
                <c:pt idx="218">
                  <c:v>492246.96736881137</c:v>
                </c:pt>
                <c:pt idx="219">
                  <c:v>490190.49252293515</c:v>
                </c:pt>
                <c:pt idx="220">
                  <c:v>488119.87941249355</c:v>
                </c:pt>
                <c:pt idx="221">
                  <c:v>486035.03083691763</c:v>
                </c:pt>
                <c:pt idx="222">
                  <c:v>483935.84892738465</c:v>
                </c:pt>
                <c:pt idx="223">
                  <c:v>481822.2351422236</c:v>
                </c:pt>
                <c:pt idx="224">
                  <c:v>479694.09026228957</c:v>
                </c:pt>
                <c:pt idx="225">
                  <c:v>477551.31438630598</c:v>
                </c:pt>
                <c:pt idx="226">
                  <c:v>475393.80692617502</c:v>
                </c:pt>
                <c:pt idx="227">
                  <c:v>473221.46660225565</c:v>
                </c:pt>
                <c:pt idx="228">
                  <c:v>471034.19143860933</c:v>
                </c:pt>
                <c:pt idx="229">
                  <c:v>468831.87875821296</c:v>
                </c:pt>
                <c:pt idx="230">
                  <c:v>466614.42517813889</c:v>
                </c:pt>
                <c:pt idx="231">
                  <c:v>464381.72660470178</c:v>
                </c:pt>
                <c:pt idx="232">
                  <c:v>462133.6782285723</c:v>
                </c:pt>
                <c:pt idx="233">
                  <c:v>459870.17451985693</c:v>
                </c:pt>
                <c:pt idx="234">
                  <c:v>457591.10922314413</c:v>
                </c:pt>
                <c:pt idx="235">
                  <c:v>455296.37535251642</c:v>
                </c:pt>
                <c:pt idx="236">
                  <c:v>452985.86518652819</c:v>
                </c:pt>
                <c:pt idx="237">
                  <c:v>450659.47026314877</c:v>
                </c:pt>
                <c:pt idx="238">
                  <c:v>448317.08137467114</c:v>
                </c:pt>
                <c:pt idx="239">
                  <c:v>445958.58856258518</c:v>
                </c:pt>
                <c:pt idx="240">
                  <c:v>443583.88111241616</c:v>
                </c:pt>
                <c:pt idx="241">
                  <c:v>441192.84754852724</c:v>
                </c:pt>
                <c:pt idx="242">
                  <c:v>438785.37562888657</c:v>
                </c:pt>
                <c:pt idx="243">
                  <c:v>436361.35233979835</c:v>
                </c:pt>
                <c:pt idx="244">
                  <c:v>433920.66389059764</c:v>
                </c:pt>
                <c:pt idx="245">
                  <c:v>431463.19570830872</c:v>
                </c:pt>
                <c:pt idx="246">
                  <c:v>428988.83243226656</c:v>
                </c:pt>
                <c:pt idx="247">
                  <c:v>426497.45790870162</c:v>
                </c:pt>
                <c:pt idx="248">
                  <c:v>423988.95518528717</c:v>
                </c:pt>
                <c:pt idx="249">
                  <c:v>421463.2065056492</c:v>
                </c:pt>
                <c:pt idx="250">
                  <c:v>418920.09330383874</c:v>
                </c:pt>
                <c:pt idx="251">
                  <c:v>416359.49619876582</c:v>
                </c:pt>
                <c:pt idx="252">
                  <c:v>413781.29498859553</c:v>
                </c:pt>
                <c:pt idx="253">
                  <c:v>411185.36864510534</c:v>
                </c:pt>
                <c:pt idx="254">
                  <c:v>408571.59530800366</c:v>
                </c:pt>
                <c:pt idx="255">
                  <c:v>405939.85227920936</c:v>
                </c:pt>
                <c:pt idx="256">
                  <c:v>403290.0160170921</c:v>
                </c:pt>
                <c:pt idx="257">
                  <c:v>400621.96213067282</c:v>
                </c:pt>
                <c:pt idx="258">
                  <c:v>397935.5653737844</c:v>
                </c:pt>
                <c:pt idx="259">
                  <c:v>395230.69963919237</c:v>
                </c:pt>
                <c:pt idx="260">
                  <c:v>392507.23795267503</c:v>
                </c:pt>
                <c:pt idx="261">
                  <c:v>389765.05246706289</c:v>
                </c:pt>
                <c:pt idx="262">
                  <c:v>387004.01445623714</c:v>
                </c:pt>
                <c:pt idx="263">
                  <c:v>384223.99430908699</c:v>
                </c:pt>
                <c:pt idx="264">
                  <c:v>381424.86152342515</c:v>
                </c:pt>
                <c:pt idx="265">
                  <c:v>378606.4846998619</c:v>
                </c:pt>
                <c:pt idx="266">
                  <c:v>375768.73153563665</c:v>
                </c:pt>
                <c:pt idx="267">
                  <c:v>372911.46881840733</c:v>
                </c:pt>
                <c:pt idx="268">
                  <c:v>370034.56241999706</c:v>
                </c:pt>
                <c:pt idx="269">
                  <c:v>367137.87729009776</c:v>
                </c:pt>
                <c:pt idx="270">
                  <c:v>364221.27744993038</c:v>
                </c:pt>
                <c:pt idx="271">
                  <c:v>361284.62598586187</c:v>
                </c:pt>
                <c:pt idx="272">
                  <c:v>358327.78504297789</c:v>
                </c:pt>
                <c:pt idx="273">
                  <c:v>355350.61581861158</c:v>
                </c:pt>
                <c:pt idx="274">
                  <c:v>352352.97855582775</c:v>
                </c:pt>
                <c:pt idx="275">
                  <c:v>349334.73253686226</c:v>
                </c:pt>
                <c:pt idx="276">
                  <c:v>346295.73607651639</c:v>
                </c:pt>
                <c:pt idx="277">
                  <c:v>343235.84651550563</c:v>
                </c:pt>
                <c:pt idx="278">
                  <c:v>340154.9202137629</c:v>
                </c:pt>
                <c:pt idx="279">
                  <c:v>337052.81254369573</c:v>
                </c:pt>
                <c:pt idx="280">
                  <c:v>333929.37788339687</c:v>
                </c:pt>
                <c:pt idx="281">
                  <c:v>330784.46960980841</c:v>
                </c:pt>
                <c:pt idx="282">
                  <c:v>327617.94009183906</c:v>
                </c:pt>
                <c:pt idx="283">
                  <c:v>324429.64068343368</c:v>
                </c:pt>
                <c:pt idx="284">
                  <c:v>321219.42171659548</c:v>
                </c:pt>
                <c:pt idx="285">
                  <c:v>317987.13249436027</c:v>
                </c:pt>
                <c:pt idx="286">
                  <c:v>314732.62128372217</c:v>
                </c:pt>
                <c:pt idx="287">
                  <c:v>311455.73530851095</c:v>
                </c:pt>
                <c:pt idx="288">
                  <c:v>308156.32074222015</c:v>
                </c:pt>
                <c:pt idx="289">
                  <c:v>304834.22270078614</c:v>
                </c:pt>
                <c:pt idx="290">
                  <c:v>301489.28523531725</c:v>
                </c:pt>
                <c:pt idx="291">
                  <c:v>298121.35132477328</c:v>
                </c:pt>
                <c:pt idx="292">
                  <c:v>294730.26286859432</c:v>
                </c:pt>
                <c:pt idx="293">
                  <c:v>291315.86067927908</c:v>
                </c:pt>
                <c:pt idx="294">
                  <c:v>287877.98447491234</c:v>
                </c:pt>
                <c:pt idx="295">
                  <c:v>284416.47287164058</c:v>
                </c:pt>
                <c:pt idx="296">
                  <c:v>280931.16337609629</c:v>
                </c:pt>
                <c:pt idx="297">
                  <c:v>277421.89237777016</c:v>
                </c:pt>
                <c:pt idx="298">
                  <c:v>273888.49514133052</c:v>
                </c:pt>
                <c:pt idx="299">
                  <c:v>270330.80579889036</c:v>
                </c:pt>
                <c:pt idx="300">
                  <c:v>266748.65734222095</c:v>
                </c:pt>
                <c:pt idx="301">
                  <c:v>263141.88161491189</c:v>
                </c:pt>
                <c:pt idx="302">
                  <c:v>259510.30930447762</c:v>
                </c:pt>
                <c:pt idx="303">
                  <c:v>255853.76993440909</c:v>
                </c:pt>
                <c:pt idx="304">
                  <c:v>252172.09185617135</c:v>
                </c:pt>
                <c:pt idx="305">
                  <c:v>248465.10224114574</c:v>
                </c:pt>
                <c:pt idx="306">
                  <c:v>244732.6270725168</c:v>
                </c:pt>
                <c:pt idx="307">
                  <c:v>240974.49113710356</c:v>
                </c:pt>
                <c:pt idx="308">
                  <c:v>237190.51801713434</c:v>
                </c:pt>
                <c:pt idx="309">
                  <c:v>233380.53008196535</c:v>
                </c:pt>
                <c:pt idx="310">
                  <c:v>229544.34847974207</c:v>
                </c:pt>
                <c:pt idx="311">
                  <c:v>225681.79312900349</c:v>
                </c:pt>
                <c:pt idx="312">
                  <c:v>221792.68271022858</c:v>
                </c:pt>
                <c:pt idx="313">
                  <c:v>217876.83465732459</c:v>
                </c:pt>
                <c:pt idx="314">
                  <c:v>213934.0651490569</c:v>
                </c:pt>
                <c:pt idx="315">
                  <c:v>209964.18910041987</c:v>
                </c:pt>
                <c:pt idx="316">
                  <c:v>205967.02015394846</c:v>
                </c:pt>
                <c:pt idx="317">
                  <c:v>201942.37067097006</c:v>
                </c:pt>
                <c:pt idx="318">
                  <c:v>197890.05172279617</c:v>
                </c:pt>
                <c:pt idx="319">
                  <c:v>193809.87308185358</c:v>
                </c:pt>
                <c:pt idx="320">
                  <c:v>189701.64321275451</c:v>
                </c:pt>
                <c:pt idx="321">
                  <c:v>185565.1692633054</c:v>
                </c:pt>
                <c:pt idx="322">
                  <c:v>181400.25705545384</c:v>
                </c:pt>
                <c:pt idx="323">
                  <c:v>177206.71107617329</c:v>
                </c:pt>
                <c:pt idx="324">
                  <c:v>172984.33446828517</c:v>
                </c:pt>
                <c:pt idx="325">
                  <c:v>168732.92902121783</c:v>
                </c:pt>
                <c:pt idx="326">
                  <c:v>164452.29516170191</c:v>
                </c:pt>
                <c:pt idx="327">
                  <c:v>160142.23194440181</c:v>
                </c:pt>
                <c:pt idx="328">
                  <c:v>155802.53704248276</c:v>
                </c:pt>
                <c:pt idx="329">
                  <c:v>151433.00673811304</c:v>
                </c:pt>
                <c:pt idx="330">
                  <c:v>147033.43591290075</c:v>
                </c:pt>
                <c:pt idx="331">
                  <c:v>142603.61803826515</c:v>
                </c:pt>
                <c:pt idx="332">
                  <c:v>138143.34516574143</c:v>
                </c:pt>
                <c:pt idx="333">
                  <c:v>133652.4079172191</c:v>
                </c:pt>
                <c:pt idx="334">
                  <c:v>129130.59547511318</c:v>
                </c:pt>
                <c:pt idx="335">
                  <c:v>124577.69557246778</c:v>
                </c:pt>
                <c:pt idx="336">
                  <c:v>119993.49448299169</c:v>
                </c:pt>
                <c:pt idx="337">
                  <c:v>115377.77701102546</c:v>
                </c:pt>
                <c:pt idx="338">
                  <c:v>110730.32648143946</c:v>
                </c:pt>
                <c:pt idx="339">
                  <c:v>106050.92472946255</c:v>
                </c:pt>
                <c:pt idx="340">
                  <c:v>101339.35209044081</c:v>
                </c:pt>
                <c:pt idx="341">
                  <c:v>96595.387389525786</c:v>
                </c:pt>
                <c:pt idx="342">
                  <c:v>91818.807931291973</c:v>
                </c:pt>
                <c:pt idx="343">
                  <c:v>87009.38948928281</c:v>
                </c:pt>
                <c:pt idx="344">
                  <c:v>82166.906295484834</c:v>
                </c:pt>
                <c:pt idx="345">
                  <c:v>77291.131029729499</c:v>
                </c:pt>
                <c:pt idx="346">
                  <c:v>72381.834809022082</c:v>
                </c:pt>
                <c:pt idx="347">
                  <c:v>67438.787176797312</c:v>
                </c:pt>
                <c:pt idx="348">
                  <c:v>62461.756092100994</c:v>
                </c:pt>
                <c:pt idx="349">
                  <c:v>57450.507918697389</c:v>
                </c:pt>
                <c:pt idx="350">
                  <c:v>52404.807414101633</c:v>
                </c:pt>
                <c:pt idx="351">
                  <c:v>47324.417718536781</c:v>
                </c:pt>
                <c:pt idx="352">
                  <c:v>42209.10034381492</c:v>
                </c:pt>
                <c:pt idx="353">
                  <c:v>37058.615162141847</c:v>
                </c:pt>
                <c:pt idx="354">
                  <c:v>31872.720394844771</c:v>
                </c:pt>
                <c:pt idx="355">
                  <c:v>26651.172601022528</c:v>
                </c:pt>
                <c:pt idx="356">
                  <c:v>21393.726666117756</c:v>
                </c:pt>
                <c:pt idx="357">
                  <c:v>16100.135790410513</c:v>
                </c:pt>
                <c:pt idx="358">
                  <c:v>10770.151477432784</c:v>
                </c:pt>
                <c:pt idx="359">
                  <c:v>5403.5235223033333</c:v>
                </c:pt>
              </c:numCache>
            </c:numRef>
          </c:yVal>
          <c:smooth val="1"/>
          <c:extLst>
            <c:ext xmlns:c16="http://schemas.microsoft.com/office/drawing/2014/chart" uri="{C3380CC4-5D6E-409C-BE32-E72D297353CC}">
              <c16:uniqueId val="{00000000-EAC9-48C8-A21C-5020F68A2709}"/>
            </c:ext>
          </c:extLst>
        </c:ser>
        <c:ser>
          <c:idx val="1"/>
          <c:order val="1"/>
          <c:tx>
            <c:strRef>
              <c:f>'Amoritization Scenario 15'!$R$5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15'!$R$6:$R$365</c:f>
              <c:numCache>
                <c:formatCode>"$"#,##0.00_);[Red]\("$"#,##0.00\)</c:formatCode>
                <c:ptCount val="360"/>
                <c:pt idx="0">
                  <c:v>461.79774653680124</c:v>
                </c:pt>
                <c:pt idx="1">
                  <c:v>926.77035258104297</c:v>
                </c:pt>
                <c:pt idx="2">
                  <c:v>1394.939645291839</c:v>
                </c:pt>
                <c:pt idx="3">
                  <c:v>1866.3276018900224</c:v>
                </c:pt>
                <c:pt idx="4">
                  <c:v>2340.9563506898176</c:v>
                </c:pt>
                <c:pt idx="5">
                  <c:v>2818.848172137612</c:v>
                </c:pt>
                <c:pt idx="6">
                  <c:v>3300.0254998578594</c:v>
                </c:pt>
                <c:pt idx="7">
                  <c:v>3784.5109217061836</c:v>
                </c:pt>
                <c:pt idx="8">
                  <c:v>4272.327180829715</c:v>
                </c:pt>
                <c:pt idx="9">
                  <c:v>4763.4971767347206</c:v>
                </c:pt>
                <c:pt idx="10">
                  <c:v>5258.0439663615734</c:v>
                </c:pt>
                <c:pt idx="11">
                  <c:v>5755.9907651671101</c:v>
                </c:pt>
                <c:pt idx="12">
                  <c:v>6257.3609482144348</c:v>
                </c:pt>
                <c:pt idx="13">
                  <c:v>6762.1780512702098</c:v>
                </c:pt>
                <c:pt idx="14">
                  <c:v>7270.4657719094939</c:v>
                </c:pt>
                <c:pt idx="15">
                  <c:v>7782.2479706281729</c:v>
                </c:pt>
                <c:pt idx="16">
                  <c:v>8297.5486719630426</c:v>
                </c:pt>
                <c:pt idx="17">
                  <c:v>8816.3920656195878</c:v>
                </c:pt>
                <c:pt idx="18">
                  <c:v>9338.8025076075228</c:v>
                </c:pt>
                <c:pt idx="19">
                  <c:v>9864.8045213841251</c:v>
                </c:pt>
                <c:pt idx="20">
                  <c:v>10394.422799005441</c:v>
                </c:pt>
                <c:pt idx="21">
                  <c:v>10927.682202285403</c:v>
                </c:pt>
                <c:pt idx="22">
                  <c:v>11464.607763962915</c:v>
                </c:pt>
                <c:pt idx="23">
                  <c:v>12005.22468887696</c:v>
                </c:pt>
                <c:pt idx="24">
                  <c:v>12549.558355149791</c:v>
                </c:pt>
                <c:pt idx="25">
                  <c:v>13097.634315378247</c:v>
                </c:pt>
                <c:pt idx="26">
                  <c:v>13649.478297833273</c:v>
                </c:pt>
                <c:pt idx="27">
                  <c:v>14205.116207667677</c:v>
                </c:pt>
                <c:pt idx="28">
                  <c:v>14764.574128132193</c:v>
                </c:pt>
                <c:pt idx="29">
                  <c:v>15327.878321799903</c:v>
                </c:pt>
                <c:pt idx="30">
                  <c:v>15895.055231799077</c:v>
                </c:pt>
                <c:pt idx="31">
                  <c:v>16466.131483054494</c:v>
                </c:pt>
                <c:pt idx="32">
                  <c:v>17041.133883537295</c:v>
                </c:pt>
                <c:pt idx="33">
                  <c:v>17620.089425523416</c:v>
                </c:pt>
                <c:pt idx="34">
                  <c:v>18203.025286860691</c:v>
                </c:pt>
                <c:pt idx="35">
                  <c:v>18789.96883224466</c:v>
                </c:pt>
                <c:pt idx="36">
                  <c:v>19380.947614503144</c:v>
                </c:pt>
                <c:pt idx="37">
                  <c:v>19975.989375889654</c:v>
                </c:pt>
                <c:pt idx="38">
                  <c:v>20575.122049385696</c:v>
                </c:pt>
                <c:pt idx="39">
                  <c:v>21178.373760012022</c:v>
                </c:pt>
                <c:pt idx="40">
                  <c:v>21785.772826148906</c:v>
                </c:pt>
                <c:pt idx="41">
                  <c:v>22397.347760865479</c:v>
                </c:pt>
                <c:pt idx="42">
                  <c:v>23013.127273258229</c:v>
                </c:pt>
                <c:pt idx="43">
                  <c:v>23633.140269798681</c:v>
                </c:pt>
                <c:pt idx="44">
                  <c:v>24257.415855690349</c:v>
                </c:pt>
                <c:pt idx="45">
                  <c:v>24885.983336235022</c:v>
                </c:pt>
                <c:pt idx="46">
                  <c:v>25518.872218208438</c:v>
                </c:pt>
                <c:pt idx="47">
                  <c:v>26156.112211245421</c:v>
                </c:pt>
                <c:pt idx="48">
                  <c:v>26797.733229234535</c:v>
                </c:pt>
                <c:pt idx="49">
                  <c:v>27443.765391722322</c:v>
                </c:pt>
                <c:pt idx="50">
                  <c:v>28094.239025327213</c:v>
                </c:pt>
                <c:pt idx="51">
                  <c:v>28749.184665163139</c:v>
                </c:pt>
                <c:pt idx="52">
                  <c:v>29408.633056272934</c:v>
                </c:pt>
                <c:pt idx="53">
                  <c:v>30072.615155071609</c:v>
                </c:pt>
                <c:pt idx="54">
                  <c:v>30741.16213079953</c:v>
                </c:pt>
                <c:pt idx="55">
                  <c:v>31414.30536698558</c:v>
                </c:pt>
                <c:pt idx="56">
                  <c:v>32092.076462920406</c:v>
                </c:pt>
                <c:pt idx="57">
                  <c:v>32774.507235139783</c:v>
                </c:pt>
                <c:pt idx="58">
                  <c:v>33461.629718918171</c:v>
                </c:pt>
                <c:pt idx="59">
                  <c:v>34153.476169772533</c:v>
                </c:pt>
                <c:pt idx="60">
                  <c:v>34850.079064976519</c:v>
                </c:pt>
                <c:pt idx="61">
                  <c:v>35551.471105085031</c:v>
                </c:pt>
                <c:pt idx="62">
                  <c:v>36257.68521546929</c:v>
                </c:pt>
                <c:pt idx="63">
                  <c:v>36968.754547862438</c:v>
                </c:pt>
                <c:pt idx="64">
                  <c:v>37684.712481915791</c:v>
                </c:pt>
                <c:pt idx="65">
                  <c:v>38405.592626765763</c:v>
                </c:pt>
                <c:pt idx="66">
                  <c:v>39131.428822611575</c:v>
                </c:pt>
                <c:pt idx="67">
                  <c:v>39862.255142303831</c:v>
                </c:pt>
                <c:pt idx="68">
                  <c:v>40598.105892943975</c:v>
                </c:pt>
                <c:pt idx="69">
                  <c:v>41339.015617494762</c:v>
                </c:pt>
                <c:pt idx="70">
                  <c:v>42085.01909640184</c:v>
                </c:pt>
                <c:pt idx="71">
                  <c:v>42836.151349226406</c:v>
                </c:pt>
                <c:pt idx="72">
                  <c:v>43592.447636289136</c:v>
                </c:pt>
                <c:pt idx="73">
                  <c:v>44353.943460325427</c:v>
                </c:pt>
                <c:pt idx="74">
                  <c:v>45120.674568151968</c:v>
                </c:pt>
                <c:pt idx="75">
                  <c:v>45892.676952344817</c:v>
                </c:pt>
                <c:pt idx="76">
                  <c:v>46669.986852928989</c:v>
                </c:pt>
                <c:pt idx="77">
                  <c:v>47452.640759079681</c:v>
                </c:pt>
                <c:pt idx="78">
                  <c:v>48240.67541083516</c:v>
                </c:pt>
                <c:pt idx="79">
                  <c:v>49034.127800821458</c:v>
                </c:pt>
                <c:pt idx="80">
                  <c:v>49833.035175988909</c:v>
                </c:pt>
                <c:pt idx="81">
                  <c:v>50637.435039360636</c:v>
                </c:pt>
                <c:pt idx="82">
                  <c:v>51447.365151793041</c:v>
                </c:pt>
                <c:pt idx="83">
                  <c:v>52262.863533748423</c:v>
                </c:pt>
                <c:pt idx="84">
                  <c:v>53083.968467079743</c:v>
                </c:pt>
                <c:pt idx="85">
                  <c:v>53910.718496827722</c:v>
                </c:pt>
                <c:pt idx="86">
                  <c:v>54743.152433030213</c:v>
                </c:pt>
                <c:pt idx="87">
                  <c:v>55581.3093525441</c:v>
                </c:pt>
                <c:pt idx="88">
                  <c:v>56425.228600879644</c:v>
                </c:pt>
                <c:pt idx="89">
                  <c:v>57274.949794047498</c:v>
                </c:pt>
                <c:pt idx="90">
                  <c:v>58130.512820418378</c:v>
                </c:pt>
                <c:pt idx="91">
                  <c:v>58991.957842595555</c:v>
                </c:pt>
                <c:pt idx="92">
                  <c:v>59859.325299300202</c:v>
                </c:pt>
                <c:pt idx="93">
                  <c:v>60732.655907269691</c:v>
                </c:pt>
                <c:pt idx="94">
                  <c:v>61611.990663168974</c:v>
                </c:pt>
                <c:pt idx="95">
                  <c:v>62497.370845515063</c:v>
                </c:pt>
                <c:pt idx="96">
                  <c:v>63388.838016614784</c:v>
                </c:pt>
                <c:pt idx="97">
                  <c:v>64286.434024515809</c:v>
                </c:pt>
                <c:pt idx="98">
                  <c:v>65190.201004971161</c:v>
                </c:pt>
                <c:pt idx="99">
                  <c:v>66100.181383417133</c:v>
                </c:pt>
                <c:pt idx="100">
                  <c:v>67016.41787696493</c:v>
                </c:pt>
                <c:pt idx="101">
                  <c:v>67938.953496405869</c:v>
                </c:pt>
                <c:pt idx="102">
                  <c:v>68867.831548230461</c:v>
                </c:pt>
                <c:pt idx="103">
                  <c:v>69803.095636661354</c:v>
                </c:pt>
                <c:pt idx="104">
                  <c:v>70744.789665700198</c:v>
                </c:pt>
                <c:pt idx="105">
                  <c:v>71692.957841188691</c:v>
                </c:pt>
                <c:pt idx="106">
                  <c:v>72647.64467288366</c:v>
                </c:pt>
                <c:pt idx="107">
                  <c:v>73608.894976546537</c:v>
                </c:pt>
                <c:pt idx="108">
                  <c:v>74576.753876047092</c:v>
                </c:pt>
                <c:pt idx="109">
                  <c:v>75551.266805481719</c:v>
                </c:pt>
                <c:pt idx="110">
                  <c:v>76532.479511306214</c:v>
                </c:pt>
                <c:pt idx="111">
                  <c:v>77520.438054483253</c:v>
                </c:pt>
                <c:pt idx="112">
                  <c:v>78515.188812644628</c:v>
                </c:pt>
                <c:pt idx="113">
                  <c:v>79516.778482268361</c:v>
                </c:pt>
                <c:pt idx="114">
                  <c:v>80525.254080870756</c:v>
                </c:pt>
                <c:pt idx="115">
                  <c:v>81540.662949213554</c:v>
                </c:pt>
                <c:pt idx="116">
                  <c:v>82563.052753526208</c:v>
                </c:pt>
                <c:pt idx="117">
                  <c:v>83592.471487743504</c:v>
                </c:pt>
                <c:pt idx="118">
                  <c:v>84628.967475758545</c:v>
                </c:pt>
                <c:pt idx="119">
                  <c:v>85672.589373691182</c:v>
                </c:pt>
                <c:pt idx="120">
                  <c:v>86723.386172172119</c:v>
                </c:pt>
                <c:pt idx="121">
                  <c:v>87781.407198642613</c:v>
                </c:pt>
                <c:pt idx="122">
                  <c:v>88846.702119670081</c:v>
                </c:pt>
                <c:pt idx="123">
                  <c:v>89919.320943279614</c:v>
                </c:pt>
                <c:pt idx="124">
                  <c:v>90999.31402130147</c:v>
                </c:pt>
                <c:pt idx="125">
                  <c:v>92086.732051734725</c:v>
                </c:pt>
                <c:pt idx="126">
                  <c:v>93181.626081127208</c:v>
                </c:pt>
                <c:pt idx="127">
                  <c:v>94284.047506971765</c:v>
                </c:pt>
                <c:pt idx="128">
                  <c:v>95394.048080118999</c:v>
                </c:pt>
                <c:pt idx="129">
                  <c:v>96511.679907206621</c:v>
                </c:pt>
                <c:pt idx="130">
                  <c:v>97636.995453105468</c:v>
                </c:pt>
                <c:pt idx="131">
                  <c:v>98770.047543382374</c:v>
                </c:pt>
                <c:pt idx="132">
                  <c:v>99910.889366779928</c:v>
                </c:pt>
                <c:pt idx="133">
                  <c:v>101059.57447771334</c:v>
                </c:pt>
                <c:pt idx="134">
                  <c:v>102216.15679878442</c:v>
                </c:pt>
                <c:pt idx="135">
                  <c:v>103380.69062331287</c:v>
                </c:pt>
                <c:pt idx="136">
                  <c:v>104553.23061788495</c:v>
                </c:pt>
                <c:pt idx="137">
                  <c:v>105733.83182491972</c:v>
                </c:pt>
                <c:pt idx="138">
                  <c:v>106922.54966525284</c:v>
                </c:pt>
                <c:pt idx="139">
                  <c:v>108119.43994073826</c:v>
                </c:pt>
                <c:pt idx="140">
                  <c:v>109324.55883686764</c:v>
                </c:pt>
                <c:pt idx="141">
                  <c:v>110537.9629254079</c:v>
                </c:pt>
                <c:pt idx="142">
                  <c:v>111759.70916705689</c:v>
                </c:pt>
                <c:pt idx="143">
                  <c:v>112989.85491411721</c:v>
                </c:pt>
                <c:pt idx="144">
                  <c:v>114228.45791318857</c:v>
                </c:pt>
                <c:pt idx="145">
                  <c:v>115475.57630787854</c:v>
                </c:pt>
                <c:pt idx="146">
                  <c:v>116731.26864153201</c:v>
                </c:pt>
                <c:pt idx="147">
                  <c:v>117995.59385997934</c:v>
                </c:pt>
                <c:pt idx="148">
                  <c:v>119268.6113143035</c:v>
                </c:pt>
                <c:pt idx="149">
                  <c:v>120550.38076362615</c:v>
                </c:pt>
                <c:pt idx="150">
                  <c:v>121840.96237791287</c:v>
                </c:pt>
                <c:pt idx="151">
                  <c:v>123140.41674079782</c:v>
                </c:pt>
                <c:pt idx="152">
                  <c:v>124448.80485242761</c:v>
                </c:pt>
                <c:pt idx="153">
                  <c:v>125766.18813232485</c:v>
                </c:pt>
                <c:pt idx="154">
                  <c:v>127092.62842227139</c:v>
                </c:pt>
                <c:pt idx="155">
                  <c:v>128428.18798921131</c:v>
                </c:pt>
                <c:pt idx="156">
                  <c:v>129772.92952817393</c:v>
                </c:pt>
                <c:pt idx="157">
                  <c:v>131126.91616521694</c:v>
                </c:pt>
                <c:pt idx="158">
                  <c:v>132490.2114603896</c:v>
                </c:pt>
                <c:pt idx="159">
                  <c:v>133862.87941071659</c:v>
                </c:pt>
                <c:pt idx="160">
                  <c:v>135244.98445320208</c:v>
                </c:pt>
                <c:pt idx="161">
                  <c:v>136636.59146785465</c:v>
                </c:pt>
                <c:pt idx="162">
                  <c:v>138037.76578073297</c:v>
                </c:pt>
                <c:pt idx="163">
                  <c:v>139448.57316701231</c:v>
                </c:pt>
                <c:pt idx="164">
                  <c:v>140869.0798540723</c:v>
                </c:pt>
                <c:pt idx="165">
                  <c:v>142299.35252460584</c:v>
                </c:pt>
                <c:pt idx="166">
                  <c:v>143739.4583197493</c:v>
                </c:pt>
                <c:pt idx="167">
                  <c:v>145189.46484223439</c:v>
                </c:pt>
                <c:pt idx="168">
                  <c:v>146649.44015956155</c:v>
                </c:pt>
                <c:pt idx="169">
                  <c:v>148119.45280719534</c:v>
                </c:pt>
                <c:pt idx="170">
                  <c:v>149599.57179178161</c:v>
                </c:pt>
                <c:pt idx="171">
                  <c:v>151089.8665943869</c:v>
                </c:pt>
                <c:pt idx="172">
                  <c:v>152590.40717376012</c:v>
                </c:pt>
                <c:pt idx="173">
                  <c:v>154101.26396961653</c:v>
                </c:pt>
                <c:pt idx="174">
                  <c:v>155622.50790594445</c:v>
                </c:pt>
                <c:pt idx="175">
                  <c:v>157154.21039433463</c:v>
                </c:pt>
                <c:pt idx="176">
                  <c:v>158696.44333733249</c:v>
                </c:pt>
                <c:pt idx="177">
                  <c:v>160249.27913181344</c:v>
                </c:pt>
                <c:pt idx="178">
                  <c:v>161812.79067238147</c:v>
                </c:pt>
                <c:pt idx="179">
                  <c:v>163387.05135479089</c:v>
                </c:pt>
                <c:pt idx="180">
                  <c:v>164972.13507939188</c:v>
                </c:pt>
                <c:pt idx="181">
                  <c:v>166568.1162545995</c:v>
                </c:pt>
                <c:pt idx="182">
                  <c:v>168175.06980038667</c:v>
                </c:pt>
                <c:pt idx="183">
                  <c:v>169793.07115180112</c:v>
                </c:pt>
                <c:pt idx="184">
                  <c:v>171422.19626250656</c:v>
                </c:pt>
                <c:pt idx="185">
                  <c:v>173062.52160834809</c:v>
                </c:pt>
                <c:pt idx="186">
                  <c:v>174714.1241909423</c:v>
                </c:pt>
                <c:pt idx="187">
                  <c:v>176377.08154129182</c:v>
                </c:pt>
                <c:pt idx="188">
                  <c:v>178051.471723425</c:v>
                </c:pt>
                <c:pt idx="189">
                  <c:v>179737.37333806034</c:v>
                </c:pt>
                <c:pt idx="190">
                  <c:v>181434.86552629631</c:v>
                </c:pt>
                <c:pt idx="191">
                  <c:v>183144.02797332642</c:v>
                </c:pt>
                <c:pt idx="192">
                  <c:v>184864.94091217985</c:v>
                </c:pt>
                <c:pt idx="193">
                  <c:v>186597.6851274879</c:v>
                </c:pt>
                <c:pt idx="194">
                  <c:v>188342.34195927618</c:v>
                </c:pt>
                <c:pt idx="195">
                  <c:v>190098.993306783</c:v>
                </c:pt>
                <c:pt idx="196">
                  <c:v>191867.72163230393</c:v>
                </c:pt>
                <c:pt idx="197">
                  <c:v>193648.60996506282</c:v>
                </c:pt>
                <c:pt idx="198">
                  <c:v>195441.74190510943</c:v>
                </c:pt>
                <c:pt idx="199">
                  <c:v>197247.20162724386</c:v>
                </c:pt>
                <c:pt idx="200">
                  <c:v>199065.07388496798</c:v>
                </c:pt>
                <c:pt idx="201">
                  <c:v>200895.44401446392</c:v>
                </c:pt>
                <c:pt idx="202">
                  <c:v>202738.39793860016</c:v>
                </c:pt>
                <c:pt idx="203">
                  <c:v>204594.02217096483</c:v>
                </c:pt>
                <c:pt idx="204">
                  <c:v>206462.40381992701</c:v>
                </c:pt>
                <c:pt idx="205">
                  <c:v>208343.63059272582</c:v>
                </c:pt>
                <c:pt idx="206">
                  <c:v>210237.79079958762</c:v>
                </c:pt>
                <c:pt idx="207">
                  <c:v>212144.97335787158</c:v>
                </c:pt>
                <c:pt idx="208">
                  <c:v>214065.26779624374</c:v>
                </c:pt>
                <c:pt idx="209">
                  <c:v>215998.76425887973</c:v>
                </c:pt>
                <c:pt idx="210">
                  <c:v>217945.55350969633</c:v>
                </c:pt>
                <c:pt idx="211">
                  <c:v>219905.72693661228</c:v>
                </c:pt>
                <c:pt idx="212">
                  <c:v>221879.3765558383</c:v>
                </c:pt>
                <c:pt idx="213">
                  <c:v>223866.59501619649</c:v>
                </c:pt>
                <c:pt idx="214">
                  <c:v>225867.47560346965</c:v>
                </c:pt>
                <c:pt idx="215">
                  <c:v>227882.11224478029</c:v>
                </c:pt>
                <c:pt idx="216">
                  <c:v>229910.59951299996</c:v>
                </c:pt>
                <c:pt idx="217">
                  <c:v>231953.03263118863</c:v>
                </c:pt>
                <c:pt idx="218">
                  <c:v>234009.50747706485</c:v>
                </c:pt>
                <c:pt idx="219">
                  <c:v>236080.12058750648</c:v>
                </c:pt>
                <c:pt idx="220">
                  <c:v>238164.96916308239</c:v>
                </c:pt>
                <c:pt idx="221">
                  <c:v>240264.15107261538</c:v>
                </c:pt>
                <c:pt idx="222">
                  <c:v>242377.7648577764</c:v>
                </c:pt>
                <c:pt idx="223">
                  <c:v>244505.90973771043</c:v>
                </c:pt>
                <c:pt idx="224">
                  <c:v>246648.68561369399</c:v>
                </c:pt>
                <c:pt idx="225">
                  <c:v>248806.19307382495</c:v>
                </c:pt>
                <c:pt idx="226">
                  <c:v>250978.53339774429</c:v>
                </c:pt>
                <c:pt idx="227">
                  <c:v>253165.80856139059</c:v>
                </c:pt>
                <c:pt idx="228">
                  <c:v>255368.12124178695</c:v>
                </c:pt>
                <c:pt idx="229">
                  <c:v>257585.57482186105</c:v>
                </c:pt>
                <c:pt idx="230">
                  <c:v>259818.27339529814</c:v>
                </c:pt>
                <c:pt idx="231">
                  <c:v>262066.32177142761</c:v>
                </c:pt>
                <c:pt idx="232">
                  <c:v>264329.82548014296</c:v>
                </c:pt>
                <c:pt idx="233">
                  <c:v>266608.89077685575</c:v>
                </c:pt>
                <c:pt idx="234">
                  <c:v>268903.62464748346</c:v>
                </c:pt>
                <c:pt idx="235">
                  <c:v>271214.1348134717</c:v>
                </c:pt>
                <c:pt idx="236">
                  <c:v>273540.52973685111</c:v>
                </c:pt>
                <c:pt idx="237">
                  <c:v>275882.91862532875</c:v>
                </c:pt>
                <c:pt idx="238">
                  <c:v>278241.4114374147</c:v>
                </c:pt>
                <c:pt idx="239">
                  <c:v>280616.11888758373</c:v>
                </c:pt>
                <c:pt idx="240">
                  <c:v>283007.15245147265</c:v>
                </c:pt>
                <c:pt idx="241">
                  <c:v>285414.62437111331</c:v>
                </c:pt>
                <c:pt idx="242">
                  <c:v>287838.64766020153</c:v>
                </c:pt>
                <c:pt idx="243">
                  <c:v>290279.33610940224</c:v>
                </c:pt>
                <c:pt idx="244">
                  <c:v>292736.80429169117</c:v>
                </c:pt>
                <c:pt idx="245">
                  <c:v>295211.16756773333</c:v>
                </c:pt>
                <c:pt idx="246">
                  <c:v>297702.54209129827</c:v>
                </c:pt>
                <c:pt idx="247">
                  <c:v>300211.04481471272</c:v>
                </c:pt>
                <c:pt idx="248">
                  <c:v>302736.79349435068</c:v>
                </c:pt>
                <c:pt idx="249">
                  <c:v>305279.90669616114</c:v>
                </c:pt>
                <c:pt idx="250">
                  <c:v>307840.50380123407</c:v>
                </c:pt>
                <c:pt idx="251">
                  <c:v>310418.70501140435</c:v>
                </c:pt>
                <c:pt idx="252">
                  <c:v>313014.63135489455</c:v>
                </c:pt>
                <c:pt idx="253">
                  <c:v>315628.40469199623</c:v>
                </c:pt>
                <c:pt idx="254">
                  <c:v>318260.14772079053</c:v>
                </c:pt>
                <c:pt idx="255">
                  <c:v>320909.98398290778</c:v>
                </c:pt>
                <c:pt idx="256">
                  <c:v>323578.03786932706</c:v>
                </c:pt>
                <c:pt idx="257">
                  <c:v>326264.43462621549</c:v>
                </c:pt>
                <c:pt idx="258">
                  <c:v>328969.30036080751</c:v>
                </c:pt>
                <c:pt idx="259">
                  <c:v>331692.76204732485</c:v>
                </c:pt>
                <c:pt idx="260">
                  <c:v>334434.94753293699</c:v>
                </c:pt>
                <c:pt idx="261">
                  <c:v>337195.98554376274</c:v>
                </c:pt>
                <c:pt idx="262">
                  <c:v>339976.00569091289</c:v>
                </c:pt>
                <c:pt idx="263">
                  <c:v>342775.13847657474</c:v>
                </c:pt>
                <c:pt idx="264">
                  <c:v>345593.51530013798</c:v>
                </c:pt>
                <c:pt idx="265">
                  <c:v>348431.26846436324</c:v>
                </c:pt>
                <c:pt idx="266">
                  <c:v>351288.53118159255</c:v>
                </c:pt>
                <c:pt idx="267">
                  <c:v>354165.43758000282</c:v>
                </c:pt>
                <c:pt idx="268">
                  <c:v>357062.12270990212</c:v>
                </c:pt>
                <c:pt idx="269">
                  <c:v>359978.72255006951</c:v>
                </c:pt>
                <c:pt idx="270">
                  <c:v>362915.37401413801</c:v>
                </c:pt>
                <c:pt idx="271">
                  <c:v>365872.21495702199</c:v>
                </c:pt>
                <c:pt idx="272">
                  <c:v>368849.3841813883</c:v>
                </c:pt>
                <c:pt idx="273">
                  <c:v>371847.02144417213</c:v>
                </c:pt>
                <c:pt idx="274">
                  <c:v>374865.26746313763</c:v>
                </c:pt>
                <c:pt idx="275">
                  <c:v>377904.26392348349</c:v>
                </c:pt>
                <c:pt idx="276">
                  <c:v>380964.15348449425</c:v>
                </c:pt>
                <c:pt idx="277">
                  <c:v>384045.07978623698</c:v>
                </c:pt>
                <c:pt idx="278">
                  <c:v>387147.18745630415</c:v>
                </c:pt>
                <c:pt idx="279">
                  <c:v>390270.62211660302</c:v>
                </c:pt>
                <c:pt idx="280">
                  <c:v>393415.53039019147</c:v>
                </c:pt>
                <c:pt idx="281">
                  <c:v>396582.05990816082</c:v>
                </c:pt>
                <c:pt idx="282">
                  <c:v>399770.3593165662</c:v>
                </c:pt>
                <c:pt idx="283">
                  <c:v>402980.57828340441</c:v>
                </c:pt>
                <c:pt idx="284">
                  <c:v>406212.86750563962</c:v>
                </c:pt>
                <c:pt idx="285">
                  <c:v>409467.37871627772</c:v>
                </c:pt>
                <c:pt idx="286">
                  <c:v>412744.26469148893</c:v>
                </c:pt>
                <c:pt idx="287">
                  <c:v>416043.67925777973</c:v>
                </c:pt>
                <c:pt idx="288">
                  <c:v>419365.77729921375</c:v>
                </c:pt>
                <c:pt idx="289">
                  <c:v>422710.71476468263</c:v>
                </c:pt>
                <c:pt idx="290">
                  <c:v>426078.64867522661</c:v>
                </c:pt>
                <c:pt idx="291">
                  <c:v>429469.73713140556</c:v>
                </c:pt>
                <c:pt idx="292">
                  <c:v>432884.1393207208</c:v>
                </c:pt>
                <c:pt idx="293">
                  <c:v>436322.01552508754</c:v>
                </c:pt>
                <c:pt idx="294">
                  <c:v>439783.5271283593</c:v>
                </c:pt>
                <c:pt idx="295">
                  <c:v>443268.8366239036</c:v>
                </c:pt>
                <c:pt idx="296">
                  <c:v>446778.10762222973</c:v>
                </c:pt>
                <c:pt idx="297">
                  <c:v>450311.50485866936</c:v>
                </c:pt>
                <c:pt idx="298">
                  <c:v>453869.19420110952</c:v>
                </c:pt>
                <c:pt idx="299">
                  <c:v>457451.34265777894</c:v>
                </c:pt>
                <c:pt idx="300">
                  <c:v>461058.11838508799</c:v>
                </c:pt>
                <c:pt idx="301">
                  <c:v>464689.69069552229</c:v>
                </c:pt>
                <c:pt idx="302">
                  <c:v>468346.23006559082</c:v>
                </c:pt>
                <c:pt idx="303">
                  <c:v>472027.90814382856</c:v>
                </c:pt>
                <c:pt idx="304">
                  <c:v>475734.8977588542</c:v>
                </c:pt>
                <c:pt idx="305">
                  <c:v>479467.37292748311</c:v>
                </c:pt>
                <c:pt idx="306">
                  <c:v>483225.50886289636</c:v>
                </c:pt>
                <c:pt idx="307">
                  <c:v>487009.48198286555</c:v>
                </c:pt>
                <c:pt idx="308">
                  <c:v>490819.46991803456</c:v>
                </c:pt>
                <c:pt idx="309">
                  <c:v>494655.65152025787</c:v>
                </c:pt>
                <c:pt idx="310">
                  <c:v>498518.20687099645</c:v>
                </c:pt>
                <c:pt idx="311">
                  <c:v>502407.31728977134</c:v>
                </c:pt>
                <c:pt idx="312">
                  <c:v>506323.16534267529</c:v>
                </c:pt>
                <c:pt idx="313">
                  <c:v>510265.93485094298</c:v>
                </c:pt>
                <c:pt idx="314">
                  <c:v>514235.81089958001</c:v>
                </c:pt>
                <c:pt idx="315">
                  <c:v>518232.97984605143</c:v>
                </c:pt>
                <c:pt idx="316">
                  <c:v>522257.62932902982</c:v>
                </c:pt>
                <c:pt idx="317">
                  <c:v>526309.94827720372</c:v>
                </c:pt>
                <c:pt idx="318">
                  <c:v>530390.12691814627</c:v>
                </c:pt>
                <c:pt idx="319">
                  <c:v>534498.35678724537</c:v>
                </c:pt>
                <c:pt idx="320">
                  <c:v>538634.83073669451</c:v>
                </c:pt>
                <c:pt idx="321">
                  <c:v>542799.74294454604</c:v>
                </c:pt>
                <c:pt idx="322">
                  <c:v>546993.28892382665</c:v>
                </c:pt>
                <c:pt idx="323">
                  <c:v>551215.6655317148</c:v>
                </c:pt>
                <c:pt idx="324">
                  <c:v>555467.07097878214</c:v>
                </c:pt>
                <c:pt idx="325">
                  <c:v>559747.70483829803</c:v>
                </c:pt>
                <c:pt idx="326">
                  <c:v>564057.76805559814</c:v>
                </c:pt>
                <c:pt idx="327">
                  <c:v>568397.46295751713</c:v>
                </c:pt>
                <c:pt idx="328">
                  <c:v>572766.99326188688</c:v>
                </c:pt>
                <c:pt idx="329">
                  <c:v>577166.56408709916</c:v>
                </c:pt>
                <c:pt idx="330">
                  <c:v>581596.38196173473</c:v>
                </c:pt>
                <c:pt idx="331">
                  <c:v>586056.65483425849</c:v>
                </c:pt>
                <c:pt idx="332">
                  <c:v>590547.59208278079</c:v>
                </c:pt>
                <c:pt idx="333">
                  <c:v>595069.40452488675</c:v>
                </c:pt>
                <c:pt idx="334">
                  <c:v>599622.30442753213</c:v>
                </c:pt>
                <c:pt idx="335">
                  <c:v>604206.50551700825</c:v>
                </c:pt>
                <c:pt idx="336">
                  <c:v>608822.22298897454</c:v>
                </c:pt>
                <c:pt idx="337">
                  <c:v>613469.67351856059</c:v>
                </c:pt>
                <c:pt idx="338">
                  <c:v>618149.07527053752</c:v>
                </c:pt>
                <c:pt idx="339">
                  <c:v>622860.64790955931</c:v>
                </c:pt>
                <c:pt idx="340">
                  <c:v>627604.61261047435</c:v>
                </c:pt>
                <c:pt idx="341">
                  <c:v>632381.19206870813</c:v>
                </c:pt>
                <c:pt idx="342">
                  <c:v>637190.61051071726</c:v>
                </c:pt>
                <c:pt idx="343">
                  <c:v>642033.09370451525</c:v>
                </c:pt>
                <c:pt idx="344">
                  <c:v>646908.86897027062</c:v>
                </c:pt>
                <c:pt idx="345">
                  <c:v>651818.16519097798</c:v>
                </c:pt>
                <c:pt idx="346">
                  <c:v>656761.21282320272</c:v>
                </c:pt>
                <c:pt idx="347">
                  <c:v>661738.24390789901</c:v>
                </c:pt>
                <c:pt idx="348">
                  <c:v>666749.49208130257</c:v>
                </c:pt>
                <c:pt idx="349">
                  <c:v>671795.19258589833</c:v>
                </c:pt>
                <c:pt idx="350">
                  <c:v>676875.5822814632</c:v>
                </c:pt>
                <c:pt idx="351">
                  <c:v>681990.89965618507</c:v>
                </c:pt>
                <c:pt idx="352">
                  <c:v>687141.38483785815</c:v>
                </c:pt>
                <c:pt idx="353">
                  <c:v>692327.27960515523</c:v>
                </c:pt>
                <c:pt idx="354">
                  <c:v>697548.82739897748</c:v>
                </c:pt>
                <c:pt idx="355">
                  <c:v>702806.27333388221</c:v>
                </c:pt>
                <c:pt idx="356">
                  <c:v>708099.86420958943</c:v>
                </c:pt>
                <c:pt idx="357">
                  <c:v>713429.84852256719</c:v>
                </c:pt>
                <c:pt idx="358">
                  <c:v>718796.47647769668</c:v>
                </c:pt>
                <c:pt idx="359">
                  <c:v>724200.0000000177</c:v>
                </c:pt>
              </c:numCache>
            </c:numRef>
          </c:yVal>
          <c:smooth val="1"/>
          <c:extLst>
            <c:ext xmlns:c16="http://schemas.microsoft.com/office/drawing/2014/chart" uri="{C3380CC4-5D6E-409C-BE32-E72D297353CC}">
              <c16:uniqueId val="{00000001-EAC9-48C8-A21C-5020F68A2709}"/>
            </c:ext>
          </c:extLst>
        </c:ser>
        <c:ser>
          <c:idx val="2"/>
          <c:order val="2"/>
          <c:tx>
            <c:strRef>
              <c:f>'Amoritization Scenario 15'!$S$5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15'!$S$6:$S$365</c:f>
              <c:numCache>
                <c:formatCode>"$"#,##0.00_);[Red]\("$"#,##0.00\)</c:formatCode>
                <c:ptCount val="360"/>
                <c:pt idx="0">
                  <c:v>4978.875</c:v>
                </c:pt>
                <c:pt idx="1">
                  <c:v>9954.5751404925595</c:v>
                </c:pt>
                <c:pt idx="2">
                  <c:v>14927.078594318566</c:v>
                </c:pt>
                <c:pt idx="3">
                  <c:v>19896.363384257183</c:v>
                </c:pt>
                <c:pt idx="4">
                  <c:v>24862.407381994191</c:v>
                </c:pt>
                <c:pt idx="5">
                  <c:v>29825.188307083197</c:v>
                </c:pt>
                <c:pt idx="6">
                  <c:v>34784.683725899755</c:v>
                </c:pt>
                <c:pt idx="7">
                  <c:v>39740.871050588234</c:v>
                </c:pt>
                <c:pt idx="8">
                  <c:v>44693.727538001505</c:v>
                </c:pt>
                <c:pt idx="9">
                  <c:v>49643.230288633298</c:v>
                </c:pt>
                <c:pt idx="10">
                  <c:v>54589.356245543247</c:v>
                </c:pt>
                <c:pt idx="11">
                  <c:v>59532.082193274509</c:v>
                </c:pt>
                <c:pt idx="12">
                  <c:v>64471.38475676399</c:v>
                </c:pt>
                <c:pt idx="13">
                  <c:v>69407.24040024502</c:v>
                </c:pt>
                <c:pt idx="14">
                  <c:v>74339.625426142535</c:v>
                </c:pt>
                <c:pt idx="15">
                  <c:v>79268.515973960661</c:v>
                </c:pt>
                <c:pt idx="16">
                  <c:v>84193.888019162594</c:v>
                </c:pt>
                <c:pt idx="17">
                  <c:v>89115.717372042855</c:v>
                </c:pt>
                <c:pt idx="18">
                  <c:v>94033.979676591727</c:v>
                </c:pt>
                <c:pt idx="19">
                  <c:v>98948.650409351932</c:v>
                </c:pt>
                <c:pt idx="20">
                  <c:v>103859.70487826742</c:v>
                </c:pt>
                <c:pt idx="21">
                  <c:v>108767.11822152426</c:v>
                </c:pt>
                <c:pt idx="22">
                  <c:v>113670.86540638354</c:v>
                </c:pt>
                <c:pt idx="23">
                  <c:v>118570.92122800629</c:v>
                </c:pt>
                <c:pt idx="24">
                  <c:v>123467.26030827027</c:v>
                </c:pt>
                <c:pt idx="25">
                  <c:v>128359.85709457862</c:v>
                </c:pt>
                <c:pt idx="26">
                  <c:v>133248.68585866041</c:v>
                </c:pt>
                <c:pt idx="27">
                  <c:v>138133.7206953628</c:v>
                </c:pt>
                <c:pt idx="28">
                  <c:v>143014.93552143508</c:v>
                </c:pt>
                <c:pt idx="29">
                  <c:v>147892.30407430418</c:v>
                </c:pt>
                <c:pt idx="30">
                  <c:v>152765.7999108418</c:v>
                </c:pt>
                <c:pt idx="31">
                  <c:v>157635.39640612318</c:v>
                </c:pt>
                <c:pt idx="32">
                  <c:v>162501.06675217717</c:v>
                </c:pt>
                <c:pt idx="33">
                  <c:v>167362.78395672786</c:v>
                </c:pt>
                <c:pt idx="34">
                  <c:v>172220.52084192738</c:v>
                </c:pt>
                <c:pt idx="35">
                  <c:v>177074.25004308022</c:v>
                </c:pt>
                <c:pt idx="36">
                  <c:v>181923.94400735854</c:v>
                </c:pt>
                <c:pt idx="37">
                  <c:v>186769.57499250883</c:v>
                </c:pt>
                <c:pt idx="38">
                  <c:v>191611.11506554959</c:v>
                </c:pt>
                <c:pt idx="39">
                  <c:v>196448.53610146005</c:v>
                </c:pt>
                <c:pt idx="40">
                  <c:v>201281.80978185998</c:v>
                </c:pt>
                <c:pt idx="41">
                  <c:v>206110.9075936802</c:v>
                </c:pt>
                <c:pt idx="42">
                  <c:v>210935.80082782425</c:v>
                </c:pt>
                <c:pt idx="43">
                  <c:v>215756.4605778206</c:v>
                </c:pt>
                <c:pt idx="44">
                  <c:v>220572.85773846574</c:v>
                </c:pt>
                <c:pt idx="45">
                  <c:v>225384.96300445788</c:v>
                </c:pt>
                <c:pt idx="46">
                  <c:v>230192.74686902127</c:v>
                </c:pt>
                <c:pt idx="47">
                  <c:v>234996.1796225211</c:v>
                </c:pt>
                <c:pt idx="48">
                  <c:v>239795.2313510688</c:v>
                </c:pt>
                <c:pt idx="49">
                  <c:v>244589.87193511782</c:v>
                </c:pt>
                <c:pt idx="50">
                  <c:v>249380.07104804972</c:v>
                </c:pt>
                <c:pt idx="51">
                  <c:v>254165.79815475061</c:v>
                </c:pt>
                <c:pt idx="52">
                  <c:v>258947.0225101776</c:v>
                </c:pt>
                <c:pt idx="53">
                  <c:v>263723.71315791574</c:v>
                </c:pt>
                <c:pt idx="54">
                  <c:v>268495.83892872464</c:v>
                </c:pt>
                <c:pt idx="55">
                  <c:v>273263.36843907542</c:v>
                </c:pt>
                <c:pt idx="56">
                  <c:v>278026.27008967742</c:v>
                </c:pt>
                <c:pt idx="57">
                  <c:v>282784.51206399483</c:v>
                </c:pt>
                <c:pt idx="58">
                  <c:v>287538.06232675322</c:v>
                </c:pt>
                <c:pt idx="59">
                  <c:v>292286.88862243568</c:v>
                </c:pt>
                <c:pt idx="60">
                  <c:v>297030.95847376849</c:v>
                </c:pt>
                <c:pt idx="61">
                  <c:v>301770.23918019678</c:v>
                </c:pt>
                <c:pt idx="62">
                  <c:v>306504.69781634933</c:v>
                </c:pt>
                <c:pt idx="63">
                  <c:v>311234.301230493</c:v>
                </c:pt>
                <c:pt idx="64">
                  <c:v>315959.01604297647</c:v>
                </c:pt>
                <c:pt idx="65">
                  <c:v>320678.80864466331</c:v>
                </c:pt>
                <c:pt idx="66">
                  <c:v>325393.6451953543</c:v>
                </c:pt>
                <c:pt idx="67">
                  <c:v>330103.49162219884</c:v>
                </c:pt>
                <c:pt idx="68">
                  <c:v>334808.31361809548</c:v>
                </c:pt>
                <c:pt idx="69">
                  <c:v>339508.07664008148</c:v>
                </c:pt>
                <c:pt idx="70">
                  <c:v>344202.74590771121</c:v>
                </c:pt>
                <c:pt idx="71">
                  <c:v>348892.28640142345</c:v>
                </c:pt>
                <c:pt idx="72">
                  <c:v>353576.66286089754</c:v>
                </c:pt>
                <c:pt idx="73">
                  <c:v>358255.83978339809</c:v>
                </c:pt>
                <c:pt idx="74">
                  <c:v>362929.78142210835</c:v>
                </c:pt>
                <c:pt idx="75">
                  <c:v>367598.45178445231</c:v>
                </c:pt>
                <c:pt idx="76">
                  <c:v>372261.81463040493</c:v>
                </c:pt>
                <c:pt idx="77">
                  <c:v>376919.83347079105</c:v>
                </c:pt>
                <c:pt idx="78">
                  <c:v>381572.47156557237</c:v>
                </c:pt>
                <c:pt idx="79">
                  <c:v>386219.6919221229</c:v>
                </c:pt>
                <c:pt idx="80">
                  <c:v>390861.45729349228</c:v>
                </c:pt>
                <c:pt idx="81">
                  <c:v>395497.73017665738</c:v>
                </c:pt>
                <c:pt idx="82">
                  <c:v>400128.47281076177</c:v>
                </c:pt>
                <c:pt idx="83">
                  <c:v>404753.64717534318</c:v>
                </c:pt>
                <c:pt idx="84">
                  <c:v>409373.21498854866</c:v>
                </c:pt>
                <c:pt idx="85">
                  <c:v>413987.13770533749</c:v>
                </c:pt>
                <c:pt idx="86">
                  <c:v>418595.37651567179</c:v>
                </c:pt>
                <c:pt idx="87">
                  <c:v>423197.89234269469</c:v>
                </c:pt>
                <c:pt idx="88">
                  <c:v>427794.64584089594</c:v>
                </c:pt>
                <c:pt idx="89">
                  <c:v>432385.59739426489</c:v>
                </c:pt>
                <c:pt idx="90">
                  <c:v>436970.70711443078</c:v>
                </c:pt>
                <c:pt idx="91">
                  <c:v>441549.93483879039</c:v>
                </c:pt>
                <c:pt idx="92">
                  <c:v>446123.24012862256</c:v>
                </c:pt>
                <c:pt idx="93">
                  <c:v>450690.58226718986</c:v>
                </c:pt>
                <c:pt idx="94">
                  <c:v>455251.92025782738</c:v>
                </c:pt>
                <c:pt idx="95">
                  <c:v>459807.21282201807</c:v>
                </c:pt>
                <c:pt idx="96">
                  <c:v>464356.41839745519</c:v>
                </c:pt>
                <c:pt idx="97">
                  <c:v>468899.49513609096</c:v>
                </c:pt>
                <c:pt idx="98">
                  <c:v>473436.40090217243</c:v>
                </c:pt>
                <c:pt idx="99">
                  <c:v>477967.09327026323</c:v>
                </c:pt>
                <c:pt idx="100">
                  <c:v>482491.52952325222</c:v>
                </c:pt>
                <c:pt idx="101">
                  <c:v>487009.66665034811</c:v>
                </c:pt>
                <c:pt idx="102">
                  <c:v>491521.46134506032</c:v>
                </c:pt>
                <c:pt idx="103">
                  <c:v>496026.87000316626</c:v>
                </c:pt>
                <c:pt idx="104">
                  <c:v>500525.84872066422</c:v>
                </c:pt>
                <c:pt idx="105">
                  <c:v>505018.35329171253</c:v>
                </c:pt>
                <c:pt idx="106">
                  <c:v>509504.33920655434</c:v>
                </c:pt>
                <c:pt idx="107">
                  <c:v>513983.76164942828</c:v>
                </c:pt>
                <c:pt idx="108">
                  <c:v>518456.5754964645</c:v>
                </c:pt>
                <c:pt idx="109">
                  <c:v>522922.73531356669</c:v>
                </c:pt>
                <c:pt idx="110">
                  <c:v>527382.19535427901</c:v>
                </c:pt>
                <c:pt idx="111">
                  <c:v>531834.90955763881</c:v>
                </c:pt>
                <c:pt idx="112">
                  <c:v>536280.83154601417</c:v>
                </c:pt>
                <c:pt idx="113">
                  <c:v>540719.9146229272</c:v>
                </c:pt>
                <c:pt idx="114">
                  <c:v>545152.11177086155</c:v>
                </c:pt>
                <c:pt idx="115">
                  <c:v>549577.37564905558</c:v>
                </c:pt>
                <c:pt idx="116">
                  <c:v>553995.65859127976</c:v>
                </c:pt>
                <c:pt idx="117">
                  <c:v>558406.91260359925</c:v>
                </c:pt>
                <c:pt idx="118">
                  <c:v>562811.08936212095</c:v>
                </c:pt>
                <c:pt idx="119">
                  <c:v>567208.14021072513</c:v>
                </c:pt>
                <c:pt idx="120">
                  <c:v>571598.01615878101</c:v>
                </c:pt>
                <c:pt idx="121">
                  <c:v>575980.66787884734</c:v>
                </c:pt>
                <c:pt idx="122">
                  <c:v>580356.04570435663</c:v>
                </c:pt>
                <c:pt idx="123">
                  <c:v>584724.09962728387</c:v>
                </c:pt>
                <c:pt idx="124">
                  <c:v>589084.77929579886</c:v>
                </c:pt>
                <c:pt idx="125">
                  <c:v>593438.0340119024</c:v>
                </c:pt>
                <c:pt idx="126">
                  <c:v>597783.81272904668</c:v>
                </c:pt>
                <c:pt idx="127">
                  <c:v>602122.06404973892</c:v>
                </c:pt>
                <c:pt idx="128">
                  <c:v>606452.73622312851</c:v>
                </c:pt>
                <c:pt idx="129">
                  <c:v>610775.77714257769</c:v>
                </c:pt>
                <c:pt idx="130">
                  <c:v>615091.13434321561</c:v>
                </c:pt>
                <c:pt idx="131">
                  <c:v>619398.75499947555</c:v>
                </c:pt>
                <c:pt idx="132">
                  <c:v>623698.58592261479</c:v>
                </c:pt>
                <c:pt idx="133">
                  <c:v>627990.5735582182</c:v>
                </c:pt>
                <c:pt idx="134">
                  <c:v>632274.66398368392</c:v>
                </c:pt>
                <c:pt idx="135">
                  <c:v>636550.80290569225</c:v>
                </c:pt>
                <c:pt idx="136">
                  <c:v>640818.93565765698</c:v>
                </c:pt>
                <c:pt idx="137">
                  <c:v>645079.00719715899</c:v>
                </c:pt>
                <c:pt idx="138">
                  <c:v>649330.96210336266</c:v>
                </c:pt>
                <c:pt idx="139">
                  <c:v>653574.7445744141</c:v>
                </c:pt>
                <c:pt idx="140">
                  <c:v>657810.29842482158</c:v>
                </c:pt>
                <c:pt idx="141">
                  <c:v>662037.56708281813</c:v>
                </c:pt>
                <c:pt idx="142">
                  <c:v>666256.49358770601</c:v>
                </c:pt>
                <c:pt idx="143">
                  <c:v>670467.02058718249</c:v>
                </c:pt>
                <c:pt idx="144">
                  <c:v>674669.09033464792</c:v>
                </c:pt>
                <c:pt idx="145">
                  <c:v>678862.64468649472</c:v>
                </c:pt>
                <c:pt idx="146">
                  <c:v>683047.62509937806</c:v>
                </c:pt>
                <c:pt idx="147">
                  <c:v>687223.97262746748</c:v>
                </c:pt>
                <c:pt idx="148">
                  <c:v>691391.62791968009</c:v>
                </c:pt>
                <c:pt idx="149">
                  <c:v>695550.53121689428</c:v>
                </c:pt>
                <c:pt idx="150">
                  <c:v>699700.62234914431</c:v>
                </c:pt>
                <c:pt idx="151">
                  <c:v>703841.84073279612</c:v>
                </c:pt>
                <c:pt idx="152">
                  <c:v>707974.12536770315</c:v>
                </c:pt>
                <c:pt idx="153">
                  <c:v>712097.41483434266</c:v>
                </c:pt>
                <c:pt idx="154">
                  <c:v>716211.64729093295</c:v>
                </c:pt>
                <c:pt idx="155">
                  <c:v>720316.76047052979</c:v>
                </c:pt>
                <c:pt idx="156">
                  <c:v>724412.69167810399</c:v>
                </c:pt>
                <c:pt idx="157">
                  <c:v>728499.37778759783</c:v>
                </c:pt>
                <c:pt idx="158">
                  <c:v>732576.75523896201</c:v>
                </c:pt>
                <c:pt idx="159">
                  <c:v>736644.76003517187</c:v>
                </c:pt>
                <c:pt idx="160">
                  <c:v>740703.32773922314</c:v>
                </c:pt>
                <c:pt idx="161">
                  <c:v>744752.39347110735</c:v>
                </c:pt>
                <c:pt idx="162">
                  <c:v>748791.89190476586</c:v>
                </c:pt>
                <c:pt idx="163">
                  <c:v>752821.75726502331</c:v>
                </c:pt>
                <c:pt idx="164">
                  <c:v>756841.92332450009</c:v>
                </c:pt>
                <c:pt idx="165">
                  <c:v>760852.32340050337</c:v>
                </c:pt>
                <c:pt idx="166">
                  <c:v>764852.89035189676</c:v>
                </c:pt>
                <c:pt idx="167">
                  <c:v>768843.55657594849</c:v>
                </c:pt>
                <c:pt idx="168">
                  <c:v>772824.25400515809</c:v>
                </c:pt>
                <c:pt idx="169">
                  <c:v>776794.91410406108</c:v>
                </c:pt>
                <c:pt idx="170">
                  <c:v>780755.46786601166</c:v>
                </c:pt>
                <c:pt idx="171">
                  <c:v>784705.84580994316</c:v>
                </c:pt>
                <c:pt idx="172">
                  <c:v>788645.9779771067</c:v>
                </c:pt>
                <c:pt idx="173">
                  <c:v>792575.7939277871</c:v>
                </c:pt>
                <c:pt idx="174">
                  <c:v>796495.22273799602</c:v>
                </c:pt>
                <c:pt idx="175">
                  <c:v>800404.19299614266</c:v>
                </c:pt>
                <c:pt idx="176">
                  <c:v>804302.63279968163</c:v>
                </c:pt>
                <c:pt idx="177">
                  <c:v>808190.46975173743</c:v>
                </c:pt>
                <c:pt idx="178">
                  <c:v>812067.63095770625</c:v>
                </c:pt>
                <c:pt idx="179">
                  <c:v>815934.04302183364</c:v>
                </c:pt>
                <c:pt idx="180">
                  <c:v>819789.63204376947</c:v>
                </c:pt>
                <c:pt idx="181">
                  <c:v>823634.3236150986</c:v>
                </c:pt>
                <c:pt idx="182">
                  <c:v>827468.04281584825</c:v>
                </c:pt>
                <c:pt idx="183">
                  <c:v>831290.71421097056</c:v>
                </c:pt>
                <c:pt idx="184">
                  <c:v>835102.26184680196</c:v>
                </c:pt>
                <c:pt idx="185">
                  <c:v>838902.60924749728</c:v>
                </c:pt>
                <c:pt idx="186">
                  <c:v>842691.67941143992</c:v>
                </c:pt>
                <c:pt idx="187">
                  <c:v>846469.39480762719</c:v>
                </c:pt>
                <c:pt idx="188">
                  <c:v>850235.6773720308</c:v>
                </c:pt>
                <c:pt idx="189">
                  <c:v>853990.44850393222</c:v>
                </c:pt>
                <c:pt idx="190">
                  <c:v>857733.62906223303</c:v>
                </c:pt>
                <c:pt idx="191">
                  <c:v>861465.13936173974</c:v>
                </c:pt>
                <c:pt idx="192">
                  <c:v>865184.89916942315</c:v>
                </c:pt>
                <c:pt idx="193">
                  <c:v>868892.82770065195</c:v>
                </c:pt>
                <c:pt idx="194">
                  <c:v>872588.84361540049</c:v>
                </c:pt>
                <c:pt idx="195">
                  <c:v>876272.86501443048</c:v>
                </c:pt>
                <c:pt idx="196">
                  <c:v>879944.8094354464</c:v>
                </c:pt>
                <c:pt idx="197">
                  <c:v>883604.59384922427</c:v>
                </c:pt>
                <c:pt idx="198">
                  <c:v>887252.1346557145</c:v>
                </c:pt>
                <c:pt idx="199">
                  <c:v>890887.34768011689</c:v>
                </c:pt>
                <c:pt idx="200">
                  <c:v>894510.14816892962</c:v>
                </c:pt>
                <c:pt idx="201">
                  <c:v>898120.45078597043</c:v>
                </c:pt>
                <c:pt idx="202">
                  <c:v>901718.16960837098</c:v>
                </c:pt>
                <c:pt idx="203">
                  <c:v>905303.21812254307</c:v>
                </c:pt>
                <c:pt idx="204">
                  <c:v>908875.5092201177</c:v>
                </c:pt>
                <c:pt idx="205">
                  <c:v>912434.95519385568</c:v>
                </c:pt>
                <c:pt idx="206">
                  <c:v>915981.46773353068</c:v>
                </c:pt>
                <c:pt idx="207">
                  <c:v>919514.95792178356</c:v>
                </c:pt>
                <c:pt idx="208">
                  <c:v>923035.33622994821</c:v>
                </c:pt>
                <c:pt idx="209">
                  <c:v>926542.51251384907</c:v>
                </c:pt>
                <c:pt idx="210">
                  <c:v>930036.39600956929</c:v>
                </c:pt>
                <c:pt idx="211">
                  <c:v>933516.89532919019</c:v>
                </c:pt>
                <c:pt idx="212">
                  <c:v>936983.91845650098</c:v>
                </c:pt>
                <c:pt idx="213">
                  <c:v>940437.37274267955</c:v>
                </c:pt>
                <c:pt idx="214">
                  <c:v>943877.16490194318</c:v>
                </c:pt>
                <c:pt idx="215">
                  <c:v>947303.20100716932</c:v>
                </c:pt>
                <c:pt idx="216">
                  <c:v>950715.38648548641</c:v>
                </c:pt>
                <c:pt idx="217">
                  <c:v>954113.62611383456</c:v>
                </c:pt>
                <c:pt idx="218">
                  <c:v>957497.82401449513</c:v>
                </c:pt>
                <c:pt idx="219">
                  <c:v>960867.88365059032</c:v>
                </c:pt>
                <c:pt idx="220">
                  <c:v>964223.70782155124</c:v>
                </c:pt>
                <c:pt idx="221">
                  <c:v>967565.19865855505</c:v>
                </c:pt>
                <c:pt idx="222">
                  <c:v>970892.25761993078</c:v>
                </c:pt>
                <c:pt idx="223">
                  <c:v>974204.78548653354</c:v>
                </c:pt>
                <c:pt idx="224">
                  <c:v>977502.6823570868</c:v>
                </c:pt>
                <c:pt idx="225">
                  <c:v>980785.84764349263</c:v>
                </c:pt>
                <c:pt idx="226">
                  <c:v>984054.1800661101</c:v>
                </c:pt>
                <c:pt idx="227">
                  <c:v>987307.57764900057</c:v>
                </c:pt>
                <c:pt idx="228">
                  <c:v>990545.93771514099</c:v>
                </c:pt>
                <c:pt idx="229">
                  <c:v>993769.15688160365</c:v>
                </c:pt>
                <c:pt idx="230">
                  <c:v>996977.13105470338</c:v>
                </c:pt>
                <c:pt idx="231">
                  <c:v>1000169.7554251107</c:v>
                </c:pt>
                <c:pt idx="232">
                  <c:v>1003346.9244629322</c:v>
                </c:pt>
                <c:pt idx="233">
                  <c:v>1006508.5319127562</c:v>
                </c:pt>
                <c:pt idx="234">
                  <c:v>1009654.4707886652</c:v>
                </c:pt>
                <c:pt idx="235">
                  <c:v>1012784.6333692138</c:v>
                </c:pt>
                <c:pt idx="236">
                  <c:v>1015898.9111923712</c:v>
                </c:pt>
                <c:pt idx="237">
                  <c:v>1018997.1950504303</c:v>
                </c:pt>
                <c:pt idx="238">
                  <c:v>1022079.3749848811</c:v>
                </c:pt>
                <c:pt idx="239">
                  <c:v>1025145.3402812489</c:v>
                </c:pt>
                <c:pt idx="240">
                  <c:v>1028194.9794638967</c:v>
                </c:pt>
                <c:pt idx="241">
                  <c:v>1031228.1802907928</c:v>
                </c:pt>
                <c:pt idx="242">
                  <c:v>1034244.8297482415</c:v>
                </c:pt>
                <c:pt idx="243">
                  <c:v>1037244.8140455775</c:v>
                </c:pt>
                <c:pt idx="244">
                  <c:v>1040228.0186098254</c:v>
                </c:pt>
                <c:pt idx="245">
                  <c:v>1043194.32808032</c:v>
                </c:pt>
                <c:pt idx="246">
                  <c:v>1046143.6263032919</c:v>
                </c:pt>
                <c:pt idx="247">
                  <c:v>1049075.7963264142</c:v>
                </c:pt>
                <c:pt idx="248">
                  <c:v>1051990.7203933131</c:v>
                </c:pt>
                <c:pt idx="249">
                  <c:v>1054888.2799380394</c:v>
                </c:pt>
                <c:pt idx="250">
                  <c:v>1057768.3555795033</c:v>
                </c:pt>
                <c:pt idx="251">
                  <c:v>1060630.8271158698</c:v>
                </c:pt>
                <c:pt idx="252">
                  <c:v>1063475.5735189165</c:v>
                </c:pt>
                <c:pt idx="253">
                  <c:v>1066302.4729283515</c:v>
                </c:pt>
                <c:pt idx="254">
                  <c:v>1069111.4026460941</c:v>
                </c:pt>
                <c:pt idx="255">
                  <c:v>1071902.2391305137</c:v>
                </c:pt>
                <c:pt idx="256">
                  <c:v>1074674.8579906311</c:v>
                </c:pt>
                <c:pt idx="257">
                  <c:v>1077429.1339802796</c:v>
                </c:pt>
                <c:pt idx="258">
                  <c:v>1080164.9409922243</c:v>
                </c:pt>
                <c:pt idx="259">
                  <c:v>1082882.1520522437</c:v>
                </c:pt>
                <c:pt idx="260">
                  <c:v>1085580.6393131684</c:v>
                </c:pt>
                <c:pt idx="261">
                  <c:v>1088260.2740488795</c:v>
                </c:pt>
                <c:pt idx="262">
                  <c:v>1090920.9266482661</c:v>
                </c:pt>
                <c:pt idx="263">
                  <c:v>1093562.4666091411</c:v>
                </c:pt>
                <c:pt idx="264">
                  <c:v>1096184.7625321147</c:v>
                </c:pt>
                <c:pt idx="265">
                  <c:v>1098787.6821144263</c:v>
                </c:pt>
                <c:pt idx="266">
                  <c:v>1101371.0921437338</c:v>
                </c:pt>
                <c:pt idx="267">
                  <c:v>1103934.8584918603</c:v>
                </c:pt>
                <c:pt idx="268">
                  <c:v>1106478.8461084978</c:v>
                </c:pt>
                <c:pt idx="269">
                  <c:v>1109002.9190148672</c:v>
                </c:pt>
                <c:pt idx="270">
                  <c:v>1111506.9402973354</c:v>
                </c:pt>
                <c:pt idx="271">
                  <c:v>1113990.7721009881</c:v>
                </c:pt>
                <c:pt idx="272">
                  <c:v>1116454.2756231586</c:v>
                </c:pt>
                <c:pt idx="273">
                  <c:v>1118897.3111069114</c:v>
                </c:pt>
                <c:pt idx="274">
                  <c:v>1121319.7378344827</c:v>
                </c:pt>
                <c:pt idx="275">
                  <c:v>1123721.4141206737</c:v>
                </c:pt>
                <c:pt idx="276">
                  <c:v>1126102.1973061997</c:v>
                </c:pt>
                <c:pt idx="277">
                  <c:v>1128461.9437509938</c:v>
                </c:pt>
                <c:pt idx="278">
                  <c:v>1130800.5088274635</c:v>
                </c:pt>
                <c:pt idx="279">
                  <c:v>1133117.7469137013</c:v>
                </c:pt>
                <c:pt idx="280">
                  <c:v>1135413.5113866497</c:v>
                </c:pt>
                <c:pt idx="281">
                  <c:v>1137687.6546152171</c:v>
                </c:pt>
                <c:pt idx="282">
                  <c:v>1139940.0279533486</c:v>
                </c:pt>
                <c:pt idx="283">
                  <c:v>1142170.4817330472</c:v>
                </c:pt>
                <c:pt idx="284">
                  <c:v>1144378.8652573489</c:v>
                </c:pt>
                <c:pt idx="285">
                  <c:v>1146565.0267932476</c:v>
                </c:pt>
                <c:pt idx="286">
                  <c:v>1148728.8135645732</c:v>
                </c:pt>
                <c:pt idx="287">
                  <c:v>1150870.0717448192</c:v>
                </c:pt>
                <c:pt idx="288">
                  <c:v>1152988.6464499219</c:v>
                </c:pt>
                <c:pt idx="289">
                  <c:v>1155084.3817309898</c:v>
                </c:pt>
                <c:pt idx="290">
                  <c:v>1157157.1205669825</c:v>
                </c:pt>
                <c:pt idx="291">
                  <c:v>1159206.7048573403</c:v>
                </c:pt>
                <c:pt idx="292">
                  <c:v>1161232.9754145618</c:v>
                </c:pt>
                <c:pt idx="293">
                  <c:v>1163235.7719567318</c:v>
                </c:pt>
                <c:pt idx="294">
                  <c:v>1165214.9330999968</c:v>
                </c:pt>
                <c:pt idx="295">
                  <c:v>1167170.2963509893</c:v>
                </c:pt>
                <c:pt idx="296">
                  <c:v>1169101.6980991999</c:v>
                </c:pt>
                <c:pt idx="297">
                  <c:v>1171008.9736092971</c:v>
                </c:pt>
                <c:pt idx="298">
                  <c:v>1172891.9570133938</c:v>
                </c:pt>
                <c:pt idx="299">
                  <c:v>1174750.4813032611</c:v>
                </c:pt>
                <c:pt idx="300">
                  <c:v>1176584.3783224889</c:v>
                </c:pt>
                <c:pt idx="301">
                  <c:v>1178393.4787585915</c:v>
                </c:pt>
                <c:pt idx="302">
                  <c:v>1180177.6121350597</c:v>
                </c:pt>
                <c:pt idx="303">
                  <c:v>1181936.6068033588</c:v>
                </c:pt>
                <c:pt idx="304">
                  <c:v>1183670.2899348699</c:v>
                </c:pt>
                <c:pt idx="305">
                  <c:v>1185378.4875127778</c:v>
                </c:pt>
                <c:pt idx="306">
                  <c:v>1187061.0243239014</c:v>
                </c:pt>
                <c:pt idx="307">
                  <c:v>1188717.7239504689</c:v>
                </c:pt>
                <c:pt idx="308">
                  <c:v>1190348.4087618368</c:v>
                </c:pt>
                <c:pt idx="309">
                  <c:v>1191952.8999061503</c:v>
                </c:pt>
                <c:pt idx="310">
                  <c:v>1193531.0173019485</c:v>
                </c:pt>
                <c:pt idx="311">
                  <c:v>1195082.5796297104</c:v>
                </c:pt>
                <c:pt idx="312">
                  <c:v>1196607.4043233432</c:v>
                </c:pt>
                <c:pt idx="313">
                  <c:v>1198105.3075616122</c:v>
                </c:pt>
                <c:pt idx="314">
                  <c:v>1199576.1042595119</c:v>
                </c:pt>
                <c:pt idx="315">
                  <c:v>1201019.6080595774</c:v>
                </c:pt>
                <c:pt idx="316">
                  <c:v>1202435.6313231357</c:v>
                </c:pt>
                <c:pt idx="317">
                  <c:v>1203823.9851214986</c:v>
                </c:pt>
                <c:pt idx="318">
                  <c:v>1205184.4792270928</c:v>
                </c:pt>
                <c:pt idx="319">
                  <c:v>1206516.9221045305</c:v>
                </c:pt>
                <c:pt idx="320">
                  <c:v>1207821.1209016182</c:v>
                </c:pt>
                <c:pt idx="321">
                  <c:v>1209096.8814403033</c:v>
                </c:pt>
                <c:pt idx="322">
                  <c:v>1210344.0082075596</c:v>
                </c:pt>
                <c:pt idx="323">
                  <c:v>1211562.3043462082</c:v>
                </c:pt>
                <c:pt idx="324">
                  <c:v>1212751.5716456778</c:v>
                </c:pt>
                <c:pt idx="325">
                  <c:v>1213911.6105326987</c:v>
                </c:pt>
                <c:pt idx="326">
                  <c:v>1215042.2200619355</c:v>
                </c:pt>
                <c:pt idx="327">
                  <c:v>1216143.1979065533</c:v>
                </c:pt>
                <c:pt idx="328">
                  <c:v>1217214.3403487203</c:v>
                </c:pt>
                <c:pt idx="329">
                  <c:v>1218255.4422700449</c:v>
                </c:pt>
                <c:pt idx="330">
                  <c:v>1219266.2971419462</c:v>
                </c:pt>
                <c:pt idx="331">
                  <c:v>1220246.6970159593</c:v>
                </c:pt>
                <c:pt idx="332">
                  <c:v>1221196.4325139737</c:v>
                </c:pt>
                <c:pt idx="333">
                  <c:v>1222115.2928184045</c:v>
                </c:pt>
                <c:pt idx="334">
                  <c:v>1223003.0656622958</c:v>
                </c:pt>
                <c:pt idx="335">
                  <c:v>1223859.5373193566</c:v>
                </c:pt>
                <c:pt idx="336">
                  <c:v>1224684.4925939271</c:v>
                </c:pt>
                <c:pt idx="337">
                  <c:v>1225477.7148108778</c:v>
                </c:pt>
                <c:pt idx="338">
                  <c:v>1226238.9858054377</c:v>
                </c:pt>
                <c:pt idx="339">
                  <c:v>1226968.0859129527</c:v>
                </c:pt>
                <c:pt idx="340">
                  <c:v>1227664.7939585745</c:v>
                </c:pt>
                <c:pt idx="341">
                  <c:v>1228328.8872468774</c:v>
                </c:pt>
                <c:pt idx="342">
                  <c:v>1228960.141551405</c:v>
                </c:pt>
                <c:pt idx="343">
                  <c:v>1229558.3311041438</c:v>
                </c:pt>
                <c:pt idx="344">
                  <c:v>1230123.2285849252</c:v>
                </c:pt>
                <c:pt idx="345">
                  <c:v>1230654.6051107545</c:v>
                </c:pt>
                <c:pt idx="346">
                  <c:v>1231152.2302250664</c:v>
                </c:pt>
                <c:pt idx="347">
                  <c:v>1231615.8718869069</c:v>
                </c:pt>
                <c:pt idx="348">
                  <c:v>1232045.2964600401</c:v>
                </c:pt>
                <c:pt idx="349">
                  <c:v>1232440.2687019813</c:v>
                </c:pt>
                <c:pt idx="350">
                  <c:v>1232800.5517529533</c:v>
                </c:pt>
                <c:pt idx="351">
                  <c:v>1233125.9071247682</c:v>
                </c:pt>
                <c:pt idx="352">
                  <c:v>1233416.0946896321</c:v>
                </c:pt>
                <c:pt idx="353">
                  <c:v>1233670.8726688719</c:v>
                </c:pt>
                <c:pt idx="354">
                  <c:v>1233889.9976215865</c:v>
                </c:pt>
                <c:pt idx="355">
                  <c:v>1234073.2244332186</c:v>
                </c:pt>
                <c:pt idx="356">
                  <c:v>1234220.306304048</c:v>
                </c:pt>
                <c:pt idx="357">
                  <c:v>1234330.9947376072</c:v>
                </c:pt>
                <c:pt idx="358">
                  <c:v>1234405.0395290146</c:v>
                </c:pt>
                <c:pt idx="359">
                  <c:v>1234442.1887532305</c:v>
                </c:pt>
              </c:numCache>
            </c:numRef>
          </c:yVal>
          <c:smooth val="1"/>
          <c:extLst>
            <c:ext xmlns:c16="http://schemas.microsoft.com/office/drawing/2014/chart" uri="{C3380CC4-5D6E-409C-BE32-E72D297353CC}">
              <c16:uniqueId val="{00000002-EAC9-48C8-A21C-5020F68A2709}"/>
            </c:ext>
          </c:extLst>
        </c:ser>
        <c:ser>
          <c:idx val="5"/>
          <c:order val="5"/>
          <c:tx>
            <c:strRef>
              <c:f>'Amoritization Scenario 15'!$U$5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15'!$U$6:$U$365</c:f>
              <c:numCache>
                <c:formatCode>"$"#,##0.00_);[Red]\("$"#,##0.00\)</c:formatCode>
                <c:ptCount val="360"/>
                <c:pt idx="0">
                  <c:v>5440.6727465368012</c:v>
                </c:pt>
                <c:pt idx="1">
                  <c:v>10881.345493073602</c:v>
                </c:pt>
                <c:pt idx="2">
                  <c:v>16322.018239610405</c:v>
                </c:pt>
                <c:pt idx="3">
                  <c:v>21762.690986147205</c:v>
                </c:pt>
                <c:pt idx="4">
                  <c:v>27203.363732684011</c:v>
                </c:pt>
                <c:pt idx="5">
                  <c:v>32644.036479220809</c:v>
                </c:pt>
                <c:pt idx="6">
                  <c:v>38084.709225757615</c:v>
                </c:pt>
                <c:pt idx="7">
                  <c:v>43525.381972294417</c:v>
                </c:pt>
                <c:pt idx="8">
                  <c:v>48966.054718831219</c:v>
                </c:pt>
                <c:pt idx="9">
                  <c:v>54406.727465368022</c:v>
                </c:pt>
                <c:pt idx="10">
                  <c:v>59847.400211904824</c:v>
                </c:pt>
                <c:pt idx="11">
                  <c:v>65288.072958441619</c:v>
                </c:pt>
                <c:pt idx="12">
                  <c:v>70728.745704978428</c:v>
                </c:pt>
                <c:pt idx="13">
                  <c:v>76169.41845151523</c:v>
                </c:pt>
                <c:pt idx="14">
                  <c:v>81610.091198052032</c:v>
                </c:pt>
                <c:pt idx="15">
                  <c:v>87050.763944588834</c:v>
                </c:pt>
                <c:pt idx="16">
                  <c:v>92491.436691125637</c:v>
                </c:pt>
                <c:pt idx="17">
                  <c:v>97932.109437662439</c:v>
                </c:pt>
                <c:pt idx="18">
                  <c:v>103372.78218419926</c:v>
                </c:pt>
                <c:pt idx="19">
                  <c:v>108813.45493073606</c:v>
                </c:pt>
                <c:pt idx="20">
                  <c:v>114254.12767727286</c:v>
                </c:pt>
                <c:pt idx="21">
                  <c:v>119694.80042380966</c:v>
                </c:pt>
                <c:pt idx="22">
                  <c:v>125135.47317034646</c:v>
                </c:pt>
                <c:pt idx="23">
                  <c:v>130576.14591688325</c:v>
                </c:pt>
                <c:pt idx="24">
                  <c:v>136016.81866342007</c:v>
                </c:pt>
                <c:pt idx="25">
                  <c:v>141457.49140995686</c:v>
                </c:pt>
                <c:pt idx="26">
                  <c:v>146898.16415649367</c:v>
                </c:pt>
                <c:pt idx="27">
                  <c:v>152338.83690303049</c:v>
                </c:pt>
                <c:pt idx="28">
                  <c:v>157779.50964956728</c:v>
                </c:pt>
                <c:pt idx="29">
                  <c:v>163220.18239610409</c:v>
                </c:pt>
                <c:pt idx="30">
                  <c:v>168660.85514264088</c:v>
                </c:pt>
                <c:pt idx="31">
                  <c:v>174101.52788917767</c:v>
                </c:pt>
                <c:pt idx="32">
                  <c:v>179542.20063571446</c:v>
                </c:pt>
                <c:pt idx="33">
                  <c:v>184982.87338225127</c:v>
                </c:pt>
                <c:pt idx="34">
                  <c:v>190423.54612878809</c:v>
                </c:pt>
                <c:pt idx="35">
                  <c:v>195864.21887532488</c:v>
                </c:pt>
                <c:pt idx="36">
                  <c:v>201304.89162186169</c:v>
                </c:pt>
                <c:pt idx="37">
                  <c:v>206745.56436839848</c:v>
                </c:pt>
                <c:pt idx="38">
                  <c:v>212186.2371149353</c:v>
                </c:pt>
                <c:pt idx="39">
                  <c:v>217626.90986147209</c:v>
                </c:pt>
                <c:pt idx="40">
                  <c:v>223067.58260800887</c:v>
                </c:pt>
                <c:pt idx="41">
                  <c:v>228508.25535454566</c:v>
                </c:pt>
                <c:pt idx="42">
                  <c:v>233948.92810108248</c:v>
                </c:pt>
                <c:pt idx="43">
                  <c:v>239389.60084761929</c:v>
                </c:pt>
                <c:pt idx="44">
                  <c:v>244830.27359415608</c:v>
                </c:pt>
                <c:pt idx="45">
                  <c:v>250270.9463406929</c:v>
                </c:pt>
                <c:pt idx="46">
                  <c:v>255711.61908722972</c:v>
                </c:pt>
                <c:pt idx="47">
                  <c:v>261152.29183376653</c:v>
                </c:pt>
                <c:pt idx="48">
                  <c:v>266592.96458030335</c:v>
                </c:pt>
                <c:pt idx="49">
                  <c:v>272033.63732684014</c:v>
                </c:pt>
                <c:pt idx="50">
                  <c:v>277474.31007337692</c:v>
                </c:pt>
                <c:pt idx="51">
                  <c:v>282914.98281991377</c:v>
                </c:pt>
                <c:pt idx="52">
                  <c:v>288355.65556645056</c:v>
                </c:pt>
                <c:pt idx="53">
                  <c:v>293796.32831298735</c:v>
                </c:pt>
                <c:pt idx="54">
                  <c:v>299237.00105952419</c:v>
                </c:pt>
                <c:pt idx="55">
                  <c:v>304677.67380606098</c:v>
                </c:pt>
                <c:pt idx="56">
                  <c:v>310118.34655259782</c:v>
                </c:pt>
                <c:pt idx="57">
                  <c:v>315559.01929913461</c:v>
                </c:pt>
                <c:pt idx="58">
                  <c:v>320999.6920456714</c:v>
                </c:pt>
                <c:pt idx="59">
                  <c:v>326440.36479220819</c:v>
                </c:pt>
                <c:pt idx="60">
                  <c:v>331881.03753874503</c:v>
                </c:pt>
                <c:pt idx="61">
                  <c:v>337321.71028528182</c:v>
                </c:pt>
                <c:pt idx="62">
                  <c:v>342762.38303181861</c:v>
                </c:pt>
                <c:pt idx="63">
                  <c:v>348203.05577835545</c:v>
                </c:pt>
                <c:pt idx="64">
                  <c:v>353643.72852489224</c:v>
                </c:pt>
                <c:pt idx="65">
                  <c:v>359084.40127142909</c:v>
                </c:pt>
                <c:pt idx="66">
                  <c:v>364525.07401796588</c:v>
                </c:pt>
                <c:pt idx="67">
                  <c:v>369965.74676450266</c:v>
                </c:pt>
                <c:pt idx="68">
                  <c:v>375406.41951103945</c:v>
                </c:pt>
                <c:pt idx="69">
                  <c:v>380847.09225757624</c:v>
                </c:pt>
                <c:pt idx="70">
                  <c:v>386287.76500411308</c:v>
                </c:pt>
                <c:pt idx="71">
                  <c:v>391728.43775064987</c:v>
                </c:pt>
                <c:pt idx="72">
                  <c:v>397169.11049718666</c:v>
                </c:pt>
                <c:pt idx="73">
                  <c:v>402609.7832437235</c:v>
                </c:pt>
                <c:pt idx="74">
                  <c:v>408050.45599026035</c:v>
                </c:pt>
                <c:pt idx="75">
                  <c:v>413491.12873679714</c:v>
                </c:pt>
                <c:pt idx="76">
                  <c:v>418931.80148333393</c:v>
                </c:pt>
                <c:pt idx="77">
                  <c:v>424372.47422987071</c:v>
                </c:pt>
                <c:pt idx="78">
                  <c:v>429813.1469764075</c:v>
                </c:pt>
                <c:pt idx="79">
                  <c:v>435253.81972294435</c:v>
                </c:pt>
                <c:pt idx="80">
                  <c:v>440694.49246948119</c:v>
                </c:pt>
                <c:pt idx="81">
                  <c:v>446135.16521601804</c:v>
                </c:pt>
                <c:pt idx="82">
                  <c:v>451575.83796255483</c:v>
                </c:pt>
                <c:pt idx="83">
                  <c:v>457016.51070909161</c:v>
                </c:pt>
                <c:pt idx="84">
                  <c:v>462457.1834556284</c:v>
                </c:pt>
                <c:pt idx="85">
                  <c:v>467897.85620216519</c:v>
                </c:pt>
                <c:pt idx="86">
                  <c:v>473338.52894870198</c:v>
                </c:pt>
                <c:pt idx="87">
                  <c:v>478779.20169523876</c:v>
                </c:pt>
                <c:pt idx="88">
                  <c:v>484219.87444177561</c:v>
                </c:pt>
                <c:pt idx="89">
                  <c:v>489660.5471883124</c:v>
                </c:pt>
                <c:pt idx="90">
                  <c:v>495101.21993484918</c:v>
                </c:pt>
                <c:pt idx="91">
                  <c:v>500541.89268138597</c:v>
                </c:pt>
                <c:pt idx="92">
                  <c:v>505982.56542792276</c:v>
                </c:pt>
                <c:pt idx="93">
                  <c:v>511423.23817445955</c:v>
                </c:pt>
                <c:pt idx="94">
                  <c:v>516863.91092099634</c:v>
                </c:pt>
                <c:pt idx="95">
                  <c:v>522304.58366753312</c:v>
                </c:pt>
                <c:pt idx="96">
                  <c:v>527745.25641407003</c:v>
                </c:pt>
                <c:pt idx="97">
                  <c:v>533185.92916060681</c:v>
                </c:pt>
                <c:pt idx="98">
                  <c:v>538626.6019071436</c:v>
                </c:pt>
                <c:pt idx="99">
                  <c:v>544067.27465368039</c:v>
                </c:pt>
                <c:pt idx="100">
                  <c:v>549507.94740021718</c:v>
                </c:pt>
                <c:pt idx="101">
                  <c:v>554948.62014675396</c:v>
                </c:pt>
                <c:pt idx="102">
                  <c:v>560389.29289329075</c:v>
                </c:pt>
                <c:pt idx="103">
                  <c:v>565829.96563982766</c:v>
                </c:pt>
                <c:pt idx="104">
                  <c:v>571270.63838636444</c:v>
                </c:pt>
                <c:pt idx="105">
                  <c:v>576711.31113290123</c:v>
                </c:pt>
                <c:pt idx="106">
                  <c:v>582151.98387943802</c:v>
                </c:pt>
                <c:pt idx="107">
                  <c:v>587592.65662597481</c:v>
                </c:pt>
                <c:pt idx="108">
                  <c:v>593033.32937251159</c:v>
                </c:pt>
                <c:pt idx="109">
                  <c:v>598474.00211904838</c:v>
                </c:pt>
                <c:pt idx="110">
                  <c:v>603914.67486558529</c:v>
                </c:pt>
                <c:pt idx="111">
                  <c:v>609355.34761212207</c:v>
                </c:pt>
                <c:pt idx="112">
                  <c:v>614796.02035865886</c:v>
                </c:pt>
                <c:pt idx="113">
                  <c:v>620236.69310519553</c:v>
                </c:pt>
                <c:pt idx="114">
                  <c:v>625677.36585173232</c:v>
                </c:pt>
                <c:pt idx="115">
                  <c:v>631118.03859826911</c:v>
                </c:pt>
                <c:pt idx="116">
                  <c:v>636558.71134480601</c:v>
                </c:pt>
                <c:pt idx="117">
                  <c:v>641999.3840913428</c:v>
                </c:pt>
                <c:pt idx="118">
                  <c:v>647440.05683787947</c:v>
                </c:pt>
                <c:pt idx="119">
                  <c:v>652880.72958441637</c:v>
                </c:pt>
                <c:pt idx="120">
                  <c:v>658321.40233095316</c:v>
                </c:pt>
                <c:pt idx="121">
                  <c:v>663762.07507748995</c:v>
                </c:pt>
                <c:pt idx="122">
                  <c:v>669202.74782402674</c:v>
                </c:pt>
                <c:pt idx="123">
                  <c:v>674643.42057056352</c:v>
                </c:pt>
                <c:pt idx="124">
                  <c:v>680084.09331710031</c:v>
                </c:pt>
                <c:pt idx="125">
                  <c:v>685524.7660636371</c:v>
                </c:pt>
                <c:pt idx="126">
                  <c:v>690965.43881017389</c:v>
                </c:pt>
                <c:pt idx="127">
                  <c:v>696406.11155671068</c:v>
                </c:pt>
                <c:pt idx="128">
                  <c:v>701846.78430324746</c:v>
                </c:pt>
                <c:pt idx="129">
                  <c:v>707287.45704978425</c:v>
                </c:pt>
                <c:pt idx="130">
                  <c:v>712728.12979632104</c:v>
                </c:pt>
                <c:pt idx="131">
                  <c:v>718168.80254285794</c:v>
                </c:pt>
                <c:pt idx="132">
                  <c:v>723609.47528939473</c:v>
                </c:pt>
                <c:pt idx="133">
                  <c:v>729050.14803593152</c:v>
                </c:pt>
                <c:pt idx="134">
                  <c:v>734490.8207824683</c:v>
                </c:pt>
                <c:pt idx="135">
                  <c:v>739931.49352900509</c:v>
                </c:pt>
                <c:pt idx="136">
                  <c:v>745372.166275542</c:v>
                </c:pt>
                <c:pt idx="137">
                  <c:v>750812.83902207867</c:v>
                </c:pt>
                <c:pt idx="138">
                  <c:v>756253.51176861546</c:v>
                </c:pt>
                <c:pt idx="139">
                  <c:v>761694.18451515236</c:v>
                </c:pt>
                <c:pt idx="140">
                  <c:v>767134.85726168926</c:v>
                </c:pt>
                <c:pt idx="141">
                  <c:v>772575.53000822605</c:v>
                </c:pt>
                <c:pt idx="142">
                  <c:v>778016.20275476296</c:v>
                </c:pt>
                <c:pt idx="143">
                  <c:v>783456.87550129974</c:v>
                </c:pt>
                <c:pt idx="144">
                  <c:v>788897.54824783653</c:v>
                </c:pt>
                <c:pt idx="145">
                  <c:v>794338.22099437332</c:v>
                </c:pt>
                <c:pt idx="146">
                  <c:v>799778.89374091011</c:v>
                </c:pt>
                <c:pt idx="147">
                  <c:v>805219.56648744678</c:v>
                </c:pt>
                <c:pt idx="148">
                  <c:v>810660.23923398356</c:v>
                </c:pt>
                <c:pt idx="149">
                  <c:v>816100.91198052047</c:v>
                </c:pt>
                <c:pt idx="150">
                  <c:v>821541.58472705714</c:v>
                </c:pt>
                <c:pt idx="151">
                  <c:v>826982.25747359393</c:v>
                </c:pt>
                <c:pt idx="152">
                  <c:v>832422.93022013071</c:v>
                </c:pt>
                <c:pt idx="153">
                  <c:v>837863.6029666675</c:v>
                </c:pt>
                <c:pt idx="154">
                  <c:v>843304.27571320429</c:v>
                </c:pt>
                <c:pt idx="155">
                  <c:v>848744.94845974108</c:v>
                </c:pt>
                <c:pt idx="156">
                  <c:v>854185.62120627798</c:v>
                </c:pt>
                <c:pt idx="157">
                  <c:v>859626.29395281477</c:v>
                </c:pt>
                <c:pt idx="158">
                  <c:v>865066.96669935156</c:v>
                </c:pt>
                <c:pt idx="159">
                  <c:v>870507.63944588846</c:v>
                </c:pt>
                <c:pt idx="160">
                  <c:v>875948.31219242525</c:v>
                </c:pt>
                <c:pt idx="161">
                  <c:v>881388.98493896204</c:v>
                </c:pt>
                <c:pt idx="162">
                  <c:v>886829.65768549882</c:v>
                </c:pt>
                <c:pt idx="163">
                  <c:v>892270.33043203561</c:v>
                </c:pt>
                <c:pt idx="164">
                  <c:v>897711.0031785724</c:v>
                </c:pt>
                <c:pt idx="165">
                  <c:v>903151.67592510919</c:v>
                </c:pt>
                <c:pt idx="166">
                  <c:v>908592.34867164609</c:v>
                </c:pt>
                <c:pt idx="167">
                  <c:v>914033.02141818288</c:v>
                </c:pt>
                <c:pt idx="168">
                  <c:v>919473.69416471967</c:v>
                </c:pt>
                <c:pt idx="169">
                  <c:v>924914.36691125645</c:v>
                </c:pt>
                <c:pt idx="170">
                  <c:v>930355.03965779324</c:v>
                </c:pt>
                <c:pt idx="171">
                  <c:v>935795.71240433003</c:v>
                </c:pt>
                <c:pt idx="172">
                  <c:v>941236.38515086682</c:v>
                </c:pt>
                <c:pt idx="173">
                  <c:v>946677.0578974036</c:v>
                </c:pt>
                <c:pt idx="174">
                  <c:v>952117.73064394051</c:v>
                </c:pt>
                <c:pt idx="175">
                  <c:v>957558.4033904773</c:v>
                </c:pt>
                <c:pt idx="176">
                  <c:v>962999.07613701408</c:v>
                </c:pt>
                <c:pt idx="177">
                  <c:v>968439.74888355087</c:v>
                </c:pt>
                <c:pt idx="178">
                  <c:v>973880.42163008777</c:v>
                </c:pt>
                <c:pt idx="179">
                  <c:v>979321.09437662456</c:v>
                </c:pt>
                <c:pt idx="180">
                  <c:v>984761.76712316135</c:v>
                </c:pt>
                <c:pt idx="181">
                  <c:v>990202.43986969814</c:v>
                </c:pt>
                <c:pt idx="182">
                  <c:v>995643.11261623492</c:v>
                </c:pt>
                <c:pt idx="183">
                  <c:v>1001083.7853627717</c:v>
                </c:pt>
                <c:pt idx="184">
                  <c:v>1006524.4581093085</c:v>
                </c:pt>
                <c:pt idx="185">
                  <c:v>1011965.1308558454</c:v>
                </c:pt>
                <c:pt idx="186">
                  <c:v>1017405.8036023822</c:v>
                </c:pt>
                <c:pt idx="187">
                  <c:v>1022846.476348919</c:v>
                </c:pt>
                <c:pt idx="188">
                  <c:v>1028287.1490954558</c:v>
                </c:pt>
                <c:pt idx="189">
                  <c:v>1033727.8218419926</c:v>
                </c:pt>
                <c:pt idx="190">
                  <c:v>1039168.4945885293</c:v>
                </c:pt>
                <c:pt idx="191">
                  <c:v>1044609.1673350661</c:v>
                </c:pt>
                <c:pt idx="192">
                  <c:v>1050049.840081603</c:v>
                </c:pt>
                <c:pt idx="193">
                  <c:v>1055490.5128281398</c:v>
                </c:pt>
                <c:pt idx="194">
                  <c:v>1060931.1855746766</c:v>
                </c:pt>
                <c:pt idx="195">
                  <c:v>1066371.8583212134</c:v>
                </c:pt>
                <c:pt idx="196">
                  <c:v>1071812.5310677504</c:v>
                </c:pt>
                <c:pt idx="197">
                  <c:v>1077253.2038142872</c:v>
                </c:pt>
                <c:pt idx="198">
                  <c:v>1082693.876560824</c:v>
                </c:pt>
                <c:pt idx="199">
                  <c:v>1088134.5493073608</c:v>
                </c:pt>
                <c:pt idx="200">
                  <c:v>1093575.2220538976</c:v>
                </c:pt>
                <c:pt idx="201">
                  <c:v>1099015.8948004344</c:v>
                </c:pt>
                <c:pt idx="202">
                  <c:v>1104456.5675469711</c:v>
                </c:pt>
                <c:pt idx="203">
                  <c:v>1109897.2402935079</c:v>
                </c:pt>
                <c:pt idx="204">
                  <c:v>1115337.9130400447</c:v>
                </c:pt>
                <c:pt idx="205">
                  <c:v>1120778.5857865815</c:v>
                </c:pt>
                <c:pt idx="206">
                  <c:v>1126219.2585331183</c:v>
                </c:pt>
                <c:pt idx="207">
                  <c:v>1131659.9312796551</c:v>
                </c:pt>
                <c:pt idx="208">
                  <c:v>1137100.6040261919</c:v>
                </c:pt>
                <c:pt idx="209">
                  <c:v>1142541.2767727289</c:v>
                </c:pt>
                <c:pt idx="210">
                  <c:v>1147981.9495192657</c:v>
                </c:pt>
                <c:pt idx="211">
                  <c:v>1153422.6222658025</c:v>
                </c:pt>
                <c:pt idx="212">
                  <c:v>1158863.2950123393</c:v>
                </c:pt>
                <c:pt idx="213">
                  <c:v>1164303.967758876</c:v>
                </c:pt>
                <c:pt idx="214">
                  <c:v>1169744.6405054128</c:v>
                </c:pt>
                <c:pt idx="215">
                  <c:v>1175185.3132519496</c:v>
                </c:pt>
                <c:pt idx="216">
                  <c:v>1180625.9859984864</c:v>
                </c:pt>
                <c:pt idx="217">
                  <c:v>1186066.6587450232</c:v>
                </c:pt>
                <c:pt idx="218">
                  <c:v>1191507.33149156</c:v>
                </c:pt>
                <c:pt idx="219">
                  <c:v>1196948.0042380968</c:v>
                </c:pt>
                <c:pt idx="220">
                  <c:v>1202388.6769846336</c:v>
                </c:pt>
                <c:pt idx="221">
                  <c:v>1207829.3497311703</c:v>
                </c:pt>
                <c:pt idx="222">
                  <c:v>1213270.0224777071</c:v>
                </c:pt>
                <c:pt idx="223">
                  <c:v>1218710.6952242439</c:v>
                </c:pt>
                <c:pt idx="224">
                  <c:v>1224151.3679707807</c:v>
                </c:pt>
                <c:pt idx="225">
                  <c:v>1229592.0407173175</c:v>
                </c:pt>
                <c:pt idx="226">
                  <c:v>1235032.7134638545</c:v>
                </c:pt>
                <c:pt idx="227">
                  <c:v>1240473.3862103911</c:v>
                </c:pt>
                <c:pt idx="228">
                  <c:v>1245914.0589569279</c:v>
                </c:pt>
                <c:pt idx="229">
                  <c:v>1251354.7317034646</c:v>
                </c:pt>
                <c:pt idx="230">
                  <c:v>1256795.4044500014</c:v>
                </c:pt>
                <c:pt idx="231">
                  <c:v>1262236.0771965382</c:v>
                </c:pt>
                <c:pt idx="232">
                  <c:v>1267676.7499430752</c:v>
                </c:pt>
                <c:pt idx="233">
                  <c:v>1273117.422689612</c:v>
                </c:pt>
                <c:pt idx="234">
                  <c:v>1278558.0954361488</c:v>
                </c:pt>
                <c:pt idx="235">
                  <c:v>1283998.7681826856</c:v>
                </c:pt>
                <c:pt idx="236">
                  <c:v>1289439.4409292224</c:v>
                </c:pt>
                <c:pt idx="237">
                  <c:v>1294880.1136757589</c:v>
                </c:pt>
                <c:pt idx="238">
                  <c:v>1300320.786422296</c:v>
                </c:pt>
                <c:pt idx="239">
                  <c:v>1305761.4591688327</c:v>
                </c:pt>
                <c:pt idx="240">
                  <c:v>1311202.1319153693</c:v>
                </c:pt>
                <c:pt idx="241">
                  <c:v>1316642.8046619061</c:v>
                </c:pt>
                <c:pt idx="242">
                  <c:v>1322083.4774084431</c:v>
                </c:pt>
                <c:pt idx="243">
                  <c:v>1327524.1501549799</c:v>
                </c:pt>
                <c:pt idx="244">
                  <c:v>1332964.8229015167</c:v>
                </c:pt>
                <c:pt idx="245">
                  <c:v>1338405.4956480535</c:v>
                </c:pt>
                <c:pt idx="246">
                  <c:v>1343846.1683945903</c:v>
                </c:pt>
                <c:pt idx="247">
                  <c:v>1349286.841141127</c:v>
                </c:pt>
                <c:pt idx="248">
                  <c:v>1354727.5138876638</c:v>
                </c:pt>
                <c:pt idx="249">
                  <c:v>1360168.1866342006</c:v>
                </c:pt>
                <c:pt idx="250">
                  <c:v>1365608.8593807374</c:v>
                </c:pt>
                <c:pt idx="251">
                  <c:v>1371049.5321272742</c:v>
                </c:pt>
                <c:pt idx="252">
                  <c:v>1376490.204873811</c:v>
                </c:pt>
                <c:pt idx="253">
                  <c:v>1381930.8776203478</c:v>
                </c:pt>
                <c:pt idx="254">
                  <c:v>1387371.5503668846</c:v>
                </c:pt>
                <c:pt idx="255">
                  <c:v>1392812.2231134216</c:v>
                </c:pt>
                <c:pt idx="256">
                  <c:v>1398252.8958599581</c:v>
                </c:pt>
                <c:pt idx="257">
                  <c:v>1403693.5686064949</c:v>
                </c:pt>
                <c:pt idx="258">
                  <c:v>1409134.2413530317</c:v>
                </c:pt>
                <c:pt idx="259">
                  <c:v>1414574.9140995685</c:v>
                </c:pt>
                <c:pt idx="260">
                  <c:v>1420015.5868461053</c:v>
                </c:pt>
                <c:pt idx="261">
                  <c:v>1425456.2595926423</c:v>
                </c:pt>
                <c:pt idx="262">
                  <c:v>1430896.9323391791</c:v>
                </c:pt>
                <c:pt idx="263">
                  <c:v>1436337.6050857159</c:v>
                </c:pt>
                <c:pt idx="264">
                  <c:v>1441778.2778322527</c:v>
                </c:pt>
                <c:pt idx="265">
                  <c:v>1447218.9505787895</c:v>
                </c:pt>
                <c:pt idx="266">
                  <c:v>1452659.6233253262</c:v>
                </c:pt>
                <c:pt idx="267">
                  <c:v>1458100.2960718633</c:v>
                </c:pt>
                <c:pt idx="268">
                  <c:v>1463540.9688184001</c:v>
                </c:pt>
                <c:pt idx="269">
                  <c:v>1468981.6415649366</c:v>
                </c:pt>
                <c:pt idx="270">
                  <c:v>1474422.3143114734</c:v>
                </c:pt>
                <c:pt idx="271">
                  <c:v>1479862.98705801</c:v>
                </c:pt>
                <c:pt idx="272">
                  <c:v>1485303.6598045467</c:v>
                </c:pt>
                <c:pt idx="273">
                  <c:v>1490744.3325510835</c:v>
                </c:pt>
                <c:pt idx="274">
                  <c:v>1496185.0052976203</c:v>
                </c:pt>
                <c:pt idx="275">
                  <c:v>1501625.6780441571</c:v>
                </c:pt>
                <c:pt idx="276">
                  <c:v>1507066.3507906939</c:v>
                </c:pt>
                <c:pt idx="277">
                  <c:v>1512507.0235372307</c:v>
                </c:pt>
                <c:pt idx="278">
                  <c:v>1517947.6962837677</c:v>
                </c:pt>
                <c:pt idx="279">
                  <c:v>1523388.3690303043</c:v>
                </c:pt>
                <c:pt idx="280">
                  <c:v>1528829.041776841</c:v>
                </c:pt>
                <c:pt idx="281">
                  <c:v>1534269.7145233778</c:v>
                </c:pt>
                <c:pt idx="282">
                  <c:v>1539710.3872699148</c:v>
                </c:pt>
                <c:pt idx="283">
                  <c:v>1545151.0600164516</c:v>
                </c:pt>
                <c:pt idx="284">
                  <c:v>1550591.7327629884</c:v>
                </c:pt>
                <c:pt idx="285">
                  <c:v>1556032.4055095252</c:v>
                </c:pt>
                <c:pt idx="286">
                  <c:v>1561473.0782560622</c:v>
                </c:pt>
                <c:pt idx="287">
                  <c:v>1566913.751002599</c:v>
                </c:pt>
                <c:pt idx="288">
                  <c:v>1572354.4237491356</c:v>
                </c:pt>
                <c:pt idx="289">
                  <c:v>1577795.0964956724</c:v>
                </c:pt>
                <c:pt idx="290">
                  <c:v>1583235.7692422091</c:v>
                </c:pt>
                <c:pt idx="291">
                  <c:v>1588676.4419887459</c:v>
                </c:pt>
                <c:pt idx="292">
                  <c:v>1594117.1147352825</c:v>
                </c:pt>
                <c:pt idx="293">
                  <c:v>1599557.7874818193</c:v>
                </c:pt>
                <c:pt idx="294">
                  <c:v>1604998.4602283561</c:v>
                </c:pt>
                <c:pt idx="295">
                  <c:v>1610439.1329748929</c:v>
                </c:pt>
                <c:pt idx="296">
                  <c:v>1615879.8057214296</c:v>
                </c:pt>
                <c:pt idx="297">
                  <c:v>1621320.4784679664</c:v>
                </c:pt>
                <c:pt idx="298">
                  <c:v>1626761.1512145032</c:v>
                </c:pt>
                <c:pt idx="299">
                  <c:v>1632201.82396104</c:v>
                </c:pt>
                <c:pt idx="300">
                  <c:v>1637642.4967075768</c:v>
                </c:pt>
                <c:pt idx="301">
                  <c:v>1643083.1694541138</c:v>
                </c:pt>
                <c:pt idx="302">
                  <c:v>1648523.8422006504</c:v>
                </c:pt>
                <c:pt idx="303">
                  <c:v>1653964.5149471874</c:v>
                </c:pt>
                <c:pt idx="304">
                  <c:v>1659405.1876937239</c:v>
                </c:pt>
                <c:pt idx="305">
                  <c:v>1664845.860440261</c:v>
                </c:pt>
                <c:pt idx="306">
                  <c:v>1670286.5331867978</c:v>
                </c:pt>
                <c:pt idx="307">
                  <c:v>1675727.2059333345</c:v>
                </c:pt>
                <c:pt idx="308">
                  <c:v>1681167.8786798713</c:v>
                </c:pt>
                <c:pt idx="309">
                  <c:v>1686608.5514264081</c:v>
                </c:pt>
                <c:pt idx="310">
                  <c:v>1692049.2241729449</c:v>
                </c:pt>
                <c:pt idx="311">
                  <c:v>1697489.8969194817</c:v>
                </c:pt>
                <c:pt idx="312">
                  <c:v>1702930.5696660185</c:v>
                </c:pt>
                <c:pt idx="313">
                  <c:v>1708371.2424125553</c:v>
                </c:pt>
                <c:pt idx="314">
                  <c:v>1713811.9151590918</c:v>
                </c:pt>
                <c:pt idx="315">
                  <c:v>1719252.5879056288</c:v>
                </c:pt>
                <c:pt idx="316">
                  <c:v>1724693.2606521654</c:v>
                </c:pt>
                <c:pt idx="317">
                  <c:v>1730133.9333987022</c:v>
                </c:pt>
                <c:pt idx="318">
                  <c:v>1735574.606145239</c:v>
                </c:pt>
                <c:pt idx="319">
                  <c:v>1741015.2788917758</c:v>
                </c:pt>
                <c:pt idx="320">
                  <c:v>1746455.9516383125</c:v>
                </c:pt>
                <c:pt idx="321">
                  <c:v>1751896.6243848493</c:v>
                </c:pt>
                <c:pt idx="322">
                  <c:v>1757337.2971313861</c:v>
                </c:pt>
                <c:pt idx="323">
                  <c:v>1762777.9698779229</c:v>
                </c:pt>
                <c:pt idx="324">
                  <c:v>1768218.6426244599</c:v>
                </c:pt>
                <c:pt idx="325">
                  <c:v>1773659.3153709967</c:v>
                </c:pt>
                <c:pt idx="326">
                  <c:v>1779099.9881175337</c:v>
                </c:pt>
                <c:pt idx="327">
                  <c:v>1784540.6608640705</c:v>
                </c:pt>
                <c:pt idx="328">
                  <c:v>1789981.3336106073</c:v>
                </c:pt>
                <c:pt idx="329">
                  <c:v>1795422.0063571441</c:v>
                </c:pt>
                <c:pt idx="330">
                  <c:v>1800862.6791036809</c:v>
                </c:pt>
                <c:pt idx="331">
                  <c:v>1806303.3518502177</c:v>
                </c:pt>
                <c:pt idx="332">
                  <c:v>1811744.0245967545</c:v>
                </c:pt>
                <c:pt idx="333">
                  <c:v>1817184.6973432912</c:v>
                </c:pt>
                <c:pt idx="334">
                  <c:v>1822625.370089828</c:v>
                </c:pt>
                <c:pt idx="335">
                  <c:v>1828066.0428363648</c:v>
                </c:pt>
                <c:pt idx="336">
                  <c:v>1833506.7155829016</c:v>
                </c:pt>
                <c:pt idx="337">
                  <c:v>1838947.3883294384</c:v>
                </c:pt>
                <c:pt idx="338">
                  <c:v>1844388.0610759752</c:v>
                </c:pt>
                <c:pt idx="339">
                  <c:v>1849828.733822512</c:v>
                </c:pt>
                <c:pt idx="340">
                  <c:v>1855269.4065690488</c:v>
                </c:pt>
                <c:pt idx="341">
                  <c:v>1860710.0793155855</c:v>
                </c:pt>
                <c:pt idx="342">
                  <c:v>1866150.7520621223</c:v>
                </c:pt>
                <c:pt idx="343">
                  <c:v>1871591.4248086591</c:v>
                </c:pt>
                <c:pt idx="344">
                  <c:v>1877032.0975551959</c:v>
                </c:pt>
                <c:pt idx="345">
                  <c:v>1882472.7703017325</c:v>
                </c:pt>
                <c:pt idx="346">
                  <c:v>1887913.443048269</c:v>
                </c:pt>
                <c:pt idx="347">
                  <c:v>1893354.1157948058</c:v>
                </c:pt>
                <c:pt idx="348">
                  <c:v>1898794.7885413426</c:v>
                </c:pt>
                <c:pt idx="349">
                  <c:v>1904235.4612878796</c:v>
                </c:pt>
                <c:pt idx="350">
                  <c:v>1909676.1340344166</c:v>
                </c:pt>
                <c:pt idx="351">
                  <c:v>1915116.8067809534</c:v>
                </c:pt>
                <c:pt idx="352">
                  <c:v>1920557.4795274902</c:v>
                </c:pt>
                <c:pt idx="353">
                  <c:v>1925998.152274027</c:v>
                </c:pt>
                <c:pt idx="354">
                  <c:v>1931438.825020564</c:v>
                </c:pt>
                <c:pt idx="355">
                  <c:v>1936879.4977671008</c:v>
                </c:pt>
                <c:pt idx="356">
                  <c:v>1942320.1705136374</c:v>
                </c:pt>
                <c:pt idx="357">
                  <c:v>1947760.8432601744</c:v>
                </c:pt>
                <c:pt idx="358">
                  <c:v>1953201.5160067114</c:v>
                </c:pt>
                <c:pt idx="359">
                  <c:v>1958642.1887532482</c:v>
                </c:pt>
              </c:numCache>
            </c:numRef>
          </c:yVal>
          <c:smooth val="1"/>
          <c:extLst>
            <c:ext xmlns:c16="http://schemas.microsoft.com/office/drawing/2014/chart" uri="{C3380CC4-5D6E-409C-BE32-E72D297353CC}">
              <c16:uniqueId val="{00000003-EAC9-48C8-A21C-5020F68A2709}"/>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Scenario 15'!$N$5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15'!$N$6:$N$365</c:f>
              <c:numCache>
                <c:formatCode>"$"#,##0.00_);[Red]\("$"#,##0.00\)</c:formatCode>
                <c:ptCount val="360"/>
                <c:pt idx="0">
                  <c:v>461.79774653680124</c:v>
                </c:pt>
                <c:pt idx="1">
                  <c:v>464.97260604424173</c:v>
                </c:pt>
                <c:pt idx="2">
                  <c:v>468.16929271079607</c:v>
                </c:pt>
                <c:pt idx="3">
                  <c:v>471.38795659818334</c:v>
                </c:pt>
                <c:pt idx="4">
                  <c:v>474.62874879979518</c:v>
                </c:pt>
                <c:pt idx="5">
                  <c:v>477.89182144779443</c:v>
                </c:pt>
                <c:pt idx="6">
                  <c:v>481.17732772024738</c:v>
                </c:pt>
                <c:pt idx="7">
                  <c:v>484.48542184832422</c:v>
                </c:pt>
                <c:pt idx="8">
                  <c:v>487.81625912353138</c:v>
                </c:pt>
                <c:pt idx="9">
                  <c:v>491.16999590500563</c:v>
                </c:pt>
                <c:pt idx="10">
                  <c:v>494.54678962685284</c:v>
                </c:pt>
                <c:pt idx="11">
                  <c:v>497.94679880553667</c:v>
                </c:pt>
                <c:pt idx="12">
                  <c:v>501.37018304732464</c:v>
                </c:pt>
                <c:pt idx="13">
                  <c:v>504.81710305577508</c:v>
                </c:pt>
                <c:pt idx="14">
                  <c:v>508.28772063928409</c:v>
                </c:pt>
                <c:pt idx="15">
                  <c:v>511.78219871867896</c:v>
                </c:pt>
                <c:pt idx="16">
                  <c:v>515.3007013348697</c:v>
                </c:pt>
                <c:pt idx="17">
                  <c:v>518.84339365654614</c:v>
                </c:pt>
                <c:pt idx="18">
                  <c:v>522.41044198793497</c:v>
                </c:pt>
                <c:pt idx="19">
                  <c:v>526.00201377660233</c:v>
                </c:pt>
                <c:pt idx="20">
                  <c:v>529.61827762131543</c:v>
                </c:pt>
                <c:pt idx="21">
                  <c:v>533.2594032799625</c:v>
                </c:pt>
                <c:pt idx="22">
                  <c:v>536.92556167751263</c:v>
                </c:pt>
                <c:pt idx="23">
                  <c:v>540.61692491404574</c:v>
                </c:pt>
                <c:pt idx="24">
                  <c:v>544.33366627282976</c:v>
                </c:pt>
                <c:pt idx="25">
                  <c:v>548.07596022845519</c:v>
                </c:pt>
                <c:pt idx="26">
                  <c:v>551.84398245502598</c:v>
                </c:pt>
                <c:pt idx="27">
                  <c:v>555.63790983440413</c:v>
                </c:pt>
                <c:pt idx="28">
                  <c:v>559.45792046451515</c:v>
                </c:pt>
                <c:pt idx="29">
                  <c:v>563.30419366770911</c:v>
                </c:pt>
                <c:pt idx="30">
                  <c:v>567.17690999917522</c:v>
                </c:pt>
                <c:pt idx="31">
                  <c:v>571.07625125541927</c:v>
                </c:pt>
                <c:pt idx="32">
                  <c:v>575.00240048280102</c:v>
                </c:pt>
                <c:pt idx="33">
                  <c:v>578.9555419861199</c:v>
                </c:pt>
                <c:pt idx="34">
                  <c:v>582.93586133727513</c:v>
                </c:pt>
                <c:pt idx="35">
                  <c:v>586.94354538396783</c:v>
                </c:pt>
                <c:pt idx="36">
                  <c:v>590.97878225848308</c:v>
                </c:pt>
                <c:pt idx="37">
                  <c:v>595.04176138651019</c:v>
                </c:pt>
                <c:pt idx="38">
                  <c:v>599.13267349604212</c:v>
                </c:pt>
                <c:pt idx="39">
                  <c:v>603.25171062632762</c:v>
                </c:pt>
                <c:pt idx="40">
                  <c:v>607.39906613688345</c:v>
                </c:pt>
                <c:pt idx="41">
                  <c:v>611.57493471657472</c:v>
                </c:pt>
                <c:pt idx="42">
                  <c:v>615.77951239275171</c:v>
                </c:pt>
                <c:pt idx="43">
                  <c:v>620.01299654045124</c:v>
                </c:pt>
                <c:pt idx="44">
                  <c:v>624.2755858916662</c:v>
                </c:pt>
                <c:pt idx="45">
                  <c:v>628.56748054467153</c:v>
                </c:pt>
                <c:pt idx="46">
                  <c:v>632.88888197341657</c:v>
                </c:pt>
                <c:pt idx="47">
                  <c:v>637.23999303698383</c:v>
                </c:pt>
                <c:pt idx="48">
                  <c:v>641.62101798911317</c:v>
                </c:pt>
                <c:pt idx="49">
                  <c:v>646.0321624877879</c:v>
                </c:pt>
                <c:pt idx="50">
                  <c:v>650.4736336048918</c:v>
                </c:pt>
                <c:pt idx="51">
                  <c:v>654.94563983592525</c:v>
                </c:pt>
                <c:pt idx="52">
                  <c:v>659.44839110979683</c:v>
                </c:pt>
                <c:pt idx="53">
                  <c:v>663.98209879867682</c:v>
                </c:pt>
                <c:pt idx="54">
                  <c:v>668.54697572791883</c:v>
                </c:pt>
                <c:pt idx="55">
                  <c:v>673.14323618604794</c:v>
                </c:pt>
                <c:pt idx="56">
                  <c:v>677.77109593482692</c:v>
                </c:pt>
                <c:pt idx="57">
                  <c:v>682.43077221937801</c:v>
                </c:pt>
                <c:pt idx="58">
                  <c:v>687.1224837783866</c:v>
                </c:pt>
                <c:pt idx="59">
                  <c:v>691.84645085436296</c:v>
                </c:pt>
                <c:pt idx="60">
                  <c:v>696.60289520398692</c:v>
                </c:pt>
                <c:pt idx="61">
                  <c:v>701.39204010851427</c:v>
                </c:pt>
                <c:pt idx="62">
                  <c:v>706.21411038426049</c:v>
                </c:pt>
                <c:pt idx="63">
                  <c:v>711.06933239315185</c:v>
                </c:pt>
                <c:pt idx="64">
                  <c:v>715.95793405335462</c:v>
                </c:pt>
                <c:pt idx="65">
                  <c:v>720.88014484997166</c:v>
                </c:pt>
                <c:pt idx="66">
                  <c:v>725.83619584581538</c:v>
                </c:pt>
                <c:pt idx="67">
                  <c:v>730.82631969225622</c:v>
                </c:pt>
                <c:pt idx="68">
                  <c:v>735.85075064014018</c:v>
                </c:pt>
                <c:pt idx="69">
                  <c:v>740.909724550791</c:v>
                </c:pt>
                <c:pt idx="70">
                  <c:v>746.00347890707781</c:v>
                </c:pt>
                <c:pt idx="71">
                  <c:v>751.13225282456369</c:v>
                </c:pt>
                <c:pt idx="72">
                  <c:v>756.29628706273343</c:v>
                </c:pt>
                <c:pt idx="73">
                  <c:v>761.49582403628938</c:v>
                </c:pt>
                <c:pt idx="74">
                  <c:v>766.7311078265393</c:v>
                </c:pt>
                <c:pt idx="75">
                  <c:v>772.00238419284688</c:v>
                </c:pt>
                <c:pt idx="76">
                  <c:v>777.30990058417228</c:v>
                </c:pt>
                <c:pt idx="77">
                  <c:v>782.65390615068918</c:v>
                </c:pt>
                <c:pt idx="78">
                  <c:v>788.03465175547535</c:v>
                </c:pt>
                <c:pt idx="79">
                  <c:v>793.45238998629429</c:v>
                </c:pt>
                <c:pt idx="80">
                  <c:v>798.90737516744957</c:v>
                </c:pt>
                <c:pt idx="81">
                  <c:v>804.39986337172559</c:v>
                </c:pt>
                <c:pt idx="82">
                  <c:v>809.93011243240653</c:v>
                </c:pt>
                <c:pt idx="83">
                  <c:v>815.49838195537995</c:v>
                </c:pt>
                <c:pt idx="84">
                  <c:v>821.10493333132308</c:v>
                </c:pt>
                <c:pt idx="85">
                  <c:v>826.75002974797644</c:v>
                </c:pt>
                <c:pt idx="86">
                  <c:v>832.4339362024939</c:v>
                </c:pt>
                <c:pt idx="87">
                  <c:v>838.15691951388635</c:v>
                </c:pt>
                <c:pt idx="88">
                  <c:v>843.91924833554367</c:v>
                </c:pt>
                <c:pt idx="89">
                  <c:v>849.72119316785029</c:v>
                </c:pt>
                <c:pt idx="90">
                  <c:v>855.56302637087902</c:v>
                </c:pt>
                <c:pt idx="91">
                  <c:v>861.44502217717854</c:v>
                </c:pt>
                <c:pt idx="92">
                  <c:v>867.36745670464734</c:v>
                </c:pt>
                <c:pt idx="93">
                  <c:v>873.33060796949121</c:v>
                </c:pt>
                <c:pt idx="94">
                  <c:v>879.33475589928184</c:v>
                </c:pt>
                <c:pt idx="95">
                  <c:v>885.38018234608899</c:v>
                </c:pt>
                <c:pt idx="96">
                  <c:v>891.46717109971905</c:v>
                </c:pt>
                <c:pt idx="97">
                  <c:v>897.59600790102922</c:v>
                </c:pt>
                <c:pt idx="98">
                  <c:v>903.76698045534886</c:v>
                </c:pt>
                <c:pt idx="99">
                  <c:v>909.98037844598002</c:v>
                </c:pt>
                <c:pt idx="100">
                  <c:v>916.23649354779536</c:v>
                </c:pt>
                <c:pt idx="101">
                  <c:v>922.5356194409369</c:v>
                </c:pt>
                <c:pt idx="102">
                  <c:v>928.87805182459306</c:v>
                </c:pt>
                <c:pt idx="103">
                  <c:v>935.26408843088757</c:v>
                </c:pt>
                <c:pt idx="104">
                  <c:v>941.6940290388502</c:v>
                </c:pt>
                <c:pt idx="105">
                  <c:v>948.16817548849212</c:v>
                </c:pt>
                <c:pt idx="106">
                  <c:v>954.68683169497581</c:v>
                </c:pt>
                <c:pt idx="107">
                  <c:v>961.25030366287865</c:v>
                </c:pt>
                <c:pt idx="108">
                  <c:v>967.85889950056117</c:v>
                </c:pt>
                <c:pt idx="109">
                  <c:v>974.51292943462704</c:v>
                </c:pt>
                <c:pt idx="110">
                  <c:v>981.21270582449051</c:v>
                </c:pt>
                <c:pt idx="111">
                  <c:v>987.95854317703379</c:v>
                </c:pt>
                <c:pt idx="112">
                  <c:v>994.75075816137633</c:v>
                </c:pt>
                <c:pt idx="113">
                  <c:v>1001.589669623736</c:v>
                </c:pt>
                <c:pt idx="114">
                  <c:v>1008.4755986023993</c:v>
                </c:pt>
                <c:pt idx="115">
                  <c:v>1015.4088683427908</c:v>
                </c:pt>
                <c:pt idx="116">
                  <c:v>1022.3898043126474</c:v>
                </c:pt>
                <c:pt idx="117">
                  <c:v>1029.4187342172963</c:v>
                </c:pt>
                <c:pt idx="118">
                  <c:v>1036.4959880150409</c:v>
                </c:pt>
                <c:pt idx="119">
                  <c:v>1043.6218979326441</c:v>
                </c:pt>
                <c:pt idx="120">
                  <c:v>1050.7967984809311</c:v>
                </c:pt>
                <c:pt idx="121">
                  <c:v>1058.0210264704874</c:v>
                </c:pt>
                <c:pt idx="122">
                  <c:v>1065.2949210274719</c:v>
                </c:pt>
                <c:pt idx="123">
                  <c:v>1072.6188236095359</c:v>
                </c:pt>
                <c:pt idx="124">
                  <c:v>1079.993078021851</c:v>
                </c:pt>
                <c:pt idx="125">
                  <c:v>1087.4180304332513</c:v>
                </c:pt>
                <c:pt idx="126">
                  <c:v>1094.8940293924798</c:v>
                </c:pt>
                <c:pt idx="127">
                  <c:v>1102.4214258445536</c:v>
                </c:pt>
                <c:pt idx="128">
                  <c:v>1110.0005731472347</c:v>
                </c:pt>
                <c:pt idx="129">
                  <c:v>1117.6318270876218</c:v>
                </c:pt>
                <c:pt idx="130">
                  <c:v>1125.3155458988485</c:v>
                </c:pt>
                <c:pt idx="131">
                  <c:v>1133.0520902769031</c:v>
                </c:pt>
                <c:pt idx="132">
                  <c:v>1140.8418233975572</c:v>
                </c:pt>
                <c:pt idx="133">
                  <c:v>1148.6851109334148</c:v>
                </c:pt>
                <c:pt idx="134">
                  <c:v>1156.5823210710823</c:v>
                </c:pt>
                <c:pt idx="135">
                  <c:v>1164.5338245284456</c:v>
                </c:pt>
                <c:pt idx="136">
                  <c:v>1172.5399945720783</c:v>
                </c:pt>
                <c:pt idx="137">
                  <c:v>1180.6012070347615</c:v>
                </c:pt>
                <c:pt idx="138">
                  <c:v>1188.7178403331254</c:v>
                </c:pt>
                <c:pt idx="139">
                  <c:v>1196.8902754854162</c:v>
                </c:pt>
                <c:pt idx="140">
                  <c:v>1205.1188961293783</c:v>
                </c:pt>
                <c:pt idx="141">
                  <c:v>1213.4040885402683</c:v>
                </c:pt>
                <c:pt idx="142">
                  <c:v>1221.7462416489825</c:v>
                </c:pt>
                <c:pt idx="143">
                  <c:v>1230.1457470603191</c:v>
                </c:pt>
                <c:pt idx="144">
                  <c:v>1238.6029990713587</c:v>
                </c:pt>
                <c:pt idx="145">
                  <c:v>1247.1183946899746</c:v>
                </c:pt>
                <c:pt idx="146">
                  <c:v>1255.6923336534683</c:v>
                </c:pt>
                <c:pt idx="147">
                  <c:v>1264.3252184473358</c:v>
                </c:pt>
                <c:pt idx="148">
                  <c:v>1273.017454324161</c:v>
                </c:pt>
                <c:pt idx="149">
                  <c:v>1281.76944932264</c:v>
                </c:pt>
                <c:pt idx="150">
                  <c:v>1290.5816142867325</c:v>
                </c:pt>
                <c:pt idx="151">
                  <c:v>1299.4543628849542</c:v>
                </c:pt>
                <c:pt idx="152">
                  <c:v>1308.3881116297889</c:v>
                </c:pt>
                <c:pt idx="153">
                  <c:v>1317.3832798972435</c:v>
                </c:pt>
                <c:pt idx="154">
                  <c:v>1326.4402899465367</c:v>
                </c:pt>
                <c:pt idx="155">
                  <c:v>1335.559566939919</c:v>
                </c:pt>
                <c:pt idx="156">
                  <c:v>1344.7415389626312</c:v>
                </c:pt>
                <c:pt idx="157">
                  <c:v>1353.9866370429991</c:v>
                </c:pt>
                <c:pt idx="158">
                  <c:v>1363.2952951726693</c:v>
                </c:pt>
                <c:pt idx="159">
                  <c:v>1372.6679503269816</c:v>
                </c:pt>
                <c:pt idx="160">
                  <c:v>1382.1050424854793</c:v>
                </c:pt>
                <c:pt idx="161">
                  <c:v>1391.6070146525672</c:v>
                </c:pt>
                <c:pt idx="162">
                  <c:v>1401.1743128783037</c:v>
                </c:pt>
                <c:pt idx="163">
                  <c:v>1410.8073862793422</c:v>
                </c:pt>
                <c:pt idx="164">
                  <c:v>1420.5066870600126</c:v>
                </c:pt>
                <c:pt idx="165">
                  <c:v>1430.2726705335499</c:v>
                </c:pt>
                <c:pt idx="166">
                  <c:v>1440.1057951434677</c:v>
                </c:pt>
                <c:pt idx="167">
                  <c:v>1450.0065224850796</c:v>
                </c:pt>
                <c:pt idx="168">
                  <c:v>1459.9753173271642</c:v>
                </c:pt>
                <c:pt idx="169">
                  <c:v>1470.0126476337887</c:v>
                </c:pt>
                <c:pt idx="170">
                  <c:v>1480.1189845862709</c:v>
                </c:pt>
                <c:pt idx="171">
                  <c:v>1490.2948026053018</c:v>
                </c:pt>
                <c:pt idx="172">
                  <c:v>1500.5405793732134</c:v>
                </c:pt>
                <c:pt idx="173">
                  <c:v>1510.8567958564045</c:v>
                </c:pt>
                <c:pt idx="174">
                  <c:v>1521.2439363279173</c:v>
                </c:pt>
                <c:pt idx="175">
                  <c:v>1531.7024883901713</c:v>
                </c:pt>
                <c:pt idx="176">
                  <c:v>1542.2329429978536</c:v>
                </c:pt>
                <c:pt idx="177">
                  <c:v>1552.8357944809636</c:v>
                </c:pt>
                <c:pt idx="178">
                  <c:v>1563.5115405680203</c:v>
                </c:pt>
                <c:pt idx="179">
                  <c:v>1574.260682409425</c:v>
                </c:pt>
                <c:pt idx="180">
                  <c:v>1585.0837246009896</c:v>
                </c:pt>
                <c:pt idx="181">
                  <c:v>1595.9811752076212</c:v>
                </c:pt>
                <c:pt idx="182">
                  <c:v>1606.9535457871739</c:v>
                </c:pt>
                <c:pt idx="183">
                  <c:v>1618.0013514144603</c:v>
                </c:pt>
                <c:pt idx="184">
                  <c:v>1629.125110705435</c:v>
                </c:pt>
                <c:pt idx="185">
                  <c:v>1640.3253458415343</c:v>
                </c:pt>
                <c:pt idx="186">
                  <c:v>1651.6025825941952</c:v>
                </c:pt>
                <c:pt idx="187">
                  <c:v>1662.9573503495303</c:v>
                </c:pt>
                <c:pt idx="188">
                  <c:v>1674.3901821331829</c:v>
                </c:pt>
                <c:pt idx="189">
                  <c:v>1685.9016146353488</c:v>
                </c:pt>
                <c:pt idx="190">
                  <c:v>1697.4921882359668</c:v>
                </c:pt>
                <c:pt idx="191">
                  <c:v>1709.162447030089</c:v>
                </c:pt>
                <c:pt idx="192">
                  <c:v>1720.9129388534211</c:v>
                </c:pt>
                <c:pt idx="193">
                  <c:v>1732.7442153080378</c:v>
                </c:pt>
                <c:pt idx="194">
                  <c:v>1744.6568317882802</c:v>
                </c:pt>
                <c:pt idx="195">
                  <c:v>1756.6513475068245</c:v>
                </c:pt>
                <c:pt idx="196">
                  <c:v>1768.7283255209336</c:v>
                </c:pt>
                <c:pt idx="197">
                  <c:v>1780.8883327588906</c:v>
                </c:pt>
                <c:pt idx="198">
                  <c:v>1793.1319400466082</c:v>
                </c:pt>
                <c:pt idx="199">
                  <c:v>1805.4597221344284</c:v>
                </c:pt>
                <c:pt idx="200">
                  <c:v>1817.8722577241024</c:v>
                </c:pt>
                <c:pt idx="201">
                  <c:v>1830.3701294959551</c:v>
                </c:pt>
                <c:pt idx="202">
                  <c:v>1842.9539241362399</c:v>
                </c:pt>
                <c:pt idx="203">
                  <c:v>1855.6242323646766</c:v>
                </c:pt>
                <c:pt idx="204">
                  <c:v>1868.381648962184</c:v>
                </c:pt>
                <c:pt idx="205">
                  <c:v>1881.2267727987992</c:v>
                </c:pt>
                <c:pt idx="206">
                  <c:v>1894.1602068617908</c:v>
                </c:pt>
                <c:pt idx="207">
                  <c:v>1907.1825582839656</c:v>
                </c:pt>
                <c:pt idx="208">
                  <c:v>1920.2944383721679</c:v>
                </c:pt>
                <c:pt idx="209">
                  <c:v>1933.496462635977</c:v>
                </c:pt>
                <c:pt idx="210">
                  <c:v>1946.7892508165992</c:v>
                </c:pt>
                <c:pt idx="211">
                  <c:v>1960.1734269159633</c:v>
                </c:pt>
                <c:pt idx="212">
                  <c:v>1973.6496192260106</c:v>
                </c:pt>
                <c:pt idx="213">
                  <c:v>1987.2184603581895</c:v>
                </c:pt>
                <c:pt idx="214">
                  <c:v>2000.8805872731523</c:v>
                </c:pt>
                <c:pt idx="215">
                  <c:v>2014.6366413106552</c:v>
                </c:pt>
                <c:pt idx="216">
                  <c:v>2028.4872682196656</c:v>
                </c:pt>
                <c:pt idx="217">
                  <c:v>2042.433118188676</c:v>
                </c:pt>
                <c:pt idx="218">
                  <c:v>2056.4748458762228</c:v>
                </c:pt>
                <c:pt idx="219">
                  <c:v>2070.6131104416222</c:v>
                </c:pt>
                <c:pt idx="220">
                  <c:v>2084.8485755759079</c:v>
                </c:pt>
                <c:pt idx="221">
                  <c:v>2099.1819095329924</c:v>
                </c:pt>
                <c:pt idx="222">
                  <c:v>2113.613785161032</c:v>
                </c:pt>
                <c:pt idx="223">
                  <c:v>2128.1448799340142</c:v>
                </c:pt>
                <c:pt idx="224">
                  <c:v>2142.7758759835606</c:v>
                </c:pt>
                <c:pt idx="225">
                  <c:v>2157.5074601309475</c:v>
                </c:pt>
                <c:pt idx="226">
                  <c:v>2172.3403239193481</c:v>
                </c:pt>
                <c:pt idx="227">
                  <c:v>2187.2751636462935</c:v>
                </c:pt>
                <c:pt idx="228">
                  <c:v>2202.3126803963619</c:v>
                </c:pt>
                <c:pt idx="229">
                  <c:v>2217.4535800740873</c:v>
                </c:pt>
                <c:pt idx="230">
                  <c:v>2232.6985734370965</c:v>
                </c:pt>
                <c:pt idx="231">
                  <c:v>2248.0483761294763</c:v>
                </c:pt>
                <c:pt idx="232">
                  <c:v>2263.5037087153664</c:v>
                </c:pt>
                <c:pt idx="233">
                  <c:v>2279.0652967127849</c:v>
                </c:pt>
                <c:pt idx="234">
                  <c:v>2294.7338706276855</c:v>
                </c:pt>
                <c:pt idx="235">
                  <c:v>2310.5101659882507</c:v>
                </c:pt>
                <c:pt idx="236">
                  <c:v>2326.3949233794201</c:v>
                </c:pt>
                <c:pt idx="237">
                  <c:v>2342.3888884776534</c:v>
                </c:pt>
                <c:pt idx="238">
                  <c:v>2358.4928120859372</c:v>
                </c:pt>
                <c:pt idx="239">
                  <c:v>2374.7074501690281</c:v>
                </c:pt>
                <c:pt idx="240">
                  <c:v>2391.0335638889401</c:v>
                </c:pt>
                <c:pt idx="241">
                  <c:v>2407.4719196406763</c:v>
                </c:pt>
                <c:pt idx="242">
                  <c:v>2424.0232890882062</c:v>
                </c:pt>
                <c:pt idx="243">
                  <c:v>2440.6884492006875</c:v>
                </c:pt>
                <c:pt idx="244">
                  <c:v>2457.4681822889424</c:v>
                </c:pt>
                <c:pt idx="245">
                  <c:v>2474.3632760421788</c:v>
                </c:pt>
                <c:pt idx="246">
                  <c:v>2491.3745235649685</c:v>
                </c:pt>
                <c:pt idx="247">
                  <c:v>2508.5027234144777</c:v>
                </c:pt>
                <c:pt idx="248">
                  <c:v>2525.7486796379521</c:v>
                </c:pt>
                <c:pt idx="249">
                  <c:v>2543.1132018104631</c:v>
                </c:pt>
                <c:pt idx="250">
                  <c:v>2560.5971050729099</c:v>
                </c:pt>
                <c:pt idx="251">
                  <c:v>2578.2012101702862</c:v>
                </c:pt>
                <c:pt idx="252">
                  <c:v>2595.9263434902068</c:v>
                </c:pt>
                <c:pt idx="253">
                  <c:v>2613.7733371017021</c:v>
                </c:pt>
                <c:pt idx="254">
                  <c:v>2631.7430287942761</c:v>
                </c:pt>
                <c:pt idx="255">
                  <c:v>2649.8362621172369</c:v>
                </c:pt>
                <c:pt idx="256">
                  <c:v>2668.0538864192931</c:v>
                </c:pt>
                <c:pt idx="257">
                  <c:v>2686.3967568884254</c:v>
                </c:pt>
                <c:pt idx="258">
                  <c:v>2704.8657345920333</c:v>
                </c:pt>
                <c:pt idx="259">
                  <c:v>2723.4616865173534</c:v>
                </c:pt>
                <c:pt idx="260">
                  <c:v>2742.1854856121604</c:v>
                </c:pt>
                <c:pt idx="261">
                  <c:v>2761.0380108257436</c:v>
                </c:pt>
                <c:pt idx="262">
                  <c:v>2780.0201471501709</c:v>
                </c:pt>
                <c:pt idx="263">
                  <c:v>2799.1327856618282</c:v>
                </c:pt>
                <c:pt idx="264">
                  <c:v>2818.3768235632533</c:v>
                </c:pt>
                <c:pt idx="265">
                  <c:v>2837.7531642252507</c:v>
                </c:pt>
                <c:pt idx="266">
                  <c:v>2857.2627172292991</c:v>
                </c:pt>
                <c:pt idx="267">
                  <c:v>2876.9063984102509</c:v>
                </c:pt>
                <c:pt idx="268">
                  <c:v>2896.6851298993215</c:v>
                </c:pt>
                <c:pt idx="269">
                  <c:v>2916.5998401673792</c:v>
                </c:pt>
                <c:pt idx="270">
                  <c:v>2936.65146406853</c:v>
                </c:pt>
                <c:pt idx="271">
                  <c:v>2956.8409428840009</c:v>
                </c:pt>
                <c:pt idx="272">
                  <c:v>2977.1692243663283</c:v>
                </c:pt>
                <c:pt idx="273">
                  <c:v>2997.6372627838468</c:v>
                </c:pt>
                <c:pt idx="274">
                  <c:v>3018.2460189654853</c:v>
                </c:pt>
                <c:pt idx="275">
                  <c:v>3038.9964603458734</c:v>
                </c:pt>
                <c:pt idx="276">
                  <c:v>3059.8895610107511</c:v>
                </c:pt>
                <c:pt idx="277">
                  <c:v>3080.9263017427002</c:v>
                </c:pt>
                <c:pt idx="278">
                  <c:v>3102.1076700671811</c:v>
                </c:pt>
                <c:pt idx="279">
                  <c:v>3123.434660298893</c:v>
                </c:pt>
                <c:pt idx="280">
                  <c:v>3144.9082735884476</c:v>
                </c:pt>
                <c:pt idx="281">
                  <c:v>3166.5295179693685</c:v>
                </c:pt>
                <c:pt idx="282">
                  <c:v>3188.2994084054076</c:v>
                </c:pt>
                <c:pt idx="283">
                  <c:v>3210.2189668381948</c:v>
                </c:pt>
                <c:pt idx="284">
                  <c:v>3232.2892222352075</c:v>
                </c:pt>
                <c:pt idx="285">
                  <c:v>3254.5112106380743</c:v>
                </c:pt>
                <c:pt idx="286">
                  <c:v>3276.8859752112112</c:v>
                </c:pt>
                <c:pt idx="287">
                  <c:v>3299.4145662907886</c:v>
                </c:pt>
                <c:pt idx="288">
                  <c:v>3322.0980414340379</c:v>
                </c:pt>
                <c:pt idx="289">
                  <c:v>3344.9374654688963</c:v>
                </c:pt>
                <c:pt idx="290">
                  <c:v>3367.9339105439954</c:v>
                </c:pt>
                <c:pt idx="291">
                  <c:v>3391.0884561789849</c:v>
                </c:pt>
                <c:pt idx="292">
                  <c:v>3414.4021893152153</c:v>
                </c:pt>
                <c:pt idx="293">
                  <c:v>3437.8762043667575</c:v>
                </c:pt>
                <c:pt idx="294">
                  <c:v>3461.5116032717788</c:v>
                </c:pt>
                <c:pt idx="295">
                  <c:v>3485.3094955442721</c:v>
                </c:pt>
                <c:pt idx="296">
                  <c:v>3509.2709983261393</c:v>
                </c:pt>
                <c:pt idx="297">
                  <c:v>3533.3972364396313</c:v>
                </c:pt>
                <c:pt idx="298">
                  <c:v>3557.6893424401542</c:v>
                </c:pt>
                <c:pt idx="299">
                  <c:v>3582.1484566694298</c:v>
                </c:pt>
                <c:pt idx="300">
                  <c:v>3606.7757273090319</c:v>
                </c:pt>
                <c:pt idx="301">
                  <c:v>3631.5723104342819</c:v>
                </c:pt>
                <c:pt idx="302">
                  <c:v>3656.5393700685177</c:v>
                </c:pt>
                <c:pt idx="303">
                  <c:v>3681.6780782377386</c:v>
                </c:pt>
                <c:pt idx="304">
                  <c:v>3706.9896150256232</c:v>
                </c:pt>
                <c:pt idx="305">
                  <c:v>3732.4751686289246</c:v>
                </c:pt>
                <c:pt idx="306">
                  <c:v>3758.1359354132483</c:v>
                </c:pt>
                <c:pt idx="307">
                  <c:v>3783.9731199692142</c:v>
                </c:pt>
                <c:pt idx="308">
                  <c:v>3809.9879351690024</c:v>
                </c:pt>
                <c:pt idx="309">
                  <c:v>3836.1816022232897</c:v>
                </c:pt>
                <c:pt idx="310">
                  <c:v>3862.5553507385748</c:v>
                </c:pt>
                <c:pt idx="311">
                  <c:v>3889.1104187749024</c:v>
                </c:pt>
                <c:pt idx="312">
                  <c:v>3915.8480529039798</c:v>
                </c:pt>
                <c:pt idx="313">
                  <c:v>3942.7695082676946</c:v>
                </c:pt>
                <c:pt idx="314">
                  <c:v>3969.8760486370347</c:v>
                </c:pt>
                <c:pt idx="315">
                  <c:v>3997.1689464714145</c:v>
                </c:pt>
                <c:pt idx="316">
                  <c:v>4024.6494829784056</c:v>
                </c:pt>
                <c:pt idx="317">
                  <c:v>4052.3189481738818</c:v>
                </c:pt>
                <c:pt idx="318">
                  <c:v>4080.1786409425777</c:v>
                </c:pt>
                <c:pt idx="319">
                  <c:v>4108.2298690990574</c:v>
                </c:pt>
                <c:pt idx="320">
                  <c:v>4136.4739494491141</c:v>
                </c:pt>
                <c:pt idx="321">
                  <c:v>4164.9122078515766</c:v>
                </c:pt>
                <c:pt idx="322">
                  <c:v>4193.5459792805559</c:v>
                </c:pt>
                <c:pt idx="323">
                  <c:v>4222.3766078881099</c:v>
                </c:pt>
                <c:pt idx="324">
                  <c:v>4251.4054470673409</c:v>
                </c:pt>
                <c:pt idx="325">
                  <c:v>4280.6338595159286</c:v>
                </c:pt>
                <c:pt idx="326">
                  <c:v>4310.0632173001004</c:v>
                </c:pt>
                <c:pt idx="327">
                  <c:v>4339.6949019190388</c:v>
                </c:pt>
                <c:pt idx="328">
                  <c:v>4369.5303043697322</c:v>
                </c:pt>
                <c:pt idx="329">
                  <c:v>4399.570825212274</c:v>
                </c:pt>
                <c:pt idx="330">
                  <c:v>4429.8178746356089</c:v>
                </c:pt>
                <c:pt idx="331">
                  <c:v>4460.2728725237284</c:v>
                </c:pt>
                <c:pt idx="332">
                  <c:v>4490.9372485223284</c:v>
                </c:pt>
                <c:pt idx="333">
                  <c:v>4521.8124421059201</c:v>
                </c:pt>
                <c:pt idx="334">
                  <c:v>4552.8999026453985</c:v>
                </c:pt>
                <c:pt idx="335">
                  <c:v>4584.2010894760851</c:v>
                </c:pt>
                <c:pt idx="336">
                  <c:v>4615.7174719662335</c:v>
                </c:pt>
                <c:pt idx="337">
                  <c:v>4647.4505295860008</c:v>
                </c:pt>
                <c:pt idx="338">
                  <c:v>4679.401751976905</c:v>
                </c:pt>
                <c:pt idx="339">
                  <c:v>4711.572639021746</c:v>
                </c:pt>
                <c:pt idx="340">
                  <c:v>4743.9647009150203</c:v>
                </c:pt>
                <c:pt idx="341">
                  <c:v>4776.5794582338112</c:v>
                </c:pt>
                <c:pt idx="342">
                  <c:v>4809.4184420091688</c:v>
                </c:pt>
                <c:pt idx="343">
                  <c:v>4842.4831937979816</c:v>
                </c:pt>
                <c:pt idx="344">
                  <c:v>4875.7752657553428</c:v>
                </c:pt>
                <c:pt idx="345">
                  <c:v>4909.2962207074106</c:v>
                </c:pt>
                <c:pt idx="346">
                  <c:v>4943.0476322247741</c:v>
                </c:pt>
                <c:pt idx="347">
                  <c:v>4977.0310846963193</c:v>
                </c:pt>
                <c:pt idx="348">
                  <c:v>5011.2481734036073</c:v>
                </c:pt>
                <c:pt idx="349">
                  <c:v>5045.7005045957567</c:v>
                </c:pt>
                <c:pt idx="350">
                  <c:v>5080.3896955648524</c:v>
                </c:pt>
                <c:pt idx="351">
                  <c:v>5115.3173747218607</c:v>
                </c:pt>
                <c:pt idx="352">
                  <c:v>5150.4851816730734</c:v>
                </c:pt>
                <c:pt idx="353">
                  <c:v>5185.8947672970762</c:v>
                </c:pt>
                <c:pt idx="354">
                  <c:v>5221.5477938222439</c:v>
                </c:pt>
                <c:pt idx="355">
                  <c:v>5257.4459349047711</c:v>
                </c:pt>
                <c:pt idx="356">
                  <c:v>5293.590875707242</c:v>
                </c:pt>
                <c:pt idx="357">
                  <c:v>5329.9843129777291</c:v>
                </c:pt>
                <c:pt idx="358">
                  <c:v>5366.627955129451</c:v>
                </c:pt>
                <c:pt idx="359">
                  <c:v>5403.5235223209656</c:v>
                </c:pt>
              </c:numCache>
            </c:numRef>
          </c:yVal>
          <c:smooth val="1"/>
          <c:extLst>
            <c:ext xmlns:c16="http://schemas.microsoft.com/office/drawing/2014/chart" uri="{C3380CC4-5D6E-409C-BE32-E72D297353CC}">
              <c16:uniqueId val="{00000004-EAC9-48C8-A21C-5020F68A2709}"/>
            </c:ext>
          </c:extLst>
        </c:ser>
        <c:ser>
          <c:idx val="4"/>
          <c:order val="4"/>
          <c:tx>
            <c:strRef>
              <c:f>'Amoritization Scenario 15'!$P$5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15'!$P$6:$P$365</c:f>
              <c:numCache>
                <c:formatCode>"$"#,##0.00_);[Red]\("$"#,##0.00\)</c:formatCode>
                <c:ptCount val="360"/>
                <c:pt idx="0">
                  <c:v>4978.875</c:v>
                </c:pt>
                <c:pt idx="1">
                  <c:v>4975.7001404925595</c:v>
                </c:pt>
                <c:pt idx="2">
                  <c:v>4972.5034538260052</c:v>
                </c:pt>
                <c:pt idx="3">
                  <c:v>4969.2847899386179</c:v>
                </c:pt>
                <c:pt idx="4">
                  <c:v>4966.0439977370061</c:v>
                </c:pt>
                <c:pt idx="5">
                  <c:v>4962.7809250890068</c:v>
                </c:pt>
                <c:pt idx="6">
                  <c:v>4959.4954188165539</c:v>
                </c:pt>
                <c:pt idx="7">
                  <c:v>4956.187324688477</c:v>
                </c:pt>
                <c:pt idx="8">
                  <c:v>4952.8564874132699</c:v>
                </c:pt>
                <c:pt idx="9">
                  <c:v>4949.5027506317956</c:v>
                </c:pt>
                <c:pt idx="10">
                  <c:v>4946.1259569099484</c:v>
                </c:pt>
                <c:pt idx="11">
                  <c:v>4942.7259477312646</c:v>
                </c:pt>
                <c:pt idx="12">
                  <c:v>4939.3025634894766</c:v>
                </c:pt>
                <c:pt idx="13">
                  <c:v>4935.8556434810262</c:v>
                </c:pt>
                <c:pt idx="14">
                  <c:v>4932.3850258975172</c:v>
                </c:pt>
                <c:pt idx="15">
                  <c:v>4928.8905478181223</c:v>
                </c:pt>
                <c:pt idx="16">
                  <c:v>4925.3720452019315</c:v>
                </c:pt>
                <c:pt idx="17">
                  <c:v>4921.8293528802551</c:v>
                </c:pt>
                <c:pt idx="18">
                  <c:v>4918.2623045488663</c:v>
                </c:pt>
                <c:pt idx="19">
                  <c:v>4914.6707327601989</c:v>
                </c:pt>
                <c:pt idx="20">
                  <c:v>4911.0544689154858</c:v>
                </c:pt>
                <c:pt idx="21">
                  <c:v>4907.4133432568387</c:v>
                </c:pt>
                <c:pt idx="22">
                  <c:v>4903.7471848592886</c:v>
                </c:pt>
                <c:pt idx="23">
                  <c:v>4900.0558216227555</c:v>
                </c:pt>
                <c:pt idx="24">
                  <c:v>4896.3390802639715</c:v>
                </c:pt>
                <c:pt idx="25">
                  <c:v>4892.5967863083461</c:v>
                </c:pt>
                <c:pt idx="26">
                  <c:v>4888.8287640817753</c:v>
                </c:pt>
                <c:pt idx="27">
                  <c:v>4885.0348367023971</c:v>
                </c:pt>
                <c:pt idx="28">
                  <c:v>4881.2148260722861</c:v>
                </c:pt>
                <c:pt idx="29">
                  <c:v>4877.3685528690921</c:v>
                </c:pt>
                <c:pt idx="30">
                  <c:v>4873.495836537626</c:v>
                </c:pt>
                <c:pt idx="31">
                  <c:v>4869.596495281382</c:v>
                </c:pt>
                <c:pt idx="32">
                  <c:v>4865.6703460540002</c:v>
                </c:pt>
                <c:pt idx="33">
                  <c:v>4861.7172045506813</c:v>
                </c:pt>
                <c:pt idx="34">
                  <c:v>4857.7368851995261</c:v>
                </c:pt>
                <c:pt idx="35">
                  <c:v>4853.7292011528334</c:v>
                </c:pt>
                <c:pt idx="36">
                  <c:v>4849.6939642783182</c:v>
                </c:pt>
                <c:pt idx="37">
                  <c:v>4845.6309851502911</c:v>
                </c:pt>
                <c:pt idx="38">
                  <c:v>4841.5400730407591</c:v>
                </c:pt>
                <c:pt idx="39">
                  <c:v>4837.4210359104736</c:v>
                </c:pt>
                <c:pt idx="40">
                  <c:v>4833.2736803999178</c:v>
                </c:pt>
                <c:pt idx="41">
                  <c:v>4829.0978118202265</c:v>
                </c:pt>
                <c:pt idx="42">
                  <c:v>4824.8932341440495</c:v>
                </c:pt>
                <c:pt idx="43">
                  <c:v>4820.65974999635</c:v>
                </c:pt>
                <c:pt idx="44">
                  <c:v>4816.397160645135</c:v>
                </c:pt>
                <c:pt idx="45">
                  <c:v>4812.1052659921297</c:v>
                </c:pt>
                <c:pt idx="46">
                  <c:v>4807.7838645633847</c:v>
                </c:pt>
                <c:pt idx="47">
                  <c:v>4803.4327534998174</c:v>
                </c:pt>
                <c:pt idx="48">
                  <c:v>4799.0517285476881</c:v>
                </c:pt>
                <c:pt idx="49">
                  <c:v>4794.6405840490133</c:v>
                </c:pt>
                <c:pt idx="50">
                  <c:v>4790.1991129319094</c:v>
                </c:pt>
                <c:pt idx="51">
                  <c:v>4785.727106700876</c:v>
                </c:pt>
                <c:pt idx="52">
                  <c:v>4781.2243554270044</c:v>
                </c:pt>
                <c:pt idx="53">
                  <c:v>4776.6906477381244</c:v>
                </c:pt>
                <c:pt idx="54">
                  <c:v>4772.1257708088824</c:v>
                </c:pt>
                <c:pt idx="55">
                  <c:v>4767.5295103507533</c:v>
                </c:pt>
                <c:pt idx="56">
                  <c:v>4762.9016506019743</c:v>
                </c:pt>
                <c:pt idx="57">
                  <c:v>4758.2419743174232</c:v>
                </c:pt>
                <c:pt idx="58">
                  <c:v>4753.5502627584146</c:v>
                </c:pt>
                <c:pt idx="59">
                  <c:v>4748.8262956824383</c:v>
                </c:pt>
                <c:pt idx="60">
                  <c:v>4744.0698513328143</c:v>
                </c:pt>
                <c:pt idx="61">
                  <c:v>4739.280706428287</c:v>
                </c:pt>
                <c:pt idx="62">
                  <c:v>4734.4586361525407</c:v>
                </c:pt>
                <c:pt idx="63">
                  <c:v>4729.6034141436494</c:v>
                </c:pt>
                <c:pt idx="64">
                  <c:v>4724.7148124834466</c:v>
                </c:pt>
                <c:pt idx="65">
                  <c:v>4719.7926016868296</c:v>
                </c:pt>
                <c:pt idx="66">
                  <c:v>4714.8365506909859</c:v>
                </c:pt>
                <c:pt idx="67">
                  <c:v>4709.846426844545</c:v>
                </c:pt>
                <c:pt idx="68">
                  <c:v>4704.8219958966611</c:v>
                </c:pt>
                <c:pt idx="69">
                  <c:v>4699.7630219860102</c:v>
                </c:pt>
                <c:pt idx="70">
                  <c:v>4694.6692676297234</c:v>
                </c:pt>
                <c:pt idx="71">
                  <c:v>4689.5404937122375</c:v>
                </c:pt>
                <c:pt idx="72">
                  <c:v>4684.3764594740678</c:v>
                </c:pt>
                <c:pt idx="73">
                  <c:v>4679.1769225005119</c:v>
                </c:pt>
                <c:pt idx="74">
                  <c:v>4673.9416387102619</c:v>
                </c:pt>
                <c:pt idx="75">
                  <c:v>4668.6703623439544</c:v>
                </c:pt>
                <c:pt idx="76">
                  <c:v>4663.362845952629</c:v>
                </c:pt>
                <c:pt idx="77">
                  <c:v>4658.0188403861121</c:v>
                </c:pt>
                <c:pt idx="78">
                  <c:v>4652.6380947813259</c:v>
                </c:pt>
                <c:pt idx="79">
                  <c:v>4647.2203565505069</c:v>
                </c:pt>
                <c:pt idx="80">
                  <c:v>4641.7653713693517</c:v>
                </c:pt>
                <c:pt idx="81">
                  <c:v>4636.2728831650757</c:v>
                </c:pt>
                <c:pt idx="82">
                  <c:v>4630.7426341043947</c:v>
                </c:pt>
                <c:pt idx="83">
                  <c:v>4625.1743645814213</c:v>
                </c:pt>
                <c:pt idx="84">
                  <c:v>4619.5678132054782</c:v>
                </c:pt>
                <c:pt idx="85">
                  <c:v>4613.9227167888248</c:v>
                </c:pt>
                <c:pt idx="86">
                  <c:v>4608.2388103343073</c:v>
                </c:pt>
                <c:pt idx="87">
                  <c:v>4602.5158270229149</c:v>
                </c:pt>
                <c:pt idx="88">
                  <c:v>4596.7534982012576</c:v>
                </c:pt>
                <c:pt idx="89">
                  <c:v>4590.951553368951</c:v>
                </c:pt>
                <c:pt idx="90">
                  <c:v>4585.1097201659222</c:v>
                </c:pt>
                <c:pt idx="91">
                  <c:v>4579.2277243596227</c:v>
                </c:pt>
                <c:pt idx="92">
                  <c:v>4573.3052898321539</c:v>
                </c:pt>
                <c:pt idx="93">
                  <c:v>4567.34213856731</c:v>
                </c:pt>
                <c:pt idx="94">
                  <c:v>4561.3379906375194</c:v>
                </c:pt>
                <c:pt idx="95">
                  <c:v>4555.2925641907123</c:v>
                </c:pt>
                <c:pt idx="96">
                  <c:v>4549.2055754370822</c:v>
                </c:pt>
                <c:pt idx="97">
                  <c:v>4543.076738635772</c:v>
                </c:pt>
                <c:pt idx="98">
                  <c:v>4536.9057660814524</c:v>
                </c:pt>
                <c:pt idx="99">
                  <c:v>4530.6923680908212</c:v>
                </c:pt>
                <c:pt idx="100">
                  <c:v>4524.4362529890059</c:v>
                </c:pt>
                <c:pt idx="101">
                  <c:v>4518.1371270958643</c:v>
                </c:pt>
                <c:pt idx="102">
                  <c:v>4511.7946947122082</c:v>
                </c:pt>
                <c:pt idx="103">
                  <c:v>4505.4086581059137</c:v>
                </c:pt>
                <c:pt idx="104">
                  <c:v>4498.978717497951</c:v>
                </c:pt>
                <c:pt idx="105">
                  <c:v>4492.5045710483091</c:v>
                </c:pt>
                <c:pt idx="106">
                  <c:v>4485.9859148418254</c:v>
                </c:pt>
                <c:pt idx="107">
                  <c:v>4479.4224428739226</c:v>
                </c:pt>
                <c:pt idx="108">
                  <c:v>4472.8138470362401</c:v>
                </c:pt>
                <c:pt idx="109">
                  <c:v>4466.1598171021742</c:v>
                </c:pt>
                <c:pt idx="110">
                  <c:v>4459.4600407123107</c:v>
                </c:pt>
                <c:pt idx="111">
                  <c:v>4452.7142033597675</c:v>
                </c:pt>
                <c:pt idx="112">
                  <c:v>4445.9219883754249</c:v>
                </c:pt>
                <c:pt idx="113">
                  <c:v>4439.0830769130653</c:v>
                </c:pt>
                <c:pt idx="114">
                  <c:v>4432.197147934402</c:v>
                </c:pt>
                <c:pt idx="115">
                  <c:v>4425.2638781940104</c:v>
                </c:pt>
                <c:pt idx="116">
                  <c:v>4418.2829422241539</c:v>
                </c:pt>
                <c:pt idx="117">
                  <c:v>4411.2540123195049</c:v>
                </c:pt>
                <c:pt idx="118">
                  <c:v>4404.1767585217603</c:v>
                </c:pt>
                <c:pt idx="119">
                  <c:v>4397.0508486041572</c:v>
                </c:pt>
                <c:pt idx="120">
                  <c:v>4389.8759480558701</c:v>
                </c:pt>
                <c:pt idx="121">
                  <c:v>4382.6517200663138</c:v>
                </c:pt>
                <c:pt idx="122">
                  <c:v>4375.3778255093293</c:v>
                </c:pt>
                <c:pt idx="123">
                  <c:v>4368.0539229272654</c:v>
                </c:pt>
                <c:pt idx="124">
                  <c:v>4360.6796685149502</c:v>
                </c:pt>
                <c:pt idx="125">
                  <c:v>4353.25471610355</c:v>
                </c:pt>
                <c:pt idx="126">
                  <c:v>4345.7787171443215</c:v>
                </c:pt>
                <c:pt idx="127">
                  <c:v>4338.2513206922476</c:v>
                </c:pt>
                <c:pt idx="128">
                  <c:v>4330.6721733895665</c:v>
                </c:pt>
                <c:pt idx="129">
                  <c:v>4323.0409194491795</c:v>
                </c:pt>
                <c:pt idx="130">
                  <c:v>4315.3572006379527</c:v>
                </c:pt>
                <c:pt idx="131">
                  <c:v>4307.6206562598982</c:v>
                </c:pt>
                <c:pt idx="132">
                  <c:v>4299.8309231392441</c:v>
                </c:pt>
                <c:pt idx="133">
                  <c:v>4291.9876356033865</c:v>
                </c:pt>
                <c:pt idx="134">
                  <c:v>4284.0904254657189</c:v>
                </c:pt>
                <c:pt idx="135">
                  <c:v>4276.1389220083556</c:v>
                </c:pt>
                <c:pt idx="136">
                  <c:v>4268.132751964723</c:v>
                </c:pt>
                <c:pt idx="137">
                  <c:v>4260.0715395020397</c:v>
                </c:pt>
                <c:pt idx="138">
                  <c:v>4251.9549062036758</c:v>
                </c:pt>
                <c:pt idx="139">
                  <c:v>4243.7824710513851</c:v>
                </c:pt>
                <c:pt idx="140">
                  <c:v>4235.5538504074229</c:v>
                </c:pt>
                <c:pt idx="141">
                  <c:v>4227.268657996533</c:v>
                </c:pt>
                <c:pt idx="142">
                  <c:v>4218.9265048878187</c:v>
                </c:pt>
                <c:pt idx="143">
                  <c:v>4210.5269994764822</c:v>
                </c:pt>
                <c:pt idx="144">
                  <c:v>4202.0697474654426</c:v>
                </c:pt>
                <c:pt idx="145">
                  <c:v>4193.5543518468266</c:v>
                </c:pt>
                <c:pt idx="146">
                  <c:v>4184.980412883333</c:v>
                </c:pt>
                <c:pt idx="147">
                  <c:v>4176.3475280894654</c:v>
                </c:pt>
                <c:pt idx="148">
                  <c:v>4167.6552922126402</c:v>
                </c:pt>
                <c:pt idx="149">
                  <c:v>4158.9032972141613</c:v>
                </c:pt>
                <c:pt idx="150">
                  <c:v>4150.0911322500688</c:v>
                </c:pt>
                <c:pt idx="151">
                  <c:v>4141.218383651847</c:v>
                </c:pt>
                <c:pt idx="152">
                  <c:v>4132.2846349070123</c:v>
                </c:pt>
                <c:pt idx="153">
                  <c:v>4123.2894666395578</c:v>
                </c:pt>
                <c:pt idx="154">
                  <c:v>4114.2324565902645</c:v>
                </c:pt>
                <c:pt idx="155">
                  <c:v>4105.1131795968822</c:v>
                </c:pt>
                <c:pt idx="156">
                  <c:v>4095.93120757417</c:v>
                </c:pt>
                <c:pt idx="157">
                  <c:v>4086.6861094938022</c:v>
                </c:pt>
                <c:pt idx="158">
                  <c:v>4077.377451364132</c:v>
                </c:pt>
                <c:pt idx="159">
                  <c:v>4068.0047962098197</c:v>
                </c:pt>
                <c:pt idx="160">
                  <c:v>4058.5677040513219</c:v>
                </c:pt>
                <c:pt idx="161">
                  <c:v>4049.0657318842341</c:v>
                </c:pt>
                <c:pt idx="162">
                  <c:v>4039.4984336584976</c:v>
                </c:pt>
                <c:pt idx="163">
                  <c:v>4029.8653602574591</c:v>
                </c:pt>
                <c:pt idx="164">
                  <c:v>4020.1660594767886</c:v>
                </c:pt>
                <c:pt idx="165">
                  <c:v>4010.4000760032513</c:v>
                </c:pt>
                <c:pt idx="166">
                  <c:v>4000.5669513933335</c:v>
                </c:pt>
                <c:pt idx="167">
                  <c:v>3990.6662240517217</c:v>
                </c:pt>
                <c:pt idx="168">
                  <c:v>3980.697429209637</c:v>
                </c:pt>
                <c:pt idx="169">
                  <c:v>3970.6600989030126</c:v>
                </c:pt>
                <c:pt idx="170">
                  <c:v>3960.5537619505303</c:v>
                </c:pt>
                <c:pt idx="171">
                  <c:v>3950.3779439314994</c:v>
                </c:pt>
                <c:pt idx="172">
                  <c:v>3940.1321671635878</c:v>
                </c:pt>
                <c:pt idx="173">
                  <c:v>3929.8159506803968</c:v>
                </c:pt>
                <c:pt idx="174">
                  <c:v>3919.428810208884</c:v>
                </c:pt>
                <c:pt idx="175">
                  <c:v>3908.9702581466299</c:v>
                </c:pt>
                <c:pt idx="176">
                  <c:v>3898.4398035389477</c:v>
                </c:pt>
                <c:pt idx="177">
                  <c:v>3887.8369520558376</c:v>
                </c:pt>
                <c:pt idx="178">
                  <c:v>3877.1612059687809</c:v>
                </c:pt>
                <c:pt idx="179">
                  <c:v>3866.4120641273762</c:v>
                </c:pt>
                <c:pt idx="180">
                  <c:v>3855.5890219358116</c:v>
                </c:pt>
                <c:pt idx="181">
                  <c:v>3844.6915713291801</c:v>
                </c:pt>
                <c:pt idx="182">
                  <c:v>3833.7192007496274</c:v>
                </c:pt>
                <c:pt idx="183">
                  <c:v>3822.671395122341</c:v>
                </c:pt>
                <c:pt idx="184">
                  <c:v>3811.5476358313663</c:v>
                </c:pt>
                <c:pt idx="185">
                  <c:v>3800.347400695267</c:v>
                </c:pt>
                <c:pt idx="186">
                  <c:v>3789.0701639426061</c:v>
                </c:pt>
                <c:pt idx="187">
                  <c:v>3777.7153961872709</c:v>
                </c:pt>
                <c:pt idx="188">
                  <c:v>3766.2825644036184</c:v>
                </c:pt>
                <c:pt idx="189">
                  <c:v>3754.7711319014525</c:v>
                </c:pt>
                <c:pt idx="190">
                  <c:v>3743.1805583008345</c:v>
                </c:pt>
                <c:pt idx="191">
                  <c:v>3731.5102995067123</c:v>
                </c:pt>
                <c:pt idx="192">
                  <c:v>3719.7598076833801</c:v>
                </c:pt>
                <c:pt idx="193">
                  <c:v>3707.9285312287634</c:v>
                </c:pt>
                <c:pt idx="194">
                  <c:v>3696.015914748521</c:v>
                </c:pt>
                <c:pt idx="195">
                  <c:v>3684.0213990299767</c:v>
                </c:pt>
                <c:pt idx="196">
                  <c:v>3671.9444210158676</c:v>
                </c:pt>
                <c:pt idx="197">
                  <c:v>3659.7844137779107</c:v>
                </c:pt>
                <c:pt idx="198">
                  <c:v>3647.5408064901931</c:v>
                </c:pt>
                <c:pt idx="199">
                  <c:v>3635.2130244023729</c:v>
                </c:pt>
                <c:pt idx="200">
                  <c:v>3622.8004888126989</c:v>
                </c:pt>
                <c:pt idx="201">
                  <c:v>3610.3026170408461</c:v>
                </c:pt>
                <c:pt idx="202">
                  <c:v>3597.7188224005613</c:v>
                </c:pt>
                <c:pt idx="203">
                  <c:v>3585.0485141721247</c:v>
                </c:pt>
                <c:pt idx="204">
                  <c:v>3572.2910975746172</c:v>
                </c:pt>
                <c:pt idx="205">
                  <c:v>3559.4459737380021</c:v>
                </c:pt>
                <c:pt idx="206">
                  <c:v>3546.5125396750104</c:v>
                </c:pt>
                <c:pt idx="207">
                  <c:v>3533.4901882528357</c:v>
                </c:pt>
                <c:pt idx="208">
                  <c:v>3520.3783081646334</c:v>
                </c:pt>
                <c:pt idx="209">
                  <c:v>3507.1762839008243</c:v>
                </c:pt>
                <c:pt idx="210">
                  <c:v>3493.8834957202021</c:v>
                </c:pt>
                <c:pt idx="211">
                  <c:v>3480.4993196208379</c:v>
                </c:pt>
                <c:pt idx="212">
                  <c:v>3467.0231273107906</c:v>
                </c:pt>
                <c:pt idx="213">
                  <c:v>3453.4542861786117</c:v>
                </c:pt>
                <c:pt idx="214">
                  <c:v>3439.792159263649</c:v>
                </c:pt>
                <c:pt idx="215">
                  <c:v>3426.036105226146</c:v>
                </c:pt>
                <c:pt idx="216">
                  <c:v>3412.1854783171357</c:v>
                </c:pt>
                <c:pt idx="217">
                  <c:v>3398.2396283481253</c:v>
                </c:pt>
                <c:pt idx="218">
                  <c:v>3384.1979006605784</c:v>
                </c:pt>
                <c:pt idx="219">
                  <c:v>3370.059636095179</c:v>
                </c:pt>
                <c:pt idx="220">
                  <c:v>3355.8241709608933</c:v>
                </c:pt>
                <c:pt idx="221">
                  <c:v>3341.4908370038088</c:v>
                </c:pt>
                <c:pt idx="222">
                  <c:v>3327.0589613757693</c:v>
                </c:pt>
                <c:pt idx="223">
                  <c:v>3312.5278666027871</c:v>
                </c:pt>
                <c:pt idx="224">
                  <c:v>3297.8968705532407</c:v>
                </c:pt>
                <c:pt idx="225">
                  <c:v>3283.1652864058537</c:v>
                </c:pt>
                <c:pt idx="226">
                  <c:v>3268.3324226174532</c:v>
                </c:pt>
                <c:pt idx="227">
                  <c:v>3253.3975828905077</c:v>
                </c:pt>
                <c:pt idx="228">
                  <c:v>3238.3600661404394</c:v>
                </c:pt>
                <c:pt idx="229">
                  <c:v>3223.2191664627139</c:v>
                </c:pt>
                <c:pt idx="230">
                  <c:v>3207.9741730997048</c:v>
                </c:pt>
                <c:pt idx="231">
                  <c:v>3192.6243704073249</c:v>
                </c:pt>
                <c:pt idx="232">
                  <c:v>3177.1690378214348</c:v>
                </c:pt>
                <c:pt idx="233">
                  <c:v>3161.6074498240164</c:v>
                </c:pt>
                <c:pt idx="234">
                  <c:v>3145.9388759091157</c:v>
                </c:pt>
                <c:pt idx="235">
                  <c:v>3130.1625805485505</c:v>
                </c:pt>
                <c:pt idx="236">
                  <c:v>3114.2778231573811</c:v>
                </c:pt>
                <c:pt idx="237">
                  <c:v>3098.2838580591479</c:v>
                </c:pt>
                <c:pt idx="238">
                  <c:v>3082.179934450864</c:v>
                </c:pt>
                <c:pt idx="239">
                  <c:v>3065.9652963677731</c:v>
                </c:pt>
                <c:pt idx="240">
                  <c:v>3049.6391826478612</c:v>
                </c:pt>
                <c:pt idx="241">
                  <c:v>3033.2008268961249</c:v>
                </c:pt>
                <c:pt idx="242">
                  <c:v>3016.6494574485951</c:v>
                </c:pt>
                <c:pt idx="243">
                  <c:v>2999.9842973361137</c:v>
                </c:pt>
                <c:pt idx="244">
                  <c:v>2983.2045642478588</c:v>
                </c:pt>
                <c:pt idx="245">
                  <c:v>2966.3094704946225</c:v>
                </c:pt>
                <c:pt idx="246">
                  <c:v>2949.2982229718327</c:v>
                </c:pt>
                <c:pt idx="247">
                  <c:v>2932.1700231223235</c:v>
                </c:pt>
                <c:pt idx="248">
                  <c:v>2914.9240668988491</c:v>
                </c:pt>
                <c:pt idx="249">
                  <c:v>2897.5595447263381</c:v>
                </c:pt>
                <c:pt idx="250">
                  <c:v>2880.0756414638913</c:v>
                </c:pt>
                <c:pt idx="251">
                  <c:v>2862.471536366515</c:v>
                </c:pt>
                <c:pt idx="252">
                  <c:v>2844.7464030465944</c:v>
                </c:pt>
                <c:pt idx="253">
                  <c:v>2826.8994094350992</c:v>
                </c:pt>
                <c:pt idx="254">
                  <c:v>2808.9297177425251</c:v>
                </c:pt>
                <c:pt idx="255">
                  <c:v>2790.8364844195644</c:v>
                </c:pt>
                <c:pt idx="256">
                  <c:v>2772.6188601175081</c:v>
                </c:pt>
                <c:pt idx="257">
                  <c:v>2754.2759896483758</c:v>
                </c:pt>
                <c:pt idx="258">
                  <c:v>2735.807011944768</c:v>
                </c:pt>
                <c:pt idx="259">
                  <c:v>2717.2110600194478</c:v>
                </c:pt>
                <c:pt idx="260">
                  <c:v>2698.4872609246409</c:v>
                </c:pt>
                <c:pt idx="261">
                  <c:v>2679.6347357110576</c:v>
                </c:pt>
                <c:pt idx="262">
                  <c:v>2660.6525993866303</c:v>
                </c:pt>
                <c:pt idx="263">
                  <c:v>2641.5399608749731</c:v>
                </c:pt>
                <c:pt idx="264">
                  <c:v>2622.2959229735479</c:v>
                </c:pt>
                <c:pt idx="265">
                  <c:v>2602.9195823115506</c:v>
                </c:pt>
                <c:pt idx="266">
                  <c:v>2583.4100293075021</c:v>
                </c:pt>
                <c:pt idx="267">
                  <c:v>2563.7663481265504</c:v>
                </c:pt>
                <c:pt idx="268">
                  <c:v>2543.9876166374797</c:v>
                </c:pt>
                <c:pt idx="269">
                  <c:v>2524.0729063694221</c:v>
                </c:pt>
                <c:pt idx="270">
                  <c:v>2504.0212824682712</c:v>
                </c:pt>
                <c:pt idx="271">
                  <c:v>2483.8318036528003</c:v>
                </c:pt>
                <c:pt idx="272">
                  <c:v>2463.5035221704729</c:v>
                </c:pt>
                <c:pt idx="273">
                  <c:v>2443.0354837529544</c:v>
                </c:pt>
                <c:pt idx="274">
                  <c:v>2422.426727571316</c:v>
                </c:pt>
                <c:pt idx="275">
                  <c:v>2401.6762861909278</c:v>
                </c:pt>
                <c:pt idx="276">
                  <c:v>2380.7831855260501</c:v>
                </c:pt>
                <c:pt idx="277">
                  <c:v>2359.7464447941011</c:v>
                </c:pt>
                <c:pt idx="278">
                  <c:v>2338.5650764696202</c:v>
                </c:pt>
                <c:pt idx="279">
                  <c:v>2317.2380862379082</c:v>
                </c:pt>
                <c:pt idx="280">
                  <c:v>2295.7644729483536</c:v>
                </c:pt>
                <c:pt idx="281">
                  <c:v>2274.1432285674327</c:v>
                </c:pt>
                <c:pt idx="282">
                  <c:v>2252.3733381313937</c:v>
                </c:pt>
                <c:pt idx="283">
                  <c:v>2230.4537796986065</c:v>
                </c:pt>
                <c:pt idx="284">
                  <c:v>2208.3835243015938</c:v>
                </c:pt>
                <c:pt idx="285">
                  <c:v>2186.1615358987269</c:v>
                </c:pt>
                <c:pt idx="286">
                  <c:v>2163.7867713255901</c:v>
                </c:pt>
                <c:pt idx="287">
                  <c:v>2141.2581802460127</c:v>
                </c:pt>
                <c:pt idx="288">
                  <c:v>2118.5747051027633</c:v>
                </c:pt>
                <c:pt idx="289">
                  <c:v>2095.7352810679049</c:v>
                </c:pt>
                <c:pt idx="290">
                  <c:v>2072.7388359928059</c:v>
                </c:pt>
                <c:pt idx="291">
                  <c:v>2049.5842903578164</c:v>
                </c:pt>
                <c:pt idx="292">
                  <c:v>2026.2705572215859</c:v>
                </c:pt>
                <c:pt idx="293">
                  <c:v>2002.7965421700437</c:v>
                </c:pt>
                <c:pt idx="294">
                  <c:v>1979.1611432650225</c:v>
                </c:pt>
                <c:pt idx="295">
                  <c:v>1955.3632509925289</c:v>
                </c:pt>
                <c:pt idx="296">
                  <c:v>1931.4017482106619</c:v>
                </c:pt>
                <c:pt idx="297">
                  <c:v>1907.2755100971699</c:v>
                </c:pt>
                <c:pt idx="298">
                  <c:v>1882.9834040966473</c:v>
                </c:pt>
                <c:pt idx="299">
                  <c:v>1858.5242898673712</c:v>
                </c:pt>
                <c:pt idx="300">
                  <c:v>1833.8970192277691</c:v>
                </c:pt>
                <c:pt idx="301">
                  <c:v>1809.1004361025193</c:v>
                </c:pt>
                <c:pt idx="302">
                  <c:v>1784.1333764682836</c:v>
                </c:pt>
                <c:pt idx="303">
                  <c:v>1758.9946682990626</c:v>
                </c:pt>
                <c:pt idx="304">
                  <c:v>1733.6831315111781</c:v>
                </c:pt>
                <c:pt idx="305">
                  <c:v>1708.1975779078768</c:v>
                </c:pt>
                <c:pt idx="306">
                  <c:v>1682.536811123553</c:v>
                </c:pt>
                <c:pt idx="307">
                  <c:v>1656.6996265675868</c:v>
                </c:pt>
                <c:pt idx="308">
                  <c:v>1630.6848113677986</c:v>
                </c:pt>
                <c:pt idx="309">
                  <c:v>1604.4911443135118</c:v>
                </c:pt>
                <c:pt idx="310">
                  <c:v>1578.1173957982267</c:v>
                </c:pt>
                <c:pt idx="311">
                  <c:v>1551.562327761899</c:v>
                </c:pt>
                <c:pt idx="312">
                  <c:v>1524.8246936328214</c:v>
                </c:pt>
                <c:pt idx="313">
                  <c:v>1497.9032382691066</c:v>
                </c:pt>
                <c:pt idx="314">
                  <c:v>1470.7966978997663</c:v>
                </c:pt>
                <c:pt idx="315">
                  <c:v>1443.5038000653867</c:v>
                </c:pt>
                <c:pt idx="316">
                  <c:v>1416.0232635583957</c:v>
                </c:pt>
                <c:pt idx="317">
                  <c:v>1388.3537983629192</c:v>
                </c:pt>
                <c:pt idx="318">
                  <c:v>1360.4941055942236</c:v>
                </c:pt>
                <c:pt idx="319">
                  <c:v>1332.4428774377434</c:v>
                </c:pt>
                <c:pt idx="320">
                  <c:v>1304.1987970876874</c:v>
                </c:pt>
                <c:pt idx="321">
                  <c:v>1275.7605386852247</c:v>
                </c:pt>
                <c:pt idx="322">
                  <c:v>1247.1267672562451</c:v>
                </c:pt>
                <c:pt idx="323">
                  <c:v>1218.2961386486913</c:v>
                </c:pt>
                <c:pt idx="324">
                  <c:v>1189.2672994694606</c:v>
                </c:pt>
                <c:pt idx="325">
                  <c:v>1160.0388870208726</c:v>
                </c:pt>
                <c:pt idx="326">
                  <c:v>1130.6095292367006</c:v>
                </c:pt>
                <c:pt idx="327">
                  <c:v>1100.9778446177625</c:v>
                </c:pt>
                <c:pt idx="328">
                  <c:v>1071.142442167069</c:v>
                </c:pt>
                <c:pt idx="329">
                  <c:v>1041.1019213245272</c:v>
                </c:pt>
                <c:pt idx="330">
                  <c:v>1010.8548719011926</c:v>
                </c:pt>
                <c:pt idx="331">
                  <c:v>980.39987401307292</c:v>
                </c:pt>
                <c:pt idx="332">
                  <c:v>949.73549801447234</c:v>
                </c:pt>
                <c:pt idx="333">
                  <c:v>918.86030443088134</c:v>
                </c:pt>
                <c:pt idx="334">
                  <c:v>887.77284389140311</c:v>
                </c:pt>
                <c:pt idx="335">
                  <c:v>856.47165706071598</c:v>
                </c:pt>
                <c:pt idx="336">
                  <c:v>824.95527457056789</c:v>
                </c:pt>
                <c:pt idx="337">
                  <c:v>793.22221695080009</c:v>
                </c:pt>
                <c:pt idx="338">
                  <c:v>761.27099455989628</c:v>
                </c:pt>
                <c:pt idx="339">
                  <c:v>729.10010751505502</c:v>
                </c:pt>
                <c:pt idx="340">
                  <c:v>696.70804562178057</c:v>
                </c:pt>
                <c:pt idx="341">
                  <c:v>664.09328830298978</c:v>
                </c:pt>
                <c:pt idx="342">
                  <c:v>631.25430452763237</c:v>
                </c:pt>
                <c:pt idx="343">
                  <c:v>598.18955273881932</c:v>
                </c:pt>
                <c:pt idx="344">
                  <c:v>564.89748078145828</c:v>
                </c:pt>
                <c:pt idx="345">
                  <c:v>531.37652582939029</c:v>
                </c:pt>
                <c:pt idx="346">
                  <c:v>497.62511431202682</c:v>
                </c:pt>
                <c:pt idx="347">
                  <c:v>463.6416618404815</c:v>
                </c:pt>
                <c:pt idx="348">
                  <c:v>429.42457313319431</c:v>
                </c:pt>
                <c:pt idx="349">
                  <c:v>394.97224194104456</c:v>
                </c:pt>
                <c:pt idx="350">
                  <c:v>360.28305097194874</c:v>
                </c:pt>
                <c:pt idx="351">
                  <c:v>325.35537181494038</c:v>
                </c:pt>
                <c:pt idx="352">
                  <c:v>290.18756486372757</c:v>
                </c:pt>
                <c:pt idx="353">
                  <c:v>254.7779792397252</c:v>
                </c:pt>
                <c:pt idx="354">
                  <c:v>219.12495271455779</c:v>
                </c:pt>
                <c:pt idx="355">
                  <c:v>183.22681163202989</c:v>
                </c:pt>
                <c:pt idx="356">
                  <c:v>147.08187082955956</c:v>
                </c:pt>
                <c:pt idx="357">
                  <c:v>110.68843355907228</c:v>
                </c:pt>
                <c:pt idx="358">
                  <c:v>74.044791407350388</c:v>
                </c:pt>
                <c:pt idx="359">
                  <c:v>37.149224215835417</c:v>
                </c:pt>
              </c:numCache>
            </c:numRef>
          </c:yVal>
          <c:smooth val="1"/>
          <c:extLst>
            <c:ext xmlns:c16="http://schemas.microsoft.com/office/drawing/2014/chart" uri="{C3380CC4-5D6E-409C-BE32-E72D297353CC}">
              <c16:uniqueId val="{00000005-EAC9-48C8-A21C-5020F68A2709}"/>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Scenario 20'!$L$5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20'!$L$6:$L$365</c:f>
              <c:numCache>
                <c:formatCode>"$"#,##0.00_);[Red]\("$"#,##0.00\)</c:formatCode>
                <c:ptCount val="360"/>
                <c:pt idx="0" formatCode="_(&quot;$&quot;* #,##0_);_(&quot;$&quot;* \(#,##0\);_(&quot;$&quot;* &quot;-&quot;??_);_(@_)">
                  <c:v>681600</c:v>
                </c:pt>
                <c:pt idx="1">
                  <c:v>681165.36682678887</c:v>
                </c:pt>
                <c:pt idx="2">
                  <c:v>680727.74555051199</c:v>
                </c:pt>
                <c:pt idx="3">
                  <c:v>680287.11562796065</c:v>
                </c:pt>
                <c:pt idx="4">
                  <c:v>679843.4563746918</c:v>
                </c:pt>
                <c:pt idx="5">
                  <c:v>679396.74696405674</c:v>
                </c:pt>
                <c:pt idx="6">
                  <c:v>678946.96642622352</c:v>
                </c:pt>
                <c:pt idx="7">
                  <c:v>678494.0936471927</c:v>
                </c:pt>
                <c:pt idx="8">
                  <c:v>678038.10736780602</c:v>
                </c:pt>
                <c:pt idx="9">
                  <c:v>677578.98618274857</c:v>
                </c:pt>
                <c:pt idx="10">
                  <c:v>677116.70853954391</c:v>
                </c:pt>
                <c:pt idx="11">
                  <c:v>676651.25273754215</c:v>
                </c:pt>
                <c:pt idx="12">
                  <c:v>676182.59692690161</c:v>
                </c:pt>
                <c:pt idx="13">
                  <c:v>675710.71910756291</c:v>
                </c:pt>
                <c:pt idx="14">
                  <c:v>675235.59712821629</c:v>
                </c:pt>
                <c:pt idx="15">
                  <c:v>674757.20868526166</c:v>
                </c:pt>
                <c:pt idx="16">
                  <c:v>674275.53132176178</c:v>
                </c:pt>
                <c:pt idx="17">
                  <c:v>673790.54242638778</c:v>
                </c:pt>
                <c:pt idx="18">
                  <c:v>673302.21923235804</c:v>
                </c:pt>
                <c:pt idx="19">
                  <c:v>672810.53881636937</c:v>
                </c:pt>
                <c:pt idx="20">
                  <c:v>672315.47809752077</c:v>
                </c:pt>
                <c:pt idx="21">
                  <c:v>671817.01383623015</c:v>
                </c:pt>
                <c:pt idx="22">
                  <c:v>671315.1226331431</c:v>
                </c:pt>
                <c:pt idx="23">
                  <c:v>670809.7809280348</c:v>
                </c:pt>
                <c:pt idx="24">
                  <c:v>670300.96499870392</c:v>
                </c:pt>
                <c:pt idx="25">
                  <c:v>669788.6509598589</c:v>
                </c:pt>
                <c:pt idx="26">
                  <c:v>669272.81476199685</c:v>
                </c:pt>
                <c:pt idx="27">
                  <c:v>668753.43219027447</c:v>
                </c:pt>
                <c:pt idx="28">
                  <c:v>668230.47886337154</c:v>
                </c:pt>
                <c:pt idx="29">
                  <c:v>667703.93023234606</c:v>
                </c:pt>
                <c:pt idx="30">
                  <c:v>667173.76157948235</c:v>
                </c:pt>
                <c:pt idx="31">
                  <c:v>666639.94801713014</c:v>
                </c:pt>
                <c:pt idx="32">
                  <c:v>666102.4644865368</c:v>
                </c:pt>
                <c:pt idx="33">
                  <c:v>665561.28575667064</c:v>
                </c:pt>
                <c:pt idx="34">
                  <c:v>665016.38642303669</c:v>
                </c:pt>
                <c:pt idx="35">
                  <c:v>664467.74090648396</c:v>
                </c:pt>
                <c:pt idx="36">
                  <c:v>663915.32345200493</c:v>
                </c:pt>
                <c:pt idx="37">
                  <c:v>663359.10812752636</c:v>
                </c:pt>
                <c:pt idx="38">
                  <c:v>662799.06882269203</c:v>
                </c:pt>
                <c:pt idx="39">
                  <c:v>662235.17924763693</c:v>
                </c:pt>
                <c:pt idx="40">
                  <c:v>661667.41293175332</c:v>
                </c:pt>
                <c:pt idx="41">
                  <c:v>661095.74322244804</c:v>
                </c:pt>
                <c:pt idx="42">
                  <c:v>660520.14328389126</c:v>
                </c:pt>
                <c:pt idx="43">
                  <c:v>659940.58609575685</c:v>
                </c:pt>
                <c:pt idx="44">
                  <c:v>659357.04445195408</c:v>
                </c:pt>
                <c:pt idx="45">
                  <c:v>658769.49095935014</c:v>
                </c:pt>
                <c:pt idx="46">
                  <c:v>658177.89803648461</c:v>
                </c:pt>
                <c:pt idx="47">
                  <c:v>657582.23791227432</c:v>
                </c:pt>
                <c:pt idx="48">
                  <c:v>656982.48262471007</c:v>
                </c:pt>
                <c:pt idx="49">
                  <c:v>656378.60401954385</c:v>
                </c:pt>
                <c:pt idx="50">
                  <c:v>655770.57374896714</c:v>
                </c:pt>
                <c:pt idx="51">
                  <c:v>655158.36327028018</c:v>
                </c:pt>
                <c:pt idx="52">
                  <c:v>654541.94384455227</c:v>
                </c:pt>
                <c:pt idx="53">
                  <c:v>653921.28653527249</c:v>
                </c:pt>
                <c:pt idx="54">
                  <c:v>653296.36220699141</c:v>
                </c:pt>
                <c:pt idx="55">
                  <c:v>652667.14152395341</c:v>
                </c:pt>
                <c:pt idx="56">
                  <c:v>652033.59494871949</c:v>
                </c:pt>
                <c:pt idx="57">
                  <c:v>651395.69274078088</c:v>
                </c:pt>
                <c:pt idx="58">
                  <c:v>650753.40495516267</c:v>
                </c:pt>
                <c:pt idx="59">
                  <c:v>650106.70144101826</c:v>
                </c:pt>
                <c:pt idx="60">
                  <c:v>649455.55184021418</c:v>
                </c:pt>
                <c:pt idx="61">
                  <c:v>648799.92558590451</c:v>
                </c:pt>
                <c:pt idx="62">
                  <c:v>648139.79190109647</c:v>
                </c:pt>
                <c:pt idx="63">
                  <c:v>647475.11979720544</c:v>
                </c:pt>
                <c:pt idx="64">
                  <c:v>646805.87807260011</c:v>
                </c:pt>
                <c:pt idx="65">
                  <c:v>646132.03531113814</c:v>
                </c:pt>
                <c:pt idx="66">
                  <c:v>645453.55988069111</c:v>
                </c:pt>
                <c:pt idx="67">
                  <c:v>644770.41993165971</c:v>
                </c:pt>
                <c:pt idx="68">
                  <c:v>644082.58339547878</c:v>
                </c:pt>
                <c:pt idx="69">
                  <c:v>643390.01798311155</c:v>
                </c:pt>
                <c:pt idx="70">
                  <c:v>642692.69118353433</c:v>
                </c:pt>
                <c:pt idx="71">
                  <c:v>641990.57026220998</c:v>
                </c:pt>
                <c:pt idx="72">
                  <c:v>641283.62225955154</c:v>
                </c:pt>
                <c:pt idx="73">
                  <c:v>640571.8139893749</c:v>
                </c:pt>
                <c:pt idx="74">
                  <c:v>639855.11203734076</c:v>
                </c:pt>
                <c:pt idx="75">
                  <c:v>639133.48275938642</c:v>
                </c:pt>
                <c:pt idx="76">
                  <c:v>638406.89228014613</c:v>
                </c:pt>
                <c:pt idx="77">
                  <c:v>637675.306491361</c:v>
                </c:pt>
                <c:pt idx="78">
                  <c:v>636938.69105027802</c:v>
                </c:pt>
                <c:pt idx="79">
                  <c:v>636197.01137803763</c:v>
                </c:pt>
                <c:pt idx="80">
                  <c:v>635450.23265805049</c:v>
                </c:pt>
                <c:pt idx="81">
                  <c:v>634698.31983436353</c:v>
                </c:pt>
                <c:pt idx="82">
                  <c:v>633941.23761001369</c:v>
                </c:pt>
                <c:pt idx="83">
                  <c:v>633178.95044537145</c:v>
                </c:pt>
                <c:pt idx="84">
                  <c:v>632411.42255647224</c:v>
                </c:pt>
                <c:pt idx="85">
                  <c:v>631638.61791333684</c:v>
                </c:pt>
                <c:pt idx="86">
                  <c:v>630860.50023827993</c:v>
                </c:pt>
                <c:pt idx="87">
                  <c:v>630077.03300420695</c:v>
                </c:pt>
                <c:pt idx="88">
                  <c:v>629288.17943289981</c:v>
                </c:pt>
                <c:pt idx="89">
                  <c:v>628493.9024932899</c:v>
                </c:pt>
                <c:pt idx="90">
                  <c:v>627694.16489972011</c:v>
                </c:pt>
                <c:pt idx="91">
                  <c:v>626888.92911019456</c:v>
                </c:pt>
                <c:pt idx="92">
                  <c:v>626078.15732461598</c:v>
                </c:pt>
                <c:pt idx="93">
                  <c:v>625261.81148301158</c:v>
                </c:pt>
                <c:pt idx="94">
                  <c:v>624439.85326374613</c:v>
                </c:pt>
                <c:pt idx="95">
                  <c:v>623612.24408172327</c:v>
                </c:pt>
                <c:pt idx="96">
                  <c:v>622778.94508657407</c:v>
                </c:pt>
                <c:pt idx="97">
                  <c:v>621939.91716083314</c:v>
                </c:pt>
                <c:pt idx="98">
                  <c:v>621095.1209181028</c:v>
                </c:pt>
                <c:pt idx="99">
                  <c:v>620244.51670120365</c:v>
                </c:pt>
                <c:pt idx="100">
                  <c:v>619388.06458031328</c:v>
                </c:pt>
                <c:pt idx="101">
                  <c:v>618525.72435109178</c:v>
                </c:pt>
                <c:pt idx="102">
                  <c:v>617657.45553279447</c:v>
                </c:pt>
                <c:pt idx="103">
                  <c:v>616783.2173663713</c:v>
                </c:pt>
                <c:pt idx="104">
                  <c:v>615902.96881255403</c:v>
                </c:pt>
                <c:pt idx="105">
                  <c:v>615016.66854992928</c:v>
                </c:pt>
                <c:pt idx="106">
                  <c:v>614124.27497299889</c:v>
                </c:pt>
                <c:pt idx="107">
                  <c:v>613225.7461902271</c:v>
                </c:pt>
                <c:pt idx="108">
                  <c:v>612321.04002207378</c:v>
                </c:pt>
                <c:pt idx="109">
                  <c:v>611410.11399901449</c:v>
                </c:pt>
                <c:pt idx="110">
                  <c:v>610492.92535954656</c:v>
                </c:pt>
                <c:pt idx="111">
                  <c:v>609569.4310481823</c:v>
                </c:pt>
                <c:pt idx="112">
                  <c:v>608639.58771342749</c:v>
                </c:pt>
                <c:pt idx="113">
                  <c:v>607703.35170574614</c:v>
                </c:pt>
                <c:pt idx="114">
                  <c:v>606760.67907551199</c:v>
                </c:pt>
                <c:pt idx="115">
                  <c:v>605811.525570945</c:v>
                </c:pt>
                <c:pt idx="116">
                  <c:v>604855.84663603408</c:v>
                </c:pt>
                <c:pt idx="117">
                  <c:v>603893.59740844567</c:v>
                </c:pt>
                <c:pt idx="118">
                  <c:v>602924.73271741765</c:v>
                </c:pt>
                <c:pt idx="119">
                  <c:v>601949.20708163874</c:v>
                </c:pt>
                <c:pt idx="120">
                  <c:v>600966.97470711393</c:v>
                </c:pt>
                <c:pt idx="121">
                  <c:v>599977.98948501423</c:v>
                </c:pt>
                <c:pt idx="122">
                  <c:v>598982.20498951257</c:v>
                </c:pt>
                <c:pt idx="123">
                  <c:v>597979.57447560434</c:v>
                </c:pt>
                <c:pt idx="124">
                  <c:v>596970.05087691301</c:v>
                </c:pt>
                <c:pt idx="125">
                  <c:v>595953.58680348063</c:v>
                </c:pt>
                <c:pt idx="126">
                  <c:v>594930.13453954342</c:v>
                </c:pt>
                <c:pt idx="127">
                  <c:v>593899.64604129165</c:v>
                </c:pt>
                <c:pt idx="128">
                  <c:v>592862.07293461438</c:v>
                </c:pt>
                <c:pt idx="129">
                  <c:v>591817.36651282874</c:v>
                </c:pt>
                <c:pt idx="130">
                  <c:v>590765.47773439332</c:v>
                </c:pt>
                <c:pt idx="131">
                  <c:v>589706.35722060618</c:v>
                </c:pt>
                <c:pt idx="132">
                  <c:v>588639.95525328675</c:v>
                </c:pt>
                <c:pt idx="133">
                  <c:v>587566.22177244199</c:v>
                </c:pt>
                <c:pt idx="134">
                  <c:v>586485.10637391638</c:v>
                </c:pt>
                <c:pt idx="135">
                  <c:v>585396.55830702593</c:v>
                </c:pt>
                <c:pt idx="136">
                  <c:v>584300.52647217561</c:v>
                </c:pt>
                <c:pt idx="137">
                  <c:v>583196.95941846073</c:v>
                </c:pt>
                <c:pt idx="138">
                  <c:v>582085.80534125154</c:v>
                </c:pt>
                <c:pt idx="139">
                  <c:v>580967.0120797616</c:v>
                </c:pt>
                <c:pt idx="140">
                  <c:v>579840.5271145989</c:v>
                </c:pt>
                <c:pt idx="141">
                  <c:v>578706.2975653006</c:v>
                </c:pt>
                <c:pt idx="142">
                  <c:v>577564.27018785093</c:v>
                </c:pt>
                <c:pt idx="143">
                  <c:v>576414.39137218124</c:v>
                </c:pt>
                <c:pt idx="144">
                  <c:v>575256.60713965388</c:v>
                </c:pt>
                <c:pt idx="145">
                  <c:v>574090.86314052786</c:v>
                </c:pt>
                <c:pt idx="146">
                  <c:v>572917.10465140792</c:v>
                </c:pt>
                <c:pt idx="147">
                  <c:v>571735.27657267521</c:v>
                </c:pt>
                <c:pt idx="148">
                  <c:v>570545.32342590124</c:v>
                </c:pt>
                <c:pt idx="149">
                  <c:v>569347.1893512432</c:v>
                </c:pt>
                <c:pt idx="150">
                  <c:v>568140.81810482184</c:v>
                </c:pt>
                <c:pt idx="151">
                  <c:v>566926.15305608138</c:v>
                </c:pt>
                <c:pt idx="152">
                  <c:v>565703.13718513085</c:v>
                </c:pt>
                <c:pt idx="153">
                  <c:v>564471.71308006754</c:v>
                </c:pt>
                <c:pt idx="154">
                  <c:v>563231.8229342819</c:v>
                </c:pt>
                <c:pt idx="155">
                  <c:v>561983.40854374401</c:v>
                </c:pt>
                <c:pt idx="156">
                  <c:v>560726.4113042712</c:v>
                </c:pt>
                <c:pt idx="157">
                  <c:v>559460.77220877691</c:v>
                </c:pt>
                <c:pt idx="158">
                  <c:v>558186.43184450117</c:v>
                </c:pt>
                <c:pt idx="159">
                  <c:v>556903.33039022097</c:v>
                </c:pt>
                <c:pt idx="160">
                  <c:v>555611.40761344263</c:v>
                </c:pt>
                <c:pt idx="161">
                  <c:v>554310.60286757397</c:v>
                </c:pt>
                <c:pt idx="162">
                  <c:v>553000.85508907738</c:v>
                </c:pt>
                <c:pt idx="163">
                  <c:v>551682.10279460368</c:v>
                </c:pt>
                <c:pt idx="164">
                  <c:v>550354.28407810547</c:v>
                </c:pt>
                <c:pt idx="165">
                  <c:v>549017.3366079313</c:v>
                </c:pt>
                <c:pt idx="166">
                  <c:v>547671.19762389967</c:v>
                </c:pt>
                <c:pt idx="167">
                  <c:v>546315.80393435282</c:v>
                </c:pt>
                <c:pt idx="168">
                  <c:v>544951.09191319044</c:v>
                </c:pt>
                <c:pt idx="169">
                  <c:v>543576.99749688257</c:v>
                </c:pt>
                <c:pt idx="170">
                  <c:v>542193.4561814625</c:v>
                </c:pt>
                <c:pt idx="171">
                  <c:v>540800.40301949892</c:v>
                </c:pt>
                <c:pt idx="172">
                  <c:v>539397.77261704684</c:v>
                </c:pt>
                <c:pt idx="173">
                  <c:v>537985.4991305779</c:v>
                </c:pt>
                <c:pt idx="174">
                  <c:v>536563.5162638895</c:v>
                </c:pt>
                <c:pt idx="175">
                  <c:v>535131.75726499269</c:v>
                </c:pt>
                <c:pt idx="176">
                  <c:v>533690.15492297837</c:v>
                </c:pt>
                <c:pt idx="177">
                  <c:v>532238.64156486269</c:v>
                </c:pt>
                <c:pt idx="178">
                  <c:v>530777.14905241004</c:v>
                </c:pt>
                <c:pt idx="179">
                  <c:v>529305.60877893423</c:v>
                </c:pt>
                <c:pt idx="180">
                  <c:v>527823.9516660783</c:v>
                </c:pt>
                <c:pt idx="181">
                  <c:v>526332.10816057143</c:v>
                </c:pt>
                <c:pt idx="182">
                  <c:v>524830.0082309643</c:v>
                </c:pt>
                <c:pt idx="183">
                  <c:v>523317.58136434108</c:v>
                </c:pt>
                <c:pt idx="184">
                  <c:v>521794.75656300981</c:v>
                </c:pt>
                <c:pt idx="185">
                  <c:v>520261.46234116942</c:v>
                </c:pt>
                <c:pt idx="186">
                  <c:v>518717.62672155385</c:v>
                </c:pt>
                <c:pt idx="187">
                  <c:v>517163.17723205342</c:v>
                </c:pt>
                <c:pt idx="188">
                  <c:v>515598.04090231267</c:v>
                </c:pt>
                <c:pt idx="189">
                  <c:v>514022.14426030498</c:v>
                </c:pt>
                <c:pt idx="190">
                  <c:v>512435.41332888347</c:v>
                </c:pt>
                <c:pt idx="191">
                  <c:v>510837.77362230845</c:v>
                </c:pt>
                <c:pt idx="192">
                  <c:v>509229.1501427507</c:v>
                </c:pt>
                <c:pt idx="193">
                  <c:v>507609.46737677103</c:v>
                </c:pt>
                <c:pt idx="194">
                  <c:v>505978.64929177525</c:v>
                </c:pt>
                <c:pt idx="195">
                  <c:v>504336.61933244509</c:v>
                </c:pt>
                <c:pt idx="196">
                  <c:v>502683.30041714455</c:v>
                </c:pt>
                <c:pt idx="197">
                  <c:v>501018.61493430129</c:v>
                </c:pt>
                <c:pt idx="198">
                  <c:v>499342.48473876348</c:v>
                </c:pt>
                <c:pt idx="199">
                  <c:v>497654.83114813134</c:v>
                </c:pt>
                <c:pt idx="200">
                  <c:v>495955.57493906363</c:v>
                </c:pt>
                <c:pt idx="201">
                  <c:v>494244.63634355861</c:v>
                </c:pt>
                <c:pt idx="202">
                  <c:v>492521.93504520948</c:v>
                </c:pt>
                <c:pt idx="203">
                  <c:v>490787.39017543418</c:v>
                </c:pt>
                <c:pt idx="204">
                  <c:v>489040.92030967918</c:v>
                </c:pt>
                <c:pt idx="205">
                  <c:v>487282.4434635971</c:v>
                </c:pt>
                <c:pt idx="206">
                  <c:v>485511.87708919821</c:v>
                </c:pt>
                <c:pt idx="207">
                  <c:v>483729.13807097537</c:v>
                </c:pt>
                <c:pt idx="208">
                  <c:v>481934.14272200223</c:v>
                </c:pt>
                <c:pt idx="209">
                  <c:v>480126.80678000487</c:v>
                </c:pt>
                <c:pt idx="210">
                  <c:v>478307.04540340632</c:v>
                </c:pt>
                <c:pt idx="211">
                  <c:v>476474.77316734364</c:v>
                </c:pt>
                <c:pt idx="212">
                  <c:v>474629.904059658</c:v>
                </c:pt>
                <c:pt idx="213">
                  <c:v>472772.35147685703</c:v>
                </c:pt>
                <c:pt idx="214">
                  <c:v>470902.02822004934</c:v>
                </c:pt>
                <c:pt idx="215">
                  <c:v>469018.84649085108</c:v>
                </c:pt>
                <c:pt idx="216">
                  <c:v>467122.71788726456</c:v>
                </c:pt>
                <c:pt idx="217">
                  <c:v>465213.55339952838</c:v>
                </c:pt>
                <c:pt idx="218">
                  <c:v>463291.26340593904</c:v>
                </c:pt>
                <c:pt idx="219">
                  <c:v>461355.75766864378</c:v>
                </c:pt>
                <c:pt idx="220">
                  <c:v>459406.94532940461</c:v>
                </c:pt>
                <c:pt idx="221">
                  <c:v>457444.73490533314</c:v>
                </c:pt>
                <c:pt idx="222">
                  <c:v>455469.03428459622</c:v>
                </c:pt>
                <c:pt idx="223">
                  <c:v>453479.7507220917</c:v>
                </c:pt>
                <c:pt idx="224">
                  <c:v>451476.79083509499</c:v>
                </c:pt>
                <c:pt idx="225">
                  <c:v>449460.06059887516</c:v>
                </c:pt>
                <c:pt idx="226">
                  <c:v>447429.46534228133</c:v>
                </c:pt>
                <c:pt idx="227">
                  <c:v>445384.90974329843</c:v>
                </c:pt>
                <c:pt idx="228">
                  <c:v>443326.29782457248</c:v>
                </c:pt>
                <c:pt idx="229">
                  <c:v>441253.53294890531</c:v>
                </c:pt>
                <c:pt idx="230">
                  <c:v>439166.51781471795</c:v>
                </c:pt>
                <c:pt idx="231">
                  <c:v>437065.15445148305</c:v>
                </c:pt>
                <c:pt idx="232">
                  <c:v>434949.34421512589</c:v>
                </c:pt>
                <c:pt idx="233">
                  <c:v>432818.98778339376</c:v>
                </c:pt>
                <c:pt idx="234">
                  <c:v>430673.98515119351</c:v>
                </c:pt>
                <c:pt idx="235">
                  <c:v>428514.23562589684</c:v>
                </c:pt>
                <c:pt idx="236">
                  <c:v>426339.63782261376</c:v>
                </c:pt>
                <c:pt idx="237">
                  <c:v>424150.08965943311</c:v>
                </c:pt>
                <c:pt idx="238">
                  <c:v>421945.48835263064</c:v>
                </c:pt>
                <c:pt idx="239">
                  <c:v>419725.73041184386</c:v>
                </c:pt>
                <c:pt idx="240">
                  <c:v>417490.71163521416</c:v>
                </c:pt>
                <c:pt idx="241">
                  <c:v>415240.32710449514</c:v>
                </c:pt>
                <c:pt idx="242">
                  <c:v>412974.47118012741</c:v>
                </c:pt>
                <c:pt idx="243">
                  <c:v>410693.03749627969</c:v>
                </c:pt>
                <c:pt idx="244">
                  <c:v>408395.91895585548</c:v>
                </c:pt>
                <c:pt idx="245">
                  <c:v>406083.00772546587</c:v>
                </c:pt>
                <c:pt idx="246">
                  <c:v>403754.19523036736</c:v>
                </c:pt>
                <c:pt idx="247">
                  <c:v>401409.37214936502</c:v>
                </c:pt>
                <c:pt idx="248">
                  <c:v>399048.42840968078</c:v>
                </c:pt>
                <c:pt idx="249">
                  <c:v>396671.25318178622</c:v>
                </c:pt>
                <c:pt idx="250">
                  <c:v>394277.7348741999</c:v>
                </c:pt>
                <c:pt idx="251">
                  <c:v>391867.76112824894</c:v>
                </c:pt>
                <c:pt idx="252">
                  <c:v>389441.21881279454</c:v>
                </c:pt>
                <c:pt idx="253">
                  <c:v>386997.9940189214</c:v>
                </c:pt>
                <c:pt idx="254">
                  <c:v>384537.97205459035</c:v>
                </c:pt>
                <c:pt idx="255">
                  <c:v>382061.03743925458</c:v>
                </c:pt>
                <c:pt idx="256">
                  <c:v>379567.07389843836</c:v>
                </c:pt>
                <c:pt idx="257">
                  <c:v>377055.96435827902</c:v>
                </c:pt>
                <c:pt idx="258">
                  <c:v>374527.59094003105</c:v>
                </c:pt>
                <c:pt idx="259">
                  <c:v>371981.83495453268</c:v>
                </c:pt>
                <c:pt idx="260">
                  <c:v>369418.57689663401</c:v>
                </c:pt>
                <c:pt idx="261">
                  <c:v>366837.69643958728</c:v>
                </c:pt>
                <c:pt idx="262">
                  <c:v>364239.07242939831</c:v>
                </c:pt>
                <c:pt idx="263">
                  <c:v>361622.58287913929</c:v>
                </c:pt>
                <c:pt idx="264">
                  <c:v>358988.10496322229</c:v>
                </c:pt>
                <c:pt idx="265">
                  <c:v>356335.51501163334</c:v>
                </c:pt>
                <c:pt idx="266">
                  <c:v>353664.6885041272</c:v>
                </c:pt>
                <c:pt idx="267">
                  <c:v>350975.50006438198</c:v>
                </c:pt>
                <c:pt idx="268">
                  <c:v>348267.8234541135</c:v>
                </c:pt>
                <c:pt idx="269">
                  <c:v>345541.53156714945</c:v>
                </c:pt>
                <c:pt idx="270">
                  <c:v>342796.49642346246</c:v>
                </c:pt>
                <c:pt idx="271">
                  <c:v>340032.58916316269</c:v>
                </c:pt>
                <c:pt idx="272">
                  <c:v>337249.68004044832</c:v>
                </c:pt>
                <c:pt idx="273">
                  <c:v>334447.63841751532</c:v>
                </c:pt>
                <c:pt idx="274">
                  <c:v>331626.33275842463</c:v>
                </c:pt>
                <c:pt idx="275">
                  <c:v>328785.63062292768</c:v>
                </c:pt>
                <c:pt idx="276">
                  <c:v>325925.39866024919</c:v>
                </c:pt>
                <c:pt idx="277">
                  <c:v>323045.50260282727</c:v>
                </c:pt>
                <c:pt idx="278">
                  <c:v>320145.80726001062</c:v>
                </c:pt>
                <c:pt idx="279">
                  <c:v>317226.17651171208</c:v>
                </c:pt>
                <c:pt idx="280">
                  <c:v>314286.473302019</c:v>
                </c:pt>
                <c:pt idx="281">
                  <c:v>311326.55963275925</c:v>
                </c:pt>
                <c:pt idx="282">
                  <c:v>308346.29655702336</c:v>
                </c:pt>
                <c:pt idx="283">
                  <c:v>305345.54417264182</c:v>
                </c:pt>
                <c:pt idx="284">
                  <c:v>302324.16161561763</c:v>
                </c:pt>
                <c:pt idx="285">
                  <c:v>299282.00705351389</c:v>
                </c:pt>
                <c:pt idx="286">
                  <c:v>296218.93767879572</c:v>
                </c:pt>
                <c:pt idx="287">
                  <c:v>293134.80970212631</c:v>
                </c:pt>
                <c:pt idx="288">
                  <c:v>290029.4783456173</c:v>
                </c:pt>
                <c:pt idx="289">
                  <c:v>286902.79783603229</c:v>
                </c:pt>
                <c:pt idx="290">
                  <c:v>283754.62139794388</c:v>
                </c:pt>
                <c:pt idx="291">
                  <c:v>280584.80124684365</c:v>
                </c:pt>
                <c:pt idx="292">
                  <c:v>277393.18858220457</c:v>
                </c:pt>
                <c:pt idx="293">
                  <c:v>274179.63358049613</c:v>
                </c:pt>
                <c:pt idx="294">
                  <c:v>270943.9853881509</c:v>
                </c:pt>
                <c:pt idx="295">
                  <c:v>267686.09211448336</c:v>
                </c:pt>
                <c:pt idx="296">
                  <c:v>264405.80082455929</c:v>
                </c:pt>
                <c:pt idx="297">
                  <c:v>261102.95753201703</c:v>
                </c:pt>
                <c:pt idx="298">
                  <c:v>257777.40719183855</c:v>
                </c:pt>
                <c:pt idx="299">
                  <c:v>254428.99369307133</c:v>
                </c:pt>
                <c:pt idx="300">
                  <c:v>251057.55985150009</c:v>
                </c:pt>
                <c:pt idx="301">
                  <c:v>247662.94740226804</c:v>
                </c:pt>
                <c:pt idx="302">
                  <c:v>244244.99699244753</c:v>
                </c:pt>
                <c:pt idx="303">
                  <c:v>240803.54817355951</c:v>
                </c:pt>
                <c:pt idx="304">
                  <c:v>237338.43939404163</c:v>
                </c:pt>
                <c:pt idx="305">
                  <c:v>233849.50799166458</c:v>
                </c:pt>
                <c:pt idx="306">
                  <c:v>230336.59018589617</c:v>
                </c:pt>
                <c:pt idx="307">
                  <c:v>226799.52107021312</c:v>
                </c:pt>
                <c:pt idx="308">
                  <c:v>223238.13460435972</c:v>
                </c:pt>
                <c:pt idx="309">
                  <c:v>219652.26360655358</c:v>
                </c:pt>
                <c:pt idx="310">
                  <c:v>216041.73974563752</c:v>
                </c:pt>
                <c:pt idx="311">
                  <c:v>212406.39353317767</c:v>
                </c:pt>
                <c:pt idx="312">
                  <c:v>208746.05431550715</c:v>
                </c:pt>
                <c:pt idx="313">
                  <c:v>205060.55026571517</c:v>
                </c:pt>
                <c:pt idx="314">
                  <c:v>201349.70837558084</c:v>
                </c:pt>
                <c:pt idx="315">
                  <c:v>197613.35444745186</c:v>
                </c:pt>
                <c:pt idx="316">
                  <c:v>193851.31308606698</c:v>
                </c:pt>
                <c:pt idx="317">
                  <c:v>190063.40769032258</c:v>
                </c:pt>
                <c:pt idx="318">
                  <c:v>186249.46044498245</c:v>
                </c:pt>
                <c:pt idx="319">
                  <c:v>182409.2923123306</c:v>
                </c:pt>
                <c:pt idx="320">
                  <c:v>178542.72302376677</c:v>
                </c:pt>
                <c:pt idx="321">
                  <c:v>174649.57107134405</c:v>
                </c:pt>
                <c:pt idx="322">
                  <c:v>170729.65369924845</c:v>
                </c:pt>
                <c:pt idx="323">
                  <c:v>166782.78689521967</c:v>
                </c:pt>
                <c:pt idx="324">
                  <c:v>162808.78538191321</c:v>
                </c:pt>
                <c:pt idx="325">
                  <c:v>158807.46260820277</c:v>
                </c:pt>
                <c:pt idx="326">
                  <c:v>154778.63074042305</c:v>
                </c:pt>
                <c:pt idx="327">
                  <c:v>150722.10065355233</c:v>
                </c:pt>
                <c:pt idx="328">
                  <c:v>146637.68192233439</c:v>
                </c:pt>
                <c:pt idx="329">
                  <c:v>142525.18281233934</c:v>
                </c:pt>
                <c:pt idx="330">
                  <c:v>138384.41027096307</c:v>
                </c:pt>
                <c:pt idx="331">
                  <c:v>134215.16991836485</c:v>
                </c:pt>
                <c:pt idx="332">
                  <c:v>130017.2660383425</c:v>
                </c:pt>
                <c:pt idx="333">
                  <c:v>125790.501569145</c:v>
                </c:pt>
                <c:pt idx="334">
                  <c:v>121534.67809422176</c:v>
                </c:pt>
                <c:pt idx="335">
                  <c:v>117249.59583290842</c:v>
                </c:pt>
                <c:pt idx="336">
                  <c:v>112935.05363104856</c:v>
                </c:pt>
                <c:pt idx="337">
                  <c:v>108590.84895155091</c:v>
                </c:pt>
                <c:pt idx="338">
                  <c:v>104216.77786488172</c:v>
                </c:pt>
                <c:pt idx="339">
                  <c:v>99812.635039491666</c:v>
                </c:pt>
                <c:pt idx="340">
                  <c:v>95378.213732177072</c:v>
                </c:pt>
                <c:pt idx="341">
                  <c:v>90913.305778374677</c:v>
                </c:pt>
                <c:pt idx="342">
                  <c:v>86417.701582389898</c:v>
                </c:pt>
                <c:pt idx="343">
                  <c:v>81891.190107557719</c:v>
                </c:pt>
                <c:pt idx="344">
                  <c:v>77333.558866336069</c:v>
                </c:pt>
                <c:pt idx="345">
                  <c:v>72744.593910331023</c:v>
                </c:pt>
                <c:pt idx="346">
                  <c:v>68124.079820253435</c:v>
                </c:pt>
                <c:pt idx="347">
                  <c:v>63471.799695806571</c:v>
                </c:pt>
                <c:pt idx="348">
                  <c:v>58787.535145504131</c:v>
                </c:pt>
                <c:pt idx="349">
                  <c:v>54071.066276418365</c:v>
                </c:pt>
                <c:pt idx="350">
                  <c:v>49322.171683857632</c:v>
                </c:pt>
                <c:pt idx="351">
                  <c:v>44540.628440973043</c:v>
                </c:pt>
                <c:pt idx="352">
                  <c:v>39726.212088293629</c:v>
                </c:pt>
                <c:pt idx="353">
                  <c:v>34878.696623189542</c:v>
                </c:pt>
                <c:pt idx="354">
                  <c:v>29997.854489262863</c:v>
                </c:pt>
                <c:pt idx="355">
                  <c:v>25083.456565665438</c:v>
                </c:pt>
                <c:pt idx="356">
                  <c:v>20135.272156343279</c:v>
                </c:pt>
                <c:pt idx="357">
                  <c:v>15153.068979207032</c:v>
                </c:pt>
                <c:pt idx="358">
                  <c:v>10136.613155227973</c:v>
                </c:pt>
                <c:pt idx="359">
                  <c:v>5085.6691974590576</c:v>
                </c:pt>
              </c:numCache>
            </c:numRef>
          </c:yVal>
          <c:smooth val="1"/>
          <c:extLst>
            <c:ext xmlns:c16="http://schemas.microsoft.com/office/drawing/2014/chart" uri="{C3380CC4-5D6E-409C-BE32-E72D297353CC}">
              <c16:uniqueId val="{00000000-A872-42D2-A3C9-BCAA802139C5}"/>
            </c:ext>
          </c:extLst>
        </c:ser>
        <c:ser>
          <c:idx val="1"/>
          <c:order val="1"/>
          <c:tx>
            <c:strRef>
              <c:f>'Amoritization Scenario 20'!$R$5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20'!$R$6:$R$365</c:f>
              <c:numCache>
                <c:formatCode>"$"#,##0.00_);[Red]\("$"#,##0.00\)</c:formatCode>
                <c:ptCount val="360"/>
                <c:pt idx="0">
                  <c:v>434.63317321110753</c:v>
                </c:pt>
                <c:pt idx="1">
                  <c:v>872.25444948804125</c:v>
                </c:pt>
                <c:pt idx="2">
                  <c:v>1312.8843720393788</c:v>
                </c:pt>
                <c:pt idx="3">
                  <c:v>1756.5436253082571</c:v>
                </c:pt>
                <c:pt idx="4">
                  <c:v>2203.2530359433586</c:v>
                </c:pt>
                <c:pt idx="5">
                  <c:v>2653.0335737765763</c:v>
                </c:pt>
                <c:pt idx="6">
                  <c:v>3105.9063528073975</c:v>
                </c:pt>
                <c:pt idx="7">
                  <c:v>3561.8926321940553</c:v>
                </c:pt>
                <c:pt idx="8">
                  <c:v>4021.0138172514962</c:v>
                </c:pt>
                <c:pt idx="9">
                  <c:v>4483.2914604562075</c:v>
                </c:pt>
                <c:pt idx="10">
                  <c:v>4948.7472624579505</c:v>
                </c:pt>
                <c:pt idx="11">
                  <c:v>5417.4030730984559</c:v>
                </c:pt>
                <c:pt idx="12">
                  <c:v>5889.2808924371147</c:v>
                </c:pt>
                <c:pt idx="13">
                  <c:v>6364.4028717837273</c:v>
                </c:pt>
                <c:pt idx="14">
                  <c:v>6842.7913147383479</c:v>
                </c:pt>
                <c:pt idx="15">
                  <c:v>7324.4686782382814</c:v>
                </c:pt>
                <c:pt idx="16">
                  <c:v>7809.457573612277</c:v>
                </c:pt>
                <c:pt idx="17">
                  <c:v>8297.7807676419689</c:v>
                </c:pt>
                <c:pt idx="18">
                  <c:v>8789.461183630614</c:v>
                </c:pt>
                <c:pt idx="19">
                  <c:v>9284.5219024791822</c:v>
                </c:pt>
                <c:pt idx="20">
                  <c:v>9782.9861637698341</c:v>
                </c:pt>
                <c:pt idx="21">
                  <c:v>10284.877366856859</c:v>
                </c:pt>
                <c:pt idx="22">
                  <c:v>10790.219071965108</c:v>
                </c:pt>
                <c:pt idx="23">
                  <c:v>11299.035001295975</c:v>
                </c:pt>
                <c:pt idx="24">
                  <c:v>11811.349040140994</c:v>
                </c:pt>
                <c:pt idx="25">
                  <c:v>12327.185238003072</c:v>
                </c:pt>
                <c:pt idx="26">
                  <c:v>12846.567809725451</c:v>
                </c:pt>
                <c:pt idx="27">
                  <c:v>13369.521136628422</c:v>
                </c:pt>
                <c:pt idx="28">
                  <c:v>13896.069767653851</c:v>
                </c:pt>
                <c:pt idx="29">
                  <c:v>14426.23842051758</c:v>
                </c:pt>
                <c:pt idx="30">
                  <c:v>14960.051982869747</c:v>
                </c:pt>
                <c:pt idx="31">
                  <c:v>15497.535513463084</c:v>
                </c:pt>
                <c:pt idx="32">
                  <c:v>16038.71424332925</c:v>
                </c:pt>
                <c:pt idx="33">
                  <c:v>16583.613576963246</c:v>
                </c:pt>
                <c:pt idx="34">
                  <c:v>17132.259093515975</c:v>
                </c:pt>
                <c:pt idx="35">
                  <c:v>17684.676547995005</c:v>
                </c:pt>
                <c:pt idx="36">
                  <c:v>18240.891872473578</c:v>
                </c:pt>
                <c:pt idx="37">
                  <c:v>18800.931177307943</c:v>
                </c:pt>
                <c:pt idx="38">
                  <c:v>19364.820752363041</c:v>
                </c:pt>
                <c:pt idx="39">
                  <c:v>19932.587068246645</c:v>
                </c:pt>
                <c:pt idx="40">
                  <c:v>20504.256777551949</c:v>
                </c:pt>
                <c:pt idx="41">
                  <c:v>21079.856716108727</c:v>
                </c:pt>
                <c:pt idx="42">
                  <c:v>21659.413904243083</c:v>
                </c:pt>
                <c:pt idx="43">
                  <c:v>22242.955548045862</c:v>
                </c:pt>
                <c:pt idx="44">
                  <c:v>22830.509040649784</c:v>
                </c:pt>
                <c:pt idx="45">
                  <c:v>23422.101963515357</c:v>
                </c:pt>
                <c:pt idx="46">
                  <c:v>24017.762087725634</c:v>
                </c:pt>
                <c:pt idx="47">
                  <c:v>24617.517375289855</c:v>
                </c:pt>
                <c:pt idx="48">
                  <c:v>25221.39598045608</c:v>
                </c:pt>
                <c:pt idx="49">
                  <c:v>25829.426251032823</c:v>
                </c:pt>
                <c:pt idx="50">
                  <c:v>26441.636729719779</c:v>
                </c:pt>
                <c:pt idx="51">
                  <c:v>27058.05615544771</c:v>
                </c:pt>
                <c:pt idx="52">
                  <c:v>27678.71346472752</c:v>
                </c:pt>
                <c:pt idx="53">
                  <c:v>28303.637793008631</c:v>
                </c:pt>
                <c:pt idx="54">
                  <c:v>28932.858476046673</c:v>
                </c:pt>
                <c:pt idx="55">
                  <c:v>29566.405051280599</c:v>
                </c:pt>
                <c:pt idx="56">
                  <c:v>30204.307259219262</c:v>
                </c:pt>
                <c:pt idx="57">
                  <c:v>30846.595044837501</c:v>
                </c:pt>
                <c:pt idx="58">
                  <c:v>31493.298558981864</c:v>
                </c:pt>
                <c:pt idx="59">
                  <c:v>32144.44815978597</c:v>
                </c:pt>
                <c:pt idx="60">
                  <c:v>32800.074414095609</c:v>
                </c:pt>
                <c:pt idx="61">
                  <c:v>33460.208098903619</c:v>
                </c:pt>
                <c:pt idx="62">
                  <c:v>34124.880202794688</c:v>
                </c:pt>
                <c:pt idx="63">
                  <c:v>34794.12192740001</c:v>
                </c:pt>
                <c:pt idx="64">
                  <c:v>35467.96468886199</c:v>
                </c:pt>
                <c:pt idx="65">
                  <c:v>36146.440119309023</c:v>
                </c:pt>
                <c:pt idx="66">
                  <c:v>36829.58006834038</c:v>
                </c:pt>
                <c:pt idx="67">
                  <c:v>37517.416604521328</c:v>
                </c:pt>
                <c:pt idx="68">
                  <c:v>38209.98201688852</c:v>
                </c:pt>
                <c:pt idx="69">
                  <c:v>38907.308816465738</c:v>
                </c:pt>
                <c:pt idx="70">
                  <c:v>39609.429737790051</c:v>
                </c:pt>
                <c:pt idx="71">
                  <c:v>40316.377740448464</c:v>
                </c:pt>
                <c:pt idx="72">
                  <c:v>41028.186010625155</c:v>
                </c:pt>
                <c:pt idx="73">
                  <c:v>41744.887962659312</c:v>
                </c:pt>
                <c:pt idx="74">
                  <c:v>42466.517240613699</c:v>
                </c:pt>
                <c:pt idx="75">
                  <c:v>43193.107719854022</c:v>
                </c:pt>
                <c:pt idx="76">
                  <c:v>43924.693508639124</c:v>
                </c:pt>
                <c:pt idx="77">
                  <c:v>44661.308949722123</c:v>
                </c:pt>
                <c:pt idx="78">
                  <c:v>45402.98862196257</c:v>
                </c:pt>
                <c:pt idx="79">
                  <c:v>46149.767341949671</c:v>
                </c:pt>
                <c:pt idx="80">
                  <c:v>46901.680165636681</c:v>
                </c:pt>
                <c:pt idx="81">
                  <c:v>47658.762389986536</c:v>
                </c:pt>
                <c:pt idx="82">
                  <c:v>48421.0495546288</c:v>
                </c:pt>
                <c:pt idx="83">
                  <c:v>49188.577443527982</c:v>
                </c:pt>
                <c:pt idx="84">
                  <c:v>49961.38208666334</c:v>
                </c:pt>
                <c:pt idx="85">
                  <c:v>50739.499761720253</c:v>
                </c:pt>
                <c:pt idx="86">
                  <c:v>51522.966995793184</c:v>
                </c:pt>
                <c:pt idx="87">
                  <c:v>52311.820567100367</c:v>
                </c:pt>
                <c:pt idx="88">
                  <c:v>53106.097506710285</c:v>
                </c:pt>
                <c:pt idx="89">
                  <c:v>53905.835100280026</c:v>
                </c:pt>
                <c:pt idx="90">
                  <c:v>54711.07088980556</c:v>
                </c:pt>
                <c:pt idx="91">
                  <c:v>55521.842675384076</c:v>
                </c:pt>
                <c:pt idx="92">
                  <c:v>56338.188516988448</c:v>
                </c:pt>
                <c:pt idx="93">
                  <c:v>57160.146736253853</c:v>
                </c:pt>
                <c:pt idx="94">
                  <c:v>57987.755918276707</c:v>
                </c:pt>
                <c:pt idx="95">
                  <c:v>58821.054913425964</c:v>
                </c:pt>
                <c:pt idx="96">
                  <c:v>59660.082839166877</c:v>
                </c:pt>
                <c:pt idx="97">
                  <c:v>60504.879081897256</c:v>
                </c:pt>
                <c:pt idx="98">
                  <c:v>61355.483298796404</c:v>
                </c:pt>
                <c:pt idx="99">
                  <c:v>62211.935419686735</c:v>
                </c:pt>
                <c:pt idx="100">
                  <c:v>63074.275648908188</c:v>
                </c:pt>
                <c:pt idx="101">
                  <c:v>63942.544467205538</c:v>
                </c:pt>
                <c:pt idx="102">
                  <c:v>64816.782633628682</c:v>
                </c:pt>
                <c:pt idx="103">
                  <c:v>65697.031187445988</c:v>
                </c:pt>
                <c:pt idx="104">
                  <c:v>66583.331450070793</c:v>
                </c:pt>
                <c:pt idx="105">
                  <c:v>67475.725027001143</c:v>
                </c:pt>
                <c:pt idx="106">
                  <c:v>68374.253809772883</c:v>
                </c:pt>
                <c:pt idx="107">
                  <c:v>69278.959977926177</c:v>
                </c:pt>
                <c:pt idx="108">
                  <c:v>70189.886000985527</c:v>
                </c:pt>
                <c:pt idx="109">
                  <c:v>71107.074640453415</c:v>
                </c:pt>
                <c:pt idx="110">
                  <c:v>72030.568951817637</c:v>
                </c:pt>
                <c:pt idx="111">
                  <c:v>72960.412286572493</c:v>
                </c:pt>
                <c:pt idx="112">
                  <c:v>73896.648294253784</c:v>
                </c:pt>
                <c:pt idx="113">
                  <c:v>74839.320924487882</c:v>
                </c:pt>
                <c:pt idx="114">
                  <c:v>75788.474429054841</c:v>
                </c:pt>
                <c:pt idx="115">
                  <c:v>76744.153363965699</c:v>
                </c:pt>
                <c:pt idx="116">
                  <c:v>77706.40259155407</c:v>
                </c:pt>
                <c:pt idx="117">
                  <c:v>78675.267282582106</c:v>
                </c:pt>
                <c:pt idx="118">
                  <c:v>79650.792918360967</c:v>
                </c:pt>
                <c:pt idx="119">
                  <c:v>80633.02529288581</c:v>
                </c:pt>
                <c:pt idx="120">
                  <c:v>81622.010514985508</c:v>
                </c:pt>
                <c:pt idx="121">
                  <c:v>82617.795010487142</c:v>
                </c:pt>
                <c:pt idx="122">
                  <c:v>83620.425524395352</c:v>
                </c:pt>
                <c:pt idx="123">
                  <c:v>84629.949123086684</c:v>
                </c:pt>
                <c:pt idx="124">
                  <c:v>85646.413196519017</c:v>
                </c:pt>
                <c:pt idx="125">
                  <c:v>86669.865460456189</c:v>
                </c:pt>
                <c:pt idx="126">
                  <c:v>87700.353958707929</c:v>
                </c:pt>
                <c:pt idx="127">
                  <c:v>88737.927065385156</c:v>
                </c:pt>
                <c:pt idx="128">
                  <c:v>89782.633487170795</c:v>
                </c:pt>
                <c:pt idx="129">
                  <c:v>90834.522265606211</c:v>
                </c:pt>
                <c:pt idx="130">
                  <c:v>91893.642779393369</c:v>
                </c:pt>
                <c:pt idx="131">
                  <c:v>92960.044746712811</c:v>
                </c:pt>
                <c:pt idx="132">
                  <c:v>94033.778227557574</c:v>
                </c:pt>
                <c:pt idx="133">
                  <c:v>95114.89362608314</c:v>
                </c:pt>
                <c:pt idx="134">
                  <c:v>96203.441692973574</c:v>
                </c:pt>
                <c:pt idx="135">
                  <c:v>97299.47352782388</c:v>
                </c:pt>
                <c:pt idx="136">
                  <c:v>98403.040581538778</c:v>
                </c:pt>
                <c:pt idx="137">
                  <c:v>99514.194658747962</c:v>
                </c:pt>
                <c:pt idx="138">
                  <c:v>100632.98792023797</c:v>
                </c:pt>
                <c:pt idx="139">
                  <c:v>101759.47288540071</c:v>
                </c:pt>
                <c:pt idx="140">
                  <c:v>102893.70243469895</c:v>
                </c:pt>
                <c:pt idx="141">
                  <c:v>104035.72981214861</c:v>
                </c:pt>
                <c:pt idx="142">
                  <c:v>105185.60862781825</c:v>
                </c:pt>
                <c:pt idx="143">
                  <c:v>106343.39286034562</c:v>
                </c:pt>
                <c:pt idx="144">
                  <c:v>107509.1368594716</c:v>
                </c:pt>
                <c:pt idx="145">
                  <c:v>108682.89534859158</c:v>
                </c:pt>
                <c:pt idx="146">
                  <c:v>109864.72342732426</c:v>
                </c:pt>
                <c:pt idx="147">
                  <c:v>111054.67657409824</c:v>
                </c:pt>
                <c:pt idx="148">
                  <c:v>112252.81064875628</c:v>
                </c:pt>
                <c:pt idx="149">
                  <c:v>113459.18189517759</c:v>
                </c:pt>
                <c:pt idx="150">
                  <c:v>114673.84694391805</c:v>
                </c:pt>
                <c:pt idx="151">
                  <c:v>115896.8628148686</c:v>
                </c:pt>
                <c:pt idx="152">
                  <c:v>117128.28691993192</c:v>
                </c:pt>
                <c:pt idx="153">
                  <c:v>118368.17706571757</c:v>
                </c:pt>
                <c:pt idx="154">
                  <c:v>119616.59145625548</c:v>
                </c:pt>
                <c:pt idx="155">
                  <c:v>120873.58869572835</c:v>
                </c:pt>
                <c:pt idx="156">
                  <c:v>122139.2277912226</c:v>
                </c:pt>
                <c:pt idx="157">
                  <c:v>123413.56815549836</c:v>
                </c:pt>
                <c:pt idx="158">
                  <c:v>124696.66960977852</c:v>
                </c:pt>
                <c:pt idx="159">
                  <c:v>125988.59238655686</c:v>
                </c:pt>
                <c:pt idx="160">
                  <c:v>127289.39713242555</c:v>
                </c:pt>
                <c:pt idx="161">
                  <c:v>128599.14491092208</c:v>
                </c:pt>
                <c:pt idx="162">
                  <c:v>129917.89720539578</c:v>
                </c:pt>
                <c:pt idx="163">
                  <c:v>131245.71592189398</c:v>
                </c:pt>
                <c:pt idx="164">
                  <c:v>132582.66339206812</c:v>
                </c:pt>
                <c:pt idx="165">
                  <c:v>133928.80237609969</c:v>
                </c:pt>
                <c:pt idx="166">
                  <c:v>135284.19606564648</c:v>
                </c:pt>
                <c:pt idx="167">
                  <c:v>136648.90808680892</c:v>
                </c:pt>
                <c:pt idx="168">
                  <c:v>138023.00250311685</c:v>
                </c:pt>
                <c:pt idx="169">
                  <c:v>139406.54381853688</c:v>
                </c:pt>
                <c:pt idx="170">
                  <c:v>140799.59698050044</c:v>
                </c:pt>
                <c:pt idx="171">
                  <c:v>142202.22738295249</c:v>
                </c:pt>
                <c:pt idx="172">
                  <c:v>143614.5008694214</c:v>
                </c:pt>
                <c:pt idx="173">
                  <c:v>145036.4837361098</c:v>
                </c:pt>
                <c:pt idx="174">
                  <c:v>146468.24273500667</c:v>
                </c:pt>
                <c:pt idx="175">
                  <c:v>147909.84507702096</c:v>
                </c:pt>
                <c:pt idx="176">
                  <c:v>149361.35843513659</c:v>
                </c:pt>
                <c:pt idx="177">
                  <c:v>150822.85094758926</c:v>
                </c:pt>
                <c:pt idx="178">
                  <c:v>152294.39122106505</c:v>
                </c:pt>
                <c:pt idx="179">
                  <c:v>153776.04833392097</c:v>
                </c:pt>
                <c:pt idx="180">
                  <c:v>155267.89183942779</c:v>
                </c:pt>
                <c:pt idx="181">
                  <c:v>156769.99176903497</c:v>
                </c:pt>
                <c:pt idx="182">
                  <c:v>158282.41863565819</c:v>
                </c:pt>
                <c:pt idx="183">
                  <c:v>159805.24343698946</c:v>
                </c:pt>
                <c:pt idx="184">
                  <c:v>161338.53765882988</c:v>
                </c:pt>
                <c:pt idx="185">
                  <c:v>162882.37327844545</c:v>
                </c:pt>
                <c:pt idx="186">
                  <c:v>164436.82276794588</c:v>
                </c:pt>
                <c:pt idx="187">
                  <c:v>166001.95909768663</c:v>
                </c:pt>
                <c:pt idx="188">
                  <c:v>167577.85573969435</c:v>
                </c:pt>
                <c:pt idx="189">
                  <c:v>169164.58667111586</c:v>
                </c:pt>
                <c:pt idx="190">
                  <c:v>170762.22637769088</c:v>
                </c:pt>
                <c:pt idx="191">
                  <c:v>172370.84985724863</c:v>
                </c:pt>
                <c:pt idx="192">
                  <c:v>173990.53262322833</c:v>
                </c:pt>
                <c:pt idx="193">
                  <c:v>175621.35070822414</c:v>
                </c:pt>
                <c:pt idx="194">
                  <c:v>177263.3806675543</c:v>
                </c:pt>
                <c:pt idx="195">
                  <c:v>178916.69958285484</c:v>
                </c:pt>
                <c:pt idx="196">
                  <c:v>180581.38506569806</c:v>
                </c:pt>
                <c:pt idx="197">
                  <c:v>182257.51526123585</c:v>
                </c:pt>
                <c:pt idx="198">
                  <c:v>183945.16885186796</c:v>
                </c:pt>
                <c:pt idx="199">
                  <c:v>185644.42506093567</c:v>
                </c:pt>
                <c:pt idx="200">
                  <c:v>187355.36365644072</c:v>
                </c:pt>
                <c:pt idx="201">
                  <c:v>189078.06495478985</c:v>
                </c:pt>
                <c:pt idx="202">
                  <c:v>190812.60982456515</c:v>
                </c:pt>
                <c:pt idx="203">
                  <c:v>192559.07969032016</c:v>
                </c:pt>
                <c:pt idx="204">
                  <c:v>194317.5565364022</c:v>
                </c:pt>
                <c:pt idx="205">
                  <c:v>196088.12291080109</c:v>
                </c:pt>
                <c:pt idx="206">
                  <c:v>197870.86192902396</c:v>
                </c:pt>
                <c:pt idx="207">
                  <c:v>199665.8572779971</c:v>
                </c:pt>
                <c:pt idx="208">
                  <c:v>201473.19321999443</c:v>
                </c:pt>
                <c:pt idx="209">
                  <c:v>203292.95459659302</c:v>
                </c:pt>
                <c:pt idx="210">
                  <c:v>205125.2268326557</c:v>
                </c:pt>
                <c:pt idx="211">
                  <c:v>206970.09594034133</c:v>
                </c:pt>
                <c:pt idx="212">
                  <c:v>208827.6485231423</c:v>
                </c:pt>
                <c:pt idx="213">
                  <c:v>210697.97177995002</c:v>
                </c:pt>
                <c:pt idx="214">
                  <c:v>212581.15350914828</c:v>
                </c:pt>
                <c:pt idx="215">
                  <c:v>214477.2821127348</c:v>
                </c:pt>
                <c:pt idx="216">
                  <c:v>216386.44660047095</c:v>
                </c:pt>
                <c:pt idx="217">
                  <c:v>218308.73659406029</c:v>
                </c:pt>
                <c:pt idx="218">
                  <c:v>220244.24233135558</c:v>
                </c:pt>
                <c:pt idx="219">
                  <c:v>222193.05467059475</c:v>
                </c:pt>
                <c:pt idx="220">
                  <c:v>224155.26509466619</c:v>
                </c:pt>
                <c:pt idx="221">
                  <c:v>226130.96571540314</c:v>
                </c:pt>
                <c:pt idx="222">
                  <c:v>228120.24927790766</c:v>
                </c:pt>
                <c:pt idx="223">
                  <c:v>230123.20916490437</c:v>
                </c:pt>
                <c:pt idx="224">
                  <c:v>232139.9394011242</c:v>
                </c:pt>
                <c:pt idx="225">
                  <c:v>234170.53465771803</c:v>
                </c:pt>
                <c:pt idx="226">
                  <c:v>236215.09025670096</c:v>
                </c:pt>
                <c:pt idx="227">
                  <c:v>238273.70217542688</c:v>
                </c:pt>
                <c:pt idx="228">
                  <c:v>240346.46705109405</c:v>
                </c:pt>
                <c:pt idx="229">
                  <c:v>242433.48218528143</c:v>
                </c:pt>
                <c:pt idx="230">
                  <c:v>244534.84554851634</c:v>
                </c:pt>
                <c:pt idx="231">
                  <c:v>246650.6557848735</c:v>
                </c:pt>
                <c:pt idx="232">
                  <c:v>248781.01221660562</c:v>
                </c:pt>
                <c:pt idx="233">
                  <c:v>250926.01484880591</c:v>
                </c:pt>
                <c:pt idx="234">
                  <c:v>253085.76437410255</c:v>
                </c:pt>
                <c:pt idx="235">
                  <c:v>255260.36217738563</c:v>
                </c:pt>
                <c:pt idx="236">
                  <c:v>257449.91034056628</c:v>
                </c:pt>
                <c:pt idx="237">
                  <c:v>259654.51164736878</c:v>
                </c:pt>
                <c:pt idx="238">
                  <c:v>261874.26958815556</c:v>
                </c:pt>
                <c:pt idx="239">
                  <c:v>264109.28836478526</c:v>
                </c:pt>
                <c:pt idx="240">
                  <c:v>266359.67289550428</c:v>
                </c:pt>
                <c:pt idx="241">
                  <c:v>268625.52881987201</c:v>
                </c:pt>
                <c:pt idx="242">
                  <c:v>270906.96250371973</c:v>
                </c:pt>
                <c:pt idx="243">
                  <c:v>273204.08104414394</c:v>
                </c:pt>
                <c:pt idx="244">
                  <c:v>275516.99227453355</c:v>
                </c:pt>
                <c:pt idx="245">
                  <c:v>277845.80476963206</c:v>
                </c:pt>
                <c:pt idx="246">
                  <c:v>280190.6278506344</c:v>
                </c:pt>
                <c:pt idx="247">
                  <c:v>282551.57159031864</c:v>
                </c:pt>
                <c:pt idx="248">
                  <c:v>284928.7468182132</c:v>
                </c:pt>
                <c:pt idx="249">
                  <c:v>287322.26512579952</c:v>
                </c:pt>
                <c:pt idx="250">
                  <c:v>289732.23887175048</c:v>
                </c:pt>
                <c:pt idx="251">
                  <c:v>292158.78118720488</c:v>
                </c:pt>
                <c:pt idx="252">
                  <c:v>294602.00598107802</c:v>
                </c:pt>
                <c:pt idx="253">
                  <c:v>297062.02794540906</c:v>
                </c:pt>
                <c:pt idx="254">
                  <c:v>299538.96256074484</c:v>
                </c:pt>
                <c:pt idx="255">
                  <c:v>302032.92610156105</c:v>
                </c:pt>
                <c:pt idx="256">
                  <c:v>304544.0356417204</c:v>
                </c:pt>
                <c:pt idx="257">
                  <c:v>307072.40905996837</c:v>
                </c:pt>
                <c:pt idx="258">
                  <c:v>309618.16504546674</c:v>
                </c:pt>
                <c:pt idx="259">
                  <c:v>312181.42310336541</c:v>
                </c:pt>
                <c:pt idx="260">
                  <c:v>314762.30356041214</c:v>
                </c:pt>
                <c:pt idx="261">
                  <c:v>317360.92757060111</c:v>
                </c:pt>
                <c:pt idx="262">
                  <c:v>319977.41712086013</c:v>
                </c:pt>
                <c:pt idx="263">
                  <c:v>322611.89503677713</c:v>
                </c:pt>
                <c:pt idx="264">
                  <c:v>325264.48498836608</c:v>
                </c:pt>
                <c:pt idx="265">
                  <c:v>327935.31149587221</c:v>
                </c:pt>
                <c:pt idx="266">
                  <c:v>330624.49993561744</c:v>
                </c:pt>
                <c:pt idx="267">
                  <c:v>333332.17654588592</c:v>
                </c:pt>
                <c:pt idx="268">
                  <c:v>336058.46843284997</c:v>
                </c:pt>
                <c:pt idx="269">
                  <c:v>338803.50357653695</c:v>
                </c:pt>
                <c:pt idx="270">
                  <c:v>341567.41083683673</c:v>
                </c:pt>
                <c:pt idx="271">
                  <c:v>344350.3199595511</c:v>
                </c:pt>
                <c:pt idx="272">
                  <c:v>347152.3615824841</c:v>
                </c:pt>
                <c:pt idx="273">
                  <c:v>349973.66724157479</c:v>
                </c:pt>
                <c:pt idx="274">
                  <c:v>352814.36937707174</c:v>
                </c:pt>
                <c:pt idx="275">
                  <c:v>355674.60133975022</c:v>
                </c:pt>
                <c:pt idx="276">
                  <c:v>358554.49739717215</c:v>
                </c:pt>
                <c:pt idx="277">
                  <c:v>361454.19273998879</c:v>
                </c:pt>
                <c:pt idx="278">
                  <c:v>364373.82348828734</c:v>
                </c:pt>
                <c:pt idx="279">
                  <c:v>367313.52669798041</c:v>
                </c:pt>
                <c:pt idx="280">
                  <c:v>370273.44036724017</c:v>
                </c:pt>
                <c:pt idx="281">
                  <c:v>373253.70344297605</c:v>
                </c:pt>
                <c:pt idx="282">
                  <c:v>376254.4558273576</c:v>
                </c:pt>
                <c:pt idx="283">
                  <c:v>379275.83838438179</c:v>
                </c:pt>
                <c:pt idx="284">
                  <c:v>382317.99294648552</c:v>
                </c:pt>
                <c:pt idx="285">
                  <c:v>385381.0623212037</c:v>
                </c:pt>
                <c:pt idx="286">
                  <c:v>388465.19029787311</c:v>
                </c:pt>
                <c:pt idx="287">
                  <c:v>391570.52165438212</c:v>
                </c:pt>
                <c:pt idx="288">
                  <c:v>394697.20216396713</c:v>
                </c:pt>
                <c:pt idx="289">
                  <c:v>397845.37860205554</c:v>
                </c:pt>
                <c:pt idx="290">
                  <c:v>401015.19875315577</c:v>
                </c:pt>
                <c:pt idx="291">
                  <c:v>404206.81141779484</c:v>
                </c:pt>
                <c:pt idx="292">
                  <c:v>407420.36641950329</c:v>
                </c:pt>
                <c:pt idx="293">
                  <c:v>410656.01461184851</c:v>
                </c:pt>
                <c:pt idx="294">
                  <c:v>413913.90788551606</c:v>
                </c:pt>
                <c:pt idx="295">
                  <c:v>417194.19917544012</c:v>
                </c:pt>
                <c:pt idx="296">
                  <c:v>420497.04246798239</c:v>
                </c:pt>
                <c:pt idx="297">
                  <c:v>423822.59280816087</c:v>
                </c:pt>
                <c:pt idx="298">
                  <c:v>427171.00630692812</c:v>
                </c:pt>
                <c:pt idx="299">
                  <c:v>430542.44014849939</c:v>
                </c:pt>
                <c:pt idx="300">
                  <c:v>433937.05259773141</c:v>
                </c:pt>
                <c:pt idx="301">
                  <c:v>437355.00300755195</c:v>
                </c:pt>
                <c:pt idx="302">
                  <c:v>440796.45182644</c:v>
                </c:pt>
                <c:pt idx="303">
                  <c:v>444261.56060595787</c:v>
                </c:pt>
                <c:pt idx="304">
                  <c:v>447750.49200833496</c:v>
                </c:pt>
                <c:pt idx="305">
                  <c:v>451263.40981410339</c:v>
                </c:pt>
                <c:pt idx="306">
                  <c:v>454800.47892978648</c:v>
                </c:pt>
                <c:pt idx="307">
                  <c:v>458361.86539563985</c:v>
                </c:pt>
                <c:pt idx="308">
                  <c:v>461947.73639344599</c:v>
                </c:pt>
                <c:pt idx="309">
                  <c:v>465558.26025436202</c:v>
                </c:pt>
                <c:pt idx="310">
                  <c:v>469193.60646682186</c:v>
                </c:pt>
                <c:pt idx="311">
                  <c:v>472853.94568449236</c:v>
                </c:pt>
                <c:pt idx="312">
                  <c:v>476539.44973428437</c:v>
                </c:pt>
                <c:pt idx="313">
                  <c:v>480250.29162441869</c:v>
                </c:pt>
                <c:pt idx="314">
                  <c:v>483986.64555254771</c:v>
                </c:pt>
                <c:pt idx="315">
                  <c:v>487748.68691393256</c:v>
                </c:pt>
                <c:pt idx="316">
                  <c:v>491536.59230967693</c:v>
                </c:pt>
                <c:pt idx="317">
                  <c:v>495350.53955501708</c:v>
                </c:pt>
                <c:pt idx="318">
                  <c:v>499190.70768766891</c:v>
                </c:pt>
                <c:pt idx="319">
                  <c:v>503057.27697623277</c:v>
                </c:pt>
                <c:pt idx="320">
                  <c:v>506950.42892865546</c:v>
                </c:pt>
                <c:pt idx="321">
                  <c:v>510870.34630075109</c:v>
                </c:pt>
                <c:pt idx="322">
                  <c:v>514817.21310477989</c:v>
                </c:pt>
                <c:pt idx="323">
                  <c:v>518791.21461808635</c:v>
                </c:pt>
                <c:pt idx="324">
                  <c:v>522792.53739179682</c:v>
                </c:pt>
                <c:pt idx="325">
                  <c:v>526821.36925957655</c:v>
                </c:pt>
                <c:pt idx="326">
                  <c:v>530877.8993464472</c:v>
                </c:pt>
                <c:pt idx="327">
                  <c:v>534962.31807766517</c:v>
                </c:pt>
                <c:pt idx="328">
                  <c:v>539074.81718766026</c:v>
                </c:pt>
                <c:pt idx="329">
                  <c:v>543215.58972903655</c:v>
                </c:pt>
                <c:pt idx="330">
                  <c:v>547384.83008163481</c:v>
                </c:pt>
                <c:pt idx="331">
                  <c:v>551582.73396165716</c:v>
                </c:pt>
                <c:pt idx="332">
                  <c:v>555809.49843085464</c:v>
                </c:pt>
                <c:pt idx="333">
                  <c:v>560065.32190577791</c:v>
                </c:pt>
                <c:pt idx="334">
                  <c:v>564350.40416709124</c:v>
                </c:pt>
                <c:pt idx="335">
                  <c:v>568664.94636895112</c:v>
                </c:pt>
                <c:pt idx="336">
                  <c:v>573009.15104844875</c:v>
                </c:pt>
                <c:pt idx="337">
                  <c:v>577383.22213511798</c:v>
                </c:pt>
                <c:pt idx="338">
                  <c:v>581787.36496050807</c:v>
                </c:pt>
                <c:pt idx="339">
                  <c:v>586221.78626782272</c:v>
                </c:pt>
                <c:pt idx="340">
                  <c:v>590686.6942216251</c:v>
                </c:pt>
                <c:pt idx="341">
                  <c:v>595182.29841760988</c:v>
                </c:pt>
                <c:pt idx="342">
                  <c:v>599708.80989244208</c:v>
                </c:pt>
                <c:pt idx="343">
                  <c:v>604266.44113366376</c:v>
                </c:pt>
                <c:pt idx="344">
                  <c:v>608855.40608966886</c:v>
                </c:pt>
                <c:pt idx="345">
                  <c:v>613475.92017974646</c:v>
                </c:pt>
                <c:pt idx="346">
                  <c:v>618128.20030419331</c:v>
                </c:pt>
                <c:pt idx="347">
                  <c:v>622812.46485449572</c:v>
                </c:pt>
                <c:pt idx="348">
                  <c:v>627528.93372358149</c:v>
                </c:pt>
                <c:pt idx="349">
                  <c:v>632277.8283161422</c:v>
                </c:pt>
                <c:pt idx="350">
                  <c:v>637059.37155902677</c:v>
                </c:pt>
                <c:pt idx="351">
                  <c:v>641873.78791170614</c:v>
                </c:pt>
                <c:pt idx="352">
                  <c:v>646721.30337681028</c:v>
                </c:pt>
                <c:pt idx="353">
                  <c:v>651602.14551073697</c:v>
                </c:pt>
                <c:pt idx="354">
                  <c:v>656516.54343433445</c:v>
                </c:pt>
                <c:pt idx="355">
                  <c:v>661464.72784365655</c:v>
                </c:pt>
                <c:pt idx="356">
                  <c:v>666446.93102079281</c:v>
                </c:pt>
                <c:pt idx="357">
                  <c:v>671463.38684477191</c:v>
                </c:pt>
                <c:pt idx="358">
                  <c:v>676514.33080254088</c:v>
                </c:pt>
                <c:pt idx="359">
                  <c:v>681600.00000001944</c:v>
                </c:pt>
              </c:numCache>
            </c:numRef>
          </c:yVal>
          <c:smooth val="1"/>
          <c:extLst>
            <c:ext xmlns:c16="http://schemas.microsoft.com/office/drawing/2014/chart" uri="{C3380CC4-5D6E-409C-BE32-E72D297353CC}">
              <c16:uniqueId val="{00000001-A872-42D2-A3C9-BCAA802139C5}"/>
            </c:ext>
          </c:extLst>
        </c:ser>
        <c:ser>
          <c:idx val="2"/>
          <c:order val="2"/>
          <c:tx>
            <c:strRef>
              <c:f>'Amoritization Scenario 20'!$S$5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20'!$S$6:$S$365</c:f>
              <c:numCache>
                <c:formatCode>"$"#,##0.00_);[Red]\("$"#,##0.00\)</c:formatCode>
                <c:ptCount val="360"/>
                <c:pt idx="0">
                  <c:v>4686</c:v>
                </c:pt>
                <c:pt idx="1">
                  <c:v>9369.0118969341747</c:v>
                </c:pt>
                <c:pt idx="2">
                  <c:v>14049.015147593946</c:v>
                </c:pt>
                <c:pt idx="3">
                  <c:v>18725.989067536175</c:v>
                </c:pt>
                <c:pt idx="4">
                  <c:v>23399.912830112182</c:v>
                </c:pt>
                <c:pt idx="5">
                  <c:v>28070.765465490073</c:v>
                </c:pt>
                <c:pt idx="6">
                  <c:v>32738.525859670357</c:v>
                </c:pt>
                <c:pt idx="7">
                  <c:v>37403.172753494808</c:v>
                </c:pt>
                <c:pt idx="8">
                  <c:v>42064.684741648474</c:v>
                </c:pt>
                <c:pt idx="9">
                  <c:v>46723.040271654871</c:v>
                </c:pt>
                <c:pt idx="10">
                  <c:v>51378.217642864234</c:v>
                </c:pt>
                <c:pt idx="11">
                  <c:v>56030.195005434834</c:v>
                </c:pt>
                <c:pt idx="12">
                  <c:v>60678.95035930728</c:v>
                </c:pt>
                <c:pt idx="13">
                  <c:v>65324.461553171772</c:v>
                </c:pt>
                <c:pt idx="14">
                  <c:v>69966.706283428255</c:v>
                </c:pt>
                <c:pt idx="15">
                  <c:v>74605.662093139428</c:v>
                </c:pt>
                <c:pt idx="16">
                  <c:v>79241.306370976541</c:v>
                </c:pt>
                <c:pt idx="17">
                  <c:v>83873.616350157958</c:v>
                </c:pt>
                <c:pt idx="18">
                  <c:v>88502.569107380419</c:v>
                </c:pt>
                <c:pt idx="19">
                  <c:v>93128.141561742959</c:v>
                </c:pt>
                <c:pt idx="20">
                  <c:v>97750.310473663412</c:v>
                </c:pt>
                <c:pt idx="21">
                  <c:v>102369.0524437875</c:v>
                </c:pt>
                <c:pt idx="22">
                  <c:v>106984.34391189036</c:v>
                </c:pt>
                <c:pt idx="23">
                  <c:v>111596.16115577061</c:v>
                </c:pt>
                <c:pt idx="24">
                  <c:v>116204.48029013669</c:v>
                </c:pt>
                <c:pt idx="25">
                  <c:v>120809.27726548573</c:v>
                </c:pt>
                <c:pt idx="26">
                  <c:v>125410.52786697446</c:v>
                </c:pt>
                <c:pt idx="27">
                  <c:v>130008.20771328259</c:v>
                </c:pt>
                <c:pt idx="28">
                  <c:v>134602.29225546826</c:v>
                </c:pt>
                <c:pt idx="29">
                  <c:v>139192.75677581565</c:v>
                </c:pt>
                <c:pt idx="30">
                  <c:v>143779.5763866746</c:v>
                </c:pt>
                <c:pt idx="31">
                  <c:v>148362.72602929236</c:v>
                </c:pt>
                <c:pt idx="32">
                  <c:v>152942.18047263729</c:v>
                </c:pt>
                <c:pt idx="33">
                  <c:v>157517.91431221442</c:v>
                </c:pt>
                <c:pt idx="34">
                  <c:v>162089.90196887279</c:v>
                </c:pt>
                <c:pt idx="35">
                  <c:v>166658.11768760486</c:v>
                </c:pt>
                <c:pt idx="36">
                  <c:v>171222.53553633738</c:v>
                </c:pt>
                <c:pt idx="37">
                  <c:v>175783.12940471413</c:v>
                </c:pt>
                <c:pt idx="38">
                  <c:v>180339.87300287012</c:v>
                </c:pt>
                <c:pt idx="39">
                  <c:v>184892.73986019762</c:v>
                </c:pt>
                <c:pt idx="40">
                  <c:v>189441.70332410341</c:v>
                </c:pt>
                <c:pt idx="41">
                  <c:v>193986.73655875775</c:v>
                </c:pt>
                <c:pt idx="42">
                  <c:v>198527.8125438345</c:v>
                </c:pt>
                <c:pt idx="43">
                  <c:v>203064.90407324283</c:v>
                </c:pt>
                <c:pt idx="44">
                  <c:v>207597.98375385001</c:v>
                </c:pt>
                <c:pt idx="45">
                  <c:v>212127.02400419555</c:v>
                </c:pt>
                <c:pt idx="46">
                  <c:v>216651.99705319639</c:v>
                </c:pt>
                <c:pt idx="47">
                  <c:v>221172.87493884328</c:v>
                </c:pt>
                <c:pt idx="48">
                  <c:v>225689.62950688816</c:v>
                </c:pt>
                <c:pt idx="49">
                  <c:v>230202.23240952252</c:v>
                </c:pt>
                <c:pt idx="50">
                  <c:v>234710.65510404666</c:v>
                </c:pt>
                <c:pt idx="51">
                  <c:v>239214.86885152984</c:v>
                </c:pt>
                <c:pt idx="52">
                  <c:v>243714.84471546113</c:v>
                </c:pt>
                <c:pt idx="53">
                  <c:v>248210.55356039113</c:v>
                </c:pt>
                <c:pt idx="54">
                  <c:v>252701.9660505642</c:v>
                </c:pt>
                <c:pt idx="55">
                  <c:v>257189.05264854137</c:v>
                </c:pt>
                <c:pt idx="56">
                  <c:v>261671.78361381381</c:v>
                </c:pt>
                <c:pt idx="57">
                  <c:v>266150.12900140666</c:v>
                </c:pt>
                <c:pt idx="58">
                  <c:v>270624.05866047338</c:v>
                </c:pt>
                <c:pt idx="59">
                  <c:v>275093.54223288037</c:v>
                </c:pt>
                <c:pt idx="60">
                  <c:v>279558.54915178183</c:v>
                </c:pt>
                <c:pt idx="61">
                  <c:v>284019.04864018492</c:v>
                </c:pt>
                <c:pt idx="62">
                  <c:v>288475.00970950496</c:v>
                </c:pt>
                <c:pt idx="63">
                  <c:v>292926.40115811076</c:v>
                </c:pt>
                <c:pt idx="64">
                  <c:v>297373.19156985986</c:v>
                </c:pt>
                <c:pt idx="65">
                  <c:v>301815.34931262396</c:v>
                </c:pt>
                <c:pt idx="66">
                  <c:v>306252.84253680374</c:v>
                </c:pt>
                <c:pt idx="67">
                  <c:v>310685.63917383389</c:v>
                </c:pt>
                <c:pt idx="68">
                  <c:v>315113.70693467779</c:v>
                </c:pt>
                <c:pt idx="69">
                  <c:v>319537.0133083117</c:v>
                </c:pt>
                <c:pt idx="70">
                  <c:v>323955.52556019847</c:v>
                </c:pt>
                <c:pt idx="71">
                  <c:v>328369.21073075116</c:v>
                </c:pt>
                <c:pt idx="72">
                  <c:v>332778.03563378559</c:v>
                </c:pt>
                <c:pt idx="73">
                  <c:v>337181.96685496252</c:v>
                </c:pt>
                <c:pt idx="74">
                  <c:v>341580.97075021925</c:v>
                </c:pt>
                <c:pt idx="75">
                  <c:v>345975.01344419003</c:v>
                </c:pt>
                <c:pt idx="76">
                  <c:v>350364.06082861603</c:v>
                </c:pt>
                <c:pt idx="77">
                  <c:v>354748.07856074412</c:v>
                </c:pt>
                <c:pt idx="78">
                  <c:v>359127.0320617148</c:v>
                </c:pt>
                <c:pt idx="79">
                  <c:v>363500.88651493879</c:v>
                </c:pt>
                <c:pt idx="80">
                  <c:v>367869.6068644629</c:v>
                </c:pt>
                <c:pt idx="81">
                  <c:v>372233.15781332413</c:v>
                </c:pt>
                <c:pt idx="82">
                  <c:v>376591.50382189295</c:v>
                </c:pt>
                <c:pt idx="83">
                  <c:v>380944.60910620488</c:v>
                </c:pt>
                <c:pt idx="84">
                  <c:v>385292.43763628061</c:v>
                </c:pt>
                <c:pt idx="85">
                  <c:v>389634.95313443482</c:v>
                </c:pt>
                <c:pt idx="86">
                  <c:v>393972.11907357298</c:v>
                </c:pt>
                <c:pt idx="87">
                  <c:v>398303.8986754769</c:v>
                </c:pt>
                <c:pt idx="88">
                  <c:v>402630.25490907807</c:v>
                </c:pt>
                <c:pt idx="89">
                  <c:v>406951.15048871946</c:v>
                </c:pt>
                <c:pt idx="90">
                  <c:v>411266.54787240503</c:v>
                </c:pt>
                <c:pt idx="91">
                  <c:v>415576.40926003765</c:v>
                </c:pt>
                <c:pt idx="92">
                  <c:v>419880.69659164437</c:v>
                </c:pt>
                <c:pt idx="93">
                  <c:v>424179.37154559005</c:v>
                </c:pt>
                <c:pt idx="94">
                  <c:v>428472.39553677832</c:v>
                </c:pt>
                <c:pt idx="95">
                  <c:v>432759.72971484018</c:v>
                </c:pt>
                <c:pt idx="96">
                  <c:v>437041.33496231039</c:v>
                </c:pt>
                <c:pt idx="97">
                  <c:v>441317.17189279111</c:v>
                </c:pt>
                <c:pt idx="98">
                  <c:v>445587.20084910304</c:v>
                </c:pt>
                <c:pt idx="99">
                  <c:v>449851.3819014238</c:v>
                </c:pt>
                <c:pt idx="100">
                  <c:v>454109.67484541342</c:v>
                </c:pt>
                <c:pt idx="101">
                  <c:v>458362.03920032718</c:v>
                </c:pt>
                <c:pt idx="102">
                  <c:v>462608.43420711515</c:v>
                </c:pt>
                <c:pt idx="103">
                  <c:v>466848.81882650894</c:v>
                </c:pt>
                <c:pt idx="104">
                  <c:v>471083.15173709526</c:v>
                </c:pt>
                <c:pt idx="105">
                  <c:v>475311.39133337606</c:v>
                </c:pt>
                <c:pt idx="106">
                  <c:v>479533.4957238154</c:v>
                </c:pt>
                <c:pt idx="107">
                  <c:v>483749.42272887321</c:v>
                </c:pt>
                <c:pt idx="108">
                  <c:v>487959.12987902499</c:v>
                </c:pt>
                <c:pt idx="109">
                  <c:v>492162.57441276818</c:v>
                </c:pt>
                <c:pt idx="110">
                  <c:v>496359.71327461506</c:v>
                </c:pt>
                <c:pt idx="111">
                  <c:v>500550.50311307132</c:v>
                </c:pt>
                <c:pt idx="112">
                  <c:v>504734.90027860116</c:v>
                </c:pt>
                <c:pt idx="113">
                  <c:v>508912.86082157819</c:v>
                </c:pt>
                <c:pt idx="114">
                  <c:v>513084.34049022233</c:v>
                </c:pt>
                <c:pt idx="115">
                  <c:v>517249.2947285226</c:v>
                </c:pt>
                <c:pt idx="116">
                  <c:v>521407.67867414531</c:v>
                </c:pt>
                <c:pt idx="117">
                  <c:v>525559.44715632836</c:v>
                </c:pt>
                <c:pt idx="118">
                  <c:v>529704.55469376058</c:v>
                </c:pt>
                <c:pt idx="119">
                  <c:v>533842.9554924469</c:v>
                </c:pt>
                <c:pt idx="120">
                  <c:v>537974.60344355833</c:v>
                </c:pt>
                <c:pt idx="121">
                  <c:v>542099.45212126779</c:v>
                </c:pt>
                <c:pt idx="122">
                  <c:v>546217.4547805707</c:v>
                </c:pt>
                <c:pt idx="123">
                  <c:v>550328.56435509049</c:v>
                </c:pt>
                <c:pt idx="124">
                  <c:v>554432.73345486925</c:v>
                </c:pt>
                <c:pt idx="125">
                  <c:v>558529.91436414316</c:v>
                </c:pt>
                <c:pt idx="126">
                  <c:v>562620.05903910252</c:v>
                </c:pt>
                <c:pt idx="127">
                  <c:v>566703.11910563638</c:v>
                </c:pt>
                <c:pt idx="128">
                  <c:v>570779.04585706186</c:v>
                </c:pt>
                <c:pt idx="129">
                  <c:v>574847.79025183758</c:v>
                </c:pt>
                <c:pt idx="130">
                  <c:v>578909.30291126156</c:v>
                </c:pt>
                <c:pt idx="131">
                  <c:v>582963.53411715326</c:v>
                </c:pt>
                <c:pt idx="132">
                  <c:v>587010.43380951963</c:v>
                </c:pt>
                <c:pt idx="133">
                  <c:v>591049.95158420515</c:v>
                </c:pt>
                <c:pt idx="134">
                  <c:v>595082.03669052583</c:v>
                </c:pt>
                <c:pt idx="135">
                  <c:v>599106.63802888663</c:v>
                </c:pt>
                <c:pt idx="136">
                  <c:v>603123.70414838288</c:v>
                </c:pt>
                <c:pt idx="137">
                  <c:v>607133.18324438483</c:v>
                </c:pt>
                <c:pt idx="138">
                  <c:v>611135.02315610589</c:v>
                </c:pt>
                <c:pt idx="139">
                  <c:v>615129.1713641542</c:v>
                </c:pt>
                <c:pt idx="140">
                  <c:v>619115.57498806703</c:v>
                </c:pt>
                <c:pt idx="141">
                  <c:v>623094.18078382849</c:v>
                </c:pt>
                <c:pt idx="142">
                  <c:v>627064.93514136993</c:v>
                </c:pt>
                <c:pt idx="143">
                  <c:v>631027.78408205369</c:v>
                </c:pt>
                <c:pt idx="144">
                  <c:v>634982.67325613881</c:v>
                </c:pt>
                <c:pt idx="145">
                  <c:v>638929.54794022988</c:v>
                </c:pt>
                <c:pt idx="146">
                  <c:v>642868.3530347083</c:v>
                </c:pt>
                <c:pt idx="147">
                  <c:v>646799.03306114546</c:v>
                </c:pt>
                <c:pt idx="148">
                  <c:v>650721.53215969855</c:v>
                </c:pt>
                <c:pt idx="149">
                  <c:v>654635.79408648831</c:v>
                </c:pt>
                <c:pt idx="150">
                  <c:v>658541.76221095899</c:v>
                </c:pt>
                <c:pt idx="151">
                  <c:v>662439.37951321958</c:v>
                </c:pt>
                <c:pt idx="152">
                  <c:v>666328.5885813674</c:v>
                </c:pt>
                <c:pt idx="153">
                  <c:v>670209.33160879288</c:v>
                </c:pt>
                <c:pt idx="154">
                  <c:v>674081.55039146612</c:v>
                </c:pt>
                <c:pt idx="155">
                  <c:v>677945.18632520433</c:v>
                </c:pt>
                <c:pt idx="156">
                  <c:v>681800.18040292116</c:v>
                </c:pt>
                <c:pt idx="157">
                  <c:v>685646.47321185656</c:v>
                </c:pt>
                <c:pt idx="158">
                  <c:v>689484.00493078749</c:v>
                </c:pt>
                <c:pt idx="159">
                  <c:v>693312.71532722027</c:v>
                </c:pt>
                <c:pt idx="160">
                  <c:v>697132.54375456274</c:v>
                </c:pt>
                <c:pt idx="161">
                  <c:v>700943.42914927728</c:v>
                </c:pt>
                <c:pt idx="162">
                  <c:v>704745.3100280147</c:v>
                </c:pt>
                <c:pt idx="163">
                  <c:v>708538.12448472762</c:v>
                </c:pt>
                <c:pt idx="164">
                  <c:v>712321.81018776458</c:v>
                </c:pt>
                <c:pt idx="165">
                  <c:v>716096.30437694408</c:v>
                </c:pt>
                <c:pt idx="166">
                  <c:v>719861.54386060836</c:v>
                </c:pt>
                <c:pt idx="167">
                  <c:v>723617.46501265699</c:v>
                </c:pt>
                <c:pt idx="168">
                  <c:v>727364.00376956013</c:v>
                </c:pt>
                <c:pt idx="169">
                  <c:v>731101.0956273512</c:v>
                </c:pt>
                <c:pt idx="170">
                  <c:v>734828.67563859874</c:v>
                </c:pt>
                <c:pt idx="171">
                  <c:v>738546.67840935779</c:v>
                </c:pt>
                <c:pt idx="172">
                  <c:v>742255.03809609998</c:v>
                </c:pt>
                <c:pt idx="173">
                  <c:v>745953.68840262271</c:v>
                </c:pt>
                <c:pt idx="174">
                  <c:v>749642.56257693691</c:v>
                </c:pt>
                <c:pt idx="175">
                  <c:v>753321.59340813372</c:v>
                </c:pt>
                <c:pt idx="176">
                  <c:v>756990.71322322916</c:v>
                </c:pt>
                <c:pt idx="177">
                  <c:v>760649.85388398764</c:v>
                </c:pt>
                <c:pt idx="178">
                  <c:v>764298.94678372296</c:v>
                </c:pt>
                <c:pt idx="179">
                  <c:v>767937.92284407816</c:v>
                </c:pt>
                <c:pt idx="180">
                  <c:v>771566.71251178242</c:v>
                </c:pt>
                <c:pt idx="181">
                  <c:v>775185.24575538631</c:v>
                </c:pt>
                <c:pt idx="182">
                  <c:v>778793.45206197421</c:v>
                </c:pt>
                <c:pt idx="183">
                  <c:v>782391.26043385407</c:v>
                </c:pt>
                <c:pt idx="184">
                  <c:v>785978.59938522475</c:v>
                </c:pt>
                <c:pt idx="185">
                  <c:v>789555.39693882025</c:v>
                </c:pt>
                <c:pt idx="186">
                  <c:v>793121.58062253089</c:v>
                </c:pt>
                <c:pt idx="187">
                  <c:v>796677.07746600127</c:v>
                </c:pt>
                <c:pt idx="188">
                  <c:v>800221.81399720465</c:v>
                </c:pt>
                <c:pt idx="189">
                  <c:v>803755.71623899427</c:v>
                </c:pt>
                <c:pt idx="190">
                  <c:v>807278.70970563032</c:v>
                </c:pt>
                <c:pt idx="191">
                  <c:v>810790.71939928364</c:v>
                </c:pt>
                <c:pt idx="192">
                  <c:v>814291.6698065151</c:v>
                </c:pt>
                <c:pt idx="193">
                  <c:v>817781.48489473038</c:v>
                </c:pt>
                <c:pt idx="194">
                  <c:v>821260.08810861129</c:v>
                </c:pt>
                <c:pt idx="195">
                  <c:v>824727.40236652188</c:v>
                </c:pt>
                <c:pt idx="196">
                  <c:v>828183.3500568897</c:v>
                </c:pt>
                <c:pt idx="197">
                  <c:v>831627.85303456301</c:v>
                </c:pt>
                <c:pt idx="198">
                  <c:v>835060.832617142</c:v>
                </c:pt>
                <c:pt idx="199">
                  <c:v>838482.20958128537</c:v>
                </c:pt>
                <c:pt idx="200">
                  <c:v>841891.90415899141</c:v>
                </c:pt>
                <c:pt idx="201">
                  <c:v>845289.83603385335</c:v>
                </c:pt>
                <c:pt idx="202">
                  <c:v>848675.92433728918</c:v>
                </c:pt>
                <c:pt idx="203">
                  <c:v>852050.08764474525</c:v>
                </c:pt>
                <c:pt idx="204">
                  <c:v>855412.24397187424</c:v>
                </c:pt>
                <c:pt idx="205">
                  <c:v>858762.31077068648</c:v>
                </c:pt>
                <c:pt idx="206">
                  <c:v>862100.20492567471</c:v>
                </c:pt>
                <c:pt idx="207">
                  <c:v>865425.84274991264</c:v>
                </c:pt>
                <c:pt idx="208">
                  <c:v>868739.13998112641</c:v>
                </c:pt>
                <c:pt idx="209">
                  <c:v>872040.01177773892</c:v>
                </c:pt>
                <c:pt idx="210">
                  <c:v>875328.37271488737</c:v>
                </c:pt>
                <c:pt idx="211">
                  <c:v>878604.13678041287</c:v>
                </c:pt>
                <c:pt idx="212">
                  <c:v>881867.21737082303</c:v>
                </c:pt>
                <c:pt idx="213">
                  <c:v>885117.5272872264</c:v>
                </c:pt>
                <c:pt idx="214">
                  <c:v>888354.97873123921</c:v>
                </c:pt>
                <c:pt idx="215">
                  <c:v>891579.48330086377</c:v>
                </c:pt>
                <c:pt idx="216">
                  <c:v>894790.95198633871</c:v>
                </c:pt>
                <c:pt idx="217">
                  <c:v>897989.29516596044</c:v>
                </c:pt>
                <c:pt idx="218">
                  <c:v>901174.42260187631</c:v>
                </c:pt>
                <c:pt idx="219">
                  <c:v>904346.24343584827</c:v>
                </c:pt>
                <c:pt idx="220">
                  <c:v>907504.66618498787</c:v>
                </c:pt>
                <c:pt idx="221">
                  <c:v>910649.59873746207</c:v>
                </c:pt>
                <c:pt idx="222">
                  <c:v>913780.94834816863</c:v>
                </c:pt>
                <c:pt idx="223">
                  <c:v>916898.62163438299</c:v>
                </c:pt>
                <c:pt idx="224">
                  <c:v>920002.52457137429</c:v>
                </c:pt>
                <c:pt idx="225">
                  <c:v>923092.56248799153</c:v>
                </c:pt>
                <c:pt idx="226">
                  <c:v>926168.6400622197</c:v>
                </c:pt>
                <c:pt idx="227">
                  <c:v>929230.66131670482</c:v>
                </c:pt>
                <c:pt idx="228">
                  <c:v>932278.52961424878</c:v>
                </c:pt>
                <c:pt idx="229">
                  <c:v>935312.14765327249</c:v>
                </c:pt>
                <c:pt idx="230">
                  <c:v>938331.41746324871</c:v>
                </c:pt>
                <c:pt idx="231">
                  <c:v>941336.24040010269</c:v>
                </c:pt>
                <c:pt idx="232">
                  <c:v>944326.51714158163</c:v>
                </c:pt>
                <c:pt idx="233">
                  <c:v>947302.14768259251</c:v>
                </c:pt>
                <c:pt idx="234">
                  <c:v>950263.03133050702</c:v>
                </c:pt>
                <c:pt idx="235">
                  <c:v>953209.06670043501</c:v>
                </c:pt>
                <c:pt idx="236">
                  <c:v>956140.15171046543</c:v>
                </c:pt>
                <c:pt idx="237">
                  <c:v>959056.18357687409</c:v>
                </c:pt>
                <c:pt idx="238">
                  <c:v>961957.05880929844</c:v>
                </c:pt>
                <c:pt idx="239">
                  <c:v>964842.67320587987</c:v>
                </c:pt>
                <c:pt idx="240">
                  <c:v>967712.92184837197</c:v>
                </c:pt>
                <c:pt idx="241">
                  <c:v>970567.69909721543</c:v>
                </c:pt>
                <c:pt idx="242">
                  <c:v>973406.89858657878</c:v>
                </c:pt>
                <c:pt idx="243">
                  <c:v>976230.41321936576</c:v>
                </c:pt>
                <c:pt idx="244">
                  <c:v>979038.13516218727</c:v>
                </c:pt>
                <c:pt idx="245">
                  <c:v>981829.95584029984</c:v>
                </c:pt>
                <c:pt idx="246">
                  <c:v>984605.76593250863</c:v>
                </c:pt>
                <c:pt idx="247">
                  <c:v>987365.45536603546</c:v>
                </c:pt>
                <c:pt idx="248">
                  <c:v>990108.91331135202</c:v>
                </c:pt>
                <c:pt idx="249">
                  <c:v>992836.02817697683</c:v>
                </c:pt>
                <c:pt idx="250">
                  <c:v>995546.687604237</c:v>
                </c:pt>
                <c:pt idx="251">
                  <c:v>998240.77846199367</c:v>
                </c:pt>
                <c:pt idx="252">
                  <c:v>1000918.1868413317</c:v>
                </c:pt>
                <c:pt idx="253">
                  <c:v>1003578.7980502117</c:v>
                </c:pt>
                <c:pt idx="254">
                  <c:v>1006222.4966080871</c:v>
                </c:pt>
                <c:pt idx="255">
                  <c:v>1008849.166240482</c:v>
                </c:pt>
                <c:pt idx="256">
                  <c:v>1011458.6898735338</c:v>
                </c:pt>
                <c:pt idx="257">
                  <c:v>1014050.949628497</c:v>
                </c:pt>
                <c:pt idx="258">
                  <c:v>1016625.8268162097</c:v>
                </c:pt>
                <c:pt idx="259">
                  <c:v>1019183.2019315221</c:v>
                </c:pt>
                <c:pt idx="260">
                  <c:v>1021722.9546476864</c:v>
                </c:pt>
                <c:pt idx="261">
                  <c:v>1024244.9638107086</c:v>
                </c:pt>
                <c:pt idx="262">
                  <c:v>1026749.1074336608</c:v>
                </c:pt>
                <c:pt idx="263">
                  <c:v>1029235.2626909548</c:v>
                </c:pt>
                <c:pt idx="264">
                  <c:v>1031703.305912577</c:v>
                </c:pt>
                <c:pt idx="265">
                  <c:v>1034153.1125782819</c:v>
                </c:pt>
                <c:pt idx="266">
                  <c:v>1036584.5573117478</c:v>
                </c:pt>
                <c:pt idx="267">
                  <c:v>1038997.5138746904</c:v>
                </c:pt>
                <c:pt idx="268">
                  <c:v>1041391.8551609374</c:v>
                </c:pt>
                <c:pt idx="269">
                  <c:v>1043767.4531904616</c:v>
                </c:pt>
                <c:pt idx="270">
                  <c:v>1046124.179103373</c:v>
                </c:pt>
                <c:pt idx="271">
                  <c:v>1048461.9031538697</c:v>
                </c:pt>
                <c:pt idx="272">
                  <c:v>1050780.4947041478</c:v>
                </c:pt>
                <c:pt idx="273">
                  <c:v>1053079.8222182682</c:v>
                </c:pt>
                <c:pt idx="274">
                  <c:v>1055359.7532559824</c:v>
                </c:pt>
                <c:pt idx="275">
                  <c:v>1057620.1544665149</c:v>
                </c:pt>
                <c:pt idx="276">
                  <c:v>1059860.8915823041</c:v>
                </c:pt>
                <c:pt idx="277">
                  <c:v>1062081.8294126985</c:v>
                </c:pt>
                <c:pt idx="278">
                  <c:v>1064282.831837611</c:v>
                </c:pt>
                <c:pt idx="279">
                  <c:v>1066463.761801129</c:v>
                </c:pt>
                <c:pt idx="280">
                  <c:v>1068624.4813050805</c:v>
                </c:pt>
                <c:pt idx="281">
                  <c:v>1070764.8514025556</c:v>
                </c:pt>
                <c:pt idx="282">
                  <c:v>1072884.7321913852</c:v>
                </c:pt>
                <c:pt idx="283">
                  <c:v>1074983.9828075722</c:v>
                </c:pt>
                <c:pt idx="284">
                  <c:v>1077062.4614186797</c:v>
                </c:pt>
                <c:pt idx="285">
                  <c:v>1079120.0252171727</c:v>
                </c:pt>
                <c:pt idx="286">
                  <c:v>1081156.5304137145</c:v>
                </c:pt>
                <c:pt idx="287">
                  <c:v>1083171.8322304166</c:v>
                </c:pt>
                <c:pt idx="288">
                  <c:v>1085165.7848940426</c:v>
                </c:pt>
                <c:pt idx="289">
                  <c:v>1087138.2416291654</c:v>
                </c:pt>
                <c:pt idx="290">
                  <c:v>1089089.0546512762</c:v>
                </c:pt>
                <c:pt idx="291">
                  <c:v>1091018.0751598482</c:v>
                </c:pt>
                <c:pt idx="292">
                  <c:v>1092925.1533313508</c:v>
                </c:pt>
                <c:pt idx="293">
                  <c:v>1094810.1383122166</c:v>
                </c:pt>
                <c:pt idx="294">
                  <c:v>1096672.8782117602</c:v>
                </c:pt>
                <c:pt idx="295">
                  <c:v>1098513.2200950473</c:v>
                </c:pt>
                <c:pt idx="296">
                  <c:v>1100331.009975716</c:v>
                </c:pt>
                <c:pt idx="297">
                  <c:v>1102126.0928087486</c:v>
                </c:pt>
                <c:pt idx="298">
                  <c:v>1103898.3124831924</c:v>
                </c:pt>
                <c:pt idx="299">
                  <c:v>1105647.5118148322</c:v>
                </c:pt>
                <c:pt idx="300">
                  <c:v>1107373.5325388112</c:v>
                </c:pt>
                <c:pt idx="301">
                  <c:v>1109076.2153022019</c:v>
                </c:pt>
                <c:pt idx="302">
                  <c:v>1110755.3996565249</c:v>
                </c:pt>
                <c:pt idx="303">
                  <c:v>1112410.9240502182</c:v>
                </c:pt>
                <c:pt idx="304">
                  <c:v>1114042.6258210521</c:v>
                </c:pt>
                <c:pt idx="305">
                  <c:v>1115650.3411884948</c:v>
                </c:pt>
                <c:pt idx="306">
                  <c:v>1117233.9052460229</c:v>
                </c:pt>
                <c:pt idx="307">
                  <c:v>1118793.1519533806</c:v>
                </c:pt>
                <c:pt idx="308">
                  <c:v>1120327.9141287855</c:v>
                </c:pt>
                <c:pt idx="309">
                  <c:v>1121838.0234410805</c:v>
                </c:pt>
                <c:pt idx="310">
                  <c:v>1123323.3104018318</c:v>
                </c:pt>
                <c:pt idx="311">
                  <c:v>1124783.6043573723</c:v>
                </c:pt>
                <c:pt idx="312">
                  <c:v>1126218.7334807913</c:v>
                </c:pt>
                <c:pt idx="313">
                  <c:v>1127628.5247638682</c:v>
                </c:pt>
                <c:pt idx="314">
                  <c:v>1129012.8040089502</c:v>
                </c:pt>
                <c:pt idx="315">
                  <c:v>1130371.3958207765</c:v>
                </c:pt>
                <c:pt idx="316">
                  <c:v>1131704.1235982431</c:v>
                </c:pt>
                <c:pt idx="317">
                  <c:v>1133010.809526114</c:v>
                </c:pt>
                <c:pt idx="318">
                  <c:v>1134291.2745666732</c:v>
                </c:pt>
                <c:pt idx="319">
                  <c:v>1135545.3384513205</c:v>
                </c:pt>
                <c:pt idx="320">
                  <c:v>1136772.8196721089</c:v>
                </c:pt>
                <c:pt idx="321">
                  <c:v>1137973.5354732242</c:v>
                </c:pt>
                <c:pt idx="322">
                  <c:v>1139147.3018424066</c:v>
                </c:pt>
                <c:pt idx="323">
                  <c:v>1140293.9335023114</c:v>
                </c:pt>
                <c:pt idx="324">
                  <c:v>1141413.243901812</c:v>
                </c:pt>
                <c:pt idx="325">
                  <c:v>1142505.0452072434</c:v>
                </c:pt>
                <c:pt idx="326">
                  <c:v>1143569.1482935839</c:v>
                </c:pt>
                <c:pt idx="327">
                  <c:v>1144605.3627355772</c:v>
                </c:pt>
                <c:pt idx="328">
                  <c:v>1145613.4967987933</c:v>
                </c:pt>
                <c:pt idx="329">
                  <c:v>1146593.3574306283</c:v>
                </c:pt>
                <c:pt idx="330">
                  <c:v>1147544.750251241</c:v>
                </c:pt>
                <c:pt idx="331">
                  <c:v>1148467.4795444298</c:v>
                </c:pt>
                <c:pt idx="332">
                  <c:v>1149361.3482484433</c:v>
                </c:pt>
                <c:pt idx="333">
                  <c:v>1150226.1579467312</c:v>
                </c:pt>
                <c:pt idx="334">
                  <c:v>1151061.708858629</c:v>
                </c:pt>
                <c:pt idx="335">
                  <c:v>1151867.7998299801</c:v>
                </c:pt>
                <c:pt idx="336">
                  <c:v>1152644.2283236936</c:v>
                </c:pt>
                <c:pt idx="337">
                  <c:v>1153390.7904102355</c:v>
                </c:pt>
                <c:pt idx="338">
                  <c:v>1154107.2807580566</c:v>
                </c:pt>
                <c:pt idx="339">
                  <c:v>1154793.4926239531</c:v>
                </c:pt>
                <c:pt idx="340">
                  <c:v>1155449.2178433619</c:v>
                </c:pt>
                <c:pt idx="341">
                  <c:v>1156074.2468205881</c:v>
                </c:pt>
                <c:pt idx="342">
                  <c:v>1156668.3685189669</c:v>
                </c:pt>
                <c:pt idx="343">
                  <c:v>1157231.3704509565</c:v>
                </c:pt>
                <c:pt idx="344">
                  <c:v>1157763.0386681627</c:v>
                </c:pt>
                <c:pt idx="345">
                  <c:v>1158263.1577512962</c:v>
                </c:pt>
                <c:pt idx="346">
                  <c:v>1158731.5108000604</c:v>
                </c:pt>
                <c:pt idx="347">
                  <c:v>1159167.879422969</c:v>
                </c:pt>
                <c:pt idx="348">
                  <c:v>1159572.0437270943</c:v>
                </c:pt>
                <c:pt idx="349">
                  <c:v>1159943.7823077447</c:v>
                </c:pt>
                <c:pt idx="350">
                  <c:v>1160282.8722380712</c:v>
                </c:pt>
                <c:pt idx="351">
                  <c:v>1160589.0890586029</c:v>
                </c:pt>
                <c:pt idx="352">
                  <c:v>1160862.2067667099</c:v>
                </c:pt>
                <c:pt idx="353">
                  <c:v>1161101.9978059942</c:v>
                </c:pt>
                <c:pt idx="354">
                  <c:v>1161308.2330556079</c:v>
                </c:pt>
                <c:pt idx="355">
                  <c:v>1161480.6818194969</c:v>
                </c:pt>
                <c:pt idx="356">
                  <c:v>1161619.1118155718</c:v>
                </c:pt>
                <c:pt idx="357">
                  <c:v>1161723.2891648039</c:v>
                </c:pt>
                <c:pt idx="358">
                  <c:v>1161792.9783802461</c:v>
                </c:pt>
                <c:pt idx="359">
                  <c:v>1161827.9423559785</c:v>
                </c:pt>
              </c:numCache>
            </c:numRef>
          </c:yVal>
          <c:smooth val="1"/>
          <c:extLst>
            <c:ext xmlns:c16="http://schemas.microsoft.com/office/drawing/2014/chart" uri="{C3380CC4-5D6E-409C-BE32-E72D297353CC}">
              <c16:uniqueId val="{00000002-A872-42D2-A3C9-BCAA802139C5}"/>
            </c:ext>
          </c:extLst>
        </c:ser>
        <c:ser>
          <c:idx val="5"/>
          <c:order val="5"/>
          <c:tx>
            <c:strRef>
              <c:f>'Amoritization Scenario 20'!$U$5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20'!$U$6:$U$365</c:f>
              <c:numCache>
                <c:formatCode>"$"#,##0.00_);[Red]\("$"#,##0.00\)</c:formatCode>
                <c:ptCount val="360"/>
                <c:pt idx="0">
                  <c:v>5120.6331732111075</c:v>
                </c:pt>
                <c:pt idx="1">
                  <c:v>10241.266346422217</c:v>
                </c:pt>
                <c:pt idx="2">
                  <c:v>15361.899519633324</c:v>
                </c:pt>
                <c:pt idx="3">
                  <c:v>20482.532692844434</c:v>
                </c:pt>
                <c:pt idx="4">
                  <c:v>25603.16586605554</c:v>
                </c:pt>
                <c:pt idx="5">
                  <c:v>30723.799039266647</c:v>
                </c:pt>
                <c:pt idx="6">
                  <c:v>35844.432212477754</c:v>
                </c:pt>
                <c:pt idx="7">
                  <c:v>40965.06538568886</c:v>
                </c:pt>
                <c:pt idx="8">
                  <c:v>46085.698558899967</c:v>
                </c:pt>
                <c:pt idx="9">
                  <c:v>51206.331732111081</c:v>
                </c:pt>
                <c:pt idx="10">
                  <c:v>56326.964905322187</c:v>
                </c:pt>
                <c:pt idx="11">
                  <c:v>61447.598078533294</c:v>
                </c:pt>
                <c:pt idx="12">
                  <c:v>66568.231251744393</c:v>
                </c:pt>
                <c:pt idx="13">
                  <c:v>71688.864424955493</c:v>
                </c:pt>
                <c:pt idx="14">
                  <c:v>76809.497598166607</c:v>
                </c:pt>
                <c:pt idx="15">
                  <c:v>81930.130771377706</c:v>
                </c:pt>
                <c:pt idx="16">
                  <c:v>87050.76394458882</c:v>
                </c:pt>
                <c:pt idx="17">
                  <c:v>92171.397117799934</c:v>
                </c:pt>
                <c:pt idx="18">
                  <c:v>97292.030291011033</c:v>
                </c:pt>
                <c:pt idx="19">
                  <c:v>102412.66346422215</c:v>
                </c:pt>
                <c:pt idx="20">
                  <c:v>107533.29663743325</c:v>
                </c:pt>
                <c:pt idx="21">
                  <c:v>112653.92981064436</c:v>
                </c:pt>
                <c:pt idx="22">
                  <c:v>117774.56298385547</c:v>
                </c:pt>
                <c:pt idx="23">
                  <c:v>122895.19615706659</c:v>
                </c:pt>
                <c:pt idx="24">
                  <c:v>128015.82933027769</c:v>
                </c:pt>
                <c:pt idx="25">
                  <c:v>133136.46250348879</c:v>
                </c:pt>
                <c:pt idx="26">
                  <c:v>138257.09567669992</c:v>
                </c:pt>
                <c:pt idx="27">
                  <c:v>143377.72884991101</c:v>
                </c:pt>
                <c:pt idx="28">
                  <c:v>148498.36202312211</c:v>
                </c:pt>
                <c:pt idx="29">
                  <c:v>153618.99519633324</c:v>
                </c:pt>
                <c:pt idx="30">
                  <c:v>158739.62836954434</c:v>
                </c:pt>
                <c:pt idx="31">
                  <c:v>163860.26154275544</c:v>
                </c:pt>
                <c:pt idx="32">
                  <c:v>168980.89471596654</c:v>
                </c:pt>
                <c:pt idx="33">
                  <c:v>174101.52788917767</c:v>
                </c:pt>
                <c:pt idx="34">
                  <c:v>179222.16106238877</c:v>
                </c:pt>
                <c:pt idx="35">
                  <c:v>184342.79423559987</c:v>
                </c:pt>
                <c:pt idx="36">
                  <c:v>189463.42740881097</c:v>
                </c:pt>
                <c:pt idx="37">
                  <c:v>194584.06058202207</c:v>
                </c:pt>
                <c:pt idx="38">
                  <c:v>199704.69375523317</c:v>
                </c:pt>
                <c:pt idx="39">
                  <c:v>204825.32692844426</c:v>
                </c:pt>
                <c:pt idx="40">
                  <c:v>209945.96010165536</c:v>
                </c:pt>
                <c:pt idx="41">
                  <c:v>215066.59327486646</c:v>
                </c:pt>
                <c:pt idx="42">
                  <c:v>220187.22644807759</c:v>
                </c:pt>
                <c:pt idx="43">
                  <c:v>225307.85962128869</c:v>
                </c:pt>
                <c:pt idx="44">
                  <c:v>230428.49279449979</c:v>
                </c:pt>
                <c:pt idx="45">
                  <c:v>235549.12596771092</c:v>
                </c:pt>
                <c:pt idx="46">
                  <c:v>240669.75914092202</c:v>
                </c:pt>
                <c:pt idx="47">
                  <c:v>245790.39231413312</c:v>
                </c:pt>
                <c:pt idx="48">
                  <c:v>250911.02548734425</c:v>
                </c:pt>
                <c:pt idx="49">
                  <c:v>256031.65866055535</c:v>
                </c:pt>
                <c:pt idx="50">
                  <c:v>261152.29183376645</c:v>
                </c:pt>
                <c:pt idx="51">
                  <c:v>266272.92500697757</c:v>
                </c:pt>
                <c:pt idx="52">
                  <c:v>271393.55818018864</c:v>
                </c:pt>
                <c:pt idx="53">
                  <c:v>276514.19135339977</c:v>
                </c:pt>
                <c:pt idx="54">
                  <c:v>281634.82452661084</c:v>
                </c:pt>
                <c:pt idx="55">
                  <c:v>286755.45769982197</c:v>
                </c:pt>
                <c:pt idx="56">
                  <c:v>291876.09087303304</c:v>
                </c:pt>
                <c:pt idx="57">
                  <c:v>296996.72404624417</c:v>
                </c:pt>
                <c:pt idx="58">
                  <c:v>302117.35721945524</c:v>
                </c:pt>
                <c:pt idx="59">
                  <c:v>307237.99039266631</c:v>
                </c:pt>
                <c:pt idx="60">
                  <c:v>312358.62356587744</c:v>
                </c:pt>
                <c:pt idx="61">
                  <c:v>317479.25673908857</c:v>
                </c:pt>
                <c:pt idx="62">
                  <c:v>322599.88991229964</c:v>
                </c:pt>
                <c:pt idx="63">
                  <c:v>327720.52308551077</c:v>
                </c:pt>
                <c:pt idx="64">
                  <c:v>332841.15625872184</c:v>
                </c:pt>
                <c:pt idx="65">
                  <c:v>337961.78943193296</c:v>
                </c:pt>
                <c:pt idx="66">
                  <c:v>343082.42260514409</c:v>
                </c:pt>
                <c:pt idx="67">
                  <c:v>348203.05577835522</c:v>
                </c:pt>
                <c:pt idx="68">
                  <c:v>353323.68895156629</c:v>
                </c:pt>
                <c:pt idx="69">
                  <c:v>358444.32212477742</c:v>
                </c:pt>
                <c:pt idx="70">
                  <c:v>363564.95529798849</c:v>
                </c:pt>
                <c:pt idx="71">
                  <c:v>368685.58847119962</c:v>
                </c:pt>
                <c:pt idx="72">
                  <c:v>373806.22164441075</c:v>
                </c:pt>
                <c:pt idx="73">
                  <c:v>378926.85481762182</c:v>
                </c:pt>
                <c:pt idx="74">
                  <c:v>384047.48799083295</c:v>
                </c:pt>
                <c:pt idx="75">
                  <c:v>389168.12116404407</c:v>
                </c:pt>
                <c:pt idx="76">
                  <c:v>394288.75433725514</c:v>
                </c:pt>
                <c:pt idx="77">
                  <c:v>399409.38751046627</c:v>
                </c:pt>
                <c:pt idx="78">
                  <c:v>404530.02068367734</c:v>
                </c:pt>
                <c:pt idx="79">
                  <c:v>409650.65385688847</c:v>
                </c:pt>
                <c:pt idx="80">
                  <c:v>414771.2870300996</c:v>
                </c:pt>
                <c:pt idx="81">
                  <c:v>419891.92020331067</c:v>
                </c:pt>
                <c:pt idx="82">
                  <c:v>425012.55337652174</c:v>
                </c:pt>
                <c:pt idx="83">
                  <c:v>430133.18654973287</c:v>
                </c:pt>
                <c:pt idx="84">
                  <c:v>435253.81972294394</c:v>
                </c:pt>
                <c:pt idx="85">
                  <c:v>440374.45289615507</c:v>
                </c:pt>
                <c:pt idx="86">
                  <c:v>445495.08606936614</c:v>
                </c:pt>
                <c:pt idx="87">
                  <c:v>450615.71924257727</c:v>
                </c:pt>
                <c:pt idx="88">
                  <c:v>455736.35241578834</c:v>
                </c:pt>
                <c:pt idx="89">
                  <c:v>460856.98558899947</c:v>
                </c:pt>
                <c:pt idx="90">
                  <c:v>465977.61876221059</c:v>
                </c:pt>
                <c:pt idx="91">
                  <c:v>471098.25193542172</c:v>
                </c:pt>
                <c:pt idx="92">
                  <c:v>476218.88510863285</c:v>
                </c:pt>
                <c:pt idx="93">
                  <c:v>481339.51828184392</c:v>
                </c:pt>
                <c:pt idx="94">
                  <c:v>486460.15145505505</c:v>
                </c:pt>
                <c:pt idx="95">
                  <c:v>491580.78462826612</c:v>
                </c:pt>
                <c:pt idx="96">
                  <c:v>496701.41780147725</c:v>
                </c:pt>
                <c:pt idx="97">
                  <c:v>501822.05097468838</c:v>
                </c:pt>
                <c:pt idx="98">
                  <c:v>506942.68414789945</c:v>
                </c:pt>
                <c:pt idx="99">
                  <c:v>512063.31732111052</c:v>
                </c:pt>
                <c:pt idx="100">
                  <c:v>517183.95049432159</c:v>
                </c:pt>
                <c:pt idx="101">
                  <c:v>522304.58366753272</c:v>
                </c:pt>
                <c:pt idx="102">
                  <c:v>527425.21684074379</c:v>
                </c:pt>
                <c:pt idx="103">
                  <c:v>532545.85001395491</c:v>
                </c:pt>
                <c:pt idx="104">
                  <c:v>537666.48318716604</c:v>
                </c:pt>
                <c:pt idx="105">
                  <c:v>542787.11636037717</c:v>
                </c:pt>
                <c:pt idx="106">
                  <c:v>547907.7495335883</c:v>
                </c:pt>
                <c:pt idx="107">
                  <c:v>553028.38270679943</c:v>
                </c:pt>
                <c:pt idx="108">
                  <c:v>558149.01588001056</c:v>
                </c:pt>
                <c:pt idx="109">
                  <c:v>563269.64905322157</c:v>
                </c:pt>
                <c:pt idx="110">
                  <c:v>568390.2822264327</c:v>
                </c:pt>
                <c:pt idx="111">
                  <c:v>573510.91539964383</c:v>
                </c:pt>
                <c:pt idx="112">
                  <c:v>578631.54857285495</c:v>
                </c:pt>
                <c:pt idx="113">
                  <c:v>583752.18174606608</c:v>
                </c:pt>
                <c:pt idx="114">
                  <c:v>588872.81491927721</c:v>
                </c:pt>
                <c:pt idx="115">
                  <c:v>593993.44809248834</c:v>
                </c:pt>
                <c:pt idx="116">
                  <c:v>599114.08126569935</c:v>
                </c:pt>
                <c:pt idx="117">
                  <c:v>604234.71443891048</c:v>
                </c:pt>
                <c:pt idx="118">
                  <c:v>609355.34761212161</c:v>
                </c:pt>
                <c:pt idx="119">
                  <c:v>614475.98078533274</c:v>
                </c:pt>
                <c:pt idx="120">
                  <c:v>619596.61395854387</c:v>
                </c:pt>
                <c:pt idx="121">
                  <c:v>624717.24713175488</c:v>
                </c:pt>
                <c:pt idx="122">
                  <c:v>629837.88030496601</c:v>
                </c:pt>
                <c:pt idx="123">
                  <c:v>634958.51347817713</c:v>
                </c:pt>
                <c:pt idx="124">
                  <c:v>640079.14665138826</c:v>
                </c:pt>
                <c:pt idx="125">
                  <c:v>645199.77982459939</c:v>
                </c:pt>
                <c:pt idx="126">
                  <c:v>650320.4129978104</c:v>
                </c:pt>
                <c:pt idx="127">
                  <c:v>655441.04617102153</c:v>
                </c:pt>
                <c:pt idx="128">
                  <c:v>660561.67934423266</c:v>
                </c:pt>
                <c:pt idx="129">
                  <c:v>665682.31251744379</c:v>
                </c:pt>
                <c:pt idx="130">
                  <c:v>670802.94569065492</c:v>
                </c:pt>
                <c:pt idx="131">
                  <c:v>675923.57886386605</c:v>
                </c:pt>
                <c:pt idx="132">
                  <c:v>681044.21203707717</c:v>
                </c:pt>
                <c:pt idx="133">
                  <c:v>686164.8452102883</c:v>
                </c:pt>
                <c:pt idx="134">
                  <c:v>691285.47838349943</c:v>
                </c:pt>
                <c:pt idx="135">
                  <c:v>696406.11155671056</c:v>
                </c:pt>
                <c:pt idx="136">
                  <c:v>701526.74472992169</c:v>
                </c:pt>
                <c:pt idx="137">
                  <c:v>706647.37790313282</c:v>
                </c:pt>
                <c:pt idx="138">
                  <c:v>711768.01107634383</c:v>
                </c:pt>
                <c:pt idx="139">
                  <c:v>716888.64424955496</c:v>
                </c:pt>
                <c:pt idx="140">
                  <c:v>722009.27742276597</c:v>
                </c:pt>
                <c:pt idx="141">
                  <c:v>727129.9105959771</c:v>
                </c:pt>
                <c:pt idx="142">
                  <c:v>732250.54376918823</c:v>
                </c:pt>
                <c:pt idx="143">
                  <c:v>737371.17694239935</c:v>
                </c:pt>
                <c:pt idx="144">
                  <c:v>742491.81011561037</c:v>
                </c:pt>
                <c:pt idx="145">
                  <c:v>747612.44328882149</c:v>
                </c:pt>
                <c:pt idx="146">
                  <c:v>752733.07646203251</c:v>
                </c:pt>
                <c:pt idx="147">
                  <c:v>757853.70963524375</c:v>
                </c:pt>
                <c:pt idx="148">
                  <c:v>762974.34280845476</c:v>
                </c:pt>
                <c:pt idx="149">
                  <c:v>768094.97598166589</c:v>
                </c:pt>
                <c:pt idx="150">
                  <c:v>773215.60915487702</c:v>
                </c:pt>
                <c:pt idx="151">
                  <c:v>778336.24232808815</c:v>
                </c:pt>
                <c:pt idx="152">
                  <c:v>783456.87550129928</c:v>
                </c:pt>
                <c:pt idx="153">
                  <c:v>788577.50867451041</c:v>
                </c:pt>
                <c:pt idx="154">
                  <c:v>793698.14184772165</c:v>
                </c:pt>
                <c:pt idx="155">
                  <c:v>798818.77502093266</c:v>
                </c:pt>
                <c:pt idx="156">
                  <c:v>803939.40819414379</c:v>
                </c:pt>
                <c:pt idx="157">
                  <c:v>809060.04136735492</c:v>
                </c:pt>
                <c:pt idx="158">
                  <c:v>814180.67454056605</c:v>
                </c:pt>
                <c:pt idx="159">
                  <c:v>819301.30771377718</c:v>
                </c:pt>
                <c:pt idx="160">
                  <c:v>824421.9408869883</c:v>
                </c:pt>
                <c:pt idx="161">
                  <c:v>829542.57406019932</c:v>
                </c:pt>
                <c:pt idx="162">
                  <c:v>834663.20723341045</c:v>
                </c:pt>
                <c:pt idx="163">
                  <c:v>839783.84040662157</c:v>
                </c:pt>
                <c:pt idx="164">
                  <c:v>844904.4735798327</c:v>
                </c:pt>
                <c:pt idx="165">
                  <c:v>850025.10675304383</c:v>
                </c:pt>
                <c:pt idx="166">
                  <c:v>855145.73992625484</c:v>
                </c:pt>
                <c:pt idx="167">
                  <c:v>860266.37309946585</c:v>
                </c:pt>
                <c:pt idx="168">
                  <c:v>865387.00627267698</c:v>
                </c:pt>
                <c:pt idx="169">
                  <c:v>870507.63944588811</c:v>
                </c:pt>
                <c:pt idx="170">
                  <c:v>875628.27261909912</c:v>
                </c:pt>
                <c:pt idx="171">
                  <c:v>880748.90579231025</c:v>
                </c:pt>
                <c:pt idx="172">
                  <c:v>885869.53896552138</c:v>
                </c:pt>
                <c:pt idx="173">
                  <c:v>890990.17213873251</c:v>
                </c:pt>
                <c:pt idx="174">
                  <c:v>896110.80531194364</c:v>
                </c:pt>
                <c:pt idx="175">
                  <c:v>901231.43848515465</c:v>
                </c:pt>
                <c:pt idx="176">
                  <c:v>906352.07165836578</c:v>
                </c:pt>
                <c:pt idx="177">
                  <c:v>911472.70483157691</c:v>
                </c:pt>
                <c:pt idx="178">
                  <c:v>916593.33800478803</c:v>
                </c:pt>
                <c:pt idx="179">
                  <c:v>921713.97117799916</c:v>
                </c:pt>
                <c:pt idx="180">
                  <c:v>926834.60435121018</c:v>
                </c:pt>
                <c:pt idx="181">
                  <c:v>931955.2375244213</c:v>
                </c:pt>
                <c:pt idx="182">
                  <c:v>937075.87069763243</c:v>
                </c:pt>
                <c:pt idx="183">
                  <c:v>942196.50387084356</c:v>
                </c:pt>
                <c:pt idx="184">
                  <c:v>947317.13704405469</c:v>
                </c:pt>
                <c:pt idx="185">
                  <c:v>952437.7702172657</c:v>
                </c:pt>
                <c:pt idx="186">
                  <c:v>957558.40339047671</c:v>
                </c:pt>
                <c:pt idx="187">
                  <c:v>962679.03656368796</c:v>
                </c:pt>
                <c:pt idx="188">
                  <c:v>967799.66973689897</c:v>
                </c:pt>
                <c:pt idx="189">
                  <c:v>972920.3029101101</c:v>
                </c:pt>
                <c:pt idx="190">
                  <c:v>978040.93608332123</c:v>
                </c:pt>
                <c:pt idx="191">
                  <c:v>983161.56925653224</c:v>
                </c:pt>
                <c:pt idx="192">
                  <c:v>988282.20242974348</c:v>
                </c:pt>
                <c:pt idx="193">
                  <c:v>993402.8356029545</c:v>
                </c:pt>
                <c:pt idx="194">
                  <c:v>998523.46877616562</c:v>
                </c:pt>
                <c:pt idx="195">
                  <c:v>1003644.1019493768</c:v>
                </c:pt>
                <c:pt idx="196">
                  <c:v>1008764.7351225878</c:v>
                </c:pt>
                <c:pt idx="197">
                  <c:v>1013885.3682957989</c:v>
                </c:pt>
                <c:pt idx="198">
                  <c:v>1019006.00146901</c:v>
                </c:pt>
                <c:pt idx="199">
                  <c:v>1024126.634642221</c:v>
                </c:pt>
                <c:pt idx="200">
                  <c:v>1029247.2678154322</c:v>
                </c:pt>
                <c:pt idx="201">
                  <c:v>1034367.9009886432</c:v>
                </c:pt>
                <c:pt idx="202">
                  <c:v>1039488.5341618543</c:v>
                </c:pt>
                <c:pt idx="203">
                  <c:v>1044609.1673350654</c:v>
                </c:pt>
                <c:pt idx="204">
                  <c:v>1049729.8005082766</c:v>
                </c:pt>
                <c:pt idx="205">
                  <c:v>1054850.4336814876</c:v>
                </c:pt>
                <c:pt idx="206">
                  <c:v>1059971.0668546986</c:v>
                </c:pt>
                <c:pt idx="207">
                  <c:v>1065091.7000279098</c:v>
                </c:pt>
                <c:pt idx="208">
                  <c:v>1070212.3332011208</c:v>
                </c:pt>
                <c:pt idx="209">
                  <c:v>1075332.9663743319</c:v>
                </c:pt>
                <c:pt idx="210">
                  <c:v>1080453.5995475431</c:v>
                </c:pt>
                <c:pt idx="211">
                  <c:v>1085574.2327207541</c:v>
                </c:pt>
                <c:pt idx="212">
                  <c:v>1090694.8658939654</c:v>
                </c:pt>
                <c:pt idx="213">
                  <c:v>1095815.4990671764</c:v>
                </c:pt>
                <c:pt idx="214">
                  <c:v>1100936.1322403876</c:v>
                </c:pt>
                <c:pt idx="215">
                  <c:v>1106056.7654135986</c:v>
                </c:pt>
                <c:pt idx="216">
                  <c:v>1111177.3985868096</c:v>
                </c:pt>
                <c:pt idx="217">
                  <c:v>1116298.0317600206</c:v>
                </c:pt>
                <c:pt idx="218">
                  <c:v>1121418.6649332319</c:v>
                </c:pt>
                <c:pt idx="219">
                  <c:v>1126539.2981064431</c:v>
                </c:pt>
                <c:pt idx="220">
                  <c:v>1131659.9312796541</c:v>
                </c:pt>
                <c:pt idx="221">
                  <c:v>1136780.5644528652</c:v>
                </c:pt>
                <c:pt idx="222">
                  <c:v>1141901.1976260762</c:v>
                </c:pt>
                <c:pt idx="223">
                  <c:v>1147021.8307992874</c:v>
                </c:pt>
                <c:pt idx="224">
                  <c:v>1152142.4639724984</c:v>
                </c:pt>
                <c:pt idx="225">
                  <c:v>1157263.0971457097</c:v>
                </c:pt>
                <c:pt idx="226">
                  <c:v>1162383.7303189207</c:v>
                </c:pt>
                <c:pt idx="227">
                  <c:v>1167504.3634921317</c:v>
                </c:pt>
                <c:pt idx="228">
                  <c:v>1172624.9966653427</c:v>
                </c:pt>
                <c:pt idx="229">
                  <c:v>1177745.629838554</c:v>
                </c:pt>
                <c:pt idx="230">
                  <c:v>1182866.263011765</c:v>
                </c:pt>
                <c:pt idx="231">
                  <c:v>1187986.8961849762</c:v>
                </c:pt>
                <c:pt idx="232">
                  <c:v>1193107.5293581872</c:v>
                </c:pt>
                <c:pt idx="233">
                  <c:v>1198228.1625313985</c:v>
                </c:pt>
                <c:pt idx="234">
                  <c:v>1203348.7957046095</c:v>
                </c:pt>
                <c:pt idx="235">
                  <c:v>1208469.4288778207</c:v>
                </c:pt>
                <c:pt idx="236">
                  <c:v>1213590.0620510317</c:v>
                </c:pt>
                <c:pt idx="237">
                  <c:v>1218710.6952242428</c:v>
                </c:pt>
                <c:pt idx="238">
                  <c:v>1223831.328397454</c:v>
                </c:pt>
                <c:pt idx="239">
                  <c:v>1228951.9615706652</c:v>
                </c:pt>
                <c:pt idx="240">
                  <c:v>1234072.5947438763</c:v>
                </c:pt>
                <c:pt idx="241">
                  <c:v>1239193.2279170875</c:v>
                </c:pt>
                <c:pt idx="242">
                  <c:v>1244313.8610902985</c:v>
                </c:pt>
                <c:pt idx="243">
                  <c:v>1249434.4942635098</c:v>
                </c:pt>
                <c:pt idx="244">
                  <c:v>1254555.1274367208</c:v>
                </c:pt>
                <c:pt idx="245">
                  <c:v>1259675.7606099318</c:v>
                </c:pt>
                <c:pt idx="246">
                  <c:v>1264796.393783143</c:v>
                </c:pt>
                <c:pt idx="247">
                  <c:v>1269917.026956354</c:v>
                </c:pt>
                <c:pt idx="248">
                  <c:v>1275037.6601295653</c:v>
                </c:pt>
                <c:pt idx="249">
                  <c:v>1280158.2933027763</c:v>
                </c:pt>
                <c:pt idx="250">
                  <c:v>1285278.9264759875</c:v>
                </c:pt>
                <c:pt idx="251">
                  <c:v>1290399.5596491985</c:v>
                </c:pt>
                <c:pt idx="252">
                  <c:v>1295520.1928224098</c:v>
                </c:pt>
                <c:pt idx="253">
                  <c:v>1300640.8259956208</c:v>
                </c:pt>
                <c:pt idx="254">
                  <c:v>1305761.4591688318</c:v>
                </c:pt>
                <c:pt idx="255">
                  <c:v>1310882.0923420431</c:v>
                </c:pt>
                <c:pt idx="256">
                  <c:v>1316002.7255152543</c:v>
                </c:pt>
                <c:pt idx="257">
                  <c:v>1321123.3586884653</c:v>
                </c:pt>
                <c:pt idx="258">
                  <c:v>1326243.9918616763</c:v>
                </c:pt>
                <c:pt idx="259">
                  <c:v>1331364.6250348876</c:v>
                </c:pt>
                <c:pt idx="260">
                  <c:v>1336485.2582080986</c:v>
                </c:pt>
                <c:pt idx="261">
                  <c:v>1341605.8913813098</c:v>
                </c:pt>
                <c:pt idx="262">
                  <c:v>1346726.5245545208</c:v>
                </c:pt>
                <c:pt idx="263">
                  <c:v>1351847.1577277319</c:v>
                </c:pt>
                <c:pt idx="264">
                  <c:v>1356967.7909009431</c:v>
                </c:pt>
                <c:pt idx="265">
                  <c:v>1362088.4240741541</c:v>
                </c:pt>
                <c:pt idx="266">
                  <c:v>1367209.0572473654</c:v>
                </c:pt>
                <c:pt idx="267">
                  <c:v>1372329.6904205764</c:v>
                </c:pt>
                <c:pt idx="268">
                  <c:v>1377450.3235937874</c:v>
                </c:pt>
                <c:pt idx="269">
                  <c:v>1382570.9567669986</c:v>
                </c:pt>
                <c:pt idx="270">
                  <c:v>1387691.5899402096</c:v>
                </c:pt>
                <c:pt idx="271">
                  <c:v>1392812.2231134209</c:v>
                </c:pt>
                <c:pt idx="272">
                  <c:v>1397932.8562866319</c:v>
                </c:pt>
                <c:pt idx="273">
                  <c:v>1403053.4894598429</c:v>
                </c:pt>
                <c:pt idx="274">
                  <c:v>1408174.1226330542</c:v>
                </c:pt>
                <c:pt idx="275">
                  <c:v>1413294.7558062652</c:v>
                </c:pt>
                <c:pt idx="276">
                  <c:v>1418415.3889794764</c:v>
                </c:pt>
                <c:pt idx="277">
                  <c:v>1423536.0221526874</c:v>
                </c:pt>
                <c:pt idx="278">
                  <c:v>1428656.6553258984</c:v>
                </c:pt>
                <c:pt idx="279">
                  <c:v>1433777.2884991094</c:v>
                </c:pt>
                <c:pt idx="280">
                  <c:v>1438897.9216723207</c:v>
                </c:pt>
                <c:pt idx="281">
                  <c:v>1444018.5548455317</c:v>
                </c:pt>
                <c:pt idx="282">
                  <c:v>1449139.1880187429</c:v>
                </c:pt>
                <c:pt idx="283">
                  <c:v>1454259.821191954</c:v>
                </c:pt>
                <c:pt idx="284">
                  <c:v>1459380.4543651652</c:v>
                </c:pt>
                <c:pt idx="285">
                  <c:v>1464501.0875383765</c:v>
                </c:pt>
                <c:pt idx="286">
                  <c:v>1469621.7207115875</c:v>
                </c:pt>
                <c:pt idx="287">
                  <c:v>1474742.3538847987</c:v>
                </c:pt>
                <c:pt idx="288">
                  <c:v>1479862.9870580097</c:v>
                </c:pt>
                <c:pt idx="289">
                  <c:v>1484983.620231221</c:v>
                </c:pt>
                <c:pt idx="290">
                  <c:v>1490104.253404432</c:v>
                </c:pt>
                <c:pt idx="291">
                  <c:v>1495224.886577643</c:v>
                </c:pt>
                <c:pt idx="292">
                  <c:v>1500345.519750854</c:v>
                </c:pt>
                <c:pt idx="293">
                  <c:v>1505466.152924065</c:v>
                </c:pt>
                <c:pt idx="294">
                  <c:v>1510586.7860972763</c:v>
                </c:pt>
                <c:pt idx="295">
                  <c:v>1515707.4192704875</c:v>
                </c:pt>
                <c:pt idx="296">
                  <c:v>1520828.0524436985</c:v>
                </c:pt>
                <c:pt idx="297">
                  <c:v>1525948.6856169095</c:v>
                </c:pt>
                <c:pt idx="298">
                  <c:v>1531069.3187901205</c:v>
                </c:pt>
                <c:pt idx="299">
                  <c:v>1536189.9519633316</c:v>
                </c:pt>
                <c:pt idx="300">
                  <c:v>1541310.5851365426</c:v>
                </c:pt>
                <c:pt idx="301">
                  <c:v>1546431.2183097538</c:v>
                </c:pt>
                <c:pt idx="302">
                  <c:v>1551551.8514829648</c:v>
                </c:pt>
                <c:pt idx="303">
                  <c:v>1556672.4846561761</c:v>
                </c:pt>
                <c:pt idx="304">
                  <c:v>1561793.1178293871</c:v>
                </c:pt>
                <c:pt idx="305">
                  <c:v>1566913.7510025981</c:v>
                </c:pt>
                <c:pt idx="306">
                  <c:v>1572034.3841758093</c:v>
                </c:pt>
                <c:pt idx="307">
                  <c:v>1577155.0173490203</c:v>
                </c:pt>
                <c:pt idx="308">
                  <c:v>1582275.6505222316</c:v>
                </c:pt>
                <c:pt idx="309">
                  <c:v>1587396.2836954426</c:v>
                </c:pt>
                <c:pt idx="310">
                  <c:v>1592516.9168686536</c:v>
                </c:pt>
                <c:pt idx="311">
                  <c:v>1597637.5500418646</c:v>
                </c:pt>
                <c:pt idx="312">
                  <c:v>1602758.1832150756</c:v>
                </c:pt>
                <c:pt idx="313">
                  <c:v>1607878.8163882869</c:v>
                </c:pt>
                <c:pt idx="314">
                  <c:v>1612999.4495614979</c:v>
                </c:pt>
                <c:pt idx="315">
                  <c:v>1618120.0827347091</c:v>
                </c:pt>
                <c:pt idx="316">
                  <c:v>1623240.7159079202</c:v>
                </c:pt>
                <c:pt idx="317">
                  <c:v>1628361.3490811312</c:v>
                </c:pt>
                <c:pt idx="318">
                  <c:v>1633481.9822543422</c:v>
                </c:pt>
                <c:pt idx="319">
                  <c:v>1638602.6154275532</c:v>
                </c:pt>
                <c:pt idx="320">
                  <c:v>1643723.2486007642</c:v>
                </c:pt>
                <c:pt idx="321">
                  <c:v>1648843.8817739752</c:v>
                </c:pt>
                <c:pt idx="322">
                  <c:v>1653964.5149471865</c:v>
                </c:pt>
                <c:pt idx="323">
                  <c:v>1659085.1481203977</c:v>
                </c:pt>
                <c:pt idx="324">
                  <c:v>1664205.7812936087</c:v>
                </c:pt>
                <c:pt idx="325">
                  <c:v>1669326.41446682</c:v>
                </c:pt>
                <c:pt idx="326">
                  <c:v>1674447.0476400312</c:v>
                </c:pt>
                <c:pt idx="327">
                  <c:v>1679567.6808132422</c:v>
                </c:pt>
                <c:pt idx="328">
                  <c:v>1684688.3139864537</c:v>
                </c:pt>
                <c:pt idx="329">
                  <c:v>1689808.9471596647</c:v>
                </c:pt>
                <c:pt idx="330">
                  <c:v>1694929.5803328757</c:v>
                </c:pt>
                <c:pt idx="331">
                  <c:v>1700050.213506087</c:v>
                </c:pt>
                <c:pt idx="332">
                  <c:v>1705170.846679298</c:v>
                </c:pt>
                <c:pt idx="333">
                  <c:v>1710291.4798525092</c:v>
                </c:pt>
                <c:pt idx="334">
                  <c:v>1715412.1130257202</c:v>
                </c:pt>
                <c:pt idx="335">
                  <c:v>1720532.7461989312</c:v>
                </c:pt>
                <c:pt idx="336">
                  <c:v>1725653.3793721423</c:v>
                </c:pt>
                <c:pt idx="337">
                  <c:v>1730774.0125453535</c:v>
                </c:pt>
                <c:pt idx="338">
                  <c:v>1735894.6457185647</c:v>
                </c:pt>
                <c:pt idx="339">
                  <c:v>1741015.2788917758</c:v>
                </c:pt>
                <c:pt idx="340">
                  <c:v>1746135.912064987</c:v>
                </c:pt>
                <c:pt idx="341">
                  <c:v>1751256.545238198</c:v>
                </c:pt>
                <c:pt idx="342">
                  <c:v>1756377.178411409</c:v>
                </c:pt>
                <c:pt idx="343">
                  <c:v>1761497.8115846203</c:v>
                </c:pt>
                <c:pt idx="344">
                  <c:v>1766618.4447578315</c:v>
                </c:pt>
                <c:pt idx="345">
                  <c:v>1771739.0779310428</c:v>
                </c:pt>
                <c:pt idx="346">
                  <c:v>1776859.7111042538</c:v>
                </c:pt>
                <c:pt idx="347">
                  <c:v>1781980.3442774648</c:v>
                </c:pt>
                <c:pt idx="348">
                  <c:v>1787100.9774506758</c:v>
                </c:pt>
                <c:pt idx="349">
                  <c:v>1792221.6106238868</c:v>
                </c:pt>
                <c:pt idx="350">
                  <c:v>1797342.2437970978</c:v>
                </c:pt>
                <c:pt idx="351">
                  <c:v>1802462.8769703091</c:v>
                </c:pt>
                <c:pt idx="352">
                  <c:v>1807583.5101435203</c:v>
                </c:pt>
                <c:pt idx="353">
                  <c:v>1812704.1433167313</c:v>
                </c:pt>
                <c:pt idx="354">
                  <c:v>1817824.7764899423</c:v>
                </c:pt>
                <c:pt idx="355">
                  <c:v>1822945.4096631533</c:v>
                </c:pt>
                <c:pt idx="356">
                  <c:v>1828066.0428363646</c:v>
                </c:pt>
                <c:pt idx="357">
                  <c:v>1833186.6760095758</c:v>
                </c:pt>
                <c:pt idx="358">
                  <c:v>1838307.3091827868</c:v>
                </c:pt>
                <c:pt idx="359">
                  <c:v>1843427.9423559979</c:v>
                </c:pt>
              </c:numCache>
            </c:numRef>
          </c:yVal>
          <c:smooth val="1"/>
          <c:extLst>
            <c:ext xmlns:c16="http://schemas.microsoft.com/office/drawing/2014/chart" uri="{C3380CC4-5D6E-409C-BE32-E72D297353CC}">
              <c16:uniqueId val="{00000003-A872-42D2-A3C9-BCAA802139C5}"/>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Scenario 20'!$N$5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20'!$N$6:$N$365</c:f>
              <c:numCache>
                <c:formatCode>"$"#,##0.00_);[Red]\("$"#,##0.00\)</c:formatCode>
                <c:ptCount val="360"/>
                <c:pt idx="0">
                  <c:v>434.63317321110753</c:v>
                </c:pt>
                <c:pt idx="1">
                  <c:v>437.62127627693371</c:v>
                </c:pt>
                <c:pt idx="2">
                  <c:v>440.62992255133759</c:v>
                </c:pt>
                <c:pt idx="3">
                  <c:v>443.65925326887827</c:v>
                </c:pt>
                <c:pt idx="4">
                  <c:v>446.70941063510145</c:v>
                </c:pt>
                <c:pt idx="5">
                  <c:v>449.78053783321775</c:v>
                </c:pt>
                <c:pt idx="6">
                  <c:v>452.87277903082122</c:v>
                </c:pt>
                <c:pt idx="7">
                  <c:v>455.98627938665777</c:v>
                </c:pt>
                <c:pt idx="8">
                  <c:v>459.12118505744093</c:v>
                </c:pt>
                <c:pt idx="9">
                  <c:v>462.27764320471124</c:v>
                </c:pt>
                <c:pt idx="10">
                  <c:v>465.455802001743</c:v>
                </c:pt>
                <c:pt idx="11">
                  <c:v>468.65581064050548</c:v>
                </c:pt>
                <c:pt idx="12">
                  <c:v>471.87781933865881</c:v>
                </c:pt>
                <c:pt idx="13">
                  <c:v>475.12197934661253</c:v>
                </c:pt>
                <c:pt idx="14">
                  <c:v>478.38844295462059</c:v>
                </c:pt>
                <c:pt idx="15">
                  <c:v>481.67736349993356</c:v>
                </c:pt>
                <c:pt idx="16">
                  <c:v>484.98889537399555</c:v>
                </c:pt>
                <c:pt idx="17">
                  <c:v>488.32319402969188</c:v>
                </c:pt>
                <c:pt idx="18">
                  <c:v>491.68041598864602</c:v>
                </c:pt>
                <c:pt idx="19">
                  <c:v>495.06071884856829</c:v>
                </c:pt>
                <c:pt idx="20">
                  <c:v>498.46426129065185</c:v>
                </c:pt>
                <c:pt idx="21">
                  <c:v>501.89120308702513</c:v>
                </c:pt>
                <c:pt idx="22">
                  <c:v>505.34170510824879</c:v>
                </c:pt>
                <c:pt idx="23">
                  <c:v>508.81592933086813</c:v>
                </c:pt>
                <c:pt idx="24">
                  <c:v>512.31403884501833</c:v>
                </c:pt>
                <c:pt idx="25">
                  <c:v>515.83619786207782</c:v>
                </c:pt>
                <c:pt idx="26">
                  <c:v>519.382571722379</c:v>
                </c:pt>
                <c:pt idx="27">
                  <c:v>522.95332690297073</c:v>
                </c:pt>
                <c:pt idx="28">
                  <c:v>526.54863102542822</c:v>
                </c:pt>
                <c:pt idx="29">
                  <c:v>530.16865286372831</c:v>
                </c:pt>
                <c:pt idx="30">
                  <c:v>533.81356235216663</c:v>
                </c:pt>
                <c:pt idx="31">
                  <c:v>537.48353059333749</c:v>
                </c:pt>
                <c:pt idx="32">
                  <c:v>541.17872986616658</c:v>
                </c:pt>
                <c:pt idx="33">
                  <c:v>544.89933363399723</c:v>
                </c:pt>
                <c:pt idx="34">
                  <c:v>548.64551655273044</c:v>
                </c:pt>
                <c:pt idx="35">
                  <c:v>552.41745447903031</c:v>
                </c:pt>
                <c:pt idx="36">
                  <c:v>556.21532447857317</c:v>
                </c:pt>
                <c:pt idx="37">
                  <c:v>560.03930483436397</c:v>
                </c:pt>
                <c:pt idx="38">
                  <c:v>563.88957505510007</c:v>
                </c:pt>
                <c:pt idx="39">
                  <c:v>567.76631588360397</c:v>
                </c:pt>
                <c:pt idx="40">
                  <c:v>571.66970930530351</c:v>
                </c:pt>
                <c:pt idx="41">
                  <c:v>575.59993855677749</c:v>
                </c:pt>
                <c:pt idx="42">
                  <c:v>579.55718813435487</c:v>
                </c:pt>
                <c:pt idx="43">
                  <c:v>583.54164380277871</c:v>
                </c:pt>
                <c:pt idx="44">
                  <c:v>587.55349260392359</c:v>
                </c:pt>
                <c:pt idx="45">
                  <c:v>591.59292286557502</c:v>
                </c:pt>
                <c:pt idx="46">
                  <c:v>595.66012421027608</c:v>
                </c:pt>
                <c:pt idx="47">
                  <c:v>599.75528756422136</c:v>
                </c:pt>
                <c:pt idx="48">
                  <c:v>603.8786051662255</c:v>
                </c:pt>
                <c:pt idx="49">
                  <c:v>608.03027057674353</c:v>
                </c:pt>
                <c:pt idx="50">
                  <c:v>612.2104786869586</c:v>
                </c:pt>
                <c:pt idx="51">
                  <c:v>616.41942572793141</c:v>
                </c:pt>
                <c:pt idx="52">
                  <c:v>620.65730927981076</c:v>
                </c:pt>
                <c:pt idx="53">
                  <c:v>624.92432828110941</c:v>
                </c:pt>
                <c:pt idx="54">
                  <c:v>629.2206830380419</c:v>
                </c:pt>
                <c:pt idx="55">
                  <c:v>633.5465752339278</c:v>
                </c:pt>
                <c:pt idx="56">
                  <c:v>637.90220793866138</c:v>
                </c:pt>
                <c:pt idx="57">
                  <c:v>642.28778561823856</c:v>
                </c:pt>
                <c:pt idx="58">
                  <c:v>646.70351414436391</c:v>
                </c:pt>
                <c:pt idx="59">
                  <c:v>651.14960080410674</c:v>
                </c:pt>
                <c:pt idx="60">
                  <c:v>655.62625430963544</c:v>
                </c:pt>
                <c:pt idx="61">
                  <c:v>660.13368480801364</c:v>
                </c:pt>
                <c:pt idx="62">
                  <c:v>664.67210389106913</c:v>
                </c:pt>
                <c:pt idx="63">
                  <c:v>669.24172460532009</c:v>
                </c:pt>
                <c:pt idx="64">
                  <c:v>673.84276146198135</c:v>
                </c:pt>
                <c:pt idx="65">
                  <c:v>678.47543044703252</c:v>
                </c:pt>
                <c:pt idx="66">
                  <c:v>683.13994903135608</c:v>
                </c:pt>
                <c:pt idx="67">
                  <c:v>687.83653618094741</c:v>
                </c:pt>
                <c:pt idx="68">
                  <c:v>692.56541236719113</c:v>
                </c:pt>
                <c:pt idx="69">
                  <c:v>697.32679957721575</c:v>
                </c:pt>
                <c:pt idx="70">
                  <c:v>702.12092132430917</c:v>
                </c:pt>
                <c:pt idx="71">
                  <c:v>706.94800265841423</c:v>
                </c:pt>
                <c:pt idx="72">
                  <c:v>711.80827017669071</c:v>
                </c:pt>
                <c:pt idx="73">
                  <c:v>716.7019520341546</c:v>
                </c:pt>
                <c:pt idx="74">
                  <c:v>721.62927795439009</c:v>
                </c:pt>
                <c:pt idx="75">
                  <c:v>726.5904792403262</c:v>
                </c:pt>
                <c:pt idx="76">
                  <c:v>731.58578878510252</c:v>
                </c:pt>
                <c:pt idx="77">
                  <c:v>736.61544108300041</c:v>
                </c:pt>
                <c:pt idx="78">
                  <c:v>741.67967224044605</c:v>
                </c:pt>
                <c:pt idx="79">
                  <c:v>746.77871998709907</c:v>
                </c:pt>
                <c:pt idx="80">
                  <c:v>751.91282368701013</c:v>
                </c:pt>
                <c:pt idx="81">
                  <c:v>757.08222434985782</c:v>
                </c:pt>
                <c:pt idx="82">
                  <c:v>762.28716464226363</c:v>
                </c:pt>
                <c:pt idx="83">
                  <c:v>767.52788889917883</c:v>
                </c:pt>
                <c:pt idx="84">
                  <c:v>772.80464313536049</c:v>
                </c:pt>
                <c:pt idx="85">
                  <c:v>778.1176750569166</c:v>
                </c:pt>
                <c:pt idx="86">
                  <c:v>783.46723407293302</c:v>
                </c:pt>
                <c:pt idx="87">
                  <c:v>788.85357130718512</c:v>
                </c:pt>
                <c:pt idx="88">
                  <c:v>794.2769396099211</c:v>
                </c:pt>
                <c:pt idx="89">
                  <c:v>799.73759356973915</c:v>
                </c:pt>
                <c:pt idx="90">
                  <c:v>805.2357895255318</c:v>
                </c:pt>
                <c:pt idx="91">
                  <c:v>810.77178557851948</c:v>
                </c:pt>
                <c:pt idx="92">
                  <c:v>816.34584160437225</c:v>
                </c:pt>
                <c:pt idx="93">
                  <c:v>821.95821926540248</c:v>
                </c:pt>
                <c:pt idx="94">
                  <c:v>827.60918202285302</c:v>
                </c:pt>
                <c:pt idx="95">
                  <c:v>833.29899514926001</c:v>
                </c:pt>
                <c:pt idx="96">
                  <c:v>839.02792574091109</c:v>
                </c:pt>
                <c:pt idx="97">
                  <c:v>844.79624273038007</c:v>
                </c:pt>
                <c:pt idx="98">
                  <c:v>850.60421689915074</c:v>
                </c:pt>
                <c:pt idx="99">
                  <c:v>856.45212089033248</c:v>
                </c:pt>
                <c:pt idx="100">
                  <c:v>862.34022922145414</c:v>
                </c:pt>
                <c:pt idx="101">
                  <c:v>868.26881829735157</c:v>
                </c:pt>
                <c:pt idx="102">
                  <c:v>874.23816642314523</c:v>
                </c:pt>
                <c:pt idx="103">
                  <c:v>880.24855381730504</c:v>
                </c:pt>
                <c:pt idx="104">
                  <c:v>886.30026262479896</c:v>
                </c:pt>
                <c:pt idx="105">
                  <c:v>892.39357693034344</c:v>
                </c:pt>
                <c:pt idx="106">
                  <c:v>898.52878277174023</c:v>
                </c:pt>
                <c:pt idx="107">
                  <c:v>904.70616815329595</c:v>
                </c:pt>
                <c:pt idx="108">
                  <c:v>910.92602305934997</c:v>
                </c:pt>
                <c:pt idx="109">
                  <c:v>917.18863946788315</c:v>
                </c:pt>
                <c:pt idx="110">
                  <c:v>923.49431136422481</c:v>
                </c:pt>
                <c:pt idx="111">
                  <c:v>929.84333475485437</c:v>
                </c:pt>
                <c:pt idx="112">
                  <c:v>936.23600768129381</c:v>
                </c:pt>
                <c:pt idx="113">
                  <c:v>942.67263023410305</c:v>
                </c:pt>
                <c:pt idx="114">
                  <c:v>949.15350456696251</c:v>
                </c:pt>
                <c:pt idx="115">
                  <c:v>955.67893491086033</c:v>
                </c:pt>
                <c:pt idx="116">
                  <c:v>962.24922758837329</c:v>
                </c:pt>
                <c:pt idx="117">
                  <c:v>968.86469102804313</c:v>
                </c:pt>
                <c:pt idx="118">
                  <c:v>975.52563577886121</c:v>
                </c:pt>
                <c:pt idx="119">
                  <c:v>982.23237452484136</c:v>
                </c:pt>
                <c:pt idx="120">
                  <c:v>988.98522209969906</c:v>
                </c:pt>
                <c:pt idx="121">
                  <c:v>995.78449550163441</c:v>
                </c:pt>
                <c:pt idx="122">
                  <c:v>1002.6305139082087</c:v>
                </c:pt>
                <c:pt idx="123">
                  <c:v>1009.5235986913276</c:v>
                </c:pt>
                <c:pt idx="124">
                  <c:v>1016.4640734323302</c:v>
                </c:pt>
                <c:pt idx="125">
                  <c:v>1023.452263937178</c:v>
                </c:pt>
                <c:pt idx="126">
                  <c:v>1030.4884982517465</c:v>
                </c:pt>
                <c:pt idx="127">
                  <c:v>1037.5731066772273</c:v>
                </c:pt>
                <c:pt idx="128">
                  <c:v>1044.7064217856337</c:v>
                </c:pt>
                <c:pt idx="129">
                  <c:v>1051.8887784354101</c:v>
                </c:pt>
                <c:pt idx="130">
                  <c:v>1059.1205137871534</c:v>
                </c:pt>
                <c:pt idx="131">
                  <c:v>1066.4019673194402</c:v>
                </c:pt>
                <c:pt idx="132">
                  <c:v>1073.7334808447613</c:v>
                </c:pt>
                <c:pt idx="133">
                  <c:v>1081.1153985255687</c:v>
                </c:pt>
                <c:pt idx="134">
                  <c:v>1088.5480668904324</c:v>
                </c:pt>
                <c:pt idx="135">
                  <c:v>1096.0318348503042</c:v>
                </c:pt>
                <c:pt idx="136">
                  <c:v>1103.5670537149003</c:v>
                </c:pt>
                <c:pt idx="137">
                  <c:v>1111.1540772091898</c:v>
                </c:pt>
                <c:pt idx="138">
                  <c:v>1118.7932614900033</c:v>
                </c:pt>
                <c:pt idx="139">
                  <c:v>1126.4849651627464</c:v>
                </c:pt>
                <c:pt idx="140">
                  <c:v>1134.2295492982403</c:v>
                </c:pt>
                <c:pt idx="141">
                  <c:v>1142.0273774496659</c:v>
                </c:pt>
                <c:pt idx="142">
                  <c:v>1149.8788156696323</c:v>
                </c:pt>
                <c:pt idx="143">
                  <c:v>1157.7842325273614</c:v>
                </c:pt>
                <c:pt idx="144">
                  <c:v>1165.7439991259871</c:v>
                </c:pt>
                <c:pt idx="145">
                  <c:v>1173.7584891199785</c:v>
                </c:pt>
                <c:pt idx="146">
                  <c:v>1181.828078732678</c:v>
                </c:pt>
                <c:pt idx="147">
                  <c:v>1189.9531467739653</c:v>
                </c:pt>
                <c:pt idx="148">
                  <c:v>1198.1340746580363</c:v>
                </c:pt>
                <c:pt idx="149">
                  <c:v>1206.3712464213104</c:v>
                </c:pt>
                <c:pt idx="150">
                  <c:v>1214.6650487404572</c:v>
                </c:pt>
                <c:pt idx="151">
                  <c:v>1223.0158709505481</c:v>
                </c:pt>
                <c:pt idx="152">
                  <c:v>1231.4241050633327</c:v>
                </c:pt>
                <c:pt idx="153">
                  <c:v>1239.8901457856432</c:v>
                </c:pt>
                <c:pt idx="154">
                  <c:v>1248.4143905379196</c:v>
                </c:pt>
                <c:pt idx="155">
                  <c:v>1256.9972394728675</c:v>
                </c:pt>
                <c:pt idx="156">
                  <c:v>1265.6390954942431</c:v>
                </c:pt>
                <c:pt idx="157">
                  <c:v>1274.3403642757662</c:v>
                </c:pt>
                <c:pt idx="158">
                  <c:v>1283.1014542801618</c:v>
                </c:pt>
                <c:pt idx="159">
                  <c:v>1291.9227767783382</c:v>
                </c:pt>
                <c:pt idx="160">
                  <c:v>1300.8047458686892</c:v>
                </c:pt>
                <c:pt idx="161">
                  <c:v>1309.7477784965363</c:v>
                </c:pt>
                <c:pt idx="162">
                  <c:v>1318.7522944737007</c:v>
                </c:pt>
                <c:pt idx="163">
                  <c:v>1327.8187164982073</c:v>
                </c:pt>
                <c:pt idx="164">
                  <c:v>1336.9474701741324</c:v>
                </c:pt>
                <c:pt idx="165">
                  <c:v>1346.1389840315796</c:v>
                </c:pt>
                <c:pt idx="166">
                  <c:v>1355.3936895467973</c:v>
                </c:pt>
                <c:pt idx="167">
                  <c:v>1364.7120211624319</c:v>
                </c:pt>
                <c:pt idx="168">
                  <c:v>1374.0944163079234</c:v>
                </c:pt>
                <c:pt idx="169">
                  <c:v>1383.5413154200401</c:v>
                </c:pt>
                <c:pt idx="170">
                  <c:v>1393.0531619635526</c:v>
                </c:pt>
                <c:pt idx="171">
                  <c:v>1402.6304024520523</c:v>
                </c:pt>
                <c:pt idx="172">
                  <c:v>1412.2734864689105</c:v>
                </c:pt>
                <c:pt idx="173">
                  <c:v>1421.9828666883845</c:v>
                </c:pt>
                <c:pt idx="174">
                  <c:v>1431.7589988968671</c:v>
                </c:pt>
                <c:pt idx="175">
                  <c:v>1441.6023420142828</c:v>
                </c:pt>
                <c:pt idx="176">
                  <c:v>1451.513358115631</c:v>
                </c:pt>
                <c:pt idx="177">
                  <c:v>1461.4925124526767</c:v>
                </c:pt>
                <c:pt idx="178">
                  <c:v>1471.5402734757886</c:v>
                </c:pt>
                <c:pt idx="179">
                  <c:v>1481.6571128559349</c:v>
                </c:pt>
                <c:pt idx="180">
                  <c:v>1491.8435055068194</c:v>
                </c:pt>
                <c:pt idx="181">
                  <c:v>1502.0999296071791</c:v>
                </c:pt>
                <c:pt idx="182">
                  <c:v>1512.4268666232279</c:v>
                </c:pt>
                <c:pt idx="183">
                  <c:v>1522.8248013312627</c:v>
                </c:pt>
                <c:pt idx="184">
                  <c:v>1533.294221840415</c:v>
                </c:pt>
                <c:pt idx="185">
                  <c:v>1543.8356196155678</c:v>
                </c:pt>
                <c:pt idx="186">
                  <c:v>1554.449489500425</c:v>
                </c:pt>
                <c:pt idx="187">
                  <c:v>1565.1363297407402</c:v>
                </c:pt>
                <c:pt idx="188">
                  <c:v>1575.8966420077081</c:v>
                </c:pt>
                <c:pt idx="189">
                  <c:v>1586.7309314215108</c:v>
                </c:pt>
                <c:pt idx="190">
                  <c:v>1597.6397065750339</c:v>
                </c:pt>
                <c:pt idx="191">
                  <c:v>1608.623479557737</c:v>
                </c:pt>
                <c:pt idx="192">
                  <c:v>1619.6827659796963</c:v>
                </c:pt>
                <c:pt idx="193">
                  <c:v>1630.8180849958067</c:v>
                </c:pt>
                <c:pt idx="194">
                  <c:v>1642.0299593301529</c:v>
                </c:pt>
                <c:pt idx="195">
                  <c:v>1653.3189153005474</c:v>
                </c:pt>
                <c:pt idx="196">
                  <c:v>1664.6854828432388</c:v>
                </c:pt>
                <c:pt idx="197">
                  <c:v>1676.1301955377862</c:v>
                </c:pt>
                <c:pt idx="198">
                  <c:v>1687.6535906321087</c:v>
                </c:pt>
                <c:pt idx="199">
                  <c:v>1699.2562090677047</c:v>
                </c:pt>
                <c:pt idx="200">
                  <c:v>1710.9385955050452</c:v>
                </c:pt>
                <c:pt idx="201">
                  <c:v>1722.7012983491422</c:v>
                </c:pt>
                <c:pt idx="202">
                  <c:v>1734.5448697752922</c:v>
                </c:pt>
                <c:pt idx="203">
                  <c:v>1746.4698657549975</c:v>
                </c:pt>
                <c:pt idx="204">
                  <c:v>1758.4768460820633</c:v>
                </c:pt>
                <c:pt idx="205">
                  <c:v>1770.5663743988775</c:v>
                </c:pt>
                <c:pt idx="206">
                  <c:v>1782.7390182228696</c:v>
                </c:pt>
                <c:pt idx="207">
                  <c:v>1794.995348973152</c:v>
                </c:pt>
                <c:pt idx="208">
                  <c:v>1807.3359419973422</c:v>
                </c:pt>
                <c:pt idx="209">
                  <c:v>1819.7613765985739</c:v>
                </c:pt>
                <c:pt idx="210">
                  <c:v>1832.272236062689</c:v>
                </c:pt>
                <c:pt idx="211">
                  <c:v>1844.8691076856198</c:v>
                </c:pt>
                <c:pt idx="212">
                  <c:v>1857.5525828009586</c:v>
                </c:pt>
                <c:pt idx="213">
                  <c:v>1870.3232568077156</c:v>
                </c:pt>
                <c:pt idx="214">
                  <c:v>1883.1817291982684</c:v>
                </c:pt>
                <c:pt idx="215">
                  <c:v>1896.1286035865064</c:v>
                </c:pt>
                <c:pt idx="216">
                  <c:v>1909.1644877361637</c:v>
                </c:pt>
                <c:pt idx="217">
                  <c:v>1922.2899935893497</c:v>
                </c:pt>
                <c:pt idx="218">
                  <c:v>1935.5057372952765</c:v>
                </c:pt>
                <c:pt idx="219">
                  <c:v>1948.8123392391817</c:v>
                </c:pt>
                <c:pt idx="220">
                  <c:v>1962.2104240714507</c:v>
                </c:pt>
                <c:pt idx="221">
                  <c:v>1975.7006207369423</c:v>
                </c:pt>
                <c:pt idx="222">
                  <c:v>1989.2835625045086</c:v>
                </c:pt>
                <c:pt idx="223">
                  <c:v>2002.9598869967272</c:v>
                </c:pt>
                <c:pt idx="224">
                  <c:v>2016.7302362198293</c:v>
                </c:pt>
                <c:pt idx="225">
                  <c:v>2030.595256593841</c:v>
                </c:pt>
                <c:pt idx="226">
                  <c:v>2044.5555989829236</c:v>
                </c:pt>
                <c:pt idx="227">
                  <c:v>2058.611918725931</c:v>
                </c:pt>
                <c:pt idx="228">
                  <c:v>2072.7648756671715</c:v>
                </c:pt>
                <c:pt idx="229">
                  <c:v>2087.0151341873834</c:v>
                </c:pt>
                <c:pt idx="230">
                  <c:v>2101.3633632349215</c:v>
                </c:pt>
                <c:pt idx="231">
                  <c:v>2115.8102363571616</c:v>
                </c:pt>
                <c:pt idx="232">
                  <c:v>2130.356431732117</c:v>
                </c:pt>
                <c:pt idx="233">
                  <c:v>2145.0026322002755</c:v>
                </c:pt>
                <c:pt idx="234">
                  <c:v>2159.7495252966523</c:v>
                </c:pt>
                <c:pt idx="235">
                  <c:v>2174.5978032830667</c:v>
                </c:pt>
                <c:pt idx="236">
                  <c:v>2189.5481631806379</c:v>
                </c:pt>
                <c:pt idx="237">
                  <c:v>2204.601306802505</c:v>
                </c:pt>
                <c:pt idx="238">
                  <c:v>2219.757940786772</c:v>
                </c:pt>
                <c:pt idx="239">
                  <c:v>2235.0187766296808</c:v>
                </c:pt>
                <c:pt idx="240">
                  <c:v>2250.3845307190099</c:v>
                </c:pt>
                <c:pt idx="241">
                  <c:v>2265.8559243677032</c:v>
                </c:pt>
                <c:pt idx="242">
                  <c:v>2281.4336838477316</c:v>
                </c:pt>
                <c:pt idx="243">
                  <c:v>2297.1185404241846</c:v>
                </c:pt>
                <c:pt idx="244">
                  <c:v>2312.9112303896013</c:v>
                </c:pt>
                <c:pt idx="245">
                  <c:v>2328.8124950985298</c:v>
                </c:pt>
                <c:pt idx="246">
                  <c:v>2344.8230810023319</c:v>
                </c:pt>
                <c:pt idx="247">
                  <c:v>2360.9437396842231</c:v>
                </c:pt>
                <c:pt idx="248">
                  <c:v>2377.1752278945523</c:v>
                </c:pt>
                <c:pt idx="249">
                  <c:v>2393.5183075863274</c:v>
                </c:pt>
                <c:pt idx="250">
                  <c:v>2409.9737459509834</c:v>
                </c:pt>
                <c:pt idx="251">
                  <c:v>2426.542315454396</c:v>
                </c:pt>
                <c:pt idx="252">
                  <c:v>2443.2247938731452</c:v>
                </c:pt>
                <c:pt idx="253">
                  <c:v>2460.0219643310229</c:v>
                </c:pt>
                <c:pt idx="254">
                  <c:v>2476.9346153357988</c:v>
                </c:pt>
                <c:pt idx="255">
                  <c:v>2493.9635408162321</c:v>
                </c:pt>
                <c:pt idx="256">
                  <c:v>2511.1095401593439</c:v>
                </c:pt>
                <c:pt idx="257">
                  <c:v>2528.3734182479393</c:v>
                </c:pt>
                <c:pt idx="258">
                  <c:v>2545.7559854983942</c:v>
                </c:pt>
                <c:pt idx="259">
                  <c:v>2563.2580578986954</c:v>
                </c:pt>
                <c:pt idx="260">
                  <c:v>2580.8804570467487</c:v>
                </c:pt>
                <c:pt idx="261">
                  <c:v>2598.6240101889448</c:v>
                </c:pt>
                <c:pt idx="262">
                  <c:v>2616.4895502589943</c:v>
                </c:pt>
                <c:pt idx="263">
                  <c:v>2634.4779159170248</c:v>
                </c:pt>
                <c:pt idx="264">
                  <c:v>2652.5899515889541</c:v>
                </c:pt>
                <c:pt idx="265">
                  <c:v>2670.8265075061281</c:v>
                </c:pt>
                <c:pt idx="266">
                  <c:v>2689.1884397452332</c:v>
                </c:pt>
                <c:pt idx="267">
                  <c:v>2707.6766102684815</c:v>
                </c:pt>
                <c:pt idx="268">
                  <c:v>2726.2918869640771</c:v>
                </c:pt>
                <c:pt idx="269">
                  <c:v>2745.0351436869551</c:v>
                </c:pt>
                <c:pt idx="270">
                  <c:v>2763.9072602998031</c:v>
                </c:pt>
                <c:pt idx="271">
                  <c:v>2782.909122714364</c:v>
                </c:pt>
                <c:pt idx="272">
                  <c:v>2802.0416229330253</c:v>
                </c:pt>
                <c:pt idx="273">
                  <c:v>2821.3056590906895</c:v>
                </c:pt>
                <c:pt idx="274">
                  <c:v>2840.7021354969384</c:v>
                </c:pt>
                <c:pt idx="275">
                  <c:v>2860.2319626784797</c:v>
                </c:pt>
                <c:pt idx="276">
                  <c:v>2879.8960574218945</c:v>
                </c:pt>
                <c:pt idx="277">
                  <c:v>2899.6953428166698</c:v>
                </c:pt>
                <c:pt idx="278">
                  <c:v>2919.6307482985344</c:v>
                </c:pt>
                <c:pt idx="279">
                  <c:v>2939.703209693087</c:v>
                </c:pt>
                <c:pt idx="280">
                  <c:v>2959.9136692597267</c:v>
                </c:pt>
                <c:pt idx="281">
                  <c:v>2980.2630757358875</c:v>
                </c:pt>
                <c:pt idx="282">
                  <c:v>3000.752384381572</c:v>
                </c:pt>
                <c:pt idx="283">
                  <c:v>3021.3825570241952</c:v>
                </c:pt>
                <c:pt idx="284">
                  <c:v>3042.1545621037362</c:v>
                </c:pt>
                <c:pt idx="285">
                  <c:v>3063.0693747181995</c:v>
                </c:pt>
                <c:pt idx="286">
                  <c:v>3084.127976669387</c:v>
                </c:pt>
                <c:pt idx="287">
                  <c:v>3105.3313565089893</c:v>
                </c:pt>
                <c:pt idx="288">
                  <c:v>3126.6805095849886</c:v>
                </c:pt>
                <c:pt idx="289">
                  <c:v>3148.1764380883856</c:v>
                </c:pt>
                <c:pt idx="290">
                  <c:v>3169.8201511002435</c:v>
                </c:pt>
                <c:pt idx="291">
                  <c:v>3191.6126646390576</c:v>
                </c:pt>
                <c:pt idx="292">
                  <c:v>3213.5550017084511</c:v>
                </c:pt>
                <c:pt idx="293">
                  <c:v>3235.6481923451965</c:v>
                </c:pt>
                <c:pt idx="294">
                  <c:v>3257.8932736675702</c:v>
                </c:pt>
                <c:pt idx="295">
                  <c:v>3280.2912899240346</c:v>
                </c:pt>
                <c:pt idx="296">
                  <c:v>3302.8432925422621</c:v>
                </c:pt>
                <c:pt idx="297">
                  <c:v>3325.5503401784904</c:v>
                </c:pt>
                <c:pt idx="298">
                  <c:v>3348.4134987672178</c:v>
                </c:pt>
                <c:pt idx="299">
                  <c:v>3371.4338415712418</c:v>
                </c:pt>
                <c:pt idx="300">
                  <c:v>3394.6124492320441</c:v>
                </c:pt>
                <c:pt idx="301">
                  <c:v>3417.9504098205148</c:v>
                </c:pt>
                <c:pt idx="302">
                  <c:v>3441.4488188880305</c:v>
                </c:pt>
                <c:pt idx="303">
                  <c:v>3465.108779517886</c:v>
                </c:pt>
                <c:pt idx="304">
                  <c:v>3488.9314023770712</c:v>
                </c:pt>
                <c:pt idx="305">
                  <c:v>3512.9178057684135</c:v>
                </c:pt>
                <c:pt idx="306">
                  <c:v>3537.0691156830712</c:v>
                </c:pt>
                <c:pt idx="307">
                  <c:v>3561.3864658533921</c:v>
                </c:pt>
                <c:pt idx="308">
                  <c:v>3585.8709978061343</c:v>
                </c:pt>
                <c:pt idx="309">
                  <c:v>3610.5238609160515</c:v>
                </c:pt>
                <c:pt idx="310">
                  <c:v>3635.3462124598495</c:v>
                </c:pt>
                <c:pt idx="311">
                  <c:v>3660.3392176705111</c:v>
                </c:pt>
                <c:pt idx="312">
                  <c:v>3685.5040497919958</c:v>
                </c:pt>
                <c:pt idx="313">
                  <c:v>3710.8418901343157</c:v>
                </c:pt>
                <c:pt idx="314">
                  <c:v>3736.3539281289895</c:v>
                </c:pt>
                <c:pt idx="315">
                  <c:v>3762.0413613848759</c:v>
                </c:pt>
                <c:pt idx="316">
                  <c:v>3787.9053957443971</c:v>
                </c:pt>
                <c:pt idx="317">
                  <c:v>3813.9472453401395</c:v>
                </c:pt>
                <c:pt idx="318">
                  <c:v>3840.1681326518528</c:v>
                </c:pt>
                <c:pt idx="319">
                  <c:v>3866.5692885638346</c:v>
                </c:pt>
                <c:pt idx="320">
                  <c:v>3893.151952422711</c:v>
                </c:pt>
                <c:pt idx="321">
                  <c:v>3919.9173720956169</c:v>
                </c:pt>
                <c:pt idx="322">
                  <c:v>3946.8668040287744</c:v>
                </c:pt>
                <c:pt idx="323">
                  <c:v>3974.0015133064726</c:v>
                </c:pt>
                <c:pt idx="324">
                  <c:v>4001.3227737104544</c:v>
                </c:pt>
                <c:pt idx="325">
                  <c:v>4028.8318677797133</c:v>
                </c:pt>
                <c:pt idx="326">
                  <c:v>4056.5300868706991</c:v>
                </c:pt>
                <c:pt idx="327">
                  <c:v>4084.4187312179351</c:v>
                </c:pt>
                <c:pt idx="328">
                  <c:v>4112.4991099950585</c:v>
                </c:pt>
                <c:pt idx="329">
                  <c:v>4140.7725413762746</c:v>
                </c:pt>
                <c:pt idx="330">
                  <c:v>4169.2403525982363</c:v>
                </c:pt>
                <c:pt idx="331">
                  <c:v>4197.9038800223489</c:v>
                </c:pt>
                <c:pt idx="332">
                  <c:v>4226.7644691975029</c:v>
                </c:pt>
                <c:pt idx="333">
                  <c:v>4255.8234749232361</c:v>
                </c:pt>
                <c:pt idx="334">
                  <c:v>4285.0822613133332</c:v>
                </c:pt>
                <c:pt idx="335">
                  <c:v>4314.542201859862</c:v>
                </c:pt>
                <c:pt idx="336">
                  <c:v>4344.2046794976486</c:v>
                </c:pt>
                <c:pt idx="337">
                  <c:v>4374.0710866691952</c:v>
                </c:pt>
                <c:pt idx="338">
                  <c:v>4404.1428253900458</c:v>
                </c:pt>
                <c:pt idx="339">
                  <c:v>4434.421307314602</c:v>
                </c:pt>
                <c:pt idx="340">
                  <c:v>4464.9079538023898</c:v>
                </c:pt>
                <c:pt idx="341">
                  <c:v>4495.6041959847817</c:v>
                </c:pt>
                <c:pt idx="342">
                  <c:v>4526.5114748321766</c:v>
                </c:pt>
                <c:pt idx="343">
                  <c:v>4557.6312412216485</c:v>
                </c:pt>
                <c:pt idx="344">
                  <c:v>4588.9649560050475</c:v>
                </c:pt>
                <c:pt idx="345">
                  <c:v>4620.5140900775814</c:v>
                </c:pt>
                <c:pt idx="346">
                  <c:v>4652.2801244468656</c:v>
                </c:pt>
                <c:pt idx="347">
                  <c:v>4684.2645503024378</c:v>
                </c:pt>
                <c:pt idx="348">
                  <c:v>4716.4688690857665</c:v>
                </c:pt>
                <c:pt idx="349">
                  <c:v>4748.8945925607313</c:v>
                </c:pt>
                <c:pt idx="350">
                  <c:v>4781.5432428845861</c:v>
                </c:pt>
                <c:pt idx="351">
                  <c:v>4814.4163526794182</c:v>
                </c:pt>
                <c:pt idx="352">
                  <c:v>4847.5154651040884</c:v>
                </c:pt>
                <c:pt idx="353">
                  <c:v>4880.8421339266797</c:v>
                </c:pt>
                <c:pt idx="354">
                  <c:v>4914.3979235974257</c:v>
                </c:pt>
                <c:pt idx="355">
                  <c:v>4948.184409322158</c:v>
                </c:pt>
                <c:pt idx="356">
                  <c:v>4982.2031771362472</c:v>
                </c:pt>
                <c:pt idx="357">
                  <c:v>5016.4558239790595</c:v>
                </c:pt>
                <c:pt idx="358">
                  <c:v>5050.9439577689154</c:v>
                </c:pt>
                <c:pt idx="359">
                  <c:v>5085.6691974785763</c:v>
                </c:pt>
              </c:numCache>
            </c:numRef>
          </c:yVal>
          <c:smooth val="1"/>
          <c:extLst>
            <c:ext xmlns:c16="http://schemas.microsoft.com/office/drawing/2014/chart" uri="{C3380CC4-5D6E-409C-BE32-E72D297353CC}">
              <c16:uniqueId val="{00000004-A872-42D2-A3C9-BCAA802139C5}"/>
            </c:ext>
          </c:extLst>
        </c:ser>
        <c:ser>
          <c:idx val="4"/>
          <c:order val="4"/>
          <c:tx>
            <c:strRef>
              <c:f>'Amoritization Scenario 20'!$P$5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20'!$P$6:$P$365</c:f>
              <c:numCache>
                <c:formatCode>"$"#,##0.00_);[Red]\("$"#,##0.00\)</c:formatCode>
                <c:ptCount val="360"/>
                <c:pt idx="0">
                  <c:v>4686</c:v>
                </c:pt>
                <c:pt idx="1">
                  <c:v>4683.0118969341738</c:v>
                </c:pt>
                <c:pt idx="2">
                  <c:v>4680.0032506597699</c:v>
                </c:pt>
                <c:pt idx="3">
                  <c:v>4676.9739199422293</c:v>
                </c:pt>
                <c:pt idx="4">
                  <c:v>4673.9237625760061</c:v>
                </c:pt>
                <c:pt idx="5">
                  <c:v>4670.8526353778898</c:v>
                </c:pt>
                <c:pt idx="6">
                  <c:v>4667.7603941802863</c:v>
                </c:pt>
                <c:pt idx="7">
                  <c:v>4664.6468938244498</c:v>
                </c:pt>
                <c:pt idx="8">
                  <c:v>4661.5119881536666</c:v>
                </c:pt>
                <c:pt idx="9">
                  <c:v>4658.3555300063963</c:v>
                </c:pt>
                <c:pt idx="10">
                  <c:v>4655.1773712093645</c:v>
                </c:pt>
                <c:pt idx="11">
                  <c:v>4651.9773625706021</c:v>
                </c:pt>
                <c:pt idx="12">
                  <c:v>4648.7553538724487</c:v>
                </c:pt>
                <c:pt idx="13">
                  <c:v>4645.511193864495</c:v>
                </c:pt>
                <c:pt idx="14">
                  <c:v>4642.2447302564869</c:v>
                </c:pt>
                <c:pt idx="15">
                  <c:v>4638.955809711174</c:v>
                </c:pt>
                <c:pt idx="16">
                  <c:v>4635.644277837112</c:v>
                </c:pt>
                <c:pt idx="17">
                  <c:v>4632.3099791814157</c:v>
                </c:pt>
                <c:pt idx="18">
                  <c:v>4628.9527572224615</c:v>
                </c:pt>
                <c:pt idx="19">
                  <c:v>4625.5724543625392</c:v>
                </c:pt>
                <c:pt idx="20">
                  <c:v>4622.1689119204557</c:v>
                </c:pt>
                <c:pt idx="21">
                  <c:v>4618.7419701240824</c:v>
                </c:pt>
                <c:pt idx="22">
                  <c:v>4615.2914681028587</c:v>
                </c:pt>
                <c:pt idx="23">
                  <c:v>4611.8172438802394</c:v>
                </c:pt>
                <c:pt idx="24">
                  <c:v>4608.3191343660892</c:v>
                </c:pt>
                <c:pt idx="25">
                  <c:v>4604.7969753490297</c:v>
                </c:pt>
                <c:pt idx="26">
                  <c:v>4601.2506014887285</c:v>
                </c:pt>
                <c:pt idx="27">
                  <c:v>4597.6798463081368</c:v>
                </c:pt>
                <c:pt idx="28">
                  <c:v>4594.0845421856793</c:v>
                </c:pt>
                <c:pt idx="29">
                  <c:v>4590.4645203473792</c:v>
                </c:pt>
                <c:pt idx="30">
                  <c:v>4586.8196108589409</c:v>
                </c:pt>
                <c:pt idx="31">
                  <c:v>4583.14964261777</c:v>
                </c:pt>
                <c:pt idx="32">
                  <c:v>4579.454443344941</c:v>
                </c:pt>
                <c:pt idx="33">
                  <c:v>4575.7338395771103</c:v>
                </c:pt>
                <c:pt idx="34">
                  <c:v>4571.9876566583771</c:v>
                </c:pt>
                <c:pt idx="35">
                  <c:v>4568.2157187320772</c:v>
                </c:pt>
                <c:pt idx="36">
                  <c:v>4564.4178487325344</c:v>
                </c:pt>
                <c:pt idx="37">
                  <c:v>4560.5938683767436</c:v>
                </c:pt>
                <c:pt idx="38">
                  <c:v>4556.7435981560075</c:v>
                </c:pt>
                <c:pt idx="39">
                  <c:v>4552.8668573275036</c:v>
                </c:pt>
                <c:pt idx="40">
                  <c:v>4548.963463905804</c:v>
                </c:pt>
                <c:pt idx="41">
                  <c:v>4545.03323465433</c:v>
                </c:pt>
                <c:pt idx="42">
                  <c:v>4541.0759850767527</c:v>
                </c:pt>
                <c:pt idx="43">
                  <c:v>4537.0915294083288</c:v>
                </c:pt>
                <c:pt idx="44">
                  <c:v>4533.0796806071839</c:v>
                </c:pt>
                <c:pt idx="45">
                  <c:v>4529.0402503455325</c:v>
                </c:pt>
                <c:pt idx="46">
                  <c:v>4524.9730490008315</c:v>
                </c:pt>
                <c:pt idx="47">
                  <c:v>4520.8778856468862</c:v>
                </c:pt>
                <c:pt idx="48">
                  <c:v>4516.754568044882</c:v>
                </c:pt>
                <c:pt idx="49">
                  <c:v>4512.602902634364</c:v>
                </c:pt>
                <c:pt idx="50">
                  <c:v>4508.4226945241489</c:v>
                </c:pt>
                <c:pt idx="51">
                  <c:v>4504.2137474831761</c:v>
                </c:pt>
                <c:pt idx="52">
                  <c:v>4499.9758639312968</c:v>
                </c:pt>
                <c:pt idx="53">
                  <c:v>4495.7088449299981</c:v>
                </c:pt>
                <c:pt idx="54">
                  <c:v>4491.4124901730656</c:v>
                </c:pt>
                <c:pt idx="55">
                  <c:v>4487.0865979771797</c:v>
                </c:pt>
                <c:pt idx="56">
                  <c:v>4482.7309652724462</c:v>
                </c:pt>
                <c:pt idx="57">
                  <c:v>4478.345387592869</c:v>
                </c:pt>
                <c:pt idx="58">
                  <c:v>4473.9296590667436</c:v>
                </c:pt>
                <c:pt idx="59">
                  <c:v>4469.4835724070008</c:v>
                </c:pt>
                <c:pt idx="60">
                  <c:v>4465.0069189014721</c:v>
                </c:pt>
                <c:pt idx="61">
                  <c:v>4460.4994884030939</c:v>
                </c:pt>
                <c:pt idx="62">
                  <c:v>4455.9610693200384</c:v>
                </c:pt>
                <c:pt idx="63">
                  <c:v>4451.3914486057874</c:v>
                </c:pt>
                <c:pt idx="64">
                  <c:v>4446.7904117491262</c:v>
                </c:pt>
                <c:pt idx="65">
                  <c:v>4442.157742764075</c:v>
                </c:pt>
                <c:pt idx="66">
                  <c:v>4437.4932241797515</c:v>
                </c:pt>
                <c:pt idx="67">
                  <c:v>4432.7966370301601</c:v>
                </c:pt>
                <c:pt idx="68">
                  <c:v>4428.0677608439164</c:v>
                </c:pt>
                <c:pt idx="69">
                  <c:v>4423.3063736338918</c:v>
                </c:pt>
                <c:pt idx="70">
                  <c:v>4418.5122518867984</c:v>
                </c:pt>
                <c:pt idx="71">
                  <c:v>4413.6851705526933</c:v>
                </c:pt>
                <c:pt idx="72">
                  <c:v>4408.8249030344168</c:v>
                </c:pt>
                <c:pt idx="73">
                  <c:v>4403.9312211769529</c:v>
                </c:pt>
                <c:pt idx="74">
                  <c:v>4399.0038952567174</c:v>
                </c:pt>
                <c:pt idx="75">
                  <c:v>4394.0426939707813</c:v>
                </c:pt>
                <c:pt idx="76">
                  <c:v>4389.047384426005</c:v>
                </c:pt>
                <c:pt idx="77">
                  <c:v>4384.0177321281071</c:v>
                </c:pt>
                <c:pt idx="78">
                  <c:v>4378.9535009706615</c:v>
                </c:pt>
                <c:pt idx="79">
                  <c:v>4373.8544532240085</c:v>
                </c:pt>
                <c:pt idx="80">
                  <c:v>4368.7203495240974</c:v>
                </c:pt>
                <c:pt idx="81">
                  <c:v>4363.5509488612497</c:v>
                </c:pt>
                <c:pt idx="82">
                  <c:v>4358.3460085688439</c:v>
                </c:pt>
                <c:pt idx="83">
                  <c:v>4353.1052843119287</c:v>
                </c:pt>
                <c:pt idx="84">
                  <c:v>4347.828530075747</c:v>
                </c:pt>
                <c:pt idx="85">
                  <c:v>4342.5154981541909</c:v>
                </c:pt>
                <c:pt idx="86">
                  <c:v>4337.1659391381745</c:v>
                </c:pt>
                <c:pt idx="87">
                  <c:v>4331.7796019039224</c:v>
                </c:pt>
                <c:pt idx="88">
                  <c:v>4326.3562336011864</c:v>
                </c:pt>
                <c:pt idx="89">
                  <c:v>4320.8955796413684</c:v>
                </c:pt>
                <c:pt idx="90">
                  <c:v>4315.3973836855757</c:v>
                </c:pt>
                <c:pt idx="91">
                  <c:v>4309.861387632588</c:v>
                </c:pt>
                <c:pt idx="92">
                  <c:v>4304.2873316067353</c:v>
                </c:pt>
                <c:pt idx="93">
                  <c:v>4298.6749539457051</c:v>
                </c:pt>
                <c:pt idx="94">
                  <c:v>4293.0239911882545</c:v>
                </c:pt>
                <c:pt idx="95">
                  <c:v>4287.3341780618475</c:v>
                </c:pt>
                <c:pt idx="96">
                  <c:v>4281.6052474701964</c:v>
                </c:pt>
                <c:pt idx="97">
                  <c:v>4275.8369304807275</c:v>
                </c:pt>
                <c:pt idx="98">
                  <c:v>4270.0289563119568</c:v>
                </c:pt>
                <c:pt idx="99">
                  <c:v>4264.1810523207751</c:v>
                </c:pt>
                <c:pt idx="100">
                  <c:v>4258.2929439896534</c:v>
                </c:pt>
                <c:pt idx="101">
                  <c:v>4252.364354913756</c:v>
                </c:pt>
                <c:pt idx="102">
                  <c:v>4246.3950067879623</c:v>
                </c:pt>
                <c:pt idx="103">
                  <c:v>4240.3846193938025</c:v>
                </c:pt>
                <c:pt idx="104">
                  <c:v>4234.3329105863086</c:v>
                </c:pt>
                <c:pt idx="105">
                  <c:v>4228.2395962807641</c:v>
                </c:pt>
                <c:pt idx="106">
                  <c:v>4222.1043904393673</c:v>
                </c:pt>
                <c:pt idx="107">
                  <c:v>4215.9270050578116</c:v>
                </c:pt>
                <c:pt idx="108">
                  <c:v>4209.7071501517576</c:v>
                </c:pt>
                <c:pt idx="109">
                  <c:v>4203.4445337432244</c:v>
                </c:pt>
                <c:pt idx="110">
                  <c:v>4197.1388618468827</c:v>
                </c:pt>
                <c:pt idx="111">
                  <c:v>4190.7898384562532</c:v>
                </c:pt>
                <c:pt idx="112">
                  <c:v>4184.3971655298137</c:v>
                </c:pt>
                <c:pt idx="113">
                  <c:v>4177.9605429770045</c:v>
                </c:pt>
                <c:pt idx="114">
                  <c:v>4171.479668644145</c:v>
                </c:pt>
                <c:pt idx="115">
                  <c:v>4164.9542383002472</c:v>
                </c:pt>
                <c:pt idx="116">
                  <c:v>4158.3839456227342</c:v>
                </c:pt>
                <c:pt idx="117">
                  <c:v>4151.7684821830644</c:v>
                </c:pt>
                <c:pt idx="118">
                  <c:v>4145.1075374322463</c:v>
                </c:pt>
                <c:pt idx="119">
                  <c:v>4138.4007986862662</c:v>
                </c:pt>
                <c:pt idx="120">
                  <c:v>4131.6479511114085</c:v>
                </c:pt>
                <c:pt idx="121">
                  <c:v>4124.8486777094731</c:v>
                </c:pt>
                <c:pt idx="122">
                  <c:v>4118.0026593028988</c:v>
                </c:pt>
                <c:pt idx="123">
                  <c:v>4111.1095745197799</c:v>
                </c:pt>
                <c:pt idx="124">
                  <c:v>4104.1690997787773</c:v>
                </c:pt>
                <c:pt idx="125">
                  <c:v>4097.1809092739295</c:v>
                </c:pt>
                <c:pt idx="126">
                  <c:v>4090.1446749593611</c:v>
                </c:pt>
                <c:pt idx="127">
                  <c:v>4083.0600665338802</c:v>
                </c:pt>
                <c:pt idx="128">
                  <c:v>4075.9267514254739</c:v>
                </c:pt>
                <c:pt idx="129">
                  <c:v>4068.7443947756974</c:v>
                </c:pt>
                <c:pt idx="130">
                  <c:v>4061.5126594239541</c:v>
                </c:pt>
                <c:pt idx="131">
                  <c:v>4054.2312058916673</c:v>
                </c:pt>
                <c:pt idx="132">
                  <c:v>4046.8996923663462</c:v>
                </c:pt>
                <c:pt idx="133">
                  <c:v>4039.5177746855388</c:v>
                </c:pt>
                <c:pt idx="134">
                  <c:v>4032.0851063206751</c:v>
                </c:pt>
                <c:pt idx="135">
                  <c:v>4024.6013383608033</c:v>
                </c:pt>
                <c:pt idx="136">
                  <c:v>4017.0661194962072</c:v>
                </c:pt>
                <c:pt idx="137">
                  <c:v>4009.4790960019177</c:v>
                </c:pt>
                <c:pt idx="138">
                  <c:v>4001.8399117211043</c:v>
                </c:pt>
                <c:pt idx="139">
                  <c:v>3994.1482080483611</c:v>
                </c:pt>
                <c:pt idx="140">
                  <c:v>3986.4036239128673</c:v>
                </c:pt>
                <c:pt idx="141">
                  <c:v>3978.6057957614416</c:v>
                </c:pt>
                <c:pt idx="142">
                  <c:v>3970.7543575414752</c:v>
                </c:pt>
                <c:pt idx="143">
                  <c:v>3962.8489406837462</c:v>
                </c:pt>
                <c:pt idx="144">
                  <c:v>3954.8891740851204</c:v>
                </c:pt>
                <c:pt idx="145">
                  <c:v>3946.874684091129</c:v>
                </c:pt>
                <c:pt idx="146">
                  <c:v>3938.8050944784295</c:v>
                </c:pt>
                <c:pt idx="147">
                  <c:v>3930.6800264371423</c:v>
                </c:pt>
                <c:pt idx="148">
                  <c:v>3922.4990985530712</c:v>
                </c:pt>
                <c:pt idx="149">
                  <c:v>3914.2619267897971</c:v>
                </c:pt>
                <c:pt idx="150">
                  <c:v>3905.9681244706503</c:v>
                </c:pt>
                <c:pt idx="151">
                  <c:v>3897.6173022605594</c:v>
                </c:pt>
                <c:pt idx="152">
                  <c:v>3889.2090681477748</c:v>
                </c:pt>
                <c:pt idx="153">
                  <c:v>3880.7430274254643</c:v>
                </c:pt>
                <c:pt idx="154">
                  <c:v>3872.2187826731879</c:v>
                </c:pt>
                <c:pt idx="155">
                  <c:v>3863.6359337382401</c:v>
                </c:pt>
                <c:pt idx="156">
                  <c:v>3854.9940777168645</c:v>
                </c:pt>
                <c:pt idx="157">
                  <c:v>3846.2928089353413</c:v>
                </c:pt>
                <c:pt idx="158">
                  <c:v>3837.5317189309458</c:v>
                </c:pt>
                <c:pt idx="159">
                  <c:v>3828.7103964327694</c:v>
                </c:pt>
                <c:pt idx="160">
                  <c:v>3819.8284273424183</c:v>
                </c:pt>
                <c:pt idx="161">
                  <c:v>3810.8853947145712</c:v>
                </c:pt>
                <c:pt idx="162">
                  <c:v>3801.8808787374069</c:v>
                </c:pt>
                <c:pt idx="163">
                  <c:v>3792.8144567129002</c:v>
                </c:pt>
                <c:pt idx="164">
                  <c:v>3783.6857030369752</c:v>
                </c:pt>
                <c:pt idx="165">
                  <c:v>3774.4941891795279</c:v>
                </c:pt>
                <c:pt idx="166">
                  <c:v>3765.2394836643102</c:v>
                </c:pt>
                <c:pt idx="167">
                  <c:v>3755.9211520486756</c:v>
                </c:pt>
                <c:pt idx="168">
                  <c:v>3746.5387569031841</c:v>
                </c:pt>
                <c:pt idx="169">
                  <c:v>3737.0918577910675</c:v>
                </c:pt>
                <c:pt idx="170">
                  <c:v>3727.5800112475549</c:v>
                </c:pt>
                <c:pt idx="171">
                  <c:v>3718.0027707590552</c:v>
                </c:pt>
                <c:pt idx="172">
                  <c:v>3708.359686742197</c:v>
                </c:pt>
                <c:pt idx="173">
                  <c:v>3698.650306522723</c:v>
                </c:pt>
                <c:pt idx="174">
                  <c:v>3688.8741743142405</c:v>
                </c:pt>
                <c:pt idx="175">
                  <c:v>3679.0308311968247</c:v>
                </c:pt>
                <c:pt idx="176">
                  <c:v>3669.1198150954765</c:v>
                </c:pt>
                <c:pt idx="177">
                  <c:v>3659.1406607584308</c:v>
                </c:pt>
                <c:pt idx="178">
                  <c:v>3649.092899735319</c:v>
                </c:pt>
                <c:pt idx="179">
                  <c:v>3638.9760603551726</c:v>
                </c:pt>
                <c:pt idx="180">
                  <c:v>3628.7896677042881</c:v>
                </c:pt>
                <c:pt idx="181">
                  <c:v>3618.5332436039284</c:v>
                </c:pt>
                <c:pt idx="182">
                  <c:v>3608.2063065878797</c:v>
                </c:pt>
                <c:pt idx="183">
                  <c:v>3597.8083718798448</c:v>
                </c:pt>
                <c:pt idx="184">
                  <c:v>3587.3389513706925</c:v>
                </c:pt>
                <c:pt idx="185">
                  <c:v>3576.7975535955397</c:v>
                </c:pt>
                <c:pt idx="186">
                  <c:v>3566.1836837106825</c:v>
                </c:pt>
                <c:pt idx="187">
                  <c:v>3555.4968434703674</c:v>
                </c:pt>
                <c:pt idx="188">
                  <c:v>3544.7365312033994</c:v>
                </c:pt>
                <c:pt idx="189">
                  <c:v>3533.9022417895967</c:v>
                </c:pt>
                <c:pt idx="190">
                  <c:v>3522.9934666360737</c:v>
                </c:pt>
                <c:pt idx="191">
                  <c:v>3512.0096936533705</c:v>
                </c:pt>
                <c:pt idx="192">
                  <c:v>3500.9504072314112</c:v>
                </c:pt>
                <c:pt idx="193">
                  <c:v>3489.8150882153009</c:v>
                </c:pt>
                <c:pt idx="194">
                  <c:v>3478.6032138809546</c:v>
                </c:pt>
                <c:pt idx="195">
                  <c:v>3467.3142579105602</c:v>
                </c:pt>
                <c:pt idx="196">
                  <c:v>3455.9476903678687</c:v>
                </c:pt>
                <c:pt idx="197">
                  <c:v>3444.5029776733213</c:v>
                </c:pt>
                <c:pt idx="198">
                  <c:v>3432.9795825789988</c:v>
                </c:pt>
                <c:pt idx="199">
                  <c:v>3421.3769641434028</c:v>
                </c:pt>
                <c:pt idx="200">
                  <c:v>3409.6945777060623</c:v>
                </c:pt>
                <c:pt idx="201">
                  <c:v>3397.9318748619653</c:v>
                </c:pt>
                <c:pt idx="202">
                  <c:v>3386.0883034358153</c:v>
                </c:pt>
                <c:pt idx="203">
                  <c:v>3374.16330745611</c:v>
                </c:pt>
                <c:pt idx="204">
                  <c:v>3362.1563271290443</c:v>
                </c:pt>
                <c:pt idx="205">
                  <c:v>3350.06679881223</c:v>
                </c:pt>
                <c:pt idx="206">
                  <c:v>3337.8941549882379</c:v>
                </c:pt>
                <c:pt idx="207">
                  <c:v>3325.6378242379556</c:v>
                </c:pt>
                <c:pt idx="208">
                  <c:v>3313.2972312137654</c:v>
                </c:pt>
                <c:pt idx="209">
                  <c:v>3300.8717966125337</c:v>
                </c:pt>
                <c:pt idx="210">
                  <c:v>3288.3609371484185</c:v>
                </c:pt>
                <c:pt idx="211">
                  <c:v>3275.7640655254877</c:v>
                </c:pt>
                <c:pt idx="212">
                  <c:v>3263.0805904101489</c:v>
                </c:pt>
                <c:pt idx="213">
                  <c:v>3250.309916403392</c:v>
                </c:pt>
                <c:pt idx="214">
                  <c:v>3237.4514440128391</c:v>
                </c:pt>
                <c:pt idx="215">
                  <c:v>3224.5045696246011</c:v>
                </c:pt>
                <c:pt idx="216">
                  <c:v>3211.4686854749439</c:v>
                </c:pt>
                <c:pt idx="217">
                  <c:v>3198.3431796217578</c:v>
                </c:pt>
                <c:pt idx="218">
                  <c:v>3185.127435915831</c:v>
                </c:pt>
                <c:pt idx="219">
                  <c:v>3171.8208339719258</c:v>
                </c:pt>
                <c:pt idx="220">
                  <c:v>3158.4227491396568</c:v>
                </c:pt>
                <c:pt idx="221">
                  <c:v>3144.9325524741653</c:v>
                </c:pt>
                <c:pt idx="222">
                  <c:v>3131.3496107065989</c:v>
                </c:pt>
                <c:pt idx="223">
                  <c:v>3117.6732862143804</c:v>
                </c:pt>
                <c:pt idx="224">
                  <c:v>3103.9029369912782</c:v>
                </c:pt>
                <c:pt idx="225">
                  <c:v>3090.0379166172665</c:v>
                </c:pt>
                <c:pt idx="226">
                  <c:v>3076.0775742281839</c:v>
                </c:pt>
                <c:pt idx="227">
                  <c:v>3062.0212544851765</c:v>
                </c:pt>
                <c:pt idx="228">
                  <c:v>3047.868297543936</c:v>
                </c:pt>
                <c:pt idx="229">
                  <c:v>3033.6180390237241</c:v>
                </c:pt>
                <c:pt idx="230">
                  <c:v>3019.269809976186</c:v>
                </c:pt>
                <c:pt idx="231">
                  <c:v>3004.822936853946</c:v>
                </c:pt>
                <c:pt idx="232">
                  <c:v>2990.2767414789905</c:v>
                </c:pt>
                <c:pt idx="233">
                  <c:v>2975.6305410108321</c:v>
                </c:pt>
                <c:pt idx="234">
                  <c:v>2960.8836479144552</c:v>
                </c:pt>
                <c:pt idx="235">
                  <c:v>2946.0353699280408</c:v>
                </c:pt>
                <c:pt idx="236">
                  <c:v>2931.0850100304697</c:v>
                </c:pt>
                <c:pt idx="237">
                  <c:v>2916.0318664086026</c:v>
                </c:pt>
                <c:pt idx="238">
                  <c:v>2900.8752324243355</c:v>
                </c:pt>
                <c:pt idx="239">
                  <c:v>2885.6143965814267</c:v>
                </c:pt>
                <c:pt idx="240">
                  <c:v>2870.2486424920976</c:v>
                </c:pt>
                <c:pt idx="241">
                  <c:v>2854.7772488434043</c:v>
                </c:pt>
                <c:pt idx="242">
                  <c:v>2839.199489363376</c:v>
                </c:pt>
                <c:pt idx="243">
                  <c:v>2823.5146327869229</c:v>
                </c:pt>
                <c:pt idx="244">
                  <c:v>2807.7219428215062</c:v>
                </c:pt>
                <c:pt idx="245">
                  <c:v>2791.8206781125778</c:v>
                </c:pt>
                <c:pt idx="246">
                  <c:v>2775.8100922087756</c:v>
                </c:pt>
                <c:pt idx="247">
                  <c:v>2759.6894335268844</c:v>
                </c:pt>
                <c:pt idx="248">
                  <c:v>2743.4579453165552</c:v>
                </c:pt>
                <c:pt idx="249">
                  <c:v>2727.1148656247801</c:v>
                </c:pt>
                <c:pt idx="250">
                  <c:v>2710.6594272601242</c:v>
                </c:pt>
                <c:pt idx="251">
                  <c:v>2694.0908577567116</c:v>
                </c:pt>
                <c:pt idx="252">
                  <c:v>2677.4083793379623</c:v>
                </c:pt>
                <c:pt idx="253">
                  <c:v>2660.6112088800846</c:v>
                </c:pt>
                <c:pt idx="254">
                  <c:v>2643.6985578753088</c:v>
                </c:pt>
                <c:pt idx="255">
                  <c:v>2626.6696323948754</c:v>
                </c:pt>
                <c:pt idx="256">
                  <c:v>2609.5236330517637</c:v>
                </c:pt>
                <c:pt idx="257">
                  <c:v>2592.2597549631682</c:v>
                </c:pt>
                <c:pt idx="258">
                  <c:v>2574.8771877127133</c:v>
                </c:pt>
                <c:pt idx="259">
                  <c:v>2557.3751153124122</c:v>
                </c:pt>
                <c:pt idx="260">
                  <c:v>2539.7527161643588</c:v>
                </c:pt>
                <c:pt idx="261">
                  <c:v>2522.0091630221627</c:v>
                </c:pt>
                <c:pt idx="262">
                  <c:v>2504.1436229521132</c:v>
                </c:pt>
                <c:pt idx="263">
                  <c:v>2486.1552572940827</c:v>
                </c:pt>
                <c:pt idx="264">
                  <c:v>2468.0432216221534</c:v>
                </c:pt>
                <c:pt idx="265">
                  <c:v>2449.8066657049794</c:v>
                </c:pt>
                <c:pt idx="266">
                  <c:v>2431.4447334658744</c:v>
                </c:pt>
                <c:pt idx="267">
                  <c:v>2412.9565629426261</c:v>
                </c:pt>
                <c:pt idx="268">
                  <c:v>2394.3412862470304</c:v>
                </c:pt>
                <c:pt idx="269">
                  <c:v>2375.5980295241525</c:v>
                </c:pt>
                <c:pt idx="270">
                  <c:v>2356.7259129113045</c:v>
                </c:pt>
                <c:pt idx="271">
                  <c:v>2337.7240504967435</c:v>
                </c:pt>
                <c:pt idx="272">
                  <c:v>2318.5915502780822</c:v>
                </c:pt>
                <c:pt idx="273">
                  <c:v>2299.3275141204181</c:v>
                </c:pt>
                <c:pt idx="274">
                  <c:v>2279.9310377141692</c:v>
                </c:pt>
                <c:pt idx="275">
                  <c:v>2260.4012105326278</c:v>
                </c:pt>
                <c:pt idx="276">
                  <c:v>2240.737115789213</c:v>
                </c:pt>
                <c:pt idx="277">
                  <c:v>2220.9378303944377</c:v>
                </c:pt>
                <c:pt idx="278">
                  <c:v>2201.0024249125731</c:v>
                </c:pt>
                <c:pt idx="279">
                  <c:v>2180.9299635180205</c:v>
                </c:pt>
                <c:pt idx="280">
                  <c:v>2160.7195039513808</c:v>
                </c:pt>
                <c:pt idx="281">
                  <c:v>2140.3700974752201</c:v>
                </c:pt>
                <c:pt idx="282">
                  <c:v>2119.8807888295355</c:v>
                </c:pt>
                <c:pt idx="283">
                  <c:v>2099.2506161869123</c:v>
                </c:pt>
                <c:pt idx="284">
                  <c:v>2078.4786111073713</c:v>
                </c:pt>
                <c:pt idx="285">
                  <c:v>2057.5637984929081</c:v>
                </c:pt>
                <c:pt idx="286">
                  <c:v>2036.5051965417206</c:v>
                </c:pt>
                <c:pt idx="287">
                  <c:v>2015.3018167021185</c:v>
                </c:pt>
                <c:pt idx="288">
                  <c:v>1993.9526636261189</c:v>
                </c:pt>
                <c:pt idx="289">
                  <c:v>1972.456735122722</c:v>
                </c:pt>
                <c:pt idx="290">
                  <c:v>1950.8130221108643</c:v>
                </c:pt>
                <c:pt idx="291">
                  <c:v>1929.0205085720502</c:v>
                </c:pt>
                <c:pt idx="292">
                  <c:v>1907.0781715026565</c:v>
                </c:pt>
                <c:pt idx="293">
                  <c:v>1884.984980865911</c:v>
                </c:pt>
                <c:pt idx="294">
                  <c:v>1862.7398995435374</c:v>
                </c:pt>
                <c:pt idx="295">
                  <c:v>1840.3418832870732</c:v>
                </c:pt>
                <c:pt idx="296">
                  <c:v>1817.7898806688452</c:v>
                </c:pt>
                <c:pt idx="297">
                  <c:v>1795.0828330326171</c:v>
                </c:pt>
                <c:pt idx="298">
                  <c:v>1772.21967444389</c:v>
                </c:pt>
                <c:pt idx="299">
                  <c:v>1749.1993316398655</c:v>
                </c:pt>
                <c:pt idx="300">
                  <c:v>1726.0207239790632</c:v>
                </c:pt>
                <c:pt idx="301">
                  <c:v>1702.6827633905928</c:v>
                </c:pt>
                <c:pt idx="302">
                  <c:v>1679.1843543230768</c:v>
                </c:pt>
                <c:pt idx="303">
                  <c:v>1655.5243936932216</c:v>
                </c:pt>
                <c:pt idx="304">
                  <c:v>1631.7017708340363</c:v>
                </c:pt>
                <c:pt idx="305">
                  <c:v>1607.7153674426941</c:v>
                </c:pt>
                <c:pt idx="306">
                  <c:v>1583.5640575280363</c:v>
                </c:pt>
                <c:pt idx="307">
                  <c:v>1559.2467073577152</c:v>
                </c:pt>
                <c:pt idx="308">
                  <c:v>1534.762175404973</c:v>
                </c:pt>
                <c:pt idx="309">
                  <c:v>1510.1093122950558</c:v>
                </c:pt>
                <c:pt idx="310">
                  <c:v>1485.286960751258</c:v>
                </c:pt>
                <c:pt idx="311">
                  <c:v>1460.2939555405965</c:v>
                </c:pt>
                <c:pt idx="312">
                  <c:v>1435.1291234191117</c:v>
                </c:pt>
                <c:pt idx="313">
                  <c:v>1409.7912830767918</c:v>
                </c:pt>
                <c:pt idx="314">
                  <c:v>1384.2792450821182</c:v>
                </c:pt>
                <c:pt idx="315">
                  <c:v>1358.5918118262316</c:v>
                </c:pt>
                <c:pt idx="316">
                  <c:v>1332.7277774667104</c:v>
                </c:pt>
                <c:pt idx="317">
                  <c:v>1306.6859278709678</c:v>
                </c:pt>
                <c:pt idx="318">
                  <c:v>1280.4650405592545</c:v>
                </c:pt>
                <c:pt idx="319">
                  <c:v>1254.0638846472727</c:v>
                </c:pt>
                <c:pt idx="320">
                  <c:v>1227.4812207883965</c:v>
                </c:pt>
                <c:pt idx="321">
                  <c:v>1200.7158011154904</c:v>
                </c:pt>
                <c:pt idx="322">
                  <c:v>1173.7663691823332</c:v>
                </c:pt>
                <c:pt idx="323">
                  <c:v>1146.6316599046352</c:v>
                </c:pt>
                <c:pt idx="324">
                  <c:v>1119.3103995006534</c:v>
                </c:pt>
                <c:pt idx="325">
                  <c:v>1091.801305431394</c:v>
                </c:pt>
                <c:pt idx="326">
                  <c:v>1064.1030863404085</c:v>
                </c:pt>
                <c:pt idx="327">
                  <c:v>1036.2144419931724</c:v>
                </c:pt>
                <c:pt idx="328">
                  <c:v>1008.134063216049</c:v>
                </c:pt>
                <c:pt idx="329">
                  <c:v>979.86063183483293</c:v>
                </c:pt>
                <c:pt idx="330">
                  <c:v>951.39282061287111</c:v>
                </c:pt>
                <c:pt idx="331">
                  <c:v>922.72929318875833</c:v>
                </c:pt>
                <c:pt idx="332">
                  <c:v>893.86870401360466</c:v>
                </c:pt>
                <c:pt idx="333">
                  <c:v>864.80969828787181</c:v>
                </c:pt>
                <c:pt idx="334">
                  <c:v>835.55091189777465</c:v>
                </c:pt>
                <c:pt idx="335">
                  <c:v>806.09097135124546</c:v>
                </c:pt>
                <c:pt idx="336">
                  <c:v>776.42849371345892</c:v>
                </c:pt>
                <c:pt idx="337">
                  <c:v>746.56208654191255</c:v>
                </c:pt>
                <c:pt idx="338">
                  <c:v>716.49034782106185</c:v>
                </c:pt>
                <c:pt idx="339">
                  <c:v>686.21186589650517</c:v>
                </c:pt>
                <c:pt idx="340">
                  <c:v>655.72521940871741</c:v>
                </c:pt>
                <c:pt idx="341">
                  <c:v>625.02897722632588</c:v>
                </c:pt>
                <c:pt idx="342">
                  <c:v>594.12169837893055</c:v>
                </c:pt>
                <c:pt idx="343">
                  <c:v>563.00193198945931</c:v>
                </c:pt>
                <c:pt idx="344">
                  <c:v>531.66821720606049</c:v>
                </c:pt>
                <c:pt idx="345">
                  <c:v>500.11908313352581</c:v>
                </c:pt>
                <c:pt idx="346">
                  <c:v>468.35304876424237</c:v>
                </c:pt>
                <c:pt idx="347">
                  <c:v>436.36862290867015</c:v>
                </c:pt>
                <c:pt idx="348">
                  <c:v>404.16430412534089</c:v>
                </c:pt>
                <c:pt idx="349">
                  <c:v>371.73858065037626</c:v>
                </c:pt>
                <c:pt idx="350">
                  <c:v>339.0899303265212</c:v>
                </c:pt>
                <c:pt idx="351">
                  <c:v>306.21682053168968</c:v>
                </c:pt>
                <c:pt idx="352">
                  <c:v>273.1177081070187</c:v>
                </c:pt>
                <c:pt idx="353">
                  <c:v>239.79103928442811</c:v>
                </c:pt>
                <c:pt idx="354">
                  <c:v>206.23524961368219</c:v>
                </c:pt>
                <c:pt idx="355">
                  <c:v>172.44876388894988</c:v>
                </c:pt>
                <c:pt idx="356">
                  <c:v>138.42999607486004</c:v>
                </c:pt>
                <c:pt idx="357">
                  <c:v>104.17734923204834</c:v>
                </c:pt>
                <c:pt idx="358">
                  <c:v>69.689215442192321</c:v>
                </c:pt>
                <c:pt idx="359">
                  <c:v>34.963975732531019</c:v>
                </c:pt>
              </c:numCache>
            </c:numRef>
          </c:yVal>
          <c:smooth val="1"/>
          <c:extLst>
            <c:ext xmlns:c16="http://schemas.microsoft.com/office/drawing/2014/chart" uri="{C3380CC4-5D6E-409C-BE32-E72D297353CC}">
              <c16:uniqueId val="{00000005-A872-42D2-A3C9-BCAA802139C5}"/>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'HELOC Calculator'!$I$5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Calculator'!$I$6:$I$365</c:f>
              <c:numCache>
                <c:formatCode>"$"#,##0.00_);[Red]\("$"#,##0.00\)</c:formatCode>
                <c:ptCount val="360"/>
                <c:pt idx="0" formatCode="_(&quot;$&quot;* #,##0_);_(&quot;$&quot;* \(#,##0\);_(&quot;$&quot;* &quot;-&quot;??_);_(@_)">
                  <c:v>165732.80000000005</c:v>
                </c:pt>
                <c:pt idx="1">
                  <c:v>165621.59675963502</c:v>
                </c:pt>
                <c:pt idx="2">
                  <c:v>165509.65216433423</c:v>
                </c:pt>
                <c:pt idx="3">
                  <c:v>165396.96127173142</c:v>
                </c:pt>
                <c:pt idx="4">
                  <c:v>165283.51910651126</c:v>
                </c:pt>
                <c:pt idx="5">
                  <c:v>165169.32066018964</c:v>
                </c:pt>
                <c:pt idx="6">
                  <c:v>165054.36089089254</c:v>
                </c:pt>
                <c:pt idx="7">
                  <c:v>164938.63472313347</c:v>
                </c:pt>
                <c:pt idx="8">
                  <c:v>164822.13704758932</c:v>
                </c:pt>
                <c:pt idx="9">
                  <c:v>164704.86272087489</c:v>
                </c:pt>
                <c:pt idx="10">
                  <c:v>164586.8065653157</c:v>
                </c:pt>
                <c:pt idx="11">
                  <c:v>164467.96336871944</c:v>
                </c:pt>
                <c:pt idx="12">
                  <c:v>164348.32788414587</c:v>
                </c:pt>
                <c:pt idx="13">
                  <c:v>164227.89482967515</c:v>
                </c:pt>
                <c:pt idx="14">
                  <c:v>164106.65888817463</c:v>
                </c:pt>
                <c:pt idx="15">
                  <c:v>163984.61470706409</c:v>
                </c:pt>
                <c:pt idx="16">
                  <c:v>163861.75689807947</c:v>
                </c:pt>
                <c:pt idx="17">
                  <c:v>163738.08003703499</c:v>
                </c:pt>
                <c:pt idx="18">
                  <c:v>163613.57866358352</c:v>
                </c:pt>
                <c:pt idx="19">
                  <c:v>163488.24728097572</c:v>
                </c:pt>
                <c:pt idx="20">
                  <c:v>163362.08035581719</c:v>
                </c:pt>
                <c:pt idx="21">
                  <c:v>163235.07231782426</c:v>
                </c:pt>
                <c:pt idx="22">
                  <c:v>163107.21755957807</c:v>
                </c:pt>
                <c:pt idx="23">
                  <c:v>162978.51043627691</c:v>
                </c:pt>
                <c:pt idx="24">
                  <c:v>162848.94526548707</c:v>
                </c:pt>
                <c:pt idx="25">
                  <c:v>162718.51632689196</c:v>
                </c:pt>
                <c:pt idx="26">
                  <c:v>162587.21786203954</c:v>
                </c:pt>
                <c:pt idx="27">
                  <c:v>162455.0440740881</c:v>
                </c:pt>
                <c:pt idx="28">
                  <c:v>162321.98912755033</c:v>
                </c:pt>
                <c:pt idx="29">
                  <c:v>162188.04714803564</c:v>
                </c:pt>
                <c:pt idx="30">
                  <c:v>162053.21222199083</c:v>
                </c:pt>
                <c:pt idx="31">
                  <c:v>161917.47839643908</c:v>
                </c:pt>
                <c:pt idx="32">
                  <c:v>161780.83967871699</c:v>
                </c:pt>
                <c:pt idx="33">
                  <c:v>161643.29003621006</c:v>
                </c:pt>
                <c:pt idx="34">
                  <c:v>161504.82339608643</c:v>
                </c:pt>
                <c:pt idx="35">
                  <c:v>161365.43364502865</c:v>
                </c:pt>
                <c:pt idx="36">
                  <c:v>161225.11462896381</c:v>
                </c:pt>
                <c:pt idx="37">
                  <c:v>161083.86015279187</c:v>
                </c:pt>
                <c:pt idx="38">
                  <c:v>160941.66398011212</c:v>
                </c:pt>
                <c:pt idx="39">
                  <c:v>160798.51983294784</c:v>
                </c:pt>
                <c:pt idx="40">
                  <c:v>160654.42139146914</c:v>
                </c:pt>
                <c:pt idx="41">
                  <c:v>160509.3622937139</c:v>
                </c:pt>
                <c:pt idx="42">
                  <c:v>160363.33613530698</c:v>
                </c:pt>
                <c:pt idx="43">
                  <c:v>160216.33646917733</c:v>
                </c:pt>
                <c:pt idx="44">
                  <c:v>160068.35680527348</c:v>
                </c:pt>
                <c:pt idx="45">
                  <c:v>159919.39061027693</c:v>
                </c:pt>
                <c:pt idx="46">
                  <c:v>159769.43130731373</c:v>
                </c:pt>
                <c:pt idx="47">
                  <c:v>159618.47227566413</c:v>
                </c:pt>
                <c:pt idx="48">
                  <c:v>159466.50685047021</c:v>
                </c:pt>
                <c:pt idx="49">
                  <c:v>159313.52832244165</c:v>
                </c:pt>
                <c:pt idx="50">
                  <c:v>159159.52993755956</c:v>
                </c:pt>
                <c:pt idx="51">
                  <c:v>159004.50489677826</c:v>
                </c:pt>
                <c:pt idx="52">
                  <c:v>158848.44635572509</c:v>
                </c:pt>
                <c:pt idx="53">
                  <c:v>158691.34742439823</c:v>
                </c:pt>
                <c:pt idx="54">
                  <c:v>158533.20116686253</c:v>
                </c:pt>
                <c:pt idx="55">
                  <c:v>158374.00060094325</c:v>
                </c:pt>
                <c:pt idx="56">
                  <c:v>158213.73869791784</c:v>
                </c:pt>
                <c:pt idx="57">
                  <c:v>158052.40838220561</c:v>
                </c:pt>
                <c:pt idx="58">
                  <c:v>157890.0025310553</c:v>
                </c:pt>
                <c:pt idx="59">
                  <c:v>157726.51397423065</c:v>
                </c:pt>
                <c:pt idx="60">
                  <c:v>157561.93549369383</c:v>
                </c:pt>
                <c:pt idx="61">
                  <c:v>157396.25982328676</c:v>
                </c:pt>
                <c:pt idx="62">
                  <c:v>157229.47964841031</c:v>
                </c:pt>
                <c:pt idx="63">
                  <c:v>157061.58760570135</c:v>
                </c:pt>
                <c:pt idx="64">
                  <c:v>156892.57628270765</c:v>
                </c:pt>
                <c:pt idx="65">
                  <c:v>156722.43821756067</c:v>
                </c:pt>
                <c:pt idx="66">
                  <c:v>156551.16589864605</c:v>
                </c:pt>
                <c:pt idx="67">
                  <c:v>156378.75176427199</c:v>
                </c:pt>
                <c:pt idx="68">
                  <c:v>156205.18820233544</c:v>
                </c:pt>
                <c:pt idx="69">
                  <c:v>156030.46754998597</c:v>
                </c:pt>
                <c:pt idx="70">
                  <c:v>155854.58209328752</c:v>
                </c:pt>
                <c:pt idx="71">
                  <c:v>155677.52406687776</c:v>
                </c:pt>
                <c:pt idx="72">
                  <c:v>155499.28565362524</c:v>
                </c:pt>
                <c:pt idx="73">
                  <c:v>155319.85898428436</c:v>
                </c:pt>
                <c:pt idx="74">
                  <c:v>155139.23613714791</c:v>
                </c:pt>
                <c:pt idx="75">
                  <c:v>154957.40913769719</c:v>
                </c:pt>
                <c:pt idx="76">
                  <c:v>154774.36995825014</c:v>
                </c:pt>
                <c:pt idx="77">
                  <c:v>154590.11051760678</c:v>
                </c:pt>
                <c:pt idx="78">
                  <c:v>154404.62268069247</c:v>
                </c:pt>
                <c:pt idx="79">
                  <c:v>154217.89825819872</c:v>
                </c:pt>
                <c:pt idx="80">
                  <c:v>154029.92900622168</c:v>
                </c:pt>
                <c:pt idx="81">
                  <c:v>153840.70662589814</c:v>
                </c:pt>
                <c:pt idx="82">
                  <c:v>153650.22276303908</c:v>
                </c:pt>
                <c:pt idx="83">
                  <c:v>153458.46900776098</c:v>
                </c:pt>
                <c:pt idx="84">
                  <c:v>153265.43689411436</c:v>
                </c:pt>
                <c:pt idx="85">
                  <c:v>153071.11789971011</c:v>
                </c:pt>
                <c:pt idx="86">
                  <c:v>152875.50344534314</c:v>
                </c:pt>
                <c:pt idx="87">
                  <c:v>152678.58489461374</c:v>
                </c:pt>
                <c:pt idx="88">
                  <c:v>152480.35355354613</c:v>
                </c:pt>
                <c:pt idx="89">
                  <c:v>152280.80067020474</c:v>
                </c:pt>
                <c:pt idx="90">
                  <c:v>152079.91743430775</c:v>
                </c:pt>
                <c:pt idx="91">
                  <c:v>151877.6949768381</c:v>
                </c:pt>
                <c:pt idx="92">
                  <c:v>151674.12436965198</c:v>
                </c:pt>
                <c:pt idx="93">
                  <c:v>151469.19662508465</c:v>
                </c:pt>
                <c:pt idx="94">
                  <c:v>151262.90269555352</c:v>
                </c:pt>
                <c:pt idx="95">
                  <c:v>151055.23347315885</c:v>
                </c:pt>
                <c:pt idx="96">
                  <c:v>150846.17978928154</c:v>
                </c:pt>
                <c:pt idx="97">
                  <c:v>150635.73241417838</c:v>
                </c:pt>
                <c:pt idx="98">
                  <c:v>150423.88205657454</c:v>
                </c:pt>
                <c:pt idx="99">
                  <c:v>150210.61936325335</c:v>
                </c:pt>
                <c:pt idx="100">
                  <c:v>149995.93491864335</c:v>
                </c:pt>
                <c:pt idx="101">
                  <c:v>149779.81924440261</c:v>
                </c:pt>
                <c:pt idx="102">
                  <c:v>149562.26279900025</c:v>
                </c:pt>
                <c:pt idx="103">
                  <c:v>149343.25597729522</c:v>
                </c:pt>
                <c:pt idx="104">
                  <c:v>149122.78911011215</c:v>
                </c:pt>
                <c:pt idx="105">
                  <c:v>148900.85246381455</c:v>
                </c:pt>
                <c:pt idx="106">
                  <c:v>148677.43623987495</c:v>
                </c:pt>
                <c:pt idx="107">
                  <c:v>148452.53057444241</c:v>
                </c:pt>
                <c:pt idx="108">
                  <c:v>148226.12553790701</c:v>
                </c:pt>
                <c:pt idx="109">
                  <c:v>147998.21113446137</c:v>
                </c:pt>
                <c:pt idx="110">
                  <c:v>147768.7773016594</c:v>
                </c:pt>
                <c:pt idx="111">
                  <c:v>147537.81390997212</c:v>
                </c:pt>
                <c:pt idx="112">
                  <c:v>147305.31076234023</c:v>
                </c:pt>
                <c:pt idx="113">
                  <c:v>147071.25759372415</c:v>
                </c:pt>
                <c:pt idx="114">
                  <c:v>146835.64407065063</c:v>
                </c:pt>
                <c:pt idx="115">
                  <c:v>146598.45979075661</c:v>
                </c:pt>
                <c:pt idx="116">
                  <c:v>146359.69428232996</c:v>
                </c:pt>
                <c:pt idx="117">
                  <c:v>146119.33700384715</c:v>
                </c:pt>
                <c:pt idx="118">
                  <c:v>145877.37734350777</c:v>
                </c:pt>
                <c:pt idx="119">
                  <c:v>145633.80461876612</c:v>
                </c:pt>
                <c:pt idx="120">
                  <c:v>145388.60807585955</c:v>
                </c:pt>
                <c:pt idx="121">
                  <c:v>145141.77688933359</c:v>
                </c:pt>
                <c:pt idx="122">
                  <c:v>144893.30016156411</c:v>
                </c:pt>
                <c:pt idx="123">
                  <c:v>144643.16692227617</c:v>
                </c:pt>
                <c:pt idx="124">
                  <c:v>144391.36612805966</c:v>
                </c:pt>
                <c:pt idx="125">
                  <c:v>144137.8866618817</c:v>
                </c:pt>
                <c:pt idx="126">
                  <c:v>143882.71733259587</c:v>
                </c:pt>
                <c:pt idx="127">
                  <c:v>143625.84687444815</c:v>
                </c:pt>
                <c:pt idx="128">
                  <c:v>143367.26394657945</c:v>
                </c:pt>
                <c:pt idx="129">
                  <c:v>143106.95713252496</c:v>
                </c:pt>
                <c:pt idx="130">
                  <c:v>142844.91493971008</c:v>
                </c:pt>
                <c:pt idx="131">
                  <c:v>142581.12579894313</c:v>
                </c:pt>
                <c:pt idx="132">
                  <c:v>142315.5780639044</c:v>
                </c:pt>
                <c:pt idx="133">
                  <c:v>142048.26001063208</c:v>
                </c:pt>
                <c:pt idx="134">
                  <c:v>141779.15983700458</c:v>
                </c:pt>
                <c:pt idx="135">
                  <c:v>141508.26566221958</c:v>
                </c:pt>
                <c:pt idx="136">
                  <c:v>141235.56552626935</c:v>
                </c:pt>
                <c:pt idx="137">
                  <c:v>140961.04738941279</c:v>
                </c:pt>
                <c:pt idx="138">
                  <c:v>140684.69913164387</c:v>
                </c:pt>
                <c:pt idx="139">
                  <c:v>140406.50855215648</c:v>
                </c:pt>
                <c:pt idx="140">
                  <c:v>140126.46336880582</c:v>
                </c:pt>
                <c:pt idx="141">
                  <c:v>139844.55121756616</c:v>
                </c:pt>
                <c:pt idx="142">
                  <c:v>139560.7596519849</c:v>
                </c:pt>
                <c:pt idx="143">
                  <c:v>139275.0761426331</c:v>
                </c:pt>
                <c:pt idx="144">
                  <c:v>138987.48807655228</c:v>
                </c:pt>
                <c:pt idx="145">
                  <c:v>138697.9827566976</c:v>
                </c:pt>
                <c:pt idx="146">
                  <c:v>138406.54740137723</c:v>
                </c:pt>
                <c:pt idx="147">
                  <c:v>138113.16914368805</c:v>
                </c:pt>
                <c:pt idx="148">
                  <c:v>137817.83503094761</c:v>
                </c:pt>
                <c:pt idx="149">
                  <c:v>137520.53202412222</c:v>
                </c:pt>
                <c:pt idx="150">
                  <c:v>137221.24699725135</c:v>
                </c:pt>
                <c:pt idx="151">
                  <c:v>136919.96673686799</c:v>
                </c:pt>
                <c:pt idx="152">
                  <c:v>136616.67794141543</c:v>
                </c:pt>
                <c:pt idx="153">
                  <c:v>136311.36722065983</c:v>
                </c:pt>
                <c:pt idx="154">
                  <c:v>136004.02109509919</c:v>
                </c:pt>
                <c:pt idx="155">
                  <c:v>135694.62599536814</c:v>
                </c:pt>
                <c:pt idx="156">
                  <c:v>135383.1682616389</c:v>
                </c:pt>
                <c:pt idx="157">
                  <c:v>135069.63414301813</c:v>
                </c:pt>
                <c:pt idx="158">
                  <c:v>134754.00979693991</c:v>
                </c:pt>
                <c:pt idx="159">
                  <c:v>134436.28128855448</c:v>
                </c:pt>
                <c:pt idx="160">
                  <c:v>134116.43459011315</c:v>
                </c:pt>
                <c:pt idx="161">
                  <c:v>133794.45558034888</c:v>
                </c:pt>
                <c:pt idx="162">
                  <c:v>133470.33004385285</c:v>
                </c:pt>
                <c:pt idx="163">
                  <c:v>133144.04367044684</c:v>
                </c:pt>
                <c:pt idx="164">
                  <c:v>132815.58205455146</c:v>
                </c:pt>
                <c:pt idx="165">
                  <c:v>132484.9306945501</c:v>
                </c:pt>
                <c:pt idx="166">
                  <c:v>132152.07499214873</c:v>
                </c:pt>
                <c:pt idx="167">
                  <c:v>131817.00025173137</c:v>
                </c:pt>
                <c:pt idx="168">
                  <c:v>131479.69167971122</c:v>
                </c:pt>
                <c:pt idx="169">
                  <c:v>131140.13438387759</c:v>
                </c:pt>
                <c:pt idx="170">
                  <c:v>130798.31337273841</c:v>
                </c:pt>
                <c:pt idx="171">
                  <c:v>130454.2135548583</c:v>
                </c:pt>
                <c:pt idx="172">
                  <c:v>130107.81973819232</c:v>
                </c:pt>
                <c:pt idx="173">
                  <c:v>129759.11662941525</c:v>
                </c:pt>
                <c:pt idx="174">
                  <c:v>129408.08883324632</c:v>
                </c:pt>
                <c:pt idx="175">
                  <c:v>129054.7208517696</c:v>
                </c:pt>
                <c:pt idx="176">
                  <c:v>128698.99708374969</c:v>
                </c:pt>
                <c:pt idx="177">
                  <c:v>128340.901823943</c:v>
                </c:pt>
                <c:pt idx="178">
                  <c:v>127980.41926240426</c:v>
                </c:pt>
                <c:pt idx="179">
                  <c:v>127617.53348378859</c:v>
                </c:pt>
                <c:pt idx="180">
                  <c:v>127252.22846664881</c:v>
                </c:pt>
                <c:pt idx="181">
                  <c:v>126884.48808272812</c:v>
                </c:pt>
                <c:pt idx="182">
                  <c:v>126514.29609624794</c:v>
                </c:pt>
                <c:pt idx="183">
                  <c:v>126141.63616319123</c:v>
                </c:pt>
                <c:pt idx="184">
                  <c:v>125766.49183058081</c:v>
                </c:pt>
                <c:pt idx="185">
                  <c:v>125388.84653575299</c:v>
                </c:pt>
                <c:pt idx="186">
                  <c:v>125008.68360562631</c:v>
                </c:pt>
                <c:pt idx="187">
                  <c:v>124625.98625596546</c:v>
                </c:pt>
                <c:pt idx="188">
                  <c:v>124240.7375906402</c:v>
                </c:pt>
                <c:pt idx="189">
                  <c:v>123852.92060087944</c:v>
                </c:pt>
                <c:pt idx="190">
                  <c:v>123462.51816452028</c:v>
                </c:pt>
                <c:pt idx="191">
                  <c:v>123069.51304525205</c:v>
                </c:pt>
                <c:pt idx="192">
                  <c:v>122673.88789185537</c:v>
                </c:pt>
                <c:pt idx="193">
                  <c:v>122275.62523743605</c:v>
                </c:pt>
                <c:pt idx="194">
                  <c:v>121874.70749865392</c:v>
                </c:pt>
                <c:pt idx="195">
                  <c:v>121471.11697494659</c:v>
                </c:pt>
                <c:pt idx="196">
                  <c:v>121064.83584774788</c:v>
                </c:pt>
                <c:pt idx="197">
                  <c:v>120655.84617970117</c:v>
                </c:pt>
                <c:pt idx="198">
                  <c:v>120244.12991386748</c:v>
                </c:pt>
                <c:pt idx="199">
                  <c:v>119829.66887292823</c:v>
                </c:pt>
                <c:pt idx="200">
                  <c:v>119412.44475838273</c:v>
                </c:pt>
                <c:pt idx="201">
                  <c:v>118992.43914974025</c:v>
                </c:pt>
                <c:pt idx="202">
                  <c:v>118569.63350370683</c:v>
                </c:pt>
                <c:pt idx="203">
                  <c:v>118144.00915336653</c:v>
                </c:pt>
                <c:pt idx="204">
                  <c:v>117715.54730735728</c:v>
                </c:pt>
                <c:pt idx="205">
                  <c:v>117284.2290490413</c:v>
                </c:pt>
                <c:pt idx="206">
                  <c:v>116850.03533566988</c:v>
                </c:pt>
                <c:pt idx="207">
                  <c:v>116412.94699754265</c:v>
                </c:pt>
                <c:pt idx="208">
                  <c:v>115972.94473716123</c:v>
                </c:pt>
                <c:pt idx="209">
                  <c:v>115530.00912837728</c:v>
                </c:pt>
                <c:pt idx="210">
                  <c:v>115084.12061553476</c:v>
                </c:pt>
                <c:pt idx="211">
                  <c:v>114635.25951260663</c:v>
                </c:pt>
                <c:pt idx="212">
                  <c:v>114183.40600232565</c:v>
                </c:pt>
                <c:pt idx="213">
                  <c:v>113728.54013530945</c:v>
                </c:pt>
                <c:pt idx="214">
                  <c:v>113270.64182917982</c:v>
                </c:pt>
                <c:pt idx="215">
                  <c:v>112809.69086767599</c:v>
                </c:pt>
                <c:pt idx="216">
                  <c:v>112345.66689976213</c:v>
                </c:pt>
                <c:pt idx="217">
                  <c:v>111878.54943872885</c:v>
                </c:pt>
                <c:pt idx="218">
                  <c:v>111408.31786128868</c:v>
                </c:pt>
                <c:pt idx="219">
                  <c:v>110934.95140666558</c:v>
                </c:pt>
                <c:pt idx="220">
                  <c:v>110458.42917567832</c:v>
                </c:pt>
                <c:pt idx="221">
                  <c:v>109978.73012981782</c:v>
                </c:pt>
                <c:pt idx="222">
                  <c:v>109495.83309031825</c:v>
                </c:pt>
                <c:pt idx="223">
                  <c:v>109009.71673722201</c:v>
                </c:pt>
                <c:pt idx="224">
                  <c:v>108520.35960843846</c:v>
                </c:pt>
                <c:pt idx="225">
                  <c:v>108027.74009879636</c:v>
                </c:pt>
                <c:pt idx="226">
                  <c:v>107531.83645908997</c:v>
                </c:pt>
                <c:pt idx="227">
                  <c:v>107032.62679511888</c:v>
                </c:pt>
                <c:pt idx="228">
                  <c:v>106530.08906672131</c:v>
                </c:pt>
                <c:pt idx="229">
                  <c:v>106024.20108680108</c:v>
                </c:pt>
                <c:pt idx="230">
                  <c:v>105514.94052034806</c:v>
                </c:pt>
                <c:pt idx="231">
                  <c:v>105002.28488345201</c:v>
                </c:pt>
                <c:pt idx="232">
                  <c:v>104486.21154231</c:v>
                </c:pt>
                <c:pt idx="233">
                  <c:v>103966.69771222705</c:v>
                </c:pt>
                <c:pt idx="234">
                  <c:v>103443.7204566102</c:v>
                </c:pt>
                <c:pt idx="235">
                  <c:v>102917.2566859559</c:v>
                </c:pt>
                <c:pt idx="236">
                  <c:v>102387.28315683058</c:v>
                </c:pt>
                <c:pt idx="237">
                  <c:v>101853.77647084443</c:v>
                </c:pt>
                <c:pt idx="238">
                  <c:v>101316.71307361836</c:v>
                </c:pt>
                <c:pt idx="239">
                  <c:v>100776.06925374412</c:v>
                </c:pt>
                <c:pt idx="240">
                  <c:v>100231.82114173738</c:v>
                </c:pt>
                <c:pt idx="241">
                  <c:v>99683.944708983938</c:v>
                </c:pt>
                <c:pt idx="242">
                  <c:v>99132.415766678809</c:v>
                </c:pt>
                <c:pt idx="243">
                  <c:v>98577.209964758309</c:v>
                </c:pt>
                <c:pt idx="244">
                  <c:v>98018.302790825008</c:v>
                </c:pt>
                <c:pt idx="245">
                  <c:v>97455.669569065474</c:v>
                </c:pt>
                <c:pt idx="246">
                  <c:v>96889.285459160878</c:v>
                </c:pt>
                <c:pt idx="247">
                  <c:v>96319.125455190253</c:v>
                </c:pt>
                <c:pt idx="248">
                  <c:v>95745.164384526492</c:v>
                </c:pt>
                <c:pt idx="249">
                  <c:v>95167.376906724967</c:v>
                </c:pt>
                <c:pt idx="250">
                  <c:v>94585.737512404768</c:v>
                </c:pt>
                <c:pt idx="251">
                  <c:v>94000.220522122443</c:v>
                </c:pt>
                <c:pt idx="252">
                  <c:v>93410.800085238225</c:v>
                </c:pt>
                <c:pt idx="253">
                  <c:v>92817.450178774787</c:v>
                </c:pt>
                <c:pt idx="254">
                  <c:v>92220.144606268252</c:v>
                </c:pt>
                <c:pt idx="255">
                  <c:v>91618.856996611677</c:v>
                </c:pt>
                <c:pt idx="256">
                  <c:v>91013.56080289073</c:v>
                </c:pt>
                <c:pt idx="257">
                  <c:v>90404.229301211642</c:v>
                </c:pt>
                <c:pt idx="258">
                  <c:v>89790.835589521361</c:v>
                </c:pt>
                <c:pt idx="259">
                  <c:v>89173.352586419802</c:v>
                </c:pt>
                <c:pt idx="260">
                  <c:v>88551.753029964239</c:v>
                </c:pt>
                <c:pt idx="261">
                  <c:v>87926.009476465639</c:v>
                </c:pt>
                <c:pt idx="262">
                  <c:v>87296.094299277043</c:v>
                </c:pt>
                <c:pt idx="263">
                  <c:v>86661.979687573868</c:v>
                </c:pt>
                <c:pt idx="264">
                  <c:v>86023.637645126</c:v>
                </c:pt>
                <c:pt idx="265">
                  <c:v>85381.039989061814</c:v>
                </c:pt>
                <c:pt idx="266">
                  <c:v>84734.158348623867</c:v>
                </c:pt>
                <c:pt idx="267">
                  <c:v>84082.964163916331</c:v>
                </c:pt>
                <c:pt idx="268">
                  <c:v>83427.428684644081</c:v>
                </c:pt>
                <c:pt idx="269">
                  <c:v>82767.522968843346</c:v>
                </c:pt>
                <c:pt idx="270">
                  <c:v>82103.217881603938</c:v>
                </c:pt>
                <c:pt idx="271">
                  <c:v>81434.484093782943</c:v>
                </c:pt>
                <c:pt idx="272">
                  <c:v>80761.292080709798</c:v>
                </c:pt>
                <c:pt idx="273">
                  <c:v>80083.612120882841</c:v>
                </c:pt>
                <c:pt idx="274">
                  <c:v>79401.414294657035</c:v>
                </c:pt>
                <c:pt idx="275">
                  <c:v>78714.668482923051</c:v>
                </c:pt>
                <c:pt idx="276">
                  <c:v>78023.344365777506</c:v>
                </c:pt>
                <c:pt idx="277">
                  <c:v>77327.411421184326</c:v>
                </c:pt>
                <c:pt idx="278">
                  <c:v>76626.838923627191</c:v>
                </c:pt>
                <c:pt idx="279">
                  <c:v>75921.595942753003</c:v>
                </c:pt>
                <c:pt idx="280">
                  <c:v>75211.651342006327</c:v>
                </c:pt>
                <c:pt idx="281">
                  <c:v>74496.97377725468</c:v>
                </c:pt>
                <c:pt idx="282">
                  <c:v>73777.531695404687</c:v>
                </c:pt>
                <c:pt idx="283">
                  <c:v>73053.293333009016</c:v>
                </c:pt>
                <c:pt idx="284">
                  <c:v>72324.226714864053</c:v>
                </c:pt>
                <c:pt idx="285">
                  <c:v>71590.299652598114</c:v>
                </c:pt>
                <c:pt idx="286">
                  <c:v>70851.479743250413</c:v>
                </c:pt>
                <c:pt idx="287">
                  <c:v>70107.734367840385</c:v>
                </c:pt>
                <c:pt idx="288">
                  <c:v>69359.030689927633</c:v>
                </c:pt>
                <c:pt idx="289">
                  <c:v>68605.335654162118</c:v>
                </c:pt>
                <c:pt idx="290">
                  <c:v>67846.615984824835</c:v>
                </c:pt>
                <c:pt idx="291">
                  <c:v>67082.838184358639</c:v>
                </c:pt>
                <c:pt idx="292">
                  <c:v>66313.968531889332</c:v>
                </c:pt>
                <c:pt idx="293">
                  <c:v>65539.973081736898</c:v>
                </c:pt>
                <c:pt idx="294">
                  <c:v>64760.817661916786</c:v>
                </c:pt>
                <c:pt idx="295">
                  <c:v>63976.467872631205</c:v>
                </c:pt>
                <c:pt idx="296">
                  <c:v>63186.889084750386</c:v>
                </c:pt>
                <c:pt idx="297">
                  <c:v>62392.046438283694</c:v>
                </c:pt>
                <c:pt idx="298">
                  <c:v>61591.904840840558</c:v>
                </c:pt>
                <c:pt idx="299">
                  <c:v>60786.428966081134</c:v>
                </c:pt>
                <c:pt idx="300">
                  <c:v>59975.583252156648</c:v>
                </c:pt>
                <c:pt idx="301">
                  <c:v>59159.331900139332</c:v>
                </c:pt>
                <c:pt idx="302">
                  <c:v>58337.638872441901</c:v>
                </c:pt>
                <c:pt idx="303">
                  <c:v>57510.467891226486</c:v>
                </c:pt>
                <c:pt idx="304">
                  <c:v>56677.782436802969</c:v>
                </c:pt>
                <c:pt idx="305">
                  <c:v>55839.545746016629</c:v>
                </c:pt>
                <c:pt idx="306">
                  <c:v>54995.720810625047</c:v>
                </c:pt>
                <c:pt idx="307">
                  <c:v>54146.270375664186</c:v>
                </c:pt>
                <c:pt idx="308">
                  <c:v>53291.156937803586</c:v>
                </c:pt>
                <c:pt idx="309">
                  <c:v>52430.342743690584</c:v>
                </c:pt>
                <c:pt idx="310">
                  <c:v>51563.789788283495</c:v>
                </c:pt>
                <c:pt idx="311">
                  <c:v>50691.459813173693</c:v>
                </c:pt>
                <c:pt idx="312">
                  <c:v>49813.314304896492</c:v>
                </c:pt>
                <c:pt idx="313">
                  <c:v>48929.314493230777</c:v>
                </c:pt>
                <c:pt idx="314">
                  <c:v>48039.421349487289</c:v>
                </c:pt>
                <c:pt idx="315">
                  <c:v>47143.595584785508</c:v>
                </c:pt>
                <c:pt idx="316">
                  <c:v>46241.79764831905</c:v>
                </c:pt>
                <c:pt idx="317">
                  <c:v>45333.987725609484</c:v>
                </c:pt>
                <c:pt idx="318">
                  <c:v>44420.125736748516</c:v>
                </c:pt>
                <c:pt idx="319">
                  <c:v>43500.171334628481</c:v>
                </c:pt>
                <c:pt idx="320">
                  <c:v>42574.083903160979</c:v>
                </c:pt>
                <c:pt idx="321">
                  <c:v>41641.82255548369</c:v>
                </c:pt>
                <c:pt idx="322">
                  <c:v>40703.346132155217</c:v>
                </c:pt>
                <c:pt idx="323">
                  <c:v>39758.613199337888</c:v>
                </c:pt>
                <c:pt idx="324">
                  <c:v>38807.582046968448</c:v>
                </c:pt>
                <c:pt idx="325">
                  <c:v>37850.210686916544</c:v>
                </c:pt>
                <c:pt idx="326">
                  <c:v>36886.456851130963</c:v>
                </c:pt>
                <c:pt idx="327">
                  <c:v>35916.277989773473</c:v>
                </c:pt>
                <c:pt idx="328">
                  <c:v>34939.631269340265</c:v>
                </c:pt>
                <c:pt idx="329">
                  <c:v>33956.473570770839</c:v>
                </c:pt>
                <c:pt idx="330">
                  <c:v>32966.761487544281</c:v>
                </c:pt>
                <c:pt idx="331">
                  <c:v>31970.451323762882</c:v>
                </c:pt>
                <c:pt idx="332">
                  <c:v>30967.499092222941</c:v>
                </c:pt>
                <c:pt idx="333">
                  <c:v>29957.860512472733</c:v>
                </c:pt>
                <c:pt idx="334">
                  <c:v>28941.491008857523</c:v>
                </c:pt>
                <c:pt idx="335">
                  <c:v>27918.345708551544</c:v>
                </c:pt>
                <c:pt idx="336">
                  <c:v>26888.37943957686</c:v>
                </c:pt>
                <c:pt idx="337">
                  <c:v>25851.546728809011</c:v>
                </c:pt>
                <c:pt idx="338">
                  <c:v>24807.801799969377</c:v>
                </c:pt>
                <c:pt idx="339">
                  <c:v>23757.098571604143</c:v>
                </c:pt>
                <c:pt idx="340">
                  <c:v>22699.39065504981</c:v>
                </c:pt>
                <c:pt idx="341">
                  <c:v>21634.631352385113</c:v>
                </c:pt>
                <c:pt idx="342">
                  <c:v>20562.773654369317</c:v>
                </c:pt>
                <c:pt idx="343">
                  <c:v>19483.770238366753</c:v>
                </c:pt>
                <c:pt idx="344">
                  <c:v>18397.573466257505</c:v>
                </c:pt>
                <c:pt idx="345">
                  <c:v>17304.135382334192</c:v>
                </c:pt>
                <c:pt idx="346">
                  <c:v>16203.407711184725</c:v>
                </c:pt>
                <c:pt idx="347">
                  <c:v>15095.34185556093</c:v>
                </c:pt>
                <c:pt idx="348">
                  <c:v>13979.888894232974</c:v>
                </c:pt>
                <c:pt idx="349">
                  <c:v>12856.999579829499</c:v>
                </c:pt>
                <c:pt idx="350">
                  <c:v>11726.624336663333</c:v>
                </c:pt>
                <c:pt idx="351">
                  <c:v>10588.713258542728</c:v>
                </c:pt>
                <c:pt idx="352">
                  <c:v>9443.2161065679848</c:v>
                </c:pt>
                <c:pt idx="353">
                  <c:v>8290.0823069134094</c:v>
                </c:pt>
                <c:pt idx="354">
                  <c:v>7129.2609485944704</c:v>
                </c:pt>
                <c:pt idx="355">
                  <c:v>5960.7007812200718</c:v>
                </c:pt>
                <c:pt idx="356">
                  <c:v>4784.3502127298443</c:v>
                </c:pt>
                <c:pt idx="357">
                  <c:v>3600.1573071163484</c:v>
                </c:pt>
                <c:pt idx="358">
                  <c:v>2408.069782132096</c:v>
                </c:pt>
                <c:pt idx="359">
                  <c:v>1208.0350069812819</c:v>
                </c:pt>
              </c:numCache>
            </c:numRef>
          </c:yVal>
          <c:smooth val="1"/>
          <c:extLst>
            <c:ext xmlns:c16="http://schemas.microsoft.com/office/drawing/2014/chart" uri="{C3380CC4-5D6E-409C-BE32-E72D297353CC}">
              <c16:uniqueId val="{00000000-7262-4BD8-B412-B26947FC68F5}"/>
            </c:ext>
          </c:extLst>
        </c:ser>
        <c:ser>
          <c:idx val="1"/>
          <c:order val="1"/>
          <c:tx>
            <c:strRef>
              <c:f>'HELOC Calculator'!$O$5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Calculator'!$O$6:$O$365</c:f>
              <c:numCache>
                <c:formatCode>"$"#,##0.00_);[Red]\("$"#,##0.00\)</c:formatCode>
                <c:ptCount val="360"/>
                <c:pt idx="0">
                  <c:v>111.2032403650278</c:v>
                </c:pt>
                <c:pt idx="1">
                  <c:v>223.14783566582241</c:v>
                </c:pt>
                <c:pt idx="2">
                  <c:v>335.83872826862216</c:v>
                </c:pt>
                <c:pt idx="3">
                  <c:v>449.28089348877415</c:v>
                </c:pt>
                <c:pt idx="4">
                  <c:v>563.47933981039387</c:v>
                </c:pt>
                <c:pt idx="5">
                  <c:v>678.43910910749105</c:v>
                </c:pt>
                <c:pt idx="6">
                  <c:v>794.16527686656877</c:v>
                </c:pt>
                <c:pt idx="7">
                  <c:v>910.66295241070702</c:v>
                </c:pt>
                <c:pt idx="8">
                  <c:v>1027.9372791251396</c:v>
                </c:pt>
                <c:pt idx="9">
                  <c:v>1145.9934346843349</c:v>
                </c:pt>
                <c:pt idx="10">
                  <c:v>1264.8366312805917</c:v>
                </c:pt>
                <c:pt idx="11">
                  <c:v>1384.4721158541568</c:v>
                </c:pt>
                <c:pt idx="12">
                  <c:v>1504.905170324879</c:v>
                </c:pt>
                <c:pt idx="13">
                  <c:v>1626.1411118254061</c:v>
                </c:pt>
                <c:pt idx="14">
                  <c:v>1748.1852929359366</c:v>
                </c:pt>
                <c:pt idx="15">
                  <c:v>1871.0431019205373</c:v>
                </c:pt>
                <c:pt idx="16">
                  <c:v>1994.7199629650354</c:v>
                </c:pt>
                <c:pt idx="17">
                  <c:v>2119.2213364164968</c:v>
                </c:pt>
                <c:pt idx="18">
                  <c:v>2244.552719024301</c:v>
                </c:pt>
                <c:pt idx="19">
                  <c:v>2370.7196441828246</c:v>
                </c:pt>
                <c:pt idx="20">
                  <c:v>2497.7276821757378</c:v>
                </c:pt>
                <c:pt idx="21">
                  <c:v>2625.5824404219375</c:v>
                </c:pt>
                <c:pt idx="22">
                  <c:v>2754.2895637231118</c:v>
                </c:pt>
                <c:pt idx="23">
                  <c:v>2883.8547345129605</c:v>
                </c:pt>
                <c:pt idx="24">
                  <c:v>3014.2836731080747</c:v>
                </c:pt>
                <c:pt idx="25">
                  <c:v>3145.5821379604895</c:v>
                </c:pt>
                <c:pt idx="26">
                  <c:v>3277.7559259119207</c:v>
                </c:pt>
                <c:pt idx="27">
                  <c:v>3410.8108724496947</c:v>
                </c:pt>
                <c:pt idx="28">
                  <c:v>3544.7528519643874</c:v>
                </c:pt>
                <c:pt idx="29">
                  <c:v>3679.5877780091778</c:v>
                </c:pt>
                <c:pt idx="30">
                  <c:v>3815.3216035609335</c:v>
                </c:pt>
                <c:pt idx="31">
                  <c:v>3951.9603212830343</c:v>
                </c:pt>
                <c:pt idx="32">
                  <c:v>4089.5099637899493</c:v>
                </c:pt>
                <c:pt idx="33">
                  <c:v>4227.9766039135766</c:v>
                </c:pt>
                <c:pt idx="34">
                  <c:v>4367.3663549713619</c:v>
                </c:pt>
                <c:pt idx="35">
                  <c:v>4507.6853710361993</c:v>
                </c:pt>
                <c:pt idx="36">
                  <c:v>4648.9398472081357</c:v>
                </c:pt>
                <c:pt idx="37">
                  <c:v>4791.1360198878847</c:v>
                </c:pt>
                <c:pt idx="38">
                  <c:v>4934.2801670521658</c:v>
                </c:pt>
                <c:pt idx="39">
                  <c:v>5078.3786085308748</c:v>
                </c:pt>
                <c:pt idx="40">
                  <c:v>5223.4377062861086</c:v>
                </c:pt>
                <c:pt idx="41">
                  <c:v>5369.4638646930434</c:v>
                </c:pt>
                <c:pt idx="42">
                  <c:v>5516.4635308226916</c:v>
                </c:pt>
                <c:pt idx="43">
                  <c:v>5664.4431947265375</c:v>
                </c:pt>
                <c:pt idx="44">
                  <c:v>5813.4093897230759</c:v>
                </c:pt>
                <c:pt idx="45">
                  <c:v>5963.3686926862574</c:v>
                </c:pt>
                <c:pt idx="46">
                  <c:v>6114.3277243358607</c:v>
                </c:pt>
                <c:pt idx="47">
                  <c:v>6266.2931495297944</c:v>
                </c:pt>
                <c:pt idx="48">
                  <c:v>6419.271677558354</c:v>
                </c:pt>
                <c:pt idx="49">
                  <c:v>6573.2700624404379</c:v>
                </c:pt>
                <c:pt idx="50">
                  <c:v>6728.2951032217352</c:v>
                </c:pt>
                <c:pt idx="51">
                  <c:v>6884.3536442749082</c:v>
                </c:pt>
                <c:pt idx="52">
                  <c:v>7041.4525756017692</c:v>
                </c:pt>
                <c:pt idx="53">
                  <c:v>7199.5988331374756</c:v>
                </c:pt>
                <c:pt idx="54">
                  <c:v>7358.7993990567538</c:v>
                </c:pt>
                <c:pt idx="55">
                  <c:v>7519.0613020821602</c:v>
                </c:pt>
                <c:pt idx="56">
                  <c:v>7680.3916177944029</c:v>
                </c:pt>
                <c:pt idx="57">
                  <c:v>7842.7974689447274</c:v>
                </c:pt>
                <c:pt idx="58">
                  <c:v>8006.2860257693865</c:v>
                </c:pt>
                <c:pt idx="59">
                  <c:v>8170.8645063062104</c:v>
                </c:pt>
                <c:pt idx="60">
                  <c:v>8336.5401767132789</c:v>
                </c:pt>
                <c:pt idx="61">
                  <c:v>8503.3203515897294</c:v>
                </c:pt>
                <c:pt idx="62">
                  <c:v>8671.2123942986891</c:v>
                </c:pt>
                <c:pt idx="63">
                  <c:v>8840.2237172923742</c:v>
                </c:pt>
                <c:pt idx="64">
                  <c:v>9010.3617824393514</c:v>
                </c:pt>
                <c:pt idx="65">
                  <c:v>9181.634101353975</c:v>
                </c:pt>
                <c:pt idx="66">
                  <c:v>9354.0482357280289</c:v>
                </c:pt>
                <c:pt idx="67">
                  <c:v>9527.6117976645764</c:v>
                </c:pt>
                <c:pt idx="68">
                  <c:v>9702.3324500140352</c:v>
                </c:pt>
                <c:pt idx="69">
                  <c:v>9878.2179067124907</c:v>
                </c:pt>
                <c:pt idx="70">
                  <c:v>10055.275933122268</c:v>
                </c:pt>
                <c:pt idx="71">
                  <c:v>10233.514346374777</c:v>
                </c:pt>
                <c:pt idx="72">
                  <c:v>10412.941015715636</c:v>
                </c:pt>
                <c:pt idx="73">
                  <c:v>10593.563862852101</c:v>
                </c:pt>
                <c:pt idx="74">
                  <c:v>10775.390862302809</c:v>
                </c:pt>
                <c:pt idx="75">
                  <c:v>10958.430041749856</c:v>
                </c:pt>
                <c:pt idx="76">
                  <c:v>11142.689482393216</c:v>
                </c:pt>
                <c:pt idx="77">
                  <c:v>11328.177319307531</c:v>
                </c:pt>
                <c:pt idx="78">
                  <c:v>11514.901741801277</c:v>
                </c:pt>
                <c:pt idx="79">
                  <c:v>11702.870993778313</c:v>
                </c:pt>
                <c:pt idx="80">
                  <c:v>11892.093374101863</c:v>
                </c:pt>
                <c:pt idx="81">
                  <c:v>12082.577236960904</c:v>
                </c:pt>
                <c:pt idx="82">
                  <c:v>12274.330992239005</c:v>
                </c:pt>
                <c:pt idx="83">
                  <c:v>12467.363105885626</c:v>
                </c:pt>
                <c:pt idx="84">
                  <c:v>12661.682100289892</c:v>
                </c:pt>
                <c:pt idx="85">
                  <c:v>12857.296554656852</c:v>
                </c:pt>
                <c:pt idx="86">
                  <c:v>13054.21510538626</c:v>
                </c:pt>
                <c:pt idx="87">
                  <c:v>13252.446446453863</c:v>
                </c:pt>
                <c:pt idx="88">
                  <c:v>13451.99932979525</c:v>
                </c:pt>
                <c:pt idx="89">
                  <c:v>13652.882565692245</c:v>
                </c:pt>
                <c:pt idx="90">
                  <c:v>13855.105023161888</c:v>
                </c:pt>
                <c:pt idx="91">
                  <c:v>14058.675630347996</c:v>
                </c:pt>
                <c:pt idx="92">
                  <c:v>14263.603374915345</c:v>
                </c:pt>
                <c:pt idx="93">
                  <c:v>14469.897304446475</c:v>
                </c:pt>
                <c:pt idx="94">
                  <c:v>14677.566526841147</c:v>
                </c:pt>
                <c:pt idx="95">
                  <c:v>14886.620210718449</c:v>
                </c:pt>
                <c:pt idx="96">
                  <c:v>15097.0675858216</c:v>
                </c:pt>
                <c:pt idx="97">
                  <c:v>15308.917943425438</c:v>
                </c:pt>
                <c:pt idx="98">
                  <c:v>15522.180636746636</c:v>
                </c:pt>
                <c:pt idx="99">
                  <c:v>15736.865081356642</c:v>
                </c:pt>
                <c:pt idx="100">
                  <c:v>15952.98075559738</c:v>
                </c:pt>
                <c:pt idx="101">
                  <c:v>16170.537200999725</c:v>
                </c:pt>
                <c:pt idx="102">
                  <c:v>16389.544022704751</c:v>
                </c:pt>
                <c:pt idx="103">
                  <c:v>16610.01088988781</c:v>
                </c:pt>
                <c:pt idx="104">
                  <c:v>16831.947536185424</c:v>
                </c:pt>
                <c:pt idx="105">
                  <c:v>17055.363760125023</c:v>
                </c:pt>
                <c:pt idx="106">
                  <c:v>17280.269425557552</c:v>
                </c:pt>
                <c:pt idx="107">
                  <c:v>17506.674462092964</c:v>
                </c:pt>
                <c:pt idx="108">
                  <c:v>17734.588865538612</c:v>
                </c:pt>
                <c:pt idx="109">
                  <c:v>17964.022698340563</c:v>
                </c:pt>
                <c:pt idx="110">
                  <c:v>18194.986090027862</c:v>
                </c:pt>
                <c:pt idx="111">
                  <c:v>18427.489237659742</c:v>
                </c:pt>
                <c:pt idx="112">
                  <c:v>18661.542406275836</c:v>
                </c:pt>
                <c:pt idx="113">
                  <c:v>18897.15592934937</c:v>
                </c:pt>
                <c:pt idx="114">
                  <c:v>19134.340209243393</c:v>
                </c:pt>
                <c:pt idx="115">
                  <c:v>19373.105717670045</c:v>
                </c:pt>
                <c:pt idx="116">
                  <c:v>19613.462996152874</c:v>
                </c:pt>
                <c:pt idx="117">
                  <c:v>19855.422656492254</c:v>
                </c:pt>
                <c:pt idx="118">
                  <c:v>20098.995381233897</c:v>
                </c:pt>
                <c:pt idx="119">
                  <c:v>20344.191924140483</c:v>
                </c:pt>
                <c:pt idx="120">
                  <c:v>20591.023110666447</c:v>
                </c:pt>
                <c:pt idx="121">
                  <c:v>20839.499838435917</c:v>
                </c:pt>
                <c:pt idx="122">
                  <c:v>21089.633077723851</c:v>
                </c:pt>
                <c:pt idx="123">
                  <c:v>21341.433871940371</c:v>
                </c:pt>
                <c:pt idx="124">
                  <c:v>21594.913338118335</c:v>
                </c:pt>
                <c:pt idx="125">
                  <c:v>21850.082667404153</c:v>
                </c:pt>
                <c:pt idx="126">
                  <c:v>22106.953125551874</c:v>
                </c:pt>
                <c:pt idx="127">
                  <c:v>22365.536053420583</c:v>
                </c:pt>
                <c:pt idx="128">
                  <c:v>22625.842867475083</c:v>
                </c:pt>
                <c:pt idx="129">
                  <c:v>22887.885060289944</c:v>
                </c:pt>
                <c:pt idx="130">
                  <c:v>23151.674201056903</c:v>
                </c:pt>
                <c:pt idx="131">
                  <c:v>23417.221936095644</c:v>
                </c:pt>
                <c:pt idx="132">
                  <c:v>23684.539989367975</c:v>
                </c:pt>
                <c:pt idx="133">
                  <c:v>23953.640162995456</c:v>
                </c:pt>
                <c:pt idx="134">
                  <c:v>24224.534337780453</c:v>
                </c:pt>
                <c:pt idx="135">
                  <c:v>24497.234473730685</c:v>
                </c:pt>
                <c:pt idx="136">
                  <c:v>24771.752610587249</c:v>
                </c:pt>
                <c:pt idx="137">
                  <c:v>25048.100868356192</c:v>
                </c:pt>
                <c:pt idx="138">
                  <c:v>25326.291447843596</c:v>
                </c:pt>
                <c:pt idx="139">
                  <c:v>25606.336631194248</c:v>
                </c:pt>
                <c:pt idx="140">
                  <c:v>25888.248782433904</c:v>
                </c:pt>
                <c:pt idx="141">
                  <c:v>26172.040348015158</c:v>
                </c:pt>
                <c:pt idx="142">
                  <c:v>26457.723857366953</c:v>
                </c:pt>
                <c:pt idx="143">
                  <c:v>26745.31192344776</c:v>
                </c:pt>
                <c:pt idx="144">
                  <c:v>27034.817243302441</c:v>
                </c:pt>
                <c:pt idx="145">
                  <c:v>27326.252598622817</c:v>
                </c:pt>
                <c:pt idx="146">
                  <c:v>27619.630856311996</c:v>
                </c:pt>
                <c:pt idx="147">
                  <c:v>27914.964969052438</c:v>
                </c:pt>
                <c:pt idx="148">
                  <c:v>28212.267975877814</c:v>
                </c:pt>
                <c:pt idx="149">
                  <c:v>28511.553002748693</c:v>
                </c:pt>
                <c:pt idx="150">
                  <c:v>28812.833263132045</c:v>
                </c:pt>
                <c:pt idx="151">
                  <c:v>29116.12205858462</c:v>
                </c:pt>
                <c:pt idx="152">
                  <c:v>29421.432779340212</c:v>
                </c:pt>
                <c:pt idx="153">
                  <c:v>29728.778904900842</c:v>
                </c:pt>
                <c:pt idx="154">
                  <c:v>30038.174004631877</c:v>
                </c:pt>
                <c:pt idx="155">
                  <c:v>30349.631738361117</c:v>
                </c:pt>
                <c:pt idx="156">
                  <c:v>30663.165856981886</c:v>
                </c:pt>
                <c:pt idx="157">
                  <c:v>30978.790203060125</c:v>
                </c:pt>
                <c:pt idx="158">
                  <c:v>31296.518711445555</c:v>
                </c:pt>
                <c:pt idx="159">
                  <c:v>31616.365409886886</c:v>
                </c:pt>
                <c:pt idx="160">
                  <c:v>31938.344419651159</c:v>
                </c:pt>
                <c:pt idx="161">
                  <c:v>32262.469956147193</c:v>
                </c:pt>
                <c:pt idx="162">
                  <c:v>32588.756329553202</c:v>
                </c:pt>
                <c:pt idx="163">
                  <c:v>32917.217945448581</c:v>
                </c:pt>
                <c:pt idx="164">
                  <c:v>33247.869305449931</c:v>
                </c:pt>
                <c:pt idx="165">
                  <c:v>33580.725007851288</c:v>
                </c:pt>
                <c:pt idx="166">
                  <c:v>33915.799748268655</c:v>
                </c:pt>
                <c:pt idx="167">
                  <c:v>34253.108320288804</c:v>
                </c:pt>
                <c:pt idx="168">
                  <c:v>34592.665616122424</c:v>
                </c:pt>
                <c:pt idx="169">
                  <c:v>34934.486627261598</c:v>
                </c:pt>
                <c:pt idx="170">
                  <c:v>35278.5864451417</c:v>
                </c:pt>
                <c:pt idx="171">
                  <c:v>35624.980261807672</c:v>
                </c:pt>
                <c:pt idx="172">
                  <c:v>35973.683370584753</c:v>
                </c:pt>
                <c:pt idx="173">
                  <c:v>36324.711166753681</c:v>
                </c:pt>
                <c:pt idx="174">
                  <c:v>36678.079148230398</c:v>
                </c:pt>
                <c:pt idx="175">
                  <c:v>37033.802916250293</c:v>
                </c:pt>
                <c:pt idx="176">
                  <c:v>37391.898176056988</c:v>
                </c:pt>
                <c:pt idx="177">
                  <c:v>37752.380737595726</c:v>
                </c:pt>
                <c:pt idx="178">
                  <c:v>38115.266516211392</c:v>
                </c:pt>
                <c:pt idx="179">
                  <c:v>38480.571533351162</c:v>
                </c:pt>
                <c:pt idx="180">
                  <c:v>38848.311917271865</c:v>
                </c:pt>
                <c:pt idx="181">
                  <c:v>39218.50390375204</c:v>
                </c:pt>
                <c:pt idx="182">
                  <c:v>39591.163836808752</c:v>
                </c:pt>
                <c:pt idx="183">
                  <c:v>39966.308169419171</c:v>
                </c:pt>
                <c:pt idx="184">
                  <c:v>40343.953464246995</c:v>
                </c:pt>
                <c:pt idx="185">
                  <c:v>40724.116394373668</c:v>
                </c:pt>
                <c:pt idx="186">
                  <c:v>41106.813744034524</c:v>
                </c:pt>
                <c:pt idx="187">
                  <c:v>41492.06240935978</c:v>
                </c:pt>
                <c:pt idx="188">
                  <c:v>41879.879399120538</c:v>
                </c:pt>
                <c:pt idx="189">
                  <c:v>42270.281835479705</c:v>
                </c:pt>
                <c:pt idx="190">
                  <c:v>42663.286954747935</c:v>
                </c:pt>
                <c:pt idx="191">
                  <c:v>43058.912108144614</c:v>
                </c:pt>
                <c:pt idx="192">
                  <c:v>43457.17476256394</c:v>
                </c:pt>
                <c:pt idx="193">
                  <c:v>43858.092501346058</c:v>
                </c:pt>
                <c:pt idx="194">
                  <c:v>44261.683025053397</c:v>
                </c:pt>
                <c:pt idx="195">
                  <c:v>44667.964152252112</c:v>
                </c:pt>
                <c:pt idx="196">
                  <c:v>45076.953820298819</c:v>
                </c:pt>
                <c:pt idx="197">
                  <c:v>45488.670086132508</c:v>
                </c:pt>
                <c:pt idx="198">
                  <c:v>45903.131127071756</c:v>
                </c:pt>
                <c:pt idx="199">
                  <c:v>46320.355241617261</c:v>
                </c:pt>
                <c:pt idx="200">
                  <c:v>46740.360850259734</c:v>
                </c:pt>
                <c:pt idx="201">
                  <c:v>47163.166496293161</c:v>
                </c:pt>
                <c:pt idx="202">
                  <c:v>47588.790846633477</c:v>
                </c:pt>
                <c:pt idx="203">
                  <c:v>48017.252692642731</c:v>
                </c:pt>
                <c:pt idx="204">
                  <c:v>48448.57095095871</c:v>
                </c:pt>
                <c:pt idx="205">
                  <c:v>48882.764664330127</c:v>
                </c:pt>
                <c:pt idx="206">
                  <c:v>49319.853002457356</c:v>
                </c:pt>
                <c:pt idx="207">
                  <c:v>49759.855262838762</c:v>
                </c:pt>
                <c:pt idx="208">
                  <c:v>50202.790871622718</c:v>
                </c:pt>
                <c:pt idx="209">
                  <c:v>50648.679384465227</c:v>
                </c:pt>
                <c:pt idx="210">
                  <c:v>51097.540487393358</c:v>
                </c:pt>
                <c:pt idx="211">
                  <c:v>51549.393997674342</c:v>
                </c:pt>
                <c:pt idx="212">
                  <c:v>52004.259864690532</c:v>
                </c:pt>
                <c:pt idx="213">
                  <c:v>52462.158170820163</c:v>
                </c:pt>
                <c:pt idx="214">
                  <c:v>52923.109132323989</c:v>
                </c:pt>
                <c:pt idx="215">
                  <c:v>53387.133100237843</c:v>
                </c:pt>
                <c:pt idx="216">
                  <c:v>53854.250561271125</c:v>
                </c:pt>
                <c:pt idx="217">
                  <c:v>54324.482138711297</c:v>
                </c:pt>
                <c:pt idx="218">
                  <c:v>54797.848593334398</c:v>
                </c:pt>
                <c:pt idx="219">
                  <c:v>55274.370824321653</c:v>
                </c:pt>
                <c:pt idx="220">
                  <c:v>55754.06987018216</c:v>
                </c:pt>
                <c:pt idx="221">
                  <c:v>56236.966909681738</c:v>
                </c:pt>
                <c:pt idx="222">
                  <c:v>56723.083262777975</c:v>
                </c:pt>
                <c:pt idx="223">
                  <c:v>57212.440391561526</c:v>
                </c:pt>
                <c:pt idx="224">
                  <c:v>57705.059901203633</c:v>
                </c:pt>
                <c:pt idx="225">
                  <c:v>58200.963540910016</c:v>
                </c:pt>
                <c:pt idx="226">
                  <c:v>58700.17320488111</c:v>
                </c:pt>
                <c:pt idx="227">
                  <c:v>59202.710933278679</c:v>
                </c:pt>
                <c:pt idx="228">
                  <c:v>59708.598913198897</c:v>
                </c:pt>
                <c:pt idx="229">
                  <c:v>60217.859479651917</c:v>
                </c:pt>
                <c:pt idx="230">
                  <c:v>60730.515116547962</c:v>
                </c:pt>
                <c:pt idx="231">
                  <c:v>61246.588457689977</c:v>
                </c:pt>
                <c:pt idx="232">
                  <c:v>61766.102287772941</c:v>
                </c:pt>
                <c:pt idx="233">
                  <c:v>62289.079543389787</c:v>
                </c:pt>
                <c:pt idx="234">
                  <c:v>62815.54331404408</c:v>
                </c:pt>
                <c:pt idx="235">
                  <c:v>63345.516843169404</c:v>
                </c:pt>
                <c:pt idx="236">
                  <c:v>63879.023529155558</c:v>
                </c:pt>
                <c:pt idx="237">
                  <c:v>64416.08692638162</c:v>
                </c:pt>
                <c:pt idx="238">
                  <c:v>64956.73074625586</c:v>
                </c:pt>
                <c:pt idx="239">
                  <c:v>65500.978858262592</c:v>
                </c:pt>
                <c:pt idx="240">
                  <c:v>66048.855291016036</c:v>
                </c:pt>
                <c:pt idx="241">
                  <c:v>66600.384233321165</c:v>
                </c:pt>
                <c:pt idx="242">
                  <c:v>67155.590035241665</c:v>
                </c:pt>
                <c:pt idx="243">
                  <c:v>67714.497209174966</c:v>
                </c:pt>
                <c:pt idx="244">
                  <c:v>68277.1304309345</c:v>
                </c:pt>
                <c:pt idx="245">
                  <c:v>68843.514540839096</c:v>
                </c:pt>
                <c:pt idx="246">
                  <c:v>69413.674544809721</c:v>
                </c:pt>
                <c:pt idx="247">
                  <c:v>69987.635615473482</c:v>
                </c:pt>
                <c:pt idx="248">
                  <c:v>70565.423093275007</c:v>
                </c:pt>
                <c:pt idx="249">
                  <c:v>71147.062487595205</c:v>
                </c:pt>
                <c:pt idx="250">
                  <c:v>71732.579477877531</c:v>
                </c:pt>
                <c:pt idx="251">
                  <c:v>72321.999914761749</c:v>
                </c:pt>
                <c:pt idx="252">
                  <c:v>72915.349821225187</c:v>
                </c:pt>
                <c:pt idx="253">
                  <c:v>73512.655393731722</c:v>
                </c:pt>
                <c:pt idx="254">
                  <c:v>74113.943003388296</c:v>
                </c:pt>
                <c:pt idx="255">
                  <c:v>74719.239197109244</c:v>
                </c:pt>
                <c:pt idx="256">
                  <c:v>75328.570698788331</c:v>
                </c:pt>
                <c:pt idx="257">
                  <c:v>75941.964410478613</c:v>
                </c:pt>
                <c:pt idx="258">
                  <c:v>76559.447413580172</c:v>
                </c:pt>
                <c:pt idx="259">
                  <c:v>77181.046970035735</c:v>
                </c:pt>
                <c:pt idx="260">
                  <c:v>77806.790523534335</c:v>
                </c:pt>
                <c:pt idx="261">
                  <c:v>78436.70570072293</c:v>
                </c:pt>
                <c:pt idx="262">
                  <c:v>79070.820312426105</c:v>
                </c:pt>
                <c:pt idx="263">
                  <c:v>79709.162354873974</c:v>
                </c:pt>
                <c:pt idx="264">
                  <c:v>80351.76001093816</c:v>
                </c:pt>
                <c:pt idx="265">
                  <c:v>80998.641651376107</c:v>
                </c:pt>
                <c:pt idx="266">
                  <c:v>81649.835836083643</c:v>
                </c:pt>
                <c:pt idx="267">
                  <c:v>82305.371315355893</c:v>
                </c:pt>
                <c:pt idx="268">
                  <c:v>82965.277031156627</c:v>
                </c:pt>
                <c:pt idx="269">
                  <c:v>83629.582118396036</c:v>
                </c:pt>
                <c:pt idx="270">
                  <c:v>84298.315906217031</c:v>
                </c:pt>
                <c:pt idx="271">
                  <c:v>84971.507919290176</c:v>
                </c:pt>
                <c:pt idx="272">
                  <c:v>85649.187879117133</c:v>
                </c:pt>
                <c:pt idx="273">
                  <c:v>86331.385705342938</c:v>
                </c:pt>
                <c:pt idx="274">
                  <c:v>87018.131517076923</c:v>
                </c:pt>
                <c:pt idx="275">
                  <c:v>87709.455634222468</c:v>
                </c:pt>
                <c:pt idx="276">
                  <c:v>88405.388578815648</c:v>
                </c:pt>
                <c:pt idx="277">
                  <c:v>89105.961076372783</c:v>
                </c:pt>
                <c:pt idx="278">
                  <c:v>89811.20405724697</c:v>
                </c:pt>
                <c:pt idx="279">
                  <c:v>90521.148657993646</c:v>
                </c:pt>
                <c:pt idx="280">
                  <c:v>91235.826222745294</c:v>
                </c:pt>
                <c:pt idx="281">
                  <c:v>91955.268304595287</c:v>
                </c:pt>
                <c:pt idx="282">
                  <c:v>92679.506666990957</c:v>
                </c:pt>
                <c:pt idx="283">
                  <c:v>93408.573285135921</c:v>
                </c:pt>
                <c:pt idx="284">
                  <c:v>94142.500347401859</c:v>
                </c:pt>
                <c:pt idx="285">
                  <c:v>94881.320256749561</c:v>
                </c:pt>
                <c:pt idx="286">
                  <c:v>95625.065632159589</c:v>
                </c:pt>
                <c:pt idx="287">
                  <c:v>96373.769310072341</c:v>
                </c:pt>
                <c:pt idx="288">
                  <c:v>97127.464345837856</c:v>
                </c:pt>
                <c:pt idx="289">
                  <c:v>97886.184015175138</c:v>
                </c:pt>
                <c:pt idx="290">
                  <c:v>98649.961815641334</c:v>
                </c:pt>
                <c:pt idx="291">
                  <c:v>99418.831468110642</c:v>
                </c:pt>
                <c:pt idx="292">
                  <c:v>100192.82691826308</c:v>
                </c:pt>
                <c:pt idx="293">
                  <c:v>100971.98233808319</c:v>
                </c:pt>
                <c:pt idx="294">
                  <c:v>101756.33212736878</c:v>
                </c:pt>
                <c:pt idx="295">
                  <c:v>102545.91091524959</c:v>
                </c:pt>
                <c:pt idx="296">
                  <c:v>103340.75356171629</c:v>
                </c:pt>
                <c:pt idx="297">
                  <c:v>104140.89515915944</c:v>
                </c:pt>
                <c:pt idx="298">
                  <c:v>104946.37103391887</c:v>
                </c:pt>
                <c:pt idx="299">
                  <c:v>105757.21674784335</c:v>
                </c:pt>
                <c:pt idx="300">
                  <c:v>106573.46809986068</c:v>
                </c:pt>
                <c:pt idx="301">
                  <c:v>107395.16112755811</c:v>
                </c:pt>
                <c:pt idx="302">
                  <c:v>108222.33210877352</c:v>
                </c:pt>
                <c:pt idx="303">
                  <c:v>109055.01756319705</c:v>
                </c:pt>
                <c:pt idx="304">
                  <c:v>109893.2542539834</c:v>
                </c:pt>
                <c:pt idx="305">
                  <c:v>110737.07918937498</c:v>
                </c:pt>
                <c:pt idx="306">
                  <c:v>111586.52962433585</c:v>
                </c:pt>
                <c:pt idx="307">
                  <c:v>112441.64306219644</c:v>
                </c:pt>
                <c:pt idx="308">
                  <c:v>113302.45725630944</c:v>
                </c:pt>
                <c:pt idx="309">
                  <c:v>114169.01021171654</c:v>
                </c:pt>
                <c:pt idx="310">
                  <c:v>115041.34018682635</c:v>
                </c:pt>
                <c:pt idx="311">
                  <c:v>115919.48569510355</c:v>
                </c:pt>
                <c:pt idx="312">
                  <c:v>116803.48550676927</c:v>
                </c:pt>
                <c:pt idx="313">
                  <c:v>117693.37865051276</c:v>
                </c:pt>
                <c:pt idx="314">
                  <c:v>118589.20441521454</c:v>
                </c:pt>
                <c:pt idx="315">
                  <c:v>119491.002351681</c:v>
                </c:pt>
                <c:pt idx="316">
                  <c:v>120398.81227439057</c:v>
                </c:pt>
                <c:pt idx="317">
                  <c:v>121312.67426325154</c:v>
                </c:pt>
                <c:pt idx="318">
                  <c:v>122232.62866537158</c:v>
                </c:pt>
                <c:pt idx="319">
                  <c:v>123158.71609683908</c:v>
                </c:pt>
                <c:pt idx="320">
                  <c:v>124090.97744451636</c:v>
                </c:pt>
                <c:pt idx="321">
                  <c:v>125029.45386784483</c:v>
                </c:pt>
                <c:pt idx="322">
                  <c:v>125974.18680066215</c:v>
                </c:pt>
                <c:pt idx="323">
                  <c:v>126925.21795303159</c:v>
                </c:pt>
                <c:pt idx="324">
                  <c:v>127882.5893130835</c:v>
                </c:pt>
                <c:pt idx="325">
                  <c:v>128846.34314886908</c:v>
                </c:pt>
                <c:pt idx="326">
                  <c:v>129816.52201022657</c:v>
                </c:pt>
                <c:pt idx="327">
                  <c:v>130793.16873065977</c:v>
                </c:pt>
                <c:pt idx="328">
                  <c:v>131776.3264292292</c:v>
                </c:pt>
                <c:pt idx="329">
                  <c:v>132766.03851245577</c:v>
                </c:pt>
                <c:pt idx="330">
                  <c:v>133762.34867623716</c:v>
                </c:pt>
                <c:pt idx="331">
                  <c:v>134765.3009077771</c:v>
                </c:pt>
                <c:pt idx="332">
                  <c:v>135774.9394875273</c:v>
                </c:pt>
                <c:pt idx="333">
                  <c:v>136791.30899114252</c:v>
                </c:pt>
                <c:pt idx="334">
                  <c:v>137814.45429144849</c:v>
                </c:pt>
                <c:pt idx="335">
                  <c:v>138844.42056042317</c:v>
                </c:pt>
                <c:pt idx="336">
                  <c:v>139881.25327119103</c:v>
                </c:pt>
                <c:pt idx="337">
                  <c:v>140924.99820003068</c:v>
                </c:pt>
                <c:pt idx="338">
                  <c:v>141975.7014283959</c:v>
                </c:pt>
                <c:pt idx="339">
                  <c:v>143033.40934495023</c:v>
                </c:pt>
                <c:pt idx="340">
                  <c:v>144098.16864761492</c:v>
                </c:pt>
                <c:pt idx="341">
                  <c:v>145170.0263456307</c:v>
                </c:pt>
                <c:pt idx="342">
                  <c:v>146249.02976163325</c:v>
                </c:pt>
                <c:pt idx="343">
                  <c:v>147335.22653374251</c:v>
                </c:pt>
                <c:pt idx="344">
                  <c:v>148428.66461766581</c:v>
                </c:pt>
                <c:pt idx="345">
                  <c:v>149529.39228881529</c:v>
                </c:pt>
                <c:pt idx="346">
                  <c:v>150637.45814443909</c:v>
                </c:pt>
                <c:pt idx="347">
                  <c:v>151752.91110576704</c:v>
                </c:pt>
                <c:pt idx="348">
                  <c:v>152875.8004201705</c:v>
                </c:pt>
                <c:pt idx="349">
                  <c:v>154006.17566333667</c:v>
                </c:pt>
                <c:pt idx="350">
                  <c:v>155144.08674145729</c:v>
                </c:pt>
                <c:pt idx="351">
                  <c:v>156289.58389343202</c:v>
                </c:pt>
                <c:pt idx="352">
                  <c:v>157442.7176930866</c:v>
                </c:pt>
                <c:pt idx="353">
                  <c:v>158603.53905140553</c:v>
                </c:pt>
                <c:pt idx="354">
                  <c:v>159772.09921877994</c:v>
                </c:pt>
                <c:pt idx="355">
                  <c:v>160948.44978727016</c:v>
                </c:pt>
                <c:pt idx="356">
                  <c:v>162132.64269288364</c:v>
                </c:pt>
                <c:pt idx="357">
                  <c:v>163324.73021786791</c:v>
                </c:pt>
                <c:pt idx="358">
                  <c:v>164524.76499301873</c:v>
                </c:pt>
                <c:pt idx="359">
                  <c:v>165732.80000000389</c:v>
                </c:pt>
              </c:numCache>
            </c:numRef>
          </c:yVal>
          <c:smooth val="1"/>
          <c:extLst>
            <c:ext xmlns:c16="http://schemas.microsoft.com/office/drawing/2014/chart" uri="{C3380CC4-5D6E-409C-BE32-E72D297353CC}">
              <c16:uniqueId val="{00000001-7262-4BD8-B412-B26947FC68F5}"/>
            </c:ext>
          </c:extLst>
        </c:ser>
        <c:ser>
          <c:idx val="2"/>
          <c:order val="2"/>
          <c:tx>
            <c:strRef>
              <c:f>'HELOC Calculator'!$P$5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Calculator'!$P$6:$P$365</c:f>
              <c:numCache>
                <c:formatCode>"$"#,##0.00_);[Red]\("$"#,##0.00\)</c:formatCode>
                <c:ptCount val="360"/>
                <c:pt idx="0">
                  <c:v>1104.8853333333336</c:v>
                </c:pt>
                <c:pt idx="1">
                  <c:v>2209.0293117309002</c:v>
                </c:pt>
                <c:pt idx="2">
                  <c:v>3312.4269928264621</c:v>
                </c:pt>
                <c:pt idx="3">
                  <c:v>4415.0734013046713</c:v>
                </c:pt>
                <c:pt idx="4">
                  <c:v>5516.9635286814128</c:v>
                </c:pt>
                <c:pt idx="5">
                  <c:v>6618.0923330826772</c:v>
                </c:pt>
                <c:pt idx="6">
                  <c:v>7718.4547390219614</c:v>
                </c:pt>
                <c:pt idx="7">
                  <c:v>8818.0456371761848</c:v>
                </c:pt>
                <c:pt idx="8">
                  <c:v>9916.8598841601142</c:v>
                </c:pt>
                <c:pt idx="9">
                  <c:v>11014.89230229928</c:v>
                </c:pt>
                <c:pt idx="10">
                  <c:v>12112.137679401385</c:v>
                </c:pt>
                <c:pt idx="11">
                  <c:v>13208.590768526181</c:v>
                </c:pt>
                <c:pt idx="12">
                  <c:v>14304.24628775382</c:v>
                </c:pt>
                <c:pt idx="13">
                  <c:v>15399.098919951655</c:v>
                </c:pt>
                <c:pt idx="14">
                  <c:v>16493.143312539487</c:v>
                </c:pt>
                <c:pt idx="15">
                  <c:v>17586.374077253247</c:v>
                </c:pt>
                <c:pt idx="16">
                  <c:v>18678.78578990711</c:v>
                </c:pt>
                <c:pt idx="17">
                  <c:v>19770.37299015401</c:v>
                </c:pt>
                <c:pt idx="18">
                  <c:v>20861.130181244567</c:v>
                </c:pt>
                <c:pt idx="19">
                  <c:v>21951.051829784406</c:v>
                </c:pt>
                <c:pt idx="20">
                  <c:v>23040.132365489855</c:v>
                </c:pt>
                <c:pt idx="21">
                  <c:v>24128.366180942015</c:v>
                </c:pt>
                <c:pt idx="22">
                  <c:v>25215.747631339204</c:v>
                </c:pt>
                <c:pt idx="23">
                  <c:v>26302.271034247715</c:v>
                </c:pt>
                <c:pt idx="24">
                  <c:v>27387.930669350961</c:v>
                </c:pt>
                <c:pt idx="25">
                  <c:v>28472.720778196908</c:v>
                </c:pt>
                <c:pt idx="26">
                  <c:v>29556.635563943837</c:v>
                </c:pt>
                <c:pt idx="27">
                  <c:v>30639.669191104425</c:v>
                </c:pt>
                <c:pt idx="28">
                  <c:v>31721.815785288094</c:v>
                </c:pt>
                <c:pt idx="29">
                  <c:v>32803.069432941666</c:v>
                </c:pt>
                <c:pt idx="30">
                  <c:v>33883.424181088274</c:v>
                </c:pt>
                <c:pt idx="31">
                  <c:v>34962.874037064532</c:v>
                </c:pt>
                <c:pt idx="32">
                  <c:v>36041.41296825598</c:v>
                </c:pt>
                <c:pt idx="33">
                  <c:v>37119.034901830717</c:v>
                </c:pt>
                <c:pt idx="34">
                  <c:v>38195.733724471291</c:v>
                </c:pt>
                <c:pt idx="35">
                  <c:v>39271.503282104815</c:v>
                </c:pt>
                <c:pt idx="36">
                  <c:v>40346.337379631237</c:v>
                </c:pt>
                <c:pt idx="37">
                  <c:v>41420.229780649846</c:v>
                </c:pt>
                <c:pt idx="38">
                  <c:v>42493.174207183925</c:v>
                </c:pt>
                <c:pt idx="39">
                  <c:v>43565.164339403578</c:v>
                </c:pt>
                <c:pt idx="40">
                  <c:v>44636.193815346705</c:v>
                </c:pt>
                <c:pt idx="41">
                  <c:v>45706.25623063813</c:v>
                </c:pt>
                <c:pt idx="42">
                  <c:v>46775.345138206845</c:v>
                </c:pt>
                <c:pt idx="43">
                  <c:v>47843.45404800136</c:v>
                </c:pt>
                <c:pt idx="44">
                  <c:v>48910.576426703185</c:v>
                </c:pt>
                <c:pt idx="45">
                  <c:v>49976.705697438367</c:v>
                </c:pt>
                <c:pt idx="46">
                  <c:v>51041.835239487125</c:v>
                </c:pt>
                <c:pt idx="47">
                  <c:v>52105.958387991552</c:v>
                </c:pt>
                <c:pt idx="48">
                  <c:v>53169.068433661356</c:v>
                </c:pt>
                <c:pt idx="49">
                  <c:v>54231.158622477633</c:v>
                </c:pt>
                <c:pt idx="50">
                  <c:v>55292.222155394695</c:v>
                </c:pt>
                <c:pt idx="51">
                  <c:v>56352.252188039885</c:v>
                </c:pt>
                <c:pt idx="52">
                  <c:v>57411.241830411389</c:v>
                </c:pt>
                <c:pt idx="53">
                  <c:v>58469.184146574044</c:v>
                </c:pt>
                <c:pt idx="54">
                  <c:v>59526.072154353125</c:v>
                </c:pt>
                <c:pt idx="55">
                  <c:v>60581.898825026081</c:v>
                </c:pt>
                <c:pt idx="56">
                  <c:v>61636.6570830122</c:v>
                </c:pt>
                <c:pt idx="57">
                  <c:v>62690.339805560237</c:v>
                </c:pt>
                <c:pt idx="58">
                  <c:v>63742.939822433938</c:v>
                </c:pt>
                <c:pt idx="59">
                  <c:v>64794.449915595476</c:v>
                </c:pt>
                <c:pt idx="60">
                  <c:v>65844.862818886773</c:v>
                </c:pt>
                <c:pt idx="61">
                  <c:v>66894.171217708688</c:v>
                </c:pt>
                <c:pt idx="62">
                  <c:v>67942.367748698089</c:v>
                </c:pt>
                <c:pt idx="63">
                  <c:v>68989.444999402767</c:v>
                </c:pt>
                <c:pt idx="64">
                  <c:v>70035.395507954148</c:v>
                </c:pt>
                <c:pt idx="65">
                  <c:v>71080.21176273789</c:v>
                </c:pt>
                <c:pt idx="66">
                  <c:v>72123.886202062204</c:v>
                </c:pt>
                <c:pt idx="67">
                  <c:v>73166.411213824016</c:v>
                </c:pt>
                <c:pt idx="68">
                  <c:v>74207.779135172925</c:v>
                </c:pt>
                <c:pt idx="69">
                  <c:v>75247.982252172835</c:v>
                </c:pt>
                <c:pt idx="70">
                  <c:v>76287.012799461416</c:v>
                </c:pt>
                <c:pt idx="71">
                  <c:v>77324.862959907274</c:v>
                </c:pt>
                <c:pt idx="72">
                  <c:v>78361.524864264778</c:v>
                </c:pt>
                <c:pt idx="73">
                  <c:v>79396.990590826681</c:v>
                </c:pt>
                <c:pt idx="74">
                  <c:v>80431.252165074329</c:v>
                </c:pt>
                <c:pt idx="75">
                  <c:v>81464.301559325642</c:v>
                </c:pt>
                <c:pt idx="76">
                  <c:v>82496.130692380641</c:v>
                </c:pt>
                <c:pt idx="77">
                  <c:v>83526.731429164691</c:v>
                </c:pt>
                <c:pt idx="78">
                  <c:v>84556.095580369307</c:v>
                </c:pt>
                <c:pt idx="79">
                  <c:v>85584.214902090636</c:v>
                </c:pt>
                <c:pt idx="80">
                  <c:v>86611.081095465444</c:v>
                </c:pt>
                <c:pt idx="81">
                  <c:v>87636.685806304769</c:v>
                </c:pt>
                <c:pt idx="82">
                  <c:v>88661.020624725032</c:v>
                </c:pt>
                <c:pt idx="83">
                  <c:v>89684.077084776771</c:v>
                </c:pt>
                <c:pt idx="84">
                  <c:v>90705.846664070865</c:v>
                </c:pt>
                <c:pt idx="85">
                  <c:v>91726.320783402261</c:v>
                </c:pt>
                <c:pt idx="86">
                  <c:v>92745.490806371221</c:v>
                </c:pt>
                <c:pt idx="87">
                  <c:v>93763.348039001983</c:v>
                </c:pt>
                <c:pt idx="88">
                  <c:v>94779.88372935896</c:v>
                </c:pt>
                <c:pt idx="89">
                  <c:v>95795.089067160327</c:v>
                </c:pt>
                <c:pt idx="90">
                  <c:v>96808.955183389044</c:v>
                </c:pt>
                <c:pt idx="91">
                  <c:v>97821.4731499013</c:v>
                </c:pt>
                <c:pt idx="92">
                  <c:v>98832.633979032311</c:v>
                </c:pt>
                <c:pt idx="93">
                  <c:v>99842.428623199536</c:v>
                </c:pt>
                <c:pt idx="94">
                  <c:v>100850.84797450322</c:v>
                </c:pt>
                <c:pt idx="95">
                  <c:v>101857.88286432429</c:v>
                </c:pt>
                <c:pt idx="96">
                  <c:v>102863.5240629195</c:v>
                </c:pt>
                <c:pt idx="97">
                  <c:v>103867.76227901403</c:v>
                </c:pt>
                <c:pt idx="98">
                  <c:v>104870.58815939119</c:v>
                </c:pt>
                <c:pt idx="99">
                  <c:v>105871.99228847955</c:v>
                </c:pt>
                <c:pt idx="100">
                  <c:v>106871.96518793718</c:v>
                </c:pt>
                <c:pt idx="101">
                  <c:v>107870.4973162332</c:v>
                </c:pt>
                <c:pt idx="102">
                  <c:v>108867.57906822654</c:v>
                </c:pt>
                <c:pt idx="103">
                  <c:v>109863.20077474184</c:v>
                </c:pt>
                <c:pt idx="104">
                  <c:v>110857.35270214258</c:v>
                </c:pt>
                <c:pt idx="105">
                  <c:v>111850.02505190135</c:v>
                </c:pt>
                <c:pt idx="106">
                  <c:v>112841.20796016719</c:v>
                </c:pt>
                <c:pt idx="107">
                  <c:v>113830.89149733013</c:v>
                </c:pt>
                <c:pt idx="108">
                  <c:v>114819.06566758284</c:v>
                </c:pt>
                <c:pt idx="109">
                  <c:v>115805.72040847925</c:v>
                </c:pt>
                <c:pt idx="110">
                  <c:v>116790.84559049031</c:v>
                </c:pt>
                <c:pt idx="111">
                  <c:v>117774.43101655679</c:v>
                </c:pt>
                <c:pt idx="112">
                  <c:v>118756.46642163905</c:v>
                </c:pt>
                <c:pt idx="113">
                  <c:v>119736.94147226388</c:v>
                </c:pt>
                <c:pt idx="114">
                  <c:v>120715.84576606822</c:v>
                </c:pt>
                <c:pt idx="115">
                  <c:v>121693.16883133994</c:v>
                </c:pt>
                <c:pt idx="116">
                  <c:v>122668.90012655547</c:v>
                </c:pt>
                <c:pt idx="117">
                  <c:v>123643.02903991444</c:v>
                </c:pt>
                <c:pt idx="118">
                  <c:v>124615.54488887117</c:v>
                </c:pt>
                <c:pt idx="119">
                  <c:v>125586.43691966294</c:v>
                </c:pt>
                <c:pt idx="120">
                  <c:v>126555.69430683534</c:v>
                </c:pt>
                <c:pt idx="121">
                  <c:v>127523.30615276423</c:v>
                </c:pt>
                <c:pt idx="122">
                  <c:v>128489.26148717465</c:v>
                </c:pt>
                <c:pt idx="123">
                  <c:v>129453.54926665648</c:v>
                </c:pt>
                <c:pt idx="124">
                  <c:v>130416.15837417688</c:v>
                </c:pt>
                <c:pt idx="125">
                  <c:v>131377.07761858942</c:v>
                </c:pt>
                <c:pt idx="126">
                  <c:v>132336.29573414006</c:v>
                </c:pt>
                <c:pt idx="127">
                  <c:v>133293.80137996972</c:v>
                </c:pt>
                <c:pt idx="128">
                  <c:v>134249.58313961359</c:v>
                </c:pt>
                <c:pt idx="129">
                  <c:v>135203.62952049708</c:v>
                </c:pt>
                <c:pt idx="130">
                  <c:v>136155.92895342849</c:v>
                </c:pt>
                <c:pt idx="131">
                  <c:v>137106.46979208812</c:v>
                </c:pt>
                <c:pt idx="132">
                  <c:v>138055.24031251416</c:v>
                </c:pt>
                <c:pt idx="133">
                  <c:v>139002.22871258503</c:v>
                </c:pt>
                <c:pt idx="134">
                  <c:v>139947.42311149838</c:v>
                </c:pt>
                <c:pt idx="135">
                  <c:v>140890.81154924651</c:v>
                </c:pt>
                <c:pt idx="136">
                  <c:v>141832.38198608832</c:v>
                </c:pt>
                <c:pt idx="137">
                  <c:v>142772.12230201773</c:v>
                </c:pt>
                <c:pt idx="138">
                  <c:v>143710.0202962287</c:v>
                </c:pt>
                <c:pt idx="139">
                  <c:v>144646.06368657641</c:v>
                </c:pt>
                <c:pt idx="140">
                  <c:v>145580.2401090351</c:v>
                </c:pt>
                <c:pt idx="141">
                  <c:v>146512.53711715221</c:v>
                </c:pt>
                <c:pt idx="142">
                  <c:v>147442.94218149877</c:v>
                </c:pt>
                <c:pt idx="143">
                  <c:v>148371.44268911632</c:v>
                </c:pt>
                <c:pt idx="144">
                  <c:v>149298.02594296</c:v>
                </c:pt>
                <c:pt idx="145">
                  <c:v>150222.67916133799</c:v>
                </c:pt>
                <c:pt idx="146">
                  <c:v>151145.38947734717</c:v>
                </c:pt>
                <c:pt idx="147">
                  <c:v>152066.14393830509</c:v>
                </c:pt>
                <c:pt idx="148">
                  <c:v>152984.92950517806</c:v>
                </c:pt>
                <c:pt idx="149">
                  <c:v>153901.73305200555</c:v>
                </c:pt>
                <c:pt idx="150">
                  <c:v>154816.54136532056</c:v>
                </c:pt>
                <c:pt idx="151">
                  <c:v>155729.34114356636</c:v>
                </c:pt>
                <c:pt idx="152">
                  <c:v>156640.11899650912</c:v>
                </c:pt>
                <c:pt idx="153">
                  <c:v>157548.86144464684</c:v>
                </c:pt>
                <c:pt idx="154">
                  <c:v>158455.55491861416</c:v>
                </c:pt>
                <c:pt idx="155">
                  <c:v>159360.18575858328</c:v>
                </c:pt>
                <c:pt idx="156">
                  <c:v>160262.74021366087</c:v>
                </c:pt>
                <c:pt idx="157">
                  <c:v>161163.20444128101</c:v>
                </c:pt>
                <c:pt idx="158">
                  <c:v>162061.56450659395</c:v>
                </c:pt>
                <c:pt idx="159">
                  <c:v>162957.80638185097</c:v>
                </c:pt>
                <c:pt idx="160">
                  <c:v>163851.91594578506</c:v>
                </c:pt>
                <c:pt idx="161">
                  <c:v>164743.8789829874</c:v>
                </c:pt>
                <c:pt idx="162">
                  <c:v>165633.68118327975</c:v>
                </c:pt>
                <c:pt idx="163">
                  <c:v>166521.30814108273</c:v>
                </c:pt>
                <c:pt idx="164">
                  <c:v>167406.74535477973</c:v>
                </c:pt>
                <c:pt idx="165">
                  <c:v>168289.97822607672</c:v>
                </c:pt>
                <c:pt idx="166">
                  <c:v>169170.99205935773</c:v>
                </c:pt>
                <c:pt idx="167">
                  <c:v>170049.77206103594</c:v>
                </c:pt>
                <c:pt idx="168">
                  <c:v>170926.30333890067</c:v>
                </c:pt>
                <c:pt idx="169">
                  <c:v>171800.57090145987</c:v>
                </c:pt>
                <c:pt idx="170">
                  <c:v>172672.55965727812</c:v>
                </c:pt>
                <c:pt idx="171">
                  <c:v>173542.2544143105</c:v>
                </c:pt>
                <c:pt idx="172">
                  <c:v>174409.63987923178</c:v>
                </c:pt>
                <c:pt idx="173">
                  <c:v>175274.70065676121</c:v>
                </c:pt>
                <c:pt idx="174">
                  <c:v>176137.42124898286</c:v>
                </c:pt>
                <c:pt idx="175">
                  <c:v>176997.78605466132</c:v>
                </c:pt>
                <c:pt idx="176">
                  <c:v>177855.77936855299</c:v>
                </c:pt>
                <c:pt idx="177">
                  <c:v>178711.3853807126</c:v>
                </c:pt>
                <c:pt idx="178">
                  <c:v>179564.5881757953</c:v>
                </c:pt>
                <c:pt idx="179">
                  <c:v>180415.3717323539</c:v>
                </c:pt>
                <c:pt idx="180">
                  <c:v>181263.71992213157</c:v>
                </c:pt>
                <c:pt idx="181">
                  <c:v>182109.61650934975</c:v>
                </c:pt>
                <c:pt idx="182">
                  <c:v>182953.04514999141</c:v>
                </c:pt>
                <c:pt idx="183">
                  <c:v>183793.98939107935</c:v>
                </c:pt>
                <c:pt idx="184">
                  <c:v>184632.43266994989</c:v>
                </c:pt>
                <c:pt idx="185">
                  <c:v>185468.35831352157</c:v>
                </c:pt>
                <c:pt idx="186">
                  <c:v>186301.74953755908</c:v>
                </c:pt>
                <c:pt idx="187">
                  <c:v>187132.58944593219</c:v>
                </c:pt>
                <c:pt idx="188">
                  <c:v>187960.86102986979</c:v>
                </c:pt>
                <c:pt idx="189">
                  <c:v>188786.54716720898</c:v>
                </c:pt>
                <c:pt idx="190">
                  <c:v>189609.63062163911</c:v>
                </c:pt>
                <c:pt idx="191">
                  <c:v>190430.09404194079</c:v>
                </c:pt>
                <c:pt idx="192">
                  <c:v>191247.91996121983</c:v>
                </c:pt>
                <c:pt idx="193">
                  <c:v>192063.09079613606</c:v>
                </c:pt>
                <c:pt idx="194">
                  <c:v>192875.5888461271</c:v>
                </c:pt>
                <c:pt idx="195">
                  <c:v>193685.39629262674</c:v>
                </c:pt>
                <c:pt idx="196">
                  <c:v>194492.4951982784</c:v>
                </c:pt>
                <c:pt idx="197">
                  <c:v>195296.86750614308</c:v>
                </c:pt>
                <c:pt idx="198">
                  <c:v>196098.49503890221</c:v>
                </c:pt>
                <c:pt idx="199">
                  <c:v>196897.35949805507</c:v>
                </c:pt>
                <c:pt idx="200">
                  <c:v>197693.44246311096</c:v>
                </c:pt>
                <c:pt idx="201">
                  <c:v>198486.72539077589</c:v>
                </c:pt>
                <c:pt idx="202">
                  <c:v>199277.18961413394</c:v>
                </c:pt>
                <c:pt idx="203">
                  <c:v>200064.81634182305</c:v>
                </c:pt>
                <c:pt idx="204">
                  <c:v>200849.58665720542</c:v>
                </c:pt>
                <c:pt idx="205">
                  <c:v>201631.48151753237</c:v>
                </c:pt>
                <c:pt idx="206">
                  <c:v>202410.48175310349</c:v>
                </c:pt>
                <c:pt idx="207">
                  <c:v>203186.56806642044</c:v>
                </c:pt>
                <c:pt idx="208">
                  <c:v>203959.72103133486</c:v>
                </c:pt>
                <c:pt idx="209">
                  <c:v>204729.92109219072</c:v>
                </c:pt>
                <c:pt idx="210">
                  <c:v>205497.14856296097</c:v>
                </c:pt>
                <c:pt idx="211">
                  <c:v>206261.38362637835</c:v>
                </c:pt>
                <c:pt idx="212">
                  <c:v>207022.60633306051</c:v>
                </c:pt>
                <c:pt idx="213">
                  <c:v>207780.79660062923</c:v>
                </c:pt>
                <c:pt idx="214">
                  <c:v>208535.93421282375</c:v>
                </c:pt>
                <c:pt idx="215">
                  <c:v>209287.99881860826</c:v>
                </c:pt>
                <c:pt idx="216">
                  <c:v>210036.96993127334</c:v>
                </c:pt>
                <c:pt idx="217">
                  <c:v>210782.82692753154</c:v>
                </c:pt>
                <c:pt idx="218">
                  <c:v>211525.54904660679</c:v>
                </c:pt>
                <c:pt idx="219">
                  <c:v>212265.11538931789</c:v>
                </c:pt>
                <c:pt idx="220">
                  <c:v>213001.50491715575</c:v>
                </c:pt>
                <c:pt idx="221">
                  <c:v>213734.69645135454</c:v>
                </c:pt>
                <c:pt idx="222">
                  <c:v>214464.66867195666</c:v>
                </c:pt>
                <c:pt idx="223">
                  <c:v>215191.40011687149</c:v>
                </c:pt>
                <c:pt idx="224">
                  <c:v>215914.86918092775</c:v>
                </c:pt>
                <c:pt idx="225">
                  <c:v>216635.05411491974</c:v>
                </c:pt>
                <c:pt idx="226">
                  <c:v>217351.93302464701</c:v>
                </c:pt>
                <c:pt idx="227">
                  <c:v>218065.48386994778</c:v>
                </c:pt>
                <c:pt idx="228">
                  <c:v>218775.68446372592</c:v>
                </c:pt>
                <c:pt idx="229">
                  <c:v>219482.51247097127</c:v>
                </c:pt>
                <c:pt idx="230">
                  <c:v>220185.9454077736</c:v>
                </c:pt>
                <c:pt idx="231">
                  <c:v>220885.96064032995</c:v>
                </c:pt>
                <c:pt idx="232">
                  <c:v>221582.53538394536</c:v>
                </c:pt>
                <c:pt idx="233">
                  <c:v>222275.64670202686</c:v>
                </c:pt>
                <c:pt idx="234">
                  <c:v>222965.27150507094</c:v>
                </c:pt>
                <c:pt idx="235">
                  <c:v>223651.38654964397</c:v>
                </c:pt>
                <c:pt idx="236">
                  <c:v>224333.96843735618</c:v>
                </c:pt>
                <c:pt idx="237">
                  <c:v>225012.99361382847</c:v>
                </c:pt>
                <c:pt idx="238">
                  <c:v>225688.43836765259</c:v>
                </c:pt>
                <c:pt idx="239">
                  <c:v>226360.27882934423</c:v>
                </c:pt>
                <c:pt idx="240">
                  <c:v>227028.49097028913</c:v>
                </c:pt>
                <c:pt idx="241">
                  <c:v>227693.05060168236</c:v>
                </c:pt>
                <c:pt idx="242">
                  <c:v>228353.93337346023</c:v>
                </c:pt>
                <c:pt idx="243">
                  <c:v>229011.11477322527</c:v>
                </c:pt>
                <c:pt idx="244">
                  <c:v>229664.57012516411</c:v>
                </c:pt>
                <c:pt idx="245">
                  <c:v>230314.27458895789</c:v>
                </c:pt>
                <c:pt idx="246">
                  <c:v>230960.20315868565</c:v>
                </c:pt>
                <c:pt idx="247">
                  <c:v>231602.33066172025</c:v>
                </c:pt>
                <c:pt idx="248">
                  <c:v>232240.63175761708</c:v>
                </c:pt>
                <c:pt idx="249">
                  <c:v>232875.08093699525</c:v>
                </c:pt>
                <c:pt idx="250">
                  <c:v>233505.65252041127</c:v>
                </c:pt>
                <c:pt idx="251">
                  <c:v>234132.32065722541</c:v>
                </c:pt>
                <c:pt idx="252">
                  <c:v>234755.05932446034</c:v>
                </c:pt>
                <c:pt idx="253">
                  <c:v>235373.84232565216</c:v>
                </c:pt>
                <c:pt idx="254">
                  <c:v>235988.64328969395</c:v>
                </c:pt>
                <c:pt idx="255">
                  <c:v>236599.43566967137</c:v>
                </c:pt>
                <c:pt idx="256">
                  <c:v>237206.19274169064</c:v>
                </c:pt>
                <c:pt idx="257">
                  <c:v>237808.88760369871</c:v>
                </c:pt>
                <c:pt idx="258">
                  <c:v>238407.49317429552</c:v>
                </c:pt>
                <c:pt idx="259">
                  <c:v>239001.98219153832</c:v>
                </c:pt>
                <c:pt idx="260">
                  <c:v>239592.32721173807</c:v>
                </c:pt>
                <c:pt idx="261">
                  <c:v>240178.50060824785</c:v>
                </c:pt>
                <c:pt idx="262">
                  <c:v>240760.47457024304</c:v>
                </c:pt>
                <c:pt idx="263">
                  <c:v>241338.22110149352</c:v>
                </c:pt>
                <c:pt idx="264">
                  <c:v>241911.71201912768</c:v>
                </c:pt>
                <c:pt idx="265">
                  <c:v>242480.91895238808</c:v>
                </c:pt>
                <c:pt idx="266">
                  <c:v>243045.8133413789</c:v>
                </c:pt>
                <c:pt idx="267">
                  <c:v>243606.36643580502</c:v>
                </c:pt>
                <c:pt idx="268">
                  <c:v>244162.54929370264</c:v>
                </c:pt>
                <c:pt idx="269">
                  <c:v>244714.33278016161</c:v>
                </c:pt>
                <c:pt idx="270">
                  <c:v>245261.68756603898</c:v>
                </c:pt>
                <c:pt idx="271">
                  <c:v>245804.58412666421</c:v>
                </c:pt>
                <c:pt idx="272">
                  <c:v>246342.99274053561</c:v>
                </c:pt>
                <c:pt idx="273">
                  <c:v>246876.88348800817</c:v>
                </c:pt>
                <c:pt idx="274">
                  <c:v>247406.22624997256</c:v>
                </c:pt>
                <c:pt idx="275">
                  <c:v>247930.99070652539</c:v>
                </c:pt>
                <c:pt idx="276">
                  <c:v>248451.14633563059</c:v>
                </c:pt>
                <c:pt idx="277">
                  <c:v>248966.66241177183</c:v>
                </c:pt>
                <c:pt idx="278">
                  <c:v>249477.50800459602</c:v>
                </c:pt>
                <c:pt idx="279">
                  <c:v>249983.65197754771</c:v>
                </c:pt>
                <c:pt idx="280">
                  <c:v>250485.06298649442</c:v>
                </c:pt>
                <c:pt idx="281">
                  <c:v>250981.70947834279</c:v>
                </c:pt>
                <c:pt idx="282">
                  <c:v>251473.55968964548</c:v>
                </c:pt>
                <c:pt idx="283">
                  <c:v>251960.58164519886</c:v>
                </c:pt>
                <c:pt idx="284">
                  <c:v>252442.7431566313</c:v>
                </c:pt>
                <c:pt idx="285">
                  <c:v>252920.01182098195</c:v>
                </c:pt>
                <c:pt idx="286">
                  <c:v>253392.3550192703</c:v>
                </c:pt>
                <c:pt idx="287">
                  <c:v>253859.73991505589</c:v>
                </c:pt>
                <c:pt idx="288">
                  <c:v>254322.13345298875</c:v>
                </c:pt>
                <c:pt idx="289">
                  <c:v>254779.50235734985</c:v>
                </c:pt>
                <c:pt idx="290">
                  <c:v>255231.81313058201</c:v>
                </c:pt>
                <c:pt idx="291">
                  <c:v>255679.03205181108</c:v>
                </c:pt>
                <c:pt idx="292">
                  <c:v>256121.12517535701</c:v>
                </c:pt>
                <c:pt idx="293">
                  <c:v>256558.05832923527</c:v>
                </c:pt>
                <c:pt idx="294">
                  <c:v>256989.79711364803</c:v>
                </c:pt>
                <c:pt idx="295">
                  <c:v>257416.30689946556</c:v>
                </c:pt>
                <c:pt idx="296">
                  <c:v>257837.55282669724</c:v>
                </c:pt>
                <c:pt idx="297">
                  <c:v>258253.49980295246</c:v>
                </c:pt>
                <c:pt idx="298">
                  <c:v>258664.11250189139</c:v>
                </c:pt>
                <c:pt idx="299">
                  <c:v>259069.35536166525</c:v>
                </c:pt>
                <c:pt idx="300">
                  <c:v>259469.1925833463</c:v>
                </c:pt>
                <c:pt idx="301">
                  <c:v>259863.58812934722</c:v>
                </c:pt>
                <c:pt idx="302">
                  <c:v>260252.50572183015</c:v>
                </c:pt>
                <c:pt idx="303">
                  <c:v>260635.908841105</c:v>
                </c:pt>
                <c:pt idx="304">
                  <c:v>261013.76072401702</c:v>
                </c:pt>
                <c:pt idx="305">
                  <c:v>261386.02436232381</c:v>
                </c:pt>
                <c:pt idx="306">
                  <c:v>261752.66250106131</c:v>
                </c:pt>
                <c:pt idx="307">
                  <c:v>262113.63763689908</c:v>
                </c:pt>
                <c:pt idx="308">
                  <c:v>262468.91201648442</c:v>
                </c:pt>
                <c:pt idx="309">
                  <c:v>262818.44763477572</c:v>
                </c:pt>
                <c:pt idx="310">
                  <c:v>263162.2062333643</c:v>
                </c:pt>
                <c:pt idx="311">
                  <c:v>263500.14929878543</c:v>
                </c:pt>
                <c:pt idx="312">
                  <c:v>263832.23806081805</c:v>
                </c:pt>
                <c:pt idx="313">
                  <c:v>264158.43349077291</c:v>
                </c:pt>
                <c:pt idx="314">
                  <c:v>264478.69629976951</c:v>
                </c:pt>
                <c:pt idx="315">
                  <c:v>264792.98693700141</c:v>
                </c:pt>
                <c:pt idx="316">
                  <c:v>265101.26558799017</c:v>
                </c:pt>
                <c:pt idx="317">
                  <c:v>265403.49217282759</c:v>
                </c:pt>
                <c:pt idx="318">
                  <c:v>265699.62634440593</c:v>
                </c:pt>
                <c:pt idx="319">
                  <c:v>265989.6274866368</c:v>
                </c:pt>
                <c:pt idx="320">
                  <c:v>266273.4547126579</c:v>
                </c:pt>
                <c:pt idx="321">
                  <c:v>266551.06686302781</c:v>
                </c:pt>
                <c:pt idx="322">
                  <c:v>266822.42250390886</c:v>
                </c:pt>
                <c:pt idx="323">
                  <c:v>267087.47992523777</c:v>
                </c:pt>
                <c:pt idx="324">
                  <c:v>267346.19713888422</c:v>
                </c:pt>
                <c:pt idx="325">
                  <c:v>267598.53187679697</c:v>
                </c:pt>
                <c:pt idx="326">
                  <c:v>267844.44158913783</c:v>
                </c:pt>
                <c:pt idx="327">
                  <c:v>268083.88344240299</c:v>
                </c:pt>
                <c:pt idx="328">
                  <c:v>268316.81431753194</c:v>
                </c:pt>
                <c:pt idx="329">
                  <c:v>268543.19080800377</c:v>
                </c:pt>
                <c:pt idx="330">
                  <c:v>268762.96921792073</c:v>
                </c:pt>
                <c:pt idx="331">
                  <c:v>268976.10556007916</c:v>
                </c:pt>
                <c:pt idx="332">
                  <c:v>269182.55555402732</c:v>
                </c:pt>
                <c:pt idx="333">
                  <c:v>269382.27462411049</c:v>
                </c:pt>
                <c:pt idx="334">
                  <c:v>269575.21789750288</c:v>
                </c:pt>
                <c:pt idx="335">
                  <c:v>269761.34020222654</c:v>
                </c:pt>
                <c:pt idx="336">
                  <c:v>269940.59606515703</c:v>
                </c:pt>
                <c:pt idx="337">
                  <c:v>270112.93971001578</c:v>
                </c:pt>
                <c:pt idx="338">
                  <c:v>270278.32505534892</c:v>
                </c:pt>
                <c:pt idx="339">
                  <c:v>270436.70571249293</c:v>
                </c:pt>
                <c:pt idx="340">
                  <c:v>270588.03498352657</c:v>
                </c:pt>
                <c:pt idx="341">
                  <c:v>270732.26585920912</c:v>
                </c:pt>
                <c:pt idx="342">
                  <c:v>270869.35101690493</c:v>
                </c:pt>
                <c:pt idx="343">
                  <c:v>270999.24281849404</c:v>
                </c:pt>
                <c:pt idx="344">
                  <c:v>271121.89330826909</c:v>
                </c:pt>
                <c:pt idx="345">
                  <c:v>271237.25421081798</c:v>
                </c:pt>
                <c:pt idx="346">
                  <c:v>271345.27692889253</c:v>
                </c:pt>
                <c:pt idx="347">
                  <c:v>271445.91254126292</c:v>
                </c:pt>
                <c:pt idx="348">
                  <c:v>271539.11180055782</c:v>
                </c:pt>
                <c:pt idx="349">
                  <c:v>271624.82513109001</c:v>
                </c:pt>
                <c:pt idx="350">
                  <c:v>271703.00262666779</c:v>
                </c:pt>
                <c:pt idx="351">
                  <c:v>271773.59404839139</c:v>
                </c:pt>
                <c:pt idx="352">
                  <c:v>271836.5488224352</c:v>
                </c:pt>
                <c:pt idx="353">
                  <c:v>271891.8160378146</c:v>
                </c:pt>
                <c:pt idx="354">
                  <c:v>271939.34444413858</c:v>
                </c:pt>
                <c:pt idx="355">
                  <c:v>271979.08244934672</c:v>
                </c:pt>
                <c:pt idx="356">
                  <c:v>272010.97811743157</c:v>
                </c:pt>
                <c:pt idx="357">
                  <c:v>272034.97916614567</c:v>
                </c:pt>
                <c:pt idx="358">
                  <c:v>272051.03296469321</c:v>
                </c:pt>
                <c:pt idx="359">
                  <c:v>272059.08653140644</c:v>
                </c:pt>
              </c:numCache>
            </c:numRef>
          </c:yVal>
          <c:smooth val="1"/>
          <c:extLst>
            <c:ext xmlns:c16="http://schemas.microsoft.com/office/drawing/2014/chart" uri="{C3380CC4-5D6E-409C-BE32-E72D297353CC}">
              <c16:uniqueId val="{00000002-7262-4BD8-B412-B26947FC68F5}"/>
            </c:ext>
          </c:extLst>
        </c:ser>
        <c:ser>
          <c:idx val="5"/>
          <c:order val="5"/>
          <c:tx>
            <c:strRef>
              <c:f>'HELOC Calculator'!$R$5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Calculator'!$R$6:$R$365</c:f>
              <c:numCache>
                <c:formatCode>"$"#,##0.00_);[Red]\("$"#,##0.00\)</c:formatCode>
                <c:ptCount val="360"/>
                <c:pt idx="0">
                  <c:v>1216.0885736983614</c:v>
                </c:pt>
                <c:pt idx="1">
                  <c:v>2432.1771473967228</c:v>
                </c:pt>
                <c:pt idx="2">
                  <c:v>3648.2657210950842</c:v>
                </c:pt>
                <c:pt idx="3">
                  <c:v>4864.3542947934457</c:v>
                </c:pt>
                <c:pt idx="4">
                  <c:v>6080.4428684918066</c:v>
                </c:pt>
                <c:pt idx="5">
                  <c:v>7296.5314421901685</c:v>
                </c:pt>
                <c:pt idx="6">
                  <c:v>8512.6200158885295</c:v>
                </c:pt>
                <c:pt idx="7">
                  <c:v>9728.7085895868913</c:v>
                </c:pt>
                <c:pt idx="8">
                  <c:v>10944.797163285253</c:v>
                </c:pt>
                <c:pt idx="9">
                  <c:v>12160.885736983615</c:v>
                </c:pt>
                <c:pt idx="10">
                  <c:v>13376.974310681977</c:v>
                </c:pt>
                <c:pt idx="11">
                  <c:v>14593.062884380337</c:v>
                </c:pt>
                <c:pt idx="12">
                  <c:v>15809.151458078699</c:v>
                </c:pt>
                <c:pt idx="13">
                  <c:v>17025.240031777063</c:v>
                </c:pt>
                <c:pt idx="14">
                  <c:v>18241.328605475424</c:v>
                </c:pt>
                <c:pt idx="15">
                  <c:v>19457.417179173786</c:v>
                </c:pt>
                <c:pt idx="16">
                  <c:v>20673.505752872145</c:v>
                </c:pt>
                <c:pt idx="17">
                  <c:v>21889.594326570506</c:v>
                </c:pt>
                <c:pt idx="18">
                  <c:v>23105.682900268868</c:v>
                </c:pt>
                <c:pt idx="19">
                  <c:v>24321.77147396723</c:v>
                </c:pt>
                <c:pt idx="20">
                  <c:v>25537.860047665592</c:v>
                </c:pt>
                <c:pt idx="21">
                  <c:v>26753.948621363954</c:v>
                </c:pt>
                <c:pt idx="22">
                  <c:v>27970.037195062316</c:v>
                </c:pt>
                <c:pt idx="23">
                  <c:v>29186.125768760674</c:v>
                </c:pt>
                <c:pt idx="24">
                  <c:v>30402.214342459036</c:v>
                </c:pt>
                <c:pt idx="25">
                  <c:v>31618.302916157398</c:v>
                </c:pt>
                <c:pt idx="26">
                  <c:v>32834.391489855756</c:v>
                </c:pt>
                <c:pt idx="27">
                  <c:v>34050.480063554118</c:v>
                </c:pt>
                <c:pt idx="28">
                  <c:v>35266.56863725248</c:v>
                </c:pt>
                <c:pt idx="29">
                  <c:v>36482.657210950842</c:v>
                </c:pt>
                <c:pt idx="30">
                  <c:v>37698.745784649211</c:v>
                </c:pt>
                <c:pt idx="31">
                  <c:v>38914.834358347565</c:v>
                </c:pt>
                <c:pt idx="32">
                  <c:v>40130.922932045927</c:v>
                </c:pt>
                <c:pt idx="33">
                  <c:v>41347.011505744296</c:v>
                </c:pt>
                <c:pt idx="34">
                  <c:v>42563.100079442651</c:v>
                </c:pt>
                <c:pt idx="35">
                  <c:v>43779.188653141013</c:v>
                </c:pt>
                <c:pt idx="36">
                  <c:v>44995.277226839375</c:v>
                </c:pt>
                <c:pt idx="37">
                  <c:v>46211.365800537729</c:v>
                </c:pt>
                <c:pt idx="38">
                  <c:v>47427.454374236091</c:v>
                </c:pt>
                <c:pt idx="39">
                  <c:v>48643.542947934453</c:v>
                </c:pt>
                <c:pt idx="40">
                  <c:v>49859.631521632815</c:v>
                </c:pt>
                <c:pt idx="41">
                  <c:v>51075.720095331169</c:v>
                </c:pt>
                <c:pt idx="42">
                  <c:v>52291.808669029539</c:v>
                </c:pt>
                <c:pt idx="43">
                  <c:v>53507.8972427279</c:v>
                </c:pt>
                <c:pt idx="44">
                  <c:v>54723.985816426262</c:v>
                </c:pt>
                <c:pt idx="45">
                  <c:v>55940.074390124624</c:v>
                </c:pt>
                <c:pt idx="46">
                  <c:v>57156.162963822986</c:v>
                </c:pt>
                <c:pt idx="47">
                  <c:v>58372.251537521348</c:v>
                </c:pt>
                <c:pt idx="48">
                  <c:v>59588.34011121971</c:v>
                </c:pt>
                <c:pt idx="49">
                  <c:v>60804.428684918072</c:v>
                </c:pt>
                <c:pt idx="50">
                  <c:v>62020.517258616426</c:v>
                </c:pt>
                <c:pt idx="51">
                  <c:v>63236.605832314795</c:v>
                </c:pt>
                <c:pt idx="52">
                  <c:v>64452.694406013157</c:v>
                </c:pt>
                <c:pt idx="53">
                  <c:v>65668.782979711512</c:v>
                </c:pt>
                <c:pt idx="54">
                  <c:v>66884.871553409874</c:v>
                </c:pt>
                <c:pt idx="55">
                  <c:v>68100.960127108236</c:v>
                </c:pt>
                <c:pt idx="56">
                  <c:v>69317.048700806597</c:v>
                </c:pt>
                <c:pt idx="57">
                  <c:v>70533.137274504959</c:v>
                </c:pt>
                <c:pt idx="58">
                  <c:v>71749.225848203321</c:v>
                </c:pt>
                <c:pt idx="59">
                  <c:v>72965.314421901683</c:v>
                </c:pt>
                <c:pt idx="60">
                  <c:v>74181.402995600045</c:v>
                </c:pt>
                <c:pt idx="61">
                  <c:v>75397.491569298421</c:v>
                </c:pt>
                <c:pt idx="62">
                  <c:v>76613.580142996783</c:v>
                </c:pt>
                <c:pt idx="63">
                  <c:v>77829.668716695145</c:v>
                </c:pt>
                <c:pt idx="64">
                  <c:v>79045.757290393492</c:v>
                </c:pt>
                <c:pt idx="65">
                  <c:v>80261.845864091869</c:v>
                </c:pt>
                <c:pt idx="66">
                  <c:v>81477.934437790231</c:v>
                </c:pt>
                <c:pt idx="67">
                  <c:v>82694.023011488593</c:v>
                </c:pt>
                <c:pt idx="68">
                  <c:v>83910.111585186954</c:v>
                </c:pt>
                <c:pt idx="69">
                  <c:v>85126.200158885331</c:v>
                </c:pt>
                <c:pt idx="70">
                  <c:v>86342.288732583678</c:v>
                </c:pt>
                <c:pt idx="71">
                  <c:v>87558.377306282055</c:v>
                </c:pt>
                <c:pt idx="72">
                  <c:v>88774.465879980417</c:v>
                </c:pt>
                <c:pt idx="73">
                  <c:v>89990.554453678778</c:v>
                </c:pt>
                <c:pt idx="74">
                  <c:v>91206.64302737714</c:v>
                </c:pt>
                <c:pt idx="75">
                  <c:v>92422.731601075502</c:v>
                </c:pt>
                <c:pt idx="76">
                  <c:v>93638.820174773864</c:v>
                </c:pt>
                <c:pt idx="77">
                  <c:v>94854.908748472226</c:v>
                </c:pt>
                <c:pt idx="78">
                  <c:v>96070.997322170588</c:v>
                </c:pt>
                <c:pt idx="79">
                  <c:v>97287.08589586895</c:v>
                </c:pt>
                <c:pt idx="80">
                  <c:v>98503.174469567311</c:v>
                </c:pt>
                <c:pt idx="81">
                  <c:v>99719.263043265673</c:v>
                </c:pt>
                <c:pt idx="82">
                  <c:v>100935.35161696404</c:v>
                </c:pt>
                <c:pt idx="83">
                  <c:v>102151.4401906624</c:v>
                </c:pt>
                <c:pt idx="84">
                  <c:v>103367.52876436076</c:v>
                </c:pt>
                <c:pt idx="85">
                  <c:v>104583.61733805912</c:v>
                </c:pt>
                <c:pt idx="86">
                  <c:v>105799.70591175748</c:v>
                </c:pt>
                <c:pt idx="87">
                  <c:v>107015.79448545584</c:v>
                </c:pt>
                <c:pt idx="88">
                  <c:v>108231.88305915421</c:v>
                </c:pt>
                <c:pt idx="89">
                  <c:v>109447.97163285257</c:v>
                </c:pt>
                <c:pt idx="90">
                  <c:v>110664.06020655093</c:v>
                </c:pt>
                <c:pt idx="91">
                  <c:v>111880.14878024929</c:v>
                </c:pt>
                <c:pt idx="92">
                  <c:v>113096.23735394765</c:v>
                </c:pt>
                <c:pt idx="93">
                  <c:v>114312.32592764602</c:v>
                </c:pt>
                <c:pt idx="94">
                  <c:v>115528.41450134438</c:v>
                </c:pt>
                <c:pt idx="95">
                  <c:v>116744.50307504274</c:v>
                </c:pt>
                <c:pt idx="96">
                  <c:v>117960.5916487411</c:v>
                </c:pt>
                <c:pt idx="97">
                  <c:v>119176.68022243946</c:v>
                </c:pt>
                <c:pt idx="98">
                  <c:v>120392.76879613783</c:v>
                </c:pt>
                <c:pt idx="99">
                  <c:v>121608.85736983619</c:v>
                </c:pt>
                <c:pt idx="100">
                  <c:v>122824.94594353456</c:v>
                </c:pt>
                <c:pt idx="101">
                  <c:v>124041.03451723293</c:v>
                </c:pt>
                <c:pt idx="102">
                  <c:v>125257.12309093129</c:v>
                </c:pt>
                <c:pt idx="103">
                  <c:v>126473.21166462965</c:v>
                </c:pt>
                <c:pt idx="104">
                  <c:v>127689.30023832801</c:v>
                </c:pt>
                <c:pt idx="105">
                  <c:v>128905.38881202637</c:v>
                </c:pt>
                <c:pt idx="106">
                  <c:v>130121.47738572473</c:v>
                </c:pt>
                <c:pt idx="107">
                  <c:v>131337.56595942308</c:v>
                </c:pt>
                <c:pt idx="108">
                  <c:v>132553.65453312144</c:v>
                </c:pt>
                <c:pt idx="109">
                  <c:v>133769.74310681981</c:v>
                </c:pt>
                <c:pt idx="110">
                  <c:v>134985.83168051817</c:v>
                </c:pt>
                <c:pt idx="111">
                  <c:v>136201.92025421653</c:v>
                </c:pt>
                <c:pt idx="112">
                  <c:v>137418.00882791489</c:v>
                </c:pt>
                <c:pt idx="113">
                  <c:v>138634.09740161325</c:v>
                </c:pt>
                <c:pt idx="114">
                  <c:v>139850.18597531162</c:v>
                </c:pt>
                <c:pt idx="115">
                  <c:v>141066.27454900998</c:v>
                </c:pt>
                <c:pt idx="116">
                  <c:v>142282.36312270834</c:v>
                </c:pt>
                <c:pt idx="117">
                  <c:v>143498.4516964067</c:v>
                </c:pt>
                <c:pt idx="118">
                  <c:v>144714.54027010506</c:v>
                </c:pt>
                <c:pt idx="119">
                  <c:v>145930.62884380342</c:v>
                </c:pt>
                <c:pt idx="120">
                  <c:v>147146.71741750179</c:v>
                </c:pt>
                <c:pt idx="121">
                  <c:v>148362.80599120015</c:v>
                </c:pt>
                <c:pt idx="122">
                  <c:v>149578.89456489851</c:v>
                </c:pt>
                <c:pt idx="123">
                  <c:v>150794.98313859684</c:v>
                </c:pt>
                <c:pt idx="124">
                  <c:v>152011.07171229523</c:v>
                </c:pt>
                <c:pt idx="125">
                  <c:v>153227.16028599357</c:v>
                </c:pt>
                <c:pt idx="126">
                  <c:v>154443.24885969193</c:v>
                </c:pt>
                <c:pt idx="127">
                  <c:v>155659.33743339032</c:v>
                </c:pt>
                <c:pt idx="128">
                  <c:v>156875.42600708868</c:v>
                </c:pt>
                <c:pt idx="129">
                  <c:v>158091.51458078701</c:v>
                </c:pt>
                <c:pt idx="130">
                  <c:v>159307.6031544854</c:v>
                </c:pt>
                <c:pt idx="131">
                  <c:v>160523.69172818377</c:v>
                </c:pt>
                <c:pt idx="132">
                  <c:v>161739.78030188213</c:v>
                </c:pt>
                <c:pt idx="133">
                  <c:v>162955.86887558049</c:v>
                </c:pt>
                <c:pt idx="134">
                  <c:v>164171.95744927885</c:v>
                </c:pt>
                <c:pt idx="135">
                  <c:v>165388.04602297721</c:v>
                </c:pt>
                <c:pt idx="136">
                  <c:v>166604.13459667558</c:v>
                </c:pt>
                <c:pt idx="137">
                  <c:v>167820.22317037391</c:v>
                </c:pt>
                <c:pt idx="138">
                  <c:v>169036.3117440723</c:v>
                </c:pt>
                <c:pt idx="139">
                  <c:v>170252.40031777066</c:v>
                </c:pt>
                <c:pt idx="140">
                  <c:v>171468.48889146902</c:v>
                </c:pt>
                <c:pt idx="141">
                  <c:v>172684.57746516739</c:v>
                </c:pt>
                <c:pt idx="142">
                  <c:v>173900.66603886572</c:v>
                </c:pt>
                <c:pt idx="143">
                  <c:v>175116.75461256408</c:v>
                </c:pt>
                <c:pt idx="144">
                  <c:v>176332.84318626244</c:v>
                </c:pt>
                <c:pt idx="145">
                  <c:v>177548.9317599608</c:v>
                </c:pt>
                <c:pt idx="146">
                  <c:v>178765.02033365917</c:v>
                </c:pt>
                <c:pt idx="147">
                  <c:v>179981.10890735753</c:v>
                </c:pt>
                <c:pt idx="148">
                  <c:v>181197.19748105589</c:v>
                </c:pt>
                <c:pt idx="149">
                  <c:v>182413.28605475425</c:v>
                </c:pt>
                <c:pt idx="150">
                  <c:v>183629.37462845261</c:v>
                </c:pt>
                <c:pt idx="151">
                  <c:v>184845.46320215098</c:v>
                </c:pt>
                <c:pt idx="152">
                  <c:v>186061.55177584934</c:v>
                </c:pt>
                <c:pt idx="153">
                  <c:v>187277.64034954767</c:v>
                </c:pt>
                <c:pt idx="154">
                  <c:v>188493.72892324603</c:v>
                </c:pt>
                <c:pt idx="155">
                  <c:v>189709.81749694439</c:v>
                </c:pt>
                <c:pt idx="156">
                  <c:v>190925.90607064276</c:v>
                </c:pt>
                <c:pt idx="157">
                  <c:v>192141.99464434112</c:v>
                </c:pt>
                <c:pt idx="158">
                  <c:v>193358.08321803951</c:v>
                </c:pt>
                <c:pt idx="159">
                  <c:v>194574.17179173784</c:v>
                </c:pt>
                <c:pt idx="160">
                  <c:v>195790.26036543623</c:v>
                </c:pt>
                <c:pt idx="161">
                  <c:v>197006.34893913459</c:v>
                </c:pt>
                <c:pt idx="162">
                  <c:v>198222.43751283296</c:v>
                </c:pt>
                <c:pt idx="163">
                  <c:v>199438.52608653132</c:v>
                </c:pt>
                <c:pt idx="164">
                  <c:v>200654.61466022965</c:v>
                </c:pt>
                <c:pt idx="165">
                  <c:v>201870.70323392801</c:v>
                </c:pt>
                <c:pt idx="166">
                  <c:v>203086.79180762637</c:v>
                </c:pt>
                <c:pt idx="167">
                  <c:v>204302.88038132474</c:v>
                </c:pt>
                <c:pt idx="168">
                  <c:v>205518.9689550231</c:v>
                </c:pt>
                <c:pt idx="169">
                  <c:v>206735.05752872146</c:v>
                </c:pt>
                <c:pt idx="170">
                  <c:v>207951.14610241982</c:v>
                </c:pt>
                <c:pt idx="171">
                  <c:v>209167.23467611818</c:v>
                </c:pt>
                <c:pt idx="172">
                  <c:v>210383.32324981655</c:v>
                </c:pt>
                <c:pt idx="173">
                  <c:v>211599.41182351491</c:v>
                </c:pt>
                <c:pt idx="174">
                  <c:v>212815.50039721327</c:v>
                </c:pt>
                <c:pt idx="175">
                  <c:v>214031.58897091163</c:v>
                </c:pt>
                <c:pt idx="176">
                  <c:v>215247.67754460999</c:v>
                </c:pt>
                <c:pt idx="177">
                  <c:v>216463.76611830833</c:v>
                </c:pt>
                <c:pt idx="178">
                  <c:v>217679.85469200669</c:v>
                </c:pt>
                <c:pt idx="179">
                  <c:v>218895.94326570508</c:v>
                </c:pt>
                <c:pt idx="180">
                  <c:v>220112.03183940344</c:v>
                </c:pt>
                <c:pt idx="181">
                  <c:v>221328.1204131018</c:v>
                </c:pt>
                <c:pt idx="182">
                  <c:v>222544.20898680016</c:v>
                </c:pt>
                <c:pt idx="183">
                  <c:v>223760.29756049853</c:v>
                </c:pt>
                <c:pt idx="184">
                  <c:v>224976.38613419689</c:v>
                </c:pt>
                <c:pt idx="185">
                  <c:v>226192.47470789525</c:v>
                </c:pt>
                <c:pt idx="186">
                  <c:v>227408.56328159361</c:v>
                </c:pt>
                <c:pt idx="187">
                  <c:v>228624.65185529197</c:v>
                </c:pt>
                <c:pt idx="188">
                  <c:v>229840.74042899034</c:v>
                </c:pt>
                <c:pt idx="189">
                  <c:v>231056.8290026887</c:v>
                </c:pt>
                <c:pt idx="190">
                  <c:v>232272.91757638706</c:v>
                </c:pt>
                <c:pt idx="191">
                  <c:v>233489.00615008539</c:v>
                </c:pt>
                <c:pt idx="192">
                  <c:v>234705.09472378378</c:v>
                </c:pt>
                <c:pt idx="193">
                  <c:v>235921.18329748212</c:v>
                </c:pt>
                <c:pt idx="194">
                  <c:v>237137.27187118051</c:v>
                </c:pt>
                <c:pt idx="195">
                  <c:v>238353.36044487887</c:v>
                </c:pt>
                <c:pt idx="196">
                  <c:v>239569.44901857723</c:v>
                </c:pt>
                <c:pt idx="197">
                  <c:v>240785.53759227559</c:v>
                </c:pt>
                <c:pt idx="198">
                  <c:v>242001.62616597395</c:v>
                </c:pt>
                <c:pt idx="199">
                  <c:v>243217.71473967232</c:v>
                </c:pt>
                <c:pt idx="200">
                  <c:v>244433.80331337068</c:v>
                </c:pt>
                <c:pt idx="201">
                  <c:v>245649.89188706904</c:v>
                </c:pt>
                <c:pt idx="202">
                  <c:v>246865.9804607674</c:v>
                </c:pt>
                <c:pt idx="203">
                  <c:v>248082.06903446579</c:v>
                </c:pt>
                <c:pt idx="204">
                  <c:v>249298.15760816413</c:v>
                </c:pt>
                <c:pt idx="205">
                  <c:v>250514.24618186249</c:v>
                </c:pt>
                <c:pt idx="206">
                  <c:v>251730.33475556085</c:v>
                </c:pt>
                <c:pt idx="207">
                  <c:v>252946.42332925921</c:v>
                </c:pt>
                <c:pt idx="208">
                  <c:v>254162.51190295757</c:v>
                </c:pt>
                <c:pt idx="209">
                  <c:v>255378.60047665593</c:v>
                </c:pt>
                <c:pt idx="210">
                  <c:v>256594.68905035433</c:v>
                </c:pt>
                <c:pt idx="211">
                  <c:v>257810.77762405269</c:v>
                </c:pt>
                <c:pt idx="212">
                  <c:v>259026.86619775105</c:v>
                </c:pt>
                <c:pt idx="213">
                  <c:v>260242.95477144938</c:v>
                </c:pt>
                <c:pt idx="214">
                  <c:v>261459.04334514774</c:v>
                </c:pt>
                <c:pt idx="215">
                  <c:v>262675.13191884611</c:v>
                </c:pt>
                <c:pt idx="216">
                  <c:v>263891.22049254447</c:v>
                </c:pt>
                <c:pt idx="217">
                  <c:v>265107.30906624283</c:v>
                </c:pt>
                <c:pt idx="218">
                  <c:v>266323.39763994119</c:v>
                </c:pt>
                <c:pt idx="219">
                  <c:v>267539.48621363955</c:v>
                </c:pt>
                <c:pt idx="220">
                  <c:v>268755.57478733792</c:v>
                </c:pt>
                <c:pt idx="221">
                  <c:v>269971.66336103628</c:v>
                </c:pt>
                <c:pt idx="222">
                  <c:v>271187.75193473464</c:v>
                </c:pt>
                <c:pt idx="223">
                  <c:v>272403.840508433</c:v>
                </c:pt>
                <c:pt idx="224">
                  <c:v>273619.92908213136</c:v>
                </c:pt>
                <c:pt idx="225">
                  <c:v>274836.01765582978</c:v>
                </c:pt>
                <c:pt idx="226">
                  <c:v>276052.10622952809</c:v>
                </c:pt>
                <c:pt idx="227">
                  <c:v>277268.19480322645</c:v>
                </c:pt>
                <c:pt idx="228">
                  <c:v>278484.28337692481</c:v>
                </c:pt>
                <c:pt idx="229">
                  <c:v>279700.37195062317</c:v>
                </c:pt>
                <c:pt idx="230">
                  <c:v>280916.46052432153</c:v>
                </c:pt>
                <c:pt idx="231">
                  <c:v>282132.54909801995</c:v>
                </c:pt>
                <c:pt idx="232">
                  <c:v>283348.63767171832</c:v>
                </c:pt>
                <c:pt idx="233">
                  <c:v>284564.72624541668</c:v>
                </c:pt>
                <c:pt idx="234">
                  <c:v>285780.81481911504</c:v>
                </c:pt>
                <c:pt idx="235">
                  <c:v>286996.9033928134</c:v>
                </c:pt>
                <c:pt idx="236">
                  <c:v>288212.9919665117</c:v>
                </c:pt>
                <c:pt idx="237">
                  <c:v>289429.08054021007</c:v>
                </c:pt>
                <c:pt idx="238">
                  <c:v>290645.16911390843</c:v>
                </c:pt>
                <c:pt idx="239">
                  <c:v>291861.25768760685</c:v>
                </c:pt>
                <c:pt idx="240">
                  <c:v>293077.34626130515</c:v>
                </c:pt>
                <c:pt idx="241">
                  <c:v>294293.43483500351</c:v>
                </c:pt>
                <c:pt idx="242">
                  <c:v>295509.52340870188</c:v>
                </c:pt>
                <c:pt idx="243">
                  <c:v>296725.61198240024</c:v>
                </c:pt>
                <c:pt idx="244">
                  <c:v>297941.7005560986</c:v>
                </c:pt>
                <c:pt idx="245">
                  <c:v>299157.78912979702</c:v>
                </c:pt>
                <c:pt idx="246">
                  <c:v>300373.87770349538</c:v>
                </c:pt>
                <c:pt idx="247">
                  <c:v>301589.96627719374</c:v>
                </c:pt>
                <c:pt idx="248">
                  <c:v>302806.05485089211</c:v>
                </c:pt>
                <c:pt idx="249">
                  <c:v>304022.14342459047</c:v>
                </c:pt>
                <c:pt idx="250">
                  <c:v>305238.23199828877</c:v>
                </c:pt>
                <c:pt idx="251">
                  <c:v>306454.32057198719</c:v>
                </c:pt>
                <c:pt idx="252">
                  <c:v>307670.40914568549</c:v>
                </c:pt>
                <c:pt idx="253">
                  <c:v>308886.49771938391</c:v>
                </c:pt>
                <c:pt idx="254">
                  <c:v>310102.58629308222</c:v>
                </c:pt>
                <c:pt idx="255">
                  <c:v>311318.67486678064</c:v>
                </c:pt>
                <c:pt idx="256">
                  <c:v>312534.76344047894</c:v>
                </c:pt>
                <c:pt idx="257">
                  <c:v>313750.8520141773</c:v>
                </c:pt>
                <c:pt idx="258">
                  <c:v>314966.94058787567</c:v>
                </c:pt>
                <c:pt idx="259">
                  <c:v>316183.02916157409</c:v>
                </c:pt>
                <c:pt idx="260">
                  <c:v>317399.11773527239</c:v>
                </c:pt>
                <c:pt idx="261">
                  <c:v>318615.20630897081</c:v>
                </c:pt>
                <c:pt idx="262">
                  <c:v>319831.29488266911</c:v>
                </c:pt>
                <c:pt idx="263">
                  <c:v>321047.38345636748</c:v>
                </c:pt>
                <c:pt idx="264">
                  <c:v>322263.47203006584</c:v>
                </c:pt>
                <c:pt idx="265">
                  <c:v>323479.5606037642</c:v>
                </c:pt>
                <c:pt idx="266">
                  <c:v>324695.64917746256</c:v>
                </c:pt>
                <c:pt idx="267">
                  <c:v>325911.73775116092</c:v>
                </c:pt>
                <c:pt idx="268">
                  <c:v>327127.82632485928</c:v>
                </c:pt>
                <c:pt idx="269">
                  <c:v>328343.91489855765</c:v>
                </c:pt>
                <c:pt idx="270">
                  <c:v>329560.00347225601</c:v>
                </c:pt>
                <c:pt idx="271">
                  <c:v>330776.09204595437</c:v>
                </c:pt>
                <c:pt idx="272">
                  <c:v>331992.18061965273</c:v>
                </c:pt>
                <c:pt idx="273">
                  <c:v>333208.26919335109</c:v>
                </c:pt>
                <c:pt idx="274">
                  <c:v>334424.35776704946</c:v>
                </c:pt>
                <c:pt idx="275">
                  <c:v>335640.44634074788</c:v>
                </c:pt>
                <c:pt idx="276">
                  <c:v>336856.53491444624</c:v>
                </c:pt>
                <c:pt idx="277">
                  <c:v>338072.6234881446</c:v>
                </c:pt>
                <c:pt idx="278">
                  <c:v>339288.71206184302</c:v>
                </c:pt>
                <c:pt idx="279">
                  <c:v>340504.80063554132</c:v>
                </c:pt>
                <c:pt idx="280">
                  <c:v>341720.88920923974</c:v>
                </c:pt>
                <c:pt idx="281">
                  <c:v>342936.97778293805</c:v>
                </c:pt>
                <c:pt idx="282">
                  <c:v>344153.06635663647</c:v>
                </c:pt>
                <c:pt idx="283">
                  <c:v>345369.15493033477</c:v>
                </c:pt>
                <c:pt idx="284">
                  <c:v>346585.24350403319</c:v>
                </c:pt>
                <c:pt idx="285">
                  <c:v>347801.33207773149</c:v>
                </c:pt>
                <c:pt idx="286">
                  <c:v>349017.42065142991</c:v>
                </c:pt>
                <c:pt idx="287">
                  <c:v>350233.50922512822</c:v>
                </c:pt>
                <c:pt idx="288">
                  <c:v>351449.59779882664</c:v>
                </c:pt>
                <c:pt idx="289">
                  <c:v>352665.686372525</c:v>
                </c:pt>
                <c:pt idx="290">
                  <c:v>353881.77494622336</c:v>
                </c:pt>
                <c:pt idx="291">
                  <c:v>355097.86351992172</c:v>
                </c:pt>
                <c:pt idx="292">
                  <c:v>356313.95209362009</c:v>
                </c:pt>
                <c:pt idx="293">
                  <c:v>357530.04066731845</c:v>
                </c:pt>
                <c:pt idx="294">
                  <c:v>358746.12924101681</c:v>
                </c:pt>
                <c:pt idx="295">
                  <c:v>359962.21781471517</c:v>
                </c:pt>
                <c:pt idx="296">
                  <c:v>361178.30638841353</c:v>
                </c:pt>
                <c:pt idx="297">
                  <c:v>362394.3949621119</c:v>
                </c:pt>
                <c:pt idx="298">
                  <c:v>363610.48353581026</c:v>
                </c:pt>
                <c:pt idx="299">
                  <c:v>364826.57210950862</c:v>
                </c:pt>
                <c:pt idx="300">
                  <c:v>366042.66068320698</c:v>
                </c:pt>
                <c:pt idx="301">
                  <c:v>367258.74925690534</c:v>
                </c:pt>
                <c:pt idx="302">
                  <c:v>368474.8378306037</c:v>
                </c:pt>
                <c:pt idx="303">
                  <c:v>369690.92640430207</c:v>
                </c:pt>
                <c:pt idx="304">
                  <c:v>370907.01497800043</c:v>
                </c:pt>
                <c:pt idx="305">
                  <c:v>372123.10355169879</c:v>
                </c:pt>
                <c:pt idx="306">
                  <c:v>373339.19212539715</c:v>
                </c:pt>
                <c:pt idx="307">
                  <c:v>374555.28069909551</c:v>
                </c:pt>
                <c:pt idx="308">
                  <c:v>375771.36927279388</c:v>
                </c:pt>
                <c:pt idx="309">
                  <c:v>376987.45784649224</c:v>
                </c:pt>
                <c:pt idx="310">
                  <c:v>378203.54642019066</c:v>
                </c:pt>
                <c:pt idx="311">
                  <c:v>379419.63499388896</c:v>
                </c:pt>
                <c:pt idx="312">
                  <c:v>380635.72356758732</c:v>
                </c:pt>
                <c:pt idx="313">
                  <c:v>381851.81214128569</c:v>
                </c:pt>
                <c:pt idx="314">
                  <c:v>383067.90071498405</c:v>
                </c:pt>
                <c:pt idx="315">
                  <c:v>384283.98928868241</c:v>
                </c:pt>
                <c:pt idx="316">
                  <c:v>385500.07786238077</c:v>
                </c:pt>
                <c:pt idx="317">
                  <c:v>386716.16643607913</c:v>
                </c:pt>
                <c:pt idx="318">
                  <c:v>387932.25500977749</c:v>
                </c:pt>
                <c:pt idx="319">
                  <c:v>389148.34358347591</c:v>
                </c:pt>
                <c:pt idx="320">
                  <c:v>390364.43215717428</c:v>
                </c:pt>
                <c:pt idx="321">
                  <c:v>391580.52073087264</c:v>
                </c:pt>
                <c:pt idx="322">
                  <c:v>392796.609304571</c:v>
                </c:pt>
                <c:pt idx="323">
                  <c:v>394012.69787826936</c:v>
                </c:pt>
                <c:pt idx="324">
                  <c:v>395228.78645196772</c:v>
                </c:pt>
                <c:pt idx="325">
                  <c:v>396444.87502566609</c:v>
                </c:pt>
                <c:pt idx="326">
                  <c:v>397660.96359936439</c:v>
                </c:pt>
                <c:pt idx="327">
                  <c:v>398877.05217306275</c:v>
                </c:pt>
                <c:pt idx="328">
                  <c:v>400093.14074676111</c:v>
                </c:pt>
                <c:pt idx="329">
                  <c:v>401309.22932045953</c:v>
                </c:pt>
                <c:pt idx="330">
                  <c:v>402525.3178941579</c:v>
                </c:pt>
                <c:pt idx="331">
                  <c:v>403741.40646785626</c:v>
                </c:pt>
                <c:pt idx="332">
                  <c:v>404957.49504155462</c:v>
                </c:pt>
                <c:pt idx="333">
                  <c:v>406173.58361525298</c:v>
                </c:pt>
                <c:pt idx="334">
                  <c:v>407389.6721889514</c:v>
                </c:pt>
                <c:pt idx="335">
                  <c:v>408605.7607626497</c:v>
                </c:pt>
                <c:pt idx="336">
                  <c:v>409821.84933634807</c:v>
                </c:pt>
                <c:pt idx="337">
                  <c:v>411037.93791004643</c:v>
                </c:pt>
                <c:pt idx="338">
                  <c:v>412254.02648374485</c:v>
                </c:pt>
                <c:pt idx="339">
                  <c:v>413470.11505744315</c:v>
                </c:pt>
                <c:pt idx="340">
                  <c:v>414686.20363114146</c:v>
                </c:pt>
                <c:pt idx="341">
                  <c:v>415902.29220483982</c:v>
                </c:pt>
                <c:pt idx="342">
                  <c:v>417118.38077853818</c:v>
                </c:pt>
                <c:pt idx="343">
                  <c:v>418334.46935223654</c:v>
                </c:pt>
                <c:pt idx="344">
                  <c:v>419550.5579259349</c:v>
                </c:pt>
                <c:pt idx="345">
                  <c:v>420766.64649963327</c:v>
                </c:pt>
                <c:pt idx="346">
                  <c:v>421982.73507333163</c:v>
                </c:pt>
                <c:pt idx="347">
                  <c:v>423198.82364702993</c:v>
                </c:pt>
                <c:pt idx="348">
                  <c:v>424414.91222072835</c:v>
                </c:pt>
                <c:pt idx="349">
                  <c:v>425631.00079442665</c:v>
                </c:pt>
                <c:pt idx="350">
                  <c:v>426847.08936812507</c:v>
                </c:pt>
                <c:pt idx="351">
                  <c:v>428063.17794182338</c:v>
                </c:pt>
                <c:pt idx="352">
                  <c:v>429279.2665155218</c:v>
                </c:pt>
                <c:pt idx="353">
                  <c:v>430495.3550892201</c:v>
                </c:pt>
                <c:pt idx="354">
                  <c:v>431711.44366291852</c:v>
                </c:pt>
                <c:pt idx="355">
                  <c:v>432927.53223661688</c:v>
                </c:pt>
                <c:pt idx="356">
                  <c:v>434143.62081031525</c:v>
                </c:pt>
                <c:pt idx="357">
                  <c:v>435359.70938401355</c:v>
                </c:pt>
                <c:pt idx="358">
                  <c:v>436575.79795771197</c:v>
                </c:pt>
                <c:pt idx="359">
                  <c:v>437791.88653141033</c:v>
                </c:pt>
              </c:numCache>
            </c:numRef>
          </c:yVal>
          <c:smooth val="1"/>
          <c:extLst>
            <c:ext xmlns:c16="http://schemas.microsoft.com/office/drawing/2014/chart" uri="{C3380CC4-5D6E-409C-BE32-E72D297353CC}">
              <c16:uniqueId val="{00000003-7262-4BD8-B412-B26947FC68F5}"/>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'HELOC Calculator'!$K$5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Calculator'!$K$6:$K$365</c:f>
              <c:numCache>
                <c:formatCode>"$"#,##0.00_);[Red]\("$"#,##0.00\)</c:formatCode>
                <c:ptCount val="360"/>
                <c:pt idx="0">
                  <c:v>111.2032403650278</c:v>
                </c:pt>
                <c:pt idx="1">
                  <c:v>111.94459530079462</c:v>
                </c:pt>
                <c:pt idx="2">
                  <c:v>112.69089260279975</c:v>
                </c:pt>
                <c:pt idx="3">
                  <c:v>113.44216522015199</c:v>
                </c:pt>
                <c:pt idx="4">
                  <c:v>114.19844632161971</c:v>
                </c:pt>
                <c:pt idx="5">
                  <c:v>114.95976929709718</c:v>
                </c:pt>
                <c:pt idx="6">
                  <c:v>115.72616775907773</c:v>
                </c:pt>
                <c:pt idx="7">
                  <c:v>116.49767554413825</c:v>
                </c:pt>
                <c:pt idx="8">
                  <c:v>117.27432671443262</c:v>
                </c:pt>
                <c:pt idx="9">
                  <c:v>118.0561555591953</c:v>
                </c:pt>
                <c:pt idx="10">
                  <c:v>118.8431965962568</c:v>
                </c:pt>
                <c:pt idx="11">
                  <c:v>119.63548457356501</c:v>
                </c:pt>
                <c:pt idx="12">
                  <c:v>120.43305447072225</c:v>
                </c:pt>
                <c:pt idx="13">
                  <c:v>121.23594150052713</c:v>
                </c:pt>
                <c:pt idx="14">
                  <c:v>122.04418111053042</c:v>
                </c:pt>
                <c:pt idx="15">
                  <c:v>122.85780898460075</c:v>
                </c:pt>
                <c:pt idx="16">
                  <c:v>123.67686104449808</c:v>
                </c:pt>
                <c:pt idx="17">
                  <c:v>124.5013734514614</c:v>
                </c:pt>
                <c:pt idx="18">
                  <c:v>125.33138260780447</c:v>
                </c:pt>
                <c:pt idx="19">
                  <c:v>126.16692515852333</c:v>
                </c:pt>
                <c:pt idx="20">
                  <c:v>127.00803799291339</c:v>
                </c:pt>
                <c:pt idx="21">
                  <c:v>127.85475824619971</c:v>
                </c:pt>
                <c:pt idx="22">
                  <c:v>128.70712330117431</c:v>
                </c:pt>
                <c:pt idx="23">
                  <c:v>129.56517078984871</c:v>
                </c:pt>
                <c:pt idx="24">
                  <c:v>130.42893859511423</c:v>
                </c:pt>
                <c:pt idx="25">
                  <c:v>131.29846485241501</c:v>
                </c:pt>
                <c:pt idx="26">
                  <c:v>132.173787951431</c:v>
                </c:pt>
                <c:pt idx="27">
                  <c:v>133.05494653777396</c:v>
                </c:pt>
                <c:pt idx="28">
                  <c:v>133.94197951469255</c:v>
                </c:pt>
                <c:pt idx="29">
                  <c:v>134.83492604479034</c:v>
                </c:pt>
                <c:pt idx="30">
                  <c:v>135.73382555175567</c:v>
                </c:pt>
                <c:pt idx="31">
                  <c:v>136.63871772210086</c:v>
                </c:pt>
                <c:pt idx="32">
                  <c:v>137.54964250691478</c:v>
                </c:pt>
                <c:pt idx="33">
                  <c:v>138.46664012362749</c:v>
                </c:pt>
                <c:pt idx="34">
                  <c:v>139.38975105778513</c:v>
                </c:pt>
                <c:pt idx="35">
                  <c:v>140.31901606483711</c:v>
                </c:pt>
                <c:pt idx="36">
                  <c:v>141.25447617193595</c:v>
                </c:pt>
                <c:pt idx="37">
                  <c:v>142.196172679749</c:v>
                </c:pt>
                <c:pt idx="38">
                  <c:v>143.14414716428064</c:v>
                </c:pt>
                <c:pt idx="39">
                  <c:v>144.09844147870899</c:v>
                </c:pt>
                <c:pt idx="40">
                  <c:v>145.05909775523378</c:v>
                </c:pt>
                <c:pt idx="41">
                  <c:v>146.02615840693534</c:v>
                </c:pt>
                <c:pt idx="42">
                  <c:v>146.99966612964818</c:v>
                </c:pt>
                <c:pt idx="43">
                  <c:v>147.9796639038459</c:v>
                </c:pt>
                <c:pt idx="44">
                  <c:v>148.96619499653821</c:v>
                </c:pt>
                <c:pt idx="45">
                  <c:v>149.95930296318193</c:v>
                </c:pt>
                <c:pt idx="46">
                  <c:v>150.95903164960305</c:v>
                </c:pt>
                <c:pt idx="47">
                  <c:v>151.96542519393392</c:v>
                </c:pt>
                <c:pt idx="48">
                  <c:v>152.97852802856005</c:v>
                </c:pt>
                <c:pt idx="49">
                  <c:v>153.99838488208366</c:v>
                </c:pt>
                <c:pt idx="50">
                  <c:v>155.02504078129755</c:v>
                </c:pt>
                <c:pt idx="51">
                  <c:v>156.05854105317303</c:v>
                </c:pt>
                <c:pt idx="52">
                  <c:v>157.09893132686079</c:v>
                </c:pt>
                <c:pt idx="53">
                  <c:v>158.14625753570635</c:v>
                </c:pt>
                <c:pt idx="54">
                  <c:v>159.20056591927778</c:v>
                </c:pt>
                <c:pt idx="55">
                  <c:v>160.26190302540635</c:v>
                </c:pt>
                <c:pt idx="56">
                  <c:v>161.33031571224251</c:v>
                </c:pt>
                <c:pt idx="57">
                  <c:v>162.405851150324</c:v>
                </c:pt>
                <c:pt idx="58">
                  <c:v>163.48855682465933</c:v>
                </c:pt>
                <c:pt idx="59">
                  <c:v>164.57848053682369</c:v>
                </c:pt>
                <c:pt idx="60">
                  <c:v>165.67567040706922</c:v>
                </c:pt>
                <c:pt idx="61">
                  <c:v>166.78017487644956</c:v>
                </c:pt>
                <c:pt idx="62">
                  <c:v>167.89204270895925</c:v>
                </c:pt>
                <c:pt idx="63">
                  <c:v>169.01132299368578</c:v>
                </c:pt>
                <c:pt idx="64">
                  <c:v>170.13806514697694</c:v>
                </c:pt>
                <c:pt idx="65">
                  <c:v>171.27231891462361</c:v>
                </c:pt>
                <c:pt idx="66">
                  <c:v>172.41413437405436</c:v>
                </c:pt>
                <c:pt idx="67">
                  <c:v>173.56356193654801</c:v>
                </c:pt>
                <c:pt idx="68">
                  <c:v>174.72065234945831</c:v>
                </c:pt>
                <c:pt idx="69">
                  <c:v>175.88545669845485</c:v>
                </c:pt>
                <c:pt idx="70">
                  <c:v>177.05802640977777</c:v>
                </c:pt>
                <c:pt idx="71">
                  <c:v>178.23841325250964</c:v>
                </c:pt>
                <c:pt idx="72">
                  <c:v>179.42666934085969</c:v>
                </c:pt>
                <c:pt idx="73">
                  <c:v>180.62284713646568</c:v>
                </c:pt>
                <c:pt idx="74">
                  <c:v>181.82699945070863</c:v>
                </c:pt>
                <c:pt idx="75">
                  <c:v>183.03917944704676</c:v>
                </c:pt>
                <c:pt idx="76">
                  <c:v>184.25944064336045</c:v>
                </c:pt>
                <c:pt idx="77">
                  <c:v>185.48783691431618</c:v>
                </c:pt>
                <c:pt idx="78">
                  <c:v>186.7244224937449</c:v>
                </c:pt>
                <c:pt idx="79">
                  <c:v>187.96925197703649</c:v>
                </c:pt>
                <c:pt idx="80">
                  <c:v>189.22238032355017</c:v>
                </c:pt>
                <c:pt idx="81">
                  <c:v>190.48386285904053</c:v>
                </c:pt>
                <c:pt idx="82">
                  <c:v>191.7537552781007</c:v>
                </c:pt>
                <c:pt idx="83">
                  <c:v>193.0321136466215</c:v>
                </c:pt>
                <c:pt idx="84">
                  <c:v>194.3189944042656</c:v>
                </c:pt>
                <c:pt idx="85">
                  <c:v>195.61445436696067</c:v>
                </c:pt>
                <c:pt idx="86">
                  <c:v>196.91855072940712</c:v>
                </c:pt>
                <c:pt idx="87">
                  <c:v>198.23134106760313</c:v>
                </c:pt>
                <c:pt idx="88">
                  <c:v>199.5528833413872</c:v>
                </c:pt>
                <c:pt idx="89">
                  <c:v>200.88323589699644</c:v>
                </c:pt>
                <c:pt idx="90">
                  <c:v>202.22245746964302</c:v>
                </c:pt>
                <c:pt idx="91">
                  <c:v>203.57060718610728</c:v>
                </c:pt>
                <c:pt idx="92">
                  <c:v>204.9277445673481</c:v>
                </c:pt>
                <c:pt idx="93">
                  <c:v>206.2939295311304</c:v>
                </c:pt>
                <c:pt idx="94">
                  <c:v>207.66922239467124</c:v>
                </c:pt>
                <c:pt idx="95">
                  <c:v>209.05368387730232</c:v>
                </c:pt>
                <c:pt idx="96">
                  <c:v>210.4473751031511</c:v>
                </c:pt>
                <c:pt idx="97">
                  <c:v>211.8503576038388</c:v>
                </c:pt>
                <c:pt idx="98">
                  <c:v>213.26269332119773</c:v>
                </c:pt>
                <c:pt idx="99">
                  <c:v>214.6844446100057</c:v>
                </c:pt>
                <c:pt idx="100">
                  <c:v>216.11567424073894</c:v>
                </c:pt>
                <c:pt idx="101">
                  <c:v>217.55644540234402</c:v>
                </c:pt>
                <c:pt idx="102">
                  <c:v>219.00682170502637</c:v>
                </c:pt>
                <c:pt idx="103">
                  <c:v>220.46686718305989</c:v>
                </c:pt>
                <c:pt idx="104">
                  <c:v>221.93664629761372</c:v>
                </c:pt>
                <c:pt idx="105">
                  <c:v>223.41622393959767</c:v>
                </c:pt>
                <c:pt idx="106">
                  <c:v>224.90566543252839</c:v>
                </c:pt>
                <c:pt idx="107">
                  <c:v>226.40503653541191</c:v>
                </c:pt>
                <c:pt idx="108">
                  <c:v>227.91440344564796</c:v>
                </c:pt>
                <c:pt idx="109">
                  <c:v>229.43383280195224</c:v>
                </c:pt>
                <c:pt idx="110">
                  <c:v>230.96339168729867</c:v>
                </c:pt>
                <c:pt idx="111">
                  <c:v>232.50314763188055</c:v>
                </c:pt>
                <c:pt idx="112">
                  <c:v>234.0531686160931</c:v>
                </c:pt>
                <c:pt idx="113">
                  <c:v>235.61352307353366</c:v>
                </c:pt>
                <c:pt idx="114">
                  <c:v>237.1842798940238</c:v>
                </c:pt>
                <c:pt idx="115">
                  <c:v>238.76550842665063</c:v>
                </c:pt>
                <c:pt idx="116">
                  <c:v>240.35727848282829</c:v>
                </c:pt>
                <c:pt idx="117">
                  <c:v>241.95966033938032</c:v>
                </c:pt>
                <c:pt idx="118">
                  <c:v>243.5727247416429</c:v>
                </c:pt>
                <c:pt idx="119">
                  <c:v>245.19654290658718</c:v>
                </c:pt>
                <c:pt idx="120">
                  <c:v>246.83118652596431</c:v>
                </c:pt>
                <c:pt idx="121">
                  <c:v>248.47672776947081</c:v>
                </c:pt>
                <c:pt idx="122">
                  <c:v>250.13323928793397</c:v>
                </c:pt>
                <c:pt idx="123">
                  <c:v>251.80079421652022</c:v>
                </c:pt>
                <c:pt idx="124">
                  <c:v>253.47946617796367</c:v>
                </c:pt>
                <c:pt idx="125">
                  <c:v>255.16932928581673</c:v>
                </c:pt>
                <c:pt idx="126">
                  <c:v>256.87045814772216</c:v>
                </c:pt>
                <c:pt idx="127">
                  <c:v>258.58292786870697</c:v>
                </c:pt>
                <c:pt idx="128">
                  <c:v>260.30681405449832</c:v>
                </c:pt>
                <c:pt idx="129">
                  <c:v>262.04219281486166</c:v>
                </c:pt>
                <c:pt idx="130">
                  <c:v>263.78914076696083</c:v>
                </c:pt>
                <c:pt idx="131">
                  <c:v>265.54773503874048</c:v>
                </c:pt>
                <c:pt idx="132">
                  <c:v>267.31805327233201</c:v>
                </c:pt>
                <c:pt idx="133">
                  <c:v>269.1001736274809</c:v>
                </c:pt>
                <c:pt idx="134">
                  <c:v>270.89417478499752</c:v>
                </c:pt>
                <c:pt idx="135">
                  <c:v>272.70013595023079</c:v>
                </c:pt>
                <c:pt idx="136">
                  <c:v>274.51813685656566</c:v>
                </c:pt>
                <c:pt idx="137">
                  <c:v>276.34825776894274</c:v>
                </c:pt>
                <c:pt idx="138">
                  <c:v>278.19057948740226</c:v>
                </c:pt>
                <c:pt idx="139">
                  <c:v>280.04518335065154</c:v>
                </c:pt>
                <c:pt idx="140">
                  <c:v>281.91215123965583</c:v>
                </c:pt>
                <c:pt idx="141">
                  <c:v>283.79156558125362</c:v>
                </c:pt>
                <c:pt idx="142">
                  <c:v>285.68350935179535</c:v>
                </c:pt>
                <c:pt idx="143">
                  <c:v>287.58806608080738</c:v>
                </c:pt>
                <c:pt idx="144">
                  <c:v>289.50531985467944</c:v>
                </c:pt>
                <c:pt idx="145">
                  <c:v>291.43535532037731</c:v>
                </c:pt>
                <c:pt idx="146">
                  <c:v>293.3782576891798</c:v>
                </c:pt>
                <c:pt idx="147">
                  <c:v>295.33411274044101</c:v>
                </c:pt>
                <c:pt idx="148">
                  <c:v>297.30300682537734</c:v>
                </c:pt>
                <c:pt idx="149">
                  <c:v>299.28502687087985</c:v>
                </c:pt>
                <c:pt idx="150">
                  <c:v>301.28026038335236</c:v>
                </c:pt>
                <c:pt idx="151">
                  <c:v>303.28879545257473</c:v>
                </c:pt>
                <c:pt idx="152">
                  <c:v>305.31072075559177</c:v>
                </c:pt>
                <c:pt idx="153">
                  <c:v>307.34612556062916</c:v>
                </c:pt>
                <c:pt idx="154">
                  <c:v>309.39509973103338</c:v>
                </c:pt>
                <c:pt idx="155">
                  <c:v>311.45773372924043</c:v>
                </c:pt>
                <c:pt idx="156">
                  <c:v>313.53411862076871</c:v>
                </c:pt>
                <c:pt idx="157">
                  <c:v>315.62434607824048</c:v>
                </c:pt>
                <c:pt idx="158">
                  <c:v>317.72850838542865</c:v>
                </c:pt>
                <c:pt idx="159">
                  <c:v>319.84669844133145</c:v>
                </c:pt>
                <c:pt idx="160">
                  <c:v>321.97900976427377</c:v>
                </c:pt>
                <c:pt idx="161">
                  <c:v>324.12553649603547</c:v>
                </c:pt>
                <c:pt idx="162">
                  <c:v>326.28637340600903</c:v>
                </c:pt>
                <c:pt idx="163">
                  <c:v>328.46161589538235</c:v>
                </c:pt>
                <c:pt idx="164">
                  <c:v>330.65136000135169</c:v>
                </c:pt>
                <c:pt idx="165">
                  <c:v>332.85570240136065</c:v>
                </c:pt>
                <c:pt idx="166">
                  <c:v>335.07474041736987</c:v>
                </c:pt>
                <c:pt idx="167">
                  <c:v>337.30857202015227</c:v>
                </c:pt>
                <c:pt idx="168">
                  <c:v>339.55729583361983</c:v>
                </c:pt>
                <c:pt idx="169">
                  <c:v>341.82101113917736</c:v>
                </c:pt>
                <c:pt idx="170">
                  <c:v>344.09981788010532</c:v>
                </c:pt>
                <c:pt idx="171">
                  <c:v>346.39381666597262</c:v>
                </c:pt>
                <c:pt idx="172">
                  <c:v>348.70310877707925</c:v>
                </c:pt>
                <c:pt idx="173">
                  <c:v>351.02779616892633</c:v>
                </c:pt>
                <c:pt idx="174">
                  <c:v>353.36798147671925</c:v>
                </c:pt>
                <c:pt idx="175">
                  <c:v>355.72376801989742</c:v>
                </c:pt>
                <c:pt idx="176">
                  <c:v>358.09525980669673</c:v>
                </c:pt>
                <c:pt idx="177">
                  <c:v>360.48256153874138</c:v>
                </c:pt>
                <c:pt idx="178">
                  <c:v>362.88577861566625</c:v>
                </c:pt>
                <c:pt idx="179">
                  <c:v>365.30501713977071</c:v>
                </c:pt>
                <c:pt idx="180">
                  <c:v>367.74038392070258</c:v>
                </c:pt>
                <c:pt idx="181">
                  <c:v>370.19198648017391</c:v>
                </c:pt>
                <c:pt idx="182">
                  <c:v>372.65993305670838</c:v>
                </c:pt>
                <c:pt idx="183">
                  <c:v>375.14433261041984</c:v>
                </c:pt>
                <c:pt idx="184">
                  <c:v>377.64529482782268</c:v>
                </c:pt>
                <c:pt idx="185">
                  <c:v>380.16293012667472</c:v>
                </c:pt>
                <c:pt idx="186">
                  <c:v>382.69734966085264</c:v>
                </c:pt>
                <c:pt idx="187">
                  <c:v>385.24866532525834</c:v>
                </c:pt>
                <c:pt idx="188">
                  <c:v>387.81698976076007</c:v>
                </c:pt>
                <c:pt idx="189">
                  <c:v>390.40243635916511</c:v>
                </c:pt>
                <c:pt idx="190">
                  <c:v>393.00511926822617</c:v>
                </c:pt>
                <c:pt idx="191">
                  <c:v>395.62515339668096</c:v>
                </c:pt>
                <c:pt idx="192">
                  <c:v>398.2626544193256</c:v>
                </c:pt>
                <c:pt idx="193">
                  <c:v>400.91773878212109</c:v>
                </c:pt>
                <c:pt idx="194">
                  <c:v>403.59052370733525</c:v>
                </c:pt>
                <c:pt idx="195">
                  <c:v>406.2811271987174</c:v>
                </c:pt>
                <c:pt idx="196">
                  <c:v>408.98966804670886</c:v>
                </c:pt>
                <c:pt idx="197">
                  <c:v>411.71626583368686</c:v>
                </c:pt>
                <c:pt idx="198">
                  <c:v>414.46104093924487</c:v>
                </c:pt>
                <c:pt idx="199">
                  <c:v>417.2241145455065</c:v>
                </c:pt>
                <c:pt idx="200">
                  <c:v>420.00560864247655</c:v>
                </c:pt>
                <c:pt idx="201">
                  <c:v>422.80564603342634</c:v>
                </c:pt>
                <c:pt idx="202">
                  <c:v>425.6243503403158</c:v>
                </c:pt>
                <c:pt idx="203">
                  <c:v>428.46184600925119</c:v>
                </c:pt>
                <c:pt idx="204">
                  <c:v>431.31825831597951</c:v>
                </c:pt>
                <c:pt idx="205">
                  <c:v>434.19371337141934</c:v>
                </c:pt>
                <c:pt idx="206">
                  <c:v>437.08833812722889</c:v>
                </c:pt>
                <c:pt idx="207">
                  <c:v>440.00226038141034</c:v>
                </c:pt>
                <c:pt idx="208">
                  <c:v>442.93560878395317</c:v>
                </c:pt>
                <c:pt idx="209">
                  <c:v>445.8885128425128</c:v>
                </c:pt>
                <c:pt idx="210">
                  <c:v>448.86110292812964</c:v>
                </c:pt>
                <c:pt idx="211">
                  <c:v>451.85351028098387</c:v>
                </c:pt>
                <c:pt idx="212">
                  <c:v>454.86586701619035</c:v>
                </c:pt>
                <c:pt idx="213">
                  <c:v>457.89830612963169</c:v>
                </c:pt>
                <c:pt idx="214">
                  <c:v>460.95096150382926</c:v>
                </c:pt>
                <c:pt idx="215">
                  <c:v>464.02396791385479</c:v>
                </c:pt>
                <c:pt idx="216">
                  <c:v>467.11746103328051</c:v>
                </c:pt>
                <c:pt idx="217">
                  <c:v>470.23157744016908</c:v>
                </c:pt>
                <c:pt idx="218">
                  <c:v>473.36645462310344</c:v>
                </c:pt>
                <c:pt idx="219">
                  <c:v>476.52223098725744</c:v>
                </c:pt>
                <c:pt idx="220">
                  <c:v>479.69904586050586</c:v>
                </c:pt>
                <c:pt idx="221">
                  <c:v>482.89703949957584</c:v>
                </c:pt>
                <c:pt idx="222">
                  <c:v>486.11635309623966</c:v>
                </c:pt>
                <c:pt idx="223">
                  <c:v>489.35712878354798</c:v>
                </c:pt>
                <c:pt idx="224">
                  <c:v>492.61950964210496</c:v>
                </c:pt>
                <c:pt idx="225">
                  <c:v>495.90363970638566</c:v>
                </c:pt>
                <c:pt idx="226">
                  <c:v>499.20966397109487</c:v>
                </c:pt>
                <c:pt idx="227">
                  <c:v>502.5377283975688</c:v>
                </c:pt>
                <c:pt idx="228">
                  <c:v>505.88797992021932</c:v>
                </c:pt>
                <c:pt idx="229">
                  <c:v>509.26056645302083</c:v>
                </c:pt>
                <c:pt idx="230">
                  <c:v>512.65563689604096</c:v>
                </c:pt>
                <c:pt idx="231">
                  <c:v>516.07334114201467</c:v>
                </c:pt>
                <c:pt idx="232">
                  <c:v>519.51383008296136</c:v>
                </c:pt>
                <c:pt idx="233">
                  <c:v>522.97725561684774</c:v>
                </c:pt>
                <c:pt idx="234">
                  <c:v>526.4637706542934</c:v>
                </c:pt>
                <c:pt idx="235">
                  <c:v>529.97352912532199</c:v>
                </c:pt>
                <c:pt idx="236">
                  <c:v>533.50668598615744</c:v>
                </c:pt>
                <c:pt idx="237">
                  <c:v>537.06339722606515</c:v>
                </c:pt>
                <c:pt idx="238">
                  <c:v>540.64381987423894</c:v>
                </c:pt>
                <c:pt idx="239">
                  <c:v>544.24811200673389</c:v>
                </c:pt>
                <c:pt idx="240">
                  <c:v>547.87643275344544</c:v>
                </c:pt>
                <c:pt idx="241">
                  <c:v>551.52894230513516</c:v>
                </c:pt>
                <c:pt idx="242">
                  <c:v>555.20580192050261</c:v>
                </c:pt>
                <c:pt idx="243">
                  <c:v>558.90717393330601</c:v>
                </c:pt>
                <c:pt idx="244">
                  <c:v>562.63322175952794</c:v>
                </c:pt>
                <c:pt idx="245">
                  <c:v>566.38410990459158</c:v>
                </c:pt>
                <c:pt idx="246">
                  <c:v>570.16000397062214</c:v>
                </c:pt>
                <c:pt idx="247">
                  <c:v>573.96107066375964</c:v>
                </c:pt>
                <c:pt idx="248">
                  <c:v>577.78747780151809</c:v>
                </c:pt>
                <c:pt idx="249">
                  <c:v>581.63939432019492</c:v>
                </c:pt>
                <c:pt idx="250">
                  <c:v>585.51699028232963</c:v>
                </c:pt>
                <c:pt idx="251">
                  <c:v>589.42043688421177</c:v>
                </c:pt>
                <c:pt idx="252">
                  <c:v>593.34990646343988</c:v>
                </c:pt>
                <c:pt idx="253">
                  <c:v>597.30557250652942</c:v>
                </c:pt>
                <c:pt idx="254">
                  <c:v>601.28760965657307</c:v>
                </c:pt>
                <c:pt idx="255">
                  <c:v>605.29619372095021</c:v>
                </c:pt>
                <c:pt idx="256">
                  <c:v>609.3315016790898</c:v>
                </c:pt>
                <c:pt idx="257">
                  <c:v>613.39371169028379</c:v>
                </c:pt>
                <c:pt idx="258">
                  <c:v>617.4830031015523</c:v>
                </c:pt>
                <c:pt idx="259">
                  <c:v>621.59955645556272</c:v>
                </c:pt>
                <c:pt idx="260">
                  <c:v>625.74355349859979</c:v>
                </c:pt>
                <c:pt idx="261">
                  <c:v>629.91517718859041</c:v>
                </c:pt>
                <c:pt idx="262">
                  <c:v>634.11461170318114</c:v>
                </c:pt>
                <c:pt idx="263">
                  <c:v>638.34204244786895</c:v>
                </c:pt>
                <c:pt idx="264">
                  <c:v>642.59765606418807</c:v>
                </c:pt>
                <c:pt idx="265">
                  <c:v>646.88164043794927</c:v>
                </c:pt>
                <c:pt idx="266">
                  <c:v>651.19418470753556</c:v>
                </c:pt>
                <c:pt idx="267">
                  <c:v>655.53547927225247</c:v>
                </c:pt>
                <c:pt idx="268">
                  <c:v>659.90571580073413</c:v>
                </c:pt>
                <c:pt idx="269">
                  <c:v>664.30508723940579</c:v>
                </c:pt>
                <c:pt idx="270">
                  <c:v>668.73378782100178</c:v>
                </c:pt>
                <c:pt idx="271">
                  <c:v>673.19201307314177</c:v>
                </c:pt>
                <c:pt idx="272">
                  <c:v>677.67995982696277</c:v>
                </c:pt>
                <c:pt idx="273">
                  <c:v>682.19782622580908</c:v>
                </c:pt>
                <c:pt idx="274">
                  <c:v>686.7458117339811</c:v>
                </c:pt>
                <c:pt idx="275">
                  <c:v>691.32411714554109</c:v>
                </c:pt>
                <c:pt idx="276">
                  <c:v>695.93294459317804</c:v>
                </c:pt>
                <c:pt idx="277">
                  <c:v>700.57249755713258</c:v>
                </c:pt>
                <c:pt idx="278">
                  <c:v>705.24298087418015</c:v>
                </c:pt>
                <c:pt idx="279">
                  <c:v>709.94460074667472</c:v>
                </c:pt>
                <c:pt idx="280">
                  <c:v>714.67756475165254</c:v>
                </c:pt>
                <c:pt idx="281">
                  <c:v>719.44208184999684</c:v>
                </c:pt>
                <c:pt idx="282">
                  <c:v>724.23836239566344</c:v>
                </c:pt>
                <c:pt idx="283">
                  <c:v>729.06661814496795</c:v>
                </c:pt>
                <c:pt idx="284">
                  <c:v>733.92706226593441</c:v>
                </c:pt>
                <c:pt idx="285">
                  <c:v>738.81990934770727</c:v>
                </c:pt>
                <c:pt idx="286">
                  <c:v>743.7453754100253</c:v>
                </c:pt>
                <c:pt idx="287">
                  <c:v>748.70367791275885</c:v>
                </c:pt>
                <c:pt idx="288">
                  <c:v>753.69503576551051</c:v>
                </c:pt>
                <c:pt idx="289">
                  <c:v>758.71966933728061</c:v>
                </c:pt>
                <c:pt idx="290">
                  <c:v>763.7778004661958</c:v>
                </c:pt>
                <c:pt idx="291">
                  <c:v>768.86965246930379</c:v>
                </c:pt>
                <c:pt idx="292">
                  <c:v>773.99545015243257</c:v>
                </c:pt>
                <c:pt idx="293">
                  <c:v>779.15541982011541</c:v>
                </c:pt>
                <c:pt idx="294">
                  <c:v>784.3497892855828</c:v>
                </c:pt>
                <c:pt idx="295">
                  <c:v>789.57878788082007</c:v>
                </c:pt>
                <c:pt idx="296">
                  <c:v>794.84264646669214</c:v>
                </c:pt>
                <c:pt idx="297">
                  <c:v>800.14159744313679</c:v>
                </c:pt>
                <c:pt idx="298">
                  <c:v>805.47587475942441</c:v>
                </c:pt>
                <c:pt idx="299">
                  <c:v>810.8457139244872</c:v>
                </c:pt>
                <c:pt idx="300">
                  <c:v>816.251352017317</c:v>
                </c:pt>
                <c:pt idx="301">
                  <c:v>821.69302769743251</c:v>
                </c:pt>
                <c:pt idx="302">
                  <c:v>827.1709812154154</c:v>
                </c:pt>
                <c:pt idx="303">
                  <c:v>832.68545442351819</c:v>
                </c:pt>
                <c:pt idx="304">
                  <c:v>838.23669078634157</c:v>
                </c:pt>
                <c:pt idx="305">
                  <c:v>843.82493539158395</c:v>
                </c:pt>
                <c:pt idx="306">
                  <c:v>849.450434960861</c:v>
                </c:pt>
                <c:pt idx="307">
                  <c:v>855.11343786060013</c:v>
                </c:pt>
                <c:pt idx="308">
                  <c:v>860.81419411300408</c:v>
                </c:pt>
                <c:pt idx="309">
                  <c:v>866.55295540709085</c:v>
                </c:pt>
                <c:pt idx="310">
                  <c:v>872.32997510980476</c:v>
                </c:pt>
                <c:pt idx="311">
                  <c:v>878.14550827720336</c:v>
                </c:pt>
                <c:pt idx="312">
                  <c:v>883.9998116657182</c:v>
                </c:pt>
                <c:pt idx="313">
                  <c:v>889.89314374348953</c:v>
                </c:pt>
                <c:pt idx="314">
                  <c:v>895.82576470177946</c:v>
                </c:pt>
                <c:pt idx="315">
                  <c:v>901.79793646645794</c:v>
                </c:pt>
                <c:pt idx="316">
                  <c:v>907.80992270956767</c:v>
                </c:pt>
                <c:pt idx="317">
                  <c:v>913.86198886096486</c:v>
                </c:pt>
                <c:pt idx="318">
                  <c:v>919.95440212003791</c:v>
                </c:pt>
                <c:pt idx="319">
                  <c:v>926.08743146750487</c:v>
                </c:pt>
                <c:pt idx="320">
                  <c:v>932.2613476772882</c:v>
                </c:pt>
                <c:pt idx="321">
                  <c:v>938.4764233284701</c:v>
                </c:pt>
                <c:pt idx="322">
                  <c:v>944.73293281732663</c:v>
                </c:pt>
                <c:pt idx="323">
                  <c:v>951.03115236944222</c:v>
                </c:pt>
                <c:pt idx="324">
                  <c:v>957.37136005190507</c:v>
                </c:pt>
                <c:pt idx="325">
                  <c:v>963.75383578558444</c:v>
                </c:pt>
                <c:pt idx="326">
                  <c:v>970.17886135748836</c:v>
                </c:pt>
                <c:pt idx="327">
                  <c:v>976.64672043320491</c:v>
                </c:pt>
                <c:pt idx="328">
                  <c:v>983.15769856942632</c:v>
                </c:pt>
                <c:pt idx="329">
                  <c:v>989.71208322655582</c:v>
                </c:pt>
                <c:pt idx="330">
                  <c:v>996.31016378139952</c:v>
                </c:pt>
                <c:pt idx="331">
                  <c:v>1002.9522315399422</c:v>
                </c:pt>
                <c:pt idx="332">
                  <c:v>1009.6385797502085</c:v>
                </c:pt>
                <c:pt idx="333">
                  <c:v>1016.3695036152099</c:v>
                </c:pt>
                <c:pt idx="334">
                  <c:v>1023.1453003059779</c:v>
                </c:pt>
                <c:pt idx="335">
                  <c:v>1029.9662689746845</c:v>
                </c:pt>
                <c:pt idx="336">
                  <c:v>1036.832710767849</c:v>
                </c:pt>
                <c:pt idx="337">
                  <c:v>1043.7449288396347</c:v>
                </c:pt>
                <c:pt idx="338">
                  <c:v>1050.7032283652322</c:v>
                </c:pt>
                <c:pt idx="339">
                  <c:v>1057.7079165543337</c:v>
                </c:pt>
                <c:pt idx="340">
                  <c:v>1064.759302664696</c:v>
                </c:pt>
                <c:pt idx="341">
                  <c:v>1071.8576980157941</c:v>
                </c:pt>
                <c:pt idx="342">
                  <c:v>1079.0034160025659</c:v>
                </c:pt>
                <c:pt idx="343">
                  <c:v>1086.1967721092497</c:v>
                </c:pt>
                <c:pt idx="344">
                  <c:v>1093.4380839233113</c:v>
                </c:pt>
                <c:pt idx="345">
                  <c:v>1100.7276711494667</c:v>
                </c:pt>
                <c:pt idx="346">
                  <c:v>1108.0658556237966</c:v>
                </c:pt>
                <c:pt idx="347">
                  <c:v>1115.4529613279551</c:v>
                </c:pt>
                <c:pt idx="348">
                  <c:v>1122.8893144034748</c:v>
                </c:pt>
                <c:pt idx="349">
                  <c:v>1130.3752431661646</c:v>
                </c:pt>
                <c:pt idx="350">
                  <c:v>1137.9110781206059</c:v>
                </c:pt>
                <c:pt idx="351">
                  <c:v>1145.4971519747432</c:v>
                </c:pt>
                <c:pt idx="352">
                  <c:v>1153.1337996545749</c:v>
                </c:pt>
                <c:pt idx="353">
                  <c:v>1160.8213583189388</c:v>
                </c:pt>
                <c:pt idx="354">
                  <c:v>1168.5601673743984</c:v>
                </c:pt>
                <c:pt idx="355">
                  <c:v>1176.3505684902275</c:v>
                </c:pt>
                <c:pt idx="356">
                  <c:v>1184.1929056134959</c:v>
                </c:pt>
                <c:pt idx="357">
                  <c:v>1192.0875249842525</c:v>
                </c:pt>
                <c:pt idx="358">
                  <c:v>1200.0347751508141</c:v>
                </c:pt>
                <c:pt idx="359">
                  <c:v>1208.0350069851529</c:v>
                </c:pt>
              </c:numCache>
            </c:numRef>
          </c:yVal>
          <c:smooth val="1"/>
          <c:extLst>
            <c:ext xmlns:c16="http://schemas.microsoft.com/office/drawing/2014/chart" uri="{C3380CC4-5D6E-409C-BE32-E72D297353CC}">
              <c16:uniqueId val="{00000004-7262-4BD8-B412-B26947FC68F5}"/>
            </c:ext>
          </c:extLst>
        </c:ser>
        <c:ser>
          <c:idx val="4"/>
          <c:order val="4"/>
          <c:tx>
            <c:strRef>
              <c:f>'HELOC Calculator'!$M$5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Calculator'!$M$6:$M$365</c:f>
              <c:numCache>
                <c:formatCode>"$"#,##0.00_);[Red]\("$"#,##0.00\)</c:formatCode>
                <c:ptCount val="360"/>
                <c:pt idx="0">
                  <c:v>1104.8853333333336</c:v>
                </c:pt>
                <c:pt idx="1">
                  <c:v>1104.1439783975668</c:v>
                </c:pt>
                <c:pt idx="2">
                  <c:v>1103.3976810955617</c:v>
                </c:pt>
                <c:pt idx="3">
                  <c:v>1102.6464084782094</c:v>
                </c:pt>
                <c:pt idx="4">
                  <c:v>1101.8901273767417</c:v>
                </c:pt>
                <c:pt idx="5">
                  <c:v>1101.1288044012642</c:v>
                </c:pt>
                <c:pt idx="6">
                  <c:v>1100.3624059392837</c:v>
                </c:pt>
                <c:pt idx="7">
                  <c:v>1099.5908981542232</c:v>
                </c:pt>
                <c:pt idx="8">
                  <c:v>1098.8142469839288</c:v>
                </c:pt>
                <c:pt idx="9">
                  <c:v>1098.0324181391661</c:v>
                </c:pt>
                <c:pt idx="10">
                  <c:v>1097.2453771021046</c:v>
                </c:pt>
                <c:pt idx="11">
                  <c:v>1096.4530891247964</c:v>
                </c:pt>
                <c:pt idx="12">
                  <c:v>1095.6555192276392</c:v>
                </c:pt>
                <c:pt idx="13">
                  <c:v>1094.8526321978343</c:v>
                </c:pt>
                <c:pt idx="14">
                  <c:v>1094.044392587831</c:v>
                </c:pt>
                <c:pt idx="15">
                  <c:v>1093.2307647137607</c:v>
                </c:pt>
                <c:pt idx="16">
                  <c:v>1092.4117126538633</c:v>
                </c:pt>
                <c:pt idx="17">
                  <c:v>1091.5872002469</c:v>
                </c:pt>
                <c:pt idx="18">
                  <c:v>1090.7571910905569</c:v>
                </c:pt>
                <c:pt idx="19">
                  <c:v>1089.9216485398381</c:v>
                </c:pt>
                <c:pt idx="20">
                  <c:v>1089.080535705448</c:v>
                </c:pt>
                <c:pt idx="21">
                  <c:v>1088.2338154521617</c:v>
                </c:pt>
                <c:pt idx="22">
                  <c:v>1087.3814503971871</c:v>
                </c:pt>
                <c:pt idx="23">
                  <c:v>1086.5234029085127</c:v>
                </c:pt>
                <c:pt idx="24">
                  <c:v>1085.6596351032472</c:v>
                </c:pt>
                <c:pt idx="25">
                  <c:v>1084.7901088459464</c:v>
                </c:pt>
                <c:pt idx="26">
                  <c:v>1083.9147857469304</c:v>
                </c:pt>
                <c:pt idx="27">
                  <c:v>1083.0336271605875</c:v>
                </c:pt>
                <c:pt idx="28">
                  <c:v>1082.1465941836689</c:v>
                </c:pt>
                <c:pt idx="29">
                  <c:v>1081.2536476535711</c:v>
                </c:pt>
                <c:pt idx="30">
                  <c:v>1080.3547481466057</c:v>
                </c:pt>
                <c:pt idx="31">
                  <c:v>1079.4498559762606</c:v>
                </c:pt>
                <c:pt idx="32">
                  <c:v>1078.5389311914466</c:v>
                </c:pt>
                <c:pt idx="33">
                  <c:v>1077.6219335747339</c:v>
                </c:pt>
                <c:pt idx="34">
                  <c:v>1076.6988226405763</c:v>
                </c:pt>
                <c:pt idx="35">
                  <c:v>1075.7695576335243</c:v>
                </c:pt>
                <c:pt idx="36">
                  <c:v>1074.8340975264255</c:v>
                </c:pt>
                <c:pt idx="37">
                  <c:v>1073.8924010186124</c:v>
                </c:pt>
                <c:pt idx="38">
                  <c:v>1072.9444265340808</c:v>
                </c:pt>
                <c:pt idx="39">
                  <c:v>1071.9901322196524</c:v>
                </c:pt>
                <c:pt idx="40">
                  <c:v>1071.0294759431276</c:v>
                </c:pt>
                <c:pt idx="41">
                  <c:v>1070.0624152914261</c:v>
                </c:pt>
                <c:pt idx="42">
                  <c:v>1069.0889075687132</c:v>
                </c:pt>
                <c:pt idx="43">
                  <c:v>1068.1089097945155</c:v>
                </c:pt>
                <c:pt idx="44">
                  <c:v>1067.1223787018232</c:v>
                </c:pt>
                <c:pt idx="45">
                  <c:v>1066.1292707351795</c:v>
                </c:pt>
                <c:pt idx="46">
                  <c:v>1065.1295420487584</c:v>
                </c:pt>
                <c:pt idx="47">
                  <c:v>1064.1231485044275</c:v>
                </c:pt>
                <c:pt idx="48">
                  <c:v>1063.1100456698014</c:v>
                </c:pt>
                <c:pt idx="49">
                  <c:v>1062.0901888162778</c:v>
                </c:pt>
                <c:pt idx="50">
                  <c:v>1061.0635329170639</c:v>
                </c:pt>
                <c:pt idx="51">
                  <c:v>1060.0300326451884</c:v>
                </c:pt>
                <c:pt idx="52">
                  <c:v>1058.9896423715006</c:v>
                </c:pt>
                <c:pt idx="53">
                  <c:v>1057.9423161626551</c:v>
                </c:pt>
                <c:pt idx="54">
                  <c:v>1056.8880077790836</c:v>
                </c:pt>
                <c:pt idx="55">
                  <c:v>1055.8266706729551</c:v>
                </c:pt>
                <c:pt idx="56">
                  <c:v>1054.7582579861189</c:v>
                </c:pt>
                <c:pt idx="57">
                  <c:v>1053.6827225480374</c:v>
                </c:pt>
                <c:pt idx="58">
                  <c:v>1052.6000168737021</c:v>
                </c:pt>
                <c:pt idx="59">
                  <c:v>1051.5100931615377</c:v>
                </c:pt>
                <c:pt idx="60">
                  <c:v>1050.4129032912922</c:v>
                </c:pt>
                <c:pt idx="61">
                  <c:v>1049.3083988219119</c:v>
                </c:pt>
                <c:pt idx="62">
                  <c:v>1048.1965309894022</c:v>
                </c:pt>
                <c:pt idx="63">
                  <c:v>1047.0772507046756</c:v>
                </c:pt>
                <c:pt idx="64">
                  <c:v>1045.9505085513845</c:v>
                </c:pt>
                <c:pt idx="65">
                  <c:v>1044.8162547837378</c:v>
                </c:pt>
                <c:pt idx="66">
                  <c:v>1043.6744393243071</c:v>
                </c:pt>
                <c:pt idx="67">
                  <c:v>1042.5250117618134</c:v>
                </c:pt>
                <c:pt idx="68">
                  <c:v>1041.3679213489031</c:v>
                </c:pt>
                <c:pt idx="69">
                  <c:v>1040.2031169999066</c:v>
                </c:pt>
                <c:pt idx="70">
                  <c:v>1039.0305472885836</c:v>
                </c:pt>
                <c:pt idx="71">
                  <c:v>1037.8501604458518</c:v>
                </c:pt>
                <c:pt idx="72">
                  <c:v>1036.6619043575017</c:v>
                </c:pt>
                <c:pt idx="73">
                  <c:v>1035.4657265618957</c:v>
                </c:pt>
                <c:pt idx="74">
                  <c:v>1034.2615742476528</c:v>
                </c:pt>
                <c:pt idx="75">
                  <c:v>1033.0493942513147</c:v>
                </c:pt>
                <c:pt idx="76">
                  <c:v>1031.829133055001</c:v>
                </c:pt>
                <c:pt idx="77">
                  <c:v>1030.6007367840452</c:v>
                </c:pt>
                <c:pt idx="78">
                  <c:v>1029.3641512046165</c:v>
                </c:pt>
                <c:pt idx="79">
                  <c:v>1028.1193217213249</c:v>
                </c:pt>
                <c:pt idx="80">
                  <c:v>1026.8661933748112</c:v>
                </c:pt>
                <c:pt idx="81">
                  <c:v>1025.6047108393209</c:v>
                </c:pt>
                <c:pt idx="82">
                  <c:v>1024.3348184202607</c:v>
                </c:pt>
                <c:pt idx="83">
                  <c:v>1023.0564600517399</c:v>
                </c:pt>
                <c:pt idx="84">
                  <c:v>1021.7695792940958</c:v>
                </c:pt>
                <c:pt idx="85">
                  <c:v>1020.4741193314007</c:v>
                </c:pt>
                <c:pt idx="86">
                  <c:v>1019.1700229689543</c:v>
                </c:pt>
                <c:pt idx="87">
                  <c:v>1017.8572326307583</c:v>
                </c:pt>
                <c:pt idx="88">
                  <c:v>1016.5356903569742</c:v>
                </c:pt>
                <c:pt idx="89">
                  <c:v>1015.205337801365</c:v>
                </c:pt>
                <c:pt idx="90">
                  <c:v>1013.8661162287184</c:v>
                </c:pt>
                <c:pt idx="91">
                  <c:v>1012.5179665122541</c:v>
                </c:pt>
                <c:pt idx="92">
                  <c:v>1011.1608291310133</c:v>
                </c:pt>
                <c:pt idx="93">
                  <c:v>1009.794644167231</c:v>
                </c:pt>
                <c:pt idx="94">
                  <c:v>1008.4193513036902</c:v>
                </c:pt>
                <c:pt idx="95">
                  <c:v>1007.0348898210591</c:v>
                </c:pt>
                <c:pt idx="96">
                  <c:v>1005.6411985952103</c:v>
                </c:pt>
                <c:pt idx="97">
                  <c:v>1004.2382160945226</c:v>
                </c:pt>
                <c:pt idx="98">
                  <c:v>1002.8258803771637</c:v>
                </c:pt>
                <c:pt idx="99">
                  <c:v>1001.4041290883557</c:v>
                </c:pt>
                <c:pt idx="100">
                  <c:v>999.97289945762247</c:v>
                </c:pt>
                <c:pt idx="101">
                  <c:v>998.53212829601739</c:v>
                </c:pt>
                <c:pt idx="102">
                  <c:v>997.08175199333505</c:v>
                </c:pt>
                <c:pt idx="103">
                  <c:v>995.62170651530153</c:v>
                </c:pt>
                <c:pt idx="104">
                  <c:v>994.1519274007477</c:v>
                </c:pt>
                <c:pt idx="105">
                  <c:v>992.67234975876374</c:v>
                </c:pt>
                <c:pt idx="106">
                  <c:v>991.18290826583302</c:v>
                </c:pt>
                <c:pt idx="107">
                  <c:v>989.68353716294951</c:v>
                </c:pt>
                <c:pt idx="108">
                  <c:v>988.17417025271345</c:v>
                </c:pt>
                <c:pt idx="109">
                  <c:v>986.65474089640918</c:v>
                </c:pt>
                <c:pt idx="110">
                  <c:v>985.12518201106275</c:v>
                </c:pt>
                <c:pt idx="111">
                  <c:v>983.58542606648086</c:v>
                </c:pt>
                <c:pt idx="112">
                  <c:v>982.03540508226831</c:v>
                </c:pt>
                <c:pt idx="113">
                  <c:v>980.47505062482776</c:v>
                </c:pt>
                <c:pt idx="114">
                  <c:v>978.90429380433761</c:v>
                </c:pt>
                <c:pt idx="115">
                  <c:v>977.32306527171079</c:v>
                </c:pt>
                <c:pt idx="116">
                  <c:v>975.73129521553312</c:v>
                </c:pt>
                <c:pt idx="117">
                  <c:v>974.12891335898109</c:v>
                </c:pt>
                <c:pt idx="118">
                  <c:v>972.51584895671851</c:v>
                </c:pt>
                <c:pt idx="119">
                  <c:v>970.89203079177423</c:v>
                </c:pt>
                <c:pt idx="120">
                  <c:v>969.2573871723971</c:v>
                </c:pt>
                <c:pt idx="121">
                  <c:v>967.6118459288906</c:v>
                </c:pt>
                <c:pt idx="122">
                  <c:v>965.95533441042744</c:v>
                </c:pt>
                <c:pt idx="123">
                  <c:v>964.2877794818412</c:v>
                </c:pt>
                <c:pt idx="124">
                  <c:v>962.60910752039774</c:v>
                </c:pt>
                <c:pt idx="125">
                  <c:v>960.91924441254469</c:v>
                </c:pt>
                <c:pt idx="126">
                  <c:v>959.21811555063925</c:v>
                </c:pt>
                <c:pt idx="127">
                  <c:v>957.50564582965444</c:v>
                </c:pt>
                <c:pt idx="128">
                  <c:v>955.7817596438631</c:v>
                </c:pt>
                <c:pt idx="129">
                  <c:v>954.04638088349975</c:v>
                </c:pt>
                <c:pt idx="130">
                  <c:v>952.29943293140059</c:v>
                </c:pt>
                <c:pt idx="131">
                  <c:v>950.54083865962093</c:v>
                </c:pt>
                <c:pt idx="132">
                  <c:v>948.77052042602941</c:v>
                </c:pt>
                <c:pt idx="133">
                  <c:v>946.98840007088052</c:v>
                </c:pt>
                <c:pt idx="134">
                  <c:v>945.1943989133639</c:v>
                </c:pt>
                <c:pt idx="135">
                  <c:v>943.38843774813063</c:v>
                </c:pt>
                <c:pt idx="136">
                  <c:v>941.57043684179575</c:v>
                </c:pt>
                <c:pt idx="137">
                  <c:v>939.74031592941867</c:v>
                </c:pt>
                <c:pt idx="138">
                  <c:v>937.89799421095915</c:v>
                </c:pt>
                <c:pt idx="139">
                  <c:v>936.04339034770987</c:v>
                </c:pt>
                <c:pt idx="140">
                  <c:v>934.17642245870559</c:v>
                </c:pt>
                <c:pt idx="141">
                  <c:v>932.29700811710779</c:v>
                </c:pt>
                <c:pt idx="142">
                  <c:v>930.40506434656606</c:v>
                </c:pt>
                <c:pt idx="143">
                  <c:v>928.50050761755404</c:v>
                </c:pt>
                <c:pt idx="144">
                  <c:v>926.58325384368197</c:v>
                </c:pt>
                <c:pt idx="145">
                  <c:v>924.6532183779841</c:v>
                </c:pt>
                <c:pt idx="146">
                  <c:v>922.71031600918161</c:v>
                </c:pt>
                <c:pt idx="147">
                  <c:v>920.7544609579204</c:v>
                </c:pt>
                <c:pt idx="148">
                  <c:v>918.78556687298408</c:v>
                </c:pt>
                <c:pt idx="149">
                  <c:v>916.80354682748157</c:v>
                </c:pt>
                <c:pt idx="150">
                  <c:v>914.80831331500906</c:v>
                </c:pt>
                <c:pt idx="151">
                  <c:v>912.79977824578668</c:v>
                </c:pt>
                <c:pt idx="152">
                  <c:v>910.77785294276964</c:v>
                </c:pt>
                <c:pt idx="153">
                  <c:v>908.74244813773225</c:v>
                </c:pt>
                <c:pt idx="154">
                  <c:v>906.69347396732803</c:v>
                </c:pt>
                <c:pt idx="155">
                  <c:v>904.63083996912098</c:v>
                </c:pt>
                <c:pt idx="156">
                  <c:v>902.55445507759271</c:v>
                </c:pt>
                <c:pt idx="157">
                  <c:v>900.46422762012094</c:v>
                </c:pt>
                <c:pt idx="158">
                  <c:v>898.36006531293276</c:v>
                </c:pt>
                <c:pt idx="159">
                  <c:v>896.24187525702996</c:v>
                </c:pt>
                <c:pt idx="160">
                  <c:v>894.10956393408765</c:v>
                </c:pt>
                <c:pt idx="161">
                  <c:v>891.96303720232595</c:v>
                </c:pt>
                <c:pt idx="162">
                  <c:v>889.80220029235238</c:v>
                </c:pt>
                <c:pt idx="163">
                  <c:v>887.62695780297906</c:v>
                </c:pt>
                <c:pt idx="164">
                  <c:v>885.43721369700972</c:v>
                </c:pt>
                <c:pt idx="165">
                  <c:v>883.23287129700077</c:v>
                </c:pt>
                <c:pt idx="166">
                  <c:v>881.01383328099155</c:v>
                </c:pt>
                <c:pt idx="167">
                  <c:v>878.78000167820915</c:v>
                </c:pt>
                <c:pt idx="168">
                  <c:v>876.53127786474158</c:v>
                </c:pt>
                <c:pt idx="169">
                  <c:v>874.26756255918406</c:v>
                </c:pt>
                <c:pt idx="170">
                  <c:v>871.9887558182561</c:v>
                </c:pt>
                <c:pt idx="171">
                  <c:v>869.69475703238879</c:v>
                </c:pt>
                <c:pt idx="172">
                  <c:v>867.38546492128216</c:v>
                </c:pt>
                <c:pt idx="173">
                  <c:v>865.06077752943509</c:v>
                </c:pt>
                <c:pt idx="174">
                  <c:v>862.72059222164216</c:v>
                </c:pt>
                <c:pt idx="175">
                  <c:v>860.36480567846399</c:v>
                </c:pt>
                <c:pt idx="176">
                  <c:v>857.99331389166468</c:v>
                </c:pt>
                <c:pt idx="177">
                  <c:v>855.60601215962004</c:v>
                </c:pt>
                <c:pt idx="178">
                  <c:v>853.20279508269516</c:v>
                </c:pt>
                <c:pt idx="179">
                  <c:v>850.7835565585907</c:v>
                </c:pt>
                <c:pt idx="180">
                  <c:v>848.34818977765883</c:v>
                </c:pt>
                <c:pt idx="181">
                  <c:v>845.89658721818751</c:v>
                </c:pt>
                <c:pt idx="182">
                  <c:v>843.42864064165303</c:v>
                </c:pt>
                <c:pt idx="183">
                  <c:v>840.94424108794158</c:v>
                </c:pt>
                <c:pt idx="184">
                  <c:v>838.44327887053873</c:v>
                </c:pt>
                <c:pt idx="185">
                  <c:v>835.92564357168669</c:v>
                </c:pt>
                <c:pt idx="186">
                  <c:v>833.39122403750878</c:v>
                </c:pt>
                <c:pt idx="187">
                  <c:v>830.83990837310307</c:v>
                </c:pt>
                <c:pt idx="188">
                  <c:v>828.27158393760135</c:v>
                </c:pt>
                <c:pt idx="189">
                  <c:v>825.68613733919631</c:v>
                </c:pt>
                <c:pt idx="190">
                  <c:v>823.08345443013525</c:v>
                </c:pt>
                <c:pt idx="191">
                  <c:v>820.46342030168046</c:v>
                </c:pt>
                <c:pt idx="192">
                  <c:v>817.82591927903582</c:v>
                </c:pt>
                <c:pt idx="193">
                  <c:v>815.17083491624032</c:v>
                </c:pt>
                <c:pt idx="194">
                  <c:v>812.49804999102616</c:v>
                </c:pt>
                <c:pt idx="195">
                  <c:v>809.80744649964402</c:v>
                </c:pt>
                <c:pt idx="196">
                  <c:v>807.09890565165256</c:v>
                </c:pt>
                <c:pt idx="197">
                  <c:v>804.37230786467455</c:v>
                </c:pt>
                <c:pt idx="198">
                  <c:v>801.62753275911655</c:v>
                </c:pt>
                <c:pt idx="199">
                  <c:v>798.86445915285492</c:v>
                </c:pt>
                <c:pt idx="200">
                  <c:v>796.08296505588487</c:v>
                </c:pt>
                <c:pt idx="201">
                  <c:v>793.28292766493507</c:v>
                </c:pt>
                <c:pt idx="202">
                  <c:v>790.46422335804561</c:v>
                </c:pt>
                <c:pt idx="203">
                  <c:v>787.62672768911023</c:v>
                </c:pt>
                <c:pt idx="204">
                  <c:v>784.77031538238191</c:v>
                </c:pt>
                <c:pt idx="205">
                  <c:v>781.89486032694208</c:v>
                </c:pt>
                <c:pt idx="206">
                  <c:v>779.00023557113252</c:v>
                </c:pt>
                <c:pt idx="207">
                  <c:v>776.08631331695108</c:v>
                </c:pt>
                <c:pt idx="208">
                  <c:v>773.15296491440824</c:v>
                </c:pt>
                <c:pt idx="209">
                  <c:v>770.20006085584862</c:v>
                </c:pt>
                <c:pt idx="210">
                  <c:v>767.22747077023178</c:v>
                </c:pt>
                <c:pt idx="211">
                  <c:v>764.23506341737755</c:v>
                </c:pt>
                <c:pt idx="212">
                  <c:v>761.22270668217107</c:v>
                </c:pt>
                <c:pt idx="213">
                  <c:v>758.19026756872972</c:v>
                </c:pt>
                <c:pt idx="214">
                  <c:v>755.13761219453215</c:v>
                </c:pt>
                <c:pt idx="215">
                  <c:v>752.06460578450663</c:v>
                </c:pt>
                <c:pt idx="216">
                  <c:v>748.97111266508091</c:v>
                </c:pt>
                <c:pt idx="217">
                  <c:v>745.85699625819234</c:v>
                </c:pt>
                <c:pt idx="218">
                  <c:v>742.72211907525798</c:v>
                </c:pt>
                <c:pt idx="219">
                  <c:v>739.56634271110397</c:v>
                </c:pt>
                <c:pt idx="220">
                  <c:v>736.38952783785555</c:v>
                </c:pt>
                <c:pt idx="221">
                  <c:v>733.19153419878558</c:v>
                </c:pt>
                <c:pt idx="222">
                  <c:v>729.97222060212175</c:v>
                </c:pt>
                <c:pt idx="223">
                  <c:v>726.73144491481344</c:v>
                </c:pt>
                <c:pt idx="224">
                  <c:v>723.46906405625646</c:v>
                </c:pt>
                <c:pt idx="225">
                  <c:v>720.18493399197575</c:v>
                </c:pt>
                <c:pt idx="226">
                  <c:v>716.87890972726655</c:v>
                </c:pt>
                <c:pt idx="227">
                  <c:v>713.55084530079262</c:v>
                </c:pt>
                <c:pt idx="228">
                  <c:v>710.20059377814209</c:v>
                </c:pt>
                <c:pt idx="229">
                  <c:v>706.82800724534059</c:v>
                </c:pt>
                <c:pt idx="230">
                  <c:v>703.43293680232046</c:v>
                </c:pt>
                <c:pt idx="231">
                  <c:v>700.01523255634675</c:v>
                </c:pt>
                <c:pt idx="232">
                  <c:v>696.57474361540005</c:v>
                </c:pt>
                <c:pt idx="233">
                  <c:v>693.11131808151367</c:v>
                </c:pt>
                <c:pt idx="234">
                  <c:v>689.62480304406802</c:v>
                </c:pt>
                <c:pt idx="235">
                  <c:v>686.11504457303943</c:v>
                </c:pt>
                <c:pt idx="236">
                  <c:v>682.58188771220398</c:v>
                </c:pt>
                <c:pt idx="237">
                  <c:v>679.02517647229627</c:v>
                </c:pt>
                <c:pt idx="238">
                  <c:v>675.44475382412247</c:v>
                </c:pt>
                <c:pt idx="239">
                  <c:v>671.84046169162752</c:v>
                </c:pt>
                <c:pt idx="240">
                  <c:v>668.21214094491597</c:v>
                </c:pt>
                <c:pt idx="241">
                  <c:v>664.55963139322625</c:v>
                </c:pt>
                <c:pt idx="242">
                  <c:v>660.88277177785881</c:v>
                </c:pt>
                <c:pt idx="243">
                  <c:v>657.1813997650554</c:v>
                </c:pt>
                <c:pt idx="244">
                  <c:v>653.45535193883347</c:v>
                </c:pt>
                <c:pt idx="245">
                  <c:v>649.70446379376983</c:v>
                </c:pt>
                <c:pt idx="246">
                  <c:v>645.92856972773927</c:v>
                </c:pt>
                <c:pt idx="247">
                  <c:v>642.12750303460177</c:v>
                </c:pt>
                <c:pt idx="248">
                  <c:v>638.30109589684332</c:v>
                </c:pt>
                <c:pt idx="249">
                  <c:v>634.44917937816649</c:v>
                </c:pt>
                <c:pt idx="250">
                  <c:v>630.57158341603179</c:v>
                </c:pt>
                <c:pt idx="251">
                  <c:v>626.66813681414965</c:v>
                </c:pt>
                <c:pt idx="252">
                  <c:v>622.73866723492154</c:v>
                </c:pt>
                <c:pt idx="253">
                  <c:v>618.783001191832</c:v>
                </c:pt>
                <c:pt idx="254">
                  <c:v>614.80096404178835</c:v>
                </c:pt>
                <c:pt idx="255">
                  <c:v>610.7923799774112</c:v>
                </c:pt>
                <c:pt idx="256">
                  <c:v>606.75707201927162</c:v>
                </c:pt>
                <c:pt idx="257">
                  <c:v>602.69486200807762</c:v>
                </c:pt>
                <c:pt idx="258">
                  <c:v>598.60557059680912</c:v>
                </c:pt>
                <c:pt idx="259">
                  <c:v>594.4890172427987</c:v>
                </c:pt>
                <c:pt idx="260">
                  <c:v>590.34502019976162</c:v>
                </c:pt>
                <c:pt idx="261">
                  <c:v>586.17339650977101</c:v>
                </c:pt>
                <c:pt idx="262">
                  <c:v>581.97396199518028</c:v>
                </c:pt>
                <c:pt idx="263">
                  <c:v>577.74653125049247</c:v>
                </c:pt>
                <c:pt idx="264">
                  <c:v>573.49091763417334</c:v>
                </c:pt>
                <c:pt idx="265">
                  <c:v>569.20693326041214</c:v>
                </c:pt>
                <c:pt idx="266">
                  <c:v>564.89438899082586</c:v>
                </c:pt>
                <c:pt idx="267">
                  <c:v>560.55309442610894</c:v>
                </c:pt>
                <c:pt idx="268">
                  <c:v>556.18285789762729</c:v>
                </c:pt>
                <c:pt idx="269">
                  <c:v>551.78348645895562</c:v>
                </c:pt>
                <c:pt idx="270">
                  <c:v>547.35478587735963</c:v>
                </c:pt>
                <c:pt idx="271">
                  <c:v>542.89656062521965</c:v>
                </c:pt>
                <c:pt idx="272">
                  <c:v>538.40861387139864</c:v>
                </c:pt>
                <c:pt idx="273">
                  <c:v>533.89074747255233</c:v>
                </c:pt>
                <c:pt idx="274">
                  <c:v>529.34276196438032</c:v>
                </c:pt>
                <c:pt idx="275">
                  <c:v>524.76445655282032</c:v>
                </c:pt>
                <c:pt idx="276">
                  <c:v>520.15562910518338</c:v>
                </c:pt>
                <c:pt idx="277">
                  <c:v>515.51607614122884</c:v>
                </c:pt>
                <c:pt idx="278">
                  <c:v>510.84559282418132</c:v>
                </c:pt>
                <c:pt idx="279">
                  <c:v>506.14397295168675</c:v>
                </c:pt>
                <c:pt idx="280">
                  <c:v>501.41100894670888</c:v>
                </c:pt>
                <c:pt idx="281">
                  <c:v>496.64649184836458</c:v>
                </c:pt>
                <c:pt idx="282">
                  <c:v>491.85021130269791</c:v>
                </c:pt>
                <c:pt idx="283">
                  <c:v>487.02195555339347</c:v>
                </c:pt>
                <c:pt idx="284">
                  <c:v>482.16151143242706</c:v>
                </c:pt>
                <c:pt idx="285">
                  <c:v>477.26866435065415</c:v>
                </c:pt>
                <c:pt idx="286">
                  <c:v>472.34319828833611</c:v>
                </c:pt>
                <c:pt idx="287">
                  <c:v>467.38489578560262</c:v>
                </c:pt>
                <c:pt idx="288">
                  <c:v>462.3935379328509</c:v>
                </c:pt>
                <c:pt idx="289">
                  <c:v>457.36890436108081</c:v>
                </c:pt>
                <c:pt idx="290">
                  <c:v>452.31077323216562</c:v>
                </c:pt>
                <c:pt idx="291">
                  <c:v>447.21892122905763</c:v>
                </c:pt>
                <c:pt idx="292">
                  <c:v>442.0931235459289</c:v>
                </c:pt>
                <c:pt idx="293">
                  <c:v>436.933153878246</c:v>
                </c:pt>
                <c:pt idx="294">
                  <c:v>431.73878441277861</c:v>
                </c:pt>
                <c:pt idx="295">
                  <c:v>426.5097858175414</c:v>
                </c:pt>
                <c:pt idx="296">
                  <c:v>421.24592723166927</c:v>
                </c:pt>
                <c:pt idx="297">
                  <c:v>415.94697625522468</c:v>
                </c:pt>
                <c:pt idx="298">
                  <c:v>410.61269893893706</c:v>
                </c:pt>
                <c:pt idx="299">
                  <c:v>405.24285977387427</c:v>
                </c:pt>
                <c:pt idx="300">
                  <c:v>399.83722168104435</c:v>
                </c:pt>
                <c:pt idx="301">
                  <c:v>394.3955460009289</c:v>
                </c:pt>
                <c:pt idx="302">
                  <c:v>388.91759248294602</c:v>
                </c:pt>
                <c:pt idx="303">
                  <c:v>383.40311927484328</c:v>
                </c:pt>
                <c:pt idx="304">
                  <c:v>377.85188291201979</c:v>
                </c:pt>
                <c:pt idx="305">
                  <c:v>372.26363830677752</c:v>
                </c:pt>
                <c:pt idx="306">
                  <c:v>366.63813873750036</c:v>
                </c:pt>
                <c:pt idx="307">
                  <c:v>360.97513583776129</c:v>
                </c:pt>
                <c:pt idx="308">
                  <c:v>355.27437958535728</c:v>
                </c:pt>
                <c:pt idx="309">
                  <c:v>349.53561829127057</c:v>
                </c:pt>
                <c:pt idx="310">
                  <c:v>343.75859858855665</c:v>
                </c:pt>
                <c:pt idx="311">
                  <c:v>337.943065421158</c:v>
                </c:pt>
                <c:pt idx="312">
                  <c:v>332.08876203264327</c:v>
                </c:pt>
                <c:pt idx="313">
                  <c:v>326.19542995487188</c:v>
                </c:pt>
                <c:pt idx="314">
                  <c:v>320.26280899658195</c:v>
                </c:pt>
                <c:pt idx="315">
                  <c:v>314.29063723190342</c:v>
                </c:pt>
                <c:pt idx="316">
                  <c:v>308.27865098879369</c:v>
                </c:pt>
                <c:pt idx="317">
                  <c:v>302.22658483739656</c:v>
                </c:pt>
                <c:pt idx="318">
                  <c:v>296.13417157832345</c:v>
                </c:pt>
                <c:pt idx="319">
                  <c:v>290.00114223085654</c:v>
                </c:pt>
                <c:pt idx="320">
                  <c:v>283.82722602107322</c:v>
                </c:pt>
                <c:pt idx="321">
                  <c:v>277.61215036989131</c:v>
                </c:pt>
                <c:pt idx="322">
                  <c:v>271.35564088103479</c:v>
                </c:pt>
                <c:pt idx="323">
                  <c:v>265.05742132891925</c:v>
                </c:pt>
                <c:pt idx="324">
                  <c:v>258.71721364645634</c:v>
                </c:pt>
                <c:pt idx="325">
                  <c:v>252.33473791277697</c:v>
                </c:pt>
                <c:pt idx="326">
                  <c:v>245.90971234087311</c:v>
                </c:pt>
                <c:pt idx="327">
                  <c:v>239.44185326515651</c:v>
                </c:pt>
                <c:pt idx="328">
                  <c:v>232.93087512893513</c:v>
                </c:pt>
                <c:pt idx="329">
                  <c:v>226.3764904718056</c:v>
                </c:pt>
                <c:pt idx="330">
                  <c:v>219.77840991696189</c:v>
                </c:pt>
                <c:pt idx="331">
                  <c:v>213.13634215841921</c:v>
                </c:pt>
                <c:pt idx="332">
                  <c:v>206.44999394815295</c:v>
                </c:pt>
                <c:pt idx="333">
                  <c:v>199.71907008315156</c:v>
                </c:pt>
                <c:pt idx="334">
                  <c:v>192.9432733923835</c:v>
                </c:pt>
                <c:pt idx="335">
                  <c:v>186.12230472367696</c:v>
                </c:pt>
                <c:pt idx="336">
                  <c:v>179.25586293051242</c:v>
                </c:pt>
                <c:pt idx="337">
                  <c:v>172.34364485872675</c:v>
                </c:pt>
                <c:pt idx="338">
                  <c:v>165.38534533312918</c:v>
                </c:pt>
                <c:pt idx="339">
                  <c:v>158.38065714402762</c:v>
                </c:pt>
                <c:pt idx="340">
                  <c:v>151.32927103366541</c:v>
                </c:pt>
                <c:pt idx="341">
                  <c:v>144.23087568256744</c:v>
                </c:pt>
                <c:pt idx="342">
                  <c:v>137.08515769579546</c:v>
                </c:pt>
                <c:pt idx="343">
                  <c:v>129.89180158911171</c:v>
                </c:pt>
                <c:pt idx="344">
                  <c:v>122.65048977505005</c:v>
                </c:pt>
                <c:pt idx="345">
                  <c:v>115.36090254889463</c:v>
                </c:pt>
                <c:pt idx="346">
                  <c:v>108.02271807456485</c:v>
                </c:pt>
                <c:pt idx="347">
                  <c:v>100.63561237040621</c:v>
                </c:pt>
                <c:pt idx="348">
                  <c:v>93.199259294886502</c:v>
                </c:pt>
                <c:pt idx="349">
                  <c:v>85.713330532196665</c:v>
                </c:pt>
                <c:pt idx="350">
                  <c:v>78.177495577755565</c:v>
                </c:pt>
                <c:pt idx="351">
                  <c:v>70.591421723618197</c:v>
                </c:pt>
                <c:pt idx="352">
                  <c:v>62.954774043786571</c:v>
                </c:pt>
                <c:pt idx="353">
                  <c:v>55.26721537942273</c:v>
                </c:pt>
                <c:pt idx="354">
                  <c:v>47.528406323963139</c:v>
                </c:pt>
                <c:pt idx="355">
                  <c:v>39.738005208133814</c:v>
                </c:pt>
                <c:pt idx="356">
                  <c:v>31.89566808486563</c:v>
                </c:pt>
                <c:pt idx="357">
                  <c:v>24.00104871410899</c:v>
                </c:pt>
                <c:pt idx="358">
                  <c:v>16.053798547547306</c:v>
                </c:pt>
                <c:pt idx="359">
                  <c:v>8.0535667132085464</c:v>
                </c:pt>
              </c:numCache>
            </c:numRef>
          </c:yVal>
          <c:smooth val="1"/>
          <c:extLst>
            <c:ext xmlns:c16="http://schemas.microsoft.com/office/drawing/2014/chart" uri="{C3380CC4-5D6E-409C-BE32-E72D297353CC}">
              <c16:uniqueId val="{00000005-7262-4BD8-B412-B26947FC68F5}"/>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Schedule'!$I$5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Schedule'!$I$6:$I$365</c:f>
              <c:numCache>
                <c:formatCode>"$"#,##0.00_);[Red]\("$"#,##0.00\)</c:formatCode>
                <c:ptCount val="360"/>
                <c:pt idx="0" formatCode="_(&quot;$&quot;* #,##0_);_(&quot;$&quot;* \(#,##0\);_(&quot;$&quot;* &quot;-&quot;??_);_(@_)">
                  <c:v>165732.80000000005</c:v>
                </c:pt>
                <c:pt idx="1">
                  <c:v>165621.59675963502</c:v>
                </c:pt>
                <c:pt idx="2">
                  <c:v>165509.65216433423</c:v>
                </c:pt>
                <c:pt idx="3">
                  <c:v>165396.96127173142</c:v>
                </c:pt>
                <c:pt idx="4">
                  <c:v>165283.51910651126</c:v>
                </c:pt>
                <c:pt idx="5">
                  <c:v>165169.32066018964</c:v>
                </c:pt>
                <c:pt idx="6">
                  <c:v>165054.36089089254</c:v>
                </c:pt>
                <c:pt idx="7">
                  <c:v>164938.63472313347</c:v>
                </c:pt>
                <c:pt idx="8">
                  <c:v>164822.13704758932</c:v>
                </c:pt>
                <c:pt idx="9">
                  <c:v>164704.86272087489</c:v>
                </c:pt>
                <c:pt idx="10">
                  <c:v>164586.8065653157</c:v>
                </c:pt>
                <c:pt idx="11">
                  <c:v>164467.96336871944</c:v>
                </c:pt>
                <c:pt idx="12">
                  <c:v>164348.32788414587</c:v>
                </c:pt>
                <c:pt idx="13">
                  <c:v>164227.89482967515</c:v>
                </c:pt>
                <c:pt idx="14">
                  <c:v>164106.65888817463</c:v>
                </c:pt>
                <c:pt idx="15">
                  <c:v>163984.61470706409</c:v>
                </c:pt>
                <c:pt idx="16">
                  <c:v>163861.75689807947</c:v>
                </c:pt>
                <c:pt idx="17">
                  <c:v>163738.08003703499</c:v>
                </c:pt>
                <c:pt idx="18">
                  <c:v>163613.57866358352</c:v>
                </c:pt>
                <c:pt idx="19">
                  <c:v>163488.24728097572</c:v>
                </c:pt>
                <c:pt idx="20">
                  <c:v>163362.08035581719</c:v>
                </c:pt>
                <c:pt idx="21">
                  <c:v>163235.07231782426</c:v>
                </c:pt>
                <c:pt idx="22">
                  <c:v>163107.21755957807</c:v>
                </c:pt>
                <c:pt idx="23">
                  <c:v>162978.51043627691</c:v>
                </c:pt>
                <c:pt idx="24">
                  <c:v>162848.94526548707</c:v>
                </c:pt>
                <c:pt idx="25">
                  <c:v>162718.51632689196</c:v>
                </c:pt>
                <c:pt idx="26">
                  <c:v>162587.21786203954</c:v>
                </c:pt>
                <c:pt idx="27">
                  <c:v>162455.0440740881</c:v>
                </c:pt>
                <c:pt idx="28">
                  <c:v>162321.98912755033</c:v>
                </c:pt>
                <c:pt idx="29">
                  <c:v>162188.04714803564</c:v>
                </c:pt>
                <c:pt idx="30">
                  <c:v>162053.21222199083</c:v>
                </c:pt>
                <c:pt idx="31">
                  <c:v>161917.47839643908</c:v>
                </c:pt>
                <c:pt idx="32">
                  <c:v>161780.83967871699</c:v>
                </c:pt>
                <c:pt idx="33">
                  <c:v>161643.29003621006</c:v>
                </c:pt>
                <c:pt idx="34">
                  <c:v>161504.82339608643</c:v>
                </c:pt>
                <c:pt idx="35">
                  <c:v>161365.43364502865</c:v>
                </c:pt>
                <c:pt idx="36">
                  <c:v>161225.11462896381</c:v>
                </c:pt>
                <c:pt idx="37">
                  <c:v>161083.86015279187</c:v>
                </c:pt>
                <c:pt idx="38">
                  <c:v>160941.66398011212</c:v>
                </c:pt>
                <c:pt idx="39">
                  <c:v>160798.51983294784</c:v>
                </c:pt>
                <c:pt idx="40">
                  <c:v>160654.42139146914</c:v>
                </c:pt>
                <c:pt idx="41">
                  <c:v>160509.3622937139</c:v>
                </c:pt>
                <c:pt idx="42">
                  <c:v>160363.33613530698</c:v>
                </c:pt>
                <c:pt idx="43">
                  <c:v>160216.33646917733</c:v>
                </c:pt>
                <c:pt idx="44">
                  <c:v>160068.35680527348</c:v>
                </c:pt>
                <c:pt idx="45">
                  <c:v>159919.39061027693</c:v>
                </c:pt>
                <c:pt idx="46">
                  <c:v>159769.43130731373</c:v>
                </c:pt>
                <c:pt idx="47">
                  <c:v>159618.47227566413</c:v>
                </c:pt>
                <c:pt idx="48">
                  <c:v>159466.50685047021</c:v>
                </c:pt>
                <c:pt idx="49">
                  <c:v>159313.52832244165</c:v>
                </c:pt>
                <c:pt idx="50">
                  <c:v>159159.52993755956</c:v>
                </c:pt>
                <c:pt idx="51">
                  <c:v>159004.50489677826</c:v>
                </c:pt>
                <c:pt idx="52">
                  <c:v>158848.44635572509</c:v>
                </c:pt>
                <c:pt idx="53">
                  <c:v>158691.34742439823</c:v>
                </c:pt>
                <c:pt idx="54">
                  <c:v>158533.20116686253</c:v>
                </c:pt>
                <c:pt idx="55">
                  <c:v>158374.00060094325</c:v>
                </c:pt>
                <c:pt idx="56">
                  <c:v>158213.73869791784</c:v>
                </c:pt>
                <c:pt idx="57">
                  <c:v>158052.40838220561</c:v>
                </c:pt>
                <c:pt idx="58">
                  <c:v>157890.0025310553</c:v>
                </c:pt>
                <c:pt idx="59">
                  <c:v>157726.51397423065</c:v>
                </c:pt>
                <c:pt idx="60">
                  <c:v>157561.93549369383</c:v>
                </c:pt>
                <c:pt idx="61">
                  <c:v>157396.25982328676</c:v>
                </c:pt>
                <c:pt idx="62">
                  <c:v>157229.47964841031</c:v>
                </c:pt>
                <c:pt idx="63">
                  <c:v>157061.58760570135</c:v>
                </c:pt>
                <c:pt idx="64">
                  <c:v>156892.57628270765</c:v>
                </c:pt>
                <c:pt idx="65">
                  <c:v>156722.43821756067</c:v>
                </c:pt>
                <c:pt idx="66">
                  <c:v>156551.16589864605</c:v>
                </c:pt>
                <c:pt idx="67">
                  <c:v>156378.75176427199</c:v>
                </c:pt>
                <c:pt idx="68">
                  <c:v>156205.18820233544</c:v>
                </c:pt>
                <c:pt idx="69">
                  <c:v>156030.46754998597</c:v>
                </c:pt>
                <c:pt idx="70">
                  <c:v>155854.58209328752</c:v>
                </c:pt>
                <c:pt idx="71">
                  <c:v>155677.52406687776</c:v>
                </c:pt>
                <c:pt idx="72">
                  <c:v>155499.28565362524</c:v>
                </c:pt>
                <c:pt idx="73">
                  <c:v>155319.85898428436</c:v>
                </c:pt>
                <c:pt idx="74">
                  <c:v>155139.23613714791</c:v>
                </c:pt>
                <c:pt idx="75">
                  <c:v>154957.40913769719</c:v>
                </c:pt>
                <c:pt idx="76">
                  <c:v>154774.36995825014</c:v>
                </c:pt>
                <c:pt idx="77">
                  <c:v>154590.11051760678</c:v>
                </c:pt>
                <c:pt idx="78">
                  <c:v>154404.62268069247</c:v>
                </c:pt>
                <c:pt idx="79">
                  <c:v>154217.89825819872</c:v>
                </c:pt>
                <c:pt idx="80">
                  <c:v>154029.92900622168</c:v>
                </c:pt>
                <c:pt idx="81">
                  <c:v>153840.70662589814</c:v>
                </c:pt>
                <c:pt idx="82">
                  <c:v>153650.22276303908</c:v>
                </c:pt>
                <c:pt idx="83">
                  <c:v>153458.46900776098</c:v>
                </c:pt>
                <c:pt idx="84">
                  <c:v>153265.43689411436</c:v>
                </c:pt>
                <c:pt idx="85">
                  <c:v>153071.11789971011</c:v>
                </c:pt>
                <c:pt idx="86">
                  <c:v>152875.50344534314</c:v>
                </c:pt>
                <c:pt idx="87">
                  <c:v>152678.58489461374</c:v>
                </c:pt>
                <c:pt idx="88">
                  <c:v>152480.35355354613</c:v>
                </c:pt>
                <c:pt idx="89">
                  <c:v>152280.80067020474</c:v>
                </c:pt>
                <c:pt idx="90">
                  <c:v>152079.91743430775</c:v>
                </c:pt>
                <c:pt idx="91">
                  <c:v>151877.6949768381</c:v>
                </c:pt>
                <c:pt idx="92">
                  <c:v>151674.12436965198</c:v>
                </c:pt>
                <c:pt idx="93">
                  <c:v>151469.19662508465</c:v>
                </c:pt>
                <c:pt idx="94">
                  <c:v>151262.90269555352</c:v>
                </c:pt>
                <c:pt idx="95">
                  <c:v>151055.23347315885</c:v>
                </c:pt>
                <c:pt idx="96">
                  <c:v>150846.17978928154</c:v>
                </c:pt>
                <c:pt idx="97">
                  <c:v>150635.73241417838</c:v>
                </c:pt>
                <c:pt idx="98">
                  <c:v>150423.88205657454</c:v>
                </c:pt>
                <c:pt idx="99">
                  <c:v>150210.61936325335</c:v>
                </c:pt>
                <c:pt idx="100">
                  <c:v>149995.93491864335</c:v>
                </c:pt>
                <c:pt idx="101">
                  <c:v>149779.81924440261</c:v>
                </c:pt>
                <c:pt idx="102">
                  <c:v>149562.26279900025</c:v>
                </c:pt>
                <c:pt idx="103">
                  <c:v>149343.25597729522</c:v>
                </c:pt>
                <c:pt idx="104">
                  <c:v>149122.78911011215</c:v>
                </c:pt>
                <c:pt idx="105">
                  <c:v>148900.85246381455</c:v>
                </c:pt>
                <c:pt idx="106">
                  <c:v>148677.43623987495</c:v>
                </c:pt>
                <c:pt idx="107">
                  <c:v>148452.53057444241</c:v>
                </c:pt>
                <c:pt idx="108">
                  <c:v>148226.12553790701</c:v>
                </c:pt>
                <c:pt idx="109">
                  <c:v>147998.21113446137</c:v>
                </c:pt>
                <c:pt idx="110">
                  <c:v>147768.7773016594</c:v>
                </c:pt>
                <c:pt idx="111">
                  <c:v>147537.81390997212</c:v>
                </c:pt>
                <c:pt idx="112">
                  <c:v>147305.31076234023</c:v>
                </c:pt>
                <c:pt idx="113">
                  <c:v>147071.25759372415</c:v>
                </c:pt>
                <c:pt idx="114">
                  <c:v>146835.64407065063</c:v>
                </c:pt>
                <c:pt idx="115">
                  <c:v>146598.45979075661</c:v>
                </c:pt>
                <c:pt idx="116">
                  <c:v>146359.69428232996</c:v>
                </c:pt>
                <c:pt idx="117">
                  <c:v>146119.33700384715</c:v>
                </c:pt>
                <c:pt idx="118">
                  <c:v>145877.37734350777</c:v>
                </c:pt>
                <c:pt idx="119">
                  <c:v>145633.80461876612</c:v>
                </c:pt>
                <c:pt idx="120">
                  <c:v>145388.60807585955</c:v>
                </c:pt>
                <c:pt idx="121">
                  <c:v>145141.77688933359</c:v>
                </c:pt>
                <c:pt idx="122">
                  <c:v>144893.30016156411</c:v>
                </c:pt>
                <c:pt idx="123">
                  <c:v>144643.16692227617</c:v>
                </c:pt>
                <c:pt idx="124">
                  <c:v>144391.36612805966</c:v>
                </c:pt>
                <c:pt idx="125">
                  <c:v>144137.8866618817</c:v>
                </c:pt>
                <c:pt idx="126">
                  <c:v>143882.71733259587</c:v>
                </c:pt>
                <c:pt idx="127">
                  <c:v>143625.84687444815</c:v>
                </c:pt>
                <c:pt idx="128">
                  <c:v>143367.26394657945</c:v>
                </c:pt>
                <c:pt idx="129">
                  <c:v>143106.95713252496</c:v>
                </c:pt>
                <c:pt idx="130">
                  <c:v>142844.91493971008</c:v>
                </c:pt>
                <c:pt idx="131">
                  <c:v>142581.12579894313</c:v>
                </c:pt>
                <c:pt idx="132">
                  <c:v>142315.5780639044</c:v>
                </c:pt>
                <c:pt idx="133">
                  <c:v>142048.26001063208</c:v>
                </c:pt>
                <c:pt idx="134">
                  <c:v>141779.15983700458</c:v>
                </c:pt>
                <c:pt idx="135">
                  <c:v>141508.26566221958</c:v>
                </c:pt>
                <c:pt idx="136">
                  <c:v>141235.56552626935</c:v>
                </c:pt>
                <c:pt idx="137">
                  <c:v>140961.04738941279</c:v>
                </c:pt>
                <c:pt idx="138">
                  <c:v>140684.69913164387</c:v>
                </c:pt>
                <c:pt idx="139">
                  <c:v>140406.50855215648</c:v>
                </c:pt>
                <c:pt idx="140">
                  <c:v>140126.46336880582</c:v>
                </c:pt>
                <c:pt idx="141">
                  <c:v>139844.55121756616</c:v>
                </c:pt>
                <c:pt idx="142">
                  <c:v>139560.7596519849</c:v>
                </c:pt>
                <c:pt idx="143">
                  <c:v>139275.0761426331</c:v>
                </c:pt>
                <c:pt idx="144">
                  <c:v>138987.48807655228</c:v>
                </c:pt>
                <c:pt idx="145">
                  <c:v>138697.9827566976</c:v>
                </c:pt>
                <c:pt idx="146">
                  <c:v>138406.54740137723</c:v>
                </c:pt>
                <c:pt idx="147">
                  <c:v>138113.16914368805</c:v>
                </c:pt>
                <c:pt idx="148">
                  <c:v>137817.83503094761</c:v>
                </c:pt>
                <c:pt idx="149">
                  <c:v>137520.53202412222</c:v>
                </c:pt>
                <c:pt idx="150">
                  <c:v>137221.24699725135</c:v>
                </c:pt>
                <c:pt idx="151">
                  <c:v>136919.96673686799</c:v>
                </c:pt>
                <c:pt idx="152">
                  <c:v>136616.67794141543</c:v>
                </c:pt>
                <c:pt idx="153">
                  <c:v>136311.36722065983</c:v>
                </c:pt>
                <c:pt idx="154">
                  <c:v>136004.02109509919</c:v>
                </c:pt>
                <c:pt idx="155">
                  <c:v>135694.62599536814</c:v>
                </c:pt>
                <c:pt idx="156">
                  <c:v>135383.1682616389</c:v>
                </c:pt>
                <c:pt idx="157">
                  <c:v>135069.63414301813</c:v>
                </c:pt>
                <c:pt idx="158">
                  <c:v>134754.00979693991</c:v>
                </c:pt>
                <c:pt idx="159">
                  <c:v>134436.28128855448</c:v>
                </c:pt>
                <c:pt idx="160">
                  <c:v>134116.43459011315</c:v>
                </c:pt>
                <c:pt idx="161">
                  <c:v>133794.45558034888</c:v>
                </c:pt>
                <c:pt idx="162">
                  <c:v>133470.33004385285</c:v>
                </c:pt>
                <c:pt idx="163">
                  <c:v>133144.04367044684</c:v>
                </c:pt>
                <c:pt idx="164">
                  <c:v>132815.58205455146</c:v>
                </c:pt>
                <c:pt idx="165">
                  <c:v>132484.9306945501</c:v>
                </c:pt>
                <c:pt idx="166">
                  <c:v>132152.07499214873</c:v>
                </c:pt>
                <c:pt idx="167">
                  <c:v>131817.00025173137</c:v>
                </c:pt>
                <c:pt idx="168">
                  <c:v>131479.69167971122</c:v>
                </c:pt>
                <c:pt idx="169">
                  <c:v>131140.13438387759</c:v>
                </c:pt>
                <c:pt idx="170">
                  <c:v>130798.31337273841</c:v>
                </c:pt>
                <c:pt idx="171">
                  <c:v>130454.2135548583</c:v>
                </c:pt>
                <c:pt idx="172">
                  <c:v>130107.81973819232</c:v>
                </c:pt>
                <c:pt idx="173">
                  <c:v>129759.11662941525</c:v>
                </c:pt>
                <c:pt idx="174">
                  <c:v>129408.08883324632</c:v>
                </c:pt>
                <c:pt idx="175">
                  <c:v>129054.7208517696</c:v>
                </c:pt>
                <c:pt idx="176">
                  <c:v>128698.99708374969</c:v>
                </c:pt>
                <c:pt idx="177">
                  <c:v>128340.901823943</c:v>
                </c:pt>
                <c:pt idx="178">
                  <c:v>127980.41926240426</c:v>
                </c:pt>
                <c:pt idx="179">
                  <c:v>127617.53348378859</c:v>
                </c:pt>
                <c:pt idx="180">
                  <c:v>127252.22846664881</c:v>
                </c:pt>
                <c:pt idx="181">
                  <c:v>126884.48808272812</c:v>
                </c:pt>
                <c:pt idx="182">
                  <c:v>126514.29609624794</c:v>
                </c:pt>
                <c:pt idx="183">
                  <c:v>126141.63616319123</c:v>
                </c:pt>
                <c:pt idx="184">
                  <c:v>125766.49183058081</c:v>
                </c:pt>
                <c:pt idx="185">
                  <c:v>125388.84653575299</c:v>
                </c:pt>
                <c:pt idx="186">
                  <c:v>125008.68360562631</c:v>
                </c:pt>
                <c:pt idx="187">
                  <c:v>124625.98625596546</c:v>
                </c:pt>
                <c:pt idx="188">
                  <c:v>124240.7375906402</c:v>
                </c:pt>
                <c:pt idx="189">
                  <c:v>123852.92060087944</c:v>
                </c:pt>
                <c:pt idx="190">
                  <c:v>123462.51816452028</c:v>
                </c:pt>
                <c:pt idx="191">
                  <c:v>123069.51304525205</c:v>
                </c:pt>
                <c:pt idx="192">
                  <c:v>122673.88789185537</c:v>
                </c:pt>
                <c:pt idx="193">
                  <c:v>122275.62523743605</c:v>
                </c:pt>
                <c:pt idx="194">
                  <c:v>121874.70749865392</c:v>
                </c:pt>
                <c:pt idx="195">
                  <c:v>121471.11697494659</c:v>
                </c:pt>
                <c:pt idx="196">
                  <c:v>121064.83584774788</c:v>
                </c:pt>
                <c:pt idx="197">
                  <c:v>120655.84617970117</c:v>
                </c:pt>
                <c:pt idx="198">
                  <c:v>120244.12991386748</c:v>
                </c:pt>
                <c:pt idx="199">
                  <c:v>119829.66887292823</c:v>
                </c:pt>
                <c:pt idx="200">
                  <c:v>119412.44475838273</c:v>
                </c:pt>
                <c:pt idx="201">
                  <c:v>118992.43914974025</c:v>
                </c:pt>
                <c:pt idx="202">
                  <c:v>118569.63350370683</c:v>
                </c:pt>
                <c:pt idx="203">
                  <c:v>118144.00915336653</c:v>
                </c:pt>
                <c:pt idx="204">
                  <c:v>117715.54730735728</c:v>
                </c:pt>
                <c:pt idx="205">
                  <c:v>117284.2290490413</c:v>
                </c:pt>
                <c:pt idx="206">
                  <c:v>116850.03533566988</c:v>
                </c:pt>
                <c:pt idx="207">
                  <c:v>116412.94699754265</c:v>
                </c:pt>
                <c:pt idx="208">
                  <c:v>115972.94473716123</c:v>
                </c:pt>
                <c:pt idx="209">
                  <c:v>115530.00912837728</c:v>
                </c:pt>
                <c:pt idx="210">
                  <c:v>115084.12061553476</c:v>
                </c:pt>
                <c:pt idx="211">
                  <c:v>114635.25951260663</c:v>
                </c:pt>
                <c:pt idx="212">
                  <c:v>114183.40600232565</c:v>
                </c:pt>
                <c:pt idx="213">
                  <c:v>113728.54013530945</c:v>
                </c:pt>
                <c:pt idx="214">
                  <c:v>113270.64182917982</c:v>
                </c:pt>
                <c:pt idx="215">
                  <c:v>112809.69086767599</c:v>
                </c:pt>
                <c:pt idx="216">
                  <c:v>112345.66689976213</c:v>
                </c:pt>
                <c:pt idx="217">
                  <c:v>111878.54943872885</c:v>
                </c:pt>
                <c:pt idx="218">
                  <c:v>111408.31786128868</c:v>
                </c:pt>
                <c:pt idx="219">
                  <c:v>110934.95140666558</c:v>
                </c:pt>
                <c:pt idx="220">
                  <c:v>110458.42917567832</c:v>
                </c:pt>
                <c:pt idx="221">
                  <c:v>109978.73012981782</c:v>
                </c:pt>
                <c:pt idx="222">
                  <c:v>109495.83309031825</c:v>
                </c:pt>
                <c:pt idx="223">
                  <c:v>109009.71673722201</c:v>
                </c:pt>
                <c:pt idx="224">
                  <c:v>108520.35960843846</c:v>
                </c:pt>
                <c:pt idx="225">
                  <c:v>108027.74009879636</c:v>
                </c:pt>
                <c:pt idx="226">
                  <c:v>107531.83645908997</c:v>
                </c:pt>
                <c:pt idx="227">
                  <c:v>107032.62679511888</c:v>
                </c:pt>
                <c:pt idx="228">
                  <c:v>106530.08906672131</c:v>
                </c:pt>
                <c:pt idx="229">
                  <c:v>106024.20108680108</c:v>
                </c:pt>
                <c:pt idx="230">
                  <c:v>105514.94052034806</c:v>
                </c:pt>
                <c:pt idx="231">
                  <c:v>105002.28488345201</c:v>
                </c:pt>
                <c:pt idx="232">
                  <c:v>104486.21154231</c:v>
                </c:pt>
                <c:pt idx="233">
                  <c:v>103966.69771222705</c:v>
                </c:pt>
                <c:pt idx="234">
                  <c:v>103443.7204566102</c:v>
                </c:pt>
                <c:pt idx="235">
                  <c:v>102917.2566859559</c:v>
                </c:pt>
                <c:pt idx="236">
                  <c:v>102387.28315683058</c:v>
                </c:pt>
                <c:pt idx="237">
                  <c:v>101853.77647084443</c:v>
                </c:pt>
                <c:pt idx="238">
                  <c:v>101316.71307361836</c:v>
                </c:pt>
                <c:pt idx="239">
                  <c:v>100776.06925374412</c:v>
                </c:pt>
                <c:pt idx="240">
                  <c:v>100231.82114173738</c:v>
                </c:pt>
                <c:pt idx="241">
                  <c:v>99683.944708983938</c:v>
                </c:pt>
                <c:pt idx="242">
                  <c:v>99132.415766678809</c:v>
                </c:pt>
                <c:pt idx="243">
                  <c:v>98577.209964758309</c:v>
                </c:pt>
                <c:pt idx="244">
                  <c:v>98018.302790825008</c:v>
                </c:pt>
                <c:pt idx="245">
                  <c:v>97455.669569065474</c:v>
                </c:pt>
                <c:pt idx="246">
                  <c:v>96889.285459160878</c:v>
                </c:pt>
                <c:pt idx="247">
                  <c:v>96319.125455190253</c:v>
                </c:pt>
                <c:pt idx="248">
                  <c:v>95745.164384526492</c:v>
                </c:pt>
                <c:pt idx="249">
                  <c:v>95167.376906724967</c:v>
                </c:pt>
                <c:pt idx="250">
                  <c:v>94585.737512404768</c:v>
                </c:pt>
                <c:pt idx="251">
                  <c:v>94000.220522122443</c:v>
                </c:pt>
                <c:pt idx="252">
                  <c:v>93410.800085238225</c:v>
                </c:pt>
                <c:pt idx="253">
                  <c:v>92817.450178774787</c:v>
                </c:pt>
                <c:pt idx="254">
                  <c:v>92220.144606268252</c:v>
                </c:pt>
                <c:pt idx="255">
                  <c:v>91618.856996611677</c:v>
                </c:pt>
                <c:pt idx="256">
                  <c:v>91013.56080289073</c:v>
                </c:pt>
                <c:pt idx="257">
                  <c:v>90404.229301211642</c:v>
                </c:pt>
                <c:pt idx="258">
                  <c:v>89790.835589521361</c:v>
                </c:pt>
                <c:pt idx="259">
                  <c:v>89173.352586419802</c:v>
                </c:pt>
                <c:pt idx="260">
                  <c:v>88551.753029964239</c:v>
                </c:pt>
                <c:pt idx="261">
                  <c:v>87926.009476465639</c:v>
                </c:pt>
                <c:pt idx="262">
                  <c:v>87296.094299277043</c:v>
                </c:pt>
                <c:pt idx="263">
                  <c:v>86661.979687573868</c:v>
                </c:pt>
                <c:pt idx="264">
                  <c:v>86023.637645126</c:v>
                </c:pt>
                <c:pt idx="265">
                  <c:v>85381.039989061814</c:v>
                </c:pt>
                <c:pt idx="266">
                  <c:v>84734.158348623867</c:v>
                </c:pt>
                <c:pt idx="267">
                  <c:v>84082.964163916331</c:v>
                </c:pt>
                <c:pt idx="268">
                  <c:v>83427.428684644081</c:v>
                </c:pt>
                <c:pt idx="269">
                  <c:v>82767.522968843346</c:v>
                </c:pt>
                <c:pt idx="270">
                  <c:v>82103.217881603938</c:v>
                </c:pt>
                <c:pt idx="271">
                  <c:v>81434.484093782943</c:v>
                </c:pt>
                <c:pt idx="272">
                  <c:v>80761.292080709798</c:v>
                </c:pt>
                <c:pt idx="273">
                  <c:v>80083.612120882841</c:v>
                </c:pt>
                <c:pt idx="274">
                  <c:v>79401.414294657035</c:v>
                </c:pt>
                <c:pt idx="275">
                  <c:v>78714.668482923051</c:v>
                </c:pt>
                <c:pt idx="276">
                  <c:v>78023.344365777506</c:v>
                </c:pt>
                <c:pt idx="277">
                  <c:v>77327.411421184326</c:v>
                </c:pt>
                <c:pt idx="278">
                  <c:v>76626.838923627191</c:v>
                </c:pt>
                <c:pt idx="279">
                  <c:v>75921.595942753003</c:v>
                </c:pt>
                <c:pt idx="280">
                  <c:v>75211.651342006327</c:v>
                </c:pt>
                <c:pt idx="281">
                  <c:v>74496.97377725468</c:v>
                </c:pt>
                <c:pt idx="282">
                  <c:v>73777.531695404687</c:v>
                </c:pt>
                <c:pt idx="283">
                  <c:v>73053.293333009016</c:v>
                </c:pt>
                <c:pt idx="284">
                  <c:v>72324.226714864053</c:v>
                </c:pt>
                <c:pt idx="285">
                  <c:v>71590.299652598114</c:v>
                </c:pt>
                <c:pt idx="286">
                  <c:v>70851.479743250413</c:v>
                </c:pt>
                <c:pt idx="287">
                  <c:v>70107.734367840385</c:v>
                </c:pt>
                <c:pt idx="288">
                  <c:v>69359.030689927633</c:v>
                </c:pt>
                <c:pt idx="289">
                  <c:v>68605.335654162118</c:v>
                </c:pt>
                <c:pt idx="290">
                  <c:v>67846.615984824835</c:v>
                </c:pt>
                <c:pt idx="291">
                  <c:v>67082.838184358639</c:v>
                </c:pt>
                <c:pt idx="292">
                  <c:v>66313.968531889332</c:v>
                </c:pt>
                <c:pt idx="293">
                  <c:v>65539.973081736898</c:v>
                </c:pt>
                <c:pt idx="294">
                  <c:v>64760.817661916786</c:v>
                </c:pt>
                <c:pt idx="295">
                  <c:v>63976.467872631205</c:v>
                </c:pt>
                <c:pt idx="296">
                  <c:v>63186.889084750386</c:v>
                </c:pt>
                <c:pt idx="297">
                  <c:v>62392.046438283694</c:v>
                </c:pt>
                <c:pt idx="298">
                  <c:v>61591.904840840558</c:v>
                </c:pt>
                <c:pt idx="299">
                  <c:v>60786.428966081134</c:v>
                </c:pt>
                <c:pt idx="300">
                  <c:v>59975.583252156648</c:v>
                </c:pt>
                <c:pt idx="301">
                  <c:v>59159.331900139332</c:v>
                </c:pt>
                <c:pt idx="302">
                  <c:v>58337.638872441901</c:v>
                </c:pt>
                <c:pt idx="303">
                  <c:v>57510.467891226486</c:v>
                </c:pt>
                <c:pt idx="304">
                  <c:v>56677.782436802969</c:v>
                </c:pt>
                <c:pt idx="305">
                  <c:v>55839.545746016629</c:v>
                </c:pt>
                <c:pt idx="306">
                  <c:v>54995.720810625047</c:v>
                </c:pt>
                <c:pt idx="307">
                  <c:v>54146.270375664186</c:v>
                </c:pt>
                <c:pt idx="308">
                  <c:v>53291.156937803586</c:v>
                </c:pt>
                <c:pt idx="309">
                  <c:v>52430.342743690584</c:v>
                </c:pt>
                <c:pt idx="310">
                  <c:v>51563.789788283495</c:v>
                </c:pt>
                <c:pt idx="311">
                  <c:v>50691.459813173693</c:v>
                </c:pt>
                <c:pt idx="312">
                  <c:v>49813.314304896492</c:v>
                </c:pt>
                <c:pt idx="313">
                  <c:v>48929.314493230777</c:v>
                </c:pt>
                <c:pt idx="314">
                  <c:v>48039.421349487289</c:v>
                </c:pt>
                <c:pt idx="315">
                  <c:v>47143.595584785508</c:v>
                </c:pt>
                <c:pt idx="316">
                  <c:v>46241.79764831905</c:v>
                </c:pt>
                <c:pt idx="317">
                  <c:v>45333.987725609484</c:v>
                </c:pt>
                <c:pt idx="318">
                  <c:v>44420.125736748516</c:v>
                </c:pt>
                <c:pt idx="319">
                  <c:v>43500.171334628481</c:v>
                </c:pt>
                <c:pt idx="320">
                  <c:v>42574.083903160979</c:v>
                </c:pt>
                <c:pt idx="321">
                  <c:v>41641.82255548369</c:v>
                </c:pt>
                <c:pt idx="322">
                  <c:v>40703.346132155217</c:v>
                </c:pt>
                <c:pt idx="323">
                  <c:v>39758.613199337888</c:v>
                </c:pt>
                <c:pt idx="324">
                  <c:v>38807.582046968448</c:v>
                </c:pt>
                <c:pt idx="325">
                  <c:v>37850.210686916544</c:v>
                </c:pt>
                <c:pt idx="326">
                  <c:v>36886.456851130963</c:v>
                </c:pt>
                <c:pt idx="327">
                  <c:v>35916.277989773473</c:v>
                </c:pt>
                <c:pt idx="328">
                  <c:v>34939.631269340265</c:v>
                </c:pt>
                <c:pt idx="329">
                  <c:v>33956.473570770839</c:v>
                </c:pt>
                <c:pt idx="330">
                  <c:v>32966.761487544281</c:v>
                </c:pt>
                <c:pt idx="331">
                  <c:v>31970.451323762882</c:v>
                </c:pt>
                <c:pt idx="332">
                  <c:v>30967.499092222941</c:v>
                </c:pt>
                <c:pt idx="333">
                  <c:v>29957.860512472733</c:v>
                </c:pt>
                <c:pt idx="334">
                  <c:v>28941.491008857523</c:v>
                </c:pt>
                <c:pt idx="335">
                  <c:v>27918.345708551544</c:v>
                </c:pt>
                <c:pt idx="336">
                  <c:v>26888.37943957686</c:v>
                </c:pt>
                <c:pt idx="337">
                  <c:v>25851.546728809011</c:v>
                </c:pt>
                <c:pt idx="338">
                  <c:v>24807.801799969377</c:v>
                </c:pt>
                <c:pt idx="339">
                  <c:v>23757.098571604143</c:v>
                </c:pt>
                <c:pt idx="340">
                  <c:v>22699.39065504981</c:v>
                </c:pt>
                <c:pt idx="341">
                  <c:v>21634.631352385113</c:v>
                </c:pt>
                <c:pt idx="342">
                  <c:v>20562.773654369317</c:v>
                </c:pt>
                <c:pt idx="343">
                  <c:v>19483.770238366753</c:v>
                </c:pt>
                <c:pt idx="344">
                  <c:v>18397.573466257505</c:v>
                </c:pt>
                <c:pt idx="345">
                  <c:v>17304.135382334192</c:v>
                </c:pt>
                <c:pt idx="346">
                  <c:v>16203.407711184725</c:v>
                </c:pt>
                <c:pt idx="347">
                  <c:v>15095.34185556093</c:v>
                </c:pt>
                <c:pt idx="348">
                  <c:v>13979.888894232974</c:v>
                </c:pt>
                <c:pt idx="349">
                  <c:v>12856.999579829499</c:v>
                </c:pt>
                <c:pt idx="350">
                  <c:v>11726.624336663333</c:v>
                </c:pt>
                <c:pt idx="351">
                  <c:v>10588.713258542728</c:v>
                </c:pt>
                <c:pt idx="352">
                  <c:v>9443.2161065679848</c:v>
                </c:pt>
                <c:pt idx="353">
                  <c:v>8290.0823069134094</c:v>
                </c:pt>
                <c:pt idx="354">
                  <c:v>7129.2609485944704</c:v>
                </c:pt>
                <c:pt idx="355">
                  <c:v>5960.7007812200718</c:v>
                </c:pt>
                <c:pt idx="356">
                  <c:v>4784.3502127298443</c:v>
                </c:pt>
                <c:pt idx="357">
                  <c:v>3600.1573071163484</c:v>
                </c:pt>
                <c:pt idx="358">
                  <c:v>2408.069782132096</c:v>
                </c:pt>
                <c:pt idx="359">
                  <c:v>1208.0350069812819</c:v>
                </c:pt>
              </c:numCache>
            </c:numRef>
          </c:yVal>
          <c:smooth val="1"/>
          <c:extLst>
            <c:ext xmlns:c16="http://schemas.microsoft.com/office/drawing/2014/chart" uri="{C3380CC4-5D6E-409C-BE32-E72D297353CC}">
              <c16:uniqueId val="{00000000-1FF1-4571-B8B3-4D75277DD30A}"/>
            </c:ext>
          </c:extLst>
        </c:ser>
        <c:ser>
          <c:idx val="1"/>
          <c:order val="1"/>
          <c:tx>
            <c:strRef>
              <c:f>'Amoritization Schedule'!$O$5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Schedule'!$O$6:$O$365</c:f>
              <c:numCache>
                <c:formatCode>"$"#,##0.00_);[Red]\("$"#,##0.00\)</c:formatCode>
                <c:ptCount val="360"/>
                <c:pt idx="0">
                  <c:v>111.2032403650278</c:v>
                </c:pt>
                <c:pt idx="1">
                  <c:v>223.14783566582241</c:v>
                </c:pt>
                <c:pt idx="2">
                  <c:v>335.83872826862216</c:v>
                </c:pt>
                <c:pt idx="3">
                  <c:v>449.28089348877415</c:v>
                </c:pt>
                <c:pt idx="4">
                  <c:v>563.47933981039387</c:v>
                </c:pt>
                <c:pt idx="5">
                  <c:v>678.43910910749105</c:v>
                </c:pt>
                <c:pt idx="6">
                  <c:v>794.16527686656877</c:v>
                </c:pt>
                <c:pt idx="7">
                  <c:v>910.66295241070702</c:v>
                </c:pt>
                <c:pt idx="8">
                  <c:v>1027.9372791251396</c:v>
                </c:pt>
                <c:pt idx="9">
                  <c:v>1145.9934346843349</c:v>
                </c:pt>
                <c:pt idx="10">
                  <c:v>1264.8366312805917</c:v>
                </c:pt>
                <c:pt idx="11">
                  <c:v>1384.4721158541568</c:v>
                </c:pt>
                <c:pt idx="12">
                  <c:v>1504.905170324879</c:v>
                </c:pt>
                <c:pt idx="13">
                  <c:v>1626.1411118254061</c:v>
                </c:pt>
                <c:pt idx="14">
                  <c:v>1748.1852929359366</c:v>
                </c:pt>
                <c:pt idx="15">
                  <c:v>1871.0431019205373</c:v>
                </c:pt>
                <c:pt idx="16">
                  <c:v>1994.7199629650354</c:v>
                </c:pt>
                <c:pt idx="17">
                  <c:v>2119.2213364164968</c:v>
                </c:pt>
                <c:pt idx="18">
                  <c:v>2244.552719024301</c:v>
                </c:pt>
                <c:pt idx="19">
                  <c:v>2370.7196441828246</c:v>
                </c:pt>
                <c:pt idx="20">
                  <c:v>2497.7276821757378</c:v>
                </c:pt>
                <c:pt idx="21">
                  <c:v>2625.5824404219375</c:v>
                </c:pt>
                <c:pt idx="22">
                  <c:v>2754.2895637231118</c:v>
                </c:pt>
                <c:pt idx="23">
                  <c:v>2883.8547345129605</c:v>
                </c:pt>
                <c:pt idx="24">
                  <c:v>3014.2836731080747</c:v>
                </c:pt>
                <c:pt idx="25">
                  <c:v>3145.5821379604895</c:v>
                </c:pt>
                <c:pt idx="26">
                  <c:v>3277.7559259119207</c:v>
                </c:pt>
                <c:pt idx="27">
                  <c:v>3410.8108724496947</c:v>
                </c:pt>
                <c:pt idx="28">
                  <c:v>3544.7528519643874</c:v>
                </c:pt>
                <c:pt idx="29">
                  <c:v>3679.5877780091778</c:v>
                </c:pt>
                <c:pt idx="30">
                  <c:v>3815.3216035609335</c:v>
                </c:pt>
                <c:pt idx="31">
                  <c:v>3951.9603212830343</c:v>
                </c:pt>
                <c:pt idx="32">
                  <c:v>4089.5099637899493</c:v>
                </c:pt>
                <c:pt idx="33">
                  <c:v>4227.9766039135766</c:v>
                </c:pt>
                <c:pt idx="34">
                  <c:v>4367.3663549713619</c:v>
                </c:pt>
                <c:pt idx="35">
                  <c:v>4507.6853710361993</c:v>
                </c:pt>
                <c:pt idx="36">
                  <c:v>4648.9398472081357</c:v>
                </c:pt>
                <c:pt idx="37">
                  <c:v>4791.1360198878847</c:v>
                </c:pt>
                <c:pt idx="38">
                  <c:v>4934.2801670521658</c:v>
                </c:pt>
                <c:pt idx="39">
                  <c:v>5078.3786085308748</c:v>
                </c:pt>
                <c:pt idx="40">
                  <c:v>5223.4377062861086</c:v>
                </c:pt>
                <c:pt idx="41">
                  <c:v>5369.4638646930434</c:v>
                </c:pt>
                <c:pt idx="42">
                  <c:v>5516.4635308226916</c:v>
                </c:pt>
                <c:pt idx="43">
                  <c:v>5664.4431947265375</c:v>
                </c:pt>
                <c:pt idx="44">
                  <c:v>5813.4093897230759</c:v>
                </c:pt>
                <c:pt idx="45">
                  <c:v>5963.3686926862574</c:v>
                </c:pt>
                <c:pt idx="46">
                  <c:v>6114.3277243358607</c:v>
                </c:pt>
                <c:pt idx="47">
                  <c:v>6266.2931495297944</c:v>
                </c:pt>
                <c:pt idx="48">
                  <c:v>6419.271677558354</c:v>
                </c:pt>
                <c:pt idx="49">
                  <c:v>6573.2700624404379</c:v>
                </c:pt>
                <c:pt idx="50">
                  <c:v>6728.2951032217352</c:v>
                </c:pt>
                <c:pt idx="51">
                  <c:v>6884.3536442749082</c:v>
                </c:pt>
                <c:pt idx="52">
                  <c:v>7041.4525756017692</c:v>
                </c:pt>
                <c:pt idx="53">
                  <c:v>7199.5988331374756</c:v>
                </c:pt>
                <c:pt idx="54">
                  <c:v>7358.7993990567538</c:v>
                </c:pt>
                <c:pt idx="55">
                  <c:v>7519.0613020821602</c:v>
                </c:pt>
                <c:pt idx="56">
                  <c:v>7680.3916177944029</c:v>
                </c:pt>
                <c:pt idx="57">
                  <c:v>7842.7974689447274</c:v>
                </c:pt>
                <c:pt idx="58">
                  <c:v>8006.2860257693865</c:v>
                </c:pt>
                <c:pt idx="59">
                  <c:v>8170.8645063062104</c:v>
                </c:pt>
                <c:pt idx="60">
                  <c:v>8336.5401767132789</c:v>
                </c:pt>
                <c:pt idx="61">
                  <c:v>8503.3203515897294</c:v>
                </c:pt>
                <c:pt idx="62">
                  <c:v>8671.2123942986891</c:v>
                </c:pt>
                <c:pt idx="63">
                  <c:v>8840.2237172923742</c:v>
                </c:pt>
                <c:pt idx="64">
                  <c:v>9010.3617824393514</c:v>
                </c:pt>
                <c:pt idx="65">
                  <c:v>9181.634101353975</c:v>
                </c:pt>
                <c:pt idx="66">
                  <c:v>9354.0482357280289</c:v>
                </c:pt>
                <c:pt idx="67">
                  <c:v>9527.6117976645764</c:v>
                </c:pt>
                <c:pt idx="68">
                  <c:v>9702.3324500140352</c:v>
                </c:pt>
                <c:pt idx="69">
                  <c:v>9878.2179067124907</c:v>
                </c:pt>
                <c:pt idx="70">
                  <c:v>10055.275933122268</c:v>
                </c:pt>
                <c:pt idx="71">
                  <c:v>10233.514346374777</c:v>
                </c:pt>
                <c:pt idx="72">
                  <c:v>10412.941015715636</c:v>
                </c:pt>
                <c:pt idx="73">
                  <c:v>10593.563862852101</c:v>
                </c:pt>
                <c:pt idx="74">
                  <c:v>10775.390862302809</c:v>
                </c:pt>
                <c:pt idx="75">
                  <c:v>10958.430041749856</c:v>
                </c:pt>
                <c:pt idx="76">
                  <c:v>11142.689482393216</c:v>
                </c:pt>
                <c:pt idx="77">
                  <c:v>11328.177319307531</c:v>
                </c:pt>
                <c:pt idx="78">
                  <c:v>11514.901741801277</c:v>
                </c:pt>
                <c:pt idx="79">
                  <c:v>11702.870993778313</c:v>
                </c:pt>
                <c:pt idx="80">
                  <c:v>11892.093374101863</c:v>
                </c:pt>
                <c:pt idx="81">
                  <c:v>12082.577236960904</c:v>
                </c:pt>
                <c:pt idx="82">
                  <c:v>12274.330992239005</c:v>
                </c:pt>
                <c:pt idx="83">
                  <c:v>12467.363105885626</c:v>
                </c:pt>
                <c:pt idx="84">
                  <c:v>12661.682100289892</c:v>
                </c:pt>
                <c:pt idx="85">
                  <c:v>12857.296554656852</c:v>
                </c:pt>
                <c:pt idx="86">
                  <c:v>13054.21510538626</c:v>
                </c:pt>
                <c:pt idx="87">
                  <c:v>13252.446446453863</c:v>
                </c:pt>
                <c:pt idx="88">
                  <c:v>13451.99932979525</c:v>
                </c:pt>
                <c:pt idx="89">
                  <c:v>13652.882565692245</c:v>
                </c:pt>
                <c:pt idx="90">
                  <c:v>13855.105023161888</c:v>
                </c:pt>
                <c:pt idx="91">
                  <c:v>14058.675630347996</c:v>
                </c:pt>
                <c:pt idx="92">
                  <c:v>14263.603374915345</c:v>
                </c:pt>
                <c:pt idx="93">
                  <c:v>14469.897304446475</c:v>
                </c:pt>
                <c:pt idx="94">
                  <c:v>14677.566526841147</c:v>
                </c:pt>
                <c:pt idx="95">
                  <c:v>14886.620210718449</c:v>
                </c:pt>
                <c:pt idx="96">
                  <c:v>15097.0675858216</c:v>
                </c:pt>
                <c:pt idx="97">
                  <c:v>15308.917943425438</c:v>
                </c:pt>
                <c:pt idx="98">
                  <c:v>15522.180636746636</c:v>
                </c:pt>
                <c:pt idx="99">
                  <c:v>15736.865081356642</c:v>
                </c:pt>
                <c:pt idx="100">
                  <c:v>15952.98075559738</c:v>
                </c:pt>
                <c:pt idx="101">
                  <c:v>16170.537200999725</c:v>
                </c:pt>
                <c:pt idx="102">
                  <c:v>16389.544022704751</c:v>
                </c:pt>
                <c:pt idx="103">
                  <c:v>16610.01088988781</c:v>
                </c:pt>
                <c:pt idx="104">
                  <c:v>16831.947536185424</c:v>
                </c:pt>
                <c:pt idx="105">
                  <c:v>17055.363760125023</c:v>
                </c:pt>
                <c:pt idx="106">
                  <c:v>17280.269425557552</c:v>
                </c:pt>
                <c:pt idx="107">
                  <c:v>17506.674462092964</c:v>
                </c:pt>
                <c:pt idx="108">
                  <c:v>17734.588865538612</c:v>
                </c:pt>
                <c:pt idx="109">
                  <c:v>17964.022698340563</c:v>
                </c:pt>
                <c:pt idx="110">
                  <c:v>18194.986090027862</c:v>
                </c:pt>
                <c:pt idx="111">
                  <c:v>18427.489237659742</c:v>
                </c:pt>
                <c:pt idx="112">
                  <c:v>18661.542406275836</c:v>
                </c:pt>
                <c:pt idx="113">
                  <c:v>18897.15592934937</c:v>
                </c:pt>
                <c:pt idx="114">
                  <c:v>19134.340209243393</c:v>
                </c:pt>
                <c:pt idx="115">
                  <c:v>19373.105717670045</c:v>
                </c:pt>
                <c:pt idx="116">
                  <c:v>19613.462996152874</c:v>
                </c:pt>
                <c:pt idx="117">
                  <c:v>19855.422656492254</c:v>
                </c:pt>
                <c:pt idx="118">
                  <c:v>20098.995381233897</c:v>
                </c:pt>
                <c:pt idx="119">
                  <c:v>20344.191924140483</c:v>
                </c:pt>
                <c:pt idx="120">
                  <c:v>20591.023110666447</c:v>
                </c:pt>
                <c:pt idx="121">
                  <c:v>20839.499838435917</c:v>
                </c:pt>
                <c:pt idx="122">
                  <c:v>21089.633077723851</c:v>
                </c:pt>
                <c:pt idx="123">
                  <c:v>21341.433871940371</c:v>
                </c:pt>
                <c:pt idx="124">
                  <c:v>21594.913338118335</c:v>
                </c:pt>
                <c:pt idx="125">
                  <c:v>21850.082667404153</c:v>
                </c:pt>
                <c:pt idx="126">
                  <c:v>22106.953125551874</c:v>
                </c:pt>
                <c:pt idx="127">
                  <c:v>22365.536053420583</c:v>
                </c:pt>
                <c:pt idx="128">
                  <c:v>22625.842867475083</c:v>
                </c:pt>
                <c:pt idx="129">
                  <c:v>22887.885060289944</c:v>
                </c:pt>
                <c:pt idx="130">
                  <c:v>23151.674201056903</c:v>
                </c:pt>
                <c:pt idx="131">
                  <c:v>23417.221936095644</c:v>
                </c:pt>
                <c:pt idx="132">
                  <c:v>23684.539989367975</c:v>
                </c:pt>
                <c:pt idx="133">
                  <c:v>23953.640162995456</c:v>
                </c:pt>
                <c:pt idx="134">
                  <c:v>24224.534337780453</c:v>
                </c:pt>
                <c:pt idx="135">
                  <c:v>24497.234473730685</c:v>
                </c:pt>
                <c:pt idx="136">
                  <c:v>24771.752610587249</c:v>
                </c:pt>
                <c:pt idx="137">
                  <c:v>25048.100868356192</c:v>
                </c:pt>
                <c:pt idx="138">
                  <c:v>25326.291447843596</c:v>
                </c:pt>
                <c:pt idx="139">
                  <c:v>25606.336631194248</c:v>
                </c:pt>
                <c:pt idx="140">
                  <c:v>25888.248782433904</c:v>
                </c:pt>
                <c:pt idx="141">
                  <c:v>26172.040348015158</c:v>
                </c:pt>
                <c:pt idx="142">
                  <c:v>26457.723857366953</c:v>
                </c:pt>
                <c:pt idx="143">
                  <c:v>26745.31192344776</c:v>
                </c:pt>
                <c:pt idx="144">
                  <c:v>27034.817243302441</c:v>
                </c:pt>
                <c:pt idx="145">
                  <c:v>27326.252598622817</c:v>
                </c:pt>
                <c:pt idx="146">
                  <c:v>27619.630856311996</c:v>
                </c:pt>
                <c:pt idx="147">
                  <c:v>27914.964969052438</c:v>
                </c:pt>
                <c:pt idx="148">
                  <c:v>28212.267975877814</c:v>
                </c:pt>
                <c:pt idx="149">
                  <c:v>28511.553002748693</c:v>
                </c:pt>
                <c:pt idx="150">
                  <c:v>28812.833263132045</c:v>
                </c:pt>
                <c:pt idx="151">
                  <c:v>29116.12205858462</c:v>
                </c:pt>
                <c:pt idx="152">
                  <c:v>29421.432779340212</c:v>
                </c:pt>
                <c:pt idx="153">
                  <c:v>29728.778904900842</c:v>
                </c:pt>
                <c:pt idx="154">
                  <c:v>30038.174004631877</c:v>
                </c:pt>
                <c:pt idx="155">
                  <c:v>30349.631738361117</c:v>
                </c:pt>
                <c:pt idx="156">
                  <c:v>30663.165856981886</c:v>
                </c:pt>
                <c:pt idx="157">
                  <c:v>30978.790203060125</c:v>
                </c:pt>
                <c:pt idx="158">
                  <c:v>31296.518711445555</c:v>
                </c:pt>
                <c:pt idx="159">
                  <c:v>31616.365409886886</c:v>
                </c:pt>
                <c:pt idx="160">
                  <c:v>31938.344419651159</c:v>
                </c:pt>
                <c:pt idx="161">
                  <c:v>32262.469956147193</c:v>
                </c:pt>
                <c:pt idx="162">
                  <c:v>32588.756329553202</c:v>
                </c:pt>
                <c:pt idx="163">
                  <c:v>32917.217945448581</c:v>
                </c:pt>
                <c:pt idx="164">
                  <c:v>33247.869305449931</c:v>
                </c:pt>
                <c:pt idx="165">
                  <c:v>33580.725007851288</c:v>
                </c:pt>
                <c:pt idx="166">
                  <c:v>33915.799748268655</c:v>
                </c:pt>
                <c:pt idx="167">
                  <c:v>34253.108320288804</c:v>
                </c:pt>
                <c:pt idx="168">
                  <c:v>34592.665616122424</c:v>
                </c:pt>
                <c:pt idx="169">
                  <c:v>34934.486627261598</c:v>
                </c:pt>
                <c:pt idx="170">
                  <c:v>35278.5864451417</c:v>
                </c:pt>
                <c:pt idx="171">
                  <c:v>35624.980261807672</c:v>
                </c:pt>
                <c:pt idx="172">
                  <c:v>35973.683370584753</c:v>
                </c:pt>
                <c:pt idx="173">
                  <c:v>36324.711166753681</c:v>
                </c:pt>
                <c:pt idx="174">
                  <c:v>36678.079148230398</c:v>
                </c:pt>
                <c:pt idx="175">
                  <c:v>37033.802916250293</c:v>
                </c:pt>
                <c:pt idx="176">
                  <c:v>37391.898176056988</c:v>
                </c:pt>
                <c:pt idx="177">
                  <c:v>37752.380737595726</c:v>
                </c:pt>
                <c:pt idx="178">
                  <c:v>38115.266516211392</c:v>
                </c:pt>
                <c:pt idx="179">
                  <c:v>38480.571533351162</c:v>
                </c:pt>
                <c:pt idx="180">
                  <c:v>38848.311917271865</c:v>
                </c:pt>
                <c:pt idx="181">
                  <c:v>39218.50390375204</c:v>
                </c:pt>
                <c:pt idx="182">
                  <c:v>39591.163836808752</c:v>
                </c:pt>
                <c:pt idx="183">
                  <c:v>39966.308169419171</c:v>
                </c:pt>
                <c:pt idx="184">
                  <c:v>40343.953464246995</c:v>
                </c:pt>
                <c:pt idx="185">
                  <c:v>40724.116394373668</c:v>
                </c:pt>
                <c:pt idx="186">
                  <c:v>41106.813744034524</c:v>
                </c:pt>
                <c:pt idx="187">
                  <c:v>41492.06240935978</c:v>
                </c:pt>
                <c:pt idx="188">
                  <c:v>41879.879399120538</c:v>
                </c:pt>
                <c:pt idx="189">
                  <c:v>42270.281835479705</c:v>
                </c:pt>
                <c:pt idx="190">
                  <c:v>42663.286954747935</c:v>
                </c:pt>
                <c:pt idx="191">
                  <c:v>43058.912108144614</c:v>
                </c:pt>
                <c:pt idx="192">
                  <c:v>43457.17476256394</c:v>
                </c:pt>
                <c:pt idx="193">
                  <c:v>43858.092501346058</c:v>
                </c:pt>
                <c:pt idx="194">
                  <c:v>44261.683025053397</c:v>
                </c:pt>
                <c:pt idx="195">
                  <c:v>44667.964152252112</c:v>
                </c:pt>
                <c:pt idx="196">
                  <c:v>45076.953820298819</c:v>
                </c:pt>
                <c:pt idx="197">
                  <c:v>45488.670086132508</c:v>
                </c:pt>
                <c:pt idx="198">
                  <c:v>45903.131127071756</c:v>
                </c:pt>
                <c:pt idx="199">
                  <c:v>46320.355241617261</c:v>
                </c:pt>
                <c:pt idx="200">
                  <c:v>46740.360850259734</c:v>
                </c:pt>
                <c:pt idx="201">
                  <c:v>47163.166496293161</c:v>
                </c:pt>
                <c:pt idx="202">
                  <c:v>47588.790846633477</c:v>
                </c:pt>
                <c:pt idx="203">
                  <c:v>48017.252692642731</c:v>
                </c:pt>
                <c:pt idx="204">
                  <c:v>48448.57095095871</c:v>
                </c:pt>
                <c:pt idx="205">
                  <c:v>48882.764664330127</c:v>
                </c:pt>
                <c:pt idx="206">
                  <c:v>49319.853002457356</c:v>
                </c:pt>
                <c:pt idx="207">
                  <c:v>49759.855262838762</c:v>
                </c:pt>
                <c:pt idx="208">
                  <c:v>50202.790871622718</c:v>
                </c:pt>
                <c:pt idx="209">
                  <c:v>50648.679384465227</c:v>
                </c:pt>
                <c:pt idx="210">
                  <c:v>51097.540487393358</c:v>
                </c:pt>
                <c:pt idx="211">
                  <c:v>51549.393997674342</c:v>
                </c:pt>
                <c:pt idx="212">
                  <c:v>52004.259864690532</c:v>
                </c:pt>
                <c:pt idx="213">
                  <c:v>52462.158170820163</c:v>
                </c:pt>
                <c:pt idx="214">
                  <c:v>52923.109132323989</c:v>
                </c:pt>
                <c:pt idx="215">
                  <c:v>53387.133100237843</c:v>
                </c:pt>
                <c:pt idx="216">
                  <c:v>53854.250561271125</c:v>
                </c:pt>
                <c:pt idx="217">
                  <c:v>54324.482138711297</c:v>
                </c:pt>
                <c:pt idx="218">
                  <c:v>54797.848593334398</c:v>
                </c:pt>
                <c:pt idx="219">
                  <c:v>55274.370824321653</c:v>
                </c:pt>
                <c:pt idx="220">
                  <c:v>55754.06987018216</c:v>
                </c:pt>
                <c:pt idx="221">
                  <c:v>56236.966909681738</c:v>
                </c:pt>
                <c:pt idx="222">
                  <c:v>56723.083262777975</c:v>
                </c:pt>
                <c:pt idx="223">
                  <c:v>57212.440391561526</c:v>
                </c:pt>
                <c:pt idx="224">
                  <c:v>57705.059901203633</c:v>
                </c:pt>
                <c:pt idx="225">
                  <c:v>58200.963540910016</c:v>
                </c:pt>
                <c:pt idx="226">
                  <c:v>58700.17320488111</c:v>
                </c:pt>
                <c:pt idx="227">
                  <c:v>59202.710933278679</c:v>
                </c:pt>
                <c:pt idx="228">
                  <c:v>59708.598913198897</c:v>
                </c:pt>
                <c:pt idx="229">
                  <c:v>60217.859479651917</c:v>
                </c:pt>
                <c:pt idx="230">
                  <c:v>60730.515116547962</c:v>
                </c:pt>
                <c:pt idx="231">
                  <c:v>61246.588457689977</c:v>
                </c:pt>
                <c:pt idx="232">
                  <c:v>61766.102287772941</c:v>
                </c:pt>
                <c:pt idx="233">
                  <c:v>62289.079543389787</c:v>
                </c:pt>
                <c:pt idx="234">
                  <c:v>62815.54331404408</c:v>
                </c:pt>
                <c:pt idx="235">
                  <c:v>63345.516843169404</c:v>
                </c:pt>
                <c:pt idx="236">
                  <c:v>63879.023529155558</c:v>
                </c:pt>
                <c:pt idx="237">
                  <c:v>64416.08692638162</c:v>
                </c:pt>
                <c:pt idx="238">
                  <c:v>64956.73074625586</c:v>
                </c:pt>
                <c:pt idx="239">
                  <c:v>65500.978858262592</c:v>
                </c:pt>
                <c:pt idx="240">
                  <c:v>66048.855291016036</c:v>
                </c:pt>
                <c:pt idx="241">
                  <c:v>66600.384233321165</c:v>
                </c:pt>
                <c:pt idx="242">
                  <c:v>67155.590035241665</c:v>
                </c:pt>
                <c:pt idx="243">
                  <c:v>67714.497209174966</c:v>
                </c:pt>
                <c:pt idx="244">
                  <c:v>68277.1304309345</c:v>
                </c:pt>
                <c:pt idx="245">
                  <c:v>68843.514540839096</c:v>
                </c:pt>
                <c:pt idx="246">
                  <c:v>69413.674544809721</c:v>
                </c:pt>
                <c:pt idx="247">
                  <c:v>69987.635615473482</c:v>
                </c:pt>
                <c:pt idx="248">
                  <c:v>70565.423093275007</c:v>
                </c:pt>
                <c:pt idx="249">
                  <c:v>71147.062487595205</c:v>
                </c:pt>
                <c:pt idx="250">
                  <c:v>71732.579477877531</c:v>
                </c:pt>
                <c:pt idx="251">
                  <c:v>72321.999914761749</c:v>
                </c:pt>
                <c:pt idx="252">
                  <c:v>72915.349821225187</c:v>
                </c:pt>
                <c:pt idx="253">
                  <c:v>73512.655393731722</c:v>
                </c:pt>
                <c:pt idx="254">
                  <c:v>74113.943003388296</c:v>
                </c:pt>
                <c:pt idx="255">
                  <c:v>74719.239197109244</c:v>
                </c:pt>
                <c:pt idx="256">
                  <c:v>75328.570698788331</c:v>
                </c:pt>
                <c:pt idx="257">
                  <c:v>75941.964410478613</c:v>
                </c:pt>
                <c:pt idx="258">
                  <c:v>76559.447413580172</c:v>
                </c:pt>
                <c:pt idx="259">
                  <c:v>77181.046970035735</c:v>
                </c:pt>
                <c:pt idx="260">
                  <c:v>77806.790523534335</c:v>
                </c:pt>
                <c:pt idx="261">
                  <c:v>78436.70570072293</c:v>
                </c:pt>
                <c:pt idx="262">
                  <c:v>79070.820312426105</c:v>
                </c:pt>
                <c:pt idx="263">
                  <c:v>79709.162354873974</c:v>
                </c:pt>
                <c:pt idx="264">
                  <c:v>80351.76001093816</c:v>
                </c:pt>
                <c:pt idx="265">
                  <c:v>80998.641651376107</c:v>
                </c:pt>
                <c:pt idx="266">
                  <c:v>81649.835836083643</c:v>
                </c:pt>
                <c:pt idx="267">
                  <c:v>82305.371315355893</c:v>
                </c:pt>
                <c:pt idx="268">
                  <c:v>82965.277031156627</c:v>
                </c:pt>
                <c:pt idx="269">
                  <c:v>83629.582118396036</c:v>
                </c:pt>
                <c:pt idx="270">
                  <c:v>84298.315906217031</c:v>
                </c:pt>
                <c:pt idx="271">
                  <c:v>84971.507919290176</c:v>
                </c:pt>
                <c:pt idx="272">
                  <c:v>85649.187879117133</c:v>
                </c:pt>
                <c:pt idx="273">
                  <c:v>86331.385705342938</c:v>
                </c:pt>
                <c:pt idx="274">
                  <c:v>87018.131517076923</c:v>
                </c:pt>
                <c:pt idx="275">
                  <c:v>87709.455634222468</c:v>
                </c:pt>
                <c:pt idx="276">
                  <c:v>88405.388578815648</c:v>
                </c:pt>
                <c:pt idx="277">
                  <c:v>89105.961076372783</c:v>
                </c:pt>
                <c:pt idx="278">
                  <c:v>89811.20405724697</c:v>
                </c:pt>
                <c:pt idx="279">
                  <c:v>90521.148657993646</c:v>
                </c:pt>
                <c:pt idx="280">
                  <c:v>91235.826222745294</c:v>
                </c:pt>
                <c:pt idx="281">
                  <c:v>91955.268304595287</c:v>
                </c:pt>
                <c:pt idx="282">
                  <c:v>92679.506666990957</c:v>
                </c:pt>
                <c:pt idx="283">
                  <c:v>93408.573285135921</c:v>
                </c:pt>
                <c:pt idx="284">
                  <c:v>94142.500347401859</c:v>
                </c:pt>
                <c:pt idx="285">
                  <c:v>94881.320256749561</c:v>
                </c:pt>
                <c:pt idx="286">
                  <c:v>95625.065632159589</c:v>
                </c:pt>
                <c:pt idx="287">
                  <c:v>96373.769310072341</c:v>
                </c:pt>
                <c:pt idx="288">
                  <c:v>97127.464345837856</c:v>
                </c:pt>
                <c:pt idx="289">
                  <c:v>97886.184015175138</c:v>
                </c:pt>
                <c:pt idx="290">
                  <c:v>98649.961815641334</c:v>
                </c:pt>
                <c:pt idx="291">
                  <c:v>99418.831468110642</c:v>
                </c:pt>
                <c:pt idx="292">
                  <c:v>100192.82691826308</c:v>
                </c:pt>
                <c:pt idx="293">
                  <c:v>100971.98233808319</c:v>
                </c:pt>
                <c:pt idx="294">
                  <c:v>101756.33212736878</c:v>
                </c:pt>
                <c:pt idx="295">
                  <c:v>102545.91091524959</c:v>
                </c:pt>
                <c:pt idx="296">
                  <c:v>103340.75356171629</c:v>
                </c:pt>
                <c:pt idx="297">
                  <c:v>104140.89515915944</c:v>
                </c:pt>
                <c:pt idx="298">
                  <c:v>104946.37103391887</c:v>
                </c:pt>
                <c:pt idx="299">
                  <c:v>105757.21674784335</c:v>
                </c:pt>
                <c:pt idx="300">
                  <c:v>106573.46809986068</c:v>
                </c:pt>
                <c:pt idx="301">
                  <c:v>107395.16112755811</c:v>
                </c:pt>
                <c:pt idx="302">
                  <c:v>108222.33210877352</c:v>
                </c:pt>
                <c:pt idx="303">
                  <c:v>109055.01756319705</c:v>
                </c:pt>
                <c:pt idx="304">
                  <c:v>109893.2542539834</c:v>
                </c:pt>
                <c:pt idx="305">
                  <c:v>110737.07918937498</c:v>
                </c:pt>
                <c:pt idx="306">
                  <c:v>111586.52962433585</c:v>
                </c:pt>
                <c:pt idx="307">
                  <c:v>112441.64306219644</c:v>
                </c:pt>
                <c:pt idx="308">
                  <c:v>113302.45725630944</c:v>
                </c:pt>
                <c:pt idx="309">
                  <c:v>114169.01021171654</c:v>
                </c:pt>
                <c:pt idx="310">
                  <c:v>115041.34018682635</c:v>
                </c:pt>
                <c:pt idx="311">
                  <c:v>115919.48569510355</c:v>
                </c:pt>
                <c:pt idx="312">
                  <c:v>116803.48550676927</c:v>
                </c:pt>
                <c:pt idx="313">
                  <c:v>117693.37865051276</c:v>
                </c:pt>
                <c:pt idx="314">
                  <c:v>118589.20441521454</c:v>
                </c:pt>
                <c:pt idx="315">
                  <c:v>119491.002351681</c:v>
                </c:pt>
                <c:pt idx="316">
                  <c:v>120398.81227439057</c:v>
                </c:pt>
                <c:pt idx="317">
                  <c:v>121312.67426325154</c:v>
                </c:pt>
                <c:pt idx="318">
                  <c:v>122232.62866537158</c:v>
                </c:pt>
                <c:pt idx="319">
                  <c:v>123158.71609683908</c:v>
                </c:pt>
                <c:pt idx="320">
                  <c:v>124090.97744451636</c:v>
                </c:pt>
                <c:pt idx="321">
                  <c:v>125029.45386784483</c:v>
                </c:pt>
                <c:pt idx="322">
                  <c:v>125974.18680066215</c:v>
                </c:pt>
                <c:pt idx="323">
                  <c:v>126925.21795303159</c:v>
                </c:pt>
                <c:pt idx="324">
                  <c:v>127882.5893130835</c:v>
                </c:pt>
                <c:pt idx="325">
                  <c:v>128846.34314886908</c:v>
                </c:pt>
                <c:pt idx="326">
                  <c:v>129816.52201022657</c:v>
                </c:pt>
                <c:pt idx="327">
                  <c:v>130793.16873065977</c:v>
                </c:pt>
                <c:pt idx="328">
                  <c:v>131776.3264292292</c:v>
                </c:pt>
                <c:pt idx="329">
                  <c:v>132766.03851245577</c:v>
                </c:pt>
                <c:pt idx="330">
                  <c:v>133762.34867623716</c:v>
                </c:pt>
                <c:pt idx="331">
                  <c:v>134765.3009077771</c:v>
                </c:pt>
                <c:pt idx="332">
                  <c:v>135774.9394875273</c:v>
                </c:pt>
                <c:pt idx="333">
                  <c:v>136791.30899114252</c:v>
                </c:pt>
                <c:pt idx="334">
                  <c:v>137814.45429144849</c:v>
                </c:pt>
                <c:pt idx="335">
                  <c:v>138844.42056042317</c:v>
                </c:pt>
                <c:pt idx="336">
                  <c:v>139881.25327119103</c:v>
                </c:pt>
                <c:pt idx="337">
                  <c:v>140924.99820003068</c:v>
                </c:pt>
                <c:pt idx="338">
                  <c:v>141975.7014283959</c:v>
                </c:pt>
                <c:pt idx="339">
                  <c:v>143033.40934495023</c:v>
                </c:pt>
                <c:pt idx="340">
                  <c:v>144098.16864761492</c:v>
                </c:pt>
                <c:pt idx="341">
                  <c:v>145170.0263456307</c:v>
                </c:pt>
                <c:pt idx="342">
                  <c:v>146249.02976163325</c:v>
                </c:pt>
                <c:pt idx="343">
                  <c:v>147335.22653374251</c:v>
                </c:pt>
                <c:pt idx="344">
                  <c:v>148428.66461766581</c:v>
                </c:pt>
                <c:pt idx="345">
                  <c:v>149529.39228881529</c:v>
                </c:pt>
                <c:pt idx="346">
                  <c:v>150637.45814443909</c:v>
                </c:pt>
                <c:pt idx="347">
                  <c:v>151752.91110576704</c:v>
                </c:pt>
                <c:pt idx="348">
                  <c:v>152875.8004201705</c:v>
                </c:pt>
                <c:pt idx="349">
                  <c:v>154006.17566333667</c:v>
                </c:pt>
                <c:pt idx="350">
                  <c:v>155144.08674145729</c:v>
                </c:pt>
                <c:pt idx="351">
                  <c:v>156289.58389343202</c:v>
                </c:pt>
                <c:pt idx="352">
                  <c:v>157442.7176930866</c:v>
                </c:pt>
                <c:pt idx="353">
                  <c:v>158603.53905140553</c:v>
                </c:pt>
                <c:pt idx="354">
                  <c:v>159772.09921877994</c:v>
                </c:pt>
                <c:pt idx="355">
                  <c:v>160948.44978727016</c:v>
                </c:pt>
                <c:pt idx="356">
                  <c:v>162132.64269288364</c:v>
                </c:pt>
                <c:pt idx="357">
                  <c:v>163324.73021786791</c:v>
                </c:pt>
                <c:pt idx="358">
                  <c:v>164524.76499301873</c:v>
                </c:pt>
                <c:pt idx="359">
                  <c:v>165732.80000000389</c:v>
                </c:pt>
              </c:numCache>
            </c:numRef>
          </c:yVal>
          <c:smooth val="1"/>
          <c:extLst>
            <c:ext xmlns:c16="http://schemas.microsoft.com/office/drawing/2014/chart" uri="{C3380CC4-5D6E-409C-BE32-E72D297353CC}">
              <c16:uniqueId val="{00000001-1FF1-4571-B8B3-4D75277DD30A}"/>
            </c:ext>
          </c:extLst>
        </c:ser>
        <c:ser>
          <c:idx val="2"/>
          <c:order val="2"/>
          <c:tx>
            <c:strRef>
              <c:f>'Amoritization Schedule'!$P$5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Schedule'!$P$6:$P$365</c:f>
              <c:numCache>
                <c:formatCode>"$"#,##0.00_);[Red]\("$"#,##0.00\)</c:formatCode>
                <c:ptCount val="360"/>
                <c:pt idx="0">
                  <c:v>1104.8853333333336</c:v>
                </c:pt>
                <c:pt idx="1">
                  <c:v>2209.0293117309002</c:v>
                </c:pt>
                <c:pt idx="2">
                  <c:v>3312.4269928264621</c:v>
                </c:pt>
                <c:pt idx="3">
                  <c:v>4415.0734013046713</c:v>
                </c:pt>
                <c:pt idx="4">
                  <c:v>5516.9635286814128</c:v>
                </c:pt>
                <c:pt idx="5">
                  <c:v>6618.0923330826772</c:v>
                </c:pt>
                <c:pt idx="6">
                  <c:v>7718.4547390219614</c:v>
                </c:pt>
                <c:pt idx="7">
                  <c:v>8818.0456371761848</c:v>
                </c:pt>
                <c:pt idx="8">
                  <c:v>9916.8598841601142</c:v>
                </c:pt>
                <c:pt idx="9">
                  <c:v>11014.89230229928</c:v>
                </c:pt>
                <c:pt idx="10">
                  <c:v>12112.137679401385</c:v>
                </c:pt>
                <c:pt idx="11">
                  <c:v>13208.590768526181</c:v>
                </c:pt>
                <c:pt idx="12">
                  <c:v>14304.24628775382</c:v>
                </c:pt>
                <c:pt idx="13">
                  <c:v>15399.098919951655</c:v>
                </c:pt>
                <c:pt idx="14">
                  <c:v>16493.143312539487</c:v>
                </c:pt>
                <c:pt idx="15">
                  <c:v>17586.374077253247</c:v>
                </c:pt>
                <c:pt idx="16">
                  <c:v>18678.78578990711</c:v>
                </c:pt>
                <c:pt idx="17">
                  <c:v>19770.37299015401</c:v>
                </c:pt>
                <c:pt idx="18">
                  <c:v>20861.130181244567</c:v>
                </c:pt>
                <c:pt idx="19">
                  <c:v>21951.051829784406</c:v>
                </c:pt>
                <c:pt idx="20">
                  <c:v>23040.132365489855</c:v>
                </c:pt>
                <c:pt idx="21">
                  <c:v>24128.366180942015</c:v>
                </c:pt>
                <c:pt idx="22">
                  <c:v>25215.747631339204</c:v>
                </c:pt>
                <c:pt idx="23">
                  <c:v>26302.271034247715</c:v>
                </c:pt>
                <c:pt idx="24">
                  <c:v>27387.930669350961</c:v>
                </c:pt>
                <c:pt idx="25">
                  <c:v>28472.720778196908</c:v>
                </c:pt>
                <c:pt idx="26">
                  <c:v>29556.635563943837</c:v>
                </c:pt>
                <c:pt idx="27">
                  <c:v>30639.669191104425</c:v>
                </c:pt>
                <c:pt idx="28">
                  <c:v>31721.815785288094</c:v>
                </c:pt>
                <c:pt idx="29">
                  <c:v>32803.069432941666</c:v>
                </c:pt>
                <c:pt idx="30">
                  <c:v>33883.424181088274</c:v>
                </c:pt>
                <c:pt idx="31">
                  <c:v>34962.874037064532</c:v>
                </c:pt>
                <c:pt idx="32">
                  <c:v>36041.41296825598</c:v>
                </c:pt>
                <c:pt idx="33">
                  <c:v>37119.034901830717</c:v>
                </c:pt>
                <c:pt idx="34">
                  <c:v>38195.733724471291</c:v>
                </c:pt>
                <c:pt idx="35">
                  <c:v>39271.503282104815</c:v>
                </c:pt>
                <c:pt idx="36">
                  <c:v>40346.337379631237</c:v>
                </c:pt>
                <c:pt idx="37">
                  <c:v>41420.229780649846</c:v>
                </c:pt>
                <c:pt idx="38">
                  <c:v>42493.174207183925</c:v>
                </c:pt>
                <c:pt idx="39">
                  <c:v>43565.164339403578</c:v>
                </c:pt>
                <c:pt idx="40">
                  <c:v>44636.193815346705</c:v>
                </c:pt>
                <c:pt idx="41">
                  <c:v>45706.25623063813</c:v>
                </c:pt>
                <c:pt idx="42">
                  <c:v>46775.345138206845</c:v>
                </c:pt>
                <c:pt idx="43">
                  <c:v>47843.45404800136</c:v>
                </c:pt>
                <c:pt idx="44">
                  <c:v>48910.576426703185</c:v>
                </c:pt>
                <c:pt idx="45">
                  <c:v>49976.705697438367</c:v>
                </c:pt>
                <c:pt idx="46">
                  <c:v>51041.835239487125</c:v>
                </c:pt>
                <c:pt idx="47">
                  <c:v>52105.958387991552</c:v>
                </c:pt>
                <c:pt idx="48">
                  <c:v>53169.068433661356</c:v>
                </c:pt>
                <c:pt idx="49">
                  <c:v>54231.158622477633</c:v>
                </c:pt>
                <c:pt idx="50">
                  <c:v>55292.222155394695</c:v>
                </c:pt>
                <c:pt idx="51">
                  <c:v>56352.252188039885</c:v>
                </c:pt>
                <c:pt idx="52">
                  <c:v>57411.241830411389</c:v>
                </c:pt>
                <c:pt idx="53">
                  <c:v>58469.184146574044</c:v>
                </c:pt>
                <c:pt idx="54">
                  <c:v>59526.072154353125</c:v>
                </c:pt>
                <c:pt idx="55">
                  <c:v>60581.898825026081</c:v>
                </c:pt>
                <c:pt idx="56">
                  <c:v>61636.6570830122</c:v>
                </c:pt>
                <c:pt idx="57">
                  <c:v>62690.339805560237</c:v>
                </c:pt>
                <c:pt idx="58">
                  <c:v>63742.939822433938</c:v>
                </c:pt>
                <c:pt idx="59">
                  <c:v>64794.449915595476</c:v>
                </c:pt>
                <c:pt idx="60">
                  <c:v>65844.862818886773</c:v>
                </c:pt>
                <c:pt idx="61">
                  <c:v>66894.171217708688</c:v>
                </c:pt>
                <c:pt idx="62">
                  <c:v>67942.367748698089</c:v>
                </c:pt>
                <c:pt idx="63">
                  <c:v>68989.444999402767</c:v>
                </c:pt>
                <c:pt idx="64">
                  <c:v>70035.395507954148</c:v>
                </c:pt>
                <c:pt idx="65">
                  <c:v>71080.21176273789</c:v>
                </c:pt>
                <c:pt idx="66">
                  <c:v>72123.886202062204</c:v>
                </c:pt>
                <c:pt idx="67">
                  <c:v>73166.411213824016</c:v>
                </c:pt>
                <c:pt idx="68">
                  <c:v>74207.779135172925</c:v>
                </c:pt>
                <c:pt idx="69">
                  <c:v>75247.982252172835</c:v>
                </c:pt>
                <c:pt idx="70">
                  <c:v>76287.012799461416</c:v>
                </c:pt>
                <c:pt idx="71">
                  <c:v>77324.862959907274</c:v>
                </c:pt>
                <c:pt idx="72">
                  <c:v>78361.524864264778</c:v>
                </c:pt>
                <c:pt idx="73">
                  <c:v>79396.990590826681</c:v>
                </c:pt>
                <c:pt idx="74">
                  <c:v>80431.252165074329</c:v>
                </c:pt>
                <c:pt idx="75">
                  <c:v>81464.301559325642</c:v>
                </c:pt>
                <c:pt idx="76">
                  <c:v>82496.130692380641</c:v>
                </c:pt>
                <c:pt idx="77">
                  <c:v>83526.731429164691</c:v>
                </c:pt>
                <c:pt idx="78">
                  <c:v>84556.095580369307</c:v>
                </c:pt>
                <c:pt idx="79">
                  <c:v>85584.214902090636</c:v>
                </c:pt>
                <c:pt idx="80">
                  <c:v>86611.081095465444</c:v>
                </c:pt>
                <c:pt idx="81">
                  <c:v>87636.685806304769</c:v>
                </c:pt>
                <c:pt idx="82">
                  <c:v>88661.020624725032</c:v>
                </c:pt>
                <c:pt idx="83">
                  <c:v>89684.077084776771</c:v>
                </c:pt>
                <c:pt idx="84">
                  <c:v>90705.846664070865</c:v>
                </c:pt>
                <c:pt idx="85">
                  <c:v>91726.320783402261</c:v>
                </c:pt>
                <c:pt idx="86">
                  <c:v>92745.490806371221</c:v>
                </c:pt>
                <c:pt idx="87">
                  <c:v>93763.348039001983</c:v>
                </c:pt>
                <c:pt idx="88">
                  <c:v>94779.88372935896</c:v>
                </c:pt>
                <c:pt idx="89">
                  <c:v>95795.089067160327</c:v>
                </c:pt>
                <c:pt idx="90">
                  <c:v>96808.955183389044</c:v>
                </c:pt>
                <c:pt idx="91">
                  <c:v>97821.4731499013</c:v>
                </c:pt>
                <c:pt idx="92">
                  <c:v>98832.633979032311</c:v>
                </c:pt>
                <c:pt idx="93">
                  <c:v>99842.428623199536</c:v>
                </c:pt>
                <c:pt idx="94">
                  <c:v>100850.84797450322</c:v>
                </c:pt>
                <c:pt idx="95">
                  <c:v>101857.88286432429</c:v>
                </c:pt>
                <c:pt idx="96">
                  <c:v>102863.5240629195</c:v>
                </c:pt>
                <c:pt idx="97">
                  <c:v>103867.76227901403</c:v>
                </c:pt>
                <c:pt idx="98">
                  <c:v>104870.58815939119</c:v>
                </c:pt>
                <c:pt idx="99">
                  <c:v>105871.99228847955</c:v>
                </c:pt>
                <c:pt idx="100">
                  <c:v>106871.96518793718</c:v>
                </c:pt>
                <c:pt idx="101">
                  <c:v>107870.4973162332</c:v>
                </c:pt>
                <c:pt idx="102">
                  <c:v>108867.57906822654</c:v>
                </c:pt>
                <c:pt idx="103">
                  <c:v>109863.20077474184</c:v>
                </c:pt>
                <c:pt idx="104">
                  <c:v>110857.35270214258</c:v>
                </c:pt>
                <c:pt idx="105">
                  <c:v>111850.02505190135</c:v>
                </c:pt>
                <c:pt idx="106">
                  <c:v>112841.20796016719</c:v>
                </c:pt>
                <c:pt idx="107">
                  <c:v>113830.89149733013</c:v>
                </c:pt>
                <c:pt idx="108">
                  <c:v>114819.06566758284</c:v>
                </c:pt>
                <c:pt idx="109">
                  <c:v>115805.72040847925</c:v>
                </c:pt>
                <c:pt idx="110">
                  <c:v>116790.84559049031</c:v>
                </c:pt>
                <c:pt idx="111">
                  <c:v>117774.43101655679</c:v>
                </c:pt>
                <c:pt idx="112">
                  <c:v>118756.46642163905</c:v>
                </c:pt>
                <c:pt idx="113">
                  <c:v>119736.94147226388</c:v>
                </c:pt>
                <c:pt idx="114">
                  <c:v>120715.84576606822</c:v>
                </c:pt>
                <c:pt idx="115">
                  <c:v>121693.16883133994</c:v>
                </c:pt>
                <c:pt idx="116">
                  <c:v>122668.90012655547</c:v>
                </c:pt>
                <c:pt idx="117">
                  <c:v>123643.02903991444</c:v>
                </c:pt>
                <c:pt idx="118">
                  <c:v>124615.54488887117</c:v>
                </c:pt>
                <c:pt idx="119">
                  <c:v>125586.43691966294</c:v>
                </c:pt>
                <c:pt idx="120">
                  <c:v>126555.69430683534</c:v>
                </c:pt>
                <c:pt idx="121">
                  <c:v>127523.30615276423</c:v>
                </c:pt>
                <c:pt idx="122">
                  <c:v>128489.26148717465</c:v>
                </c:pt>
                <c:pt idx="123">
                  <c:v>129453.54926665648</c:v>
                </c:pt>
                <c:pt idx="124">
                  <c:v>130416.15837417688</c:v>
                </c:pt>
                <c:pt idx="125">
                  <c:v>131377.07761858942</c:v>
                </c:pt>
                <c:pt idx="126">
                  <c:v>132336.29573414006</c:v>
                </c:pt>
                <c:pt idx="127">
                  <c:v>133293.80137996972</c:v>
                </c:pt>
                <c:pt idx="128">
                  <c:v>134249.58313961359</c:v>
                </c:pt>
                <c:pt idx="129">
                  <c:v>135203.62952049708</c:v>
                </c:pt>
                <c:pt idx="130">
                  <c:v>136155.92895342849</c:v>
                </c:pt>
                <c:pt idx="131">
                  <c:v>137106.46979208812</c:v>
                </c:pt>
                <c:pt idx="132">
                  <c:v>138055.24031251416</c:v>
                </c:pt>
                <c:pt idx="133">
                  <c:v>139002.22871258503</c:v>
                </c:pt>
                <c:pt idx="134">
                  <c:v>139947.42311149838</c:v>
                </c:pt>
                <c:pt idx="135">
                  <c:v>140890.81154924651</c:v>
                </c:pt>
                <c:pt idx="136">
                  <c:v>141832.38198608832</c:v>
                </c:pt>
                <c:pt idx="137">
                  <c:v>142772.12230201773</c:v>
                </c:pt>
                <c:pt idx="138">
                  <c:v>143710.0202962287</c:v>
                </c:pt>
                <c:pt idx="139">
                  <c:v>144646.06368657641</c:v>
                </c:pt>
                <c:pt idx="140">
                  <c:v>145580.2401090351</c:v>
                </c:pt>
                <c:pt idx="141">
                  <c:v>146512.53711715221</c:v>
                </c:pt>
                <c:pt idx="142">
                  <c:v>147442.94218149877</c:v>
                </c:pt>
                <c:pt idx="143">
                  <c:v>148371.44268911632</c:v>
                </c:pt>
                <c:pt idx="144">
                  <c:v>149298.02594296</c:v>
                </c:pt>
                <c:pt idx="145">
                  <c:v>150222.67916133799</c:v>
                </c:pt>
                <c:pt idx="146">
                  <c:v>151145.38947734717</c:v>
                </c:pt>
                <c:pt idx="147">
                  <c:v>152066.14393830509</c:v>
                </c:pt>
                <c:pt idx="148">
                  <c:v>152984.92950517806</c:v>
                </c:pt>
                <c:pt idx="149">
                  <c:v>153901.73305200555</c:v>
                </c:pt>
                <c:pt idx="150">
                  <c:v>154816.54136532056</c:v>
                </c:pt>
                <c:pt idx="151">
                  <c:v>155729.34114356636</c:v>
                </c:pt>
                <c:pt idx="152">
                  <c:v>156640.11899650912</c:v>
                </c:pt>
                <c:pt idx="153">
                  <c:v>157548.86144464684</c:v>
                </c:pt>
                <c:pt idx="154">
                  <c:v>158455.55491861416</c:v>
                </c:pt>
                <c:pt idx="155">
                  <c:v>159360.18575858328</c:v>
                </c:pt>
                <c:pt idx="156">
                  <c:v>160262.74021366087</c:v>
                </c:pt>
                <c:pt idx="157">
                  <c:v>161163.20444128101</c:v>
                </c:pt>
                <c:pt idx="158">
                  <c:v>162061.56450659395</c:v>
                </c:pt>
                <c:pt idx="159">
                  <c:v>162957.80638185097</c:v>
                </c:pt>
                <c:pt idx="160">
                  <c:v>163851.91594578506</c:v>
                </c:pt>
                <c:pt idx="161">
                  <c:v>164743.8789829874</c:v>
                </c:pt>
                <c:pt idx="162">
                  <c:v>165633.68118327975</c:v>
                </c:pt>
                <c:pt idx="163">
                  <c:v>166521.30814108273</c:v>
                </c:pt>
                <c:pt idx="164">
                  <c:v>167406.74535477973</c:v>
                </c:pt>
                <c:pt idx="165">
                  <c:v>168289.97822607672</c:v>
                </c:pt>
                <c:pt idx="166">
                  <c:v>169170.99205935773</c:v>
                </c:pt>
                <c:pt idx="167">
                  <c:v>170049.77206103594</c:v>
                </c:pt>
                <c:pt idx="168">
                  <c:v>170926.30333890067</c:v>
                </c:pt>
                <c:pt idx="169">
                  <c:v>171800.57090145987</c:v>
                </c:pt>
                <c:pt idx="170">
                  <c:v>172672.55965727812</c:v>
                </c:pt>
                <c:pt idx="171">
                  <c:v>173542.2544143105</c:v>
                </c:pt>
                <c:pt idx="172">
                  <c:v>174409.63987923178</c:v>
                </c:pt>
                <c:pt idx="173">
                  <c:v>175274.70065676121</c:v>
                </c:pt>
                <c:pt idx="174">
                  <c:v>176137.42124898286</c:v>
                </c:pt>
                <c:pt idx="175">
                  <c:v>176997.78605466132</c:v>
                </c:pt>
                <c:pt idx="176">
                  <c:v>177855.77936855299</c:v>
                </c:pt>
                <c:pt idx="177">
                  <c:v>178711.3853807126</c:v>
                </c:pt>
                <c:pt idx="178">
                  <c:v>179564.5881757953</c:v>
                </c:pt>
                <c:pt idx="179">
                  <c:v>180415.3717323539</c:v>
                </c:pt>
                <c:pt idx="180">
                  <c:v>181263.71992213157</c:v>
                </c:pt>
                <c:pt idx="181">
                  <c:v>182109.61650934975</c:v>
                </c:pt>
                <c:pt idx="182">
                  <c:v>182953.04514999141</c:v>
                </c:pt>
                <c:pt idx="183">
                  <c:v>183793.98939107935</c:v>
                </c:pt>
                <c:pt idx="184">
                  <c:v>184632.43266994989</c:v>
                </c:pt>
                <c:pt idx="185">
                  <c:v>185468.35831352157</c:v>
                </c:pt>
                <c:pt idx="186">
                  <c:v>186301.74953755908</c:v>
                </c:pt>
                <c:pt idx="187">
                  <c:v>187132.58944593219</c:v>
                </c:pt>
                <c:pt idx="188">
                  <c:v>187960.86102986979</c:v>
                </c:pt>
                <c:pt idx="189">
                  <c:v>188786.54716720898</c:v>
                </c:pt>
                <c:pt idx="190">
                  <c:v>189609.63062163911</c:v>
                </c:pt>
                <c:pt idx="191">
                  <c:v>190430.09404194079</c:v>
                </c:pt>
                <c:pt idx="192">
                  <c:v>191247.91996121983</c:v>
                </c:pt>
                <c:pt idx="193">
                  <c:v>192063.09079613606</c:v>
                </c:pt>
                <c:pt idx="194">
                  <c:v>192875.5888461271</c:v>
                </c:pt>
                <c:pt idx="195">
                  <c:v>193685.39629262674</c:v>
                </c:pt>
                <c:pt idx="196">
                  <c:v>194492.4951982784</c:v>
                </c:pt>
                <c:pt idx="197">
                  <c:v>195296.86750614308</c:v>
                </c:pt>
                <c:pt idx="198">
                  <c:v>196098.49503890221</c:v>
                </c:pt>
                <c:pt idx="199">
                  <c:v>196897.35949805507</c:v>
                </c:pt>
                <c:pt idx="200">
                  <c:v>197693.44246311096</c:v>
                </c:pt>
                <c:pt idx="201">
                  <c:v>198486.72539077589</c:v>
                </c:pt>
                <c:pt idx="202">
                  <c:v>199277.18961413394</c:v>
                </c:pt>
                <c:pt idx="203">
                  <c:v>200064.81634182305</c:v>
                </c:pt>
                <c:pt idx="204">
                  <c:v>200849.58665720542</c:v>
                </c:pt>
                <c:pt idx="205">
                  <c:v>201631.48151753237</c:v>
                </c:pt>
                <c:pt idx="206">
                  <c:v>202410.48175310349</c:v>
                </c:pt>
                <c:pt idx="207">
                  <c:v>203186.56806642044</c:v>
                </c:pt>
                <c:pt idx="208">
                  <c:v>203959.72103133486</c:v>
                </c:pt>
                <c:pt idx="209">
                  <c:v>204729.92109219072</c:v>
                </c:pt>
                <c:pt idx="210">
                  <c:v>205497.14856296097</c:v>
                </c:pt>
                <c:pt idx="211">
                  <c:v>206261.38362637835</c:v>
                </c:pt>
                <c:pt idx="212">
                  <c:v>207022.60633306051</c:v>
                </c:pt>
                <c:pt idx="213">
                  <c:v>207780.79660062923</c:v>
                </c:pt>
                <c:pt idx="214">
                  <c:v>208535.93421282375</c:v>
                </c:pt>
                <c:pt idx="215">
                  <c:v>209287.99881860826</c:v>
                </c:pt>
                <c:pt idx="216">
                  <c:v>210036.96993127334</c:v>
                </c:pt>
                <c:pt idx="217">
                  <c:v>210782.82692753154</c:v>
                </c:pt>
                <c:pt idx="218">
                  <c:v>211525.54904660679</c:v>
                </c:pt>
                <c:pt idx="219">
                  <c:v>212265.11538931789</c:v>
                </c:pt>
                <c:pt idx="220">
                  <c:v>213001.50491715575</c:v>
                </c:pt>
                <c:pt idx="221">
                  <c:v>213734.69645135454</c:v>
                </c:pt>
                <c:pt idx="222">
                  <c:v>214464.66867195666</c:v>
                </c:pt>
                <c:pt idx="223">
                  <c:v>215191.40011687149</c:v>
                </c:pt>
                <c:pt idx="224">
                  <c:v>215914.86918092775</c:v>
                </c:pt>
                <c:pt idx="225">
                  <c:v>216635.05411491974</c:v>
                </c:pt>
                <c:pt idx="226">
                  <c:v>217351.93302464701</c:v>
                </c:pt>
                <c:pt idx="227">
                  <c:v>218065.48386994778</c:v>
                </c:pt>
                <c:pt idx="228">
                  <c:v>218775.68446372592</c:v>
                </c:pt>
                <c:pt idx="229">
                  <c:v>219482.51247097127</c:v>
                </c:pt>
                <c:pt idx="230">
                  <c:v>220185.9454077736</c:v>
                </c:pt>
                <c:pt idx="231">
                  <c:v>220885.96064032995</c:v>
                </c:pt>
                <c:pt idx="232">
                  <c:v>221582.53538394536</c:v>
                </c:pt>
                <c:pt idx="233">
                  <c:v>222275.64670202686</c:v>
                </c:pt>
                <c:pt idx="234">
                  <c:v>222965.27150507094</c:v>
                </c:pt>
                <c:pt idx="235">
                  <c:v>223651.38654964397</c:v>
                </c:pt>
                <c:pt idx="236">
                  <c:v>224333.96843735618</c:v>
                </c:pt>
                <c:pt idx="237">
                  <c:v>225012.99361382847</c:v>
                </c:pt>
                <c:pt idx="238">
                  <c:v>225688.43836765259</c:v>
                </c:pt>
                <c:pt idx="239">
                  <c:v>226360.27882934423</c:v>
                </c:pt>
                <c:pt idx="240">
                  <c:v>227028.49097028913</c:v>
                </c:pt>
                <c:pt idx="241">
                  <c:v>227693.05060168236</c:v>
                </c:pt>
                <c:pt idx="242">
                  <c:v>228353.93337346023</c:v>
                </c:pt>
                <c:pt idx="243">
                  <c:v>229011.11477322527</c:v>
                </c:pt>
                <c:pt idx="244">
                  <c:v>229664.57012516411</c:v>
                </c:pt>
                <c:pt idx="245">
                  <c:v>230314.27458895789</c:v>
                </c:pt>
                <c:pt idx="246">
                  <c:v>230960.20315868565</c:v>
                </c:pt>
                <c:pt idx="247">
                  <c:v>231602.33066172025</c:v>
                </c:pt>
                <c:pt idx="248">
                  <c:v>232240.63175761708</c:v>
                </c:pt>
                <c:pt idx="249">
                  <c:v>232875.08093699525</c:v>
                </c:pt>
                <c:pt idx="250">
                  <c:v>233505.65252041127</c:v>
                </c:pt>
                <c:pt idx="251">
                  <c:v>234132.32065722541</c:v>
                </c:pt>
                <c:pt idx="252">
                  <c:v>234755.05932446034</c:v>
                </c:pt>
                <c:pt idx="253">
                  <c:v>235373.84232565216</c:v>
                </c:pt>
                <c:pt idx="254">
                  <c:v>235988.64328969395</c:v>
                </c:pt>
                <c:pt idx="255">
                  <c:v>236599.43566967137</c:v>
                </c:pt>
                <c:pt idx="256">
                  <c:v>237206.19274169064</c:v>
                </c:pt>
                <c:pt idx="257">
                  <c:v>237808.88760369871</c:v>
                </c:pt>
                <c:pt idx="258">
                  <c:v>238407.49317429552</c:v>
                </c:pt>
                <c:pt idx="259">
                  <c:v>239001.98219153832</c:v>
                </c:pt>
                <c:pt idx="260">
                  <c:v>239592.32721173807</c:v>
                </c:pt>
                <c:pt idx="261">
                  <c:v>240178.50060824785</c:v>
                </c:pt>
                <c:pt idx="262">
                  <c:v>240760.47457024304</c:v>
                </c:pt>
                <c:pt idx="263">
                  <c:v>241338.22110149352</c:v>
                </c:pt>
                <c:pt idx="264">
                  <c:v>241911.71201912768</c:v>
                </c:pt>
                <c:pt idx="265">
                  <c:v>242480.91895238808</c:v>
                </c:pt>
                <c:pt idx="266">
                  <c:v>243045.8133413789</c:v>
                </c:pt>
                <c:pt idx="267">
                  <c:v>243606.36643580502</c:v>
                </c:pt>
                <c:pt idx="268">
                  <c:v>244162.54929370264</c:v>
                </c:pt>
                <c:pt idx="269">
                  <c:v>244714.33278016161</c:v>
                </c:pt>
                <c:pt idx="270">
                  <c:v>245261.68756603898</c:v>
                </c:pt>
                <c:pt idx="271">
                  <c:v>245804.58412666421</c:v>
                </c:pt>
                <c:pt idx="272">
                  <c:v>246342.99274053561</c:v>
                </c:pt>
                <c:pt idx="273">
                  <c:v>246876.88348800817</c:v>
                </c:pt>
                <c:pt idx="274">
                  <c:v>247406.22624997256</c:v>
                </c:pt>
                <c:pt idx="275">
                  <c:v>247930.99070652539</c:v>
                </c:pt>
                <c:pt idx="276">
                  <c:v>248451.14633563059</c:v>
                </c:pt>
                <c:pt idx="277">
                  <c:v>248966.66241177183</c:v>
                </c:pt>
                <c:pt idx="278">
                  <c:v>249477.50800459602</c:v>
                </c:pt>
                <c:pt idx="279">
                  <c:v>249983.65197754771</c:v>
                </c:pt>
                <c:pt idx="280">
                  <c:v>250485.06298649442</c:v>
                </c:pt>
                <c:pt idx="281">
                  <c:v>250981.70947834279</c:v>
                </c:pt>
                <c:pt idx="282">
                  <c:v>251473.55968964548</c:v>
                </c:pt>
                <c:pt idx="283">
                  <c:v>251960.58164519886</c:v>
                </c:pt>
                <c:pt idx="284">
                  <c:v>252442.7431566313</c:v>
                </c:pt>
                <c:pt idx="285">
                  <c:v>252920.01182098195</c:v>
                </c:pt>
                <c:pt idx="286">
                  <c:v>253392.3550192703</c:v>
                </c:pt>
                <c:pt idx="287">
                  <c:v>253859.73991505589</c:v>
                </c:pt>
                <c:pt idx="288">
                  <c:v>254322.13345298875</c:v>
                </c:pt>
                <c:pt idx="289">
                  <c:v>254779.50235734985</c:v>
                </c:pt>
                <c:pt idx="290">
                  <c:v>255231.81313058201</c:v>
                </c:pt>
                <c:pt idx="291">
                  <c:v>255679.03205181108</c:v>
                </c:pt>
                <c:pt idx="292">
                  <c:v>256121.12517535701</c:v>
                </c:pt>
                <c:pt idx="293">
                  <c:v>256558.05832923527</c:v>
                </c:pt>
                <c:pt idx="294">
                  <c:v>256989.79711364803</c:v>
                </c:pt>
                <c:pt idx="295">
                  <c:v>257416.30689946556</c:v>
                </c:pt>
                <c:pt idx="296">
                  <c:v>257837.55282669724</c:v>
                </c:pt>
                <c:pt idx="297">
                  <c:v>258253.49980295246</c:v>
                </c:pt>
                <c:pt idx="298">
                  <c:v>258664.11250189139</c:v>
                </c:pt>
                <c:pt idx="299">
                  <c:v>259069.35536166525</c:v>
                </c:pt>
                <c:pt idx="300">
                  <c:v>259469.1925833463</c:v>
                </c:pt>
                <c:pt idx="301">
                  <c:v>259863.58812934722</c:v>
                </c:pt>
                <c:pt idx="302">
                  <c:v>260252.50572183015</c:v>
                </c:pt>
                <c:pt idx="303">
                  <c:v>260635.908841105</c:v>
                </c:pt>
                <c:pt idx="304">
                  <c:v>261013.76072401702</c:v>
                </c:pt>
                <c:pt idx="305">
                  <c:v>261386.02436232381</c:v>
                </c:pt>
                <c:pt idx="306">
                  <c:v>261752.66250106131</c:v>
                </c:pt>
                <c:pt idx="307">
                  <c:v>262113.63763689908</c:v>
                </c:pt>
                <c:pt idx="308">
                  <c:v>262468.91201648442</c:v>
                </c:pt>
                <c:pt idx="309">
                  <c:v>262818.44763477572</c:v>
                </c:pt>
                <c:pt idx="310">
                  <c:v>263162.2062333643</c:v>
                </c:pt>
                <c:pt idx="311">
                  <c:v>263500.14929878543</c:v>
                </c:pt>
                <c:pt idx="312">
                  <c:v>263832.23806081805</c:v>
                </c:pt>
                <c:pt idx="313">
                  <c:v>264158.43349077291</c:v>
                </c:pt>
                <c:pt idx="314">
                  <c:v>264478.69629976951</c:v>
                </c:pt>
                <c:pt idx="315">
                  <c:v>264792.98693700141</c:v>
                </c:pt>
                <c:pt idx="316">
                  <c:v>265101.26558799017</c:v>
                </c:pt>
                <c:pt idx="317">
                  <c:v>265403.49217282759</c:v>
                </c:pt>
                <c:pt idx="318">
                  <c:v>265699.62634440593</c:v>
                </c:pt>
                <c:pt idx="319">
                  <c:v>265989.6274866368</c:v>
                </c:pt>
                <c:pt idx="320">
                  <c:v>266273.4547126579</c:v>
                </c:pt>
                <c:pt idx="321">
                  <c:v>266551.06686302781</c:v>
                </c:pt>
                <c:pt idx="322">
                  <c:v>266822.42250390886</c:v>
                </c:pt>
                <c:pt idx="323">
                  <c:v>267087.47992523777</c:v>
                </c:pt>
                <c:pt idx="324">
                  <c:v>267346.19713888422</c:v>
                </c:pt>
                <c:pt idx="325">
                  <c:v>267598.53187679697</c:v>
                </c:pt>
                <c:pt idx="326">
                  <c:v>267844.44158913783</c:v>
                </c:pt>
                <c:pt idx="327">
                  <c:v>268083.88344240299</c:v>
                </c:pt>
                <c:pt idx="328">
                  <c:v>268316.81431753194</c:v>
                </c:pt>
                <c:pt idx="329">
                  <c:v>268543.19080800377</c:v>
                </c:pt>
                <c:pt idx="330">
                  <c:v>268762.96921792073</c:v>
                </c:pt>
                <c:pt idx="331">
                  <c:v>268976.10556007916</c:v>
                </c:pt>
                <c:pt idx="332">
                  <c:v>269182.55555402732</c:v>
                </c:pt>
                <c:pt idx="333">
                  <c:v>269382.27462411049</c:v>
                </c:pt>
                <c:pt idx="334">
                  <c:v>269575.21789750288</c:v>
                </c:pt>
                <c:pt idx="335">
                  <c:v>269761.34020222654</c:v>
                </c:pt>
                <c:pt idx="336">
                  <c:v>269940.59606515703</c:v>
                </c:pt>
                <c:pt idx="337">
                  <c:v>270112.93971001578</c:v>
                </c:pt>
                <c:pt idx="338">
                  <c:v>270278.32505534892</c:v>
                </c:pt>
                <c:pt idx="339">
                  <c:v>270436.70571249293</c:v>
                </c:pt>
                <c:pt idx="340">
                  <c:v>270588.03498352657</c:v>
                </c:pt>
                <c:pt idx="341">
                  <c:v>270732.26585920912</c:v>
                </c:pt>
                <c:pt idx="342">
                  <c:v>270869.35101690493</c:v>
                </c:pt>
                <c:pt idx="343">
                  <c:v>270999.24281849404</c:v>
                </c:pt>
                <c:pt idx="344">
                  <c:v>271121.89330826909</c:v>
                </c:pt>
                <c:pt idx="345">
                  <c:v>271237.25421081798</c:v>
                </c:pt>
                <c:pt idx="346">
                  <c:v>271345.27692889253</c:v>
                </c:pt>
                <c:pt idx="347">
                  <c:v>271445.91254126292</c:v>
                </c:pt>
                <c:pt idx="348">
                  <c:v>271539.11180055782</c:v>
                </c:pt>
                <c:pt idx="349">
                  <c:v>271624.82513109001</c:v>
                </c:pt>
                <c:pt idx="350">
                  <c:v>271703.00262666779</c:v>
                </c:pt>
                <c:pt idx="351">
                  <c:v>271773.59404839139</c:v>
                </c:pt>
                <c:pt idx="352">
                  <c:v>271836.5488224352</c:v>
                </c:pt>
                <c:pt idx="353">
                  <c:v>271891.8160378146</c:v>
                </c:pt>
                <c:pt idx="354">
                  <c:v>271939.34444413858</c:v>
                </c:pt>
                <c:pt idx="355">
                  <c:v>271979.08244934672</c:v>
                </c:pt>
                <c:pt idx="356">
                  <c:v>272010.97811743157</c:v>
                </c:pt>
                <c:pt idx="357">
                  <c:v>272034.97916614567</c:v>
                </c:pt>
                <c:pt idx="358">
                  <c:v>272051.03296469321</c:v>
                </c:pt>
                <c:pt idx="359">
                  <c:v>272059.08653140644</c:v>
                </c:pt>
              </c:numCache>
            </c:numRef>
          </c:yVal>
          <c:smooth val="1"/>
          <c:extLst>
            <c:ext xmlns:c16="http://schemas.microsoft.com/office/drawing/2014/chart" uri="{C3380CC4-5D6E-409C-BE32-E72D297353CC}">
              <c16:uniqueId val="{00000002-1FF1-4571-B8B3-4D75277DD30A}"/>
            </c:ext>
          </c:extLst>
        </c:ser>
        <c:ser>
          <c:idx val="5"/>
          <c:order val="5"/>
          <c:tx>
            <c:strRef>
              <c:f>'Amoritization Schedule'!$R$5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Schedule'!$R$6:$R$365</c:f>
              <c:numCache>
                <c:formatCode>"$"#,##0.00_);[Red]\("$"#,##0.00\)</c:formatCode>
                <c:ptCount val="360"/>
                <c:pt idx="0">
                  <c:v>1216.0885736983614</c:v>
                </c:pt>
                <c:pt idx="1">
                  <c:v>2432.1771473967228</c:v>
                </c:pt>
                <c:pt idx="2">
                  <c:v>3648.2657210950842</c:v>
                </c:pt>
                <c:pt idx="3">
                  <c:v>4864.3542947934457</c:v>
                </c:pt>
                <c:pt idx="4">
                  <c:v>6080.4428684918066</c:v>
                </c:pt>
                <c:pt idx="5">
                  <c:v>7296.5314421901685</c:v>
                </c:pt>
                <c:pt idx="6">
                  <c:v>8512.6200158885295</c:v>
                </c:pt>
                <c:pt idx="7">
                  <c:v>9728.7085895868913</c:v>
                </c:pt>
                <c:pt idx="8">
                  <c:v>10944.797163285253</c:v>
                </c:pt>
                <c:pt idx="9">
                  <c:v>12160.885736983615</c:v>
                </c:pt>
                <c:pt idx="10">
                  <c:v>13376.974310681977</c:v>
                </c:pt>
                <c:pt idx="11">
                  <c:v>14593.062884380337</c:v>
                </c:pt>
                <c:pt idx="12">
                  <c:v>15809.151458078699</c:v>
                </c:pt>
                <c:pt idx="13">
                  <c:v>17025.240031777063</c:v>
                </c:pt>
                <c:pt idx="14">
                  <c:v>18241.328605475424</c:v>
                </c:pt>
                <c:pt idx="15">
                  <c:v>19457.417179173786</c:v>
                </c:pt>
                <c:pt idx="16">
                  <c:v>20673.505752872145</c:v>
                </c:pt>
                <c:pt idx="17">
                  <c:v>21889.594326570506</c:v>
                </c:pt>
                <c:pt idx="18">
                  <c:v>23105.682900268868</c:v>
                </c:pt>
                <c:pt idx="19">
                  <c:v>24321.77147396723</c:v>
                </c:pt>
                <c:pt idx="20">
                  <c:v>25537.860047665592</c:v>
                </c:pt>
                <c:pt idx="21">
                  <c:v>26753.948621363954</c:v>
                </c:pt>
                <c:pt idx="22">
                  <c:v>27970.037195062316</c:v>
                </c:pt>
                <c:pt idx="23">
                  <c:v>29186.125768760674</c:v>
                </c:pt>
                <c:pt idx="24">
                  <c:v>30402.214342459036</c:v>
                </c:pt>
                <c:pt idx="25">
                  <c:v>31618.302916157398</c:v>
                </c:pt>
                <c:pt idx="26">
                  <c:v>32834.391489855756</c:v>
                </c:pt>
                <c:pt idx="27">
                  <c:v>34050.480063554118</c:v>
                </c:pt>
                <c:pt idx="28">
                  <c:v>35266.56863725248</c:v>
                </c:pt>
                <c:pt idx="29">
                  <c:v>36482.657210950842</c:v>
                </c:pt>
                <c:pt idx="30">
                  <c:v>37698.745784649211</c:v>
                </c:pt>
                <c:pt idx="31">
                  <c:v>38914.834358347565</c:v>
                </c:pt>
                <c:pt idx="32">
                  <c:v>40130.922932045927</c:v>
                </c:pt>
                <c:pt idx="33">
                  <c:v>41347.011505744296</c:v>
                </c:pt>
                <c:pt idx="34">
                  <c:v>42563.100079442651</c:v>
                </c:pt>
                <c:pt idx="35">
                  <c:v>43779.188653141013</c:v>
                </c:pt>
                <c:pt idx="36">
                  <c:v>44995.277226839375</c:v>
                </c:pt>
                <c:pt idx="37">
                  <c:v>46211.365800537729</c:v>
                </c:pt>
                <c:pt idx="38">
                  <c:v>47427.454374236091</c:v>
                </c:pt>
                <c:pt idx="39">
                  <c:v>48643.542947934453</c:v>
                </c:pt>
                <c:pt idx="40">
                  <c:v>49859.631521632815</c:v>
                </c:pt>
                <c:pt idx="41">
                  <c:v>51075.720095331169</c:v>
                </c:pt>
                <c:pt idx="42">
                  <c:v>52291.808669029539</c:v>
                </c:pt>
                <c:pt idx="43">
                  <c:v>53507.8972427279</c:v>
                </c:pt>
                <c:pt idx="44">
                  <c:v>54723.985816426262</c:v>
                </c:pt>
                <c:pt idx="45">
                  <c:v>55940.074390124624</c:v>
                </c:pt>
                <c:pt idx="46">
                  <c:v>57156.162963822986</c:v>
                </c:pt>
                <c:pt idx="47">
                  <c:v>58372.251537521348</c:v>
                </c:pt>
                <c:pt idx="48">
                  <c:v>59588.34011121971</c:v>
                </c:pt>
                <c:pt idx="49">
                  <c:v>60804.428684918072</c:v>
                </c:pt>
                <c:pt idx="50">
                  <c:v>62020.517258616426</c:v>
                </c:pt>
                <c:pt idx="51">
                  <c:v>63236.605832314795</c:v>
                </c:pt>
                <c:pt idx="52">
                  <c:v>64452.694406013157</c:v>
                </c:pt>
                <c:pt idx="53">
                  <c:v>65668.782979711512</c:v>
                </c:pt>
                <c:pt idx="54">
                  <c:v>66884.871553409874</c:v>
                </c:pt>
                <c:pt idx="55">
                  <c:v>68100.960127108236</c:v>
                </c:pt>
                <c:pt idx="56">
                  <c:v>69317.048700806597</c:v>
                </c:pt>
                <c:pt idx="57">
                  <c:v>70533.137274504959</c:v>
                </c:pt>
                <c:pt idx="58">
                  <c:v>71749.225848203321</c:v>
                </c:pt>
                <c:pt idx="59">
                  <c:v>72965.314421901683</c:v>
                </c:pt>
                <c:pt idx="60">
                  <c:v>74181.402995600045</c:v>
                </c:pt>
                <c:pt idx="61">
                  <c:v>75397.491569298421</c:v>
                </c:pt>
                <c:pt idx="62">
                  <c:v>76613.580142996783</c:v>
                </c:pt>
                <c:pt idx="63">
                  <c:v>77829.668716695145</c:v>
                </c:pt>
                <c:pt idx="64">
                  <c:v>79045.757290393492</c:v>
                </c:pt>
                <c:pt idx="65">
                  <c:v>80261.845864091869</c:v>
                </c:pt>
                <c:pt idx="66">
                  <c:v>81477.934437790231</c:v>
                </c:pt>
                <c:pt idx="67">
                  <c:v>82694.023011488593</c:v>
                </c:pt>
                <c:pt idx="68">
                  <c:v>83910.111585186954</c:v>
                </c:pt>
                <c:pt idx="69">
                  <c:v>85126.200158885331</c:v>
                </c:pt>
                <c:pt idx="70">
                  <c:v>86342.288732583678</c:v>
                </c:pt>
                <c:pt idx="71">
                  <c:v>87558.377306282055</c:v>
                </c:pt>
                <c:pt idx="72">
                  <c:v>88774.465879980417</c:v>
                </c:pt>
                <c:pt idx="73">
                  <c:v>89990.554453678778</c:v>
                </c:pt>
                <c:pt idx="74">
                  <c:v>91206.64302737714</c:v>
                </c:pt>
                <c:pt idx="75">
                  <c:v>92422.731601075502</c:v>
                </c:pt>
                <c:pt idx="76">
                  <c:v>93638.820174773864</c:v>
                </c:pt>
                <c:pt idx="77">
                  <c:v>94854.908748472226</c:v>
                </c:pt>
                <c:pt idx="78">
                  <c:v>96070.997322170588</c:v>
                </c:pt>
                <c:pt idx="79">
                  <c:v>97287.08589586895</c:v>
                </c:pt>
                <c:pt idx="80">
                  <c:v>98503.174469567311</c:v>
                </c:pt>
                <c:pt idx="81">
                  <c:v>99719.263043265673</c:v>
                </c:pt>
                <c:pt idx="82">
                  <c:v>100935.35161696404</c:v>
                </c:pt>
                <c:pt idx="83">
                  <c:v>102151.4401906624</c:v>
                </c:pt>
                <c:pt idx="84">
                  <c:v>103367.52876436076</c:v>
                </c:pt>
                <c:pt idx="85">
                  <c:v>104583.61733805912</c:v>
                </c:pt>
                <c:pt idx="86">
                  <c:v>105799.70591175748</c:v>
                </c:pt>
                <c:pt idx="87">
                  <c:v>107015.79448545584</c:v>
                </c:pt>
                <c:pt idx="88">
                  <c:v>108231.88305915421</c:v>
                </c:pt>
                <c:pt idx="89">
                  <c:v>109447.97163285257</c:v>
                </c:pt>
                <c:pt idx="90">
                  <c:v>110664.06020655093</c:v>
                </c:pt>
                <c:pt idx="91">
                  <c:v>111880.14878024929</c:v>
                </c:pt>
                <c:pt idx="92">
                  <c:v>113096.23735394765</c:v>
                </c:pt>
                <c:pt idx="93">
                  <c:v>114312.32592764602</c:v>
                </c:pt>
                <c:pt idx="94">
                  <c:v>115528.41450134438</c:v>
                </c:pt>
                <c:pt idx="95">
                  <c:v>116744.50307504274</c:v>
                </c:pt>
                <c:pt idx="96">
                  <c:v>117960.5916487411</c:v>
                </c:pt>
                <c:pt idx="97">
                  <c:v>119176.68022243946</c:v>
                </c:pt>
                <c:pt idx="98">
                  <c:v>120392.76879613783</c:v>
                </c:pt>
                <c:pt idx="99">
                  <c:v>121608.85736983619</c:v>
                </c:pt>
                <c:pt idx="100">
                  <c:v>122824.94594353456</c:v>
                </c:pt>
                <c:pt idx="101">
                  <c:v>124041.03451723293</c:v>
                </c:pt>
                <c:pt idx="102">
                  <c:v>125257.12309093129</c:v>
                </c:pt>
                <c:pt idx="103">
                  <c:v>126473.21166462965</c:v>
                </c:pt>
                <c:pt idx="104">
                  <c:v>127689.30023832801</c:v>
                </c:pt>
                <c:pt idx="105">
                  <c:v>128905.38881202637</c:v>
                </c:pt>
                <c:pt idx="106">
                  <c:v>130121.47738572473</c:v>
                </c:pt>
                <c:pt idx="107">
                  <c:v>131337.56595942308</c:v>
                </c:pt>
                <c:pt idx="108">
                  <c:v>132553.65453312144</c:v>
                </c:pt>
                <c:pt idx="109">
                  <c:v>133769.74310681981</c:v>
                </c:pt>
                <c:pt idx="110">
                  <c:v>134985.83168051817</c:v>
                </c:pt>
                <c:pt idx="111">
                  <c:v>136201.92025421653</c:v>
                </c:pt>
                <c:pt idx="112">
                  <c:v>137418.00882791489</c:v>
                </c:pt>
                <c:pt idx="113">
                  <c:v>138634.09740161325</c:v>
                </c:pt>
                <c:pt idx="114">
                  <c:v>139850.18597531162</c:v>
                </c:pt>
                <c:pt idx="115">
                  <c:v>141066.27454900998</c:v>
                </c:pt>
                <c:pt idx="116">
                  <c:v>142282.36312270834</c:v>
                </c:pt>
                <c:pt idx="117">
                  <c:v>143498.4516964067</c:v>
                </c:pt>
                <c:pt idx="118">
                  <c:v>144714.54027010506</c:v>
                </c:pt>
                <c:pt idx="119">
                  <c:v>145930.62884380342</c:v>
                </c:pt>
                <c:pt idx="120">
                  <c:v>147146.71741750179</c:v>
                </c:pt>
                <c:pt idx="121">
                  <c:v>148362.80599120015</c:v>
                </c:pt>
                <c:pt idx="122">
                  <c:v>149578.89456489851</c:v>
                </c:pt>
                <c:pt idx="123">
                  <c:v>150794.98313859684</c:v>
                </c:pt>
                <c:pt idx="124">
                  <c:v>152011.07171229523</c:v>
                </c:pt>
                <c:pt idx="125">
                  <c:v>153227.16028599357</c:v>
                </c:pt>
                <c:pt idx="126">
                  <c:v>154443.24885969193</c:v>
                </c:pt>
                <c:pt idx="127">
                  <c:v>155659.33743339032</c:v>
                </c:pt>
                <c:pt idx="128">
                  <c:v>156875.42600708868</c:v>
                </c:pt>
                <c:pt idx="129">
                  <c:v>158091.51458078701</c:v>
                </c:pt>
                <c:pt idx="130">
                  <c:v>159307.6031544854</c:v>
                </c:pt>
                <c:pt idx="131">
                  <c:v>160523.69172818377</c:v>
                </c:pt>
                <c:pt idx="132">
                  <c:v>161739.78030188213</c:v>
                </c:pt>
                <c:pt idx="133">
                  <c:v>162955.86887558049</c:v>
                </c:pt>
                <c:pt idx="134">
                  <c:v>164171.95744927885</c:v>
                </c:pt>
                <c:pt idx="135">
                  <c:v>165388.04602297721</c:v>
                </c:pt>
                <c:pt idx="136">
                  <c:v>166604.13459667558</c:v>
                </c:pt>
                <c:pt idx="137">
                  <c:v>167820.22317037391</c:v>
                </c:pt>
                <c:pt idx="138">
                  <c:v>169036.3117440723</c:v>
                </c:pt>
                <c:pt idx="139">
                  <c:v>170252.40031777066</c:v>
                </c:pt>
                <c:pt idx="140">
                  <c:v>171468.48889146902</c:v>
                </c:pt>
                <c:pt idx="141">
                  <c:v>172684.57746516739</c:v>
                </c:pt>
                <c:pt idx="142">
                  <c:v>173900.66603886572</c:v>
                </c:pt>
                <c:pt idx="143">
                  <c:v>175116.75461256408</c:v>
                </c:pt>
                <c:pt idx="144">
                  <c:v>176332.84318626244</c:v>
                </c:pt>
                <c:pt idx="145">
                  <c:v>177548.9317599608</c:v>
                </c:pt>
                <c:pt idx="146">
                  <c:v>178765.02033365917</c:v>
                </c:pt>
                <c:pt idx="147">
                  <c:v>179981.10890735753</c:v>
                </c:pt>
                <c:pt idx="148">
                  <c:v>181197.19748105589</c:v>
                </c:pt>
                <c:pt idx="149">
                  <c:v>182413.28605475425</c:v>
                </c:pt>
                <c:pt idx="150">
                  <c:v>183629.37462845261</c:v>
                </c:pt>
                <c:pt idx="151">
                  <c:v>184845.46320215098</c:v>
                </c:pt>
                <c:pt idx="152">
                  <c:v>186061.55177584934</c:v>
                </c:pt>
                <c:pt idx="153">
                  <c:v>187277.64034954767</c:v>
                </c:pt>
                <c:pt idx="154">
                  <c:v>188493.72892324603</c:v>
                </c:pt>
                <c:pt idx="155">
                  <c:v>189709.81749694439</c:v>
                </c:pt>
                <c:pt idx="156">
                  <c:v>190925.90607064276</c:v>
                </c:pt>
                <c:pt idx="157">
                  <c:v>192141.99464434112</c:v>
                </c:pt>
                <c:pt idx="158">
                  <c:v>193358.08321803951</c:v>
                </c:pt>
                <c:pt idx="159">
                  <c:v>194574.17179173784</c:v>
                </c:pt>
                <c:pt idx="160">
                  <c:v>195790.26036543623</c:v>
                </c:pt>
                <c:pt idx="161">
                  <c:v>197006.34893913459</c:v>
                </c:pt>
                <c:pt idx="162">
                  <c:v>198222.43751283296</c:v>
                </c:pt>
                <c:pt idx="163">
                  <c:v>199438.52608653132</c:v>
                </c:pt>
                <c:pt idx="164">
                  <c:v>200654.61466022965</c:v>
                </c:pt>
                <c:pt idx="165">
                  <c:v>201870.70323392801</c:v>
                </c:pt>
                <c:pt idx="166">
                  <c:v>203086.79180762637</c:v>
                </c:pt>
                <c:pt idx="167">
                  <c:v>204302.88038132474</c:v>
                </c:pt>
                <c:pt idx="168">
                  <c:v>205518.9689550231</c:v>
                </c:pt>
                <c:pt idx="169">
                  <c:v>206735.05752872146</c:v>
                </c:pt>
                <c:pt idx="170">
                  <c:v>207951.14610241982</c:v>
                </c:pt>
                <c:pt idx="171">
                  <c:v>209167.23467611818</c:v>
                </c:pt>
                <c:pt idx="172">
                  <c:v>210383.32324981655</c:v>
                </c:pt>
                <c:pt idx="173">
                  <c:v>211599.41182351491</c:v>
                </c:pt>
                <c:pt idx="174">
                  <c:v>212815.50039721327</c:v>
                </c:pt>
                <c:pt idx="175">
                  <c:v>214031.58897091163</c:v>
                </c:pt>
                <c:pt idx="176">
                  <c:v>215247.67754460999</c:v>
                </c:pt>
                <c:pt idx="177">
                  <c:v>216463.76611830833</c:v>
                </c:pt>
                <c:pt idx="178">
                  <c:v>217679.85469200669</c:v>
                </c:pt>
                <c:pt idx="179">
                  <c:v>218895.94326570508</c:v>
                </c:pt>
                <c:pt idx="180">
                  <c:v>220112.03183940344</c:v>
                </c:pt>
                <c:pt idx="181">
                  <c:v>221328.1204131018</c:v>
                </c:pt>
                <c:pt idx="182">
                  <c:v>222544.20898680016</c:v>
                </c:pt>
                <c:pt idx="183">
                  <c:v>223760.29756049853</c:v>
                </c:pt>
                <c:pt idx="184">
                  <c:v>224976.38613419689</c:v>
                </c:pt>
                <c:pt idx="185">
                  <c:v>226192.47470789525</c:v>
                </c:pt>
                <c:pt idx="186">
                  <c:v>227408.56328159361</c:v>
                </c:pt>
                <c:pt idx="187">
                  <c:v>228624.65185529197</c:v>
                </c:pt>
                <c:pt idx="188">
                  <c:v>229840.74042899034</c:v>
                </c:pt>
                <c:pt idx="189">
                  <c:v>231056.8290026887</c:v>
                </c:pt>
                <c:pt idx="190">
                  <c:v>232272.91757638706</c:v>
                </c:pt>
                <c:pt idx="191">
                  <c:v>233489.00615008539</c:v>
                </c:pt>
                <c:pt idx="192">
                  <c:v>234705.09472378378</c:v>
                </c:pt>
                <c:pt idx="193">
                  <c:v>235921.18329748212</c:v>
                </c:pt>
                <c:pt idx="194">
                  <c:v>237137.27187118051</c:v>
                </c:pt>
                <c:pt idx="195">
                  <c:v>238353.36044487887</c:v>
                </c:pt>
                <c:pt idx="196">
                  <c:v>239569.44901857723</c:v>
                </c:pt>
                <c:pt idx="197">
                  <c:v>240785.53759227559</c:v>
                </c:pt>
                <c:pt idx="198">
                  <c:v>242001.62616597395</c:v>
                </c:pt>
                <c:pt idx="199">
                  <c:v>243217.71473967232</c:v>
                </c:pt>
                <c:pt idx="200">
                  <c:v>244433.80331337068</c:v>
                </c:pt>
                <c:pt idx="201">
                  <c:v>245649.89188706904</c:v>
                </c:pt>
                <c:pt idx="202">
                  <c:v>246865.9804607674</c:v>
                </c:pt>
                <c:pt idx="203">
                  <c:v>248082.06903446579</c:v>
                </c:pt>
                <c:pt idx="204">
                  <c:v>249298.15760816413</c:v>
                </c:pt>
                <c:pt idx="205">
                  <c:v>250514.24618186249</c:v>
                </c:pt>
                <c:pt idx="206">
                  <c:v>251730.33475556085</c:v>
                </c:pt>
                <c:pt idx="207">
                  <c:v>252946.42332925921</c:v>
                </c:pt>
                <c:pt idx="208">
                  <c:v>254162.51190295757</c:v>
                </c:pt>
                <c:pt idx="209">
                  <c:v>255378.60047665593</c:v>
                </c:pt>
                <c:pt idx="210">
                  <c:v>256594.68905035433</c:v>
                </c:pt>
                <c:pt idx="211">
                  <c:v>257810.77762405269</c:v>
                </c:pt>
                <c:pt idx="212">
                  <c:v>259026.86619775105</c:v>
                </c:pt>
                <c:pt idx="213">
                  <c:v>260242.95477144938</c:v>
                </c:pt>
                <c:pt idx="214">
                  <c:v>261459.04334514774</c:v>
                </c:pt>
                <c:pt idx="215">
                  <c:v>262675.13191884611</c:v>
                </c:pt>
                <c:pt idx="216">
                  <c:v>263891.22049254447</c:v>
                </c:pt>
                <c:pt idx="217">
                  <c:v>265107.30906624283</c:v>
                </c:pt>
                <c:pt idx="218">
                  <c:v>266323.39763994119</c:v>
                </c:pt>
                <c:pt idx="219">
                  <c:v>267539.48621363955</c:v>
                </c:pt>
                <c:pt idx="220">
                  <c:v>268755.57478733792</c:v>
                </c:pt>
                <c:pt idx="221">
                  <c:v>269971.66336103628</c:v>
                </c:pt>
                <c:pt idx="222">
                  <c:v>271187.75193473464</c:v>
                </c:pt>
                <c:pt idx="223">
                  <c:v>272403.840508433</c:v>
                </c:pt>
                <c:pt idx="224">
                  <c:v>273619.92908213136</c:v>
                </c:pt>
                <c:pt idx="225">
                  <c:v>274836.01765582978</c:v>
                </c:pt>
                <c:pt idx="226">
                  <c:v>276052.10622952809</c:v>
                </c:pt>
                <c:pt idx="227">
                  <c:v>277268.19480322645</c:v>
                </c:pt>
                <c:pt idx="228">
                  <c:v>278484.28337692481</c:v>
                </c:pt>
                <c:pt idx="229">
                  <c:v>279700.37195062317</c:v>
                </c:pt>
                <c:pt idx="230">
                  <c:v>280916.46052432153</c:v>
                </c:pt>
                <c:pt idx="231">
                  <c:v>282132.54909801995</c:v>
                </c:pt>
                <c:pt idx="232">
                  <c:v>283348.63767171832</c:v>
                </c:pt>
                <c:pt idx="233">
                  <c:v>284564.72624541668</c:v>
                </c:pt>
                <c:pt idx="234">
                  <c:v>285780.81481911504</c:v>
                </c:pt>
                <c:pt idx="235">
                  <c:v>286996.9033928134</c:v>
                </c:pt>
                <c:pt idx="236">
                  <c:v>288212.9919665117</c:v>
                </c:pt>
                <c:pt idx="237">
                  <c:v>289429.08054021007</c:v>
                </c:pt>
                <c:pt idx="238">
                  <c:v>290645.16911390843</c:v>
                </c:pt>
                <c:pt idx="239">
                  <c:v>291861.25768760685</c:v>
                </c:pt>
                <c:pt idx="240">
                  <c:v>293077.34626130515</c:v>
                </c:pt>
                <c:pt idx="241">
                  <c:v>294293.43483500351</c:v>
                </c:pt>
                <c:pt idx="242">
                  <c:v>295509.52340870188</c:v>
                </c:pt>
                <c:pt idx="243">
                  <c:v>296725.61198240024</c:v>
                </c:pt>
                <c:pt idx="244">
                  <c:v>297941.7005560986</c:v>
                </c:pt>
                <c:pt idx="245">
                  <c:v>299157.78912979702</c:v>
                </c:pt>
                <c:pt idx="246">
                  <c:v>300373.87770349538</c:v>
                </c:pt>
                <c:pt idx="247">
                  <c:v>301589.96627719374</c:v>
                </c:pt>
                <c:pt idx="248">
                  <c:v>302806.05485089211</c:v>
                </c:pt>
                <c:pt idx="249">
                  <c:v>304022.14342459047</c:v>
                </c:pt>
                <c:pt idx="250">
                  <c:v>305238.23199828877</c:v>
                </c:pt>
                <c:pt idx="251">
                  <c:v>306454.32057198719</c:v>
                </c:pt>
                <c:pt idx="252">
                  <c:v>307670.40914568549</c:v>
                </c:pt>
                <c:pt idx="253">
                  <c:v>308886.49771938391</c:v>
                </c:pt>
                <c:pt idx="254">
                  <c:v>310102.58629308222</c:v>
                </c:pt>
                <c:pt idx="255">
                  <c:v>311318.67486678064</c:v>
                </c:pt>
                <c:pt idx="256">
                  <c:v>312534.76344047894</c:v>
                </c:pt>
                <c:pt idx="257">
                  <c:v>313750.8520141773</c:v>
                </c:pt>
                <c:pt idx="258">
                  <c:v>314966.94058787567</c:v>
                </c:pt>
                <c:pt idx="259">
                  <c:v>316183.02916157409</c:v>
                </c:pt>
                <c:pt idx="260">
                  <c:v>317399.11773527239</c:v>
                </c:pt>
                <c:pt idx="261">
                  <c:v>318615.20630897081</c:v>
                </c:pt>
                <c:pt idx="262">
                  <c:v>319831.29488266911</c:v>
                </c:pt>
                <c:pt idx="263">
                  <c:v>321047.38345636748</c:v>
                </c:pt>
                <c:pt idx="264">
                  <c:v>322263.47203006584</c:v>
                </c:pt>
                <c:pt idx="265">
                  <c:v>323479.5606037642</c:v>
                </c:pt>
                <c:pt idx="266">
                  <c:v>324695.64917746256</c:v>
                </c:pt>
                <c:pt idx="267">
                  <c:v>325911.73775116092</c:v>
                </c:pt>
                <c:pt idx="268">
                  <c:v>327127.82632485928</c:v>
                </c:pt>
                <c:pt idx="269">
                  <c:v>328343.91489855765</c:v>
                </c:pt>
                <c:pt idx="270">
                  <c:v>329560.00347225601</c:v>
                </c:pt>
                <c:pt idx="271">
                  <c:v>330776.09204595437</c:v>
                </c:pt>
                <c:pt idx="272">
                  <c:v>331992.18061965273</c:v>
                </c:pt>
                <c:pt idx="273">
                  <c:v>333208.26919335109</c:v>
                </c:pt>
                <c:pt idx="274">
                  <c:v>334424.35776704946</c:v>
                </c:pt>
                <c:pt idx="275">
                  <c:v>335640.44634074788</c:v>
                </c:pt>
                <c:pt idx="276">
                  <c:v>336856.53491444624</c:v>
                </c:pt>
                <c:pt idx="277">
                  <c:v>338072.6234881446</c:v>
                </c:pt>
                <c:pt idx="278">
                  <c:v>339288.71206184302</c:v>
                </c:pt>
                <c:pt idx="279">
                  <c:v>340504.80063554132</c:v>
                </c:pt>
                <c:pt idx="280">
                  <c:v>341720.88920923974</c:v>
                </c:pt>
                <c:pt idx="281">
                  <c:v>342936.97778293805</c:v>
                </c:pt>
                <c:pt idx="282">
                  <c:v>344153.06635663647</c:v>
                </c:pt>
                <c:pt idx="283">
                  <c:v>345369.15493033477</c:v>
                </c:pt>
                <c:pt idx="284">
                  <c:v>346585.24350403319</c:v>
                </c:pt>
                <c:pt idx="285">
                  <c:v>347801.33207773149</c:v>
                </c:pt>
                <c:pt idx="286">
                  <c:v>349017.42065142991</c:v>
                </c:pt>
                <c:pt idx="287">
                  <c:v>350233.50922512822</c:v>
                </c:pt>
                <c:pt idx="288">
                  <c:v>351449.59779882664</c:v>
                </c:pt>
                <c:pt idx="289">
                  <c:v>352665.686372525</c:v>
                </c:pt>
                <c:pt idx="290">
                  <c:v>353881.77494622336</c:v>
                </c:pt>
                <c:pt idx="291">
                  <c:v>355097.86351992172</c:v>
                </c:pt>
                <c:pt idx="292">
                  <c:v>356313.95209362009</c:v>
                </c:pt>
                <c:pt idx="293">
                  <c:v>357530.04066731845</c:v>
                </c:pt>
                <c:pt idx="294">
                  <c:v>358746.12924101681</c:v>
                </c:pt>
                <c:pt idx="295">
                  <c:v>359962.21781471517</c:v>
                </c:pt>
                <c:pt idx="296">
                  <c:v>361178.30638841353</c:v>
                </c:pt>
                <c:pt idx="297">
                  <c:v>362394.3949621119</c:v>
                </c:pt>
                <c:pt idx="298">
                  <c:v>363610.48353581026</c:v>
                </c:pt>
                <c:pt idx="299">
                  <c:v>364826.57210950862</c:v>
                </c:pt>
                <c:pt idx="300">
                  <c:v>366042.66068320698</c:v>
                </c:pt>
                <c:pt idx="301">
                  <c:v>367258.74925690534</c:v>
                </c:pt>
                <c:pt idx="302">
                  <c:v>368474.8378306037</c:v>
                </c:pt>
                <c:pt idx="303">
                  <c:v>369690.92640430207</c:v>
                </c:pt>
                <c:pt idx="304">
                  <c:v>370907.01497800043</c:v>
                </c:pt>
                <c:pt idx="305">
                  <c:v>372123.10355169879</c:v>
                </c:pt>
                <c:pt idx="306">
                  <c:v>373339.19212539715</c:v>
                </c:pt>
                <c:pt idx="307">
                  <c:v>374555.28069909551</c:v>
                </c:pt>
                <c:pt idx="308">
                  <c:v>375771.36927279388</c:v>
                </c:pt>
                <c:pt idx="309">
                  <c:v>376987.45784649224</c:v>
                </c:pt>
                <c:pt idx="310">
                  <c:v>378203.54642019066</c:v>
                </c:pt>
                <c:pt idx="311">
                  <c:v>379419.63499388896</c:v>
                </c:pt>
                <c:pt idx="312">
                  <c:v>380635.72356758732</c:v>
                </c:pt>
                <c:pt idx="313">
                  <c:v>381851.81214128569</c:v>
                </c:pt>
                <c:pt idx="314">
                  <c:v>383067.90071498405</c:v>
                </c:pt>
                <c:pt idx="315">
                  <c:v>384283.98928868241</c:v>
                </c:pt>
                <c:pt idx="316">
                  <c:v>385500.07786238077</c:v>
                </c:pt>
                <c:pt idx="317">
                  <c:v>386716.16643607913</c:v>
                </c:pt>
                <c:pt idx="318">
                  <c:v>387932.25500977749</c:v>
                </c:pt>
                <c:pt idx="319">
                  <c:v>389148.34358347591</c:v>
                </c:pt>
                <c:pt idx="320">
                  <c:v>390364.43215717428</c:v>
                </c:pt>
                <c:pt idx="321">
                  <c:v>391580.52073087264</c:v>
                </c:pt>
                <c:pt idx="322">
                  <c:v>392796.609304571</c:v>
                </c:pt>
                <c:pt idx="323">
                  <c:v>394012.69787826936</c:v>
                </c:pt>
                <c:pt idx="324">
                  <c:v>395228.78645196772</c:v>
                </c:pt>
                <c:pt idx="325">
                  <c:v>396444.87502566609</c:v>
                </c:pt>
                <c:pt idx="326">
                  <c:v>397660.96359936439</c:v>
                </c:pt>
                <c:pt idx="327">
                  <c:v>398877.05217306275</c:v>
                </c:pt>
                <c:pt idx="328">
                  <c:v>400093.14074676111</c:v>
                </c:pt>
                <c:pt idx="329">
                  <c:v>401309.22932045953</c:v>
                </c:pt>
                <c:pt idx="330">
                  <c:v>402525.3178941579</c:v>
                </c:pt>
                <c:pt idx="331">
                  <c:v>403741.40646785626</c:v>
                </c:pt>
                <c:pt idx="332">
                  <c:v>404957.49504155462</c:v>
                </c:pt>
                <c:pt idx="333">
                  <c:v>406173.58361525298</c:v>
                </c:pt>
                <c:pt idx="334">
                  <c:v>407389.6721889514</c:v>
                </c:pt>
                <c:pt idx="335">
                  <c:v>408605.7607626497</c:v>
                </c:pt>
                <c:pt idx="336">
                  <c:v>409821.84933634807</c:v>
                </c:pt>
                <c:pt idx="337">
                  <c:v>411037.93791004643</c:v>
                </c:pt>
                <c:pt idx="338">
                  <c:v>412254.02648374485</c:v>
                </c:pt>
                <c:pt idx="339">
                  <c:v>413470.11505744315</c:v>
                </c:pt>
                <c:pt idx="340">
                  <c:v>414686.20363114146</c:v>
                </c:pt>
                <c:pt idx="341">
                  <c:v>415902.29220483982</c:v>
                </c:pt>
                <c:pt idx="342">
                  <c:v>417118.38077853818</c:v>
                </c:pt>
                <c:pt idx="343">
                  <c:v>418334.46935223654</c:v>
                </c:pt>
                <c:pt idx="344">
                  <c:v>419550.5579259349</c:v>
                </c:pt>
                <c:pt idx="345">
                  <c:v>420766.64649963327</c:v>
                </c:pt>
                <c:pt idx="346">
                  <c:v>421982.73507333163</c:v>
                </c:pt>
                <c:pt idx="347">
                  <c:v>423198.82364702993</c:v>
                </c:pt>
                <c:pt idx="348">
                  <c:v>424414.91222072835</c:v>
                </c:pt>
                <c:pt idx="349">
                  <c:v>425631.00079442665</c:v>
                </c:pt>
                <c:pt idx="350">
                  <c:v>426847.08936812507</c:v>
                </c:pt>
                <c:pt idx="351">
                  <c:v>428063.17794182338</c:v>
                </c:pt>
                <c:pt idx="352">
                  <c:v>429279.2665155218</c:v>
                </c:pt>
                <c:pt idx="353">
                  <c:v>430495.3550892201</c:v>
                </c:pt>
                <c:pt idx="354">
                  <c:v>431711.44366291852</c:v>
                </c:pt>
                <c:pt idx="355">
                  <c:v>432927.53223661688</c:v>
                </c:pt>
                <c:pt idx="356">
                  <c:v>434143.62081031525</c:v>
                </c:pt>
                <c:pt idx="357">
                  <c:v>435359.70938401355</c:v>
                </c:pt>
                <c:pt idx="358">
                  <c:v>436575.79795771197</c:v>
                </c:pt>
                <c:pt idx="359">
                  <c:v>437791.88653141033</c:v>
                </c:pt>
              </c:numCache>
            </c:numRef>
          </c:yVal>
          <c:smooth val="1"/>
          <c:extLst>
            <c:ext xmlns:c16="http://schemas.microsoft.com/office/drawing/2014/chart" uri="{C3380CC4-5D6E-409C-BE32-E72D297353CC}">
              <c16:uniqueId val="{00000003-1FF1-4571-B8B3-4D75277DD30A}"/>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Schedule'!$K$5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Schedule'!$K$6:$K$365</c:f>
              <c:numCache>
                <c:formatCode>"$"#,##0.00_);[Red]\("$"#,##0.00\)</c:formatCode>
                <c:ptCount val="360"/>
                <c:pt idx="0">
                  <c:v>111.2032403650278</c:v>
                </c:pt>
                <c:pt idx="1">
                  <c:v>111.94459530079462</c:v>
                </c:pt>
                <c:pt idx="2">
                  <c:v>112.69089260279975</c:v>
                </c:pt>
                <c:pt idx="3">
                  <c:v>113.44216522015199</c:v>
                </c:pt>
                <c:pt idx="4">
                  <c:v>114.19844632161971</c:v>
                </c:pt>
                <c:pt idx="5">
                  <c:v>114.95976929709718</c:v>
                </c:pt>
                <c:pt idx="6">
                  <c:v>115.72616775907773</c:v>
                </c:pt>
                <c:pt idx="7">
                  <c:v>116.49767554413825</c:v>
                </c:pt>
                <c:pt idx="8">
                  <c:v>117.27432671443262</c:v>
                </c:pt>
                <c:pt idx="9">
                  <c:v>118.0561555591953</c:v>
                </c:pt>
                <c:pt idx="10">
                  <c:v>118.8431965962568</c:v>
                </c:pt>
                <c:pt idx="11">
                  <c:v>119.63548457356501</c:v>
                </c:pt>
                <c:pt idx="12">
                  <c:v>120.43305447072225</c:v>
                </c:pt>
                <c:pt idx="13">
                  <c:v>121.23594150052713</c:v>
                </c:pt>
                <c:pt idx="14">
                  <c:v>122.04418111053042</c:v>
                </c:pt>
                <c:pt idx="15">
                  <c:v>122.85780898460075</c:v>
                </c:pt>
                <c:pt idx="16">
                  <c:v>123.67686104449808</c:v>
                </c:pt>
                <c:pt idx="17">
                  <c:v>124.5013734514614</c:v>
                </c:pt>
                <c:pt idx="18">
                  <c:v>125.33138260780447</c:v>
                </c:pt>
                <c:pt idx="19">
                  <c:v>126.16692515852333</c:v>
                </c:pt>
                <c:pt idx="20">
                  <c:v>127.00803799291339</c:v>
                </c:pt>
                <c:pt idx="21">
                  <c:v>127.85475824619971</c:v>
                </c:pt>
                <c:pt idx="22">
                  <c:v>128.70712330117431</c:v>
                </c:pt>
                <c:pt idx="23">
                  <c:v>129.56517078984871</c:v>
                </c:pt>
                <c:pt idx="24">
                  <c:v>130.42893859511423</c:v>
                </c:pt>
                <c:pt idx="25">
                  <c:v>131.29846485241501</c:v>
                </c:pt>
                <c:pt idx="26">
                  <c:v>132.173787951431</c:v>
                </c:pt>
                <c:pt idx="27">
                  <c:v>133.05494653777396</c:v>
                </c:pt>
                <c:pt idx="28">
                  <c:v>133.94197951469255</c:v>
                </c:pt>
                <c:pt idx="29">
                  <c:v>134.83492604479034</c:v>
                </c:pt>
                <c:pt idx="30">
                  <c:v>135.73382555175567</c:v>
                </c:pt>
                <c:pt idx="31">
                  <c:v>136.63871772210086</c:v>
                </c:pt>
                <c:pt idx="32">
                  <c:v>137.54964250691478</c:v>
                </c:pt>
                <c:pt idx="33">
                  <c:v>138.46664012362749</c:v>
                </c:pt>
                <c:pt idx="34">
                  <c:v>139.38975105778513</c:v>
                </c:pt>
                <c:pt idx="35">
                  <c:v>140.31901606483711</c:v>
                </c:pt>
                <c:pt idx="36">
                  <c:v>141.25447617193595</c:v>
                </c:pt>
                <c:pt idx="37">
                  <c:v>142.196172679749</c:v>
                </c:pt>
                <c:pt idx="38">
                  <c:v>143.14414716428064</c:v>
                </c:pt>
                <c:pt idx="39">
                  <c:v>144.09844147870899</c:v>
                </c:pt>
                <c:pt idx="40">
                  <c:v>145.05909775523378</c:v>
                </c:pt>
                <c:pt idx="41">
                  <c:v>146.02615840693534</c:v>
                </c:pt>
                <c:pt idx="42">
                  <c:v>146.99966612964818</c:v>
                </c:pt>
                <c:pt idx="43">
                  <c:v>147.9796639038459</c:v>
                </c:pt>
                <c:pt idx="44">
                  <c:v>148.96619499653821</c:v>
                </c:pt>
                <c:pt idx="45">
                  <c:v>149.95930296318193</c:v>
                </c:pt>
                <c:pt idx="46">
                  <c:v>150.95903164960305</c:v>
                </c:pt>
                <c:pt idx="47">
                  <c:v>151.96542519393392</c:v>
                </c:pt>
                <c:pt idx="48">
                  <c:v>152.97852802856005</c:v>
                </c:pt>
                <c:pt idx="49">
                  <c:v>153.99838488208366</c:v>
                </c:pt>
                <c:pt idx="50">
                  <c:v>155.02504078129755</c:v>
                </c:pt>
                <c:pt idx="51">
                  <c:v>156.05854105317303</c:v>
                </c:pt>
                <c:pt idx="52">
                  <c:v>157.09893132686079</c:v>
                </c:pt>
                <c:pt idx="53">
                  <c:v>158.14625753570635</c:v>
                </c:pt>
                <c:pt idx="54">
                  <c:v>159.20056591927778</c:v>
                </c:pt>
                <c:pt idx="55">
                  <c:v>160.26190302540635</c:v>
                </c:pt>
                <c:pt idx="56">
                  <c:v>161.33031571224251</c:v>
                </c:pt>
                <c:pt idx="57">
                  <c:v>162.405851150324</c:v>
                </c:pt>
                <c:pt idx="58">
                  <c:v>163.48855682465933</c:v>
                </c:pt>
                <c:pt idx="59">
                  <c:v>164.57848053682369</c:v>
                </c:pt>
                <c:pt idx="60">
                  <c:v>165.67567040706922</c:v>
                </c:pt>
                <c:pt idx="61">
                  <c:v>166.78017487644956</c:v>
                </c:pt>
                <c:pt idx="62">
                  <c:v>167.89204270895925</c:v>
                </c:pt>
                <c:pt idx="63">
                  <c:v>169.01132299368578</c:v>
                </c:pt>
                <c:pt idx="64">
                  <c:v>170.13806514697694</c:v>
                </c:pt>
                <c:pt idx="65">
                  <c:v>171.27231891462361</c:v>
                </c:pt>
                <c:pt idx="66">
                  <c:v>172.41413437405436</c:v>
                </c:pt>
                <c:pt idx="67">
                  <c:v>173.56356193654801</c:v>
                </c:pt>
                <c:pt idx="68">
                  <c:v>174.72065234945831</c:v>
                </c:pt>
                <c:pt idx="69">
                  <c:v>175.88545669845485</c:v>
                </c:pt>
                <c:pt idx="70">
                  <c:v>177.05802640977777</c:v>
                </c:pt>
                <c:pt idx="71">
                  <c:v>178.23841325250964</c:v>
                </c:pt>
                <c:pt idx="72">
                  <c:v>179.42666934085969</c:v>
                </c:pt>
                <c:pt idx="73">
                  <c:v>180.62284713646568</c:v>
                </c:pt>
                <c:pt idx="74">
                  <c:v>181.82699945070863</c:v>
                </c:pt>
                <c:pt idx="75">
                  <c:v>183.03917944704676</c:v>
                </c:pt>
                <c:pt idx="76">
                  <c:v>184.25944064336045</c:v>
                </c:pt>
                <c:pt idx="77">
                  <c:v>185.48783691431618</c:v>
                </c:pt>
                <c:pt idx="78">
                  <c:v>186.7244224937449</c:v>
                </c:pt>
                <c:pt idx="79">
                  <c:v>187.96925197703649</c:v>
                </c:pt>
                <c:pt idx="80">
                  <c:v>189.22238032355017</c:v>
                </c:pt>
                <c:pt idx="81">
                  <c:v>190.48386285904053</c:v>
                </c:pt>
                <c:pt idx="82">
                  <c:v>191.7537552781007</c:v>
                </c:pt>
                <c:pt idx="83">
                  <c:v>193.0321136466215</c:v>
                </c:pt>
                <c:pt idx="84">
                  <c:v>194.3189944042656</c:v>
                </c:pt>
                <c:pt idx="85">
                  <c:v>195.61445436696067</c:v>
                </c:pt>
                <c:pt idx="86">
                  <c:v>196.91855072940712</c:v>
                </c:pt>
                <c:pt idx="87">
                  <c:v>198.23134106760313</c:v>
                </c:pt>
                <c:pt idx="88">
                  <c:v>199.5528833413872</c:v>
                </c:pt>
                <c:pt idx="89">
                  <c:v>200.88323589699644</c:v>
                </c:pt>
                <c:pt idx="90">
                  <c:v>202.22245746964302</c:v>
                </c:pt>
                <c:pt idx="91">
                  <c:v>203.57060718610728</c:v>
                </c:pt>
                <c:pt idx="92">
                  <c:v>204.9277445673481</c:v>
                </c:pt>
                <c:pt idx="93">
                  <c:v>206.2939295311304</c:v>
                </c:pt>
                <c:pt idx="94">
                  <c:v>207.66922239467124</c:v>
                </c:pt>
                <c:pt idx="95">
                  <c:v>209.05368387730232</c:v>
                </c:pt>
                <c:pt idx="96">
                  <c:v>210.4473751031511</c:v>
                </c:pt>
                <c:pt idx="97">
                  <c:v>211.8503576038388</c:v>
                </c:pt>
                <c:pt idx="98">
                  <c:v>213.26269332119773</c:v>
                </c:pt>
                <c:pt idx="99">
                  <c:v>214.6844446100057</c:v>
                </c:pt>
                <c:pt idx="100">
                  <c:v>216.11567424073894</c:v>
                </c:pt>
                <c:pt idx="101">
                  <c:v>217.55644540234402</c:v>
                </c:pt>
                <c:pt idx="102">
                  <c:v>219.00682170502637</c:v>
                </c:pt>
                <c:pt idx="103">
                  <c:v>220.46686718305989</c:v>
                </c:pt>
                <c:pt idx="104">
                  <c:v>221.93664629761372</c:v>
                </c:pt>
                <c:pt idx="105">
                  <c:v>223.41622393959767</c:v>
                </c:pt>
                <c:pt idx="106">
                  <c:v>224.90566543252839</c:v>
                </c:pt>
                <c:pt idx="107">
                  <c:v>226.40503653541191</c:v>
                </c:pt>
                <c:pt idx="108">
                  <c:v>227.91440344564796</c:v>
                </c:pt>
                <c:pt idx="109">
                  <c:v>229.43383280195224</c:v>
                </c:pt>
                <c:pt idx="110">
                  <c:v>230.96339168729867</c:v>
                </c:pt>
                <c:pt idx="111">
                  <c:v>232.50314763188055</c:v>
                </c:pt>
                <c:pt idx="112">
                  <c:v>234.0531686160931</c:v>
                </c:pt>
                <c:pt idx="113">
                  <c:v>235.61352307353366</c:v>
                </c:pt>
                <c:pt idx="114">
                  <c:v>237.1842798940238</c:v>
                </c:pt>
                <c:pt idx="115">
                  <c:v>238.76550842665063</c:v>
                </c:pt>
                <c:pt idx="116">
                  <c:v>240.35727848282829</c:v>
                </c:pt>
                <c:pt idx="117">
                  <c:v>241.95966033938032</c:v>
                </c:pt>
                <c:pt idx="118">
                  <c:v>243.5727247416429</c:v>
                </c:pt>
                <c:pt idx="119">
                  <c:v>245.19654290658718</c:v>
                </c:pt>
                <c:pt idx="120">
                  <c:v>246.83118652596431</c:v>
                </c:pt>
                <c:pt idx="121">
                  <c:v>248.47672776947081</c:v>
                </c:pt>
                <c:pt idx="122">
                  <c:v>250.13323928793397</c:v>
                </c:pt>
                <c:pt idx="123">
                  <c:v>251.80079421652022</c:v>
                </c:pt>
                <c:pt idx="124">
                  <c:v>253.47946617796367</c:v>
                </c:pt>
                <c:pt idx="125">
                  <c:v>255.16932928581673</c:v>
                </c:pt>
                <c:pt idx="126">
                  <c:v>256.87045814772216</c:v>
                </c:pt>
                <c:pt idx="127">
                  <c:v>258.58292786870697</c:v>
                </c:pt>
                <c:pt idx="128">
                  <c:v>260.30681405449832</c:v>
                </c:pt>
                <c:pt idx="129">
                  <c:v>262.04219281486166</c:v>
                </c:pt>
                <c:pt idx="130">
                  <c:v>263.78914076696083</c:v>
                </c:pt>
                <c:pt idx="131">
                  <c:v>265.54773503874048</c:v>
                </c:pt>
                <c:pt idx="132">
                  <c:v>267.31805327233201</c:v>
                </c:pt>
                <c:pt idx="133">
                  <c:v>269.1001736274809</c:v>
                </c:pt>
                <c:pt idx="134">
                  <c:v>270.89417478499752</c:v>
                </c:pt>
                <c:pt idx="135">
                  <c:v>272.70013595023079</c:v>
                </c:pt>
                <c:pt idx="136">
                  <c:v>274.51813685656566</c:v>
                </c:pt>
                <c:pt idx="137">
                  <c:v>276.34825776894274</c:v>
                </c:pt>
                <c:pt idx="138">
                  <c:v>278.19057948740226</c:v>
                </c:pt>
                <c:pt idx="139">
                  <c:v>280.04518335065154</c:v>
                </c:pt>
                <c:pt idx="140">
                  <c:v>281.91215123965583</c:v>
                </c:pt>
                <c:pt idx="141">
                  <c:v>283.79156558125362</c:v>
                </c:pt>
                <c:pt idx="142">
                  <c:v>285.68350935179535</c:v>
                </c:pt>
                <c:pt idx="143">
                  <c:v>287.58806608080738</c:v>
                </c:pt>
                <c:pt idx="144">
                  <c:v>289.50531985467944</c:v>
                </c:pt>
                <c:pt idx="145">
                  <c:v>291.43535532037731</c:v>
                </c:pt>
                <c:pt idx="146">
                  <c:v>293.3782576891798</c:v>
                </c:pt>
                <c:pt idx="147">
                  <c:v>295.33411274044101</c:v>
                </c:pt>
                <c:pt idx="148">
                  <c:v>297.30300682537734</c:v>
                </c:pt>
                <c:pt idx="149">
                  <c:v>299.28502687087985</c:v>
                </c:pt>
                <c:pt idx="150">
                  <c:v>301.28026038335236</c:v>
                </c:pt>
                <c:pt idx="151">
                  <c:v>303.28879545257473</c:v>
                </c:pt>
                <c:pt idx="152">
                  <c:v>305.31072075559177</c:v>
                </c:pt>
                <c:pt idx="153">
                  <c:v>307.34612556062916</c:v>
                </c:pt>
                <c:pt idx="154">
                  <c:v>309.39509973103338</c:v>
                </c:pt>
                <c:pt idx="155">
                  <c:v>311.45773372924043</c:v>
                </c:pt>
                <c:pt idx="156">
                  <c:v>313.53411862076871</c:v>
                </c:pt>
                <c:pt idx="157">
                  <c:v>315.62434607824048</c:v>
                </c:pt>
                <c:pt idx="158">
                  <c:v>317.72850838542865</c:v>
                </c:pt>
                <c:pt idx="159">
                  <c:v>319.84669844133145</c:v>
                </c:pt>
                <c:pt idx="160">
                  <c:v>321.97900976427377</c:v>
                </c:pt>
                <c:pt idx="161">
                  <c:v>324.12553649603547</c:v>
                </c:pt>
                <c:pt idx="162">
                  <c:v>326.28637340600903</c:v>
                </c:pt>
                <c:pt idx="163">
                  <c:v>328.46161589538235</c:v>
                </c:pt>
                <c:pt idx="164">
                  <c:v>330.65136000135169</c:v>
                </c:pt>
                <c:pt idx="165">
                  <c:v>332.85570240136065</c:v>
                </c:pt>
                <c:pt idx="166">
                  <c:v>335.07474041736987</c:v>
                </c:pt>
                <c:pt idx="167">
                  <c:v>337.30857202015227</c:v>
                </c:pt>
                <c:pt idx="168">
                  <c:v>339.55729583361983</c:v>
                </c:pt>
                <c:pt idx="169">
                  <c:v>341.82101113917736</c:v>
                </c:pt>
                <c:pt idx="170">
                  <c:v>344.09981788010532</c:v>
                </c:pt>
                <c:pt idx="171">
                  <c:v>346.39381666597262</c:v>
                </c:pt>
                <c:pt idx="172">
                  <c:v>348.70310877707925</c:v>
                </c:pt>
                <c:pt idx="173">
                  <c:v>351.02779616892633</c:v>
                </c:pt>
                <c:pt idx="174">
                  <c:v>353.36798147671925</c:v>
                </c:pt>
                <c:pt idx="175">
                  <c:v>355.72376801989742</c:v>
                </c:pt>
                <c:pt idx="176">
                  <c:v>358.09525980669673</c:v>
                </c:pt>
                <c:pt idx="177">
                  <c:v>360.48256153874138</c:v>
                </c:pt>
                <c:pt idx="178">
                  <c:v>362.88577861566625</c:v>
                </c:pt>
                <c:pt idx="179">
                  <c:v>365.30501713977071</c:v>
                </c:pt>
                <c:pt idx="180">
                  <c:v>367.74038392070258</c:v>
                </c:pt>
                <c:pt idx="181">
                  <c:v>370.19198648017391</c:v>
                </c:pt>
                <c:pt idx="182">
                  <c:v>372.65993305670838</c:v>
                </c:pt>
                <c:pt idx="183">
                  <c:v>375.14433261041984</c:v>
                </c:pt>
                <c:pt idx="184">
                  <c:v>377.64529482782268</c:v>
                </c:pt>
                <c:pt idx="185">
                  <c:v>380.16293012667472</c:v>
                </c:pt>
                <c:pt idx="186">
                  <c:v>382.69734966085264</c:v>
                </c:pt>
                <c:pt idx="187">
                  <c:v>385.24866532525834</c:v>
                </c:pt>
                <c:pt idx="188">
                  <c:v>387.81698976076007</c:v>
                </c:pt>
                <c:pt idx="189">
                  <c:v>390.40243635916511</c:v>
                </c:pt>
                <c:pt idx="190">
                  <c:v>393.00511926822617</c:v>
                </c:pt>
                <c:pt idx="191">
                  <c:v>395.62515339668096</c:v>
                </c:pt>
                <c:pt idx="192">
                  <c:v>398.2626544193256</c:v>
                </c:pt>
                <c:pt idx="193">
                  <c:v>400.91773878212109</c:v>
                </c:pt>
                <c:pt idx="194">
                  <c:v>403.59052370733525</c:v>
                </c:pt>
                <c:pt idx="195">
                  <c:v>406.2811271987174</c:v>
                </c:pt>
                <c:pt idx="196">
                  <c:v>408.98966804670886</c:v>
                </c:pt>
                <c:pt idx="197">
                  <c:v>411.71626583368686</c:v>
                </c:pt>
                <c:pt idx="198">
                  <c:v>414.46104093924487</c:v>
                </c:pt>
                <c:pt idx="199">
                  <c:v>417.2241145455065</c:v>
                </c:pt>
                <c:pt idx="200">
                  <c:v>420.00560864247655</c:v>
                </c:pt>
                <c:pt idx="201">
                  <c:v>422.80564603342634</c:v>
                </c:pt>
                <c:pt idx="202">
                  <c:v>425.6243503403158</c:v>
                </c:pt>
                <c:pt idx="203">
                  <c:v>428.46184600925119</c:v>
                </c:pt>
                <c:pt idx="204">
                  <c:v>431.31825831597951</c:v>
                </c:pt>
                <c:pt idx="205">
                  <c:v>434.19371337141934</c:v>
                </c:pt>
                <c:pt idx="206">
                  <c:v>437.08833812722889</c:v>
                </c:pt>
                <c:pt idx="207">
                  <c:v>440.00226038141034</c:v>
                </c:pt>
                <c:pt idx="208">
                  <c:v>442.93560878395317</c:v>
                </c:pt>
                <c:pt idx="209">
                  <c:v>445.8885128425128</c:v>
                </c:pt>
                <c:pt idx="210">
                  <c:v>448.86110292812964</c:v>
                </c:pt>
                <c:pt idx="211">
                  <c:v>451.85351028098387</c:v>
                </c:pt>
                <c:pt idx="212">
                  <c:v>454.86586701619035</c:v>
                </c:pt>
                <c:pt idx="213">
                  <c:v>457.89830612963169</c:v>
                </c:pt>
                <c:pt idx="214">
                  <c:v>460.95096150382926</c:v>
                </c:pt>
                <c:pt idx="215">
                  <c:v>464.02396791385479</c:v>
                </c:pt>
                <c:pt idx="216">
                  <c:v>467.11746103328051</c:v>
                </c:pt>
                <c:pt idx="217">
                  <c:v>470.23157744016908</c:v>
                </c:pt>
                <c:pt idx="218">
                  <c:v>473.36645462310344</c:v>
                </c:pt>
                <c:pt idx="219">
                  <c:v>476.52223098725744</c:v>
                </c:pt>
                <c:pt idx="220">
                  <c:v>479.69904586050586</c:v>
                </c:pt>
                <c:pt idx="221">
                  <c:v>482.89703949957584</c:v>
                </c:pt>
                <c:pt idx="222">
                  <c:v>486.11635309623966</c:v>
                </c:pt>
                <c:pt idx="223">
                  <c:v>489.35712878354798</c:v>
                </c:pt>
                <c:pt idx="224">
                  <c:v>492.61950964210496</c:v>
                </c:pt>
                <c:pt idx="225">
                  <c:v>495.90363970638566</c:v>
                </c:pt>
                <c:pt idx="226">
                  <c:v>499.20966397109487</c:v>
                </c:pt>
                <c:pt idx="227">
                  <c:v>502.5377283975688</c:v>
                </c:pt>
                <c:pt idx="228">
                  <c:v>505.88797992021932</c:v>
                </c:pt>
                <c:pt idx="229">
                  <c:v>509.26056645302083</c:v>
                </c:pt>
                <c:pt idx="230">
                  <c:v>512.65563689604096</c:v>
                </c:pt>
                <c:pt idx="231">
                  <c:v>516.07334114201467</c:v>
                </c:pt>
                <c:pt idx="232">
                  <c:v>519.51383008296136</c:v>
                </c:pt>
                <c:pt idx="233">
                  <c:v>522.97725561684774</c:v>
                </c:pt>
                <c:pt idx="234">
                  <c:v>526.4637706542934</c:v>
                </c:pt>
                <c:pt idx="235">
                  <c:v>529.97352912532199</c:v>
                </c:pt>
                <c:pt idx="236">
                  <c:v>533.50668598615744</c:v>
                </c:pt>
                <c:pt idx="237">
                  <c:v>537.06339722606515</c:v>
                </c:pt>
                <c:pt idx="238">
                  <c:v>540.64381987423894</c:v>
                </c:pt>
                <c:pt idx="239">
                  <c:v>544.24811200673389</c:v>
                </c:pt>
                <c:pt idx="240">
                  <c:v>547.87643275344544</c:v>
                </c:pt>
                <c:pt idx="241">
                  <c:v>551.52894230513516</c:v>
                </c:pt>
                <c:pt idx="242">
                  <c:v>555.20580192050261</c:v>
                </c:pt>
                <c:pt idx="243">
                  <c:v>558.90717393330601</c:v>
                </c:pt>
                <c:pt idx="244">
                  <c:v>562.63322175952794</c:v>
                </c:pt>
                <c:pt idx="245">
                  <c:v>566.38410990459158</c:v>
                </c:pt>
                <c:pt idx="246">
                  <c:v>570.16000397062214</c:v>
                </c:pt>
                <c:pt idx="247">
                  <c:v>573.96107066375964</c:v>
                </c:pt>
                <c:pt idx="248">
                  <c:v>577.78747780151809</c:v>
                </c:pt>
                <c:pt idx="249">
                  <c:v>581.63939432019492</c:v>
                </c:pt>
                <c:pt idx="250">
                  <c:v>585.51699028232963</c:v>
                </c:pt>
                <c:pt idx="251">
                  <c:v>589.42043688421177</c:v>
                </c:pt>
                <c:pt idx="252">
                  <c:v>593.34990646343988</c:v>
                </c:pt>
                <c:pt idx="253">
                  <c:v>597.30557250652942</c:v>
                </c:pt>
                <c:pt idx="254">
                  <c:v>601.28760965657307</c:v>
                </c:pt>
                <c:pt idx="255">
                  <c:v>605.29619372095021</c:v>
                </c:pt>
                <c:pt idx="256">
                  <c:v>609.3315016790898</c:v>
                </c:pt>
                <c:pt idx="257">
                  <c:v>613.39371169028379</c:v>
                </c:pt>
                <c:pt idx="258">
                  <c:v>617.4830031015523</c:v>
                </c:pt>
                <c:pt idx="259">
                  <c:v>621.59955645556272</c:v>
                </c:pt>
                <c:pt idx="260">
                  <c:v>625.74355349859979</c:v>
                </c:pt>
                <c:pt idx="261">
                  <c:v>629.91517718859041</c:v>
                </c:pt>
                <c:pt idx="262">
                  <c:v>634.11461170318114</c:v>
                </c:pt>
                <c:pt idx="263">
                  <c:v>638.34204244786895</c:v>
                </c:pt>
                <c:pt idx="264">
                  <c:v>642.59765606418807</c:v>
                </c:pt>
                <c:pt idx="265">
                  <c:v>646.88164043794927</c:v>
                </c:pt>
                <c:pt idx="266">
                  <c:v>651.19418470753556</c:v>
                </c:pt>
                <c:pt idx="267">
                  <c:v>655.53547927225247</c:v>
                </c:pt>
                <c:pt idx="268">
                  <c:v>659.90571580073413</c:v>
                </c:pt>
                <c:pt idx="269">
                  <c:v>664.30508723940579</c:v>
                </c:pt>
                <c:pt idx="270">
                  <c:v>668.73378782100178</c:v>
                </c:pt>
                <c:pt idx="271">
                  <c:v>673.19201307314177</c:v>
                </c:pt>
                <c:pt idx="272">
                  <c:v>677.67995982696277</c:v>
                </c:pt>
                <c:pt idx="273">
                  <c:v>682.19782622580908</c:v>
                </c:pt>
                <c:pt idx="274">
                  <c:v>686.7458117339811</c:v>
                </c:pt>
                <c:pt idx="275">
                  <c:v>691.32411714554109</c:v>
                </c:pt>
                <c:pt idx="276">
                  <c:v>695.93294459317804</c:v>
                </c:pt>
                <c:pt idx="277">
                  <c:v>700.57249755713258</c:v>
                </c:pt>
                <c:pt idx="278">
                  <c:v>705.24298087418015</c:v>
                </c:pt>
                <c:pt idx="279">
                  <c:v>709.94460074667472</c:v>
                </c:pt>
                <c:pt idx="280">
                  <c:v>714.67756475165254</c:v>
                </c:pt>
                <c:pt idx="281">
                  <c:v>719.44208184999684</c:v>
                </c:pt>
                <c:pt idx="282">
                  <c:v>724.23836239566344</c:v>
                </c:pt>
                <c:pt idx="283">
                  <c:v>729.06661814496795</c:v>
                </c:pt>
                <c:pt idx="284">
                  <c:v>733.92706226593441</c:v>
                </c:pt>
                <c:pt idx="285">
                  <c:v>738.81990934770727</c:v>
                </c:pt>
                <c:pt idx="286">
                  <c:v>743.7453754100253</c:v>
                </c:pt>
                <c:pt idx="287">
                  <c:v>748.70367791275885</c:v>
                </c:pt>
                <c:pt idx="288">
                  <c:v>753.69503576551051</c:v>
                </c:pt>
                <c:pt idx="289">
                  <c:v>758.71966933728061</c:v>
                </c:pt>
                <c:pt idx="290">
                  <c:v>763.7778004661958</c:v>
                </c:pt>
                <c:pt idx="291">
                  <c:v>768.86965246930379</c:v>
                </c:pt>
                <c:pt idx="292">
                  <c:v>773.99545015243257</c:v>
                </c:pt>
                <c:pt idx="293">
                  <c:v>779.15541982011541</c:v>
                </c:pt>
                <c:pt idx="294">
                  <c:v>784.3497892855828</c:v>
                </c:pt>
                <c:pt idx="295">
                  <c:v>789.57878788082007</c:v>
                </c:pt>
                <c:pt idx="296">
                  <c:v>794.84264646669214</c:v>
                </c:pt>
                <c:pt idx="297">
                  <c:v>800.14159744313679</c:v>
                </c:pt>
                <c:pt idx="298">
                  <c:v>805.47587475942441</c:v>
                </c:pt>
                <c:pt idx="299">
                  <c:v>810.8457139244872</c:v>
                </c:pt>
                <c:pt idx="300">
                  <c:v>816.251352017317</c:v>
                </c:pt>
                <c:pt idx="301">
                  <c:v>821.69302769743251</c:v>
                </c:pt>
                <c:pt idx="302">
                  <c:v>827.1709812154154</c:v>
                </c:pt>
                <c:pt idx="303">
                  <c:v>832.68545442351819</c:v>
                </c:pt>
                <c:pt idx="304">
                  <c:v>838.23669078634157</c:v>
                </c:pt>
                <c:pt idx="305">
                  <c:v>843.82493539158395</c:v>
                </c:pt>
                <c:pt idx="306">
                  <c:v>849.450434960861</c:v>
                </c:pt>
                <c:pt idx="307">
                  <c:v>855.11343786060013</c:v>
                </c:pt>
                <c:pt idx="308">
                  <c:v>860.81419411300408</c:v>
                </c:pt>
                <c:pt idx="309">
                  <c:v>866.55295540709085</c:v>
                </c:pt>
                <c:pt idx="310">
                  <c:v>872.32997510980476</c:v>
                </c:pt>
                <c:pt idx="311">
                  <c:v>878.14550827720336</c:v>
                </c:pt>
                <c:pt idx="312">
                  <c:v>883.9998116657182</c:v>
                </c:pt>
                <c:pt idx="313">
                  <c:v>889.89314374348953</c:v>
                </c:pt>
                <c:pt idx="314">
                  <c:v>895.82576470177946</c:v>
                </c:pt>
                <c:pt idx="315">
                  <c:v>901.79793646645794</c:v>
                </c:pt>
                <c:pt idx="316">
                  <c:v>907.80992270956767</c:v>
                </c:pt>
                <c:pt idx="317">
                  <c:v>913.86198886096486</c:v>
                </c:pt>
                <c:pt idx="318">
                  <c:v>919.95440212003791</c:v>
                </c:pt>
                <c:pt idx="319">
                  <c:v>926.08743146750487</c:v>
                </c:pt>
                <c:pt idx="320">
                  <c:v>932.2613476772882</c:v>
                </c:pt>
                <c:pt idx="321">
                  <c:v>938.4764233284701</c:v>
                </c:pt>
                <c:pt idx="322">
                  <c:v>944.73293281732663</c:v>
                </c:pt>
                <c:pt idx="323">
                  <c:v>951.03115236944222</c:v>
                </c:pt>
                <c:pt idx="324">
                  <c:v>957.37136005190507</c:v>
                </c:pt>
                <c:pt idx="325">
                  <c:v>963.75383578558444</c:v>
                </c:pt>
                <c:pt idx="326">
                  <c:v>970.17886135748836</c:v>
                </c:pt>
                <c:pt idx="327">
                  <c:v>976.64672043320491</c:v>
                </c:pt>
                <c:pt idx="328">
                  <c:v>983.15769856942632</c:v>
                </c:pt>
                <c:pt idx="329">
                  <c:v>989.71208322655582</c:v>
                </c:pt>
                <c:pt idx="330">
                  <c:v>996.31016378139952</c:v>
                </c:pt>
                <c:pt idx="331">
                  <c:v>1002.9522315399422</c:v>
                </c:pt>
                <c:pt idx="332">
                  <c:v>1009.6385797502085</c:v>
                </c:pt>
                <c:pt idx="333">
                  <c:v>1016.3695036152099</c:v>
                </c:pt>
                <c:pt idx="334">
                  <c:v>1023.1453003059779</c:v>
                </c:pt>
                <c:pt idx="335">
                  <c:v>1029.9662689746845</c:v>
                </c:pt>
                <c:pt idx="336">
                  <c:v>1036.832710767849</c:v>
                </c:pt>
                <c:pt idx="337">
                  <c:v>1043.7449288396347</c:v>
                </c:pt>
                <c:pt idx="338">
                  <c:v>1050.7032283652322</c:v>
                </c:pt>
                <c:pt idx="339">
                  <c:v>1057.7079165543337</c:v>
                </c:pt>
                <c:pt idx="340">
                  <c:v>1064.759302664696</c:v>
                </c:pt>
                <c:pt idx="341">
                  <c:v>1071.8576980157941</c:v>
                </c:pt>
                <c:pt idx="342">
                  <c:v>1079.0034160025659</c:v>
                </c:pt>
                <c:pt idx="343">
                  <c:v>1086.1967721092497</c:v>
                </c:pt>
                <c:pt idx="344">
                  <c:v>1093.4380839233113</c:v>
                </c:pt>
                <c:pt idx="345">
                  <c:v>1100.7276711494667</c:v>
                </c:pt>
                <c:pt idx="346">
                  <c:v>1108.0658556237966</c:v>
                </c:pt>
                <c:pt idx="347">
                  <c:v>1115.4529613279551</c:v>
                </c:pt>
                <c:pt idx="348">
                  <c:v>1122.8893144034748</c:v>
                </c:pt>
                <c:pt idx="349">
                  <c:v>1130.3752431661646</c:v>
                </c:pt>
                <c:pt idx="350">
                  <c:v>1137.9110781206059</c:v>
                </c:pt>
                <c:pt idx="351">
                  <c:v>1145.4971519747432</c:v>
                </c:pt>
                <c:pt idx="352">
                  <c:v>1153.1337996545749</c:v>
                </c:pt>
                <c:pt idx="353">
                  <c:v>1160.8213583189388</c:v>
                </c:pt>
                <c:pt idx="354">
                  <c:v>1168.5601673743984</c:v>
                </c:pt>
                <c:pt idx="355">
                  <c:v>1176.3505684902275</c:v>
                </c:pt>
                <c:pt idx="356">
                  <c:v>1184.1929056134959</c:v>
                </c:pt>
                <c:pt idx="357">
                  <c:v>1192.0875249842525</c:v>
                </c:pt>
                <c:pt idx="358">
                  <c:v>1200.0347751508141</c:v>
                </c:pt>
                <c:pt idx="359">
                  <c:v>1208.0350069851529</c:v>
                </c:pt>
              </c:numCache>
            </c:numRef>
          </c:yVal>
          <c:smooth val="1"/>
          <c:extLst>
            <c:ext xmlns:c16="http://schemas.microsoft.com/office/drawing/2014/chart" uri="{C3380CC4-5D6E-409C-BE32-E72D297353CC}">
              <c16:uniqueId val="{00000004-1FF1-4571-B8B3-4D75277DD30A}"/>
            </c:ext>
          </c:extLst>
        </c:ser>
        <c:ser>
          <c:idx val="4"/>
          <c:order val="4"/>
          <c:tx>
            <c:strRef>
              <c:f>'Amoritization Schedule'!$M$5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Schedule'!$M$6:$M$365</c:f>
              <c:numCache>
                <c:formatCode>"$"#,##0.00_);[Red]\("$"#,##0.00\)</c:formatCode>
                <c:ptCount val="360"/>
                <c:pt idx="0">
                  <c:v>1104.8853333333336</c:v>
                </c:pt>
                <c:pt idx="1">
                  <c:v>1104.1439783975668</c:v>
                </c:pt>
                <c:pt idx="2">
                  <c:v>1103.3976810955617</c:v>
                </c:pt>
                <c:pt idx="3">
                  <c:v>1102.6464084782094</c:v>
                </c:pt>
                <c:pt idx="4">
                  <c:v>1101.8901273767417</c:v>
                </c:pt>
                <c:pt idx="5">
                  <c:v>1101.1288044012642</c:v>
                </c:pt>
                <c:pt idx="6">
                  <c:v>1100.3624059392837</c:v>
                </c:pt>
                <c:pt idx="7">
                  <c:v>1099.5908981542232</c:v>
                </c:pt>
                <c:pt idx="8">
                  <c:v>1098.8142469839288</c:v>
                </c:pt>
                <c:pt idx="9">
                  <c:v>1098.0324181391661</c:v>
                </c:pt>
                <c:pt idx="10">
                  <c:v>1097.2453771021046</c:v>
                </c:pt>
                <c:pt idx="11">
                  <c:v>1096.4530891247964</c:v>
                </c:pt>
                <c:pt idx="12">
                  <c:v>1095.6555192276392</c:v>
                </c:pt>
                <c:pt idx="13">
                  <c:v>1094.8526321978343</c:v>
                </c:pt>
                <c:pt idx="14">
                  <c:v>1094.044392587831</c:v>
                </c:pt>
                <c:pt idx="15">
                  <c:v>1093.2307647137607</c:v>
                </c:pt>
                <c:pt idx="16">
                  <c:v>1092.4117126538633</c:v>
                </c:pt>
                <c:pt idx="17">
                  <c:v>1091.5872002469</c:v>
                </c:pt>
                <c:pt idx="18">
                  <c:v>1090.7571910905569</c:v>
                </c:pt>
                <c:pt idx="19">
                  <c:v>1089.9216485398381</c:v>
                </c:pt>
                <c:pt idx="20">
                  <c:v>1089.080535705448</c:v>
                </c:pt>
                <c:pt idx="21">
                  <c:v>1088.2338154521617</c:v>
                </c:pt>
                <c:pt idx="22">
                  <c:v>1087.3814503971871</c:v>
                </c:pt>
                <c:pt idx="23">
                  <c:v>1086.5234029085127</c:v>
                </c:pt>
                <c:pt idx="24">
                  <c:v>1085.6596351032472</c:v>
                </c:pt>
                <c:pt idx="25">
                  <c:v>1084.7901088459464</c:v>
                </c:pt>
                <c:pt idx="26">
                  <c:v>1083.9147857469304</c:v>
                </c:pt>
                <c:pt idx="27">
                  <c:v>1083.0336271605875</c:v>
                </c:pt>
                <c:pt idx="28">
                  <c:v>1082.1465941836689</c:v>
                </c:pt>
                <c:pt idx="29">
                  <c:v>1081.2536476535711</c:v>
                </c:pt>
                <c:pt idx="30">
                  <c:v>1080.3547481466057</c:v>
                </c:pt>
                <c:pt idx="31">
                  <c:v>1079.4498559762606</c:v>
                </c:pt>
                <c:pt idx="32">
                  <c:v>1078.5389311914466</c:v>
                </c:pt>
                <c:pt idx="33">
                  <c:v>1077.6219335747339</c:v>
                </c:pt>
                <c:pt idx="34">
                  <c:v>1076.6988226405763</c:v>
                </c:pt>
                <c:pt idx="35">
                  <c:v>1075.7695576335243</c:v>
                </c:pt>
                <c:pt idx="36">
                  <c:v>1074.8340975264255</c:v>
                </c:pt>
                <c:pt idx="37">
                  <c:v>1073.8924010186124</c:v>
                </c:pt>
                <c:pt idx="38">
                  <c:v>1072.9444265340808</c:v>
                </c:pt>
                <c:pt idx="39">
                  <c:v>1071.9901322196524</c:v>
                </c:pt>
                <c:pt idx="40">
                  <c:v>1071.0294759431276</c:v>
                </c:pt>
                <c:pt idx="41">
                  <c:v>1070.0624152914261</c:v>
                </c:pt>
                <c:pt idx="42">
                  <c:v>1069.0889075687132</c:v>
                </c:pt>
                <c:pt idx="43">
                  <c:v>1068.1089097945155</c:v>
                </c:pt>
                <c:pt idx="44">
                  <c:v>1067.1223787018232</c:v>
                </c:pt>
                <c:pt idx="45">
                  <c:v>1066.1292707351795</c:v>
                </c:pt>
                <c:pt idx="46">
                  <c:v>1065.1295420487584</c:v>
                </c:pt>
                <c:pt idx="47">
                  <c:v>1064.1231485044275</c:v>
                </c:pt>
                <c:pt idx="48">
                  <c:v>1063.1100456698014</c:v>
                </c:pt>
                <c:pt idx="49">
                  <c:v>1062.0901888162778</c:v>
                </c:pt>
                <c:pt idx="50">
                  <c:v>1061.0635329170639</c:v>
                </c:pt>
                <c:pt idx="51">
                  <c:v>1060.0300326451884</c:v>
                </c:pt>
                <c:pt idx="52">
                  <c:v>1058.9896423715006</c:v>
                </c:pt>
                <c:pt idx="53">
                  <c:v>1057.9423161626551</c:v>
                </c:pt>
                <c:pt idx="54">
                  <c:v>1056.8880077790836</c:v>
                </c:pt>
                <c:pt idx="55">
                  <c:v>1055.8266706729551</c:v>
                </c:pt>
                <c:pt idx="56">
                  <c:v>1054.7582579861189</c:v>
                </c:pt>
                <c:pt idx="57">
                  <c:v>1053.6827225480374</c:v>
                </c:pt>
                <c:pt idx="58">
                  <c:v>1052.6000168737021</c:v>
                </c:pt>
                <c:pt idx="59">
                  <c:v>1051.5100931615377</c:v>
                </c:pt>
                <c:pt idx="60">
                  <c:v>1050.4129032912922</c:v>
                </c:pt>
                <c:pt idx="61">
                  <c:v>1049.3083988219119</c:v>
                </c:pt>
                <c:pt idx="62">
                  <c:v>1048.1965309894022</c:v>
                </c:pt>
                <c:pt idx="63">
                  <c:v>1047.0772507046756</c:v>
                </c:pt>
                <c:pt idx="64">
                  <c:v>1045.9505085513845</c:v>
                </c:pt>
                <c:pt idx="65">
                  <c:v>1044.8162547837378</c:v>
                </c:pt>
                <c:pt idx="66">
                  <c:v>1043.6744393243071</c:v>
                </c:pt>
                <c:pt idx="67">
                  <c:v>1042.5250117618134</c:v>
                </c:pt>
                <c:pt idx="68">
                  <c:v>1041.3679213489031</c:v>
                </c:pt>
                <c:pt idx="69">
                  <c:v>1040.2031169999066</c:v>
                </c:pt>
                <c:pt idx="70">
                  <c:v>1039.0305472885836</c:v>
                </c:pt>
                <c:pt idx="71">
                  <c:v>1037.8501604458518</c:v>
                </c:pt>
                <c:pt idx="72">
                  <c:v>1036.6619043575017</c:v>
                </c:pt>
                <c:pt idx="73">
                  <c:v>1035.4657265618957</c:v>
                </c:pt>
                <c:pt idx="74">
                  <c:v>1034.2615742476528</c:v>
                </c:pt>
                <c:pt idx="75">
                  <c:v>1033.0493942513147</c:v>
                </c:pt>
                <c:pt idx="76">
                  <c:v>1031.829133055001</c:v>
                </c:pt>
                <c:pt idx="77">
                  <c:v>1030.6007367840452</c:v>
                </c:pt>
                <c:pt idx="78">
                  <c:v>1029.3641512046165</c:v>
                </c:pt>
                <c:pt idx="79">
                  <c:v>1028.1193217213249</c:v>
                </c:pt>
                <c:pt idx="80">
                  <c:v>1026.8661933748112</c:v>
                </c:pt>
                <c:pt idx="81">
                  <c:v>1025.6047108393209</c:v>
                </c:pt>
                <c:pt idx="82">
                  <c:v>1024.3348184202607</c:v>
                </c:pt>
                <c:pt idx="83">
                  <c:v>1023.0564600517399</c:v>
                </c:pt>
                <c:pt idx="84">
                  <c:v>1021.7695792940958</c:v>
                </c:pt>
                <c:pt idx="85">
                  <c:v>1020.4741193314007</c:v>
                </c:pt>
                <c:pt idx="86">
                  <c:v>1019.1700229689543</c:v>
                </c:pt>
                <c:pt idx="87">
                  <c:v>1017.8572326307583</c:v>
                </c:pt>
                <c:pt idx="88">
                  <c:v>1016.5356903569742</c:v>
                </c:pt>
                <c:pt idx="89">
                  <c:v>1015.205337801365</c:v>
                </c:pt>
                <c:pt idx="90">
                  <c:v>1013.8661162287184</c:v>
                </c:pt>
                <c:pt idx="91">
                  <c:v>1012.5179665122541</c:v>
                </c:pt>
                <c:pt idx="92">
                  <c:v>1011.1608291310133</c:v>
                </c:pt>
                <c:pt idx="93">
                  <c:v>1009.794644167231</c:v>
                </c:pt>
                <c:pt idx="94">
                  <c:v>1008.4193513036902</c:v>
                </c:pt>
                <c:pt idx="95">
                  <c:v>1007.0348898210591</c:v>
                </c:pt>
                <c:pt idx="96">
                  <c:v>1005.6411985952103</c:v>
                </c:pt>
                <c:pt idx="97">
                  <c:v>1004.2382160945226</c:v>
                </c:pt>
                <c:pt idx="98">
                  <c:v>1002.8258803771637</c:v>
                </c:pt>
                <c:pt idx="99">
                  <c:v>1001.4041290883557</c:v>
                </c:pt>
                <c:pt idx="100">
                  <c:v>999.97289945762247</c:v>
                </c:pt>
                <c:pt idx="101">
                  <c:v>998.53212829601739</c:v>
                </c:pt>
                <c:pt idx="102">
                  <c:v>997.08175199333505</c:v>
                </c:pt>
                <c:pt idx="103">
                  <c:v>995.62170651530153</c:v>
                </c:pt>
                <c:pt idx="104">
                  <c:v>994.1519274007477</c:v>
                </c:pt>
                <c:pt idx="105">
                  <c:v>992.67234975876374</c:v>
                </c:pt>
                <c:pt idx="106">
                  <c:v>991.18290826583302</c:v>
                </c:pt>
                <c:pt idx="107">
                  <c:v>989.68353716294951</c:v>
                </c:pt>
                <c:pt idx="108">
                  <c:v>988.17417025271345</c:v>
                </c:pt>
                <c:pt idx="109">
                  <c:v>986.65474089640918</c:v>
                </c:pt>
                <c:pt idx="110">
                  <c:v>985.12518201106275</c:v>
                </c:pt>
                <c:pt idx="111">
                  <c:v>983.58542606648086</c:v>
                </c:pt>
                <c:pt idx="112">
                  <c:v>982.03540508226831</c:v>
                </c:pt>
                <c:pt idx="113">
                  <c:v>980.47505062482776</c:v>
                </c:pt>
                <c:pt idx="114">
                  <c:v>978.90429380433761</c:v>
                </c:pt>
                <c:pt idx="115">
                  <c:v>977.32306527171079</c:v>
                </c:pt>
                <c:pt idx="116">
                  <c:v>975.73129521553312</c:v>
                </c:pt>
                <c:pt idx="117">
                  <c:v>974.12891335898109</c:v>
                </c:pt>
                <c:pt idx="118">
                  <c:v>972.51584895671851</c:v>
                </c:pt>
                <c:pt idx="119">
                  <c:v>970.89203079177423</c:v>
                </c:pt>
                <c:pt idx="120">
                  <c:v>969.2573871723971</c:v>
                </c:pt>
                <c:pt idx="121">
                  <c:v>967.6118459288906</c:v>
                </c:pt>
                <c:pt idx="122">
                  <c:v>965.95533441042744</c:v>
                </c:pt>
                <c:pt idx="123">
                  <c:v>964.2877794818412</c:v>
                </c:pt>
                <c:pt idx="124">
                  <c:v>962.60910752039774</c:v>
                </c:pt>
                <c:pt idx="125">
                  <c:v>960.91924441254469</c:v>
                </c:pt>
                <c:pt idx="126">
                  <c:v>959.21811555063925</c:v>
                </c:pt>
                <c:pt idx="127">
                  <c:v>957.50564582965444</c:v>
                </c:pt>
                <c:pt idx="128">
                  <c:v>955.7817596438631</c:v>
                </c:pt>
                <c:pt idx="129">
                  <c:v>954.04638088349975</c:v>
                </c:pt>
                <c:pt idx="130">
                  <c:v>952.29943293140059</c:v>
                </c:pt>
                <c:pt idx="131">
                  <c:v>950.54083865962093</c:v>
                </c:pt>
                <c:pt idx="132">
                  <c:v>948.77052042602941</c:v>
                </c:pt>
                <c:pt idx="133">
                  <c:v>946.98840007088052</c:v>
                </c:pt>
                <c:pt idx="134">
                  <c:v>945.1943989133639</c:v>
                </c:pt>
                <c:pt idx="135">
                  <c:v>943.38843774813063</c:v>
                </c:pt>
                <c:pt idx="136">
                  <c:v>941.57043684179575</c:v>
                </c:pt>
                <c:pt idx="137">
                  <c:v>939.74031592941867</c:v>
                </c:pt>
                <c:pt idx="138">
                  <c:v>937.89799421095915</c:v>
                </c:pt>
                <c:pt idx="139">
                  <c:v>936.04339034770987</c:v>
                </c:pt>
                <c:pt idx="140">
                  <c:v>934.17642245870559</c:v>
                </c:pt>
                <c:pt idx="141">
                  <c:v>932.29700811710779</c:v>
                </c:pt>
                <c:pt idx="142">
                  <c:v>930.40506434656606</c:v>
                </c:pt>
                <c:pt idx="143">
                  <c:v>928.50050761755404</c:v>
                </c:pt>
                <c:pt idx="144">
                  <c:v>926.58325384368197</c:v>
                </c:pt>
                <c:pt idx="145">
                  <c:v>924.6532183779841</c:v>
                </c:pt>
                <c:pt idx="146">
                  <c:v>922.71031600918161</c:v>
                </c:pt>
                <c:pt idx="147">
                  <c:v>920.7544609579204</c:v>
                </c:pt>
                <c:pt idx="148">
                  <c:v>918.78556687298408</c:v>
                </c:pt>
                <c:pt idx="149">
                  <c:v>916.80354682748157</c:v>
                </c:pt>
                <c:pt idx="150">
                  <c:v>914.80831331500906</c:v>
                </c:pt>
                <c:pt idx="151">
                  <c:v>912.79977824578668</c:v>
                </c:pt>
                <c:pt idx="152">
                  <c:v>910.77785294276964</c:v>
                </c:pt>
                <c:pt idx="153">
                  <c:v>908.74244813773225</c:v>
                </c:pt>
                <c:pt idx="154">
                  <c:v>906.69347396732803</c:v>
                </c:pt>
                <c:pt idx="155">
                  <c:v>904.63083996912098</c:v>
                </c:pt>
                <c:pt idx="156">
                  <c:v>902.55445507759271</c:v>
                </c:pt>
                <c:pt idx="157">
                  <c:v>900.46422762012094</c:v>
                </c:pt>
                <c:pt idx="158">
                  <c:v>898.36006531293276</c:v>
                </c:pt>
                <c:pt idx="159">
                  <c:v>896.24187525702996</c:v>
                </c:pt>
                <c:pt idx="160">
                  <c:v>894.10956393408765</c:v>
                </c:pt>
                <c:pt idx="161">
                  <c:v>891.96303720232595</c:v>
                </c:pt>
                <c:pt idx="162">
                  <c:v>889.80220029235238</c:v>
                </c:pt>
                <c:pt idx="163">
                  <c:v>887.62695780297906</c:v>
                </c:pt>
                <c:pt idx="164">
                  <c:v>885.43721369700972</c:v>
                </c:pt>
                <c:pt idx="165">
                  <c:v>883.23287129700077</c:v>
                </c:pt>
                <c:pt idx="166">
                  <c:v>881.01383328099155</c:v>
                </c:pt>
                <c:pt idx="167">
                  <c:v>878.78000167820915</c:v>
                </c:pt>
                <c:pt idx="168">
                  <c:v>876.53127786474158</c:v>
                </c:pt>
                <c:pt idx="169">
                  <c:v>874.26756255918406</c:v>
                </c:pt>
                <c:pt idx="170">
                  <c:v>871.9887558182561</c:v>
                </c:pt>
                <c:pt idx="171">
                  <c:v>869.69475703238879</c:v>
                </c:pt>
                <c:pt idx="172">
                  <c:v>867.38546492128216</c:v>
                </c:pt>
                <c:pt idx="173">
                  <c:v>865.06077752943509</c:v>
                </c:pt>
                <c:pt idx="174">
                  <c:v>862.72059222164216</c:v>
                </c:pt>
                <c:pt idx="175">
                  <c:v>860.36480567846399</c:v>
                </c:pt>
                <c:pt idx="176">
                  <c:v>857.99331389166468</c:v>
                </c:pt>
                <c:pt idx="177">
                  <c:v>855.60601215962004</c:v>
                </c:pt>
                <c:pt idx="178">
                  <c:v>853.20279508269516</c:v>
                </c:pt>
                <c:pt idx="179">
                  <c:v>850.7835565585907</c:v>
                </c:pt>
                <c:pt idx="180">
                  <c:v>848.34818977765883</c:v>
                </c:pt>
                <c:pt idx="181">
                  <c:v>845.89658721818751</c:v>
                </c:pt>
                <c:pt idx="182">
                  <c:v>843.42864064165303</c:v>
                </c:pt>
                <c:pt idx="183">
                  <c:v>840.94424108794158</c:v>
                </c:pt>
                <c:pt idx="184">
                  <c:v>838.44327887053873</c:v>
                </c:pt>
                <c:pt idx="185">
                  <c:v>835.92564357168669</c:v>
                </c:pt>
                <c:pt idx="186">
                  <c:v>833.39122403750878</c:v>
                </c:pt>
                <c:pt idx="187">
                  <c:v>830.83990837310307</c:v>
                </c:pt>
                <c:pt idx="188">
                  <c:v>828.27158393760135</c:v>
                </c:pt>
                <c:pt idx="189">
                  <c:v>825.68613733919631</c:v>
                </c:pt>
                <c:pt idx="190">
                  <c:v>823.08345443013525</c:v>
                </c:pt>
                <c:pt idx="191">
                  <c:v>820.46342030168046</c:v>
                </c:pt>
                <c:pt idx="192">
                  <c:v>817.82591927903582</c:v>
                </c:pt>
                <c:pt idx="193">
                  <c:v>815.17083491624032</c:v>
                </c:pt>
                <c:pt idx="194">
                  <c:v>812.49804999102616</c:v>
                </c:pt>
                <c:pt idx="195">
                  <c:v>809.80744649964402</c:v>
                </c:pt>
                <c:pt idx="196">
                  <c:v>807.09890565165256</c:v>
                </c:pt>
                <c:pt idx="197">
                  <c:v>804.37230786467455</c:v>
                </c:pt>
                <c:pt idx="198">
                  <c:v>801.62753275911655</c:v>
                </c:pt>
                <c:pt idx="199">
                  <c:v>798.86445915285492</c:v>
                </c:pt>
                <c:pt idx="200">
                  <c:v>796.08296505588487</c:v>
                </c:pt>
                <c:pt idx="201">
                  <c:v>793.28292766493507</c:v>
                </c:pt>
                <c:pt idx="202">
                  <c:v>790.46422335804561</c:v>
                </c:pt>
                <c:pt idx="203">
                  <c:v>787.62672768911023</c:v>
                </c:pt>
                <c:pt idx="204">
                  <c:v>784.77031538238191</c:v>
                </c:pt>
                <c:pt idx="205">
                  <c:v>781.89486032694208</c:v>
                </c:pt>
                <c:pt idx="206">
                  <c:v>779.00023557113252</c:v>
                </c:pt>
                <c:pt idx="207">
                  <c:v>776.08631331695108</c:v>
                </c:pt>
                <c:pt idx="208">
                  <c:v>773.15296491440824</c:v>
                </c:pt>
                <c:pt idx="209">
                  <c:v>770.20006085584862</c:v>
                </c:pt>
                <c:pt idx="210">
                  <c:v>767.22747077023178</c:v>
                </c:pt>
                <c:pt idx="211">
                  <c:v>764.23506341737755</c:v>
                </c:pt>
                <c:pt idx="212">
                  <c:v>761.22270668217107</c:v>
                </c:pt>
                <c:pt idx="213">
                  <c:v>758.19026756872972</c:v>
                </c:pt>
                <c:pt idx="214">
                  <c:v>755.13761219453215</c:v>
                </c:pt>
                <c:pt idx="215">
                  <c:v>752.06460578450663</c:v>
                </c:pt>
                <c:pt idx="216">
                  <c:v>748.97111266508091</c:v>
                </c:pt>
                <c:pt idx="217">
                  <c:v>745.85699625819234</c:v>
                </c:pt>
                <c:pt idx="218">
                  <c:v>742.72211907525798</c:v>
                </c:pt>
                <c:pt idx="219">
                  <c:v>739.56634271110397</c:v>
                </c:pt>
                <c:pt idx="220">
                  <c:v>736.38952783785555</c:v>
                </c:pt>
                <c:pt idx="221">
                  <c:v>733.19153419878558</c:v>
                </c:pt>
                <c:pt idx="222">
                  <c:v>729.97222060212175</c:v>
                </c:pt>
                <c:pt idx="223">
                  <c:v>726.73144491481344</c:v>
                </c:pt>
                <c:pt idx="224">
                  <c:v>723.46906405625646</c:v>
                </c:pt>
                <c:pt idx="225">
                  <c:v>720.18493399197575</c:v>
                </c:pt>
                <c:pt idx="226">
                  <c:v>716.87890972726655</c:v>
                </c:pt>
                <c:pt idx="227">
                  <c:v>713.55084530079262</c:v>
                </c:pt>
                <c:pt idx="228">
                  <c:v>710.20059377814209</c:v>
                </c:pt>
                <c:pt idx="229">
                  <c:v>706.82800724534059</c:v>
                </c:pt>
                <c:pt idx="230">
                  <c:v>703.43293680232046</c:v>
                </c:pt>
                <c:pt idx="231">
                  <c:v>700.01523255634675</c:v>
                </c:pt>
                <c:pt idx="232">
                  <c:v>696.57474361540005</c:v>
                </c:pt>
                <c:pt idx="233">
                  <c:v>693.11131808151367</c:v>
                </c:pt>
                <c:pt idx="234">
                  <c:v>689.62480304406802</c:v>
                </c:pt>
                <c:pt idx="235">
                  <c:v>686.11504457303943</c:v>
                </c:pt>
                <c:pt idx="236">
                  <c:v>682.58188771220398</c:v>
                </c:pt>
                <c:pt idx="237">
                  <c:v>679.02517647229627</c:v>
                </c:pt>
                <c:pt idx="238">
                  <c:v>675.44475382412247</c:v>
                </c:pt>
                <c:pt idx="239">
                  <c:v>671.84046169162752</c:v>
                </c:pt>
                <c:pt idx="240">
                  <c:v>668.21214094491597</c:v>
                </c:pt>
                <c:pt idx="241">
                  <c:v>664.55963139322625</c:v>
                </c:pt>
                <c:pt idx="242">
                  <c:v>660.88277177785881</c:v>
                </c:pt>
                <c:pt idx="243">
                  <c:v>657.1813997650554</c:v>
                </c:pt>
                <c:pt idx="244">
                  <c:v>653.45535193883347</c:v>
                </c:pt>
                <c:pt idx="245">
                  <c:v>649.70446379376983</c:v>
                </c:pt>
                <c:pt idx="246">
                  <c:v>645.92856972773927</c:v>
                </c:pt>
                <c:pt idx="247">
                  <c:v>642.12750303460177</c:v>
                </c:pt>
                <c:pt idx="248">
                  <c:v>638.30109589684332</c:v>
                </c:pt>
                <c:pt idx="249">
                  <c:v>634.44917937816649</c:v>
                </c:pt>
                <c:pt idx="250">
                  <c:v>630.57158341603179</c:v>
                </c:pt>
                <c:pt idx="251">
                  <c:v>626.66813681414965</c:v>
                </c:pt>
                <c:pt idx="252">
                  <c:v>622.73866723492154</c:v>
                </c:pt>
                <c:pt idx="253">
                  <c:v>618.783001191832</c:v>
                </c:pt>
                <c:pt idx="254">
                  <c:v>614.80096404178835</c:v>
                </c:pt>
                <c:pt idx="255">
                  <c:v>610.7923799774112</c:v>
                </c:pt>
                <c:pt idx="256">
                  <c:v>606.75707201927162</c:v>
                </c:pt>
                <c:pt idx="257">
                  <c:v>602.69486200807762</c:v>
                </c:pt>
                <c:pt idx="258">
                  <c:v>598.60557059680912</c:v>
                </c:pt>
                <c:pt idx="259">
                  <c:v>594.4890172427987</c:v>
                </c:pt>
                <c:pt idx="260">
                  <c:v>590.34502019976162</c:v>
                </c:pt>
                <c:pt idx="261">
                  <c:v>586.17339650977101</c:v>
                </c:pt>
                <c:pt idx="262">
                  <c:v>581.97396199518028</c:v>
                </c:pt>
                <c:pt idx="263">
                  <c:v>577.74653125049247</c:v>
                </c:pt>
                <c:pt idx="264">
                  <c:v>573.49091763417334</c:v>
                </c:pt>
                <c:pt idx="265">
                  <c:v>569.20693326041214</c:v>
                </c:pt>
                <c:pt idx="266">
                  <c:v>564.89438899082586</c:v>
                </c:pt>
                <c:pt idx="267">
                  <c:v>560.55309442610894</c:v>
                </c:pt>
                <c:pt idx="268">
                  <c:v>556.18285789762729</c:v>
                </c:pt>
                <c:pt idx="269">
                  <c:v>551.78348645895562</c:v>
                </c:pt>
                <c:pt idx="270">
                  <c:v>547.35478587735963</c:v>
                </c:pt>
                <c:pt idx="271">
                  <c:v>542.89656062521965</c:v>
                </c:pt>
                <c:pt idx="272">
                  <c:v>538.40861387139864</c:v>
                </c:pt>
                <c:pt idx="273">
                  <c:v>533.89074747255233</c:v>
                </c:pt>
                <c:pt idx="274">
                  <c:v>529.34276196438032</c:v>
                </c:pt>
                <c:pt idx="275">
                  <c:v>524.76445655282032</c:v>
                </c:pt>
                <c:pt idx="276">
                  <c:v>520.15562910518338</c:v>
                </c:pt>
                <c:pt idx="277">
                  <c:v>515.51607614122884</c:v>
                </c:pt>
                <c:pt idx="278">
                  <c:v>510.84559282418132</c:v>
                </c:pt>
                <c:pt idx="279">
                  <c:v>506.14397295168675</c:v>
                </c:pt>
                <c:pt idx="280">
                  <c:v>501.41100894670888</c:v>
                </c:pt>
                <c:pt idx="281">
                  <c:v>496.64649184836458</c:v>
                </c:pt>
                <c:pt idx="282">
                  <c:v>491.85021130269791</c:v>
                </c:pt>
                <c:pt idx="283">
                  <c:v>487.02195555339347</c:v>
                </c:pt>
                <c:pt idx="284">
                  <c:v>482.16151143242706</c:v>
                </c:pt>
                <c:pt idx="285">
                  <c:v>477.26866435065415</c:v>
                </c:pt>
                <c:pt idx="286">
                  <c:v>472.34319828833611</c:v>
                </c:pt>
                <c:pt idx="287">
                  <c:v>467.38489578560262</c:v>
                </c:pt>
                <c:pt idx="288">
                  <c:v>462.3935379328509</c:v>
                </c:pt>
                <c:pt idx="289">
                  <c:v>457.36890436108081</c:v>
                </c:pt>
                <c:pt idx="290">
                  <c:v>452.31077323216562</c:v>
                </c:pt>
                <c:pt idx="291">
                  <c:v>447.21892122905763</c:v>
                </c:pt>
                <c:pt idx="292">
                  <c:v>442.0931235459289</c:v>
                </c:pt>
                <c:pt idx="293">
                  <c:v>436.933153878246</c:v>
                </c:pt>
                <c:pt idx="294">
                  <c:v>431.73878441277861</c:v>
                </c:pt>
                <c:pt idx="295">
                  <c:v>426.5097858175414</c:v>
                </c:pt>
                <c:pt idx="296">
                  <c:v>421.24592723166927</c:v>
                </c:pt>
                <c:pt idx="297">
                  <c:v>415.94697625522468</c:v>
                </c:pt>
                <c:pt idx="298">
                  <c:v>410.61269893893706</c:v>
                </c:pt>
                <c:pt idx="299">
                  <c:v>405.24285977387427</c:v>
                </c:pt>
                <c:pt idx="300">
                  <c:v>399.83722168104435</c:v>
                </c:pt>
                <c:pt idx="301">
                  <c:v>394.3955460009289</c:v>
                </c:pt>
                <c:pt idx="302">
                  <c:v>388.91759248294602</c:v>
                </c:pt>
                <c:pt idx="303">
                  <c:v>383.40311927484328</c:v>
                </c:pt>
                <c:pt idx="304">
                  <c:v>377.85188291201979</c:v>
                </c:pt>
                <c:pt idx="305">
                  <c:v>372.26363830677752</c:v>
                </c:pt>
                <c:pt idx="306">
                  <c:v>366.63813873750036</c:v>
                </c:pt>
                <c:pt idx="307">
                  <c:v>360.97513583776129</c:v>
                </c:pt>
                <c:pt idx="308">
                  <c:v>355.27437958535728</c:v>
                </c:pt>
                <c:pt idx="309">
                  <c:v>349.53561829127057</c:v>
                </c:pt>
                <c:pt idx="310">
                  <c:v>343.75859858855665</c:v>
                </c:pt>
                <c:pt idx="311">
                  <c:v>337.943065421158</c:v>
                </c:pt>
                <c:pt idx="312">
                  <c:v>332.08876203264327</c:v>
                </c:pt>
                <c:pt idx="313">
                  <c:v>326.19542995487188</c:v>
                </c:pt>
                <c:pt idx="314">
                  <c:v>320.26280899658195</c:v>
                </c:pt>
                <c:pt idx="315">
                  <c:v>314.29063723190342</c:v>
                </c:pt>
                <c:pt idx="316">
                  <c:v>308.27865098879369</c:v>
                </c:pt>
                <c:pt idx="317">
                  <c:v>302.22658483739656</c:v>
                </c:pt>
                <c:pt idx="318">
                  <c:v>296.13417157832345</c:v>
                </c:pt>
                <c:pt idx="319">
                  <c:v>290.00114223085654</c:v>
                </c:pt>
                <c:pt idx="320">
                  <c:v>283.82722602107322</c:v>
                </c:pt>
                <c:pt idx="321">
                  <c:v>277.61215036989131</c:v>
                </c:pt>
                <c:pt idx="322">
                  <c:v>271.35564088103479</c:v>
                </c:pt>
                <c:pt idx="323">
                  <c:v>265.05742132891925</c:v>
                </c:pt>
                <c:pt idx="324">
                  <c:v>258.71721364645634</c:v>
                </c:pt>
                <c:pt idx="325">
                  <c:v>252.33473791277697</c:v>
                </c:pt>
                <c:pt idx="326">
                  <c:v>245.90971234087311</c:v>
                </c:pt>
                <c:pt idx="327">
                  <c:v>239.44185326515651</c:v>
                </c:pt>
                <c:pt idx="328">
                  <c:v>232.93087512893513</c:v>
                </c:pt>
                <c:pt idx="329">
                  <c:v>226.3764904718056</c:v>
                </c:pt>
                <c:pt idx="330">
                  <c:v>219.77840991696189</c:v>
                </c:pt>
                <c:pt idx="331">
                  <c:v>213.13634215841921</c:v>
                </c:pt>
                <c:pt idx="332">
                  <c:v>206.44999394815295</c:v>
                </c:pt>
                <c:pt idx="333">
                  <c:v>199.71907008315156</c:v>
                </c:pt>
                <c:pt idx="334">
                  <c:v>192.9432733923835</c:v>
                </c:pt>
                <c:pt idx="335">
                  <c:v>186.12230472367696</c:v>
                </c:pt>
                <c:pt idx="336">
                  <c:v>179.25586293051242</c:v>
                </c:pt>
                <c:pt idx="337">
                  <c:v>172.34364485872675</c:v>
                </c:pt>
                <c:pt idx="338">
                  <c:v>165.38534533312918</c:v>
                </c:pt>
                <c:pt idx="339">
                  <c:v>158.38065714402762</c:v>
                </c:pt>
                <c:pt idx="340">
                  <c:v>151.32927103366541</c:v>
                </c:pt>
                <c:pt idx="341">
                  <c:v>144.23087568256744</c:v>
                </c:pt>
                <c:pt idx="342">
                  <c:v>137.08515769579546</c:v>
                </c:pt>
                <c:pt idx="343">
                  <c:v>129.89180158911171</c:v>
                </c:pt>
                <c:pt idx="344">
                  <c:v>122.65048977505005</c:v>
                </c:pt>
                <c:pt idx="345">
                  <c:v>115.36090254889463</c:v>
                </c:pt>
                <c:pt idx="346">
                  <c:v>108.02271807456485</c:v>
                </c:pt>
                <c:pt idx="347">
                  <c:v>100.63561237040621</c:v>
                </c:pt>
                <c:pt idx="348">
                  <c:v>93.199259294886502</c:v>
                </c:pt>
                <c:pt idx="349">
                  <c:v>85.713330532196665</c:v>
                </c:pt>
                <c:pt idx="350">
                  <c:v>78.177495577755565</c:v>
                </c:pt>
                <c:pt idx="351">
                  <c:v>70.591421723618197</c:v>
                </c:pt>
                <c:pt idx="352">
                  <c:v>62.954774043786571</c:v>
                </c:pt>
                <c:pt idx="353">
                  <c:v>55.26721537942273</c:v>
                </c:pt>
                <c:pt idx="354">
                  <c:v>47.528406323963139</c:v>
                </c:pt>
                <c:pt idx="355">
                  <c:v>39.738005208133814</c:v>
                </c:pt>
                <c:pt idx="356">
                  <c:v>31.89566808486563</c:v>
                </c:pt>
                <c:pt idx="357">
                  <c:v>24.00104871410899</c:v>
                </c:pt>
                <c:pt idx="358">
                  <c:v>16.053798547547306</c:v>
                </c:pt>
                <c:pt idx="359">
                  <c:v>8.0535667132085464</c:v>
                </c:pt>
              </c:numCache>
            </c:numRef>
          </c:yVal>
          <c:smooth val="1"/>
          <c:extLst>
            <c:ext xmlns:c16="http://schemas.microsoft.com/office/drawing/2014/chart" uri="{C3380CC4-5D6E-409C-BE32-E72D297353CC}">
              <c16:uniqueId val="{00000005-1FF1-4571-B8B3-4D75277DD30A}"/>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1778000</xdr:colOff>
      <xdr:row>42</xdr:row>
      <xdr:rowOff>174172</xdr:rowOff>
    </xdr:from>
    <xdr:to>
      <xdr:col>1</xdr:col>
      <xdr:colOff>689428</xdr:colOff>
      <xdr:row>47</xdr:row>
      <xdr:rowOff>145143</xdr:rowOff>
    </xdr:to>
    <xdr:sp macro="" textlink="">
      <xdr:nvSpPr>
        <xdr:cNvPr id="2" name="Rectangle 1">
          <a:extLst>
            <a:ext uri="{FF2B5EF4-FFF2-40B4-BE49-F238E27FC236}">
              <a16:creationId xmlns:a16="http://schemas.microsoft.com/office/drawing/2014/main" id="{7206C478-1AED-BBD5-D0D8-802CAE0BB996}"/>
            </a:ext>
          </a:extLst>
        </xdr:cNvPr>
        <xdr:cNvSpPr/>
      </xdr:nvSpPr>
      <xdr:spPr>
        <a:xfrm rot="19609741">
          <a:off x="1778000" y="8069943"/>
          <a:ext cx="2140857" cy="8781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rgbClr val="FF0000"/>
              </a:solidFill>
            </a:rPr>
            <a:t>Update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1778000</xdr:colOff>
      <xdr:row>49</xdr:row>
      <xdr:rowOff>174172</xdr:rowOff>
    </xdr:from>
    <xdr:to>
      <xdr:col>1</xdr:col>
      <xdr:colOff>689428</xdr:colOff>
      <xdr:row>54</xdr:row>
      <xdr:rowOff>145143</xdr:rowOff>
    </xdr:to>
    <xdr:sp macro="" textlink="">
      <xdr:nvSpPr>
        <xdr:cNvPr id="2" name="Rectangle 1">
          <a:extLst>
            <a:ext uri="{FF2B5EF4-FFF2-40B4-BE49-F238E27FC236}">
              <a16:creationId xmlns:a16="http://schemas.microsoft.com/office/drawing/2014/main" id="{0E379F14-907B-474F-9D36-719890711CE4}"/>
            </a:ext>
          </a:extLst>
        </xdr:cNvPr>
        <xdr:cNvSpPr/>
      </xdr:nvSpPr>
      <xdr:spPr>
        <a:xfrm rot="19609741">
          <a:off x="1778000" y="8129452"/>
          <a:ext cx="2142308" cy="88537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rgbClr val="FF0000"/>
              </a:solidFill>
            </a:rPr>
            <a:t>Update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135256</xdr:colOff>
      <xdr:row>16</xdr:row>
      <xdr:rowOff>1904</xdr:rowOff>
    </xdr:from>
    <xdr:to>
      <xdr:col>7</xdr:col>
      <xdr:colOff>476251</xdr:colOff>
      <xdr:row>26</xdr:row>
      <xdr:rowOff>133349</xdr:rowOff>
    </xdr:to>
    <xdr:graphicFrame macro="">
      <xdr:nvGraphicFramePr>
        <xdr:cNvPr id="2" name="Chart 1">
          <a:extLst>
            <a:ext uri="{FF2B5EF4-FFF2-40B4-BE49-F238E27FC236}">
              <a16:creationId xmlns:a16="http://schemas.microsoft.com/office/drawing/2014/main" id="{68DE45AD-6EE2-56F5-6EDF-6EA2BB0B1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678179</xdr:colOff>
      <xdr:row>16</xdr:row>
      <xdr:rowOff>17146</xdr:rowOff>
    </xdr:from>
    <xdr:to>
      <xdr:col>14</xdr:col>
      <xdr:colOff>657225</xdr:colOff>
      <xdr:row>26</xdr:row>
      <xdr:rowOff>114300</xdr:rowOff>
    </xdr:to>
    <xdr:graphicFrame macro="">
      <xdr:nvGraphicFramePr>
        <xdr:cNvPr id="6" name="Chart 5">
          <a:extLst>
            <a:ext uri="{FF2B5EF4-FFF2-40B4-BE49-F238E27FC236}">
              <a16:creationId xmlns:a16="http://schemas.microsoft.com/office/drawing/2014/main" id="{0BEBF147-1316-C40D-36FB-DAFE29F28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59055</xdr:colOff>
      <xdr:row>12</xdr:row>
      <xdr:rowOff>64770</xdr:rowOff>
    </xdr:from>
    <xdr:to>
      <xdr:col>15</xdr:col>
      <xdr:colOff>259080</xdr:colOff>
      <xdr:row>35</xdr:row>
      <xdr:rowOff>110490</xdr:rowOff>
    </xdr:to>
    <xdr:graphicFrame macro="">
      <xdr:nvGraphicFramePr>
        <xdr:cNvPr id="2" name="Chart 1">
          <a:extLst>
            <a:ext uri="{FF2B5EF4-FFF2-40B4-BE49-F238E27FC236}">
              <a16:creationId xmlns:a16="http://schemas.microsoft.com/office/drawing/2014/main" id="{748E9FB3-BE3F-4F53-834A-3A6D074A2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512445</xdr:colOff>
      <xdr:row>2</xdr:row>
      <xdr:rowOff>106101</xdr:rowOff>
    </xdr:from>
    <xdr:to>
      <xdr:col>15</xdr:col>
      <xdr:colOff>478669</xdr:colOff>
      <xdr:row>6</xdr:row>
      <xdr:rowOff>20881</xdr:rowOff>
    </xdr:to>
    <xdr:pic>
      <xdr:nvPicPr>
        <xdr:cNvPr id="3" name="Picture 2">
          <a:extLst>
            <a:ext uri="{FF2B5EF4-FFF2-40B4-BE49-F238E27FC236}">
              <a16:creationId xmlns:a16="http://schemas.microsoft.com/office/drawing/2014/main" id="{E5A6E9B4-9612-4397-A8EA-E5CB89B12AB4}"/>
            </a:ext>
          </a:extLst>
        </xdr:cNvPr>
        <xdr:cNvPicPr>
          <a:picLocks noChangeAspect="1"/>
        </xdr:cNvPicPr>
      </xdr:nvPicPr>
      <xdr:blipFill>
        <a:blip xmlns:r="http://schemas.openxmlformats.org/officeDocument/2006/relationships" r:embed="rId2"/>
        <a:stretch>
          <a:fillRect/>
        </a:stretch>
      </xdr:blipFill>
      <xdr:spPr>
        <a:xfrm>
          <a:off x="11479530" y="104196"/>
          <a:ext cx="1290199" cy="640585"/>
        </a:xfrm>
        <a:prstGeom prst="rect">
          <a:avLst/>
        </a:prstGeom>
      </xdr:spPr>
    </xdr:pic>
    <xdr:clientData/>
  </xdr:twoCellAnchor>
  <xdr:oneCellAnchor>
    <xdr:from>
      <xdr:col>27</xdr:col>
      <xdr:colOff>512445</xdr:colOff>
      <xdr:row>2</xdr:row>
      <xdr:rowOff>106101</xdr:rowOff>
    </xdr:from>
    <xdr:ext cx="1294009" cy="636775"/>
    <xdr:pic>
      <xdr:nvPicPr>
        <xdr:cNvPr id="4" name="Picture 3">
          <a:extLst>
            <a:ext uri="{FF2B5EF4-FFF2-40B4-BE49-F238E27FC236}">
              <a16:creationId xmlns:a16="http://schemas.microsoft.com/office/drawing/2014/main" id="{824CF302-D2BE-4A42-AE4B-3CC376EB6FEB}"/>
            </a:ext>
          </a:extLst>
        </xdr:cNvPr>
        <xdr:cNvPicPr>
          <a:picLocks noChangeAspect="1"/>
        </xdr:cNvPicPr>
      </xdr:nvPicPr>
      <xdr:blipFill>
        <a:blip xmlns:r="http://schemas.openxmlformats.org/officeDocument/2006/relationships" r:embed="rId2"/>
        <a:stretch>
          <a:fillRect/>
        </a:stretch>
      </xdr:blipFill>
      <xdr:spPr>
        <a:xfrm>
          <a:off x="11450955" y="104196"/>
          <a:ext cx="1294009" cy="636775"/>
        </a:xfrm>
        <a:prstGeom prst="rect">
          <a:avLst/>
        </a:prstGeom>
      </xdr:spPr>
    </xdr:pic>
    <xdr:clientData/>
  </xdr:oneCellAnchor>
  <xdr:oneCellAnchor>
    <xdr:from>
      <xdr:col>40</xdr:col>
      <xdr:colOff>512445</xdr:colOff>
      <xdr:row>2</xdr:row>
      <xdr:rowOff>106101</xdr:rowOff>
    </xdr:from>
    <xdr:ext cx="1294009" cy="636775"/>
    <xdr:pic>
      <xdr:nvPicPr>
        <xdr:cNvPr id="5" name="Picture 4">
          <a:extLst>
            <a:ext uri="{FF2B5EF4-FFF2-40B4-BE49-F238E27FC236}">
              <a16:creationId xmlns:a16="http://schemas.microsoft.com/office/drawing/2014/main" id="{8BF64B85-F7AA-4290-BA8D-4AEA72B9113A}"/>
            </a:ext>
          </a:extLst>
        </xdr:cNvPr>
        <xdr:cNvPicPr>
          <a:picLocks noChangeAspect="1"/>
        </xdr:cNvPicPr>
      </xdr:nvPicPr>
      <xdr:blipFill>
        <a:blip xmlns:r="http://schemas.openxmlformats.org/officeDocument/2006/relationships" r:embed="rId2"/>
        <a:stretch>
          <a:fillRect/>
        </a:stretch>
      </xdr:blipFill>
      <xdr:spPr>
        <a:xfrm>
          <a:off x="25452705" y="104196"/>
          <a:ext cx="1294009" cy="636775"/>
        </a:xfrm>
        <a:prstGeom prst="rect">
          <a:avLst/>
        </a:prstGeom>
      </xdr:spPr>
    </xdr:pic>
    <xdr:clientData/>
  </xdr:oneCellAnchor>
  <xdr:oneCellAnchor>
    <xdr:from>
      <xdr:col>53</xdr:col>
      <xdr:colOff>512445</xdr:colOff>
      <xdr:row>2</xdr:row>
      <xdr:rowOff>106101</xdr:rowOff>
    </xdr:from>
    <xdr:ext cx="1294009" cy="636775"/>
    <xdr:pic>
      <xdr:nvPicPr>
        <xdr:cNvPr id="6" name="Picture 5">
          <a:extLst>
            <a:ext uri="{FF2B5EF4-FFF2-40B4-BE49-F238E27FC236}">
              <a16:creationId xmlns:a16="http://schemas.microsoft.com/office/drawing/2014/main" id="{355E4032-CF09-4F69-AB52-B6944537CC73}"/>
            </a:ext>
          </a:extLst>
        </xdr:cNvPr>
        <xdr:cNvPicPr>
          <a:picLocks noChangeAspect="1"/>
        </xdr:cNvPicPr>
      </xdr:nvPicPr>
      <xdr:blipFill>
        <a:blip xmlns:r="http://schemas.openxmlformats.org/officeDocument/2006/relationships" r:embed="rId2"/>
        <a:stretch>
          <a:fillRect/>
        </a:stretch>
      </xdr:blipFill>
      <xdr:spPr>
        <a:xfrm>
          <a:off x="39454455" y="104196"/>
          <a:ext cx="1294009" cy="636775"/>
        </a:xfrm>
        <a:prstGeom prst="rect">
          <a:avLst/>
        </a:prstGeom>
      </xdr:spPr>
    </xdr:pic>
    <xdr:clientData/>
  </xdr:oneCellAnchor>
  <xdr:oneCellAnchor>
    <xdr:from>
      <xdr:col>66</xdr:col>
      <xdr:colOff>512445</xdr:colOff>
      <xdr:row>2</xdr:row>
      <xdr:rowOff>106101</xdr:rowOff>
    </xdr:from>
    <xdr:ext cx="1294009" cy="636775"/>
    <xdr:pic>
      <xdr:nvPicPr>
        <xdr:cNvPr id="7" name="Picture 6">
          <a:extLst>
            <a:ext uri="{FF2B5EF4-FFF2-40B4-BE49-F238E27FC236}">
              <a16:creationId xmlns:a16="http://schemas.microsoft.com/office/drawing/2014/main" id="{98FB6E19-2AD9-4985-BFB1-56E4413F4CCD}"/>
            </a:ext>
          </a:extLst>
        </xdr:cNvPr>
        <xdr:cNvPicPr>
          <a:picLocks noChangeAspect="1"/>
        </xdr:cNvPicPr>
      </xdr:nvPicPr>
      <xdr:blipFill>
        <a:blip xmlns:r="http://schemas.openxmlformats.org/officeDocument/2006/relationships" r:embed="rId2"/>
        <a:stretch>
          <a:fillRect/>
        </a:stretch>
      </xdr:blipFill>
      <xdr:spPr>
        <a:xfrm>
          <a:off x="53456205" y="104196"/>
          <a:ext cx="1294009" cy="636775"/>
        </a:xfrm>
        <a:prstGeom prst="rect">
          <a:avLst/>
        </a:prstGeom>
      </xdr:spPr>
    </xdr:pic>
    <xdr:clientData/>
  </xdr:oneCellAnchor>
  <xdr:oneCellAnchor>
    <xdr:from>
      <xdr:col>79</xdr:col>
      <xdr:colOff>512445</xdr:colOff>
      <xdr:row>2</xdr:row>
      <xdr:rowOff>106101</xdr:rowOff>
    </xdr:from>
    <xdr:ext cx="1294009" cy="636775"/>
    <xdr:pic>
      <xdr:nvPicPr>
        <xdr:cNvPr id="8" name="Picture 7">
          <a:extLst>
            <a:ext uri="{FF2B5EF4-FFF2-40B4-BE49-F238E27FC236}">
              <a16:creationId xmlns:a16="http://schemas.microsoft.com/office/drawing/2014/main" id="{C6A450E5-5B03-4245-B98D-2C118604A989}"/>
            </a:ext>
          </a:extLst>
        </xdr:cNvPr>
        <xdr:cNvPicPr>
          <a:picLocks noChangeAspect="1"/>
        </xdr:cNvPicPr>
      </xdr:nvPicPr>
      <xdr:blipFill>
        <a:blip xmlns:r="http://schemas.openxmlformats.org/officeDocument/2006/relationships" r:embed="rId2"/>
        <a:stretch>
          <a:fillRect/>
        </a:stretch>
      </xdr:blipFill>
      <xdr:spPr>
        <a:xfrm>
          <a:off x="67457955" y="104196"/>
          <a:ext cx="1294009" cy="63677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8</xdr:col>
      <xdr:colOff>59055</xdr:colOff>
      <xdr:row>10</xdr:row>
      <xdr:rowOff>64770</xdr:rowOff>
    </xdr:from>
    <xdr:to>
      <xdr:col>15</xdr:col>
      <xdr:colOff>259080</xdr:colOff>
      <xdr:row>33</xdr:row>
      <xdr:rowOff>110490</xdr:rowOff>
    </xdr:to>
    <xdr:graphicFrame macro="">
      <xdr:nvGraphicFramePr>
        <xdr:cNvPr id="2" name="Chart 1">
          <a:extLst>
            <a:ext uri="{FF2B5EF4-FFF2-40B4-BE49-F238E27FC236}">
              <a16:creationId xmlns:a16="http://schemas.microsoft.com/office/drawing/2014/main" id="{4882F0CE-F380-45DB-8EB8-B540F553F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512445</xdr:colOff>
      <xdr:row>0</xdr:row>
      <xdr:rowOff>106101</xdr:rowOff>
    </xdr:from>
    <xdr:to>
      <xdr:col>15</xdr:col>
      <xdr:colOff>474859</xdr:colOff>
      <xdr:row>4</xdr:row>
      <xdr:rowOff>17071</xdr:rowOff>
    </xdr:to>
    <xdr:pic>
      <xdr:nvPicPr>
        <xdr:cNvPr id="3" name="Picture 2">
          <a:extLst>
            <a:ext uri="{FF2B5EF4-FFF2-40B4-BE49-F238E27FC236}">
              <a16:creationId xmlns:a16="http://schemas.microsoft.com/office/drawing/2014/main" id="{DA7220F1-84C1-41C8-8129-800A7E24FD46}"/>
            </a:ext>
          </a:extLst>
        </xdr:cNvPr>
        <xdr:cNvPicPr>
          <a:picLocks noChangeAspect="1"/>
        </xdr:cNvPicPr>
      </xdr:nvPicPr>
      <xdr:blipFill>
        <a:blip xmlns:r="http://schemas.openxmlformats.org/officeDocument/2006/relationships" r:embed="rId2"/>
        <a:stretch>
          <a:fillRect/>
        </a:stretch>
      </xdr:blipFill>
      <xdr:spPr>
        <a:xfrm>
          <a:off x="13565505" y="104196"/>
          <a:ext cx="1295914" cy="640585"/>
        </a:xfrm>
        <a:prstGeom prst="rect">
          <a:avLst/>
        </a:prstGeom>
      </xdr:spPr>
    </xdr:pic>
    <xdr:clientData/>
  </xdr:twoCellAnchor>
  <xdr:oneCellAnchor>
    <xdr:from>
      <xdr:col>27</xdr:col>
      <xdr:colOff>512445</xdr:colOff>
      <xdr:row>0</xdr:row>
      <xdr:rowOff>106101</xdr:rowOff>
    </xdr:from>
    <xdr:ext cx="1294009" cy="636775"/>
    <xdr:pic>
      <xdr:nvPicPr>
        <xdr:cNvPr id="4" name="Picture 3">
          <a:extLst>
            <a:ext uri="{FF2B5EF4-FFF2-40B4-BE49-F238E27FC236}">
              <a16:creationId xmlns:a16="http://schemas.microsoft.com/office/drawing/2014/main" id="{83D5ABAD-219A-437D-ADC8-A3DB11ADC2A6}"/>
            </a:ext>
          </a:extLst>
        </xdr:cNvPr>
        <xdr:cNvPicPr>
          <a:picLocks noChangeAspect="1"/>
        </xdr:cNvPicPr>
      </xdr:nvPicPr>
      <xdr:blipFill>
        <a:blip xmlns:r="http://schemas.openxmlformats.org/officeDocument/2006/relationships" r:embed="rId2"/>
        <a:stretch>
          <a:fillRect/>
        </a:stretch>
      </xdr:blipFill>
      <xdr:spPr>
        <a:xfrm>
          <a:off x="27567255" y="104196"/>
          <a:ext cx="1294009" cy="636775"/>
        </a:xfrm>
        <a:prstGeom prst="rect">
          <a:avLst/>
        </a:prstGeom>
      </xdr:spPr>
    </xdr:pic>
    <xdr:clientData/>
  </xdr:oneCellAnchor>
  <xdr:oneCellAnchor>
    <xdr:from>
      <xdr:col>40</xdr:col>
      <xdr:colOff>512445</xdr:colOff>
      <xdr:row>0</xdr:row>
      <xdr:rowOff>106101</xdr:rowOff>
    </xdr:from>
    <xdr:ext cx="1294009" cy="636775"/>
    <xdr:pic>
      <xdr:nvPicPr>
        <xdr:cNvPr id="5" name="Picture 4">
          <a:extLst>
            <a:ext uri="{FF2B5EF4-FFF2-40B4-BE49-F238E27FC236}">
              <a16:creationId xmlns:a16="http://schemas.microsoft.com/office/drawing/2014/main" id="{D9968531-09D8-4E55-937F-4C0F17C59752}"/>
            </a:ext>
          </a:extLst>
        </xdr:cNvPr>
        <xdr:cNvPicPr>
          <a:picLocks noChangeAspect="1"/>
        </xdr:cNvPicPr>
      </xdr:nvPicPr>
      <xdr:blipFill>
        <a:blip xmlns:r="http://schemas.openxmlformats.org/officeDocument/2006/relationships" r:embed="rId2"/>
        <a:stretch>
          <a:fillRect/>
        </a:stretch>
      </xdr:blipFill>
      <xdr:spPr>
        <a:xfrm>
          <a:off x="41569005" y="104196"/>
          <a:ext cx="1294009" cy="636775"/>
        </a:xfrm>
        <a:prstGeom prst="rect">
          <a:avLst/>
        </a:prstGeom>
      </xdr:spPr>
    </xdr:pic>
    <xdr:clientData/>
  </xdr:oneCellAnchor>
  <xdr:oneCellAnchor>
    <xdr:from>
      <xdr:col>53</xdr:col>
      <xdr:colOff>512445</xdr:colOff>
      <xdr:row>0</xdr:row>
      <xdr:rowOff>106101</xdr:rowOff>
    </xdr:from>
    <xdr:ext cx="1294009" cy="636775"/>
    <xdr:pic>
      <xdr:nvPicPr>
        <xdr:cNvPr id="6" name="Picture 5">
          <a:extLst>
            <a:ext uri="{FF2B5EF4-FFF2-40B4-BE49-F238E27FC236}">
              <a16:creationId xmlns:a16="http://schemas.microsoft.com/office/drawing/2014/main" id="{AABE26D7-8892-42D3-AC5F-A5C8DAE41BD2}"/>
            </a:ext>
          </a:extLst>
        </xdr:cNvPr>
        <xdr:cNvPicPr>
          <a:picLocks noChangeAspect="1"/>
        </xdr:cNvPicPr>
      </xdr:nvPicPr>
      <xdr:blipFill>
        <a:blip xmlns:r="http://schemas.openxmlformats.org/officeDocument/2006/relationships" r:embed="rId2"/>
        <a:stretch>
          <a:fillRect/>
        </a:stretch>
      </xdr:blipFill>
      <xdr:spPr>
        <a:xfrm>
          <a:off x="55570755" y="104196"/>
          <a:ext cx="1294009" cy="636775"/>
        </a:xfrm>
        <a:prstGeom prst="rect">
          <a:avLst/>
        </a:prstGeom>
      </xdr:spPr>
    </xdr:pic>
    <xdr:clientData/>
  </xdr:oneCellAnchor>
  <xdr:oneCellAnchor>
    <xdr:from>
      <xdr:col>66</xdr:col>
      <xdr:colOff>512445</xdr:colOff>
      <xdr:row>0</xdr:row>
      <xdr:rowOff>106101</xdr:rowOff>
    </xdr:from>
    <xdr:ext cx="1294009" cy="636775"/>
    <xdr:pic>
      <xdr:nvPicPr>
        <xdr:cNvPr id="7" name="Picture 6">
          <a:extLst>
            <a:ext uri="{FF2B5EF4-FFF2-40B4-BE49-F238E27FC236}">
              <a16:creationId xmlns:a16="http://schemas.microsoft.com/office/drawing/2014/main" id="{A8131867-E288-4E60-BC24-1EEC1B983191}"/>
            </a:ext>
          </a:extLst>
        </xdr:cNvPr>
        <xdr:cNvPicPr>
          <a:picLocks noChangeAspect="1"/>
        </xdr:cNvPicPr>
      </xdr:nvPicPr>
      <xdr:blipFill>
        <a:blip xmlns:r="http://schemas.openxmlformats.org/officeDocument/2006/relationships" r:embed="rId2"/>
        <a:stretch>
          <a:fillRect/>
        </a:stretch>
      </xdr:blipFill>
      <xdr:spPr>
        <a:xfrm>
          <a:off x="69572505" y="104196"/>
          <a:ext cx="1294009" cy="636775"/>
        </a:xfrm>
        <a:prstGeom prst="rect">
          <a:avLst/>
        </a:prstGeom>
      </xdr:spPr>
    </xdr:pic>
    <xdr:clientData/>
  </xdr:oneCellAnchor>
  <xdr:oneCellAnchor>
    <xdr:from>
      <xdr:col>79</xdr:col>
      <xdr:colOff>512445</xdr:colOff>
      <xdr:row>0</xdr:row>
      <xdr:rowOff>106101</xdr:rowOff>
    </xdr:from>
    <xdr:ext cx="1294009" cy="636775"/>
    <xdr:pic>
      <xdr:nvPicPr>
        <xdr:cNvPr id="8" name="Picture 7">
          <a:extLst>
            <a:ext uri="{FF2B5EF4-FFF2-40B4-BE49-F238E27FC236}">
              <a16:creationId xmlns:a16="http://schemas.microsoft.com/office/drawing/2014/main" id="{287F51BE-6C44-436E-A004-975A95BE5D37}"/>
            </a:ext>
          </a:extLst>
        </xdr:cNvPr>
        <xdr:cNvPicPr>
          <a:picLocks noChangeAspect="1"/>
        </xdr:cNvPicPr>
      </xdr:nvPicPr>
      <xdr:blipFill>
        <a:blip xmlns:r="http://schemas.openxmlformats.org/officeDocument/2006/relationships" r:embed="rId2"/>
        <a:stretch>
          <a:fillRect/>
        </a:stretch>
      </xdr:blipFill>
      <xdr:spPr>
        <a:xfrm>
          <a:off x="83574255" y="104196"/>
          <a:ext cx="1294009" cy="63677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8</xdr:col>
      <xdr:colOff>59055</xdr:colOff>
      <xdr:row>10</xdr:row>
      <xdr:rowOff>64770</xdr:rowOff>
    </xdr:from>
    <xdr:to>
      <xdr:col>15</xdr:col>
      <xdr:colOff>259080</xdr:colOff>
      <xdr:row>33</xdr:row>
      <xdr:rowOff>110490</xdr:rowOff>
    </xdr:to>
    <xdr:graphicFrame macro="">
      <xdr:nvGraphicFramePr>
        <xdr:cNvPr id="2" name="Chart 1">
          <a:extLst>
            <a:ext uri="{FF2B5EF4-FFF2-40B4-BE49-F238E27FC236}">
              <a16:creationId xmlns:a16="http://schemas.microsoft.com/office/drawing/2014/main" id="{51D14283-615D-4A80-A18B-E4A60CE5C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512445</xdr:colOff>
      <xdr:row>0</xdr:row>
      <xdr:rowOff>106101</xdr:rowOff>
    </xdr:from>
    <xdr:to>
      <xdr:col>15</xdr:col>
      <xdr:colOff>474859</xdr:colOff>
      <xdr:row>4</xdr:row>
      <xdr:rowOff>17071</xdr:rowOff>
    </xdr:to>
    <xdr:pic>
      <xdr:nvPicPr>
        <xdr:cNvPr id="3" name="Picture 2">
          <a:extLst>
            <a:ext uri="{FF2B5EF4-FFF2-40B4-BE49-F238E27FC236}">
              <a16:creationId xmlns:a16="http://schemas.microsoft.com/office/drawing/2014/main" id="{D38913E8-26D2-4938-A535-07784C8B0495}"/>
            </a:ext>
          </a:extLst>
        </xdr:cNvPr>
        <xdr:cNvPicPr>
          <a:picLocks noChangeAspect="1"/>
        </xdr:cNvPicPr>
      </xdr:nvPicPr>
      <xdr:blipFill>
        <a:blip xmlns:r="http://schemas.openxmlformats.org/officeDocument/2006/relationships" r:embed="rId2"/>
        <a:stretch>
          <a:fillRect/>
        </a:stretch>
      </xdr:blipFill>
      <xdr:spPr>
        <a:xfrm>
          <a:off x="13565505" y="104196"/>
          <a:ext cx="1295914" cy="640585"/>
        </a:xfrm>
        <a:prstGeom prst="rect">
          <a:avLst/>
        </a:prstGeom>
      </xdr:spPr>
    </xdr:pic>
    <xdr:clientData/>
  </xdr:twoCellAnchor>
  <xdr:oneCellAnchor>
    <xdr:from>
      <xdr:col>27</xdr:col>
      <xdr:colOff>512445</xdr:colOff>
      <xdr:row>0</xdr:row>
      <xdr:rowOff>106101</xdr:rowOff>
    </xdr:from>
    <xdr:ext cx="1294009" cy="636775"/>
    <xdr:pic>
      <xdr:nvPicPr>
        <xdr:cNvPr id="4" name="Picture 3">
          <a:extLst>
            <a:ext uri="{FF2B5EF4-FFF2-40B4-BE49-F238E27FC236}">
              <a16:creationId xmlns:a16="http://schemas.microsoft.com/office/drawing/2014/main" id="{6DAED941-8F41-4669-9B06-AC190C649E4F}"/>
            </a:ext>
          </a:extLst>
        </xdr:cNvPr>
        <xdr:cNvPicPr>
          <a:picLocks noChangeAspect="1"/>
        </xdr:cNvPicPr>
      </xdr:nvPicPr>
      <xdr:blipFill>
        <a:blip xmlns:r="http://schemas.openxmlformats.org/officeDocument/2006/relationships" r:embed="rId2"/>
        <a:stretch>
          <a:fillRect/>
        </a:stretch>
      </xdr:blipFill>
      <xdr:spPr>
        <a:xfrm>
          <a:off x="27567255" y="104196"/>
          <a:ext cx="1294009" cy="636775"/>
        </a:xfrm>
        <a:prstGeom prst="rect">
          <a:avLst/>
        </a:prstGeom>
      </xdr:spPr>
    </xdr:pic>
    <xdr:clientData/>
  </xdr:oneCellAnchor>
  <xdr:oneCellAnchor>
    <xdr:from>
      <xdr:col>40</xdr:col>
      <xdr:colOff>512445</xdr:colOff>
      <xdr:row>0</xdr:row>
      <xdr:rowOff>106101</xdr:rowOff>
    </xdr:from>
    <xdr:ext cx="1294009" cy="636775"/>
    <xdr:pic>
      <xdr:nvPicPr>
        <xdr:cNvPr id="5" name="Picture 4">
          <a:extLst>
            <a:ext uri="{FF2B5EF4-FFF2-40B4-BE49-F238E27FC236}">
              <a16:creationId xmlns:a16="http://schemas.microsoft.com/office/drawing/2014/main" id="{C49F4542-A430-41A3-8687-5E6911A613D7}"/>
            </a:ext>
          </a:extLst>
        </xdr:cNvPr>
        <xdr:cNvPicPr>
          <a:picLocks noChangeAspect="1"/>
        </xdr:cNvPicPr>
      </xdr:nvPicPr>
      <xdr:blipFill>
        <a:blip xmlns:r="http://schemas.openxmlformats.org/officeDocument/2006/relationships" r:embed="rId2"/>
        <a:stretch>
          <a:fillRect/>
        </a:stretch>
      </xdr:blipFill>
      <xdr:spPr>
        <a:xfrm>
          <a:off x="41569005" y="104196"/>
          <a:ext cx="1294009" cy="636775"/>
        </a:xfrm>
        <a:prstGeom prst="rect">
          <a:avLst/>
        </a:prstGeom>
      </xdr:spPr>
    </xdr:pic>
    <xdr:clientData/>
  </xdr:oneCellAnchor>
  <xdr:oneCellAnchor>
    <xdr:from>
      <xdr:col>53</xdr:col>
      <xdr:colOff>512445</xdr:colOff>
      <xdr:row>0</xdr:row>
      <xdr:rowOff>106101</xdr:rowOff>
    </xdr:from>
    <xdr:ext cx="1294009" cy="636775"/>
    <xdr:pic>
      <xdr:nvPicPr>
        <xdr:cNvPr id="6" name="Picture 5">
          <a:extLst>
            <a:ext uri="{FF2B5EF4-FFF2-40B4-BE49-F238E27FC236}">
              <a16:creationId xmlns:a16="http://schemas.microsoft.com/office/drawing/2014/main" id="{3C5B0180-E51A-4530-B155-F4B35F07734A}"/>
            </a:ext>
          </a:extLst>
        </xdr:cNvPr>
        <xdr:cNvPicPr>
          <a:picLocks noChangeAspect="1"/>
        </xdr:cNvPicPr>
      </xdr:nvPicPr>
      <xdr:blipFill>
        <a:blip xmlns:r="http://schemas.openxmlformats.org/officeDocument/2006/relationships" r:embed="rId2"/>
        <a:stretch>
          <a:fillRect/>
        </a:stretch>
      </xdr:blipFill>
      <xdr:spPr>
        <a:xfrm>
          <a:off x="55570755" y="104196"/>
          <a:ext cx="1294009" cy="636775"/>
        </a:xfrm>
        <a:prstGeom prst="rect">
          <a:avLst/>
        </a:prstGeom>
      </xdr:spPr>
    </xdr:pic>
    <xdr:clientData/>
  </xdr:oneCellAnchor>
  <xdr:oneCellAnchor>
    <xdr:from>
      <xdr:col>66</xdr:col>
      <xdr:colOff>512445</xdr:colOff>
      <xdr:row>0</xdr:row>
      <xdr:rowOff>106101</xdr:rowOff>
    </xdr:from>
    <xdr:ext cx="1294009" cy="636775"/>
    <xdr:pic>
      <xdr:nvPicPr>
        <xdr:cNvPr id="7" name="Picture 6">
          <a:extLst>
            <a:ext uri="{FF2B5EF4-FFF2-40B4-BE49-F238E27FC236}">
              <a16:creationId xmlns:a16="http://schemas.microsoft.com/office/drawing/2014/main" id="{FD558F05-336A-410E-ABB5-8570DF8FF84B}"/>
            </a:ext>
          </a:extLst>
        </xdr:cNvPr>
        <xdr:cNvPicPr>
          <a:picLocks noChangeAspect="1"/>
        </xdr:cNvPicPr>
      </xdr:nvPicPr>
      <xdr:blipFill>
        <a:blip xmlns:r="http://schemas.openxmlformats.org/officeDocument/2006/relationships" r:embed="rId2"/>
        <a:stretch>
          <a:fillRect/>
        </a:stretch>
      </xdr:blipFill>
      <xdr:spPr>
        <a:xfrm>
          <a:off x="69572505" y="104196"/>
          <a:ext cx="1294009" cy="636775"/>
        </a:xfrm>
        <a:prstGeom prst="rect">
          <a:avLst/>
        </a:prstGeom>
      </xdr:spPr>
    </xdr:pic>
    <xdr:clientData/>
  </xdr:oneCellAnchor>
  <xdr:oneCellAnchor>
    <xdr:from>
      <xdr:col>79</xdr:col>
      <xdr:colOff>512445</xdr:colOff>
      <xdr:row>0</xdr:row>
      <xdr:rowOff>106101</xdr:rowOff>
    </xdr:from>
    <xdr:ext cx="1294009" cy="636775"/>
    <xdr:pic>
      <xdr:nvPicPr>
        <xdr:cNvPr id="8" name="Picture 7">
          <a:extLst>
            <a:ext uri="{FF2B5EF4-FFF2-40B4-BE49-F238E27FC236}">
              <a16:creationId xmlns:a16="http://schemas.microsoft.com/office/drawing/2014/main" id="{2A201D99-A7B9-41B0-B05B-74704552CA74}"/>
            </a:ext>
          </a:extLst>
        </xdr:cNvPr>
        <xdr:cNvPicPr>
          <a:picLocks noChangeAspect="1"/>
        </xdr:cNvPicPr>
      </xdr:nvPicPr>
      <xdr:blipFill>
        <a:blip xmlns:r="http://schemas.openxmlformats.org/officeDocument/2006/relationships" r:embed="rId2"/>
        <a:stretch>
          <a:fillRect/>
        </a:stretch>
      </xdr:blipFill>
      <xdr:spPr>
        <a:xfrm>
          <a:off x="83574255" y="104196"/>
          <a:ext cx="1294009" cy="63677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7</xdr:col>
      <xdr:colOff>257175</xdr:colOff>
      <xdr:row>8</xdr:row>
      <xdr:rowOff>180974</xdr:rowOff>
    </xdr:from>
    <xdr:to>
      <xdr:col>12</xdr:col>
      <xdr:colOff>704850</xdr:colOff>
      <xdr:row>31</xdr:row>
      <xdr:rowOff>11429</xdr:rowOff>
    </xdr:to>
    <xdr:graphicFrame macro="">
      <xdr:nvGraphicFramePr>
        <xdr:cNvPr id="2" name="Chart 1">
          <a:extLst>
            <a:ext uri="{FF2B5EF4-FFF2-40B4-BE49-F238E27FC236}">
              <a16:creationId xmlns:a16="http://schemas.microsoft.com/office/drawing/2014/main" id="{7BC53DF0-648C-49C3-A067-DAE4DCB2B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1013460</xdr:colOff>
      <xdr:row>1</xdr:row>
      <xdr:rowOff>0</xdr:rowOff>
    </xdr:from>
    <xdr:to>
      <xdr:col>13</xdr:col>
      <xdr:colOff>707269</xdr:colOff>
      <xdr:row>6</xdr:row>
      <xdr:rowOff>135181</xdr:rowOff>
    </xdr:to>
    <xdr:pic>
      <xdr:nvPicPr>
        <xdr:cNvPr id="3" name="Picture 2">
          <a:extLst>
            <a:ext uri="{FF2B5EF4-FFF2-40B4-BE49-F238E27FC236}">
              <a16:creationId xmlns:a16="http://schemas.microsoft.com/office/drawing/2014/main" id="{41A78702-4DEF-499D-A933-01BC4AFBA93A}"/>
            </a:ext>
          </a:extLst>
        </xdr:cNvPr>
        <xdr:cNvPicPr>
          <a:picLocks noChangeAspect="1"/>
        </xdr:cNvPicPr>
      </xdr:nvPicPr>
      <xdr:blipFill>
        <a:blip xmlns:r="http://schemas.openxmlformats.org/officeDocument/2006/relationships" r:embed="rId2"/>
        <a:stretch>
          <a:fillRect/>
        </a:stretch>
      </xdr:blipFill>
      <xdr:spPr>
        <a:xfrm>
          <a:off x="11972925" y="180975"/>
          <a:ext cx="2107444" cy="10324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217170</xdr:colOff>
      <xdr:row>13</xdr:row>
      <xdr:rowOff>179069</xdr:rowOff>
    </xdr:from>
    <xdr:to>
      <xdr:col>10</xdr:col>
      <xdr:colOff>824865</xdr:colOff>
      <xdr:row>38</xdr:row>
      <xdr:rowOff>22859</xdr:rowOff>
    </xdr:to>
    <xdr:graphicFrame macro="">
      <xdr:nvGraphicFramePr>
        <xdr:cNvPr id="2" name="Chart 1">
          <a:extLst>
            <a:ext uri="{FF2B5EF4-FFF2-40B4-BE49-F238E27FC236}">
              <a16:creationId xmlns:a16="http://schemas.microsoft.com/office/drawing/2014/main" id="{B61DCBC8-2862-49DA-84FE-9255D71C3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512445</xdr:colOff>
      <xdr:row>0</xdr:row>
      <xdr:rowOff>106101</xdr:rowOff>
    </xdr:from>
    <xdr:to>
      <xdr:col>12</xdr:col>
      <xdr:colOff>469144</xdr:colOff>
      <xdr:row>4</xdr:row>
      <xdr:rowOff>17071</xdr:rowOff>
    </xdr:to>
    <xdr:pic>
      <xdr:nvPicPr>
        <xdr:cNvPr id="3" name="Picture 2">
          <a:extLst>
            <a:ext uri="{FF2B5EF4-FFF2-40B4-BE49-F238E27FC236}">
              <a16:creationId xmlns:a16="http://schemas.microsoft.com/office/drawing/2014/main" id="{33F50A71-C8E0-4933-AD4A-D318CD0F6542}"/>
            </a:ext>
          </a:extLst>
        </xdr:cNvPr>
        <xdr:cNvPicPr>
          <a:picLocks noChangeAspect="1"/>
        </xdr:cNvPicPr>
      </xdr:nvPicPr>
      <xdr:blipFill>
        <a:blip xmlns:r="http://schemas.openxmlformats.org/officeDocument/2006/relationships" r:embed="rId2"/>
        <a:stretch>
          <a:fillRect/>
        </a:stretch>
      </xdr:blipFill>
      <xdr:spPr>
        <a:xfrm>
          <a:off x="11475720" y="106101"/>
          <a:ext cx="1286389" cy="6348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smith18\AppData\Local\Microsoft\Windows\INetCache\Content.Outlook\UOXDVNSY\REDWOOD%206902%20PE%20(002).xlsx" TargetMode="External"/><Relationship Id="rId1" Type="http://schemas.openxmlformats.org/officeDocument/2006/relationships/externalLinkPath" Target="/Users/msmith18/AppData/Local/Microsoft/Windows/INetCache/Content.Outlook/UOXDVNSY/REDWOOD%206902%20PE%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Performance Stats"/>
      <sheetName val="7yr IRR Cash"/>
      <sheetName val="7yr IRR Financing"/>
      <sheetName val="7yr IRR Low End Financing"/>
      <sheetName val="Input Info"/>
    </sheetNames>
    <sheetDataSet>
      <sheetData sheetId="0"/>
      <sheetData sheetId="1"/>
      <sheetData sheetId="2"/>
      <sheetData sheetId="3"/>
      <sheetData sheetId="4"/>
      <sheetData sheetId="5">
        <row r="5">
          <cell r="B5">
            <v>140000</v>
          </cell>
        </row>
        <row r="14">
          <cell r="B14">
            <v>0</v>
          </cell>
        </row>
        <row r="18">
          <cell r="B18">
            <v>42000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64AC-E878-4D7A-BEC1-8240DFB7FC32}">
  <dimension ref="A1:M53"/>
  <sheetViews>
    <sheetView zoomScale="105" workbookViewId="0">
      <selection activeCell="B15" sqref="B15"/>
    </sheetView>
  </sheetViews>
  <sheetFormatPr defaultRowHeight="14.4" x14ac:dyDescent="0.3"/>
  <cols>
    <col min="1" max="1" width="47.109375" bestFit="1" customWidth="1"/>
    <col min="2" max="2" width="16.44140625" customWidth="1"/>
    <col min="3" max="3" width="14.44140625" customWidth="1"/>
    <col min="4" max="4" width="11.5546875" customWidth="1"/>
    <col min="5" max="5" width="9.5546875" customWidth="1"/>
    <col min="6" max="6" width="3.44140625" customWidth="1"/>
    <col min="7" max="7" width="43.21875" customWidth="1"/>
    <col min="8" max="8" width="12.77734375" bestFit="1" customWidth="1"/>
    <col min="9" max="9" width="11" customWidth="1"/>
    <col min="10" max="10" width="10.109375" bestFit="1" customWidth="1"/>
    <col min="11" max="11" width="39.44140625" bestFit="1" customWidth="1"/>
    <col min="12" max="12" width="13.44140625" bestFit="1" customWidth="1"/>
    <col min="13" max="13" width="11.5546875" bestFit="1" customWidth="1"/>
  </cols>
  <sheetData>
    <row r="1" spans="1:13" x14ac:dyDescent="0.3">
      <c r="A1" s="1"/>
      <c r="G1" t="s">
        <v>0</v>
      </c>
      <c r="H1" s="2">
        <v>0.08</v>
      </c>
    </row>
    <row r="2" spans="1:13" x14ac:dyDescent="0.3">
      <c r="A2" s="3"/>
      <c r="G2" t="s">
        <v>1</v>
      </c>
      <c r="H2" s="3">
        <v>20</v>
      </c>
      <c r="I2" t="s">
        <v>2</v>
      </c>
    </row>
    <row r="3" spans="1:13" x14ac:dyDescent="0.3">
      <c r="A3" s="78">
        <f>B5</f>
        <v>1000000</v>
      </c>
      <c r="B3" t="s">
        <v>3</v>
      </c>
      <c r="C3" s="4"/>
      <c r="G3" t="s">
        <v>109</v>
      </c>
      <c r="H3" s="137">
        <f>SUM(B7+B6-C5-C4)</f>
        <v>87974</v>
      </c>
    </row>
    <row r="4" spans="1:13" x14ac:dyDescent="0.3">
      <c r="C4" s="9">
        <v>5000</v>
      </c>
      <c r="D4" t="s">
        <v>146</v>
      </c>
      <c r="G4" s="5" t="s">
        <v>70</v>
      </c>
      <c r="H4" s="6">
        <f>-PMT($H$1/12,$H$2*12,H3)</f>
        <v>735.84978629630893</v>
      </c>
      <c r="I4" s="7">
        <f>H4*12</f>
        <v>8830.1974355557068</v>
      </c>
      <c r="K4" s="5" t="s">
        <v>6</v>
      </c>
      <c r="L4" s="8">
        <f>IRR(L5:L11)</f>
        <v>-2.585797060263384E-2</v>
      </c>
    </row>
    <row r="5" spans="1:13" x14ac:dyDescent="0.3">
      <c r="A5" t="s">
        <v>7</v>
      </c>
      <c r="B5" s="9">
        <v>1000000</v>
      </c>
      <c r="C5" s="84">
        <v>47026</v>
      </c>
      <c r="D5" t="s">
        <v>72</v>
      </c>
      <c r="G5" t="s">
        <v>5</v>
      </c>
      <c r="H5" s="7">
        <f>-IPMT($H$1/12,1,$H$2*12,H3)</f>
        <v>586.49333333333334</v>
      </c>
      <c r="I5" s="7">
        <f>H5*12</f>
        <v>7037.92</v>
      </c>
      <c r="K5" t="s">
        <v>8</v>
      </c>
      <c r="L5" s="4">
        <f>-B5</f>
        <v>-1000000</v>
      </c>
      <c r="M5" s="10"/>
    </row>
    <row r="6" spans="1:13" ht="15" thickBot="1" x14ac:dyDescent="0.35">
      <c r="A6" t="s">
        <v>9</v>
      </c>
      <c r="B6" s="4">
        <f>B5*0.04</f>
        <v>40000</v>
      </c>
      <c r="I6" s="7">
        <f>H4-H5</f>
        <v>149.3564529629756</v>
      </c>
      <c r="K6" t="s">
        <v>11</v>
      </c>
      <c r="L6" s="155">
        <f>'10 Year'!B30</f>
        <v>-64027.503796113029</v>
      </c>
    </row>
    <row r="7" spans="1:13" x14ac:dyDescent="0.3">
      <c r="A7" s="12" t="s">
        <v>12</v>
      </c>
      <c r="B7" s="13">
        <f>B5*C7</f>
        <v>100000</v>
      </c>
      <c r="C7" s="14">
        <v>0.1</v>
      </c>
      <c r="D7" t="s">
        <v>13</v>
      </c>
      <c r="G7" s="5" t="s">
        <v>10</v>
      </c>
      <c r="H7" s="11">
        <v>6.6250000000000003E-2</v>
      </c>
      <c r="K7" t="s">
        <v>15</v>
      </c>
      <c r="L7" s="155">
        <f>'10 Year'!C30</f>
        <v>-57861.455796113034</v>
      </c>
    </row>
    <row r="8" spans="1:13" x14ac:dyDescent="0.3">
      <c r="A8" s="5" t="s">
        <v>16</v>
      </c>
      <c r="B8" s="16">
        <f>B5-B7</f>
        <v>900000</v>
      </c>
      <c r="D8" s="7"/>
      <c r="G8" s="5" t="s">
        <v>14</v>
      </c>
      <c r="H8" s="15">
        <v>30</v>
      </c>
      <c r="I8" t="s">
        <v>2</v>
      </c>
      <c r="K8" t="s">
        <v>18</v>
      </c>
      <c r="L8" s="155">
        <f>'10 Year'!D30</f>
        <v>-57919.907828113028</v>
      </c>
    </row>
    <row r="9" spans="1:13" x14ac:dyDescent="0.3">
      <c r="A9" t="s">
        <v>19</v>
      </c>
      <c r="B9" s="18">
        <f>B5</f>
        <v>1000000</v>
      </c>
      <c r="G9" s="5" t="s">
        <v>17</v>
      </c>
      <c r="H9" s="17">
        <f>-PMT($H$7/12,$H$8*12,$B$8)</f>
        <v>5762.7986496760859</v>
      </c>
      <c r="K9" t="s">
        <v>20</v>
      </c>
      <c r="L9" s="155">
        <f>'10 Year'!E30</f>
        <v>-57212.362637265025</v>
      </c>
    </row>
    <row r="10" spans="1:13" x14ac:dyDescent="0.3">
      <c r="B10" s="4"/>
      <c r="G10" s="5" t="s">
        <v>17</v>
      </c>
      <c r="H10" s="17">
        <f t="shared" ref="H10" si="0">-IPMT($H$7/12,1,$H$8*12,$B$8)</f>
        <v>4968.75</v>
      </c>
      <c r="I10" s="5"/>
      <c r="J10" s="17"/>
      <c r="K10" t="s">
        <v>22</v>
      </c>
      <c r="L10" s="155">
        <f>'10 Year'!F30</f>
        <v>-56988.165761106502</v>
      </c>
    </row>
    <row r="11" spans="1:13" ht="15" thickBot="1" x14ac:dyDescent="0.35">
      <c r="A11" t="s">
        <v>23</v>
      </c>
      <c r="B11" s="21">
        <f>SUM(B5)</f>
        <v>1000000</v>
      </c>
      <c r="K11" s="24">
        <v>6</v>
      </c>
      <c r="L11" s="21">
        <f>B5*(1+0.02)^K11</f>
        <v>1126162.4192640001</v>
      </c>
      <c r="M11" t="s">
        <v>25</v>
      </c>
    </row>
    <row r="12" spans="1:13" ht="15" thickBot="1" x14ac:dyDescent="0.35">
      <c r="A12" t="s">
        <v>26</v>
      </c>
      <c r="B12" s="21">
        <f>B5</f>
        <v>1000000</v>
      </c>
      <c r="G12" s="19" t="s">
        <v>21</v>
      </c>
      <c r="H12" s="20"/>
    </row>
    <row r="13" spans="1:13" x14ac:dyDescent="0.3">
      <c r="B13" s="21"/>
      <c r="G13" s="12" t="s">
        <v>24</v>
      </c>
      <c r="H13" s="81">
        <f>C38/SUM(B6:B7)</f>
        <v>-0.45765359854366455</v>
      </c>
      <c r="I13" s="10"/>
    </row>
    <row r="14" spans="1:13" x14ac:dyDescent="0.3">
      <c r="B14" s="25" t="s">
        <v>29</v>
      </c>
      <c r="C14" s="1" t="s">
        <v>30</v>
      </c>
      <c r="G14" s="22" t="s">
        <v>27</v>
      </c>
      <c r="H14" s="23">
        <f>(SUM($B$6:$B$7)/B5)</f>
        <v>0.14000000000000001</v>
      </c>
    </row>
    <row r="15" spans="1:13" x14ac:dyDescent="0.3">
      <c r="A15" s="5" t="s">
        <v>32</v>
      </c>
      <c r="B15" s="28">
        <v>1350</v>
      </c>
      <c r="C15" s="29">
        <f>B15*12</f>
        <v>16200</v>
      </c>
      <c r="G15" s="22" t="s">
        <v>28</v>
      </c>
      <c r="H15" s="23">
        <f>C38/B7</f>
        <v>-0.64071503796113038</v>
      </c>
      <c r="L15" s="10"/>
    </row>
    <row r="16" spans="1:13" x14ac:dyDescent="0.3">
      <c r="A16" s="5" t="s">
        <v>135</v>
      </c>
      <c r="B16" s="30">
        <f>B15*-0.04</f>
        <v>-54</v>
      </c>
      <c r="C16" s="29">
        <f t="shared" ref="C16:C17" si="1">B16*12</f>
        <v>-648</v>
      </c>
      <c r="G16" s="79" t="s">
        <v>31</v>
      </c>
      <c r="H16" s="80">
        <f>PPMT(H7/12,1,H8*12,B8)*12</f>
        <v>-9528.5837961130273</v>
      </c>
      <c r="I16" s="10"/>
      <c r="K16" s="261"/>
      <c r="L16" s="261"/>
    </row>
    <row r="17" spans="1:12" ht="15" thickBot="1" x14ac:dyDescent="0.35">
      <c r="A17" s="33" t="s">
        <v>34</v>
      </c>
      <c r="B17" s="34">
        <v>0</v>
      </c>
      <c r="C17" s="35">
        <f t="shared" si="1"/>
        <v>0</v>
      </c>
      <c r="G17" s="26" t="s">
        <v>71</v>
      </c>
      <c r="H17" s="27">
        <f>C38*0.33</f>
        <v>-21143.596252717303</v>
      </c>
      <c r="I17" s="7"/>
      <c r="K17" s="32"/>
      <c r="L17" s="32"/>
    </row>
    <row r="18" spans="1:12" ht="15" thickBot="1" x14ac:dyDescent="0.35">
      <c r="A18" s="37" t="s">
        <v>36</v>
      </c>
      <c r="B18" s="38">
        <f>SUM(B15:B17)</f>
        <v>1296</v>
      </c>
      <c r="C18" s="39">
        <f>B18*12</f>
        <v>15552</v>
      </c>
    </row>
    <row r="19" spans="1:12" x14ac:dyDescent="0.3">
      <c r="G19" s="31" t="s">
        <v>33</v>
      </c>
      <c r="H19" s="5"/>
    </row>
    <row r="20" spans="1:12" x14ac:dyDescent="0.3">
      <c r="A20" s="1"/>
      <c r="B20" s="1"/>
      <c r="C20" s="1"/>
      <c r="D20" s="1"/>
      <c r="E20" s="42"/>
      <c r="G20" s="5" t="s">
        <v>35</v>
      </c>
      <c r="H20" s="36"/>
    </row>
    <row r="21" spans="1:12" x14ac:dyDescent="0.3">
      <c r="A21" s="31" t="s">
        <v>39</v>
      </c>
      <c r="B21" s="31" t="s">
        <v>29</v>
      </c>
      <c r="C21" s="31" t="s">
        <v>30</v>
      </c>
      <c r="D21" s="31"/>
      <c r="G21" s="5" t="s">
        <v>37</v>
      </c>
      <c r="H21" s="40">
        <f>$B$15/$B$5</f>
        <v>1.3500000000000001E-3</v>
      </c>
    </row>
    <row r="22" spans="1:12" x14ac:dyDescent="0.3">
      <c r="A22" s="5" t="s">
        <v>40</v>
      </c>
      <c r="B22" s="43">
        <f>B15*D22</f>
        <v>0</v>
      </c>
      <c r="C22" s="43">
        <f>B22*12</f>
        <v>0</v>
      </c>
      <c r="D22" s="44">
        <v>0</v>
      </c>
      <c r="E22" s="83">
        <f>IF(D22=0,1,0)</f>
        <v>1</v>
      </c>
      <c r="G22" s="5" t="s">
        <v>38</v>
      </c>
      <c r="H22" s="41">
        <f>B35/(B37+B36)</f>
        <v>0.15907285453287393</v>
      </c>
    </row>
    <row r="23" spans="1:12" x14ac:dyDescent="0.3">
      <c r="A23" s="5" t="s">
        <v>41</v>
      </c>
      <c r="B23" s="28">
        <v>107</v>
      </c>
      <c r="C23" s="43">
        <f t="shared" ref="C23:C31" si="2">B23*12</f>
        <v>1284</v>
      </c>
      <c r="D23" s="45">
        <v>1.0800000000000001E-2</v>
      </c>
    </row>
    <row r="24" spans="1:12" x14ac:dyDescent="0.3">
      <c r="A24" s="5" t="s">
        <v>42</v>
      </c>
      <c r="B24" s="28">
        <v>80</v>
      </c>
      <c r="C24" s="43">
        <f t="shared" si="2"/>
        <v>960</v>
      </c>
      <c r="D24" s="46">
        <f>C24/B5</f>
        <v>9.6000000000000002E-4</v>
      </c>
    </row>
    <row r="25" spans="1:12" x14ac:dyDescent="0.3">
      <c r="A25" s="5" t="s">
        <v>43</v>
      </c>
      <c r="B25" s="28"/>
      <c r="C25" s="43"/>
      <c r="D25" s="30"/>
    </row>
    <row r="26" spans="1:12" x14ac:dyDescent="0.3">
      <c r="A26" s="5" t="s">
        <v>44</v>
      </c>
      <c r="B26" s="28"/>
      <c r="C26" s="43">
        <f t="shared" si="2"/>
        <v>0</v>
      </c>
      <c r="D26" s="30"/>
      <c r="E26" s="47"/>
      <c r="G26" s="1" t="s">
        <v>148</v>
      </c>
      <c r="H26" s="158">
        <f>B33*$I$26+SUM(B36:B37)*$I$26</f>
        <v>39811.751898056522</v>
      </c>
      <c r="I26">
        <v>6</v>
      </c>
      <c r="J26" t="s">
        <v>149</v>
      </c>
    </row>
    <row r="27" spans="1:12" x14ac:dyDescent="0.3">
      <c r="A27" s="5" t="s">
        <v>45</v>
      </c>
      <c r="B27" s="28"/>
      <c r="C27" s="43">
        <f t="shared" si="2"/>
        <v>0</v>
      </c>
      <c r="D27" s="30"/>
      <c r="E27" s="47"/>
      <c r="H27" s="7">
        <f>H26/2</f>
        <v>19905.875949028261</v>
      </c>
      <c r="I27">
        <f>I26/2</f>
        <v>3</v>
      </c>
      <c r="J27" t="s">
        <v>149</v>
      </c>
    </row>
    <row r="28" spans="1:12" x14ac:dyDescent="0.3">
      <c r="A28" s="5" t="s">
        <v>46</v>
      </c>
      <c r="B28" s="28"/>
      <c r="C28" s="43">
        <f t="shared" si="2"/>
        <v>0</v>
      </c>
      <c r="D28" s="30"/>
      <c r="E28" s="47"/>
    </row>
    <row r="29" spans="1:12" x14ac:dyDescent="0.3">
      <c r="A29" s="5" t="s">
        <v>47</v>
      </c>
      <c r="B29" s="28">
        <v>54</v>
      </c>
      <c r="C29" s="43">
        <f t="shared" si="2"/>
        <v>648</v>
      </c>
      <c r="D29" s="77">
        <f>C29/C15</f>
        <v>0.04</v>
      </c>
      <c r="E29" s="47"/>
    </row>
    <row r="30" spans="1:12" x14ac:dyDescent="0.3">
      <c r="A30" s="33" t="s">
        <v>48</v>
      </c>
      <c r="B30" s="34"/>
      <c r="C30" s="82">
        <f t="shared" si="2"/>
        <v>0</v>
      </c>
      <c r="D30" s="48"/>
      <c r="E30" s="47"/>
    </row>
    <row r="31" spans="1:12" x14ac:dyDescent="0.3">
      <c r="A31" s="151" t="s">
        <v>137</v>
      </c>
      <c r="B31" s="152">
        <v>8</v>
      </c>
      <c r="C31" s="82">
        <f t="shared" si="2"/>
        <v>96</v>
      </c>
      <c r="D31" s="77"/>
      <c r="E31" s="47"/>
    </row>
    <row r="32" spans="1:12" ht="15" thickBot="1" x14ac:dyDescent="0.35">
      <c r="A32" s="151" t="s">
        <v>145</v>
      </c>
      <c r="B32" s="152">
        <v>37</v>
      </c>
      <c r="C32" s="57">
        <f>B32*12</f>
        <v>444</v>
      </c>
      <c r="D32" s="156"/>
      <c r="E32" s="47"/>
    </row>
    <row r="33" spans="1:10" ht="15" thickBot="1" x14ac:dyDescent="0.35">
      <c r="A33" s="49" t="s">
        <v>49</v>
      </c>
      <c r="B33" s="50">
        <f>SUM(B22:B32)</f>
        <v>286</v>
      </c>
      <c r="C33" s="50">
        <f>SUM(C22:C32)</f>
        <v>3432</v>
      </c>
      <c r="D33" s="51"/>
      <c r="E33" s="47"/>
    </row>
    <row r="34" spans="1:10" ht="15" thickBot="1" x14ac:dyDescent="0.35">
      <c r="C34" s="47"/>
      <c r="D34" s="47"/>
      <c r="E34" s="47"/>
    </row>
    <row r="35" spans="1:10" x14ac:dyDescent="0.3">
      <c r="A35" t="s">
        <v>50</v>
      </c>
      <c r="B35" s="53">
        <f>B18-B33</f>
        <v>1010</v>
      </c>
      <c r="C35" s="53">
        <f>C18-C33</f>
        <v>12120</v>
      </c>
      <c r="D35" s="54" t="s">
        <v>38</v>
      </c>
      <c r="E35" s="55">
        <f>B35/(B37+B36)</f>
        <v>0.15907285453287393</v>
      </c>
      <c r="F35" s="42"/>
      <c r="H35" s="10"/>
    </row>
    <row r="36" spans="1:10" x14ac:dyDescent="0.3">
      <c r="A36" t="s">
        <v>4</v>
      </c>
      <c r="B36" s="53">
        <f>H5</f>
        <v>586.49333333333334</v>
      </c>
      <c r="C36" s="53">
        <f>B36*12</f>
        <v>7037.92</v>
      </c>
      <c r="D36" s="83">
        <f>IF(B36=H5,1,0)</f>
        <v>1</v>
      </c>
      <c r="E36" s="56"/>
      <c r="F36" s="42"/>
      <c r="H36" s="52"/>
    </row>
    <row r="37" spans="1:10" ht="15" thickBot="1" x14ac:dyDescent="0.35">
      <c r="A37" t="s">
        <v>51</v>
      </c>
      <c r="B37" s="57">
        <f>-PMT($H$7/12,$H$8*12,$B$8)</f>
        <v>5762.7986496760859</v>
      </c>
      <c r="C37" s="53">
        <f>B37*12</f>
        <v>69153.583796113031</v>
      </c>
      <c r="D37" s="58" t="s">
        <v>52</v>
      </c>
      <c r="E37" s="59">
        <f>C35/B5</f>
        <v>1.2120000000000001E-2</v>
      </c>
      <c r="F37" s="42"/>
    </row>
    <row r="38" spans="1:10" ht="15" thickBot="1" x14ac:dyDescent="0.35">
      <c r="A38" s="60" t="s">
        <v>53</v>
      </c>
      <c r="B38" s="61">
        <f>B35-B37-B36</f>
        <v>-5339.2919830094197</v>
      </c>
      <c r="C38" s="62">
        <f>B38*12</f>
        <v>-64071.503796113037</v>
      </c>
      <c r="G38" t="s">
        <v>154</v>
      </c>
    </row>
    <row r="40" spans="1:10" ht="15" thickBot="1" x14ac:dyDescent="0.35"/>
    <row r="41" spans="1:10" ht="29.4" thickBot="1" x14ac:dyDescent="0.35">
      <c r="A41" s="37" t="s">
        <v>54</v>
      </c>
      <c r="B41" s="63" t="s">
        <v>55</v>
      </c>
      <c r="C41" s="63" t="s">
        <v>56</v>
      </c>
      <c r="D41" s="63" t="s">
        <v>147</v>
      </c>
      <c r="E41" s="64" t="s">
        <v>57</v>
      </c>
    </row>
    <row r="42" spans="1:10" x14ac:dyDescent="0.3">
      <c r="A42" s="66" t="s">
        <v>58</v>
      </c>
      <c r="B42">
        <v>5</v>
      </c>
      <c r="C42">
        <v>7000</v>
      </c>
      <c r="D42">
        <f>C42</f>
        <v>7000</v>
      </c>
      <c r="E42" s="67">
        <f t="shared" ref="E42:E52" si="3">D42/B42/12</f>
        <v>116.66666666666667</v>
      </c>
      <c r="J42" s="65"/>
    </row>
    <row r="43" spans="1:10" x14ac:dyDescent="0.3">
      <c r="A43" s="68" t="s">
        <v>59</v>
      </c>
      <c r="B43" s="69">
        <v>10</v>
      </c>
      <c r="C43" s="69"/>
      <c r="D43">
        <f t="shared" ref="D43:D52" si="4">C43</f>
        <v>0</v>
      </c>
      <c r="E43" s="67">
        <f t="shared" si="3"/>
        <v>0</v>
      </c>
      <c r="F43" s="47"/>
    </row>
    <row r="44" spans="1:10" x14ac:dyDescent="0.3">
      <c r="A44" s="70" t="s">
        <v>60</v>
      </c>
      <c r="B44" s="71">
        <v>10</v>
      </c>
      <c r="C44" s="71"/>
      <c r="D44">
        <f t="shared" si="4"/>
        <v>0</v>
      </c>
      <c r="E44" s="67">
        <f t="shared" si="3"/>
        <v>0</v>
      </c>
      <c r="F44" s="47"/>
    </row>
    <row r="45" spans="1:10" x14ac:dyDescent="0.3">
      <c r="A45" s="70" t="s">
        <v>61</v>
      </c>
      <c r="B45" s="71">
        <v>10</v>
      </c>
      <c r="C45" s="71">
        <v>8000</v>
      </c>
      <c r="D45">
        <f t="shared" si="4"/>
        <v>8000</v>
      </c>
      <c r="E45" s="67">
        <f t="shared" si="3"/>
        <v>66.666666666666671</v>
      </c>
      <c r="F45" s="47"/>
    </row>
    <row r="46" spans="1:10" x14ac:dyDescent="0.3">
      <c r="A46" s="70" t="s">
        <v>62</v>
      </c>
      <c r="B46" s="71">
        <v>10</v>
      </c>
      <c r="C46" s="71"/>
      <c r="D46">
        <f t="shared" si="4"/>
        <v>0</v>
      </c>
      <c r="E46" s="67">
        <f t="shared" si="3"/>
        <v>0</v>
      </c>
      <c r="F46" s="47"/>
    </row>
    <row r="47" spans="1:10" x14ac:dyDescent="0.3">
      <c r="A47" s="70" t="s">
        <v>63</v>
      </c>
      <c r="B47" s="71">
        <v>1</v>
      </c>
      <c r="C47" s="71"/>
      <c r="D47">
        <f t="shared" si="4"/>
        <v>0</v>
      </c>
      <c r="E47" s="67">
        <f t="shared" si="3"/>
        <v>0</v>
      </c>
      <c r="F47" s="47"/>
    </row>
    <row r="48" spans="1:10" x14ac:dyDescent="0.3">
      <c r="A48" s="70" t="s">
        <v>64</v>
      </c>
      <c r="B48" s="71">
        <v>6</v>
      </c>
      <c r="C48" s="71">
        <v>2000</v>
      </c>
      <c r="D48">
        <f t="shared" si="4"/>
        <v>2000</v>
      </c>
      <c r="E48" s="67">
        <f t="shared" si="3"/>
        <v>27.777777777777775</v>
      </c>
      <c r="F48" s="47"/>
    </row>
    <row r="49" spans="1:6" x14ac:dyDescent="0.3">
      <c r="A49" s="70" t="s">
        <v>65</v>
      </c>
      <c r="B49" s="71">
        <v>10</v>
      </c>
      <c r="C49" s="71"/>
      <c r="D49">
        <f t="shared" si="4"/>
        <v>0</v>
      </c>
      <c r="E49" s="67">
        <f t="shared" si="3"/>
        <v>0</v>
      </c>
      <c r="F49" s="47"/>
    </row>
    <row r="50" spans="1:6" x14ac:dyDescent="0.3">
      <c r="A50" s="70" t="s">
        <v>66</v>
      </c>
      <c r="B50" s="71">
        <v>4</v>
      </c>
      <c r="C50" s="71"/>
      <c r="D50">
        <f t="shared" si="4"/>
        <v>0</v>
      </c>
      <c r="E50" s="67">
        <f t="shared" si="3"/>
        <v>0</v>
      </c>
      <c r="F50" s="47"/>
    </row>
    <row r="51" spans="1:6" x14ac:dyDescent="0.3">
      <c r="A51" s="72" t="s">
        <v>67</v>
      </c>
      <c r="B51" s="73">
        <v>1</v>
      </c>
      <c r="C51" s="73"/>
      <c r="D51">
        <f t="shared" si="4"/>
        <v>0</v>
      </c>
      <c r="E51" s="67">
        <f t="shared" si="3"/>
        <v>0</v>
      </c>
    </row>
    <row r="52" spans="1:6" ht="15" thickBot="1" x14ac:dyDescent="0.35">
      <c r="A52" s="72" t="s">
        <v>68</v>
      </c>
      <c r="B52" s="73">
        <v>10</v>
      </c>
      <c r="C52" s="73">
        <v>500</v>
      </c>
      <c r="D52">
        <f t="shared" si="4"/>
        <v>500</v>
      </c>
      <c r="E52" s="67">
        <f t="shared" si="3"/>
        <v>4.166666666666667</v>
      </c>
    </row>
    <row r="53" spans="1:6" ht="15" thickBot="1" x14ac:dyDescent="0.35">
      <c r="A53" s="74" t="s">
        <v>69</v>
      </c>
      <c r="B53" s="75"/>
      <c r="C53" s="75"/>
      <c r="D53" s="75"/>
      <c r="E53" s="76">
        <f>SUM(E42:E52)</f>
        <v>215.27777777777777</v>
      </c>
    </row>
  </sheetData>
  <mergeCells count="1">
    <mergeCell ref="K16:L16"/>
  </mergeCells>
  <conditionalFormatting sqref="D36">
    <cfRule type="cellIs" dxfId="4" priority="1" operator="equal">
      <formula>1</formula>
    </cfRule>
  </conditionalFormatting>
  <conditionalFormatting sqref="E22">
    <cfRule type="cellIs" dxfId="3" priority="2" operator="equal">
      <formula>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905B-3FFB-42BA-BF6E-3D56EA7FE178}">
  <sheetPr>
    <pageSetUpPr fitToPage="1"/>
  </sheetPr>
  <dimension ref="A1:I55"/>
  <sheetViews>
    <sheetView topLeftCell="A10" workbookViewId="0">
      <selection activeCell="B20" sqref="B20"/>
    </sheetView>
  </sheetViews>
  <sheetFormatPr defaultColWidth="12.5546875" defaultRowHeight="15.6" x14ac:dyDescent="0.3"/>
  <cols>
    <col min="1" max="1" width="33.21875" style="85" customWidth="1"/>
    <col min="2" max="3" width="12.5546875" style="85"/>
    <col min="4" max="4" width="13.21875" style="85" bestFit="1" customWidth="1"/>
    <col min="5" max="8" width="12.5546875" style="85"/>
    <col min="9" max="9" width="24.5546875" style="85" bestFit="1" customWidth="1"/>
    <col min="10" max="16384" width="12.5546875" style="85"/>
  </cols>
  <sheetData>
    <row r="1" spans="1:8" x14ac:dyDescent="0.3">
      <c r="A1" s="275" t="str">
        <f>'Quick HELOC Loan Calc'!$A$1 &amp;" FINANCING CALCULATIONS"</f>
        <v xml:space="preserve"> FINANCING CALCULATIONS</v>
      </c>
      <c r="B1" s="276"/>
      <c r="C1" s="276"/>
      <c r="D1" s="276"/>
      <c r="E1" s="276"/>
      <c r="F1" s="276"/>
      <c r="G1" s="276"/>
      <c r="H1" s="277"/>
    </row>
    <row r="2" spans="1:8" x14ac:dyDescent="0.3">
      <c r="A2" s="278"/>
      <c r="B2" s="279"/>
      <c r="C2" s="279"/>
      <c r="D2" s="279"/>
      <c r="E2" s="279"/>
      <c r="F2" s="279"/>
      <c r="G2" s="279"/>
      <c r="H2" s="280"/>
    </row>
    <row r="3" spans="1:8" x14ac:dyDescent="0.3">
      <c r="A3" s="281"/>
      <c r="B3" s="282"/>
      <c r="C3" s="282"/>
      <c r="D3" s="282"/>
      <c r="E3" s="282"/>
      <c r="F3" s="282"/>
      <c r="G3" s="282"/>
      <c r="H3" s="283"/>
    </row>
    <row r="4" spans="1:8" x14ac:dyDescent="0.3">
      <c r="A4" s="89"/>
      <c r="B4" s="90" t="s">
        <v>73</v>
      </c>
      <c r="C4" s="90" t="s">
        <v>74</v>
      </c>
      <c r="D4" s="90" t="s">
        <v>75</v>
      </c>
      <c r="E4" s="90" t="s">
        <v>76</v>
      </c>
      <c r="F4" s="90" t="s">
        <v>77</v>
      </c>
      <c r="G4" s="90" t="s">
        <v>78</v>
      </c>
      <c r="H4" s="91" t="s">
        <v>79</v>
      </c>
    </row>
    <row r="5" spans="1:8" x14ac:dyDescent="0.3">
      <c r="A5" s="92" t="s">
        <v>80</v>
      </c>
      <c r="B5" s="93">
        <v>0.04</v>
      </c>
      <c r="C5" s="93">
        <v>0.04</v>
      </c>
      <c r="D5" s="93">
        <v>0.04</v>
      </c>
      <c r="E5" s="93">
        <v>0.04</v>
      </c>
      <c r="F5" s="93">
        <v>0.04</v>
      </c>
      <c r="G5" s="93">
        <v>0.04</v>
      </c>
      <c r="H5" s="94">
        <v>0.04</v>
      </c>
    </row>
    <row r="6" spans="1:8" x14ac:dyDescent="0.3">
      <c r="A6" s="92" t="s">
        <v>81</v>
      </c>
      <c r="B6" s="93">
        <v>0.04</v>
      </c>
      <c r="C6" s="93">
        <v>0.04</v>
      </c>
      <c r="D6" s="93">
        <v>0.04</v>
      </c>
      <c r="E6" s="93">
        <v>0.04</v>
      </c>
      <c r="F6" s="93">
        <v>0.04</v>
      </c>
      <c r="G6" s="93">
        <v>0.04</v>
      </c>
      <c r="H6" s="94">
        <v>0.04</v>
      </c>
    </row>
    <row r="7" spans="1:8" x14ac:dyDescent="0.3">
      <c r="A7" s="92" t="s">
        <v>82</v>
      </c>
      <c r="B7" s="93">
        <v>0.03</v>
      </c>
      <c r="C7" s="93">
        <v>0.03</v>
      </c>
      <c r="D7" s="93">
        <v>0.03</v>
      </c>
      <c r="E7" s="93">
        <v>0.03</v>
      </c>
      <c r="F7" s="93">
        <v>0.03</v>
      </c>
      <c r="G7" s="93">
        <v>0.03</v>
      </c>
      <c r="H7" s="94">
        <v>0.03</v>
      </c>
    </row>
    <row r="8" spans="1:8" x14ac:dyDescent="0.3">
      <c r="A8" s="92" t="s">
        <v>83</v>
      </c>
      <c r="B8" s="93">
        <v>1.4999999999999999E-2</v>
      </c>
      <c r="C8" s="93">
        <v>1.4999999999999999E-2</v>
      </c>
      <c r="D8" s="93">
        <v>1.4999999999999999E-2</v>
      </c>
      <c r="E8" s="93">
        <v>1.4999999999999999E-2</v>
      </c>
      <c r="F8" s="93">
        <v>1.4999999999999999E-2</v>
      </c>
      <c r="G8" s="93">
        <v>1.4999999999999999E-2</v>
      </c>
      <c r="H8" s="94">
        <v>1.4999999999999999E-2</v>
      </c>
    </row>
    <row r="9" spans="1:8" x14ac:dyDescent="0.3">
      <c r="A9" s="95" t="s">
        <v>106</v>
      </c>
      <c r="B9" s="93">
        <v>0.04</v>
      </c>
      <c r="C9" s="93">
        <v>0.04</v>
      </c>
      <c r="D9" s="93">
        <v>0.04</v>
      </c>
      <c r="E9" s="93">
        <v>0.04</v>
      </c>
      <c r="F9" s="93">
        <v>0.04</v>
      </c>
      <c r="G9" s="93">
        <v>0.04</v>
      </c>
      <c r="H9" s="94">
        <v>0.04</v>
      </c>
    </row>
    <row r="10" spans="1:8" x14ac:dyDescent="0.3">
      <c r="A10" s="86"/>
      <c r="B10" s="87"/>
      <c r="C10" s="87"/>
      <c r="D10" s="87"/>
      <c r="E10" s="87"/>
      <c r="F10" s="87"/>
      <c r="G10" s="87"/>
      <c r="H10" s="88"/>
    </row>
    <row r="11" spans="1:8" x14ac:dyDescent="0.3">
      <c r="A11" s="96"/>
      <c r="B11" s="90" t="s">
        <v>73</v>
      </c>
      <c r="C11" s="97" t="s">
        <v>74</v>
      </c>
      <c r="D11" s="97" t="s">
        <v>75</v>
      </c>
      <c r="E11" s="97" t="s">
        <v>76</v>
      </c>
      <c r="F11" s="97" t="s">
        <v>77</v>
      </c>
      <c r="G11" s="97" t="s">
        <v>78</v>
      </c>
      <c r="H11" s="98" t="s">
        <v>79</v>
      </c>
    </row>
    <row r="12" spans="1:8" x14ac:dyDescent="0.3">
      <c r="A12" s="99" t="s">
        <v>84</v>
      </c>
      <c r="B12" s="100"/>
      <c r="C12" s="101"/>
      <c r="D12" s="101"/>
      <c r="E12" s="101"/>
      <c r="F12" s="101"/>
      <c r="G12" s="101"/>
      <c r="H12" s="102"/>
    </row>
    <row r="13" spans="1:8" x14ac:dyDescent="0.3">
      <c r="A13" s="103" t="s">
        <v>85</v>
      </c>
      <c r="B13" s="104">
        <f>'Quick HELOC Loan Calc'!C15</f>
        <v>16200</v>
      </c>
      <c r="C13" s="105">
        <f>SUM(B$13+(C$7*B$13))</f>
        <v>16686</v>
      </c>
      <c r="D13" s="105">
        <f t="shared" ref="D13:H13" si="0">SUM(C$13+(D$7*C$13))</f>
        <v>17186.580000000002</v>
      </c>
      <c r="E13" s="105">
        <f t="shared" si="0"/>
        <v>17702.1774</v>
      </c>
      <c r="F13" s="105">
        <f t="shared" si="0"/>
        <v>18233.242721999999</v>
      </c>
      <c r="G13" s="105">
        <f t="shared" si="0"/>
        <v>18780.240003659997</v>
      </c>
      <c r="H13" s="106">
        <f t="shared" si="0"/>
        <v>19343.647203769797</v>
      </c>
    </row>
    <row r="14" spans="1:8" x14ac:dyDescent="0.3">
      <c r="A14" s="103"/>
      <c r="B14" s="104">
        <f>B13/12</f>
        <v>1350</v>
      </c>
      <c r="C14" s="104">
        <f t="shared" ref="C14:H14" si="1">C13/12</f>
        <v>1390.5</v>
      </c>
      <c r="D14" s="104">
        <f t="shared" si="1"/>
        <v>1432.2150000000001</v>
      </c>
      <c r="E14" s="104">
        <f t="shared" si="1"/>
        <v>1475.18145</v>
      </c>
      <c r="F14" s="104">
        <f t="shared" si="1"/>
        <v>1519.4368935</v>
      </c>
      <c r="G14" s="104">
        <f t="shared" si="1"/>
        <v>1565.0200003049997</v>
      </c>
      <c r="H14" s="104">
        <f t="shared" si="1"/>
        <v>1611.9706003141498</v>
      </c>
    </row>
    <row r="15" spans="1:8" x14ac:dyDescent="0.3">
      <c r="A15" s="103" t="s">
        <v>86</v>
      </c>
      <c r="B15" s="104">
        <f>-(B13*B9)</f>
        <v>-648</v>
      </c>
      <c r="C15" s="104">
        <f t="shared" ref="C15" si="2">-(C13*C9)</f>
        <v>-667.44</v>
      </c>
      <c r="D15" s="104">
        <f>-(D13*D9)</f>
        <v>-687.46320000000003</v>
      </c>
      <c r="E15" s="104">
        <f t="shared" ref="E15:H15" si="3">-(E13*E9)</f>
        <v>-708.08709600000009</v>
      </c>
      <c r="F15" s="104">
        <f t="shared" si="3"/>
        <v>-729.32970888</v>
      </c>
      <c r="G15" s="104">
        <f t="shared" si="3"/>
        <v>-751.20960014639991</v>
      </c>
      <c r="H15" s="104">
        <f t="shared" si="3"/>
        <v>-773.74588815079187</v>
      </c>
    </row>
    <row r="16" spans="1:8" x14ac:dyDescent="0.3">
      <c r="A16" s="107" t="s">
        <v>87</v>
      </c>
      <c r="B16" s="108">
        <f>SUM(B13,B15)</f>
        <v>15552</v>
      </c>
      <c r="C16" s="108">
        <f t="shared" ref="C16:H16" si="4">SUM(C13,C15)</f>
        <v>16018.56</v>
      </c>
      <c r="D16" s="108">
        <f t="shared" si="4"/>
        <v>16499.116800000003</v>
      </c>
      <c r="E16" s="108">
        <f t="shared" si="4"/>
        <v>16994.090304000001</v>
      </c>
      <c r="F16" s="108">
        <f t="shared" si="4"/>
        <v>17503.91301312</v>
      </c>
      <c r="G16" s="108">
        <f t="shared" si="4"/>
        <v>18029.030403513596</v>
      </c>
      <c r="H16" s="108">
        <f t="shared" si="4"/>
        <v>18569.901315619005</v>
      </c>
    </row>
    <row r="17" spans="1:9" x14ac:dyDescent="0.3">
      <c r="A17" s="103"/>
      <c r="B17" s="109"/>
      <c r="C17" s="110"/>
      <c r="D17" s="110"/>
      <c r="E17" s="110"/>
      <c r="F17" s="110"/>
      <c r="G17" s="110"/>
      <c r="H17" s="111"/>
    </row>
    <row r="18" spans="1:9" x14ac:dyDescent="0.3">
      <c r="A18" s="99" t="s">
        <v>88</v>
      </c>
      <c r="B18" s="112"/>
      <c r="C18" s="113"/>
      <c r="D18" s="113"/>
      <c r="E18" s="113"/>
      <c r="F18" s="113"/>
      <c r="G18" s="113"/>
      <c r="H18" s="114"/>
    </row>
    <row r="19" spans="1:9" x14ac:dyDescent="0.3">
      <c r="A19" s="103" t="s">
        <v>89</v>
      </c>
      <c r="B19" s="136">
        <f>'Quick HELOC Loan Calc'!C23</f>
        <v>1284</v>
      </c>
      <c r="C19" s="108">
        <f>B$19+(B$19*C$8)</f>
        <v>1303.26</v>
      </c>
      <c r="D19" s="108">
        <f>C$19+(C$19*D$8)</f>
        <v>1322.8089</v>
      </c>
      <c r="E19" s="108">
        <f t="shared" ref="E19:G19" si="5">D$19+(D$19*E$8)</f>
        <v>1342.6510335</v>
      </c>
      <c r="F19" s="108">
        <f t="shared" si="5"/>
        <v>1362.7907990025001</v>
      </c>
      <c r="G19" s="108">
        <f t="shared" si="5"/>
        <v>1383.2326609875377</v>
      </c>
      <c r="H19" s="115">
        <f>G$19+(G$19*H$8)</f>
        <v>1403.9811509023507</v>
      </c>
    </row>
    <row r="20" spans="1:9" x14ac:dyDescent="0.3">
      <c r="A20" s="103" t="s">
        <v>90</v>
      </c>
      <c r="B20" s="136">
        <f>'Quick HELOC Loan Calc'!C24</f>
        <v>960</v>
      </c>
      <c r="C20" s="108">
        <f>B20+(B20*C8)</f>
        <v>974.4</v>
      </c>
      <c r="D20" s="108">
        <f t="shared" ref="D20:H20" si="6">C20+(C20*D8)</f>
        <v>989.01599999999996</v>
      </c>
      <c r="E20" s="108">
        <f t="shared" si="6"/>
        <v>1003.85124</v>
      </c>
      <c r="F20" s="108">
        <f t="shared" si="6"/>
        <v>1018.9090086</v>
      </c>
      <c r="G20" s="108">
        <f t="shared" si="6"/>
        <v>1034.1926437289999</v>
      </c>
      <c r="H20" s="115">
        <f t="shared" si="6"/>
        <v>1049.7055333849348</v>
      </c>
    </row>
    <row r="21" spans="1:9" x14ac:dyDescent="0.3">
      <c r="A21" s="103" t="s">
        <v>91</v>
      </c>
      <c r="B21" s="140"/>
      <c r="C21" s="140">
        <f>C13*0.08</f>
        <v>1334.88</v>
      </c>
      <c r="D21" s="140">
        <f t="shared" ref="D21:H21" si="7">D13*0.08</f>
        <v>1374.9264000000001</v>
      </c>
      <c r="E21" s="140">
        <f t="shared" si="7"/>
        <v>1416.1741920000002</v>
      </c>
      <c r="F21" s="140">
        <f>F13*0.08</f>
        <v>1458.65941776</v>
      </c>
      <c r="G21" s="140">
        <f t="shared" si="7"/>
        <v>1502.4192002927998</v>
      </c>
      <c r="H21" s="140">
        <f t="shared" si="7"/>
        <v>1547.4917763015837</v>
      </c>
      <c r="I21" s="141" t="s">
        <v>112</v>
      </c>
    </row>
    <row r="22" spans="1:9" x14ac:dyDescent="0.3">
      <c r="A22" s="103" t="s">
        <v>92</v>
      </c>
      <c r="B22" s="116">
        <v>0</v>
      </c>
      <c r="C22" s="108">
        <v>0</v>
      </c>
      <c r="D22" s="108">
        <v>250</v>
      </c>
      <c r="E22" s="108">
        <v>0</v>
      </c>
      <c r="F22" s="116">
        <v>250</v>
      </c>
      <c r="G22" s="108">
        <v>0</v>
      </c>
      <c r="H22" s="115">
        <v>250</v>
      </c>
    </row>
    <row r="23" spans="1:9" x14ac:dyDescent="0.3">
      <c r="A23" s="103" t="s">
        <v>119</v>
      </c>
      <c r="B23" s="116"/>
      <c r="C23" s="108"/>
      <c r="D23" s="108">
        <v>250</v>
      </c>
      <c r="E23" s="108">
        <v>250</v>
      </c>
      <c r="F23" s="116">
        <v>250</v>
      </c>
      <c r="G23" s="108"/>
      <c r="H23" s="115">
        <v>250</v>
      </c>
    </row>
    <row r="24" spans="1:9" x14ac:dyDescent="0.3">
      <c r="A24" s="103" t="s">
        <v>93</v>
      </c>
      <c r="B24" s="116">
        <f>'[1]Input Info'!B14</f>
        <v>0</v>
      </c>
      <c r="C24" s="108">
        <f t="shared" ref="C24:H24" si="8">B24+(B24*C8)</f>
        <v>0</v>
      </c>
      <c r="D24" s="108">
        <f t="shared" si="8"/>
        <v>0</v>
      </c>
      <c r="E24" s="108">
        <f t="shared" si="8"/>
        <v>0</v>
      </c>
      <c r="F24" s="108">
        <f t="shared" si="8"/>
        <v>0</v>
      </c>
      <c r="G24" s="108">
        <f t="shared" si="8"/>
        <v>0</v>
      </c>
      <c r="H24" s="115">
        <f t="shared" si="8"/>
        <v>0</v>
      </c>
    </row>
    <row r="25" spans="1:9" x14ac:dyDescent="0.3">
      <c r="A25" s="103" t="s">
        <v>94</v>
      </c>
      <c r="B25" s="108">
        <f>B13*B5</f>
        <v>648</v>
      </c>
      <c r="C25" s="108">
        <f>C13*C5</f>
        <v>667.44</v>
      </c>
      <c r="D25" s="108">
        <f t="shared" ref="D25:H25" si="9">D13*D5</f>
        <v>687.46320000000003</v>
      </c>
      <c r="E25" s="108">
        <f t="shared" si="9"/>
        <v>708.08709600000009</v>
      </c>
      <c r="F25" s="108">
        <f t="shared" si="9"/>
        <v>729.32970888</v>
      </c>
      <c r="G25" s="108">
        <f t="shared" si="9"/>
        <v>751.20960014639991</v>
      </c>
      <c r="H25" s="108">
        <f t="shared" si="9"/>
        <v>773.74588815079187</v>
      </c>
    </row>
    <row r="26" spans="1:9" x14ac:dyDescent="0.3">
      <c r="A26" s="103" t="s">
        <v>141</v>
      </c>
      <c r="B26" s="108">
        <v>100</v>
      </c>
      <c r="C26" s="108">
        <v>100</v>
      </c>
      <c r="D26" s="108">
        <v>100</v>
      </c>
      <c r="E26" s="108">
        <v>100</v>
      </c>
      <c r="F26" s="108">
        <v>100</v>
      </c>
      <c r="G26" s="108">
        <v>100</v>
      </c>
      <c r="H26" s="108">
        <v>100</v>
      </c>
    </row>
    <row r="27" spans="1:9" x14ac:dyDescent="0.3">
      <c r="A27" s="103" t="s">
        <v>144</v>
      </c>
      <c r="B27" s="108">
        <f>33*12</f>
        <v>396</v>
      </c>
      <c r="C27" s="108">
        <f t="shared" ref="C27:H27" si="10">33*12</f>
        <v>396</v>
      </c>
      <c r="D27" s="108">
        <f t="shared" si="10"/>
        <v>396</v>
      </c>
      <c r="E27" s="108">
        <f t="shared" si="10"/>
        <v>396</v>
      </c>
      <c r="F27" s="108">
        <f t="shared" si="10"/>
        <v>396</v>
      </c>
      <c r="G27" s="108">
        <f t="shared" si="10"/>
        <v>396</v>
      </c>
      <c r="H27" s="108">
        <f t="shared" si="10"/>
        <v>396</v>
      </c>
    </row>
    <row r="28" spans="1:9" x14ac:dyDescent="0.3">
      <c r="A28" s="117" t="s">
        <v>95</v>
      </c>
      <c r="B28" s="154">
        <f>SUM(B19:B27)</f>
        <v>3388</v>
      </c>
      <c r="C28" s="154">
        <f t="shared" ref="C28:H28" si="11">SUM(C19:C27)</f>
        <v>4775.9799999999996</v>
      </c>
      <c r="D28" s="154">
        <f t="shared" si="11"/>
        <v>5370.2145</v>
      </c>
      <c r="E28" s="154">
        <f t="shared" si="11"/>
        <v>5216.7635615000008</v>
      </c>
      <c r="F28" s="154">
        <f t="shared" si="11"/>
        <v>5565.6889342425002</v>
      </c>
      <c r="G28" s="154">
        <f t="shared" si="11"/>
        <v>5167.0541051557375</v>
      </c>
      <c r="H28" s="154">
        <f t="shared" si="11"/>
        <v>5770.9243487396616</v>
      </c>
    </row>
    <row r="29" spans="1:9" x14ac:dyDescent="0.3">
      <c r="A29" s="103"/>
      <c r="B29" s="104"/>
      <c r="C29" s="105"/>
      <c r="D29" s="105"/>
      <c r="E29" s="105"/>
      <c r="F29" s="105"/>
      <c r="G29" s="105"/>
      <c r="H29" s="106"/>
    </row>
    <row r="30" spans="1:9" x14ac:dyDescent="0.3">
      <c r="A30" s="120" t="s">
        <v>96</v>
      </c>
      <c r="B30" s="121">
        <f>SUM(B16-B28)</f>
        <v>12164</v>
      </c>
      <c r="C30" s="121">
        <f>SUM(C16-C28)</f>
        <v>11242.58</v>
      </c>
      <c r="D30" s="121">
        <f>SUM(D16-D28)</f>
        <v>11128.902300000003</v>
      </c>
      <c r="E30" s="121">
        <f t="shared" ref="E30:H30" si="12">SUM(E16-E28)</f>
        <v>11777.326742500001</v>
      </c>
      <c r="F30" s="121">
        <f t="shared" si="12"/>
        <v>11938.2240788775</v>
      </c>
      <c r="G30" s="121">
        <f t="shared" si="12"/>
        <v>12861.976298357858</v>
      </c>
      <c r="H30" s="122">
        <f t="shared" si="12"/>
        <v>12798.976966879343</v>
      </c>
    </row>
    <row r="31" spans="1:9" x14ac:dyDescent="0.3">
      <c r="A31" s="103"/>
      <c r="B31" s="104"/>
      <c r="C31" s="105"/>
      <c r="D31" s="105"/>
      <c r="E31" s="105"/>
      <c r="F31" s="105"/>
      <c r="G31" s="105"/>
      <c r="H31" s="106"/>
    </row>
    <row r="32" spans="1:9" x14ac:dyDescent="0.3">
      <c r="A32" s="123" t="s">
        <v>53</v>
      </c>
      <c r="B32" s="124"/>
      <c r="C32" s="125"/>
      <c r="D32" s="125"/>
      <c r="E32" s="125"/>
      <c r="F32" s="125"/>
      <c r="G32" s="125"/>
      <c r="H32" s="126"/>
    </row>
    <row r="33" spans="1:9" x14ac:dyDescent="0.3">
      <c r="A33" s="103" t="s">
        <v>97</v>
      </c>
      <c r="B33" s="108">
        <f>B30</f>
        <v>12164</v>
      </c>
      <c r="C33" s="108">
        <f>C30</f>
        <v>11242.58</v>
      </c>
      <c r="D33" s="108">
        <f t="shared" ref="D33:H33" si="13">D30</f>
        <v>11128.902300000003</v>
      </c>
      <c r="E33" s="108">
        <f t="shared" si="13"/>
        <v>11777.326742500001</v>
      </c>
      <c r="F33" s="108">
        <f t="shared" si="13"/>
        <v>11938.2240788775</v>
      </c>
      <c r="G33" s="108">
        <f t="shared" si="13"/>
        <v>12861.976298357858</v>
      </c>
      <c r="H33" s="115">
        <f t="shared" si="13"/>
        <v>12798.976966879343</v>
      </c>
    </row>
    <row r="34" spans="1:9" x14ac:dyDescent="0.3">
      <c r="A34" s="103" t="s">
        <v>107</v>
      </c>
      <c r="B34" s="116">
        <f>SUM('Quick HELOC Loan Calc'!$B$37*12)</f>
        <v>69153.583796113031</v>
      </c>
      <c r="C34" s="116">
        <f>SUM('Quick HELOC Loan Calc'!$B$37*12)</f>
        <v>69153.583796113031</v>
      </c>
      <c r="D34" s="116">
        <f>SUM('Quick HELOC Loan Calc'!$B$37*12)</f>
        <v>69153.583796113031</v>
      </c>
      <c r="E34" s="116">
        <f>SUM('Quick HELOC Loan Calc'!$B$37*12)</f>
        <v>69153.583796113031</v>
      </c>
      <c r="F34" s="116">
        <f>SUM('Quick HELOC Loan Calc'!$B$37*12)</f>
        <v>69153.583796113031</v>
      </c>
      <c r="G34" s="116">
        <f>SUM('Quick HELOC Loan Calc'!$B$37*12)</f>
        <v>69153.583796113031</v>
      </c>
      <c r="H34" s="116">
        <f>SUM('Quick HELOC Loan Calc'!$B$37*12)</f>
        <v>69153.583796113031</v>
      </c>
    </row>
    <row r="35" spans="1:9" x14ac:dyDescent="0.3">
      <c r="A35" s="103" t="s">
        <v>108</v>
      </c>
      <c r="B35" s="140">
        <f>'Quick HELOC Loan Calc'!C36</f>
        <v>7037.92</v>
      </c>
      <c r="C35" s="116"/>
      <c r="D35" s="116"/>
      <c r="E35" s="116"/>
      <c r="F35" s="116"/>
      <c r="G35" s="116"/>
      <c r="H35" s="116"/>
      <c r="I35" s="141" t="s">
        <v>142</v>
      </c>
    </row>
    <row r="36" spans="1:9" x14ac:dyDescent="0.3">
      <c r="A36" s="127" t="s">
        <v>111</v>
      </c>
      <c r="B36" s="118">
        <f>SUM(B33-B34-B35)</f>
        <v>-64027.503796113029</v>
      </c>
      <c r="C36" s="118">
        <f>SUM(C33-C34-C35)</f>
        <v>-57911.003796113029</v>
      </c>
      <c r="D36" s="118">
        <f t="shared" ref="D36:H36" si="14">SUM(D33-D34-D35)</f>
        <v>-58024.681496113029</v>
      </c>
      <c r="E36" s="118">
        <f t="shared" si="14"/>
        <v>-57376.25705361303</v>
      </c>
      <c r="F36" s="118">
        <f t="shared" si="14"/>
        <v>-57215.359717235529</v>
      </c>
      <c r="G36" s="118">
        <f t="shared" si="14"/>
        <v>-56291.607497755176</v>
      </c>
      <c r="H36" s="118">
        <f t="shared" si="14"/>
        <v>-56354.606829233686</v>
      </c>
    </row>
    <row r="37" spans="1:9" x14ac:dyDescent="0.3">
      <c r="A37" s="139" t="s">
        <v>110</v>
      </c>
      <c r="B37" s="118">
        <f>B36/12</f>
        <v>-5335.6253163427527</v>
      </c>
      <c r="C37" s="118">
        <f t="shared" ref="C37:H37" si="15">C36/12</f>
        <v>-4825.9169830094188</v>
      </c>
      <c r="D37" s="118">
        <f t="shared" si="15"/>
        <v>-4835.3901246760861</v>
      </c>
      <c r="E37" s="118">
        <f t="shared" si="15"/>
        <v>-4781.3547544677522</v>
      </c>
      <c r="F37" s="118">
        <f t="shared" si="15"/>
        <v>-4767.9466431029605</v>
      </c>
      <c r="G37" s="118">
        <f t="shared" si="15"/>
        <v>-4690.9672914795983</v>
      </c>
      <c r="H37" s="118">
        <f t="shared" si="15"/>
        <v>-4696.2172357694735</v>
      </c>
    </row>
    <row r="38" spans="1:9" x14ac:dyDescent="0.3">
      <c r="A38" s="139" t="s">
        <v>38</v>
      </c>
      <c r="B38" s="138">
        <f>B33/SUM(B34:B35)</f>
        <v>0.15965034674404938</v>
      </c>
      <c r="C38" s="138">
        <f t="shared" ref="C38:H38" si="16">C33/SUM(C34:C35)</f>
        <v>0.16257407617726272</v>
      </c>
      <c r="D38" s="138">
        <f t="shared" si="16"/>
        <v>0.16093023223223804</v>
      </c>
      <c r="E38" s="138">
        <f t="shared" si="16"/>
        <v>0.17030681702951711</v>
      </c>
      <c r="F38" s="138">
        <f t="shared" si="16"/>
        <v>0.1726334836683984</v>
      </c>
      <c r="G38" s="138">
        <f t="shared" si="16"/>
        <v>0.18599146410515896</v>
      </c>
      <c r="H38" s="138">
        <f t="shared" si="16"/>
        <v>0.18508045808030479</v>
      </c>
    </row>
    <row r="39" spans="1:9" x14ac:dyDescent="0.3">
      <c r="A39" s="128" t="s">
        <v>98</v>
      </c>
      <c r="B39" s="129">
        <f>-CUMPRINC('Quick HELOC Loan Calc'!$H$7/12,'Quick HELOC Loan Calc'!$H$8*12,'Quick HELOC Loan Calc'!$B$8,1,12,0)</f>
        <v>9823.3065040384809</v>
      </c>
      <c r="C39" s="129">
        <f>-CUMPRINC('Quick HELOC Loan Calc'!$H$7/12,'Quick HELOC Loan Calc'!$H$8*12,'Quick HELOC Loan Calc'!$B$8,13,24,0)</f>
        <v>10494.229866715601</v>
      </c>
      <c r="D39" s="129">
        <f>-CUMPRINC('Quick HELOC Loan Calc'!$H$7/12,'Quick HELOC Loan Calc'!$H$8*12,'Quick HELOC Loan Calc'!$B$8,25,36,0)</f>
        <v>11210.976716464094</v>
      </c>
      <c r="E39" s="129">
        <f>-CUMPRINC('Quick HELOC Loan Calc'!$H$7/12,'Quick HELOC Loan Calc'!$H$8*12,'Quick HELOC Loan Calc'!$B$8,37,48,0)</f>
        <v>11976.676757933099</v>
      </c>
      <c r="F39" s="129">
        <f>-CUMPRINC('Quick HELOC Loan Calc'!$H$7/12,'Quick HELOC Loan Calc'!$H$8*12,'Quick HELOC Loan Calc'!$B$8,49,60,0)</f>
        <v>12794.673451900238</v>
      </c>
      <c r="G39" s="129">
        <f>-CUMPRINC('Quick HELOC Loan Calc'!$H$7/12,'Quick HELOC Loan Calc'!$H$8*12,'Quick HELOC Loan Calc'!$B$8,61,72,0)</f>
        <v>13668.538614630883</v>
      </c>
      <c r="H39" s="129">
        <f>-CUMPRINC('Quick HELOC Loan Calc'!$H$7/12,'Quick HELOC Loan Calc'!$H$8*12,'Quick HELOC Loan Calc'!$B$8,73,84,0)</f>
        <v>14602.088014361012</v>
      </c>
    </row>
    <row r="40" spans="1:9" x14ac:dyDescent="0.3">
      <c r="A40" s="130" t="s">
        <v>99</v>
      </c>
      <c r="B40" s="131">
        <f>SUM(B6*'Quick HELOC Loan Calc'!$B$5)</f>
        <v>40000</v>
      </c>
      <c r="C40" s="131">
        <f>(SUM(B40)+'Quick HELOC Loan Calc'!$B$5)*C$6</f>
        <v>41600</v>
      </c>
      <c r="D40" s="131">
        <f>('Quick HELOC Loan Calc'!$B$5+C40+B40)*D$6</f>
        <v>43264</v>
      </c>
      <c r="E40" s="131">
        <f>('Quick HELOC Loan Calc'!$B$5+D40+C40+B40)*E$6</f>
        <v>44994.559999999998</v>
      </c>
      <c r="F40" s="131">
        <f>('Quick HELOC Loan Calc'!$B$5+E40+D40+C40+B40)*F$6</f>
        <v>46794.342400000001</v>
      </c>
      <c r="G40" s="131">
        <f>('Quick HELOC Loan Calc'!$B$5+F40+E40+D40+C40+B40)*G$6</f>
        <v>48666.116096000005</v>
      </c>
      <c r="H40" s="132">
        <f>('Quick HELOC Loan Calc'!$B$5+G40+F40+E40+D40+C40+B40)*H$6</f>
        <v>50612.76073984</v>
      </c>
    </row>
    <row r="41" spans="1:9" x14ac:dyDescent="0.3">
      <c r="A41" s="127" t="s">
        <v>100</v>
      </c>
      <c r="B41" s="118">
        <f>SUM(B36+B39+B40)</f>
        <v>-14204.197292074547</v>
      </c>
      <c r="C41" s="118">
        <f t="shared" ref="C41:H41" si="17">SUM(C36+C39+C40)</f>
        <v>-5816.77392939743</v>
      </c>
      <c r="D41" s="118">
        <f t="shared" si="17"/>
        <v>-3549.7047796489351</v>
      </c>
      <c r="E41" s="118">
        <f t="shared" si="17"/>
        <v>-405.02029567993304</v>
      </c>
      <c r="F41" s="118">
        <f t="shared" si="17"/>
        <v>2373.656134664714</v>
      </c>
      <c r="G41" s="118">
        <f t="shared" si="17"/>
        <v>6043.0472128757101</v>
      </c>
      <c r="H41" s="119">
        <f t="shared" si="17"/>
        <v>8860.2419249673258</v>
      </c>
    </row>
    <row r="42" spans="1:9" ht="16.2" thickBot="1" x14ac:dyDescent="0.35">
      <c r="A42" s="133" t="s">
        <v>101</v>
      </c>
      <c r="B42" s="134">
        <f>SUM(B41/'[1]Input Info'!$B$18)</f>
        <v>-0.33819517362082252</v>
      </c>
      <c r="C42" s="134">
        <f>SUM(C41/'[1]Input Info'!$B$18)</f>
        <v>-0.13849461736660548</v>
      </c>
      <c r="D42" s="134">
        <f>SUM(D41/'[1]Input Info'!$B$18)</f>
        <v>-8.4516780467831787E-2</v>
      </c>
      <c r="E42" s="134">
        <f>SUM(E41/'[1]Input Info'!$B$18)</f>
        <v>-9.643340373331739E-3</v>
      </c>
      <c r="F42" s="134">
        <f>SUM(F41/'[1]Input Info'!$B$18)</f>
        <v>5.651562225392176E-2</v>
      </c>
      <c r="G42" s="134">
        <f>SUM(G41/'[1]Input Info'!$B$18)</f>
        <v>0.14388207649704071</v>
      </c>
      <c r="H42" s="135">
        <f>SUM(H41/'[1]Input Info'!$B$18)</f>
        <v>0.21095814107065061</v>
      </c>
    </row>
    <row r="43" spans="1:9" x14ac:dyDescent="0.3">
      <c r="A43" s="284" t="s">
        <v>102</v>
      </c>
      <c r="B43" s="285"/>
      <c r="C43" s="285"/>
      <c r="D43" s="285"/>
      <c r="E43" s="285"/>
      <c r="F43" s="285"/>
      <c r="G43" s="286">
        <f>AVERAGE(B42:H42)</f>
        <v>-2.2784867429568364E-2</v>
      </c>
      <c r="H43" s="287"/>
    </row>
    <row r="44" spans="1:9" x14ac:dyDescent="0.3">
      <c r="A44" s="288" t="s">
        <v>103</v>
      </c>
      <c r="B44" s="289"/>
      <c r="C44" s="289"/>
      <c r="D44" s="289"/>
      <c r="E44" s="289"/>
      <c r="F44" s="289"/>
      <c r="G44" s="290">
        <f>'[1]Input Info'!B5+(SUM('7yr IRR Financing'!B40:H40))</f>
        <v>455931.77923583996</v>
      </c>
      <c r="H44" s="291"/>
    </row>
    <row r="45" spans="1:9" ht="16.2" thickBot="1" x14ac:dyDescent="0.35">
      <c r="A45" s="262" t="s">
        <v>104</v>
      </c>
      <c r="B45" s="263"/>
      <c r="C45" s="263"/>
      <c r="D45" s="263"/>
      <c r="E45" s="263"/>
      <c r="F45" s="263"/>
      <c r="G45" s="264">
        <f>SUM(B39:H39)</f>
        <v>84570.489926043418</v>
      </c>
      <c r="H45" s="265"/>
    </row>
    <row r="46" spans="1:9" ht="17.100000000000001" customHeight="1" x14ac:dyDescent="0.3">
      <c r="A46" s="266" t="s">
        <v>105</v>
      </c>
      <c r="B46" s="267"/>
      <c r="C46" s="267"/>
      <c r="D46" s="267"/>
      <c r="E46" s="267"/>
      <c r="F46" s="267"/>
      <c r="G46" s="267"/>
      <c r="H46" s="268"/>
    </row>
    <row r="47" spans="1:9" x14ac:dyDescent="0.3">
      <c r="A47" s="269"/>
      <c r="B47" s="270"/>
      <c r="C47" s="270"/>
      <c r="D47" s="270"/>
      <c r="E47" s="270"/>
      <c r="F47" s="270"/>
      <c r="G47" s="270"/>
      <c r="H47" s="271"/>
    </row>
    <row r="48" spans="1:9" x14ac:dyDescent="0.3">
      <c r="A48" s="269"/>
      <c r="B48" s="270"/>
      <c r="C48" s="270"/>
      <c r="D48" s="270"/>
      <c r="E48" s="270"/>
      <c r="F48" s="270"/>
      <c r="G48" s="270"/>
      <c r="H48" s="271"/>
    </row>
    <row r="49" spans="1:8" x14ac:dyDescent="0.3">
      <c r="A49" s="269"/>
      <c r="B49" s="270"/>
      <c r="C49" s="270"/>
      <c r="D49" s="270"/>
      <c r="E49" s="270"/>
      <c r="F49" s="270"/>
      <c r="G49" s="270"/>
      <c r="H49" s="271"/>
    </row>
    <row r="50" spans="1:8" x14ac:dyDescent="0.3">
      <c r="A50" s="269"/>
      <c r="B50" s="270"/>
      <c r="C50" s="270"/>
      <c r="D50" s="270"/>
      <c r="E50" s="270"/>
      <c r="F50" s="270"/>
      <c r="G50" s="270"/>
      <c r="H50" s="271"/>
    </row>
    <row r="51" spans="1:8" x14ac:dyDescent="0.3">
      <c r="A51" s="269"/>
      <c r="B51" s="270"/>
      <c r="C51" s="270"/>
      <c r="D51" s="270"/>
      <c r="E51" s="270"/>
      <c r="F51" s="270"/>
      <c r="G51" s="270"/>
      <c r="H51" s="271"/>
    </row>
    <row r="52" spans="1:8" x14ac:dyDescent="0.3">
      <c r="A52" s="269"/>
      <c r="B52" s="270"/>
      <c r="C52" s="270"/>
      <c r="D52" s="270"/>
      <c r="E52" s="270"/>
      <c r="F52" s="270"/>
      <c r="G52" s="270"/>
      <c r="H52" s="271"/>
    </row>
    <row r="53" spans="1:8" x14ac:dyDescent="0.3">
      <c r="A53" s="269"/>
      <c r="B53" s="270"/>
      <c r="C53" s="270"/>
      <c r="D53" s="270"/>
      <c r="E53" s="270"/>
      <c r="F53" s="270"/>
      <c r="G53" s="270"/>
      <c r="H53" s="271"/>
    </row>
    <row r="54" spans="1:8" x14ac:dyDescent="0.3">
      <c r="A54" s="269"/>
      <c r="B54" s="270"/>
      <c r="C54" s="270"/>
      <c r="D54" s="270"/>
      <c r="E54" s="270"/>
      <c r="F54" s="270"/>
      <c r="G54" s="270"/>
      <c r="H54" s="271"/>
    </row>
    <row r="55" spans="1:8" ht="16.2" thickBot="1" x14ac:dyDescent="0.35">
      <c r="A55" s="272"/>
      <c r="B55" s="273"/>
      <c r="C55" s="273"/>
      <c r="D55" s="273"/>
      <c r="E55" s="273"/>
      <c r="F55" s="273"/>
      <c r="G55" s="273"/>
      <c r="H55" s="274"/>
    </row>
  </sheetData>
  <mergeCells count="9">
    <mergeCell ref="A45:F45"/>
    <mergeCell ref="G45:H45"/>
    <mergeCell ref="A46:H55"/>
    <mergeCell ref="A1:H2"/>
    <mergeCell ref="A3:H3"/>
    <mergeCell ref="A43:F43"/>
    <mergeCell ref="G43:H43"/>
    <mergeCell ref="A44:F44"/>
    <mergeCell ref="G44:H44"/>
  </mergeCells>
  <pageMargins left="0.7" right="0.7" top="0.75" bottom="0.75" header="0.3" footer="0.3"/>
  <pageSetup scale="80" fitToHeight="2"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E79E-7897-488B-A3C6-0D74ED233A3C}">
  <dimension ref="A1:P46"/>
  <sheetViews>
    <sheetView topLeftCell="A3" workbookViewId="0">
      <selection activeCell="D15" sqref="D15"/>
    </sheetView>
  </sheetViews>
  <sheetFormatPr defaultRowHeight="14.4" x14ac:dyDescent="0.3"/>
  <cols>
    <col min="1" max="1" width="39.88671875" customWidth="1"/>
    <col min="2" max="2" width="14.21875" bestFit="1" customWidth="1"/>
    <col min="3" max="11" width="11.5546875" bestFit="1" customWidth="1"/>
    <col min="12" max="12" width="11.21875" bestFit="1" customWidth="1"/>
    <col min="15" max="15" width="11.77734375" bestFit="1" customWidth="1"/>
    <col min="16" max="16" width="12.33203125" bestFit="1" customWidth="1"/>
  </cols>
  <sheetData>
    <row r="1" spans="1:16" x14ac:dyDescent="0.3">
      <c r="A1" t="s">
        <v>151</v>
      </c>
      <c r="B1">
        <v>1</v>
      </c>
      <c r="C1">
        <v>2</v>
      </c>
      <c r="D1">
        <v>3</v>
      </c>
      <c r="E1">
        <v>4</v>
      </c>
      <c r="F1">
        <v>5</v>
      </c>
      <c r="G1">
        <v>6</v>
      </c>
      <c r="H1">
        <v>7</v>
      </c>
      <c r="I1">
        <v>8</v>
      </c>
      <c r="J1">
        <v>9</v>
      </c>
      <c r="K1">
        <v>10</v>
      </c>
    </row>
    <row r="2" spans="1:16" x14ac:dyDescent="0.3">
      <c r="A2" s="1" t="s">
        <v>113</v>
      </c>
      <c r="L2" t="s">
        <v>167</v>
      </c>
      <c r="M2" s="159">
        <v>0.08</v>
      </c>
      <c r="N2" t="s">
        <v>168</v>
      </c>
    </row>
    <row r="3" spans="1:16" ht="15" thickBot="1" x14ac:dyDescent="0.35">
      <c r="A3" t="s">
        <v>114</v>
      </c>
      <c r="B3" s="57">
        <f>'Quick HELOC Loan Calc'!C15</f>
        <v>16200</v>
      </c>
      <c r="C3" s="57">
        <f>B3*(1+C5)</f>
        <v>16783.2</v>
      </c>
      <c r="D3" s="57">
        <f t="shared" ref="D3:K3" si="0">C3*(1+D5)</f>
        <v>17387.395200000003</v>
      </c>
      <c r="E3" s="57">
        <f t="shared" si="0"/>
        <v>18013.341427200005</v>
      </c>
      <c r="F3" s="57">
        <f t="shared" si="0"/>
        <v>18661.821718579205</v>
      </c>
      <c r="G3" s="57">
        <f t="shared" si="0"/>
        <v>19333.647300448058</v>
      </c>
      <c r="H3" s="57">
        <f t="shared" si="0"/>
        <v>20029.65860326419</v>
      </c>
      <c r="I3" s="57">
        <f t="shared" si="0"/>
        <v>20750.7263129817</v>
      </c>
      <c r="J3" s="57">
        <f t="shared" si="0"/>
        <v>21497.752460249041</v>
      </c>
      <c r="K3" s="57">
        <f t="shared" si="0"/>
        <v>22271.671548818009</v>
      </c>
    </row>
    <row r="4" spans="1:16" ht="15" thickBot="1" x14ac:dyDescent="0.35">
      <c r="A4" t="s">
        <v>143</v>
      </c>
      <c r="B4" s="57">
        <f>B3/12</f>
        <v>1350</v>
      </c>
      <c r="C4" s="57">
        <f>C3/12</f>
        <v>1398.6000000000001</v>
      </c>
      <c r="D4" s="57">
        <f t="shared" ref="D4:K4" si="1">D3/12</f>
        <v>1448.9496000000001</v>
      </c>
      <c r="E4" s="57">
        <f t="shared" si="1"/>
        <v>1501.1117856000003</v>
      </c>
      <c r="F4" s="57">
        <f t="shared" si="1"/>
        <v>1555.1518098816005</v>
      </c>
      <c r="G4" s="57">
        <f t="shared" si="1"/>
        <v>1611.1372750373382</v>
      </c>
      <c r="H4" s="57">
        <f t="shared" si="1"/>
        <v>1669.1382169386825</v>
      </c>
      <c r="I4" s="57">
        <f t="shared" si="1"/>
        <v>1729.2271927484751</v>
      </c>
      <c r="J4" s="57">
        <f t="shared" si="1"/>
        <v>1791.4793716874201</v>
      </c>
      <c r="K4" s="57">
        <f t="shared" si="1"/>
        <v>1855.9726290681674</v>
      </c>
      <c r="M4" s="292" t="s">
        <v>6</v>
      </c>
      <c r="N4" s="293"/>
      <c r="O4" s="294"/>
      <c r="P4" s="74" t="s">
        <v>174</v>
      </c>
    </row>
    <row r="5" spans="1:16" x14ac:dyDescent="0.3">
      <c r="A5" t="s">
        <v>140</v>
      </c>
      <c r="B5" s="157">
        <v>3.5999999999999997E-2</v>
      </c>
      <c r="C5" s="153">
        <f>$B$5</f>
        <v>3.5999999999999997E-2</v>
      </c>
      <c r="D5" s="153">
        <f t="shared" ref="D5:K5" si="2">$B$5</f>
        <v>3.5999999999999997E-2</v>
      </c>
      <c r="E5" s="153">
        <f t="shared" si="2"/>
        <v>3.5999999999999997E-2</v>
      </c>
      <c r="F5" s="153">
        <f t="shared" si="2"/>
        <v>3.5999999999999997E-2</v>
      </c>
      <c r="G5" s="153">
        <f t="shared" si="2"/>
        <v>3.5999999999999997E-2</v>
      </c>
      <c r="H5" s="153">
        <f t="shared" si="2"/>
        <v>3.5999999999999997E-2</v>
      </c>
      <c r="I5" s="153">
        <f t="shared" si="2"/>
        <v>3.5999999999999997E-2</v>
      </c>
      <c r="J5" s="153">
        <f t="shared" si="2"/>
        <v>3.5999999999999997E-2</v>
      </c>
      <c r="K5" s="153">
        <f t="shared" si="2"/>
        <v>3.5999999999999997E-2</v>
      </c>
      <c r="M5" s="175">
        <v>45536</v>
      </c>
      <c r="N5">
        <v>0</v>
      </c>
      <c r="O5" s="176">
        <f>-SUM('Quick HELOC Loan Calc'!B6:B7)</f>
        <v>-140000</v>
      </c>
      <c r="P5" s="182">
        <f>O5</f>
        <v>-140000</v>
      </c>
    </row>
    <row r="6" spans="1:16" x14ac:dyDescent="0.3">
      <c r="A6" t="s">
        <v>139</v>
      </c>
      <c r="B6" s="144">
        <v>0.04</v>
      </c>
      <c r="C6" s="145">
        <f>$B$6</f>
        <v>0.04</v>
      </c>
      <c r="D6" s="145">
        <f t="shared" ref="D6:K6" si="3">$B$6</f>
        <v>0.04</v>
      </c>
      <c r="E6" s="145">
        <f t="shared" si="3"/>
        <v>0.04</v>
      </c>
      <c r="F6" s="145">
        <f t="shared" si="3"/>
        <v>0.04</v>
      </c>
      <c r="G6" s="145">
        <f t="shared" si="3"/>
        <v>0.04</v>
      </c>
      <c r="H6" s="145">
        <f t="shared" si="3"/>
        <v>0.04</v>
      </c>
      <c r="I6" s="145">
        <f t="shared" si="3"/>
        <v>0.04</v>
      </c>
      <c r="J6" s="145">
        <f t="shared" si="3"/>
        <v>0.04</v>
      </c>
      <c r="K6" s="145">
        <f t="shared" si="3"/>
        <v>0.04</v>
      </c>
      <c r="M6" s="175">
        <v>45901</v>
      </c>
      <c r="N6">
        <v>1</v>
      </c>
      <c r="O6" s="177">
        <f>B30</f>
        <v>-64027.503796113029</v>
      </c>
      <c r="P6" s="183">
        <f>O6/(1+$M$2)^N6</f>
        <v>-59284.725737141693</v>
      </c>
    </row>
    <row r="7" spans="1:16" x14ac:dyDescent="0.3">
      <c r="M7" s="175">
        <v>46266</v>
      </c>
      <c r="N7">
        <v>2</v>
      </c>
      <c r="O7" s="177">
        <f>C30</f>
        <v>-57861.455796113034</v>
      </c>
      <c r="P7" s="183">
        <f t="shared" ref="P7:P15" si="4">O7/(1+$M$2)^N7</f>
        <v>-49606.872253183326</v>
      </c>
    </row>
    <row r="8" spans="1:16" x14ac:dyDescent="0.3">
      <c r="A8" s="1" t="s">
        <v>115</v>
      </c>
      <c r="B8" s="57">
        <f>B3*(1-B6)</f>
        <v>15552</v>
      </c>
      <c r="C8" s="57">
        <f>C3*(1-C6)</f>
        <v>16111.871999999999</v>
      </c>
      <c r="D8" s="57">
        <f t="shared" ref="D8:J8" si="5">D3*(1-D6)</f>
        <v>16691.899392000003</v>
      </c>
      <c r="E8" s="57">
        <f t="shared" si="5"/>
        <v>17292.807770112006</v>
      </c>
      <c r="F8" s="57">
        <f t="shared" si="5"/>
        <v>17915.348849836035</v>
      </c>
      <c r="G8" s="57">
        <f t="shared" si="5"/>
        <v>18560.301408430136</v>
      </c>
      <c r="H8" s="57">
        <f t="shared" si="5"/>
        <v>19228.472259133621</v>
      </c>
      <c r="I8" s="57">
        <f t="shared" si="5"/>
        <v>19920.697260462432</v>
      </c>
      <c r="J8" s="57">
        <f t="shared" si="5"/>
        <v>20637.842361839077</v>
      </c>
      <c r="K8" s="57">
        <f>K3*(1-K6)</f>
        <v>21380.804686865289</v>
      </c>
      <c r="M8" s="175">
        <v>46631</v>
      </c>
      <c r="N8">
        <v>3</v>
      </c>
      <c r="O8" s="177">
        <f>D30</f>
        <v>-57919.907828113028</v>
      </c>
      <c r="P8" s="183">
        <f t="shared" si="4"/>
        <v>-45978.690230872628</v>
      </c>
    </row>
    <row r="9" spans="1:16" x14ac:dyDescent="0.3">
      <c r="B9" s="143"/>
      <c r="C9" s="143"/>
      <c r="D9" s="143"/>
      <c r="E9" s="143"/>
      <c r="F9" s="143"/>
      <c r="G9" s="143"/>
      <c r="H9" s="143"/>
      <c r="I9" s="143"/>
      <c r="J9" s="143"/>
      <c r="K9" s="143"/>
      <c r="M9" s="175">
        <v>46997</v>
      </c>
      <c r="N9">
        <v>4</v>
      </c>
      <c r="O9" s="177">
        <f>E30</f>
        <v>-57212.362637265025</v>
      </c>
      <c r="P9" s="183">
        <f t="shared" si="4"/>
        <v>-42052.794487406216</v>
      </c>
    </row>
    <row r="10" spans="1:16" x14ac:dyDescent="0.3">
      <c r="A10" s="1" t="s">
        <v>116</v>
      </c>
      <c r="M10" s="175">
        <v>47362</v>
      </c>
      <c r="N10">
        <v>5</v>
      </c>
      <c r="O10" s="177">
        <f>F30</f>
        <v>-56988.165761106502</v>
      </c>
      <c r="P10" s="183">
        <f t="shared" si="4"/>
        <v>-38785.188046783325</v>
      </c>
    </row>
    <row r="11" spans="1:16" x14ac:dyDescent="0.3">
      <c r="A11" t="s">
        <v>132</v>
      </c>
      <c r="B11" s="144">
        <f>0.08</f>
        <v>0.08</v>
      </c>
      <c r="C11" s="142">
        <f>$B$11</f>
        <v>0.08</v>
      </c>
      <c r="D11" s="142">
        <f t="shared" ref="D11:K11" si="6">$B$11</f>
        <v>0.08</v>
      </c>
      <c r="E11" s="142">
        <f t="shared" si="6"/>
        <v>0.08</v>
      </c>
      <c r="F11" s="142">
        <f t="shared" si="6"/>
        <v>0.08</v>
      </c>
      <c r="G11" s="142">
        <f t="shared" si="6"/>
        <v>0.08</v>
      </c>
      <c r="H11" s="142">
        <f t="shared" si="6"/>
        <v>0.08</v>
      </c>
      <c r="I11" s="142">
        <f t="shared" si="6"/>
        <v>0.08</v>
      </c>
      <c r="J11" s="142">
        <f t="shared" si="6"/>
        <v>0.08</v>
      </c>
      <c r="K11" s="142">
        <f t="shared" si="6"/>
        <v>0.08</v>
      </c>
      <c r="L11" s="142"/>
      <c r="M11" s="175">
        <v>47727</v>
      </c>
      <c r="N11">
        <v>6</v>
      </c>
      <c r="O11" s="177">
        <f>G30</f>
        <v>-55996.72128346566</v>
      </c>
      <c r="P11" s="183">
        <f t="shared" si="4"/>
        <v>-35287.432957878758</v>
      </c>
    </row>
    <row r="12" spans="1:16" x14ac:dyDescent="0.3">
      <c r="A12" t="s">
        <v>40</v>
      </c>
      <c r="B12" s="150" t="str">
        <f>IF('Quick HELOC Loan Calc'!$E$22=1,"Waived",'Quick HELOC Loan Calc'!$C$22)</f>
        <v>Waived</v>
      </c>
      <c r="C12" s="57">
        <f>C3*C11</f>
        <v>1342.6560000000002</v>
      </c>
      <c r="D12" s="57">
        <f t="shared" ref="D12" si="7">D3*D11</f>
        <v>1390.9916160000002</v>
      </c>
      <c r="E12" s="57">
        <f t="shared" ref="E12" si="8">E3*E11</f>
        <v>1441.0673141760003</v>
      </c>
      <c r="F12" s="57">
        <f t="shared" ref="F12:K12" si="9">F3*F11</f>
        <v>1492.9457374863364</v>
      </c>
      <c r="G12" s="57">
        <f t="shared" si="9"/>
        <v>1546.6917840358446</v>
      </c>
      <c r="H12" s="57">
        <f t="shared" si="9"/>
        <v>1602.3726882611352</v>
      </c>
      <c r="I12" s="57">
        <f t="shared" si="9"/>
        <v>1660.058105038536</v>
      </c>
      <c r="J12" s="57">
        <f t="shared" si="9"/>
        <v>1719.8201968199232</v>
      </c>
      <c r="K12" s="57">
        <f t="shared" si="9"/>
        <v>1781.7337239054407</v>
      </c>
      <c r="M12" s="175">
        <v>48092</v>
      </c>
      <c r="N12">
        <v>7</v>
      </c>
      <c r="O12" s="177">
        <f>H30</f>
        <v>-55987.408806756051</v>
      </c>
      <c r="P12" s="183">
        <f t="shared" si="4"/>
        <v>-32668.115294356761</v>
      </c>
    </row>
    <row r="13" spans="1:16" x14ac:dyDescent="0.3">
      <c r="A13" t="s">
        <v>133</v>
      </c>
      <c r="B13" s="57">
        <f>'Quick HELOC Loan Calc'!C23</f>
        <v>1284</v>
      </c>
      <c r="C13" s="57">
        <f>B36*($B$13/'Quick HELOC Loan Calc'!$B$5)</f>
        <v>1335.36</v>
      </c>
      <c r="D13" s="57">
        <f>C36*($B$13/'Quick HELOC Loan Calc'!$B$5)</f>
        <v>1386.72</v>
      </c>
      <c r="E13" s="57">
        <f>D36*($B$13/'Quick HELOC Loan Calc'!$B$5)</f>
        <v>1440.1343999999999</v>
      </c>
      <c r="F13" s="57">
        <f>E36*($B$13/'Quick HELOC Loan Calc'!$B$5)</f>
        <v>1495.6032</v>
      </c>
      <c r="G13" s="57">
        <f>F36*($B$13/'Quick HELOC Loan Calc'!$B$5)</f>
        <v>1553.208576</v>
      </c>
      <c r="H13" s="57">
        <f>G36*($B$13/'Quick HELOC Loan Calc'!$B$5)</f>
        <v>1613.032704</v>
      </c>
      <c r="I13" s="57">
        <f>H36*($B$13/'Quick HELOC Loan Calc'!$B$5)</f>
        <v>1675.1610470400001</v>
      </c>
      <c r="J13" s="57">
        <f>I36*($B$13/'Quick HELOC Loan Calc'!$B$5)</f>
        <v>1739.6823552000001</v>
      </c>
      <c r="K13" s="57">
        <f>J36*($B$13/'Quick HELOC Loan Calc'!$B$5)</f>
        <v>1806.6887970816001</v>
      </c>
      <c r="M13" s="175">
        <v>48458</v>
      </c>
      <c r="N13">
        <v>8</v>
      </c>
      <c r="O13" s="177">
        <f>I30</f>
        <v>-54959.585856634112</v>
      </c>
      <c r="P13" s="183">
        <f t="shared" si="4"/>
        <v>-29692.954143454277</v>
      </c>
    </row>
    <row r="14" spans="1:16" x14ac:dyDescent="0.3">
      <c r="A14" t="s">
        <v>134</v>
      </c>
      <c r="B14" s="57">
        <f>'Quick HELOC Loan Calc'!C24</f>
        <v>960</v>
      </c>
      <c r="C14" s="57">
        <f>B14+(B14*0.015)</f>
        <v>974.4</v>
      </c>
      <c r="D14" s="57">
        <f t="shared" ref="D14:K14" si="10">C14+(C14*0.015)</f>
        <v>989.01599999999996</v>
      </c>
      <c r="E14" s="57">
        <f t="shared" si="10"/>
        <v>1003.85124</v>
      </c>
      <c r="F14" s="57">
        <f t="shared" si="10"/>
        <v>1018.9090086</v>
      </c>
      <c r="G14" s="57">
        <f t="shared" si="10"/>
        <v>1034.1926437289999</v>
      </c>
      <c r="H14" s="57">
        <f t="shared" si="10"/>
        <v>1049.7055333849348</v>
      </c>
      <c r="I14" s="57">
        <f t="shared" si="10"/>
        <v>1065.4511163857089</v>
      </c>
      <c r="J14" s="57">
        <f t="shared" si="10"/>
        <v>1081.4328831314945</v>
      </c>
      <c r="K14" s="57">
        <f t="shared" si="10"/>
        <v>1097.6543763784668</v>
      </c>
      <c r="M14" s="175">
        <v>48823</v>
      </c>
      <c r="N14">
        <v>9</v>
      </c>
      <c r="O14" s="177">
        <f>J30</f>
        <v>-54912.586967835334</v>
      </c>
      <c r="P14" s="183">
        <f t="shared" si="4"/>
        <v>-27469.964913176042</v>
      </c>
    </row>
    <row r="15" spans="1:16" x14ac:dyDescent="0.3">
      <c r="A15" t="s">
        <v>136</v>
      </c>
      <c r="B15" s="149">
        <f>IF('Quick HELOC Loan Calc'!$C$29=0,"Seller Covered",'Quick HELOC Loan Calc'!$C$29)</f>
        <v>648</v>
      </c>
      <c r="C15" s="57">
        <f>C3*0.04</f>
        <v>671.32800000000009</v>
      </c>
      <c r="D15" s="57">
        <f t="shared" ref="D15:K15" si="11">D3*0.04</f>
        <v>695.49580800000012</v>
      </c>
      <c r="E15" s="57">
        <f t="shared" si="11"/>
        <v>720.53365708800015</v>
      </c>
      <c r="F15" s="57">
        <f t="shared" si="11"/>
        <v>746.47286874316819</v>
      </c>
      <c r="G15" s="57">
        <f t="shared" si="11"/>
        <v>773.34589201792232</v>
      </c>
      <c r="H15" s="57">
        <f t="shared" si="11"/>
        <v>801.18634413056759</v>
      </c>
      <c r="I15" s="57">
        <f t="shared" si="11"/>
        <v>830.02905251926802</v>
      </c>
      <c r="J15" s="57">
        <f t="shared" si="11"/>
        <v>859.91009840996162</v>
      </c>
      <c r="K15" s="57">
        <f t="shared" si="11"/>
        <v>890.86686195272034</v>
      </c>
      <c r="M15" s="175">
        <v>49188</v>
      </c>
      <c r="N15">
        <v>10</v>
      </c>
      <c r="O15" s="177">
        <f>K30+K36-('Quick HELOC Loan Calc'!B8-SUM('10 Year'!B38:K38))</f>
        <v>641816.21949328296</v>
      </c>
      <c r="P15" s="183">
        <f t="shared" si="4"/>
        <v>297285.09341641905</v>
      </c>
    </row>
    <row r="16" spans="1:16" ht="15" thickBot="1" x14ac:dyDescent="0.35">
      <c r="A16" t="s">
        <v>117</v>
      </c>
      <c r="B16" s="57">
        <v>0</v>
      </c>
      <c r="C16" s="57">
        <v>0</v>
      </c>
      <c r="D16" s="57">
        <v>250</v>
      </c>
      <c r="E16" s="57">
        <v>0</v>
      </c>
      <c r="F16" s="57">
        <v>250</v>
      </c>
      <c r="G16" s="57">
        <v>0</v>
      </c>
      <c r="H16" s="57">
        <v>250</v>
      </c>
      <c r="I16" s="57">
        <v>0</v>
      </c>
      <c r="J16" s="57">
        <v>250</v>
      </c>
      <c r="K16" s="57">
        <v>0</v>
      </c>
      <c r="M16" s="178"/>
      <c r="N16" s="179"/>
      <c r="O16" s="180">
        <f>XIRR(O5:O15,M5:M15)</f>
        <v>-3.5256735980510713E-3</v>
      </c>
      <c r="P16" s="184">
        <f>SUM(P5:P15)</f>
        <v>-203541.64464783395</v>
      </c>
    </row>
    <row r="17" spans="1:13" x14ac:dyDescent="0.3">
      <c r="A17" t="s">
        <v>118</v>
      </c>
      <c r="B17" s="57">
        <v>100</v>
      </c>
      <c r="C17" s="57">
        <v>100</v>
      </c>
      <c r="D17" s="57">
        <v>100</v>
      </c>
      <c r="E17" s="57">
        <v>100</v>
      </c>
      <c r="F17" s="57">
        <v>100</v>
      </c>
      <c r="G17" s="57">
        <v>100</v>
      </c>
      <c r="H17" s="57">
        <v>100</v>
      </c>
      <c r="I17" s="57">
        <v>100</v>
      </c>
      <c r="J17" s="57">
        <v>100</v>
      </c>
      <c r="K17" s="57">
        <v>100</v>
      </c>
    </row>
    <row r="18" spans="1:13" x14ac:dyDescent="0.3">
      <c r="A18" t="s">
        <v>119</v>
      </c>
      <c r="B18" s="57"/>
      <c r="C18" s="57"/>
      <c r="D18" s="57">
        <v>250</v>
      </c>
      <c r="E18" s="57">
        <v>250</v>
      </c>
      <c r="F18" s="57">
        <v>250</v>
      </c>
      <c r="H18" s="57">
        <v>250</v>
      </c>
      <c r="I18" s="57"/>
      <c r="J18" s="57">
        <v>250</v>
      </c>
      <c r="K18" s="57">
        <v>250</v>
      </c>
    </row>
    <row r="19" spans="1:13" x14ac:dyDescent="0.3">
      <c r="A19" t="s">
        <v>120</v>
      </c>
      <c r="B19" s="57">
        <v>0</v>
      </c>
      <c r="C19" s="57">
        <v>0</v>
      </c>
      <c r="D19" s="57">
        <v>0</v>
      </c>
      <c r="E19" s="57">
        <v>0</v>
      </c>
      <c r="F19" s="57">
        <v>0</v>
      </c>
      <c r="G19" s="57">
        <v>0</v>
      </c>
      <c r="H19" s="57">
        <v>0</v>
      </c>
      <c r="I19" s="57">
        <v>0</v>
      </c>
      <c r="J19" s="57">
        <v>0</v>
      </c>
      <c r="K19" s="57">
        <v>0</v>
      </c>
    </row>
    <row r="20" spans="1:13" x14ac:dyDescent="0.3">
      <c r="A20" t="s">
        <v>144</v>
      </c>
      <c r="B20" s="57">
        <f>33*12</f>
        <v>396</v>
      </c>
      <c r="C20" s="57">
        <f t="shared" ref="C20:K20" si="12">33*12</f>
        <v>396</v>
      </c>
      <c r="D20" s="57">
        <f t="shared" si="12"/>
        <v>396</v>
      </c>
      <c r="E20" s="57">
        <f t="shared" si="12"/>
        <v>396</v>
      </c>
      <c r="F20" s="57">
        <f t="shared" si="12"/>
        <v>396</v>
      </c>
      <c r="G20" s="57">
        <f t="shared" si="12"/>
        <v>396</v>
      </c>
      <c r="H20" s="57">
        <f t="shared" si="12"/>
        <v>396</v>
      </c>
      <c r="I20" s="57">
        <f t="shared" si="12"/>
        <v>396</v>
      </c>
      <c r="J20" s="57">
        <f t="shared" si="12"/>
        <v>396</v>
      </c>
      <c r="K20" s="57">
        <f t="shared" si="12"/>
        <v>396</v>
      </c>
    </row>
    <row r="22" spans="1:13" x14ac:dyDescent="0.3">
      <c r="A22" s="1" t="s">
        <v>121</v>
      </c>
      <c r="B22" s="57">
        <f>SUM(B12:B20)</f>
        <v>3388</v>
      </c>
      <c r="C22" s="57">
        <f>SUM(C12:C20)</f>
        <v>4819.7440000000006</v>
      </c>
      <c r="D22" s="57">
        <f t="shared" ref="D22:K22" si="13">SUM(D12:D20)</f>
        <v>5458.2234240000007</v>
      </c>
      <c r="E22" s="57">
        <f t="shared" si="13"/>
        <v>5351.5866112640006</v>
      </c>
      <c r="F22" s="57">
        <f t="shared" si="13"/>
        <v>5749.9308148295049</v>
      </c>
      <c r="G22" s="57">
        <f t="shared" si="13"/>
        <v>5403.4388957827668</v>
      </c>
      <c r="H22" s="57">
        <f t="shared" si="13"/>
        <v>6062.2972697766372</v>
      </c>
      <c r="I22" s="57">
        <f t="shared" si="13"/>
        <v>5726.6993209835127</v>
      </c>
      <c r="J22" s="57">
        <f t="shared" si="13"/>
        <v>6396.8455335613789</v>
      </c>
      <c r="K22" s="57">
        <f t="shared" si="13"/>
        <v>6322.9437593182283</v>
      </c>
    </row>
    <row r="24" spans="1:13" x14ac:dyDescent="0.3">
      <c r="A24" s="1" t="s">
        <v>96</v>
      </c>
      <c r="B24" s="57">
        <f>B8-B22</f>
        <v>12164</v>
      </c>
      <c r="C24" s="57">
        <f t="shared" ref="C24:K24" si="14">C8-C22</f>
        <v>11292.127999999999</v>
      </c>
      <c r="D24" s="57">
        <f t="shared" si="14"/>
        <v>11233.675968000003</v>
      </c>
      <c r="E24" s="57">
        <f t="shared" si="14"/>
        <v>11941.221158848006</v>
      </c>
      <c r="F24" s="57">
        <f t="shared" si="14"/>
        <v>12165.418035006529</v>
      </c>
      <c r="G24" s="57">
        <f t="shared" si="14"/>
        <v>13156.862512647369</v>
      </c>
      <c r="H24" s="57">
        <f t="shared" si="14"/>
        <v>13166.174989356983</v>
      </c>
      <c r="I24" s="57">
        <f t="shared" si="14"/>
        <v>14193.997939478919</v>
      </c>
      <c r="J24" s="57">
        <f t="shared" si="14"/>
        <v>14240.996828277697</v>
      </c>
      <c r="K24" s="57">
        <f t="shared" si="14"/>
        <v>15057.860927547061</v>
      </c>
    </row>
    <row r="25" spans="1:13" x14ac:dyDescent="0.3">
      <c r="A25" s="1" t="s">
        <v>122</v>
      </c>
      <c r="B25" s="146">
        <f>B24/'Quick HELOC Loan Calc'!$B$5</f>
        <v>1.2163999999999999E-2</v>
      </c>
      <c r="C25" s="146">
        <f>C24/'Quick HELOC Loan Calc'!$B$5</f>
        <v>1.1292127999999998E-2</v>
      </c>
      <c r="D25" s="146">
        <f>D24/'Quick HELOC Loan Calc'!$B$5</f>
        <v>1.1233675968000003E-2</v>
      </c>
      <c r="E25" s="146">
        <f>E24/'Quick HELOC Loan Calc'!$B$5</f>
        <v>1.1941221158848006E-2</v>
      </c>
      <c r="F25" s="146">
        <f>F24/'Quick HELOC Loan Calc'!$B$5</f>
        <v>1.216541803500653E-2</v>
      </c>
      <c r="G25" s="146">
        <f>G24/'Quick HELOC Loan Calc'!$B$5</f>
        <v>1.3156862512647369E-2</v>
      </c>
      <c r="H25" s="146">
        <f>H24/'Quick HELOC Loan Calc'!$B$5</f>
        <v>1.3166174989356983E-2</v>
      </c>
      <c r="I25" s="146">
        <f>I24/'Quick HELOC Loan Calc'!$B$5</f>
        <v>1.4193997939478918E-2</v>
      </c>
      <c r="J25" s="146">
        <f>J24/'Quick HELOC Loan Calc'!$B$5</f>
        <v>1.4240996828277697E-2</v>
      </c>
      <c r="K25" s="146">
        <f>K24/'Quick HELOC Loan Calc'!$B$5</f>
        <v>1.5057860927547061E-2</v>
      </c>
    </row>
    <row r="27" spans="1:13" x14ac:dyDescent="0.3">
      <c r="A27" s="1" t="s">
        <v>123</v>
      </c>
    </row>
    <row r="28" spans="1:13" x14ac:dyDescent="0.3">
      <c r="A28" t="s">
        <v>124</v>
      </c>
      <c r="B28" s="57">
        <f>PMT('Quick HELOC Loan Calc'!$H$7/12, 'Quick HELOC Loan Calc'!$H$8*12,'Quick HELOC Loan Calc'!$B$8)*12</f>
        <v>-69153.583796113031</v>
      </c>
      <c r="C28" s="57">
        <f>PMT('Quick HELOC Loan Calc'!$H$7/12, 'Quick HELOC Loan Calc'!$H$8*12,'Quick HELOC Loan Calc'!$B$8)*12</f>
        <v>-69153.583796113031</v>
      </c>
      <c r="D28" s="57">
        <f>PMT('Quick HELOC Loan Calc'!$H$7/12, 'Quick HELOC Loan Calc'!$H$8*12,'Quick HELOC Loan Calc'!$B$8)*12</f>
        <v>-69153.583796113031</v>
      </c>
      <c r="E28" s="57">
        <f>PMT('Quick HELOC Loan Calc'!$H$7/12, 'Quick HELOC Loan Calc'!$H$8*12,'Quick HELOC Loan Calc'!$B$8)*12</f>
        <v>-69153.583796113031</v>
      </c>
      <c r="F28" s="57">
        <f>PMT('Quick HELOC Loan Calc'!$H$7/12, 'Quick HELOC Loan Calc'!$H$8*12,'Quick HELOC Loan Calc'!$B$8)*12</f>
        <v>-69153.583796113031</v>
      </c>
      <c r="G28" s="57">
        <f>PMT('Quick HELOC Loan Calc'!$H$7/12, 'Quick HELOC Loan Calc'!$H$8*12,'Quick HELOC Loan Calc'!$B$8)*12</f>
        <v>-69153.583796113031</v>
      </c>
      <c r="H28" s="57">
        <f>PMT('Quick HELOC Loan Calc'!$H$7/12, 'Quick HELOC Loan Calc'!$H$8*12,'Quick HELOC Loan Calc'!$B$8)*12</f>
        <v>-69153.583796113031</v>
      </c>
      <c r="I28" s="57">
        <f>PMT('Quick HELOC Loan Calc'!$H$7/12, 'Quick HELOC Loan Calc'!$H$8*12,'Quick HELOC Loan Calc'!$B$8)*12</f>
        <v>-69153.583796113031</v>
      </c>
      <c r="J28" s="57">
        <f>PMT('Quick HELOC Loan Calc'!$H$7/12, 'Quick HELOC Loan Calc'!$H$8*12,'Quick HELOC Loan Calc'!$B$8)*12</f>
        <v>-69153.583796113031</v>
      </c>
      <c r="K28" s="57">
        <f>PMT('Quick HELOC Loan Calc'!$H$7/12, 'Quick HELOC Loan Calc'!$H$8*12,'Quick HELOC Loan Calc'!$B$8)*12</f>
        <v>-69153.583796113031</v>
      </c>
    </row>
    <row r="29" spans="1:13" x14ac:dyDescent="0.3">
      <c r="A29" t="str">
        <f>"HELOC Payment ($"&amp; SUM('Quick HELOC Loan Calc'!B6,'Quick HELOC Loan Calc'!B7)-('Quick HELOC Loan Calc'!$C$5)&amp;")"</f>
        <v>HELOC Payment ($92974)</v>
      </c>
      <c r="B29" s="57">
        <f>-'Quick HELOC Loan Calc'!$C$36</f>
        <v>-7037.92</v>
      </c>
      <c r="C29" s="57"/>
      <c r="D29" s="57"/>
      <c r="E29" s="57"/>
      <c r="F29" s="57"/>
      <c r="G29" s="57"/>
      <c r="H29" s="57"/>
      <c r="I29" s="57"/>
      <c r="J29" s="57"/>
      <c r="K29" s="57"/>
    </row>
    <row r="30" spans="1:13" x14ac:dyDescent="0.3">
      <c r="A30" s="147" t="s">
        <v>125</v>
      </c>
      <c r="B30" s="148">
        <f>B24+B28+B29</f>
        <v>-64027.503796113029</v>
      </c>
      <c r="C30" s="148">
        <f>C24+C28+C29</f>
        <v>-57861.455796113034</v>
      </c>
      <c r="D30" s="148">
        <f t="shared" ref="D30:K30" si="15">D24+D28+D29</f>
        <v>-57919.907828113028</v>
      </c>
      <c r="E30" s="148">
        <f t="shared" si="15"/>
        <v>-57212.362637265025</v>
      </c>
      <c r="F30" s="148">
        <f t="shared" si="15"/>
        <v>-56988.165761106502</v>
      </c>
      <c r="G30" s="148">
        <f t="shared" si="15"/>
        <v>-55996.72128346566</v>
      </c>
      <c r="H30" s="148">
        <f t="shared" si="15"/>
        <v>-55987.408806756051</v>
      </c>
      <c r="I30" s="148">
        <f t="shared" si="15"/>
        <v>-54959.585856634112</v>
      </c>
      <c r="J30" s="148">
        <f t="shared" si="15"/>
        <v>-54912.586967835334</v>
      </c>
      <c r="K30" s="148">
        <f t="shared" si="15"/>
        <v>-54095.722868565972</v>
      </c>
      <c r="L30" s="57">
        <f>SUM(B30:K30)</f>
        <v>-569961.42160196777</v>
      </c>
      <c r="M30" t="s">
        <v>171</v>
      </c>
    </row>
    <row r="31" spans="1:13" x14ac:dyDescent="0.3">
      <c r="A31" t="s">
        <v>110</v>
      </c>
      <c r="B31" s="57">
        <f>B30/12</f>
        <v>-5335.6253163427527</v>
      </c>
      <c r="C31" s="57">
        <f t="shared" ref="C31:K31" si="16">C30/12</f>
        <v>-4821.7879830094198</v>
      </c>
      <c r="D31" s="57">
        <f t="shared" si="16"/>
        <v>-4826.6589856760856</v>
      </c>
      <c r="E31" s="57">
        <f t="shared" si="16"/>
        <v>-4767.6968864387518</v>
      </c>
      <c r="F31" s="57">
        <f t="shared" si="16"/>
        <v>-4749.0138134255421</v>
      </c>
      <c r="G31" s="57">
        <f t="shared" si="16"/>
        <v>-4666.3934402888053</v>
      </c>
      <c r="H31" s="57">
        <f t="shared" si="16"/>
        <v>-4665.6174005630046</v>
      </c>
      <c r="I31" s="57">
        <f t="shared" si="16"/>
        <v>-4579.9654880528424</v>
      </c>
      <c r="J31" s="57">
        <f t="shared" si="16"/>
        <v>-4576.0489139862775</v>
      </c>
      <c r="K31" s="57">
        <f t="shared" si="16"/>
        <v>-4507.976905713831</v>
      </c>
    </row>
    <row r="32" spans="1:13" x14ac:dyDescent="0.3">
      <c r="A32" t="str">
        <f>"Discounted Cash Flow (DCF) @"&amp;M2&amp;"% return"</f>
        <v>Discounted Cash Flow (DCF) @0.08% return</v>
      </c>
      <c r="B32" s="57">
        <f>B30/(1+$M$2)^B1</f>
        <v>-59284.725737141693</v>
      </c>
      <c r="C32" s="57">
        <f t="shared" ref="C32:K32" si="17">C30/(1+$M$2)^C1</f>
        <v>-49606.872253183326</v>
      </c>
      <c r="D32" s="57">
        <f t="shared" si="17"/>
        <v>-45978.690230872628</v>
      </c>
      <c r="E32" s="57">
        <f t="shared" si="17"/>
        <v>-42052.794487406216</v>
      </c>
      <c r="F32" s="57">
        <f t="shared" si="17"/>
        <v>-38785.188046783325</v>
      </c>
      <c r="G32" s="57">
        <f t="shared" si="17"/>
        <v>-35287.432957878758</v>
      </c>
      <c r="H32" s="57">
        <f t="shared" si="17"/>
        <v>-32668.115294356761</v>
      </c>
      <c r="I32" s="57">
        <f t="shared" si="17"/>
        <v>-29692.954143454277</v>
      </c>
      <c r="J32" s="57">
        <f t="shared" si="17"/>
        <v>-27469.964913176042</v>
      </c>
      <c r="K32" s="57">
        <f t="shared" si="17"/>
        <v>-25056.786565953495</v>
      </c>
      <c r="L32" s="57">
        <f>SUM(B32:K32)</f>
        <v>-385883.52463020652</v>
      </c>
      <c r="M32" t="s">
        <v>170</v>
      </c>
    </row>
    <row r="33" spans="1:13" x14ac:dyDescent="0.3">
      <c r="A33" t="s">
        <v>126</v>
      </c>
      <c r="B33" s="146">
        <f>B30/(SUM('Quick HELOC Loan Calc'!$B$7,'Quick HELOC Loan Calc'!$B$6))</f>
        <v>-0.45733931282937879</v>
      </c>
      <c r="C33" s="146">
        <f>C30/(SUM('Quick HELOC Loan Calc'!$B$7,'Quick HELOC Loan Calc'!$B$6))</f>
        <v>-0.41329611282937884</v>
      </c>
      <c r="D33" s="146">
        <f>D30/(SUM('Quick HELOC Loan Calc'!$B$7,'Quick HELOC Loan Calc'!$B$6))</f>
        <v>-0.41371362734366446</v>
      </c>
      <c r="E33" s="146">
        <f>E30/(SUM('Quick HELOC Loan Calc'!$B$7,'Quick HELOC Loan Calc'!$B$6))</f>
        <v>-0.4086597331233216</v>
      </c>
      <c r="F33" s="146">
        <f>F30/(SUM('Quick HELOC Loan Calc'!$B$7,'Quick HELOC Loan Calc'!$B$6))</f>
        <v>-0.40705832686504645</v>
      </c>
      <c r="G33" s="146">
        <f>G30/(SUM('Quick HELOC Loan Calc'!$B$7,'Quick HELOC Loan Calc'!$B$6))</f>
        <v>-0.3999765805961833</v>
      </c>
      <c r="H33" s="146">
        <f>H30/(SUM('Quick HELOC Loan Calc'!$B$7,'Quick HELOC Loan Calc'!$B$6))</f>
        <v>-0.39991006290540038</v>
      </c>
      <c r="I33" s="146">
        <f>I30/(SUM('Quick HELOC Loan Calc'!$B$7,'Quick HELOC Loan Calc'!$B$6))</f>
        <v>-0.39256847040452936</v>
      </c>
      <c r="J33" s="146">
        <f>J30/(SUM('Quick HELOC Loan Calc'!$B$7,'Quick HELOC Loan Calc'!$B$6))</f>
        <v>-0.39223276405596669</v>
      </c>
      <c r="K33" s="146">
        <f>K30/(SUM('Quick HELOC Loan Calc'!$B$7,'Quick HELOC Loan Calc'!$B$6))</f>
        <v>-0.38639802048975697</v>
      </c>
    </row>
    <row r="35" spans="1:13" x14ac:dyDescent="0.3">
      <c r="A35" t="s">
        <v>128</v>
      </c>
      <c r="B35" s="144">
        <v>0.04</v>
      </c>
      <c r="C35" s="145">
        <f>$B$35</f>
        <v>0.04</v>
      </c>
      <c r="D35" s="145">
        <f t="shared" ref="D35:K35" si="18">$B$35</f>
        <v>0.04</v>
      </c>
      <c r="E35" s="145">
        <f t="shared" si="18"/>
        <v>0.04</v>
      </c>
      <c r="F35" s="145">
        <f t="shared" si="18"/>
        <v>0.04</v>
      </c>
      <c r="G35" s="145">
        <f t="shared" si="18"/>
        <v>0.04</v>
      </c>
      <c r="H35" s="145">
        <f t="shared" si="18"/>
        <v>0.04</v>
      </c>
      <c r="I35" s="145">
        <f t="shared" si="18"/>
        <v>0.04</v>
      </c>
      <c r="J35" s="145">
        <f t="shared" si="18"/>
        <v>0.04</v>
      </c>
      <c r="K35" s="145">
        <f t="shared" si="18"/>
        <v>0.04</v>
      </c>
    </row>
    <row r="36" spans="1:13" x14ac:dyDescent="0.3">
      <c r="A36" t="s">
        <v>127</v>
      </c>
      <c r="B36" s="57">
        <f>'Quick HELOC Loan Calc'!$B$5*(1+'10 Year'!B35)</f>
        <v>1040000</v>
      </c>
      <c r="C36" s="57">
        <f>B36+B37</f>
        <v>1080000</v>
      </c>
      <c r="D36" s="57">
        <f>C36+C37</f>
        <v>1121600</v>
      </c>
      <c r="E36" s="57">
        <f t="shared" ref="E36:K36" si="19">D36+D37</f>
        <v>1164800</v>
      </c>
      <c r="F36" s="57">
        <f t="shared" si="19"/>
        <v>1209664</v>
      </c>
      <c r="G36" s="57">
        <f t="shared" si="19"/>
        <v>1256256</v>
      </c>
      <c r="H36" s="57">
        <f t="shared" si="19"/>
        <v>1304642.5600000001</v>
      </c>
      <c r="I36" s="57">
        <f t="shared" si="19"/>
        <v>1354892.8</v>
      </c>
      <c r="J36" s="57">
        <f t="shared" si="19"/>
        <v>1407078.5024000001</v>
      </c>
      <c r="K36" s="57">
        <f t="shared" si="19"/>
        <v>1461274.2144000002</v>
      </c>
    </row>
    <row r="37" spans="1:13" x14ac:dyDescent="0.3">
      <c r="A37" t="s">
        <v>128</v>
      </c>
      <c r="B37" s="57">
        <f>'Quick HELOC Loan Calc'!$B$5*B35</f>
        <v>40000</v>
      </c>
      <c r="C37" s="57">
        <f>B36*C35</f>
        <v>41600</v>
      </c>
      <c r="D37" s="57">
        <f>C36*D35</f>
        <v>43200</v>
      </c>
      <c r="E37" s="57">
        <f t="shared" ref="E37:K37" si="20">D36*E35</f>
        <v>44864</v>
      </c>
      <c r="F37" s="57">
        <f t="shared" si="20"/>
        <v>46592</v>
      </c>
      <c r="G37" s="57">
        <f t="shared" si="20"/>
        <v>48386.559999999998</v>
      </c>
      <c r="H37" s="57">
        <f t="shared" si="20"/>
        <v>50250.239999999998</v>
      </c>
      <c r="I37" s="57">
        <f t="shared" si="20"/>
        <v>52185.702400000002</v>
      </c>
      <c r="J37" s="57">
        <f t="shared" si="20"/>
        <v>54195.712</v>
      </c>
      <c r="K37" s="57">
        <f t="shared" si="20"/>
        <v>56283.140096000003</v>
      </c>
    </row>
    <row r="38" spans="1:13" x14ac:dyDescent="0.3">
      <c r="A38" t="s">
        <v>129</v>
      </c>
      <c r="B38" s="57">
        <f>-CUMPRINC('Quick HELOC Loan Calc'!$H$7/12,'Quick HELOC Loan Calc'!$H$8*12,'Quick HELOC Loan Calc'!$B$8,1,12,0)</f>
        <v>9823.3065040384809</v>
      </c>
      <c r="C38" s="57">
        <f>-CUMPRINC('Quick HELOC Loan Calc'!$H$7/12,'Quick HELOC Loan Calc'!$H$8*12,'Quick HELOC Loan Calc'!$B$8,13,24,0)</f>
        <v>10494.229866715601</v>
      </c>
      <c r="D38" s="57">
        <f>-CUMPRINC('Quick HELOC Loan Calc'!$H$7/12,'Quick HELOC Loan Calc'!$H$8*12,'Quick HELOC Loan Calc'!$B$8,25,36,0)</f>
        <v>11210.976716464094</v>
      </c>
      <c r="E38" s="57">
        <f>-CUMPRINC('Quick HELOC Loan Calc'!$H$7/12,'Quick HELOC Loan Calc'!$H$8*12,'Quick HELOC Loan Calc'!$B$8,37,48,0)</f>
        <v>11976.676757933099</v>
      </c>
      <c r="F38" s="57">
        <f>-CUMPRINC('Quick HELOC Loan Calc'!$H$7/12,'Quick HELOC Loan Calc'!$H$8*12,'Quick HELOC Loan Calc'!$B$8,49,60,0)</f>
        <v>12794.673451900238</v>
      </c>
      <c r="G38" s="57">
        <f>-CUMPRINC('Quick HELOC Loan Calc'!$H$7/12,'Quick HELOC Loan Calc'!$H$8*12,'Quick HELOC Loan Calc'!$B$8,61,72,0)</f>
        <v>13668.538614630883</v>
      </c>
      <c r="H38" s="57">
        <f>-CUMPRINC('Quick HELOC Loan Calc'!$H$7/12,'Quick HELOC Loan Calc'!$H$8*12,'Quick HELOC Loan Calc'!$B$8,73,84,0)</f>
        <v>14602.088014361012</v>
      </c>
      <c r="I38" s="57">
        <f>-CUMPRINC('Quick HELOC Loan Calc'!$H$7/12,'Quick HELOC Loan Calc'!$H$8*12,'Quick HELOC Loan Calc'!$B$8,85,96,0)</f>
        <v>15599.398033006433</v>
      </c>
      <c r="J38" s="57">
        <f>-CUMPRINC('Quick HELOC Loan Calc'!$H$7/12,'Quick HELOC Loan Calc'!$H$8*12,'Quick HELOC Loan Calc'!$B$8,97,108,0)</f>
        <v>16664.823465852372</v>
      </c>
      <c r="K38" s="57">
        <f>-CUMPRINC('Quick HELOC Loan Calc'!$H$7/12,'Quick HELOC Loan Calc'!$H$8*12,'Quick HELOC Loan Calc'!$B$8,109,120,0)</f>
        <v>17803.016536946481</v>
      </c>
    </row>
    <row r="39" spans="1:13" x14ac:dyDescent="0.3">
      <c r="A39" t="s">
        <v>138</v>
      </c>
      <c r="B39" s="57">
        <f>B30*0.25</f>
        <v>-16006.875949028257</v>
      </c>
      <c r="C39" s="57">
        <f t="shared" ref="C39:K39" si="21">C30*0.25</f>
        <v>-14465.363949028259</v>
      </c>
      <c r="D39" s="57">
        <f t="shared" si="21"/>
        <v>-14479.976957028257</v>
      </c>
      <c r="E39" s="57">
        <f t="shared" si="21"/>
        <v>-14303.090659316256</v>
      </c>
      <c r="F39" s="57">
        <f t="shared" si="21"/>
        <v>-14247.041440276626</v>
      </c>
      <c r="G39" s="57">
        <f t="shared" si="21"/>
        <v>-13999.180320866415</v>
      </c>
      <c r="H39" s="57">
        <f t="shared" si="21"/>
        <v>-13996.852201689013</v>
      </c>
      <c r="I39" s="57">
        <f t="shared" si="21"/>
        <v>-13739.896464158528</v>
      </c>
      <c r="J39" s="57">
        <f t="shared" si="21"/>
        <v>-13728.146741958833</v>
      </c>
      <c r="K39" s="57">
        <f t="shared" si="21"/>
        <v>-13523.930717141493</v>
      </c>
    </row>
    <row r="40" spans="1:13" x14ac:dyDescent="0.3">
      <c r="A40" t="s">
        <v>130</v>
      </c>
      <c r="B40" s="146">
        <f>B39/SUM('Quick HELOC Loan Calc'!$B$6:$B$7)</f>
        <v>-0.1143348282073447</v>
      </c>
      <c r="C40" s="146">
        <f>C39/SUM('Quick HELOC Loan Calc'!$B$6:$B$7)</f>
        <v>-0.10332402820734471</v>
      </c>
      <c r="D40" s="146">
        <f>D39/SUM('Quick HELOC Loan Calc'!$B$6:$B$7)</f>
        <v>-0.10342840683591611</v>
      </c>
      <c r="E40" s="146">
        <f>E39/SUM('Quick HELOC Loan Calc'!$B$6:$B$7)</f>
        <v>-0.1021649332808304</v>
      </c>
      <c r="F40" s="146">
        <f>F39/SUM('Quick HELOC Loan Calc'!$B$6:$B$7)</f>
        <v>-0.10176458171626161</v>
      </c>
      <c r="G40" s="146">
        <f>G39/SUM('Quick HELOC Loan Calc'!$B$6:$B$7)</f>
        <v>-9.9994145149045824E-2</v>
      </c>
      <c r="H40" s="146">
        <f>H39/SUM('Quick HELOC Loan Calc'!$B$6:$B$7)</f>
        <v>-9.9977515726350094E-2</v>
      </c>
      <c r="I40" s="146">
        <f>I39/SUM('Quick HELOC Loan Calc'!$B$6:$B$7)</f>
        <v>-9.8142117601132339E-2</v>
      </c>
      <c r="J40" s="146">
        <f>J39/SUM('Quick HELOC Loan Calc'!$B$6:$B$7)</f>
        <v>-9.8058191013991672E-2</v>
      </c>
      <c r="K40" s="146">
        <f>K39/SUM('Quick HELOC Loan Calc'!$B$6:$B$7)</f>
        <v>-9.6599505122439241E-2</v>
      </c>
    </row>
    <row r="41" spans="1:13" x14ac:dyDescent="0.3">
      <c r="A41" t="s">
        <v>169</v>
      </c>
      <c r="B41" s="57">
        <f>SUM(B30,B38,B39)</f>
        <v>-70211.0732411028</v>
      </c>
      <c r="C41" s="57">
        <f t="shared" ref="C41:K41" si="22">SUM(C30,C38,C39)</f>
        <v>-61832.589878425693</v>
      </c>
      <c r="D41" s="57">
        <f t="shared" si="22"/>
        <v>-61188.908068677192</v>
      </c>
      <c r="E41" s="57">
        <f t="shared" si="22"/>
        <v>-59538.776538648184</v>
      </c>
      <c r="F41" s="57">
        <f t="shared" si="22"/>
        <v>-58440.533749482893</v>
      </c>
      <c r="G41" s="57">
        <f t="shared" si="22"/>
        <v>-56327.362989701192</v>
      </c>
      <c r="H41" s="57">
        <f t="shared" si="22"/>
        <v>-55382.172994084052</v>
      </c>
      <c r="I41" s="57">
        <f t="shared" si="22"/>
        <v>-53100.084287786209</v>
      </c>
      <c r="J41" s="57">
        <f t="shared" si="22"/>
        <v>-51975.910243941791</v>
      </c>
      <c r="K41" s="57">
        <f t="shared" si="22"/>
        <v>-49816.637048760982</v>
      </c>
    </row>
    <row r="42" spans="1:13" x14ac:dyDescent="0.3">
      <c r="A42" t="s">
        <v>131</v>
      </c>
      <c r="B42" s="153">
        <f>B41/SUM('Quick HELOC Loan Calc'!$B$6:$B$7)</f>
        <v>-0.50150766600787711</v>
      </c>
      <c r="C42" s="153">
        <f>C41/SUM('Quick HELOC Loan Calc'!$B$6:$B$7)</f>
        <v>-0.44166135627446923</v>
      </c>
      <c r="D42" s="153">
        <f>D41/SUM('Quick HELOC Loan Calc'!$B$6:$B$7)</f>
        <v>-0.43706362906197993</v>
      </c>
      <c r="E42" s="153">
        <f>E41/SUM('Quick HELOC Loan Calc'!$B$6:$B$7)</f>
        <v>-0.42527697527605846</v>
      </c>
      <c r="F42" s="153">
        <f>F41/SUM('Quick HELOC Loan Calc'!$B$6:$B$7)</f>
        <v>-0.4174323839248778</v>
      </c>
      <c r="G42" s="153">
        <f>G41/SUM('Quick HELOC Loan Calc'!$B$6:$B$7)</f>
        <v>-0.40233830706929424</v>
      </c>
      <c r="H42" s="153">
        <f>H41/SUM('Quick HELOC Loan Calc'!$B$6:$B$7)</f>
        <v>-0.39558694995774324</v>
      </c>
      <c r="I42" s="153">
        <f>I41/SUM('Quick HELOC Loan Calc'!$B$6:$B$7)</f>
        <v>-0.37928631634133009</v>
      </c>
      <c r="J42" s="153">
        <f>J41/SUM('Quick HELOC Loan Calc'!$B$6:$B$7)</f>
        <v>-0.37125650174244135</v>
      </c>
      <c r="K42" s="153">
        <f>K41/SUM('Quick HELOC Loan Calc'!$B$6:$B$7)</f>
        <v>-0.35583312177686416</v>
      </c>
      <c r="L42" s="181">
        <f>SUM(B42:K42)/K1</f>
        <v>-0.41272432074329357</v>
      </c>
      <c r="M42" s="1" t="s">
        <v>150</v>
      </c>
    </row>
    <row r="43" spans="1:13" x14ac:dyDescent="0.3">
      <c r="B43" s="4"/>
      <c r="C43" s="4"/>
      <c r="D43" s="4"/>
      <c r="E43" s="4"/>
      <c r="F43" s="4"/>
      <c r="G43" s="4"/>
      <c r="H43" s="4"/>
      <c r="I43" s="4"/>
      <c r="J43" s="4"/>
      <c r="K43" s="4"/>
      <c r="L43" s="181">
        <f>('10 Year'!K36/'Quick HELOC Loan Calc'!B5)^(1/'10 Year'!K1)-1</f>
        <v>3.8659438743523733E-2</v>
      </c>
      <c r="M43" s="1" t="s">
        <v>153</v>
      </c>
    </row>
    <row r="45" spans="1:13" x14ac:dyDescent="0.3">
      <c r="A45" t="s">
        <v>172</v>
      </c>
      <c r="B45" s="10">
        <f>SUM('Quick HELOC Loan Calc'!$B$7,'10 Year'!B38)</f>
        <v>109823.30650403848</v>
      </c>
      <c r="C45" s="10">
        <f>B45+C38</f>
        <v>120317.53637075408</v>
      </c>
      <c r="D45" s="10">
        <f t="shared" ref="D45:K45" si="23">C45+D38</f>
        <v>131528.51308721816</v>
      </c>
      <c r="E45" s="10">
        <f t="shared" si="23"/>
        <v>143505.18984515127</v>
      </c>
      <c r="F45" s="10">
        <f t="shared" si="23"/>
        <v>156299.86329705152</v>
      </c>
      <c r="G45" s="10">
        <f t="shared" si="23"/>
        <v>169968.40191168239</v>
      </c>
      <c r="H45" s="10">
        <f t="shared" si="23"/>
        <v>184570.4899260434</v>
      </c>
      <c r="I45" s="10">
        <f t="shared" si="23"/>
        <v>200169.88795904984</v>
      </c>
      <c r="J45" s="10">
        <f t="shared" si="23"/>
        <v>216834.7114249022</v>
      </c>
      <c r="K45" s="10">
        <f t="shared" si="23"/>
        <v>234637.72796184866</v>
      </c>
    </row>
    <row r="46" spans="1:13" x14ac:dyDescent="0.3">
      <c r="K46" s="159">
        <f>(K45-B45)/B45</f>
        <v>1.1365021271984781</v>
      </c>
      <c r="L46" s="65">
        <f>(K45/B45)^(1/K1)-1</f>
        <v>7.8873020931961246E-2</v>
      </c>
      <c r="M46" t="s">
        <v>173</v>
      </c>
    </row>
  </sheetData>
  <mergeCells count="1">
    <mergeCell ref="M4:O4"/>
  </mergeCells>
  <conditionalFormatting sqref="B12">
    <cfRule type="cellIs" dxfId="2" priority="1" operator="equal">
      <formula>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7C3E4-FF1D-4934-A7B2-366D3F9B33F8}">
  <dimension ref="A2:V19"/>
  <sheetViews>
    <sheetView workbookViewId="0">
      <selection activeCell="M4" sqref="M4"/>
    </sheetView>
  </sheetViews>
  <sheetFormatPr defaultRowHeight="14.4" x14ac:dyDescent="0.3"/>
  <cols>
    <col min="2" max="2" width="12.21875" bestFit="1" customWidth="1"/>
    <col min="8" max="8" width="12.21875" bestFit="1" customWidth="1"/>
    <col min="13" max="13" width="13.88671875" bestFit="1" customWidth="1"/>
    <col min="14" max="14" width="18.88671875" customWidth="1"/>
    <col min="18" max="18" width="10.33203125" bestFit="1" customWidth="1"/>
    <col min="19" max="19" width="14.5546875" bestFit="1" customWidth="1"/>
    <col min="20" max="20" width="14.88671875" bestFit="1" customWidth="1"/>
  </cols>
  <sheetData>
    <row r="2" spans="1:22" x14ac:dyDescent="0.3">
      <c r="I2" s="142"/>
    </row>
    <row r="3" spans="1:22" x14ac:dyDescent="0.3">
      <c r="A3" t="s">
        <v>151</v>
      </c>
      <c r="C3" t="s">
        <v>156</v>
      </c>
      <c r="G3" t="s">
        <v>151</v>
      </c>
      <c r="I3" t="s">
        <v>156</v>
      </c>
      <c r="S3" s="5" t="s">
        <v>6</v>
      </c>
      <c r="T3" s="161">
        <f>XIRR(T4:T10,R4:R10)</f>
        <v>0.21632629036903386</v>
      </c>
    </row>
    <row r="4" spans="1:22" x14ac:dyDescent="0.3">
      <c r="A4">
        <v>0</v>
      </c>
      <c r="B4" s="4">
        <v>100000</v>
      </c>
      <c r="G4">
        <v>0</v>
      </c>
      <c r="H4" s="4">
        <v>100000</v>
      </c>
      <c r="M4" t="s">
        <v>157</v>
      </c>
      <c r="R4" s="160">
        <v>45292</v>
      </c>
      <c r="S4" t="s">
        <v>8</v>
      </c>
      <c r="T4" s="173">
        <v>-8500000</v>
      </c>
      <c r="U4" s="10"/>
    </row>
    <row r="5" spans="1:22" x14ac:dyDescent="0.3">
      <c r="A5">
        <f>A4+1</f>
        <v>1</v>
      </c>
      <c r="B5" s="4">
        <v>110000</v>
      </c>
      <c r="C5" s="142">
        <f>(B5/B4)-1</f>
        <v>0.10000000000000009</v>
      </c>
      <c r="G5">
        <f>G4+1</f>
        <v>1</v>
      </c>
      <c r="H5" s="4">
        <v>110000</v>
      </c>
      <c r="I5" s="142">
        <f>(H5/H4)-1</f>
        <v>0.10000000000000009</v>
      </c>
      <c r="M5" t="s">
        <v>158</v>
      </c>
      <c r="N5" s="142">
        <v>0.08</v>
      </c>
      <c r="R5" s="160">
        <f>R4+365</f>
        <v>45657</v>
      </c>
      <c r="S5" t="s">
        <v>11</v>
      </c>
      <c r="T5" s="155">
        <f>-$T$4*$U$5</f>
        <v>1360000</v>
      </c>
      <c r="U5" s="172">
        <v>0.16</v>
      </c>
      <c r="V5" t="s">
        <v>165</v>
      </c>
    </row>
    <row r="6" spans="1:22" x14ac:dyDescent="0.3">
      <c r="A6">
        <f t="shared" ref="A6:A13" si="0">A5+1</f>
        <v>2</v>
      </c>
      <c r="B6" s="4">
        <v>105000</v>
      </c>
      <c r="C6" s="142">
        <f t="shared" ref="C6:C14" si="1">(B6/B5)-1</f>
        <v>-4.5454545454545414E-2</v>
      </c>
      <c r="G6">
        <f t="shared" ref="G6:G9" si="2">G5+1</f>
        <v>2</v>
      </c>
      <c r="H6" s="4">
        <v>105000</v>
      </c>
      <c r="I6" s="142">
        <f t="shared" ref="I6:I9" si="3">(H6/H5)-1</f>
        <v>-4.5454545454545414E-2</v>
      </c>
      <c r="M6" t="s">
        <v>159</v>
      </c>
      <c r="N6">
        <v>5</v>
      </c>
      <c r="O6">
        <f>N6*12</f>
        <v>60</v>
      </c>
      <c r="R6" s="160">
        <f t="shared" ref="R6:R10" si="4">R5+365</f>
        <v>46022</v>
      </c>
      <c r="S6" t="s">
        <v>15</v>
      </c>
      <c r="T6" s="155">
        <f t="shared" ref="T6:T9" si="5">-$T$4*$U$5</f>
        <v>1360000</v>
      </c>
    </row>
    <row r="7" spans="1:22" x14ac:dyDescent="0.3">
      <c r="A7">
        <f t="shared" si="0"/>
        <v>3</v>
      </c>
      <c r="B7" s="4">
        <v>120000</v>
      </c>
      <c r="C7" s="142">
        <f t="shared" si="1"/>
        <v>0.14285714285714279</v>
      </c>
      <c r="G7">
        <f t="shared" si="2"/>
        <v>3</v>
      </c>
      <c r="H7" s="4">
        <v>120000</v>
      </c>
      <c r="I7" s="142">
        <f t="shared" si="3"/>
        <v>0.14285714285714279</v>
      </c>
      <c r="R7" s="160">
        <f t="shared" si="4"/>
        <v>46387</v>
      </c>
      <c r="S7" t="s">
        <v>18</v>
      </c>
      <c r="T7" s="155">
        <f t="shared" si="5"/>
        <v>1360000</v>
      </c>
    </row>
    <row r="8" spans="1:22" x14ac:dyDescent="0.3">
      <c r="A8">
        <f t="shared" si="0"/>
        <v>4</v>
      </c>
      <c r="B8" s="4">
        <f>B7+5000</f>
        <v>125000</v>
      </c>
      <c r="C8" s="142">
        <f t="shared" si="1"/>
        <v>4.1666666666666741E-2</v>
      </c>
      <c r="G8">
        <f t="shared" si="2"/>
        <v>4</v>
      </c>
      <c r="H8" s="4">
        <f>H7+5000</f>
        <v>125000</v>
      </c>
      <c r="I8" s="142">
        <f t="shared" si="3"/>
        <v>4.1666666666666741E-2</v>
      </c>
      <c r="R8" s="160">
        <f t="shared" si="4"/>
        <v>46752</v>
      </c>
      <c r="S8" t="s">
        <v>20</v>
      </c>
      <c r="T8" s="155">
        <f t="shared" si="5"/>
        <v>1360000</v>
      </c>
    </row>
    <row r="9" spans="1:22" x14ac:dyDescent="0.3">
      <c r="A9">
        <f t="shared" si="0"/>
        <v>5</v>
      </c>
      <c r="B9" s="4">
        <f t="shared" ref="B9:B14" si="6">B8+5000</f>
        <v>130000</v>
      </c>
      <c r="C9" s="142">
        <f t="shared" si="1"/>
        <v>4.0000000000000036E-2</v>
      </c>
      <c r="G9">
        <f t="shared" si="2"/>
        <v>5</v>
      </c>
      <c r="H9" s="4">
        <f t="shared" ref="H9" si="7">H8+5000</f>
        <v>130000</v>
      </c>
      <c r="I9" s="142">
        <f t="shared" si="3"/>
        <v>4.0000000000000036E-2</v>
      </c>
      <c r="R9" s="160">
        <f t="shared" si="4"/>
        <v>47117</v>
      </c>
      <c r="S9" t="s">
        <v>22</v>
      </c>
      <c r="T9" s="155">
        <f t="shared" si="5"/>
        <v>1360000</v>
      </c>
    </row>
    <row r="10" spans="1:22" x14ac:dyDescent="0.3">
      <c r="A10">
        <f t="shared" si="0"/>
        <v>6</v>
      </c>
      <c r="B10" s="4">
        <f t="shared" si="6"/>
        <v>135000</v>
      </c>
      <c r="C10" s="142">
        <f t="shared" si="1"/>
        <v>3.8461538461538547E-2</v>
      </c>
      <c r="H10" s="4"/>
      <c r="I10" s="142"/>
      <c r="R10" s="160">
        <f t="shared" si="4"/>
        <v>47482</v>
      </c>
      <c r="S10" s="24">
        <v>6</v>
      </c>
      <c r="T10" s="4">
        <f>-T4*(1+U10)^S10</f>
        <v>14813534.427942645</v>
      </c>
      <c r="U10" s="172">
        <v>9.7000000000000003E-2</v>
      </c>
      <c r="V10" t="s">
        <v>166</v>
      </c>
    </row>
    <row r="11" spans="1:22" x14ac:dyDescent="0.3">
      <c r="A11">
        <f t="shared" si="0"/>
        <v>7</v>
      </c>
      <c r="B11" s="4">
        <f t="shared" si="6"/>
        <v>140000</v>
      </c>
      <c r="C11" s="142">
        <f t="shared" si="1"/>
        <v>3.7037037037036979E-2</v>
      </c>
      <c r="H11" s="4"/>
      <c r="I11" s="159">
        <f>(H9-H4)/H4</f>
        <v>0.3</v>
      </c>
      <c r="J11" t="s">
        <v>152</v>
      </c>
    </row>
    <row r="12" spans="1:22" ht="15" thickBot="1" x14ac:dyDescent="0.35">
      <c r="A12">
        <f>A11+1</f>
        <v>8</v>
      </c>
      <c r="B12" s="4">
        <f t="shared" si="6"/>
        <v>145000</v>
      </c>
      <c r="C12" s="142">
        <f t="shared" si="1"/>
        <v>3.5714285714285809E-2</v>
      </c>
      <c r="H12" s="4"/>
      <c r="I12" s="65">
        <f>SUM(I5:I9)/COUNT(I5:I9)</f>
        <v>5.581385281385285E-2</v>
      </c>
      <c r="J12" t="s">
        <v>150</v>
      </c>
    </row>
    <row r="13" spans="1:22" x14ac:dyDescent="0.3">
      <c r="A13">
        <f t="shared" si="0"/>
        <v>9</v>
      </c>
      <c r="B13" s="4">
        <f t="shared" si="6"/>
        <v>150000</v>
      </c>
      <c r="C13" s="142">
        <f t="shared" si="1"/>
        <v>3.4482758620689724E-2</v>
      </c>
      <c r="H13" s="4"/>
      <c r="I13" s="65">
        <f>(H9/H4)^(1/COUNT(I4:I9))-1</f>
        <v>5.387395206178347E-2</v>
      </c>
      <c r="J13" t="s">
        <v>153</v>
      </c>
      <c r="M13" s="174">
        <v>0.105</v>
      </c>
      <c r="N13" s="162" t="s">
        <v>160</v>
      </c>
      <c r="O13" s="162"/>
      <c r="P13" s="163"/>
    </row>
    <row r="14" spans="1:22" x14ac:dyDescent="0.3">
      <c r="A14">
        <f>A13+1</f>
        <v>10</v>
      </c>
      <c r="B14" s="4">
        <f t="shared" si="6"/>
        <v>155000</v>
      </c>
      <c r="C14" s="142">
        <f t="shared" si="1"/>
        <v>3.3333333333333437E-2</v>
      </c>
      <c r="H14" s="4"/>
      <c r="I14" s="83">
        <f>H9/H4</f>
        <v>1.3</v>
      </c>
      <c r="J14" t="s">
        <v>155</v>
      </c>
      <c r="M14" s="171">
        <v>8500000</v>
      </c>
      <c r="N14" s="5" t="s">
        <v>161</v>
      </c>
      <c r="O14" s="5"/>
      <c r="P14" s="164"/>
    </row>
    <row r="15" spans="1:22" x14ac:dyDescent="0.3">
      <c r="B15" s="4"/>
      <c r="C15" s="142"/>
      <c r="H15" s="4"/>
      <c r="I15" s="142"/>
      <c r="M15" s="169">
        <f>O15*12</f>
        <v>60</v>
      </c>
      <c r="N15" s="5" t="s">
        <v>162</v>
      </c>
      <c r="O15" s="170">
        <v>5</v>
      </c>
      <c r="P15" s="164"/>
    </row>
    <row r="16" spans="1:22" x14ac:dyDescent="0.3">
      <c r="C16" s="159">
        <f>(B14-B4)/B4</f>
        <v>0.55000000000000004</v>
      </c>
      <c r="D16" t="s">
        <v>152</v>
      </c>
      <c r="M16" s="70"/>
      <c r="N16" s="5"/>
      <c r="O16" s="5"/>
      <c r="P16" s="164"/>
    </row>
    <row r="17" spans="3:16" x14ac:dyDescent="0.3">
      <c r="C17" s="65">
        <f>SUM(C5:C14)/COUNT(C5:C14)</f>
        <v>4.5809821723614877E-2</v>
      </c>
      <c r="D17" t="s">
        <v>150</v>
      </c>
      <c r="M17" s="70" t="s">
        <v>163</v>
      </c>
      <c r="N17" s="36">
        <f>M14*(1+M13/12)^(M15)</f>
        <v>14336125.345715202</v>
      </c>
      <c r="O17" s="41">
        <f>N17/M14</f>
        <v>1.6866029818488473</v>
      </c>
      <c r="P17" s="164" t="s">
        <v>164</v>
      </c>
    </row>
    <row r="18" spans="3:16" ht="15" thickBot="1" x14ac:dyDescent="0.35">
      <c r="C18" s="65">
        <f>(B14/B4)^(1/COUNT(C4:C14))-1</f>
        <v>4.4800014160264245E-2</v>
      </c>
      <c r="D18" t="s">
        <v>153</v>
      </c>
      <c r="M18" s="165" t="s">
        <v>153</v>
      </c>
      <c r="N18" s="166">
        <f>(N17/M14)^(1/(M15))-1</f>
        <v>8.7500000000000355E-3</v>
      </c>
      <c r="O18" s="167"/>
      <c r="P18" s="168"/>
    </row>
    <row r="19" spans="3:16" x14ac:dyDescent="0.3">
      <c r="C19">
        <f>B14/B4</f>
        <v>1.55</v>
      </c>
      <c r="D19" t="s">
        <v>155</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0DD5-46E3-492E-97FB-15FDDBA4F668}">
  <dimension ref="A1:N60"/>
  <sheetViews>
    <sheetView tabSelected="1" zoomScale="105" workbookViewId="0">
      <selection activeCell="A37" sqref="A37"/>
    </sheetView>
  </sheetViews>
  <sheetFormatPr defaultRowHeight="14.4" x14ac:dyDescent="0.3"/>
  <cols>
    <col min="1" max="1" width="47.109375" bestFit="1" customWidth="1"/>
    <col min="2" max="2" width="16.44140625" customWidth="1"/>
    <col min="3" max="3" width="14.44140625" customWidth="1"/>
    <col min="4" max="4" width="11.5546875" customWidth="1"/>
    <col min="5" max="6" width="9.5546875" customWidth="1"/>
    <col min="7" max="7" width="3.44140625" customWidth="1"/>
    <col min="8" max="8" width="43.21875" customWidth="1"/>
    <col min="9" max="9" width="12.77734375" bestFit="1" customWidth="1"/>
    <col min="10" max="10" width="11" customWidth="1"/>
    <col min="11" max="11" width="10.109375" bestFit="1" customWidth="1"/>
    <col min="12" max="12" width="39.44140625" bestFit="1" customWidth="1"/>
    <col min="13" max="13" width="15.109375" bestFit="1" customWidth="1"/>
    <col min="14" max="14" width="11.5546875" bestFit="1" customWidth="1"/>
  </cols>
  <sheetData>
    <row r="1" spans="1:14" x14ac:dyDescent="0.3">
      <c r="A1" s="1"/>
      <c r="H1" t="s">
        <v>0</v>
      </c>
      <c r="I1" s="2">
        <v>8.2500000000000004E-2</v>
      </c>
    </row>
    <row r="2" spans="1:14" x14ac:dyDescent="0.3">
      <c r="A2" s="3"/>
      <c r="H2" t="s">
        <v>1</v>
      </c>
      <c r="I2" s="3">
        <v>20</v>
      </c>
      <c r="J2" t="s">
        <v>2</v>
      </c>
    </row>
    <row r="3" spans="1:14" x14ac:dyDescent="0.3">
      <c r="A3" s="78">
        <f>B5</f>
        <v>852000</v>
      </c>
      <c r="B3" t="s">
        <v>3</v>
      </c>
      <c r="C3" s="4"/>
      <c r="H3" t="s">
        <v>109</v>
      </c>
      <c r="I3" s="137">
        <f>SUM(B7+B6-C5-C4)</f>
        <v>64280</v>
      </c>
    </row>
    <row r="4" spans="1:14" x14ac:dyDescent="0.3">
      <c r="C4" s="9">
        <v>5000</v>
      </c>
      <c r="D4" t="s">
        <v>146</v>
      </c>
      <c r="H4" s="5" t="s">
        <v>70</v>
      </c>
      <c r="I4" s="6">
        <f>-PMT($I$1/12,$I$2*12,I3)</f>
        <v>547.70780130542801</v>
      </c>
      <c r="J4" s="7">
        <f>I4*12</f>
        <v>6572.4936156651365</v>
      </c>
      <c r="L4" s="5" t="s">
        <v>6</v>
      </c>
      <c r="M4" s="8">
        <f>IRR(M5:M11)</f>
        <v>-2.2363607867729285E-2</v>
      </c>
    </row>
    <row r="5" spans="1:14" x14ac:dyDescent="0.3">
      <c r="A5" t="s">
        <v>7</v>
      </c>
      <c r="B5" s="9">
        <v>852000</v>
      </c>
      <c r="C5" s="84">
        <v>50000</v>
      </c>
      <c r="D5" t="s">
        <v>72</v>
      </c>
      <c r="H5" t="s">
        <v>186</v>
      </c>
      <c r="I5" s="7">
        <f>-PPMT($I$1/12,1,$I$2*12,I3)</f>
        <v>105.78280130542799</v>
      </c>
      <c r="J5" s="7">
        <f>I5*12</f>
        <v>1269.3936156651359</v>
      </c>
      <c r="L5" t="s">
        <v>8</v>
      </c>
      <c r="M5" s="4">
        <f>-B5</f>
        <v>-852000</v>
      </c>
      <c r="N5" s="10"/>
    </row>
    <row r="6" spans="1:14" ht="15" thickBot="1" x14ac:dyDescent="0.35">
      <c r="A6" t="s">
        <v>9</v>
      </c>
      <c r="B6" s="4">
        <f>B5*0.04</f>
        <v>34080</v>
      </c>
      <c r="H6" t="s">
        <v>5</v>
      </c>
      <c r="I6" s="7">
        <f>-IPMT($I$1/12,1,$I$2*12,I3)</f>
        <v>441.92500000000001</v>
      </c>
      <c r="J6" s="7">
        <f>I6*12</f>
        <v>5303.1</v>
      </c>
      <c r="L6" t="s">
        <v>11</v>
      </c>
      <c r="M6" s="155">
        <f>'STR 10 Year'!B32</f>
        <v>1974.8189699153063</v>
      </c>
    </row>
    <row r="7" spans="1:14" x14ac:dyDescent="0.3">
      <c r="A7" s="12" t="s">
        <v>190</v>
      </c>
      <c r="B7" s="13">
        <f>B5*C7</f>
        <v>85200</v>
      </c>
      <c r="C7" s="14">
        <v>0.1</v>
      </c>
      <c r="D7" t="s">
        <v>13</v>
      </c>
      <c r="J7" s="7"/>
      <c r="L7" t="s">
        <v>15</v>
      </c>
      <c r="M7" s="155">
        <f>'10 Year'!C30</f>
        <v>-57861.455796113034</v>
      </c>
    </row>
    <row r="8" spans="1:14" x14ac:dyDescent="0.3">
      <c r="A8" s="5" t="s">
        <v>16</v>
      </c>
      <c r="B8" s="16">
        <f>B5-B7</f>
        <v>766800</v>
      </c>
      <c r="D8" s="7"/>
      <c r="H8" s="5" t="s">
        <v>10</v>
      </c>
      <c r="I8" s="11">
        <v>0.08</v>
      </c>
      <c r="L8" t="s">
        <v>18</v>
      </c>
      <c r="M8" s="155">
        <f>'10 Year'!D30</f>
        <v>-57919.907828113028</v>
      </c>
    </row>
    <row r="9" spans="1:14" x14ac:dyDescent="0.3">
      <c r="B9" s="18"/>
      <c r="H9" s="5" t="s">
        <v>14</v>
      </c>
      <c r="I9" s="15">
        <v>30</v>
      </c>
      <c r="J9" t="s">
        <v>2</v>
      </c>
      <c r="L9" t="s">
        <v>20</v>
      </c>
      <c r="M9" s="155">
        <f>'10 Year'!E30</f>
        <v>-57212.362637265025</v>
      </c>
    </row>
    <row r="10" spans="1:14" x14ac:dyDescent="0.3">
      <c r="B10" s="4"/>
      <c r="H10" s="5" t="s">
        <v>189</v>
      </c>
      <c r="I10" s="17">
        <f>-PMT($I$8/12,$I$9*12,$B$8)</f>
        <v>5626.5067525070572</v>
      </c>
      <c r="L10" t="s">
        <v>22</v>
      </c>
      <c r="M10" s="155">
        <f>'10 Year'!F30</f>
        <v>-56988.165761106502</v>
      </c>
    </row>
    <row r="11" spans="1:14" x14ac:dyDescent="0.3">
      <c r="A11" t="s">
        <v>23</v>
      </c>
      <c r="B11" s="21">
        <f>SUM(B5)</f>
        <v>852000</v>
      </c>
      <c r="H11" s="5" t="s">
        <v>17</v>
      </c>
      <c r="I11" s="17">
        <f>-IPMT($I$8/12,1,$I$9*12,$B$8)</f>
        <v>5112</v>
      </c>
      <c r="J11" s="6"/>
      <c r="K11" s="17"/>
      <c r="L11" s="24">
        <v>6</v>
      </c>
      <c r="M11" s="21">
        <f>B5*(1+0.02)^L11</f>
        <v>959490.3812129281</v>
      </c>
      <c r="N11" t="s">
        <v>25</v>
      </c>
    </row>
    <row r="12" spans="1:14" x14ac:dyDescent="0.3">
      <c r="A12" t="s">
        <v>26</v>
      </c>
      <c r="B12" s="21">
        <f>B5</f>
        <v>852000</v>
      </c>
      <c r="H12" s="5" t="s">
        <v>187</v>
      </c>
      <c r="I12" s="185">
        <f>-PPMT($I$8/12,1,$I$9*12,$B$8)</f>
        <v>514.50675250705604</v>
      </c>
      <c r="J12" s="7">
        <f>I12*12</f>
        <v>6174.0810300846724</v>
      </c>
    </row>
    <row r="13" spans="1:14" ht="15" thickBot="1" x14ac:dyDescent="0.35">
      <c r="B13" s="21"/>
    </row>
    <row r="14" spans="1:14" ht="15" thickBot="1" x14ac:dyDescent="0.35">
      <c r="B14" s="1" t="s">
        <v>175</v>
      </c>
      <c r="C14" s="259" t="s">
        <v>29</v>
      </c>
      <c r="D14" s="1" t="s">
        <v>30</v>
      </c>
      <c r="H14" s="19" t="s">
        <v>21</v>
      </c>
      <c r="I14" s="20"/>
    </row>
    <row r="15" spans="1:14" x14ac:dyDescent="0.3">
      <c r="A15" s="5" t="s">
        <v>32</v>
      </c>
      <c r="B15" s="28">
        <v>400</v>
      </c>
      <c r="C15" s="260">
        <f>B15*30.5</f>
        <v>12200</v>
      </c>
      <c r="D15" s="29">
        <f>C15*12</f>
        <v>146400</v>
      </c>
      <c r="H15" s="12" t="s">
        <v>24</v>
      </c>
      <c r="I15" s="81">
        <f>C45/SUM(B6:B7)</f>
        <v>-2.9832168260267362E-2</v>
      </c>
      <c r="J15" s="10"/>
      <c r="M15" s="10"/>
    </row>
    <row r="16" spans="1:14" x14ac:dyDescent="0.3">
      <c r="A16" s="5" t="s">
        <v>176</v>
      </c>
      <c r="B16" s="258">
        <v>0.85</v>
      </c>
      <c r="C16" s="260">
        <f>-C15*(1-B16)</f>
        <v>-1830.0000000000002</v>
      </c>
      <c r="D16" s="29">
        <f t="shared" ref="D16:D17" si="0">C16*12</f>
        <v>-21960.000000000004</v>
      </c>
      <c r="H16" s="22" t="s">
        <v>27</v>
      </c>
      <c r="I16" s="23">
        <f>(SUM($B$6:$B$7)/B5)</f>
        <v>0.14000000000000001</v>
      </c>
      <c r="L16" s="261"/>
      <c r="M16" s="261"/>
    </row>
    <row r="17" spans="1:13" ht="15" thickBot="1" x14ac:dyDescent="0.35">
      <c r="A17" s="33" t="s">
        <v>243</v>
      </c>
      <c r="B17" s="5"/>
      <c r="C17" s="28">
        <v>0</v>
      </c>
      <c r="D17" s="35">
        <f t="shared" si="0"/>
        <v>0</v>
      </c>
      <c r="H17" s="22" t="s">
        <v>28</v>
      </c>
      <c r="I17" s="23">
        <f>C45/B7</f>
        <v>-4.1765035564374303E-2</v>
      </c>
      <c r="L17" s="32"/>
      <c r="M17" s="32"/>
    </row>
    <row r="18" spans="1:13" ht="15" thickBot="1" x14ac:dyDescent="0.35">
      <c r="A18" s="37" t="s">
        <v>36</v>
      </c>
      <c r="B18" s="37"/>
      <c r="C18" s="38">
        <f>SUM(C15:C17)</f>
        <v>10370</v>
      </c>
      <c r="D18" s="39">
        <f>C18*12</f>
        <v>124440</v>
      </c>
      <c r="H18" s="79" t="s">
        <v>31</v>
      </c>
      <c r="I18" s="80">
        <f>PPMT(I8/12,1,I9*12,B8)*12</f>
        <v>-6174.0810300846724</v>
      </c>
      <c r="J18" s="10"/>
    </row>
    <row r="19" spans="1:13" ht="15" thickBot="1" x14ac:dyDescent="0.35">
      <c r="H19" s="26" t="s">
        <v>71</v>
      </c>
      <c r="I19" s="27">
        <f>C45*0.33</f>
        <v>-1174.2657399279481</v>
      </c>
      <c r="J19" s="7"/>
    </row>
    <row r="20" spans="1:13" x14ac:dyDescent="0.3">
      <c r="A20" s="1"/>
      <c r="B20" s="1"/>
      <c r="C20" s="1"/>
      <c r="D20" s="1"/>
      <c r="E20" s="42"/>
      <c r="F20" s="42"/>
    </row>
    <row r="21" spans="1:13" x14ac:dyDescent="0.3">
      <c r="A21" s="31" t="s">
        <v>39</v>
      </c>
      <c r="B21" s="31" t="s">
        <v>178</v>
      </c>
      <c r="C21" s="31" t="s">
        <v>29</v>
      </c>
      <c r="D21" s="31" t="s">
        <v>30</v>
      </c>
      <c r="E21" s="31"/>
      <c r="H21" s="31" t="s">
        <v>33</v>
      </c>
      <c r="I21" s="5"/>
    </row>
    <row r="22" spans="1:13" x14ac:dyDescent="0.3">
      <c r="A22" s="5" t="s">
        <v>40</v>
      </c>
      <c r="B22" s="5"/>
      <c r="C22" s="43">
        <f>C15*E22</f>
        <v>0</v>
      </c>
      <c r="D22" s="43">
        <f t="shared" ref="D22:D38" si="1">C22*12</f>
        <v>0</v>
      </c>
      <c r="E22" s="44">
        <v>0</v>
      </c>
      <c r="F22" s="83">
        <f>IF(E22=0,1,0)</f>
        <v>1</v>
      </c>
      <c r="H22" s="5" t="s">
        <v>35</v>
      </c>
      <c r="I22" s="36"/>
    </row>
    <row r="23" spans="1:13" x14ac:dyDescent="0.3">
      <c r="A23" s="5" t="s">
        <v>180</v>
      </c>
      <c r="B23" s="5"/>
      <c r="C23" s="28">
        <f>20+40+40+40</f>
        <v>140</v>
      </c>
      <c r="D23" s="43">
        <f t="shared" si="1"/>
        <v>1680</v>
      </c>
      <c r="E23" s="44"/>
      <c r="H23" s="5" t="s">
        <v>37</v>
      </c>
      <c r="I23" s="40">
        <f>$C$15/$B$5</f>
        <v>1.431924882629108E-2</v>
      </c>
    </row>
    <row r="24" spans="1:13" x14ac:dyDescent="0.3">
      <c r="A24" s="297" t="s">
        <v>244</v>
      </c>
      <c r="B24" s="5"/>
      <c r="C24" s="28">
        <f>C18*0.03</f>
        <v>311.09999999999997</v>
      </c>
      <c r="D24" s="43">
        <f t="shared" si="1"/>
        <v>3733.2</v>
      </c>
      <c r="E24" s="44"/>
      <c r="H24" s="5" t="s">
        <v>38</v>
      </c>
      <c r="I24" s="41">
        <f>B41/(B43+B42)</f>
        <v>1.0005715228636309</v>
      </c>
    </row>
    <row r="25" spans="1:13" x14ac:dyDescent="0.3">
      <c r="A25" s="5" t="s">
        <v>41</v>
      </c>
      <c r="B25" s="5"/>
      <c r="C25" s="28">
        <v>200</v>
      </c>
      <c r="D25" s="43">
        <f t="shared" si="1"/>
        <v>2400</v>
      </c>
      <c r="E25" s="11">
        <f>D25/B5</f>
        <v>2.8169014084507044E-3</v>
      </c>
    </row>
    <row r="26" spans="1:13" x14ac:dyDescent="0.3">
      <c r="A26" s="5" t="s">
        <v>42</v>
      </c>
      <c r="B26" s="5"/>
      <c r="C26" s="28">
        <v>320</v>
      </c>
      <c r="D26" s="43">
        <f t="shared" si="1"/>
        <v>3840</v>
      </c>
      <c r="E26" s="46">
        <f>D26/B5</f>
        <v>4.507042253521127E-3</v>
      </c>
    </row>
    <row r="27" spans="1:13" x14ac:dyDescent="0.3">
      <c r="A27" s="5" t="s">
        <v>179</v>
      </c>
      <c r="B27" s="193">
        <f>E27*6/30.5</f>
        <v>29.508196721311474</v>
      </c>
      <c r="C27" s="28">
        <f>B27*30.5</f>
        <v>900</v>
      </c>
      <c r="D27" s="43">
        <f t="shared" si="1"/>
        <v>10800</v>
      </c>
      <c r="E27" s="192">
        <v>150</v>
      </c>
      <c r="F27" s="47"/>
      <c r="K27" t="s">
        <v>149</v>
      </c>
    </row>
    <row r="28" spans="1:13" x14ac:dyDescent="0.3">
      <c r="A28" s="5" t="s">
        <v>177</v>
      </c>
      <c r="B28" s="5"/>
      <c r="C28" s="28">
        <v>250</v>
      </c>
      <c r="D28" s="43">
        <f t="shared" si="1"/>
        <v>3000</v>
      </c>
      <c r="E28" s="46"/>
      <c r="F28" s="47"/>
      <c r="H28" s="1" t="s">
        <v>148</v>
      </c>
      <c r="I28" s="158">
        <f>C39*$J$28+SUM(B42:B43)*$J$28</f>
        <v>62199.190515042341</v>
      </c>
      <c r="J28">
        <v>6</v>
      </c>
      <c r="K28" t="s">
        <v>149</v>
      </c>
    </row>
    <row r="29" spans="1:13" x14ac:dyDescent="0.3">
      <c r="A29" s="5" t="s">
        <v>43</v>
      </c>
      <c r="B29" s="5"/>
      <c r="C29" s="28">
        <v>40</v>
      </c>
      <c r="D29" s="43">
        <f t="shared" si="1"/>
        <v>480</v>
      </c>
      <c r="E29" s="40">
        <f>D29/B5</f>
        <v>5.6338028169014088E-4</v>
      </c>
      <c r="F29" s="47"/>
      <c r="I29" s="7">
        <f>I28/2</f>
        <v>31099.59525752117</v>
      </c>
      <c r="J29">
        <f>J28/2</f>
        <v>3</v>
      </c>
    </row>
    <row r="30" spans="1:13" x14ac:dyDescent="0.3">
      <c r="A30" s="5" t="s">
        <v>44</v>
      </c>
      <c r="B30" s="5"/>
      <c r="C30" s="28">
        <v>1000</v>
      </c>
      <c r="D30" s="43">
        <f t="shared" si="1"/>
        <v>12000</v>
      </c>
      <c r="E30" s="30"/>
      <c r="F30" s="47"/>
    </row>
    <row r="31" spans="1:13" x14ac:dyDescent="0.3">
      <c r="A31" s="5" t="s">
        <v>45</v>
      </c>
      <c r="B31" s="5"/>
      <c r="C31" s="28">
        <v>500</v>
      </c>
      <c r="D31" s="43">
        <f t="shared" si="1"/>
        <v>6000</v>
      </c>
      <c r="E31" s="30"/>
      <c r="F31" s="47"/>
    </row>
    <row r="32" spans="1:13" x14ac:dyDescent="0.3">
      <c r="A32" s="5" t="s">
        <v>246</v>
      </c>
      <c r="B32" s="5"/>
      <c r="C32" s="28">
        <v>150</v>
      </c>
      <c r="D32" s="43">
        <f t="shared" si="1"/>
        <v>1800</v>
      </c>
      <c r="E32" s="30"/>
      <c r="F32" s="47"/>
    </row>
    <row r="33" spans="1:11" x14ac:dyDescent="0.3">
      <c r="A33" s="5" t="s">
        <v>46</v>
      </c>
      <c r="B33" s="5"/>
      <c r="C33" s="28">
        <v>350</v>
      </c>
      <c r="D33" s="43">
        <f t="shared" si="1"/>
        <v>4200</v>
      </c>
      <c r="E33" s="30"/>
      <c r="F33" s="47"/>
    </row>
    <row r="34" spans="1:11" x14ac:dyDescent="0.3">
      <c r="A34" s="5" t="s">
        <v>247</v>
      </c>
      <c r="B34" s="5"/>
      <c r="C34" s="28">
        <v>100</v>
      </c>
      <c r="D34" s="43">
        <f t="shared" si="1"/>
        <v>1200</v>
      </c>
      <c r="E34" s="77">
        <f>D34/D15</f>
        <v>8.1967213114754103E-3</v>
      </c>
      <c r="F34" s="47"/>
    </row>
    <row r="35" spans="1:11" x14ac:dyDescent="0.3">
      <c r="A35" s="5" t="s">
        <v>48</v>
      </c>
      <c r="B35" s="5"/>
      <c r="C35" s="28"/>
      <c r="D35" s="43">
        <f t="shared" si="1"/>
        <v>0</v>
      </c>
      <c r="E35" s="30"/>
      <c r="F35" s="47"/>
    </row>
    <row r="36" spans="1:11" x14ac:dyDescent="0.3">
      <c r="A36" s="297" t="s">
        <v>245</v>
      </c>
      <c r="B36" s="5"/>
      <c r="C36" s="28">
        <v>0</v>
      </c>
      <c r="D36" s="43">
        <f t="shared" si="1"/>
        <v>0</v>
      </c>
      <c r="E36" s="77"/>
      <c r="F36" s="47"/>
      <c r="G36" s="42"/>
    </row>
    <row r="37" spans="1:11" x14ac:dyDescent="0.3">
      <c r="A37" s="297" t="s">
        <v>248</v>
      </c>
      <c r="B37" s="5"/>
      <c r="C37" s="28"/>
      <c r="D37" s="43"/>
      <c r="E37" s="77"/>
      <c r="F37" s="47"/>
      <c r="G37" s="42"/>
    </row>
    <row r="38" spans="1:11" x14ac:dyDescent="0.3">
      <c r="A38" s="5" t="s">
        <v>145</v>
      </c>
      <c r="B38" s="5"/>
      <c r="C38" s="28">
        <v>37</v>
      </c>
      <c r="D38" s="43">
        <f t="shared" si="1"/>
        <v>444</v>
      </c>
      <c r="E38" s="77"/>
      <c r="F38" s="186"/>
      <c r="G38" s="42"/>
      <c r="I38" s="10"/>
    </row>
    <row r="39" spans="1:11" ht="15" thickBot="1" x14ac:dyDescent="0.35">
      <c r="A39" s="189" t="s">
        <v>49</v>
      </c>
      <c r="B39" s="189"/>
      <c r="C39" s="190">
        <f>SUM(C22:C38)</f>
        <v>4298.1000000000004</v>
      </c>
      <c r="D39" s="190">
        <f>SUM(D22:D38)</f>
        <v>51577.2</v>
      </c>
      <c r="E39" s="191"/>
      <c r="F39" s="186"/>
      <c r="I39" s="52"/>
    </row>
    <row r="40" spans="1:11" ht="15" thickBot="1" x14ac:dyDescent="0.35">
      <c r="C40" s="47"/>
      <c r="D40" s="47"/>
      <c r="E40" s="47"/>
      <c r="F40" s="187"/>
    </row>
    <row r="41" spans="1:11" x14ac:dyDescent="0.3">
      <c r="A41" t="s">
        <v>50</v>
      </c>
      <c r="B41" s="53">
        <f>C18-C39</f>
        <v>6071.9</v>
      </c>
      <c r="C41" s="53">
        <f>D18-D39</f>
        <v>72862.8</v>
      </c>
      <c r="D41" s="54" t="s">
        <v>38</v>
      </c>
      <c r="E41" s="55">
        <f>B41/(B43+B42)</f>
        <v>1.0005715228636309</v>
      </c>
    </row>
    <row r="42" spans="1:11" x14ac:dyDescent="0.3">
      <c r="A42" t="s">
        <v>238</v>
      </c>
      <c r="B42" s="53">
        <f>I6</f>
        <v>441.92500000000001</v>
      </c>
      <c r="C42" s="53">
        <f>B42*12</f>
        <v>5303.1</v>
      </c>
      <c r="D42" s="83">
        <f>IF(B42=I6,1,0)</f>
        <v>1</v>
      </c>
      <c r="E42" s="56"/>
    </row>
    <row r="43" spans="1:11" ht="15" thickBot="1" x14ac:dyDescent="0.35">
      <c r="A43" t="s">
        <v>51</v>
      </c>
      <c r="B43" s="57">
        <f>-PMT($I$8/12,$I$9*12,$B$8)</f>
        <v>5626.5067525070572</v>
      </c>
      <c r="C43" s="53">
        <f>B43*12</f>
        <v>67518.081030084693</v>
      </c>
      <c r="D43" s="58" t="s">
        <v>52</v>
      </c>
      <c r="E43" s="59">
        <f>C41/B5</f>
        <v>8.5519718309859161E-2</v>
      </c>
    </row>
    <row r="44" spans="1:11" ht="15" thickBot="1" x14ac:dyDescent="0.35">
      <c r="A44" t="s">
        <v>188</v>
      </c>
      <c r="B44" s="57">
        <f>IF(C7&lt;0.2,300,0)</f>
        <v>300</v>
      </c>
      <c r="C44" s="53">
        <f>B44*12</f>
        <v>3600</v>
      </c>
      <c r="D44" s="256" t="str">
        <f>ROUND(C44/B8,4)&amp;"% of loan"</f>
        <v>0.0047% of loan</v>
      </c>
      <c r="E44" s="187"/>
    </row>
    <row r="45" spans="1:11" ht="15" thickBot="1" x14ac:dyDescent="0.35">
      <c r="A45" s="60" t="s">
        <v>53</v>
      </c>
      <c r="B45" s="61">
        <f>B41-B43-B42-B44</f>
        <v>-296.53175250705755</v>
      </c>
      <c r="C45" s="62">
        <f>B45*12</f>
        <v>-3558.3810300846908</v>
      </c>
      <c r="G45" s="47"/>
      <c r="K45" s="65"/>
    </row>
    <row r="46" spans="1:11" x14ac:dyDescent="0.3">
      <c r="F46" s="188"/>
      <c r="G46" s="47"/>
    </row>
    <row r="47" spans="1:11" ht="15" thickBot="1" x14ac:dyDescent="0.35">
      <c r="F47" s="188"/>
      <c r="G47" s="47"/>
    </row>
    <row r="48" spans="1:11" ht="29.4" thickBot="1" x14ac:dyDescent="0.35">
      <c r="A48" s="37" t="s">
        <v>54</v>
      </c>
      <c r="B48" s="63" t="s">
        <v>55</v>
      </c>
      <c r="C48" s="63" t="s">
        <v>56</v>
      </c>
      <c r="D48" s="63" t="s">
        <v>147</v>
      </c>
      <c r="E48" s="64" t="s">
        <v>57</v>
      </c>
      <c r="F48" s="188"/>
      <c r="G48" s="47"/>
    </row>
    <row r="49" spans="1:7" x14ac:dyDescent="0.3">
      <c r="A49" s="66" t="s">
        <v>58</v>
      </c>
      <c r="B49">
        <v>5</v>
      </c>
      <c r="C49">
        <v>7000</v>
      </c>
      <c r="D49">
        <f>C49</f>
        <v>7000</v>
      </c>
      <c r="E49" s="67">
        <f t="shared" ref="E49:E59" si="2">D49/B49/12</f>
        <v>116.66666666666667</v>
      </c>
      <c r="F49" s="188"/>
      <c r="G49" s="47"/>
    </row>
    <row r="50" spans="1:7" x14ac:dyDescent="0.3">
      <c r="A50" s="68" t="s">
        <v>59</v>
      </c>
      <c r="B50" s="69">
        <v>10</v>
      </c>
      <c r="C50" s="69"/>
      <c r="D50">
        <f t="shared" ref="D50:D59" si="3">C50</f>
        <v>0</v>
      </c>
      <c r="E50" s="67">
        <f t="shared" si="2"/>
        <v>0</v>
      </c>
      <c r="F50" s="188"/>
      <c r="G50" s="47"/>
    </row>
    <row r="51" spans="1:7" x14ac:dyDescent="0.3">
      <c r="A51" s="70" t="s">
        <v>60</v>
      </c>
      <c r="B51" s="71">
        <v>10</v>
      </c>
      <c r="C51" s="71"/>
      <c r="D51">
        <f t="shared" si="3"/>
        <v>0</v>
      </c>
      <c r="E51" s="67">
        <f t="shared" si="2"/>
        <v>0</v>
      </c>
      <c r="F51" s="188"/>
      <c r="G51" s="47"/>
    </row>
    <row r="52" spans="1:7" x14ac:dyDescent="0.3">
      <c r="A52" s="70" t="s">
        <v>61</v>
      </c>
      <c r="B52" s="71">
        <v>10</v>
      </c>
      <c r="C52" s="71">
        <v>8000</v>
      </c>
      <c r="D52">
        <f t="shared" si="3"/>
        <v>8000</v>
      </c>
      <c r="E52" s="67">
        <f t="shared" si="2"/>
        <v>66.666666666666671</v>
      </c>
      <c r="F52" s="188"/>
      <c r="G52" s="47"/>
    </row>
    <row r="53" spans="1:7" x14ac:dyDescent="0.3">
      <c r="A53" s="70" t="s">
        <v>62</v>
      </c>
      <c r="B53" s="71">
        <v>10</v>
      </c>
      <c r="C53" s="71"/>
      <c r="D53">
        <f t="shared" si="3"/>
        <v>0</v>
      </c>
      <c r="E53" s="67">
        <f t="shared" si="2"/>
        <v>0</v>
      </c>
      <c r="F53" s="188"/>
    </row>
    <row r="54" spans="1:7" x14ac:dyDescent="0.3">
      <c r="A54" s="70" t="s">
        <v>63</v>
      </c>
      <c r="B54" s="71">
        <v>1</v>
      </c>
      <c r="C54" s="71"/>
      <c r="D54">
        <f t="shared" si="3"/>
        <v>0</v>
      </c>
      <c r="E54" s="67">
        <f t="shared" si="2"/>
        <v>0</v>
      </c>
      <c r="F54" s="188"/>
    </row>
    <row r="55" spans="1:7" x14ac:dyDescent="0.3">
      <c r="A55" s="70" t="s">
        <v>64</v>
      </c>
      <c r="B55" s="71">
        <v>6</v>
      </c>
      <c r="C55" s="71">
        <v>2000</v>
      </c>
      <c r="D55">
        <f t="shared" si="3"/>
        <v>2000</v>
      </c>
      <c r="E55" s="67">
        <f t="shared" si="2"/>
        <v>27.777777777777775</v>
      </c>
      <c r="F55" s="188"/>
    </row>
    <row r="56" spans="1:7" x14ac:dyDescent="0.3">
      <c r="A56" s="70" t="s">
        <v>65</v>
      </c>
      <c r="B56" s="71">
        <v>10</v>
      </c>
      <c r="C56" s="71"/>
      <c r="D56">
        <f t="shared" si="3"/>
        <v>0</v>
      </c>
      <c r="E56" s="67">
        <f t="shared" si="2"/>
        <v>0</v>
      </c>
      <c r="F56" s="188"/>
    </row>
    <row r="57" spans="1:7" x14ac:dyDescent="0.3">
      <c r="A57" s="70" t="s">
        <v>66</v>
      </c>
      <c r="B57" s="71">
        <v>4</v>
      </c>
      <c r="C57" s="71"/>
      <c r="D57">
        <f t="shared" si="3"/>
        <v>0</v>
      </c>
      <c r="E57" s="67">
        <f t="shared" si="2"/>
        <v>0</v>
      </c>
      <c r="F57" s="42"/>
    </row>
    <row r="58" spans="1:7" x14ac:dyDescent="0.3">
      <c r="A58" s="72" t="s">
        <v>67</v>
      </c>
      <c r="B58" s="73">
        <v>1</v>
      </c>
      <c r="C58" s="73"/>
      <c r="D58">
        <f t="shared" si="3"/>
        <v>0</v>
      </c>
      <c r="E58" s="67">
        <f t="shared" si="2"/>
        <v>0</v>
      </c>
    </row>
    <row r="59" spans="1:7" ht="15" thickBot="1" x14ac:dyDescent="0.35">
      <c r="A59" s="72" t="s">
        <v>68</v>
      </c>
      <c r="B59" s="73">
        <v>10</v>
      </c>
      <c r="C59" s="73">
        <v>500</v>
      </c>
      <c r="D59">
        <f t="shared" si="3"/>
        <v>500</v>
      </c>
      <c r="E59" s="67">
        <f t="shared" si="2"/>
        <v>4.166666666666667</v>
      </c>
    </row>
    <row r="60" spans="1:7" ht="15" thickBot="1" x14ac:dyDescent="0.35">
      <c r="A60" s="74" t="s">
        <v>69</v>
      </c>
      <c r="B60" s="75"/>
      <c r="C60" s="75"/>
      <c r="D60" s="75"/>
      <c r="E60" s="76">
        <f>SUM(E49:E59)</f>
        <v>215.27777777777777</v>
      </c>
    </row>
  </sheetData>
  <mergeCells count="1">
    <mergeCell ref="L16:M16"/>
  </mergeCells>
  <conditionalFormatting sqref="F22 D42">
    <cfRule type="cellIs" dxfId="1" priority="1" operator="equal">
      <formula>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18C94-F29F-4EE2-9861-3DA8D7C5136E}">
  <dimension ref="A1:M19"/>
  <sheetViews>
    <sheetView workbookViewId="0">
      <selection activeCell="B5" sqref="B5"/>
    </sheetView>
  </sheetViews>
  <sheetFormatPr defaultRowHeight="14.4" x14ac:dyDescent="0.3"/>
  <cols>
    <col min="1" max="1" width="13.88671875" bestFit="1" customWidth="1"/>
    <col min="2" max="2" width="13.77734375" bestFit="1" customWidth="1"/>
    <col min="3" max="3" width="13.5546875" bestFit="1" customWidth="1"/>
    <col min="4" max="4" width="15.5546875" bestFit="1" customWidth="1"/>
    <col min="5" max="5" width="12.21875" bestFit="1" customWidth="1"/>
    <col min="6" max="6" width="16.33203125" bestFit="1" customWidth="1"/>
    <col min="7" max="7" width="15.77734375" customWidth="1"/>
    <col min="8" max="8" width="14.5546875" customWidth="1"/>
    <col min="9" max="9" width="11.88671875" bestFit="1" customWidth="1"/>
    <col min="10" max="10" width="13.33203125" bestFit="1" customWidth="1"/>
    <col min="11" max="11" width="12.21875" bestFit="1" customWidth="1"/>
    <col min="12" max="12" width="16.109375" bestFit="1" customWidth="1"/>
    <col min="13" max="13" width="13.88671875" bestFit="1" customWidth="1"/>
    <col min="14" max="15" width="12.21875" bestFit="1" customWidth="1"/>
    <col min="16" max="16" width="13.77734375" bestFit="1" customWidth="1"/>
    <col min="17" max="17" width="13.88671875" bestFit="1" customWidth="1"/>
    <col min="18" max="19" width="13.44140625" customWidth="1"/>
    <col min="20" max="20" width="12.88671875" bestFit="1" customWidth="1"/>
    <col min="21" max="21" width="12.21875" bestFit="1" customWidth="1"/>
  </cols>
  <sheetData>
    <row r="1" spans="1:13" ht="29.4" thickBot="1" x14ac:dyDescent="0.35">
      <c r="A1" s="12" t="s">
        <v>7</v>
      </c>
      <c r="B1" s="202"/>
      <c r="C1" s="196">
        <v>0.1</v>
      </c>
      <c r="D1" s="196">
        <v>0.15</v>
      </c>
      <c r="E1" s="196">
        <v>0.2</v>
      </c>
      <c r="F1" s="197">
        <v>0.25</v>
      </c>
      <c r="H1" s="203" t="s">
        <v>236</v>
      </c>
      <c r="I1" s="203" t="s">
        <v>235</v>
      </c>
    </row>
    <row r="2" spans="1:13" x14ac:dyDescent="0.3">
      <c r="A2" s="198">
        <f>'STR Calculator'!B5</f>
        <v>852000</v>
      </c>
      <c r="B2" s="12" t="s">
        <v>190</v>
      </c>
      <c r="C2" s="251">
        <f>$A$2*C1</f>
        <v>85200</v>
      </c>
      <c r="D2" s="251">
        <f>$A$2*D1</f>
        <v>127800</v>
      </c>
      <c r="E2" s="251">
        <f>$A$2*E1</f>
        <v>170400</v>
      </c>
      <c r="F2" s="252">
        <f>$A$2*F1</f>
        <v>213000</v>
      </c>
      <c r="H2" s="10">
        <f>D2-C2</f>
        <v>42600</v>
      </c>
    </row>
    <row r="3" spans="1:13" ht="15.6" x14ac:dyDescent="0.3">
      <c r="A3" s="22">
        <v>30</v>
      </c>
      <c r="B3" s="253">
        <v>8.2500000000000004E-2</v>
      </c>
      <c r="C3" s="7">
        <f>PMT($B$3/12,$A$3*12,($A$2-C2))</f>
        <v>-5760.712319862484</v>
      </c>
      <c r="D3" s="7">
        <f>PMT($B$3/12,$A$3*12,($A$2-D2))</f>
        <v>-5440.6727465367912</v>
      </c>
      <c r="E3" s="7">
        <f>PMT($B$3/12,$A$3*12,($A$2-E2))</f>
        <v>-5120.6331732110975</v>
      </c>
      <c r="F3" s="199">
        <f t="shared" ref="F3" si="0">PMT($B$3/12,$A$3*12,($A$2-F2))</f>
        <v>-4800.5935998854038</v>
      </c>
      <c r="G3" s="250">
        <f>B3</f>
        <v>8.2500000000000004E-2</v>
      </c>
      <c r="H3" s="7">
        <f>D3-C3</f>
        <v>320.0395733256928</v>
      </c>
      <c r="I3" s="204">
        <f>$H$2/H3/12</f>
        <v>11.092378242822152</v>
      </c>
    </row>
    <row r="4" spans="1:13" ht="15.6" x14ac:dyDescent="0.3">
      <c r="A4" s="22"/>
      <c r="B4" s="253">
        <v>0.08</v>
      </c>
      <c r="C4" s="7">
        <f>PMT($B$4/12,$A$3*12,($A$2-C2))</f>
        <v>-5626.5067525070572</v>
      </c>
      <c r="D4" s="7">
        <f>PMT($B$4/12,$A$3*12,($A$2-D2))</f>
        <v>-5313.9230440344427</v>
      </c>
      <c r="E4" s="7">
        <f>PMT($B$4/12,$A$3*12,($A$2-E2))</f>
        <v>-5001.3393355618282</v>
      </c>
      <c r="F4" s="199">
        <f>PMT($B$4/12,$A$3*12,($A$2-F2))</f>
        <v>-4688.7556270892137</v>
      </c>
      <c r="G4" s="250">
        <f t="shared" ref="G4:G8" si="1">B4</f>
        <v>0.08</v>
      </c>
      <c r="H4" s="7">
        <f t="shared" ref="H4:H8" si="2">D4-C4</f>
        <v>312.58370847261449</v>
      </c>
      <c r="I4" s="204">
        <f t="shared" ref="I4:I8" si="3">$H$2/H4/12</f>
        <v>11.356957844496927</v>
      </c>
    </row>
    <row r="5" spans="1:13" ht="15.6" x14ac:dyDescent="0.3">
      <c r="A5" s="22"/>
      <c r="B5" s="253">
        <v>7.7499999999999999E-2</v>
      </c>
      <c r="C5" s="7">
        <f>PMT($B$5/12,$A$3*12,($A$2-C2))</f>
        <v>-5493.449098946744</v>
      </c>
      <c r="D5" s="7">
        <f>PMT($B$5/12,$A$3*12,($A$2-D2))</f>
        <v>-5188.2574823385912</v>
      </c>
      <c r="E5" s="7">
        <f>PMT($B$5/12,$A$3*12,($A$2-E2))</f>
        <v>-4883.0658657304384</v>
      </c>
      <c r="F5" s="199">
        <f>PMT($B$5/12,$A$3*12,($A$2-F2))</f>
        <v>-4577.8742491222865</v>
      </c>
      <c r="G5" s="250">
        <f t="shared" si="1"/>
        <v>7.7499999999999999E-2</v>
      </c>
      <c r="H5" s="7">
        <f t="shared" si="2"/>
        <v>305.1916166081528</v>
      </c>
      <c r="I5" s="204">
        <f t="shared" si="3"/>
        <v>11.632036421753947</v>
      </c>
    </row>
    <row r="6" spans="1:13" ht="30.6" customHeight="1" x14ac:dyDescent="0.3">
      <c r="A6" s="22"/>
      <c r="B6" s="253">
        <v>7.4999999999999997E-2</v>
      </c>
      <c r="C6" s="7">
        <f>PMT($B$6/12,$A$3*12,($A$2-C2))</f>
        <v>-5361.5768515827112</v>
      </c>
      <c r="D6" s="7">
        <f>PMT($B$6/12,$A$3*12,($A$2-D2))</f>
        <v>-5063.7114709392263</v>
      </c>
      <c r="E6" s="7">
        <f>PMT($B$6/12,$A$3*12,($A$2-E2))</f>
        <v>-4765.8460902957431</v>
      </c>
      <c r="F6" s="199">
        <f>PMT($B$6/12,$A$3*12,($A$2-F2))</f>
        <v>-4467.9807096522591</v>
      </c>
      <c r="G6" s="250">
        <f t="shared" si="1"/>
        <v>7.4999999999999997E-2</v>
      </c>
      <c r="H6" s="7">
        <f t="shared" si="2"/>
        <v>297.86538064348497</v>
      </c>
      <c r="I6" s="204">
        <f t="shared" si="3"/>
        <v>11.918135609888127</v>
      </c>
    </row>
    <row r="7" spans="1:13" ht="15.6" x14ac:dyDescent="0.3">
      <c r="A7" s="22"/>
      <c r="B7" s="253">
        <v>7.2499999999999995E-2</v>
      </c>
      <c r="C7" s="7">
        <f>PMT($B$7/12,$A$3*12,($A$2-C2))</f>
        <v>-5230.9277154708798</v>
      </c>
      <c r="D7" s="7">
        <f>PMT($B$7/12,$A$3*12,($A$2-D2))</f>
        <v>-4940.3206201669418</v>
      </c>
      <c r="E7" s="7">
        <f>PMT($B$7/12,$A$3*12,($A$2-E2))</f>
        <v>-4649.7135248630038</v>
      </c>
      <c r="F7" s="199">
        <f>PMT($B$7/12,$A$3*12,($A$2-F2))</f>
        <v>-4359.1064295590659</v>
      </c>
      <c r="G7" s="250">
        <f t="shared" si="1"/>
        <v>7.2499999999999995E-2</v>
      </c>
      <c r="H7" s="7">
        <f t="shared" si="2"/>
        <v>290.60709530393797</v>
      </c>
      <c r="I7" s="204">
        <f t="shared" si="3"/>
        <v>12.2158063494188</v>
      </c>
    </row>
    <row r="8" spans="1:13" ht="16.2" thickBot="1" x14ac:dyDescent="0.35">
      <c r="A8" s="178"/>
      <c r="B8" s="254">
        <v>7.0000000000000007E-2</v>
      </c>
      <c r="C8" s="200">
        <f>PMT($B$8/12,$A$3*12,($A$2-C2))</f>
        <v>-5101.5395330339761</v>
      </c>
      <c r="D8" s="200">
        <f>PMT($B$8/12,$A$3*12,($A$2-D2))</f>
        <v>-4818.1206700876446</v>
      </c>
      <c r="E8" s="200">
        <f>PMT($B$8/12,$A$3*12,($A$2-E2))</f>
        <v>-4534.7018071413122</v>
      </c>
      <c r="F8" s="201">
        <f>PMT($B$8/12,$A$3*12,($A$2-F2))</f>
        <v>-4251.2829441949807</v>
      </c>
      <c r="G8" s="250">
        <f t="shared" si="1"/>
        <v>7.0000000000000007E-2</v>
      </c>
      <c r="H8" s="7">
        <f t="shared" si="2"/>
        <v>283.4188629463315</v>
      </c>
      <c r="I8" s="204">
        <f t="shared" si="3"/>
        <v>12.525630662318449</v>
      </c>
    </row>
    <row r="9" spans="1:13" ht="15" customHeight="1" x14ac:dyDescent="0.3">
      <c r="B9" s="7"/>
      <c r="C9" s="7"/>
      <c r="D9" s="7"/>
      <c r="E9" s="7"/>
      <c r="F9" s="7"/>
      <c r="G9" s="295" t="s">
        <v>192</v>
      </c>
      <c r="H9" s="295"/>
      <c r="I9" s="295"/>
    </row>
    <row r="10" spans="1:13" x14ac:dyDescent="0.3">
      <c r="C10" s="233"/>
      <c r="D10" s="233"/>
      <c r="E10" s="233"/>
      <c r="F10" s="233"/>
      <c r="G10" s="295"/>
      <c r="H10" s="295"/>
      <c r="I10" s="295"/>
    </row>
    <row r="11" spans="1:13" ht="15" thickBot="1" x14ac:dyDescent="0.35">
      <c r="C11" s="10"/>
      <c r="D11" s="10"/>
      <c r="E11" s="10"/>
      <c r="F11" s="10"/>
      <c r="G11" s="295"/>
      <c r="H11" s="295"/>
      <c r="I11" s="295"/>
    </row>
    <row r="12" spans="1:13" ht="58.2" thickBot="1" x14ac:dyDescent="0.35">
      <c r="A12" s="234" t="s">
        <v>231</v>
      </c>
      <c r="B12" s="235" t="s">
        <v>190</v>
      </c>
      <c r="C12" s="236" t="s">
        <v>220</v>
      </c>
      <c r="D12" s="236" t="str">
        <f>"Interest Paid on Down Payment by Year "&amp;ROUND(I4,0)</f>
        <v>Interest Paid on Down Payment by Year 11</v>
      </c>
      <c r="E12" s="236" t="s">
        <v>229</v>
      </c>
      <c r="F12" s="236" t="str">
        <f>"Interest Saved by Larger DownPayment @ year "&amp;ROUND(I4,0)</f>
        <v>Interest Saved by Larger DownPayment @ year 11</v>
      </c>
      <c r="G12" s="236" t="s">
        <v>232</v>
      </c>
      <c r="H12" s="236" t="str">
        <f>ROUND(I4,0)&amp;"yr FV of down payment saved @ 8%"</f>
        <v>11yr FV of down payment saved @ 8%</v>
      </c>
      <c r="I12" s="236" t="s">
        <v>233</v>
      </c>
      <c r="J12" s="232" t="str">
        <f>"Cum Interest Paid Year "&amp;ROUND(I4,0)</f>
        <v>Cum Interest Paid Year 11</v>
      </c>
      <c r="K12" s="237" t="s">
        <v>230</v>
      </c>
      <c r="L12" s="203" t="s">
        <v>234</v>
      </c>
    </row>
    <row r="13" spans="1:13" x14ac:dyDescent="0.3">
      <c r="A13" s="238">
        <f>C1</f>
        <v>0.1</v>
      </c>
      <c r="B13" s="239">
        <f>$A$2*A13</f>
        <v>85200</v>
      </c>
      <c r="C13" s="240">
        <f>B4</f>
        <v>0.08</v>
      </c>
      <c r="D13" s="255">
        <v>71056</v>
      </c>
      <c r="E13" s="239">
        <v>0</v>
      </c>
      <c r="F13" s="241">
        <v>0</v>
      </c>
      <c r="G13" s="241">
        <f t="shared" ref="G13:G14" si="4">F13-E13</f>
        <v>0</v>
      </c>
      <c r="H13" s="241">
        <v>0</v>
      </c>
      <c r="I13" s="241">
        <v>0</v>
      </c>
      <c r="J13" s="255">
        <v>639505</v>
      </c>
      <c r="K13" s="242">
        <v>0</v>
      </c>
      <c r="L13" s="255">
        <v>1270301</v>
      </c>
    </row>
    <row r="14" spans="1:13" x14ac:dyDescent="0.3">
      <c r="A14" s="243">
        <f>D1</f>
        <v>0.15</v>
      </c>
      <c r="B14" s="239">
        <f t="shared" ref="B14" si="5">$A$2*A14</f>
        <v>127800</v>
      </c>
      <c r="C14" s="240">
        <f>B4</f>
        <v>0.08</v>
      </c>
      <c r="D14" s="255">
        <v>106584</v>
      </c>
      <c r="E14" s="239">
        <f>B14-B13</f>
        <v>42600</v>
      </c>
      <c r="F14" s="241">
        <f>D14-D13</f>
        <v>35528</v>
      </c>
      <c r="G14" s="241">
        <f t="shared" si="4"/>
        <v>-7072</v>
      </c>
      <c r="H14" s="241">
        <f>E14*(1+0.08)^I4</f>
        <v>102094.36708973015</v>
      </c>
      <c r="I14" s="241">
        <f>G14/(1+C14)^I4</f>
        <v>-2950.8699508878681</v>
      </c>
      <c r="J14" s="255">
        <v>603997</v>
      </c>
      <c r="K14" s="244">
        <f>J13-J14</f>
        <v>35508</v>
      </c>
      <c r="L14" s="255">
        <v>1199728</v>
      </c>
      <c r="M14" s="10">
        <f>L14+H14</f>
        <v>1301822.3670897302</v>
      </c>
    </row>
    <row r="15" spans="1:13" ht="15" thickBot="1" x14ac:dyDescent="0.35">
      <c r="A15" s="245">
        <f>E1</f>
        <v>0.2</v>
      </c>
      <c r="B15" s="246">
        <f>$A$2*A15</f>
        <v>170400</v>
      </c>
      <c r="C15" s="247">
        <f>B5</f>
        <v>7.7499999999999999E-2</v>
      </c>
      <c r="D15" s="255">
        <v>131454</v>
      </c>
      <c r="E15" s="246">
        <f>B15-B13</f>
        <v>85200</v>
      </c>
      <c r="F15" s="248">
        <f>D15-D13</f>
        <v>60398</v>
      </c>
      <c r="G15" s="248">
        <f>F15-E15</f>
        <v>-24802</v>
      </c>
      <c r="H15" s="241">
        <f>E15*(1+0.08)^I4</f>
        <v>204188.7341794603</v>
      </c>
      <c r="I15" s="248">
        <f>G15/(1+C15)^I4</f>
        <v>-10624.904472151951</v>
      </c>
      <c r="J15" s="255">
        <v>525816</v>
      </c>
      <c r="K15" s="249">
        <f>J13-J15</f>
        <v>113689</v>
      </c>
      <c r="L15" s="255">
        <v>1034105</v>
      </c>
      <c r="M15" s="10">
        <f>L15+H15</f>
        <v>1238293.7341794602</v>
      </c>
    </row>
    <row r="16" spans="1:13" ht="15.6" x14ac:dyDescent="0.3">
      <c r="B16" s="250"/>
      <c r="C16" s="205"/>
      <c r="D16" s="206"/>
    </row>
    <row r="17" spans="2:11" ht="60.6" customHeight="1" x14ac:dyDescent="0.3">
      <c r="B17" s="250"/>
      <c r="C17" s="205"/>
      <c r="D17" s="206"/>
      <c r="E17" s="205"/>
      <c r="F17" s="205"/>
      <c r="G17" s="207"/>
      <c r="H17" s="205"/>
      <c r="K17" t="s">
        <v>157</v>
      </c>
    </row>
    <row r="18" spans="2:11" ht="15.6" x14ac:dyDescent="0.3">
      <c r="B18" s="250"/>
      <c r="C18" s="205"/>
      <c r="D18" s="206"/>
      <c r="E18" s="205"/>
      <c r="F18" s="205"/>
      <c r="G18" s="207"/>
      <c r="H18" s="205"/>
    </row>
    <row r="19" spans="2:11" ht="59.4" customHeight="1" x14ac:dyDescent="0.3">
      <c r="E19" s="205"/>
      <c r="F19" s="32"/>
      <c r="G19" s="32"/>
      <c r="H19" s="205"/>
    </row>
  </sheetData>
  <mergeCells count="1">
    <mergeCell ref="G9:I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40F5-75D3-4DE2-9744-CBF7B770E5E2}">
  <dimension ref="A1:CH367"/>
  <sheetViews>
    <sheetView topLeftCell="T1" workbookViewId="0">
      <selection activeCell="C12" sqref="C12"/>
    </sheetView>
  </sheetViews>
  <sheetFormatPr defaultRowHeight="14.4" outlineLevelCol="1" x14ac:dyDescent="0.3"/>
  <cols>
    <col min="1" max="1" width="29.109375" customWidth="1"/>
    <col min="2" max="2" width="11.21875" customWidth="1"/>
    <col min="3" max="7" width="11.21875" bestFit="1" customWidth="1"/>
    <col min="8" max="8" width="9.6640625" customWidth="1"/>
    <col min="9" max="9" width="8.88671875" style="217"/>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554687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style="217"/>
    <col min="23" max="23" width="15.6640625" bestFit="1" customWidth="1" outlineLevel="1"/>
    <col min="24" max="24" width="12.21875" bestFit="1" customWidth="1" outlineLevel="1"/>
    <col min="25" max="25" width="14.33203125" bestFit="1" customWidth="1" outlineLevel="1"/>
    <col min="26" max="26" width="16.44140625" customWidth="1" outlineLevel="1"/>
    <col min="27" max="27" width="16.33203125" bestFit="1" customWidth="1" outlineLevel="1"/>
    <col min="28" max="28" width="19.44140625" customWidth="1" outlineLevel="1"/>
    <col min="29" max="29" width="15.5546875" bestFit="1" customWidth="1" outlineLevel="1"/>
    <col min="30" max="30" width="15.5546875" customWidth="1" outlineLevel="1"/>
    <col min="31" max="31" width="18.33203125" bestFit="1" customWidth="1" outlineLevel="1"/>
    <col min="32" max="32" width="17.6640625" bestFit="1" customWidth="1" outlineLevel="1"/>
    <col min="33" max="33" width="13.6640625" bestFit="1" customWidth="1" outlineLevel="1"/>
    <col min="34" max="34" width="20.109375" bestFit="1" customWidth="1" outlineLevel="1"/>
    <col min="35" max="35" width="8.88671875" style="217"/>
    <col min="36" max="36" width="15.6640625" bestFit="1" customWidth="1" outlineLevel="1"/>
    <col min="37" max="37" width="12.21875" bestFit="1" customWidth="1" outlineLevel="1"/>
    <col min="38" max="38" width="14.33203125" bestFit="1" customWidth="1" outlineLevel="1"/>
    <col min="39" max="39" width="16.44140625" customWidth="1" outlineLevel="1"/>
    <col min="40" max="40" width="16.33203125" bestFit="1" customWidth="1" outlineLevel="1"/>
    <col min="41" max="41" width="19.44140625" customWidth="1" outlineLevel="1"/>
    <col min="42" max="42" width="15.5546875" bestFit="1" customWidth="1" outlineLevel="1"/>
    <col min="43" max="43" width="15.5546875" customWidth="1" outlineLevel="1"/>
    <col min="44" max="44" width="18.33203125" bestFit="1" customWidth="1" outlineLevel="1"/>
    <col min="45" max="45" width="17.6640625" bestFit="1" customWidth="1" outlineLevel="1"/>
    <col min="46" max="46" width="13.6640625" bestFit="1" customWidth="1" outlineLevel="1"/>
    <col min="47" max="47" width="20.109375" bestFit="1" customWidth="1" outlineLevel="1"/>
    <col min="48" max="48" width="8.88671875" style="217"/>
    <col min="49" max="49" width="15.6640625" bestFit="1" customWidth="1" outlineLevel="1"/>
    <col min="50" max="50" width="12.21875" bestFit="1" customWidth="1" outlineLevel="1"/>
    <col min="51" max="51" width="14.33203125" bestFit="1" customWidth="1" outlineLevel="1"/>
    <col min="52" max="52" width="16.44140625" customWidth="1" outlineLevel="1"/>
    <col min="53" max="53" width="16.33203125" bestFit="1" customWidth="1" outlineLevel="1"/>
    <col min="54" max="54" width="19.44140625" customWidth="1" outlineLevel="1"/>
    <col min="55" max="55" width="15.5546875" bestFit="1" customWidth="1" outlineLevel="1"/>
    <col min="56" max="56" width="15.5546875" customWidth="1" outlineLevel="1"/>
    <col min="57" max="57" width="18.33203125" bestFit="1" customWidth="1" outlineLevel="1"/>
    <col min="58" max="58" width="17.6640625" bestFit="1" customWidth="1" outlineLevel="1"/>
    <col min="59" max="59" width="13.6640625" bestFit="1" customWidth="1" outlineLevel="1"/>
    <col min="60" max="60" width="20.109375" bestFit="1" customWidth="1" outlineLevel="1"/>
    <col min="61" max="61" width="8.88671875" style="217"/>
    <col min="62" max="62" width="15.6640625" bestFit="1" customWidth="1" outlineLevel="1"/>
    <col min="63" max="63" width="12.21875" bestFit="1" customWidth="1" outlineLevel="1"/>
    <col min="64" max="64" width="14.33203125" bestFit="1" customWidth="1" outlineLevel="1"/>
    <col min="65" max="65" width="16.44140625" customWidth="1" outlineLevel="1"/>
    <col min="66" max="66" width="16.33203125" bestFit="1" customWidth="1" outlineLevel="1"/>
    <col min="67" max="67" width="19.44140625" customWidth="1" outlineLevel="1"/>
    <col min="68" max="68" width="15.5546875" bestFit="1" customWidth="1" outlineLevel="1"/>
    <col min="69" max="69" width="15.5546875" customWidth="1" outlineLevel="1"/>
    <col min="70" max="70" width="18.33203125" bestFit="1" customWidth="1" outlineLevel="1"/>
    <col min="71" max="71" width="17.6640625" bestFit="1" customWidth="1" outlineLevel="1"/>
    <col min="72" max="72" width="13.6640625" bestFit="1" customWidth="1" outlineLevel="1"/>
    <col min="73" max="73" width="20.109375" bestFit="1" customWidth="1" outlineLevel="1"/>
    <col min="74" max="74" width="8.88671875" style="217"/>
    <col min="75" max="75" width="15.6640625" bestFit="1" customWidth="1" outlineLevel="1"/>
    <col min="76" max="76" width="12.21875" bestFit="1" customWidth="1" outlineLevel="1"/>
    <col min="77" max="77" width="14.33203125" bestFit="1" customWidth="1" outlineLevel="1"/>
    <col min="78" max="78" width="16.44140625" customWidth="1" outlineLevel="1"/>
    <col min="79" max="79" width="16.33203125" bestFit="1" customWidth="1" outlineLevel="1"/>
    <col min="80" max="80" width="19.44140625" customWidth="1" outlineLevel="1"/>
    <col min="81" max="81" width="15.5546875" bestFit="1" customWidth="1" outlineLevel="1"/>
    <col min="82" max="82" width="15.5546875" customWidth="1" outlineLevel="1"/>
    <col min="83" max="83" width="18.33203125" bestFit="1" customWidth="1" outlineLevel="1"/>
    <col min="84" max="84" width="17.6640625" bestFit="1" customWidth="1" outlineLevel="1"/>
    <col min="85" max="85" width="13.6640625" bestFit="1" customWidth="1" outlineLevel="1"/>
    <col min="86" max="86" width="20.109375" bestFit="1" customWidth="1" outlineLevel="1"/>
  </cols>
  <sheetData>
    <row r="1" spans="1:86" x14ac:dyDescent="0.3">
      <c r="A1" s="296" t="s">
        <v>228</v>
      </c>
      <c r="B1" s="296"/>
      <c r="C1" s="296"/>
      <c r="D1" s="296"/>
      <c r="E1" s="296"/>
      <c r="F1" s="296"/>
      <c r="G1" s="296"/>
      <c r="H1" s="296"/>
    </row>
    <row r="2" spans="1:86" x14ac:dyDescent="0.3">
      <c r="A2" s="296"/>
      <c r="B2" s="296"/>
      <c r="C2" s="296"/>
      <c r="D2" s="296"/>
      <c r="E2" s="296"/>
      <c r="F2" s="296"/>
      <c r="G2" s="296"/>
      <c r="H2" s="296"/>
    </row>
    <row r="3" spans="1:86" x14ac:dyDescent="0.3">
      <c r="B3" s="14"/>
      <c r="C3" t="s">
        <v>194</v>
      </c>
      <c r="J3" t="s">
        <v>227</v>
      </c>
      <c r="K3" s="216">
        <f>'Interest Rate Comparison'!B3</f>
        <v>8.2500000000000004E-2</v>
      </c>
      <c r="N3">
        <f>K3/12</f>
        <v>6.875E-3</v>
      </c>
      <c r="O3" t="s">
        <v>196</v>
      </c>
      <c r="W3" t="s">
        <v>227</v>
      </c>
      <c r="X3" s="216">
        <f>'Interest Rate Comparison'!B4</f>
        <v>0.08</v>
      </c>
      <c r="AA3">
        <f>X3/12</f>
        <v>6.6666666666666671E-3</v>
      </c>
      <c r="AB3" t="s">
        <v>196</v>
      </c>
      <c r="AJ3" t="s">
        <v>227</v>
      </c>
      <c r="AK3" s="216">
        <f>'Interest Rate Comparison'!B5</f>
        <v>7.7499999999999999E-2</v>
      </c>
      <c r="AN3">
        <f>AK3/12</f>
        <v>6.4583333333333333E-3</v>
      </c>
      <c r="AO3" t="s">
        <v>196</v>
      </c>
      <c r="AW3" t="s">
        <v>227</v>
      </c>
      <c r="AX3" s="216">
        <f>'Interest Rate Comparison'!B6</f>
        <v>7.4999999999999997E-2</v>
      </c>
      <c r="BA3">
        <f>AX3/12</f>
        <v>6.2499999999999995E-3</v>
      </c>
      <c r="BB3" t="s">
        <v>196</v>
      </c>
      <c r="BJ3" t="s">
        <v>227</v>
      </c>
      <c r="BK3" s="216">
        <f>'Interest Rate Comparison'!B7</f>
        <v>7.2499999999999995E-2</v>
      </c>
      <c r="BN3">
        <f>BK3/12</f>
        <v>6.0416666666666665E-3</v>
      </c>
      <c r="BO3" t="s">
        <v>196</v>
      </c>
      <c r="BW3" t="s">
        <v>227</v>
      </c>
      <c r="BX3" s="216">
        <f>'Interest Rate Comparison'!B8</f>
        <v>7.0000000000000007E-2</v>
      </c>
      <c r="CA3">
        <f>BX3/12</f>
        <v>5.8333333333333336E-3</v>
      </c>
      <c r="CB3" t="s">
        <v>196</v>
      </c>
    </row>
    <row r="4" spans="1:86" x14ac:dyDescent="0.3">
      <c r="B4" s="14"/>
      <c r="C4" t="s">
        <v>197</v>
      </c>
      <c r="J4" t="s">
        <v>198</v>
      </c>
      <c r="K4">
        <f>$L$4*12</f>
        <v>360</v>
      </c>
      <c r="L4">
        <f>'STR Calculator'!I9</f>
        <v>30</v>
      </c>
      <c r="M4" t="s">
        <v>191</v>
      </c>
      <c r="N4">
        <f>(1+N3)^K4</f>
        <v>11.781505620888151</v>
      </c>
      <c r="O4" t="s">
        <v>199</v>
      </c>
      <c r="W4" t="s">
        <v>198</v>
      </c>
      <c r="X4">
        <f>$L$4*12</f>
        <v>360</v>
      </c>
      <c r="Y4">
        <v>30</v>
      </c>
      <c r="Z4" t="s">
        <v>191</v>
      </c>
      <c r="AA4">
        <f>(1+AA3)^X4</f>
        <v>10.935729657755621</v>
      </c>
      <c r="AB4" t="s">
        <v>199</v>
      </c>
      <c r="AJ4" t="s">
        <v>198</v>
      </c>
      <c r="AK4">
        <f>$L$4*12</f>
        <v>360</v>
      </c>
      <c r="AL4">
        <v>30</v>
      </c>
      <c r="AM4" t="s">
        <v>191</v>
      </c>
      <c r="AN4">
        <f>(1+AN3)^AK4</f>
        <v>10.150514126201864</v>
      </c>
      <c r="AO4" t="s">
        <v>199</v>
      </c>
      <c r="AW4" t="s">
        <v>198</v>
      </c>
      <c r="AX4">
        <f>$L$4*12</f>
        <v>360</v>
      </c>
      <c r="AY4">
        <v>30</v>
      </c>
      <c r="AZ4" t="s">
        <v>191</v>
      </c>
      <c r="BA4">
        <f>(1+BA3)^AX4</f>
        <v>9.4215339047287756</v>
      </c>
      <c r="BB4" t="s">
        <v>199</v>
      </c>
      <c r="BJ4" t="s">
        <v>198</v>
      </c>
      <c r="BK4">
        <f>$L$4*12</f>
        <v>360</v>
      </c>
      <c r="BL4">
        <v>30</v>
      </c>
      <c r="BM4" t="s">
        <v>191</v>
      </c>
      <c r="BN4">
        <f>(1+BN3)^BK4</f>
        <v>8.744771963551262</v>
      </c>
      <c r="BO4" t="s">
        <v>199</v>
      </c>
      <c r="BW4" t="s">
        <v>198</v>
      </c>
      <c r="BX4">
        <f>$L$4*12</f>
        <v>360</v>
      </c>
      <c r="BY4">
        <v>30</v>
      </c>
      <c r="BZ4" t="s">
        <v>191</v>
      </c>
      <c r="CA4">
        <f>(1+CA3)^BX4</f>
        <v>8.1164974753596617</v>
      </c>
      <c r="CB4" t="s">
        <v>199</v>
      </c>
    </row>
    <row r="5" spans="1:86" x14ac:dyDescent="0.3">
      <c r="A5" t="s">
        <v>200</v>
      </c>
      <c r="B5" s="21">
        <f>'STR Calculator'!B5</f>
        <v>852000</v>
      </c>
      <c r="C5" s="53" t="e">
        <f>B5/B3</f>
        <v>#DIV/0!</v>
      </c>
      <c r="D5" t="s">
        <v>194</v>
      </c>
      <c r="J5" t="s">
        <v>201</v>
      </c>
      <c r="W5" t="s">
        <v>201</v>
      </c>
      <c r="AJ5" t="s">
        <v>201</v>
      </c>
      <c r="AW5" t="s">
        <v>201</v>
      </c>
      <c r="BJ5" t="s">
        <v>201</v>
      </c>
      <c r="BW5" t="s">
        <v>201</v>
      </c>
    </row>
    <row r="6" spans="1:86" x14ac:dyDescent="0.3">
      <c r="A6" t="s">
        <v>190</v>
      </c>
      <c r="B6" s="14">
        <v>0.1</v>
      </c>
    </row>
    <row r="7" spans="1:86" x14ac:dyDescent="0.3">
      <c r="A7" t="s">
        <v>203</v>
      </c>
      <c r="B7" s="21">
        <f>B5-(B5*B6)</f>
        <v>766800</v>
      </c>
      <c r="C7" t="s">
        <v>204</v>
      </c>
      <c r="J7" t="s">
        <v>205</v>
      </c>
      <c r="K7" t="s">
        <v>206</v>
      </c>
      <c r="L7" t="s">
        <v>207</v>
      </c>
      <c r="M7" t="s">
        <v>201</v>
      </c>
      <c r="N7" t="s">
        <v>208</v>
      </c>
      <c r="O7" t="s">
        <v>209</v>
      </c>
      <c r="P7" t="s">
        <v>210</v>
      </c>
      <c r="Q7" t="s">
        <v>211</v>
      </c>
      <c r="R7" t="s">
        <v>212</v>
      </c>
      <c r="S7" t="s">
        <v>213</v>
      </c>
      <c r="T7" t="s">
        <v>214</v>
      </c>
      <c r="U7" s="142" t="s">
        <v>215</v>
      </c>
      <c r="W7" t="s">
        <v>205</v>
      </c>
      <c r="X7" t="s">
        <v>206</v>
      </c>
      <c r="Y7" t="s">
        <v>207</v>
      </c>
      <c r="Z7" t="s">
        <v>201</v>
      </c>
      <c r="AA7" t="s">
        <v>208</v>
      </c>
      <c r="AB7" t="s">
        <v>209</v>
      </c>
      <c r="AC7" t="s">
        <v>210</v>
      </c>
      <c r="AD7" t="s">
        <v>211</v>
      </c>
      <c r="AE7" t="s">
        <v>212</v>
      </c>
      <c r="AF7" t="s">
        <v>213</v>
      </c>
      <c r="AG7" t="s">
        <v>214</v>
      </c>
      <c r="AH7" s="142" t="s">
        <v>215</v>
      </c>
      <c r="AJ7" t="s">
        <v>205</v>
      </c>
      <c r="AK7" t="s">
        <v>206</v>
      </c>
      <c r="AL7" t="s">
        <v>207</v>
      </c>
      <c r="AM7" t="s">
        <v>201</v>
      </c>
      <c r="AN7" t="s">
        <v>208</v>
      </c>
      <c r="AO7" t="s">
        <v>209</v>
      </c>
      <c r="AP7" t="s">
        <v>210</v>
      </c>
      <c r="AQ7" t="s">
        <v>211</v>
      </c>
      <c r="AR7" t="s">
        <v>212</v>
      </c>
      <c r="AS7" t="s">
        <v>213</v>
      </c>
      <c r="AT7" t="s">
        <v>214</v>
      </c>
      <c r="AU7" s="142" t="s">
        <v>215</v>
      </c>
      <c r="AW7" t="s">
        <v>205</v>
      </c>
      <c r="AX7" t="s">
        <v>206</v>
      </c>
      <c r="AY7" t="s">
        <v>207</v>
      </c>
      <c r="AZ7" t="s">
        <v>201</v>
      </c>
      <c r="BA7" t="s">
        <v>208</v>
      </c>
      <c r="BB7" t="s">
        <v>209</v>
      </c>
      <c r="BC7" t="s">
        <v>210</v>
      </c>
      <c r="BD7" t="s">
        <v>211</v>
      </c>
      <c r="BE7" t="s">
        <v>212</v>
      </c>
      <c r="BF7" t="s">
        <v>213</v>
      </c>
      <c r="BG7" t="s">
        <v>214</v>
      </c>
      <c r="BH7" s="142" t="s">
        <v>215</v>
      </c>
      <c r="BJ7" t="s">
        <v>205</v>
      </c>
      <c r="BK7" t="s">
        <v>206</v>
      </c>
      <c r="BL7" t="s">
        <v>207</v>
      </c>
      <c r="BM7" t="s">
        <v>201</v>
      </c>
      <c r="BN7" t="s">
        <v>208</v>
      </c>
      <c r="BO7" t="s">
        <v>209</v>
      </c>
      <c r="BP7" t="s">
        <v>210</v>
      </c>
      <c r="BQ7" t="s">
        <v>211</v>
      </c>
      <c r="BR7" t="s">
        <v>212</v>
      </c>
      <c r="BS7" t="s">
        <v>213</v>
      </c>
      <c r="BT7" t="s">
        <v>214</v>
      </c>
      <c r="BU7" s="142" t="s">
        <v>215</v>
      </c>
      <c r="BW7" t="s">
        <v>205</v>
      </c>
      <c r="BX7" t="s">
        <v>206</v>
      </c>
      <c r="BY7" t="s">
        <v>207</v>
      </c>
      <c r="BZ7" t="s">
        <v>201</v>
      </c>
      <c r="CA7" t="s">
        <v>208</v>
      </c>
      <c r="CB7" t="s">
        <v>209</v>
      </c>
      <c r="CC7" t="s">
        <v>210</v>
      </c>
      <c r="CD7" t="s">
        <v>211</v>
      </c>
      <c r="CE7" t="s">
        <v>212</v>
      </c>
      <c r="CF7" t="s">
        <v>213</v>
      </c>
      <c r="CG7" t="s">
        <v>214</v>
      </c>
      <c r="CH7" s="142" t="s">
        <v>215</v>
      </c>
    </row>
    <row r="8" spans="1:86" x14ac:dyDescent="0.3">
      <c r="A8" t="s">
        <v>216</v>
      </c>
      <c r="B8" s="21">
        <f>B5-B7</f>
        <v>85200</v>
      </c>
      <c r="J8">
        <v>1</v>
      </c>
      <c r="K8" s="160">
        <v>44866</v>
      </c>
      <c r="L8" s="53">
        <f>'Amoritization Scenario 10'!$B$7</f>
        <v>766800</v>
      </c>
      <c r="M8" s="210">
        <f>$L$8/((($N$4)-1)/($N$3*$N$4))</f>
        <v>5760.7123198624959</v>
      </c>
      <c r="N8" s="7">
        <f t="shared" ref="N8:N71" si="0">M8-P8</f>
        <v>488.96231986249586</v>
      </c>
      <c r="O8" s="65">
        <f>(N8/L8)*12</f>
        <v>7.6519924861110471E-3</v>
      </c>
      <c r="P8" s="7">
        <f t="shared" ref="P8:P39" si="1">L8*($K$3/12)</f>
        <v>5271.75</v>
      </c>
      <c r="Q8" s="65">
        <f t="shared" ref="Q8:Q71" si="2">(P8/L8)*12</f>
        <v>8.2500000000000004E-2</v>
      </c>
      <c r="R8" s="7">
        <f>N8</f>
        <v>488.96231986249586</v>
      </c>
      <c r="S8" s="7">
        <f>P8</f>
        <v>5271.75</v>
      </c>
      <c r="T8" s="7">
        <f t="shared" ref="T8:T71" si="3">L8-N8</f>
        <v>766311.03768013755</v>
      </c>
      <c r="U8" s="7">
        <f t="shared" ref="U8:U71" si="4">R8+S8</f>
        <v>5760.7123198624959</v>
      </c>
      <c r="W8">
        <v>1</v>
      </c>
      <c r="X8" s="160">
        <v>44866</v>
      </c>
      <c r="Y8" s="53">
        <f>'Amoritization Scenario 10'!$B$7</f>
        <v>766800</v>
      </c>
      <c r="Z8" s="210">
        <f>$Y$8/((($AA$4)-1)/($AA$3*$AA$4))</f>
        <v>5626.5067525070672</v>
      </c>
      <c r="AA8" s="7">
        <f>Z8-AC8</f>
        <v>514.50675250706718</v>
      </c>
      <c r="AB8" s="65">
        <f>(AA8/Y8)*12</f>
        <v>8.0517488655253086E-3</v>
      </c>
      <c r="AC8" s="7">
        <f>Y8*($X$3/12)</f>
        <v>5112</v>
      </c>
      <c r="AD8" s="65">
        <f>(AC8/Y8)*12</f>
        <v>0.08</v>
      </c>
      <c r="AE8" s="7">
        <f>AA8</f>
        <v>514.50675250706718</v>
      </c>
      <c r="AF8" s="7">
        <f>AC8</f>
        <v>5112</v>
      </c>
      <c r="AG8" s="7">
        <f>Y8-AA8</f>
        <v>766285.49324749294</v>
      </c>
      <c r="AH8" s="7">
        <f t="shared" ref="AH8:AH71" si="5">AE8+AF8</f>
        <v>5626.5067525070672</v>
      </c>
      <c r="AJ8">
        <v>1</v>
      </c>
      <c r="AK8" s="160">
        <v>44866</v>
      </c>
      <c r="AL8" s="53">
        <f>'Amoritization Scenario 10'!$B$7</f>
        <v>766800</v>
      </c>
      <c r="AM8" s="210">
        <f>$AL$8/((($AN$4)-1)/($AN$3*$AN$4))</f>
        <v>5493.4490989467549</v>
      </c>
      <c r="AN8" s="7">
        <f>AM8-AP8</f>
        <v>541.19909894675493</v>
      </c>
      <c r="AO8" s="65">
        <f>(AN8/AL8)*12</f>
        <v>8.4694694670853672E-3</v>
      </c>
      <c r="AP8" s="7">
        <f>AL8*($AK$3/12)</f>
        <v>4952.25</v>
      </c>
      <c r="AQ8" s="65">
        <f>(AP8/AL8)*12</f>
        <v>7.7499999999999999E-2</v>
      </c>
      <c r="AR8" s="7">
        <f>AN8</f>
        <v>541.19909894675493</v>
      </c>
      <c r="AS8" s="7">
        <f>AP8</f>
        <v>4952.25</v>
      </c>
      <c r="AT8" s="7">
        <f>AL8-AN8</f>
        <v>766258.80090105324</v>
      </c>
      <c r="AU8" s="7">
        <f t="shared" ref="AU8:AU71" si="6">AR8+AS8</f>
        <v>5493.4490989467549</v>
      </c>
      <c r="AW8">
        <v>1</v>
      </c>
      <c r="AX8" s="160">
        <v>44866</v>
      </c>
      <c r="AY8" s="53">
        <f>'Amoritization Scenario 10'!$B$7</f>
        <v>766800</v>
      </c>
      <c r="AZ8" s="210">
        <f>$AY$8/((($BA$4)-1)/($BA$3*$BA$4))</f>
        <v>5361.5768515826985</v>
      </c>
      <c r="BA8" s="7">
        <f>AZ8-BC8</f>
        <v>569.07685158269851</v>
      </c>
      <c r="BB8" s="65">
        <f>(BA8/AY8)*12</f>
        <v>8.9057410263333105E-3</v>
      </c>
      <c r="BC8" s="7">
        <f>AY8*($AX$3/12)</f>
        <v>4792.5</v>
      </c>
      <c r="BD8" s="65">
        <f>(BC8/AY8)*12</f>
        <v>7.5000000000000011E-2</v>
      </c>
      <c r="BE8" s="7">
        <f>BA8</f>
        <v>569.07685158269851</v>
      </c>
      <c r="BF8" s="7">
        <f>BC8</f>
        <v>4792.5</v>
      </c>
      <c r="BG8" s="7">
        <f>AY8-BA8</f>
        <v>766230.92314841726</v>
      </c>
      <c r="BH8" s="7">
        <f t="shared" ref="BH8:BH71" si="7">BE8+BF8</f>
        <v>5361.5768515826985</v>
      </c>
      <c r="BJ8">
        <v>1</v>
      </c>
      <c r="BK8" s="160">
        <v>44866</v>
      </c>
      <c r="BL8" s="53">
        <f>'Amoritization Scenario 10'!$B$7</f>
        <v>766800</v>
      </c>
      <c r="BM8" s="210">
        <f>$BL$8/((($BN$4)-1)/($BN$3*$BN$4))</f>
        <v>5230.927715470877</v>
      </c>
      <c r="BN8" s="7">
        <f>BM8-BP8</f>
        <v>598.17771547087705</v>
      </c>
      <c r="BO8" s="65">
        <f>(BN8/BL8)*12</f>
        <v>9.3611536067429897E-3</v>
      </c>
      <c r="BP8" s="7">
        <f>BL8*($BK$3/12)</f>
        <v>4632.75</v>
      </c>
      <c r="BQ8" s="65">
        <f>(BP8/BL8)*12</f>
        <v>7.2499999999999995E-2</v>
      </c>
      <c r="BR8" s="7">
        <f>BN8</f>
        <v>598.17771547087705</v>
      </c>
      <c r="BS8" s="7">
        <f>BP8</f>
        <v>4632.75</v>
      </c>
      <c r="BT8" s="7">
        <f>BL8-BN8</f>
        <v>766201.8222845291</v>
      </c>
      <c r="BU8" s="7">
        <f t="shared" ref="BU8:BU71" si="8">BR8+BS8</f>
        <v>5230.927715470877</v>
      </c>
      <c r="BW8">
        <v>1</v>
      </c>
      <c r="BX8" s="160">
        <v>44866</v>
      </c>
      <c r="BY8" s="53">
        <f>'Amoritization Scenario 10'!$B$7</f>
        <v>766800</v>
      </c>
      <c r="BZ8" s="210">
        <f>$BY$8/((($CA$4)-1)/($CA$3*$CA$4))</f>
        <v>5101.5395330339725</v>
      </c>
      <c r="CA8" s="7">
        <f>BZ8-CC8</f>
        <v>628.53953303397248</v>
      </c>
      <c r="CB8" s="65">
        <f>(CA8/BY8)*12</f>
        <v>9.8362994215019164E-3</v>
      </c>
      <c r="CC8" s="7">
        <f>BY8*($BX$3/12)</f>
        <v>4473</v>
      </c>
      <c r="CD8" s="65">
        <f>(CC8/BY8)*12</f>
        <v>7.0000000000000007E-2</v>
      </c>
      <c r="CE8" s="7">
        <f>CA8</f>
        <v>628.53953303397248</v>
      </c>
      <c r="CF8" s="7">
        <f>CC8</f>
        <v>4473</v>
      </c>
      <c r="CG8" s="7">
        <f>BY8-CA8</f>
        <v>766171.46046696603</v>
      </c>
      <c r="CH8" s="7">
        <f t="shared" ref="CH8:CH71" si="9">CE8+CF8</f>
        <v>5101.5395330339725</v>
      </c>
    </row>
    <row r="9" spans="1:86" ht="15" thickBot="1" x14ac:dyDescent="0.35">
      <c r="J9">
        <v>2</v>
      </c>
      <c r="K9" s="160">
        <v>44896</v>
      </c>
      <c r="L9" s="7">
        <f>T8</f>
        <v>766311.03768013755</v>
      </c>
      <c r="M9" s="7">
        <f t="shared" ref="M9:M72" si="10">$L$8/((($N$4)-1)/($N$3*$N$4))</f>
        <v>5760.7123198624959</v>
      </c>
      <c r="N9" s="7">
        <f t="shared" si="0"/>
        <v>492.32393581154975</v>
      </c>
      <c r="O9" s="65">
        <f t="shared" ref="O9:O71" si="11">(N9/L9)*12</f>
        <v>7.7095160310147876E-3</v>
      </c>
      <c r="P9" s="7">
        <f t="shared" si="1"/>
        <v>5268.3883840509461</v>
      </c>
      <c r="Q9" s="65">
        <f t="shared" si="2"/>
        <v>8.2500000000000018E-2</v>
      </c>
      <c r="R9" s="7">
        <f t="shared" ref="R9:R72" si="12">R8+N9</f>
        <v>981.28625567404561</v>
      </c>
      <c r="S9" s="7">
        <f>S8+P9</f>
        <v>10540.138384050946</v>
      </c>
      <c r="T9" s="7">
        <f t="shared" si="3"/>
        <v>765818.71374432603</v>
      </c>
      <c r="U9" s="7">
        <f t="shared" si="4"/>
        <v>11521.424639724992</v>
      </c>
      <c r="W9">
        <v>2</v>
      </c>
      <c r="X9" s="160">
        <v>44896</v>
      </c>
      <c r="Y9" s="7">
        <f>AG8</f>
        <v>766285.49324749294</v>
      </c>
      <c r="Z9" s="7">
        <f>Z8</f>
        <v>5626.5067525070672</v>
      </c>
      <c r="AA9" s="7">
        <f>Z9-AC9</f>
        <v>517.93679752378102</v>
      </c>
      <c r="AB9" s="65">
        <f t="shared" ref="AB9:AB72" si="13">(AA9/Y9)*12</f>
        <v>8.1108694149296511E-3</v>
      </c>
      <c r="AC9" s="7">
        <f t="shared" ref="AC9:AC72" si="14">Y9*($X$3/12)</f>
        <v>5108.5699549832862</v>
      </c>
      <c r="AD9" s="65">
        <f t="shared" ref="AD9:AD71" si="15">(AC9/Y9)*12</f>
        <v>7.9999999999999988E-2</v>
      </c>
      <c r="AE9" s="7">
        <f>AE8+AA9</f>
        <v>1032.4435500308482</v>
      </c>
      <c r="AF9" s="7">
        <f>AF8+AC9</f>
        <v>10220.569954983286</v>
      </c>
      <c r="AG9" s="7">
        <f t="shared" ref="AG9:AG71" si="16">Y9-AA9</f>
        <v>765767.55644996918</v>
      </c>
      <c r="AH9" s="7">
        <f t="shared" si="5"/>
        <v>11253.013505014134</v>
      </c>
      <c r="AJ9">
        <v>2</v>
      </c>
      <c r="AK9" s="160">
        <v>44896</v>
      </c>
      <c r="AL9" s="7">
        <f>AT8</f>
        <v>766258.80090105324</v>
      </c>
      <c r="AM9" s="7">
        <f>AM8</f>
        <v>5493.4490989467549</v>
      </c>
      <c r="AN9" s="7">
        <f>AM9-AP9</f>
        <v>544.69434312745307</v>
      </c>
      <c r="AO9" s="65">
        <f t="shared" ref="AO9:AO72" si="17">(AN9/AL9)*12</f>
        <v>8.5301886384120916E-3</v>
      </c>
      <c r="AP9" s="7">
        <f t="shared" ref="AP9:AP72" si="18">AL9*($AK$3/12)</f>
        <v>4948.7547558193019</v>
      </c>
      <c r="AQ9" s="65">
        <f t="shared" ref="AQ9:AQ72" si="19">(AP9/AL9)*12</f>
        <v>7.7499999999999999E-2</v>
      </c>
      <c r="AR9" s="7">
        <f>AR8+AN9</f>
        <v>1085.893442074208</v>
      </c>
      <c r="AS9" s="7">
        <f>AS8+AP9</f>
        <v>9901.0047558193019</v>
      </c>
      <c r="AT9" s="7">
        <f t="shared" ref="AT9:AT72" si="20">AL9-AN9</f>
        <v>765714.10655792581</v>
      </c>
      <c r="AU9" s="7">
        <f t="shared" si="6"/>
        <v>10986.89819789351</v>
      </c>
      <c r="AW9">
        <v>2</v>
      </c>
      <c r="AX9" s="160">
        <v>44896</v>
      </c>
      <c r="AY9" s="7">
        <f>BG8</f>
        <v>766230.92314841726</v>
      </c>
      <c r="AZ9" s="7">
        <f>AZ8</f>
        <v>5361.5768515826985</v>
      </c>
      <c r="BA9" s="7">
        <f>AZ9-BC9</f>
        <v>572.63358190509098</v>
      </c>
      <c r="BB9" s="65">
        <f t="shared" ref="BB9:BB72" si="21">(BA9/AY9)*12</f>
        <v>8.968057507553865E-3</v>
      </c>
      <c r="BC9" s="7">
        <f t="shared" ref="BC9:BC72" si="22">AY9*($AX$3/12)</f>
        <v>4788.9432696776075</v>
      </c>
      <c r="BD9" s="65">
        <f t="shared" ref="BD9:BD72" si="23">(BC9/AY9)*12</f>
        <v>7.4999999999999997E-2</v>
      </c>
      <c r="BE9" s="7">
        <f>BE8+BA9</f>
        <v>1141.7104334877895</v>
      </c>
      <c r="BF9" s="7">
        <f>BF8+BC9</f>
        <v>9581.4432696776075</v>
      </c>
      <c r="BG9" s="7">
        <f t="shared" ref="BG9:BG72" si="24">AY9-BA9</f>
        <v>765658.28956651222</v>
      </c>
      <c r="BH9" s="7">
        <f t="shared" si="7"/>
        <v>10723.153703165397</v>
      </c>
      <c r="BJ9">
        <v>2</v>
      </c>
      <c r="BK9" s="160">
        <v>44896</v>
      </c>
      <c r="BL9" s="7">
        <f>BT8</f>
        <v>766201.8222845291</v>
      </c>
      <c r="BM9" s="7">
        <f>BM8</f>
        <v>5230.927715470877</v>
      </c>
      <c r="BN9" s="7">
        <f>BM9-BP9</f>
        <v>601.79170583518044</v>
      </c>
      <c r="BO9" s="65">
        <f t="shared" ref="BO9:BO72" si="25">(BN9/BL9)*12</f>
        <v>9.4250630316831327E-3</v>
      </c>
      <c r="BP9" s="7">
        <f t="shared" ref="BP9:BP72" si="26">BL9*($BK$3/12)</f>
        <v>4629.1360096356966</v>
      </c>
      <c r="BQ9" s="65">
        <f t="shared" ref="BQ9:BQ72" si="27">(BP9/BL9)*12</f>
        <v>7.2499999999999995E-2</v>
      </c>
      <c r="BR9" s="7">
        <f>BR8+BN9</f>
        <v>1199.9694213060575</v>
      </c>
      <c r="BS9" s="7">
        <f>BS8+BP9</f>
        <v>9261.8860096356966</v>
      </c>
      <c r="BT9" s="7">
        <f t="shared" ref="BT9:BT72" si="28">BL9-BN9</f>
        <v>765600.03057869396</v>
      </c>
      <c r="BU9" s="7">
        <f t="shared" si="8"/>
        <v>10461.855430941754</v>
      </c>
      <c r="BW9">
        <v>2</v>
      </c>
      <c r="BX9" s="160">
        <v>44896</v>
      </c>
      <c r="BY9" s="7">
        <f>CG8</f>
        <v>766171.46046696603</v>
      </c>
      <c r="BZ9" s="7">
        <f>BZ8</f>
        <v>5101.5395330339725</v>
      </c>
      <c r="CA9" s="7">
        <f>BZ9-CC9</f>
        <v>632.20601364333743</v>
      </c>
      <c r="CB9" s="65">
        <f t="shared" ref="CB9:CB72" si="29">(CA9/BY9)*12</f>
        <v>9.9017942525505293E-3</v>
      </c>
      <c r="CC9" s="7">
        <f t="shared" ref="CC9:CC72" si="30">BY9*($BX$3/12)</f>
        <v>4469.333519390635</v>
      </c>
      <c r="CD9" s="65">
        <f>(CC9/BY9)*12</f>
        <v>6.9999999999999993E-2</v>
      </c>
      <c r="CE9" s="7">
        <f>CE8+CA9</f>
        <v>1260.7455466773099</v>
      </c>
      <c r="CF9" s="7">
        <f>CF8+CC9</f>
        <v>8942.333519390635</v>
      </c>
      <c r="CG9" s="7">
        <f t="shared" ref="CG9:CG72" si="31">BY9-CA9</f>
        <v>765539.25445332273</v>
      </c>
      <c r="CH9" s="7">
        <f t="shared" si="9"/>
        <v>10203.079066067945</v>
      </c>
    </row>
    <row r="10" spans="1:86" ht="43.8" thickBot="1" x14ac:dyDescent="0.35">
      <c r="A10" s="202" t="s">
        <v>151</v>
      </c>
      <c r="B10" s="224" t="str">
        <f>"Cum Interest @ "&amp;K3&amp;"%"</f>
        <v>Cum Interest @ 0.0825%</v>
      </c>
      <c r="C10" s="228" t="str">
        <f>"Cum Interest @ "&amp;X3&amp;"%"</f>
        <v>Cum Interest @ 0.08%</v>
      </c>
      <c r="D10" s="219" t="str">
        <f>"Cum Interest @ "&amp;AK3&amp;"%"</f>
        <v>Cum Interest @ 0.0775%</v>
      </c>
      <c r="E10" s="219" t="str">
        <f>"Cum Interest @ "&amp;AX3&amp;"%"</f>
        <v>Cum Interest @ 0.075%</v>
      </c>
      <c r="F10" s="219" t="str">
        <f>"Cum Interest @ "&amp;BK3&amp;"%"</f>
        <v>Cum Interest @ 0.0725%</v>
      </c>
      <c r="G10" s="220" t="str">
        <f>"Cum Interest @ "&amp;BX3&amp;"%"</f>
        <v>Cum Interest @ 0.07%</v>
      </c>
      <c r="H10" s="218"/>
      <c r="J10">
        <v>3</v>
      </c>
      <c r="K10" s="160">
        <v>44927</v>
      </c>
      <c r="L10" s="7">
        <f t="shared" ref="L10:L72" si="32">T9</f>
        <v>765818.71374432603</v>
      </c>
      <c r="M10" s="7">
        <f t="shared" si="10"/>
        <v>5760.7123198624959</v>
      </c>
      <c r="N10" s="7">
        <f t="shared" si="0"/>
        <v>495.70866287025456</v>
      </c>
      <c r="O10" s="65">
        <f t="shared" si="11"/>
        <v>7.7675092651614212E-3</v>
      </c>
      <c r="P10" s="7">
        <f t="shared" si="1"/>
        <v>5265.0036569922413</v>
      </c>
      <c r="Q10" s="65">
        <f t="shared" si="2"/>
        <v>8.2500000000000004E-2</v>
      </c>
      <c r="R10" s="7">
        <f t="shared" si="12"/>
        <v>1476.9949185443002</v>
      </c>
      <c r="S10" s="7">
        <f t="shared" ref="S10:S72" si="33">S9+P10</f>
        <v>15805.142041043187</v>
      </c>
      <c r="T10" s="7">
        <f t="shared" si="3"/>
        <v>765323.00508145581</v>
      </c>
      <c r="U10" s="7">
        <f t="shared" si="4"/>
        <v>17282.136959587486</v>
      </c>
      <c r="W10">
        <v>3</v>
      </c>
      <c r="X10" s="160">
        <v>44927</v>
      </c>
      <c r="Y10" s="7">
        <f t="shared" ref="Y10:Y72" si="34">AG9</f>
        <v>765767.55644996918</v>
      </c>
      <c r="Z10" s="7">
        <f t="shared" ref="Z10:Z73" si="35">Z9</f>
        <v>5626.5067525070672</v>
      </c>
      <c r="AA10" s="7">
        <f t="shared" ref="AA10:AA71" si="36">Z10-AC10</f>
        <v>521.38970950727253</v>
      </c>
      <c r="AB10" s="65">
        <f t="shared" si="13"/>
        <v>8.1704643418071543E-3</v>
      </c>
      <c r="AC10" s="7">
        <f t="shared" si="14"/>
        <v>5105.1170429997946</v>
      </c>
      <c r="AD10" s="65">
        <f t="shared" si="15"/>
        <v>0.08</v>
      </c>
      <c r="AE10" s="7">
        <f t="shared" ref="AE10:AE72" si="37">AE9+AA10</f>
        <v>1553.8332595381207</v>
      </c>
      <c r="AF10" s="7">
        <f t="shared" ref="AF10:AF73" si="38">AF9+AC10</f>
        <v>15325.686997983081</v>
      </c>
      <c r="AG10" s="7">
        <f t="shared" si="16"/>
        <v>765246.16674046195</v>
      </c>
      <c r="AH10" s="7">
        <f t="shared" si="5"/>
        <v>16879.520257521202</v>
      </c>
      <c r="AJ10">
        <v>3</v>
      </c>
      <c r="AK10" s="160">
        <v>44927</v>
      </c>
      <c r="AL10" s="7">
        <f t="shared" ref="AL10:AL73" si="39">AT9</f>
        <v>765714.10655792581</v>
      </c>
      <c r="AM10" s="7">
        <f t="shared" ref="AM10:AM73" si="40">AM9</f>
        <v>5493.4490989467549</v>
      </c>
      <c r="AN10" s="7">
        <f t="shared" ref="AN10:AN73" si="41">AM10-AP10</f>
        <v>548.21216076015116</v>
      </c>
      <c r="AO10" s="65">
        <f t="shared" si="17"/>
        <v>8.5913866190790236E-3</v>
      </c>
      <c r="AP10" s="7">
        <f t="shared" si="18"/>
        <v>4945.2369381866038</v>
      </c>
      <c r="AQ10" s="65">
        <f t="shared" si="19"/>
        <v>7.7499999999999986E-2</v>
      </c>
      <c r="AR10" s="7">
        <f t="shared" ref="AR10:AR73" si="42">AR9+AN10</f>
        <v>1634.1056028343592</v>
      </c>
      <c r="AS10" s="7">
        <f t="shared" ref="AS10:AS73" si="43">AS9+AP10</f>
        <v>14846.241694005905</v>
      </c>
      <c r="AT10" s="7">
        <f t="shared" si="20"/>
        <v>765165.89439716563</v>
      </c>
      <c r="AU10" s="7">
        <f t="shared" si="6"/>
        <v>16480.347296840264</v>
      </c>
      <c r="AW10">
        <v>3</v>
      </c>
      <c r="AX10" s="160">
        <v>44927</v>
      </c>
      <c r="AY10" s="7">
        <f t="shared" ref="AY10:AY73" si="44">BG9</f>
        <v>765658.28956651222</v>
      </c>
      <c r="AZ10" s="7">
        <f t="shared" ref="AZ10:AZ73" si="45">AZ9</f>
        <v>5361.5768515826985</v>
      </c>
      <c r="BA10" s="7">
        <f t="shared" ref="BA10:BA73" si="46">AZ10-BC10</f>
        <v>576.21254179199786</v>
      </c>
      <c r="BB10" s="65">
        <f t="shared" si="21"/>
        <v>9.0308569706973856E-3</v>
      </c>
      <c r="BC10" s="7">
        <f t="shared" si="22"/>
        <v>4785.3643097907006</v>
      </c>
      <c r="BD10" s="65">
        <f t="shared" si="23"/>
        <v>7.4999999999999997E-2</v>
      </c>
      <c r="BE10" s="7">
        <f t="shared" ref="BE10:BE73" si="47">BE9+BA10</f>
        <v>1717.9229752797874</v>
      </c>
      <c r="BF10" s="7">
        <f t="shared" ref="BF10:BF73" si="48">BF9+BC10</f>
        <v>14366.807579468308</v>
      </c>
      <c r="BG10" s="7">
        <f t="shared" si="24"/>
        <v>765082.07702472026</v>
      </c>
      <c r="BH10" s="7">
        <f t="shared" si="7"/>
        <v>16084.730554748096</v>
      </c>
      <c r="BJ10">
        <v>3</v>
      </c>
      <c r="BK10" s="160">
        <v>44927</v>
      </c>
      <c r="BL10" s="7">
        <f t="shared" ref="BL10:BL73" si="49">BT9</f>
        <v>765600.03057869396</v>
      </c>
      <c r="BM10" s="7">
        <f t="shared" ref="BM10:BM73" si="50">BM9</f>
        <v>5230.927715470877</v>
      </c>
      <c r="BN10" s="7">
        <f t="shared" ref="BN10:BN73" si="51">BM10-BP10</f>
        <v>605.42753072460073</v>
      </c>
      <c r="BO10" s="65">
        <f t="shared" si="25"/>
        <v>9.4894593502089022E-3</v>
      </c>
      <c r="BP10" s="7">
        <f t="shared" si="26"/>
        <v>4625.5001847462763</v>
      </c>
      <c r="BQ10" s="65">
        <f t="shared" si="27"/>
        <v>7.2500000000000009E-2</v>
      </c>
      <c r="BR10" s="7">
        <f t="shared" ref="BR10:BR73" si="52">BR9+BN10</f>
        <v>1805.3969520306582</v>
      </c>
      <c r="BS10" s="7">
        <f t="shared" ref="BS10:BS73" si="53">BS9+BP10</f>
        <v>13887.386194381972</v>
      </c>
      <c r="BT10" s="7">
        <f t="shared" si="28"/>
        <v>764994.6030479694</v>
      </c>
      <c r="BU10" s="7">
        <f t="shared" si="8"/>
        <v>15692.78314641263</v>
      </c>
      <c r="BW10">
        <v>3</v>
      </c>
      <c r="BX10" s="160">
        <v>44927</v>
      </c>
      <c r="BY10" s="7">
        <f t="shared" ref="BY10:BY73" si="54">CG9</f>
        <v>765539.25445332273</v>
      </c>
      <c r="BZ10" s="7">
        <f t="shared" ref="BZ10:BZ73" si="55">BZ9</f>
        <v>5101.5395330339725</v>
      </c>
      <c r="CA10" s="7">
        <f t="shared" ref="CA10:CA73" si="56">BZ10-CC10</f>
        <v>635.89388205625619</v>
      </c>
      <c r="CB10" s="65">
        <f t="shared" si="29"/>
        <v>9.9677796276093425E-3</v>
      </c>
      <c r="CC10" s="7">
        <f t="shared" si="30"/>
        <v>4465.6456509777163</v>
      </c>
      <c r="CD10" s="65">
        <f t="shared" ref="CD10:CD72" si="57">(CC10/BY10)*12</f>
        <v>7.0000000000000007E-2</v>
      </c>
      <c r="CE10" s="7">
        <f t="shared" ref="CE10:CE73" si="58">CE9+CA10</f>
        <v>1896.6394287335661</v>
      </c>
      <c r="CF10" s="7">
        <f t="shared" ref="CF10:CF73" si="59">CF9+CC10</f>
        <v>13407.979170368351</v>
      </c>
      <c r="CG10" s="7">
        <f t="shared" si="31"/>
        <v>764903.3605712665</v>
      </c>
      <c r="CH10" s="7">
        <f t="shared" si="9"/>
        <v>15304.618599101917</v>
      </c>
    </row>
    <row r="11" spans="1:86" x14ac:dyDescent="0.3">
      <c r="A11" s="225">
        <v>1</v>
      </c>
      <c r="B11" s="226">
        <f>VLOOKUP($A$11*12,$J$7:$U$367,10)</f>
        <v>63033.969381114184</v>
      </c>
      <c r="C11" s="229">
        <f>VLOOKUP(A11*12,$W$7:$AH$367,10)</f>
        <v>61112.510024001727</v>
      </c>
      <c r="D11" s="226">
        <f>VLOOKUP(A11*12,$AJ$7:$AU$367,10)</f>
        <v>59191.274808779744</v>
      </c>
      <c r="E11" s="226">
        <f>VLOOKUP(A11*12,$AW$7:$BH$367,10)</f>
        <v>57270.295829044844</v>
      </c>
      <c r="F11" s="226">
        <f>VLOOKUP(A11*12,$BJ$7:$BU$367,10)</f>
        <v>55349.607105858573</v>
      </c>
      <c r="G11" s="227">
        <f>VLOOKUP(A11*12,$BW$7:$CH$367,10)</f>
        <v>53429.244625373423</v>
      </c>
      <c r="H11" s="47"/>
      <c r="J11">
        <v>4</v>
      </c>
      <c r="K11" s="160">
        <v>44958</v>
      </c>
      <c r="L11" s="7">
        <f t="shared" si="32"/>
        <v>765323.00508145581</v>
      </c>
      <c r="M11" s="7">
        <f t="shared" si="10"/>
        <v>5760.7123198624959</v>
      </c>
      <c r="N11" s="7">
        <f t="shared" si="0"/>
        <v>499.11665992748749</v>
      </c>
      <c r="O11" s="65">
        <f t="shared" si="11"/>
        <v>7.8259765868299996E-3</v>
      </c>
      <c r="P11" s="7">
        <f t="shared" si="1"/>
        <v>5261.5956599350084</v>
      </c>
      <c r="Q11" s="65">
        <f t="shared" si="2"/>
        <v>8.2500000000000004E-2</v>
      </c>
      <c r="R11" s="7">
        <f t="shared" si="12"/>
        <v>1976.1115784717877</v>
      </c>
      <c r="S11" s="7">
        <f t="shared" si="33"/>
        <v>21066.737700978196</v>
      </c>
      <c r="T11" s="7">
        <f t="shared" si="3"/>
        <v>764823.88842152827</v>
      </c>
      <c r="U11" s="7">
        <f t="shared" si="4"/>
        <v>23042.849279449983</v>
      </c>
      <c r="W11">
        <v>4</v>
      </c>
      <c r="X11" s="160">
        <v>44958</v>
      </c>
      <c r="Y11" s="7">
        <f t="shared" si="34"/>
        <v>765246.16674046195</v>
      </c>
      <c r="Z11" s="7">
        <f t="shared" si="35"/>
        <v>5626.5067525070672</v>
      </c>
      <c r="AA11" s="7">
        <f t="shared" si="36"/>
        <v>524.86564090398679</v>
      </c>
      <c r="AB11" s="65">
        <f t="shared" si="13"/>
        <v>8.2305380472215799E-3</v>
      </c>
      <c r="AC11" s="7">
        <f t="shared" si="14"/>
        <v>5101.6411116030804</v>
      </c>
      <c r="AD11" s="65">
        <f t="shared" si="15"/>
        <v>8.0000000000000016E-2</v>
      </c>
      <c r="AE11" s="7">
        <f t="shared" si="37"/>
        <v>2078.6989004421075</v>
      </c>
      <c r="AF11" s="7">
        <f t="shared" si="38"/>
        <v>20427.32810958616</v>
      </c>
      <c r="AG11" s="7">
        <f t="shared" si="16"/>
        <v>764721.30109955801</v>
      </c>
      <c r="AH11" s="7">
        <f t="shared" si="5"/>
        <v>22506.027010028269</v>
      </c>
      <c r="AJ11">
        <v>4</v>
      </c>
      <c r="AK11" s="160">
        <v>44958</v>
      </c>
      <c r="AL11" s="7">
        <f t="shared" si="39"/>
        <v>765165.89439716563</v>
      </c>
      <c r="AM11" s="7">
        <f t="shared" si="40"/>
        <v>5493.4490989467549</v>
      </c>
      <c r="AN11" s="7">
        <f t="shared" si="41"/>
        <v>551.75269763172673</v>
      </c>
      <c r="AO11" s="65">
        <f t="shared" si="17"/>
        <v>8.6530678119116737E-3</v>
      </c>
      <c r="AP11" s="7">
        <f t="shared" si="18"/>
        <v>4941.6964013150282</v>
      </c>
      <c r="AQ11" s="65">
        <f t="shared" si="19"/>
        <v>7.7499999999999999E-2</v>
      </c>
      <c r="AR11" s="7">
        <f t="shared" si="42"/>
        <v>2185.8583004660859</v>
      </c>
      <c r="AS11" s="7">
        <f t="shared" si="43"/>
        <v>19787.938095320933</v>
      </c>
      <c r="AT11" s="7">
        <f t="shared" si="20"/>
        <v>764614.14169953391</v>
      </c>
      <c r="AU11" s="7">
        <f t="shared" si="6"/>
        <v>21973.79639578702</v>
      </c>
      <c r="AW11">
        <v>4</v>
      </c>
      <c r="AX11" s="160">
        <v>44958</v>
      </c>
      <c r="AY11" s="7">
        <f t="shared" si="44"/>
        <v>765082.07702472026</v>
      </c>
      <c r="AZ11" s="7">
        <f t="shared" si="45"/>
        <v>5361.5768515826985</v>
      </c>
      <c r="BA11" s="7">
        <f t="shared" si="46"/>
        <v>579.81387017819725</v>
      </c>
      <c r="BB11" s="65">
        <f t="shared" si="21"/>
        <v>9.0941438194395933E-3</v>
      </c>
      <c r="BC11" s="7">
        <f t="shared" si="22"/>
        <v>4781.7629814045013</v>
      </c>
      <c r="BD11" s="65">
        <f t="shared" si="23"/>
        <v>7.4999999999999997E-2</v>
      </c>
      <c r="BE11" s="7">
        <f t="shared" si="47"/>
        <v>2297.7368454579846</v>
      </c>
      <c r="BF11" s="7">
        <f t="shared" si="48"/>
        <v>19148.570560872809</v>
      </c>
      <c r="BG11" s="7">
        <f t="shared" si="24"/>
        <v>764502.26315454207</v>
      </c>
      <c r="BH11" s="7">
        <f t="shared" si="7"/>
        <v>21446.307406330794</v>
      </c>
      <c r="BJ11">
        <v>4</v>
      </c>
      <c r="BK11" s="160">
        <v>44958</v>
      </c>
      <c r="BL11" s="7">
        <f t="shared" si="49"/>
        <v>764994.6030479694</v>
      </c>
      <c r="BM11" s="7">
        <f t="shared" si="50"/>
        <v>5230.927715470877</v>
      </c>
      <c r="BN11" s="7">
        <f t="shared" si="51"/>
        <v>609.08532205606207</v>
      </c>
      <c r="BO11" s="65">
        <f t="shared" si="25"/>
        <v>9.5543469660457573E-3</v>
      </c>
      <c r="BP11" s="7">
        <f t="shared" si="26"/>
        <v>4621.842393414815</v>
      </c>
      <c r="BQ11" s="65">
        <f t="shared" si="27"/>
        <v>7.2499999999999995E-2</v>
      </c>
      <c r="BR11" s="7">
        <f t="shared" si="52"/>
        <v>2414.4822740867203</v>
      </c>
      <c r="BS11" s="7">
        <f t="shared" si="53"/>
        <v>18509.228587796788</v>
      </c>
      <c r="BT11" s="7">
        <f t="shared" si="28"/>
        <v>764385.51772591332</v>
      </c>
      <c r="BU11" s="7">
        <f t="shared" si="8"/>
        <v>20923.710861883508</v>
      </c>
      <c r="BW11">
        <v>4</v>
      </c>
      <c r="BX11" s="160">
        <v>44958</v>
      </c>
      <c r="BY11" s="7">
        <f t="shared" si="54"/>
        <v>764903.3605712665</v>
      </c>
      <c r="BZ11" s="7">
        <f t="shared" si="55"/>
        <v>5101.5395330339725</v>
      </c>
      <c r="CA11" s="7">
        <f t="shared" si="56"/>
        <v>639.60326303491729</v>
      </c>
      <c r="CB11" s="65">
        <f t="shared" si="29"/>
        <v>1.0034259949762505E-2</v>
      </c>
      <c r="CC11" s="7">
        <f t="shared" si="30"/>
        <v>4461.9362699990552</v>
      </c>
      <c r="CD11" s="65">
        <f t="shared" si="57"/>
        <v>7.0000000000000007E-2</v>
      </c>
      <c r="CE11" s="7">
        <f t="shared" si="58"/>
        <v>2536.2426917684834</v>
      </c>
      <c r="CF11" s="7">
        <f t="shared" si="59"/>
        <v>17869.915440367407</v>
      </c>
      <c r="CG11" s="7">
        <f t="shared" si="31"/>
        <v>764263.75730823155</v>
      </c>
      <c r="CH11" s="7">
        <f t="shared" si="9"/>
        <v>20406.15813213589</v>
      </c>
    </row>
    <row r="12" spans="1:86" x14ac:dyDescent="0.3">
      <c r="A12" s="222">
        <f>A11+1</f>
        <v>2</v>
      </c>
      <c r="B12" s="47">
        <f t="shared" ref="B12:B40" si="60">VLOOKUP(A12*12,$J$7:$U$367,10)</f>
        <v>125545.68130024192</v>
      </c>
      <c r="C12" s="230">
        <f t="shared" ref="C12:C40" si="61">VLOOKUP(A12*12,$W$7:$AH$367,10)</f>
        <v>121693.36081367807</v>
      </c>
      <c r="D12" s="47">
        <f t="shared" ref="D12:D40" si="62">VLOOKUP(A12*12,$AJ$7:$AU$367,10)</f>
        <v>117842.03395646196</v>
      </c>
      <c r="E12" s="47">
        <f t="shared" ref="E12:E40" si="63">VLOOKUP(A12*12,$AW$7:$BH$367,10)</f>
        <v>113991.83582109574</v>
      </c>
      <c r="F12" s="47">
        <f t="shared" ref="F12:F40" si="64">VLOOKUP(A12*12,$BJ$7:$BU$367,10)</f>
        <v>110142.90929748294</v>
      </c>
      <c r="G12" s="80">
        <f t="shared" ref="G12:G40" si="65">VLOOKUP(A12*12,$BW$7:$CH$367,10)</f>
        <v>106295.40520079101</v>
      </c>
      <c r="H12" s="47"/>
      <c r="J12">
        <v>5</v>
      </c>
      <c r="K12" s="160">
        <v>44986</v>
      </c>
      <c r="L12" s="7">
        <f t="shared" si="32"/>
        <v>764823.88842152827</v>
      </c>
      <c r="M12" s="7">
        <f t="shared" si="10"/>
        <v>5760.7123198624959</v>
      </c>
      <c r="N12" s="7">
        <f t="shared" si="0"/>
        <v>502.5480869644889</v>
      </c>
      <c r="O12" s="65">
        <f t="shared" si="11"/>
        <v>7.8849224440674763E-3</v>
      </c>
      <c r="P12" s="7">
        <f t="shared" si="1"/>
        <v>5258.164232898007</v>
      </c>
      <c r="Q12" s="65">
        <f t="shared" si="2"/>
        <v>8.2500000000000004E-2</v>
      </c>
      <c r="R12" s="7">
        <f t="shared" si="12"/>
        <v>2478.6596654362766</v>
      </c>
      <c r="S12" s="7">
        <f t="shared" si="33"/>
        <v>26324.901933876201</v>
      </c>
      <c r="T12" s="7">
        <f t="shared" si="3"/>
        <v>764321.34033456375</v>
      </c>
      <c r="U12" s="7">
        <f t="shared" si="4"/>
        <v>28803.561599312477</v>
      </c>
      <c r="W12">
        <v>5</v>
      </c>
      <c r="X12" s="160">
        <v>44986</v>
      </c>
      <c r="Y12" s="7">
        <f t="shared" si="34"/>
        <v>764721.30109955801</v>
      </c>
      <c r="Z12" s="7">
        <f t="shared" si="35"/>
        <v>5626.5067525070672</v>
      </c>
      <c r="AA12" s="7">
        <f t="shared" si="36"/>
        <v>528.36474517668012</v>
      </c>
      <c r="AB12" s="65">
        <f t="shared" si="13"/>
        <v>8.2910949819282147E-3</v>
      </c>
      <c r="AC12" s="7">
        <f t="shared" si="14"/>
        <v>5098.1420073303871</v>
      </c>
      <c r="AD12" s="65">
        <f t="shared" si="15"/>
        <v>0.08</v>
      </c>
      <c r="AE12" s="7">
        <f t="shared" si="37"/>
        <v>2607.0636456187876</v>
      </c>
      <c r="AF12" s="7">
        <f t="shared" si="38"/>
        <v>25525.470116916549</v>
      </c>
      <c r="AG12" s="7">
        <f t="shared" si="16"/>
        <v>764192.93635438138</v>
      </c>
      <c r="AH12" s="7">
        <f t="shared" si="5"/>
        <v>28132.533762535335</v>
      </c>
      <c r="AJ12">
        <v>5</v>
      </c>
      <c r="AK12" s="160">
        <v>44986</v>
      </c>
      <c r="AL12" s="7">
        <f t="shared" si="39"/>
        <v>764614.14169953391</v>
      </c>
      <c r="AM12" s="7">
        <f t="shared" si="40"/>
        <v>5493.4490989467549</v>
      </c>
      <c r="AN12" s="7">
        <f t="shared" si="41"/>
        <v>555.31610047059803</v>
      </c>
      <c r="AO12" s="65">
        <f t="shared" si="17"/>
        <v>8.715236669354998E-3</v>
      </c>
      <c r="AP12" s="7">
        <f t="shared" si="18"/>
        <v>4938.1329984761569</v>
      </c>
      <c r="AQ12" s="65">
        <f t="shared" si="19"/>
        <v>7.7500000000000013E-2</v>
      </c>
      <c r="AR12" s="7">
        <f t="shared" si="42"/>
        <v>2741.1744009366839</v>
      </c>
      <c r="AS12" s="7">
        <f t="shared" si="43"/>
        <v>24726.071093797091</v>
      </c>
      <c r="AT12" s="7">
        <f t="shared" si="20"/>
        <v>764058.8255990633</v>
      </c>
      <c r="AU12" s="7">
        <f t="shared" si="6"/>
        <v>27467.245494733776</v>
      </c>
      <c r="AW12">
        <v>5</v>
      </c>
      <c r="AX12" s="160">
        <v>44986</v>
      </c>
      <c r="AY12" s="7">
        <f t="shared" si="44"/>
        <v>764502.26315454207</v>
      </c>
      <c r="AZ12" s="7">
        <f t="shared" si="45"/>
        <v>5361.5768515826985</v>
      </c>
      <c r="BA12" s="7">
        <f t="shared" si="46"/>
        <v>583.43770686681091</v>
      </c>
      <c r="BB12" s="65">
        <f t="shared" si="21"/>
        <v>9.1579225070082572E-3</v>
      </c>
      <c r="BC12" s="7">
        <f t="shared" si="22"/>
        <v>4778.1391447158876</v>
      </c>
      <c r="BD12" s="65">
        <f t="shared" si="23"/>
        <v>7.4999999999999997E-2</v>
      </c>
      <c r="BE12" s="7">
        <f t="shared" si="47"/>
        <v>2881.1745523247955</v>
      </c>
      <c r="BF12" s="7">
        <f t="shared" si="48"/>
        <v>23926.709705588699</v>
      </c>
      <c r="BG12" s="7">
        <f t="shared" si="24"/>
        <v>763918.82544767531</v>
      </c>
      <c r="BH12" s="7">
        <f t="shared" si="7"/>
        <v>26807.884257913494</v>
      </c>
      <c r="BJ12">
        <v>5</v>
      </c>
      <c r="BK12" s="160">
        <v>44986</v>
      </c>
      <c r="BL12" s="7">
        <f t="shared" si="49"/>
        <v>764385.51772591332</v>
      </c>
      <c r="BM12" s="7">
        <f t="shared" si="50"/>
        <v>5230.927715470877</v>
      </c>
      <c r="BN12" s="7">
        <f t="shared" si="51"/>
        <v>612.76521254348427</v>
      </c>
      <c r="BO12" s="65">
        <f t="shared" si="25"/>
        <v>9.6197303324085884E-3</v>
      </c>
      <c r="BP12" s="7">
        <f t="shared" si="26"/>
        <v>4618.1625029273928</v>
      </c>
      <c r="BQ12" s="65">
        <f t="shared" si="27"/>
        <v>7.2499999999999995E-2</v>
      </c>
      <c r="BR12" s="7">
        <f t="shared" si="52"/>
        <v>3027.2474866302045</v>
      </c>
      <c r="BS12" s="7">
        <f t="shared" si="53"/>
        <v>23127.391090724181</v>
      </c>
      <c r="BT12" s="7">
        <f t="shared" si="28"/>
        <v>763772.75251336978</v>
      </c>
      <c r="BU12" s="7">
        <f t="shared" si="8"/>
        <v>26154.638577354384</v>
      </c>
      <c r="BW12">
        <v>5</v>
      </c>
      <c r="BX12" s="160">
        <v>44986</v>
      </c>
      <c r="BY12" s="7">
        <f t="shared" si="54"/>
        <v>764263.75730823155</v>
      </c>
      <c r="BZ12" s="7">
        <f t="shared" si="55"/>
        <v>5101.5395330339725</v>
      </c>
      <c r="CA12" s="7">
        <f t="shared" si="56"/>
        <v>643.33428206928784</v>
      </c>
      <c r="CB12" s="65">
        <f t="shared" si="29"/>
        <v>1.0101239671526034E-2</v>
      </c>
      <c r="CC12" s="7">
        <f t="shared" si="30"/>
        <v>4458.2052509646846</v>
      </c>
      <c r="CD12" s="65">
        <f t="shared" si="57"/>
        <v>7.0000000000000007E-2</v>
      </c>
      <c r="CE12" s="7">
        <f t="shared" si="58"/>
        <v>3179.5769738377712</v>
      </c>
      <c r="CF12" s="7">
        <f t="shared" si="59"/>
        <v>22328.120691332093</v>
      </c>
      <c r="CG12" s="7">
        <f t="shared" si="31"/>
        <v>763620.42302616232</v>
      </c>
      <c r="CH12" s="7">
        <f t="shared" si="9"/>
        <v>25507.697665169864</v>
      </c>
    </row>
    <row r="13" spans="1:86" x14ac:dyDescent="0.3">
      <c r="A13" s="222">
        <f t="shared" ref="A13:A40" si="66">A12+1</f>
        <v>3</v>
      </c>
      <c r="B13" s="47">
        <f t="shared" si="60"/>
        <v>187490.38239855552</v>
      </c>
      <c r="C13" s="230">
        <f t="shared" si="61"/>
        <v>181698.4249147904</v>
      </c>
      <c r="D13" s="47">
        <f t="shared" si="62"/>
        <v>175908.86700996078</v>
      </c>
      <c r="E13" s="47">
        <f t="shared" si="63"/>
        <v>170122.01863438942</v>
      </c>
      <c r="F13" s="47">
        <f t="shared" si="64"/>
        <v>164338.20690565492</v>
      </c>
      <c r="G13" s="80">
        <f t="shared" si="65"/>
        <v>158557.77633475259</v>
      </c>
      <c r="H13" s="47"/>
      <c r="J13">
        <v>6</v>
      </c>
      <c r="K13" s="160">
        <v>45017</v>
      </c>
      <c r="L13" s="7">
        <f t="shared" si="32"/>
        <v>764321.34033456375</v>
      </c>
      <c r="M13" s="7">
        <f t="shared" si="10"/>
        <v>5760.7123198624959</v>
      </c>
      <c r="N13" s="7">
        <f t="shared" si="0"/>
        <v>506.0031050623702</v>
      </c>
      <c r="O13" s="65">
        <f t="shared" si="11"/>
        <v>7.9443513353827724E-3</v>
      </c>
      <c r="P13" s="7">
        <f t="shared" si="1"/>
        <v>5254.7092148001257</v>
      </c>
      <c r="Q13" s="65">
        <f t="shared" si="2"/>
        <v>8.2500000000000004E-2</v>
      </c>
      <c r="R13" s="7">
        <f t="shared" si="12"/>
        <v>2984.6627704986468</v>
      </c>
      <c r="S13" s="7">
        <f t="shared" si="33"/>
        <v>31579.611148676326</v>
      </c>
      <c r="T13" s="7">
        <f t="shared" si="3"/>
        <v>763815.33722950134</v>
      </c>
      <c r="U13" s="7">
        <f t="shared" si="4"/>
        <v>34564.273919174972</v>
      </c>
      <c r="W13">
        <v>6</v>
      </c>
      <c r="X13" s="160">
        <v>45017</v>
      </c>
      <c r="Y13" s="7">
        <f t="shared" si="34"/>
        <v>764192.93635438138</v>
      </c>
      <c r="Z13" s="7">
        <f t="shared" si="35"/>
        <v>5626.5067525070672</v>
      </c>
      <c r="AA13" s="7">
        <f t="shared" si="36"/>
        <v>531.88717681119124</v>
      </c>
      <c r="AB13" s="65">
        <f t="shared" si="13"/>
        <v>8.352139647067415E-3</v>
      </c>
      <c r="AC13" s="7">
        <f t="shared" si="14"/>
        <v>5094.6195756958759</v>
      </c>
      <c r="AD13" s="65">
        <f t="shared" si="15"/>
        <v>0.08</v>
      </c>
      <c r="AE13" s="7">
        <f t="shared" si="37"/>
        <v>3138.9508224299789</v>
      </c>
      <c r="AF13" s="7">
        <f t="shared" si="38"/>
        <v>30620.089692612426</v>
      </c>
      <c r="AG13" s="7">
        <f t="shared" si="16"/>
        <v>763661.04917757015</v>
      </c>
      <c r="AH13" s="7">
        <f t="shared" si="5"/>
        <v>33759.040515042405</v>
      </c>
      <c r="AJ13">
        <v>6</v>
      </c>
      <c r="AK13" s="160">
        <v>45017</v>
      </c>
      <c r="AL13" s="7">
        <f t="shared" si="39"/>
        <v>764058.8255990633</v>
      </c>
      <c r="AM13" s="7">
        <f t="shared" si="40"/>
        <v>5493.4490989467549</v>
      </c>
      <c r="AN13" s="7">
        <f t="shared" si="41"/>
        <v>558.90251695280404</v>
      </c>
      <c r="AO13" s="65">
        <f t="shared" si="17"/>
        <v>8.7778976941665886E-3</v>
      </c>
      <c r="AP13" s="7">
        <f t="shared" si="18"/>
        <v>4934.5465819939509</v>
      </c>
      <c r="AQ13" s="65">
        <f t="shared" si="19"/>
        <v>7.7500000000000013E-2</v>
      </c>
      <c r="AR13" s="7">
        <f t="shared" si="42"/>
        <v>3300.076917889488</v>
      </c>
      <c r="AS13" s="7">
        <f t="shared" si="43"/>
        <v>29660.617675791043</v>
      </c>
      <c r="AT13" s="7">
        <f t="shared" si="20"/>
        <v>763499.92308211047</v>
      </c>
      <c r="AU13" s="7">
        <f t="shared" si="6"/>
        <v>32960.694593680528</v>
      </c>
      <c r="AW13">
        <v>6</v>
      </c>
      <c r="AX13" s="160">
        <v>45017</v>
      </c>
      <c r="AY13" s="7">
        <f t="shared" si="44"/>
        <v>763918.82544767531</v>
      </c>
      <c r="AZ13" s="7">
        <f t="shared" si="45"/>
        <v>5361.5768515826985</v>
      </c>
      <c r="BA13" s="7">
        <f t="shared" si="46"/>
        <v>587.08419253472857</v>
      </c>
      <c r="BB13" s="65">
        <f t="shared" si="21"/>
        <v>9.2221975368759791E-3</v>
      </c>
      <c r="BC13" s="7">
        <f t="shared" si="22"/>
        <v>4774.4926590479699</v>
      </c>
      <c r="BD13" s="65">
        <f t="shared" si="23"/>
        <v>7.4999999999999997E-2</v>
      </c>
      <c r="BE13" s="7">
        <f t="shared" si="47"/>
        <v>3468.2587448595241</v>
      </c>
      <c r="BF13" s="7">
        <f t="shared" si="48"/>
        <v>28701.202364636669</v>
      </c>
      <c r="BG13" s="7">
        <f t="shared" si="24"/>
        <v>763331.74125514063</v>
      </c>
      <c r="BH13" s="7">
        <f t="shared" si="7"/>
        <v>32169.461109496195</v>
      </c>
      <c r="BJ13">
        <v>6</v>
      </c>
      <c r="BK13" s="160">
        <v>45017</v>
      </c>
      <c r="BL13" s="7">
        <f t="shared" si="49"/>
        <v>763772.75251336978</v>
      </c>
      <c r="BM13" s="7">
        <f t="shared" si="50"/>
        <v>5230.927715470877</v>
      </c>
      <c r="BN13" s="7">
        <f t="shared" si="51"/>
        <v>616.4673357026013</v>
      </c>
      <c r="BO13" s="65">
        <f t="shared" si="25"/>
        <v>9.6856139526942889E-3</v>
      </c>
      <c r="BP13" s="7">
        <f t="shared" si="26"/>
        <v>4614.4603797682757</v>
      </c>
      <c r="BQ13" s="65">
        <f t="shared" si="27"/>
        <v>7.2499999999999995E-2</v>
      </c>
      <c r="BR13" s="7">
        <f t="shared" si="52"/>
        <v>3643.7148223328059</v>
      </c>
      <c r="BS13" s="7">
        <f t="shared" si="53"/>
        <v>27741.851470492456</v>
      </c>
      <c r="BT13" s="7">
        <f t="shared" si="28"/>
        <v>763156.28517766716</v>
      </c>
      <c r="BU13" s="7">
        <f t="shared" si="8"/>
        <v>31385.566292825264</v>
      </c>
      <c r="BW13">
        <v>6</v>
      </c>
      <c r="BX13" s="160">
        <v>45017</v>
      </c>
      <c r="BY13" s="7">
        <f t="shared" si="54"/>
        <v>763620.42302616232</v>
      </c>
      <c r="BZ13" s="7">
        <f t="shared" si="55"/>
        <v>5101.5395330339725</v>
      </c>
      <c r="CA13" s="7">
        <f t="shared" si="56"/>
        <v>647.08706538135903</v>
      </c>
      <c r="CB13" s="65">
        <f t="shared" si="29"/>
        <v>1.0168723295540081E-2</v>
      </c>
      <c r="CC13" s="7">
        <f t="shared" si="30"/>
        <v>4454.4524676526134</v>
      </c>
      <c r="CD13" s="65">
        <f t="shared" si="57"/>
        <v>7.0000000000000007E-2</v>
      </c>
      <c r="CE13" s="7">
        <f t="shared" si="58"/>
        <v>3826.6640392191302</v>
      </c>
      <c r="CF13" s="7">
        <f t="shared" si="59"/>
        <v>26782.573158984706</v>
      </c>
      <c r="CG13" s="7">
        <f t="shared" si="31"/>
        <v>762973.33596078097</v>
      </c>
      <c r="CH13" s="7">
        <f t="shared" si="9"/>
        <v>30609.237198203835</v>
      </c>
    </row>
    <row r="14" spans="1:86" x14ac:dyDescent="0.3">
      <c r="A14" s="222">
        <f t="shared" si="66"/>
        <v>4</v>
      </c>
      <c r="B14" s="47">
        <f t="shared" si="60"/>
        <v>248819.48430619875</v>
      </c>
      <c r="C14" s="230">
        <f t="shared" si="61"/>
        <v>241079.91231616153</v>
      </c>
      <c r="D14" s="47">
        <f t="shared" si="62"/>
        <v>233344.8771141746</v>
      </c>
      <c r="E14" s="47">
        <f t="shared" si="63"/>
        <v>225614.9356742868</v>
      </c>
      <c r="F14" s="47">
        <f t="shared" si="64"/>
        <v>217890.67452494887</v>
      </c>
      <c r="G14" s="80">
        <f t="shared" si="65"/>
        <v>210172.71003971511</v>
      </c>
      <c r="H14" s="47"/>
      <c r="J14">
        <v>7</v>
      </c>
      <c r="K14" s="160">
        <v>45047</v>
      </c>
      <c r="L14" s="7">
        <f t="shared" si="32"/>
        <v>763815.33722950134</v>
      </c>
      <c r="M14" s="7">
        <f t="shared" si="10"/>
        <v>5760.7123198624959</v>
      </c>
      <c r="N14" s="7">
        <f t="shared" si="0"/>
        <v>509.48187640967444</v>
      </c>
      <c r="O14" s="65">
        <f t="shared" si="11"/>
        <v>8.0042678104525981E-3</v>
      </c>
      <c r="P14" s="7">
        <f t="shared" si="1"/>
        <v>5251.2304434528214</v>
      </c>
      <c r="Q14" s="65">
        <f t="shared" si="2"/>
        <v>8.2500000000000004E-2</v>
      </c>
      <c r="R14" s="7">
        <f t="shared" si="12"/>
        <v>3494.1446469083212</v>
      </c>
      <c r="S14" s="7">
        <f t="shared" si="33"/>
        <v>36830.841592129145</v>
      </c>
      <c r="T14" s="7">
        <f t="shared" si="3"/>
        <v>763305.85535309161</v>
      </c>
      <c r="U14" s="7">
        <f t="shared" si="4"/>
        <v>40324.986239037469</v>
      </c>
      <c r="W14">
        <v>7</v>
      </c>
      <c r="X14" s="160">
        <v>45047</v>
      </c>
      <c r="Y14" s="7">
        <f t="shared" si="34"/>
        <v>763661.04917757015</v>
      </c>
      <c r="Z14" s="7">
        <f t="shared" si="35"/>
        <v>5626.5067525070672</v>
      </c>
      <c r="AA14" s="7">
        <f t="shared" si="36"/>
        <v>535.43309132326613</v>
      </c>
      <c r="AB14" s="65">
        <f t="shared" si="13"/>
        <v>8.4136765948700058E-3</v>
      </c>
      <c r="AC14" s="7">
        <f t="shared" si="14"/>
        <v>5091.0736611838011</v>
      </c>
      <c r="AD14" s="65">
        <f t="shared" si="15"/>
        <v>0.08</v>
      </c>
      <c r="AE14" s="7">
        <f t="shared" si="37"/>
        <v>3674.383913753245</v>
      </c>
      <c r="AF14" s="7">
        <f t="shared" si="38"/>
        <v>35711.163353796226</v>
      </c>
      <c r="AG14" s="7">
        <f t="shared" si="16"/>
        <v>763125.61608624691</v>
      </c>
      <c r="AH14" s="7">
        <f t="shared" si="5"/>
        <v>39385.547267549468</v>
      </c>
      <c r="AJ14">
        <v>7</v>
      </c>
      <c r="AK14" s="160">
        <v>45047</v>
      </c>
      <c r="AL14" s="7">
        <f t="shared" si="39"/>
        <v>763499.92308211047</v>
      </c>
      <c r="AM14" s="7">
        <f t="shared" si="40"/>
        <v>5493.4490989467549</v>
      </c>
      <c r="AN14" s="7">
        <f t="shared" si="41"/>
        <v>562.51209570812443</v>
      </c>
      <c r="AO14" s="65">
        <f t="shared" si="17"/>
        <v>8.8410554401215698E-3</v>
      </c>
      <c r="AP14" s="7">
        <f t="shared" si="18"/>
        <v>4930.9370032386305</v>
      </c>
      <c r="AQ14" s="65">
        <f t="shared" si="19"/>
        <v>7.7500000000000013E-2</v>
      </c>
      <c r="AR14" s="7">
        <f t="shared" si="42"/>
        <v>3862.5890135976124</v>
      </c>
      <c r="AS14" s="7">
        <f t="shared" si="43"/>
        <v>34591.554679029672</v>
      </c>
      <c r="AT14" s="7">
        <f t="shared" si="20"/>
        <v>762937.4109864023</v>
      </c>
      <c r="AU14" s="7">
        <f t="shared" si="6"/>
        <v>38454.143692627287</v>
      </c>
      <c r="AW14">
        <v>7</v>
      </c>
      <c r="AX14" s="160">
        <v>45047</v>
      </c>
      <c r="AY14" s="7">
        <f t="shared" si="44"/>
        <v>763331.74125514063</v>
      </c>
      <c r="AZ14" s="7">
        <f t="shared" si="45"/>
        <v>5361.5768515826985</v>
      </c>
      <c r="BA14" s="7">
        <f t="shared" si="46"/>
        <v>590.7534687380703</v>
      </c>
      <c r="BB14" s="65">
        <f t="shared" si="21"/>
        <v>9.2869734634647653E-3</v>
      </c>
      <c r="BC14" s="7">
        <f t="shared" si="22"/>
        <v>4770.8233828446282</v>
      </c>
      <c r="BD14" s="65">
        <f t="shared" si="23"/>
        <v>7.4999999999999997E-2</v>
      </c>
      <c r="BE14" s="7">
        <f t="shared" si="47"/>
        <v>4059.0122135975944</v>
      </c>
      <c r="BF14" s="7">
        <f t="shared" si="48"/>
        <v>33472.025747481297</v>
      </c>
      <c r="BG14" s="7">
        <f t="shared" si="24"/>
        <v>762740.98778640258</v>
      </c>
      <c r="BH14" s="7">
        <f t="shared" si="7"/>
        <v>37531.037961078895</v>
      </c>
      <c r="BJ14">
        <v>7</v>
      </c>
      <c r="BK14" s="160">
        <v>45047</v>
      </c>
      <c r="BL14" s="7">
        <f t="shared" si="49"/>
        <v>763156.28517766716</v>
      </c>
      <c r="BM14" s="7">
        <f t="shared" si="50"/>
        <v>5230.927715470877</v>
      </c>
      <c r="BN14" s="7">
        <f t="shared" si="51"/>
        <v>620.19182585580438</v>
      </c>
      <c r="BO14" s="65">
        <f t="shared" si="25"/>
        <v>9.7520023811859743E-3</v>
      </c>
      <c r="BP14" s="7">
        <f t="shared" si="26"/>
        <v>4610.7358896150727</v>
      </c>
      <c r="BQ14" s="65">
        <f t="shared" si="27"/>
        <v>7.2500000000000009E-2</v>
      </c>
      <c r="BR14" s="7">
        <f t="shared" si="52"/>
        <v>4263.9066481886102</v>
      </c>
      <c r="BS14" s="7">
        <f t="shared" si="53"/>
        <v>32352.587360107529</v>
      </c>
      <c r="BT14" s="7">
        <f t="shared" si="28"/>
        <v>762536.0933518114</v>
      </c>
      <c r="BU14" s="7">
        <f t="shared" si="8"/>
        <v>36616.49400829614</v>
      </c>
      <c r="BW14">
        <v>7</v>
      </c>
      <c r="BX14" s="160">
        <v>45047</v>
      </c>
      <c r="BY14" s="7">
        <f t="shared" si="54"/>
        <v>762973.33596078097</v>
      </c>
      <c r="BZ14" s="7">
        <f t="shared" si="55"/>
        <v>5101.5395330339725</v>
      </c>
      <c r="CA14" s="7">
        <f t="shared" si="56"/>
        <v>650.86173992941622</v>
      </c>
      <c r="CB14" s="65">
        <f t="shared" si="29"/>
        <v>1.0236715375272916E-2</v>
      </c>
      <c r="CC14" s="7">
        <f t="shared" si="30"/>
        <v>4450.6777931045563</v>
      </c>
      <c r="CD14" s="65">
        <f t="shared" si="57"/>
        <v>7.0000000000000007E-2</v>
      </c>
      <c r="CE14" s="7">
        <f t="shared" si="58"/>
        <v>4477.5257791485465</v>
      </c>
      <c r="CF14" s="7">
        <f t="shared" si="59"/>
        <v>31233.250952089264</v>
      </c>
      <c r="CG14" s="7">
        <f t="shared" si="31"/>
        <v>762322.47422085155</v>
      </c>
      <c r="CH14" s="7">
        <f t="shared" si="9"/>
        <v>35710.776731237813</v>
      </c>
    </row>
    <row r="15" spans="1:86" x14ac:dyDescent="0.3">
      <c r="A15" s="222">
        <f t="shared" si="66"/>
        <v>5</v>
      </c>
      <c r="B15" s="47">
        <f t="shared" si="60"/>
        <v>309480.23501199041</v>
      </c>
      <c r="C15" s="230">
        <f t="shared" si="61"/>
        <v>299786.06645925622</v>
      </c>
      <c r="D15" s="47">
        <f t="shared" si="62"/>
        <v>290099.40098698239</v>
      </c>
      <c r="E15" s="47">
        <f t="shared" si="63"/>
        <v>280421.11434263713</v>
      </c>
      <c r="F15" s="47">
        <f t="shared" si="64"/>
        <v>270752.12671386712</v>
      </c>
      <c r="G15" s="80">
        <f t="shared" si="65"/>
        <v>261093.40301158692</v>
      </c>
      <c r="H15" s="47"/>
      <c r="J15">
        <v>8</v>
      </c>
      <c r="K15" s="160">
        <v>45078</v>
      </c>
      <c r="L15" s="7">
        <f t="shared" si="32"/>
        <v>763305.85535309161</v>
      </c>
      <c r="M15" s="7">
        <f t="shared" si="10"/>
        <v>5760.7123198624959</v>
      </c>
      <c r="N15" s="7">
        <f t="shared" si="0"/>
        <v>512.98456430999067</v>
      </c>
      <c r="O15" s="65">
        <f t="shared" si="11"/>
        <v>8.0646764708392268E-3</v>
      </c>
      <c r="P15" s="7">
        <f t="shared" si="1"/>
        <v>5247.7277555525052</v>
      </c>
      <c r="Q15" s="65">
        <f t="shared" si="2"/>
        <v>8.2500000000000018E-2</v>
      </c>
      <c r="R15" s="7">
        <f t="shared" si="12"/>
        <v>4007.1292112183119</v>
      </c>
      <c r="S15" s="7">
        <f t="shared" si="33"/>
        <v>42078.569347681652</v>
      </c>
      <c r="T15" s="7">
        <f t="shared" si="3"/>
        <v>762792.87078878167</v>
      </c>
      <c r="U15" s="7">
        <f t="shared" si="4"/>
        <v>46085.698558899967</v>
      </c>
      <c r="W15">
        <v>8</v>
      </c>
      <c r="X15" s="160">
        <v>45078</v>
      </c>
      <c r="Y15" s="7">
        <f t="shared" si="34"/>
        <v>763125.61608624691</v>
      </c>
      <c r="Z15" s="7">
        <f t="shared" si="35"/>
        <v>5626.5067525070672</v>
      </c>
      <c r="AA15" s="7">
        <f t="shared" si="36"/>
        <v>539.00264526542105</v>
      </c>
      <c r="AB15" s="65">
        <f t="shared" si="13"/>
        <v>8.4757104293745125E-3</v>
      </c>
      <c r="AC15" s="7">
        <f t="shared" si="14"/>
        <v>5087.5041072416461</v>
      </c>
      <c r="AD15" s="65">
        <f t="shared" si="15"/>
        <v>0.08</v>
      </c>
      <c r="AE15" s="7">
        <f t="shared" si="37"/>
        <v>4213.386559018666</v>
      </c>
      <c r="AF15" s="7">
        <f t="shared" si="38"/>
        <v>40798.667461037869</v>
      </c>
      <c r="AG15" s="7">
        <f t="shared" si="16"/>
        <v>762586.61344098148</v>
      </c>
      <c r="AH15" s="7">
        <f t="shared" si="5"/>
        <v>45012.054020056537</v>
      </c>
      <c r="AJ15">
        <v>8</v>
      </c>
      <c r="AK15" s="160">
        <v>45078</v>
      </c>
      <c r="AL15" s="7">
        <f t="shared" si="39"/>
        <v>762937.4109864023</v>
      </c>
      <c r="AM15" s="7">
        <f t="shared" si="40"/>
        <v>5493.4490989467549</v>
      </c>
      <c r="AN15" s="7">
        <f t="shared" si="41"/>
        <v>566.14498632623963</v>
      </c>
      <c r="AO15" s="65">
        <f t="shared" si="17"/>
        <v>8.9047145127294849E-3</v>
      </c>
      <c r="AP15" s="7">
        <f t="shared" si="18"/>
        <v>4927.3041126205153</v>
      </c>
      <c r="AQ15" s="65">
        <f t="shared" si="19"/>
        <v>7.7500000000000013E-2</v>
      </c>
      <c r="AR15" s="7">
        <f t="shared" si="42"/>
        <v>4428.733999923852</v>
      </c>
      <c r="AS15" s="7">
        <f t="shared" si="43"/>
        <v>39518.858791650186</v>
      </c>
      <c r="AT15" s="7">
        <f t="shared" si="20"/>
        <v>762371.26600007608</v>
      </c>
      <c r="AU15" s="7">
        <f t="shared" si="6"/>
        <v>43947.592791574039</v>
      </c>
      <c r="AW15">
        <v>8</v>
      </c>
      <c r="AX15" s="160">
        <v>45078</v>
      </c>
      <c r="AY15" s="7">
        <f t="shared" si="44"/>
        <v>762740.98778640258</v>
      </c>
      <c r="AZ15" s="7">
        <f t="shared" si="45"/>
        <v>5361.5768515826985</v>
      </c>
      <c r="BA15" s="7">
        <f t="shared" si="46"/>
        <v>594.44567791768259</v>
      </c>
      <c r="BB15" s="65">
        <f t="shared" si="21"/>
        <v>9.3522548928625417E-3</v>
      </c>
      <c r="BC15" s="7">
        <f t="shared" si="22"/>
        <v>4767.1311736650159</v>
      </c>
      <c r="BD15" s="65">
        <f t="shared" si="23"/>
        <v>7.4999999999999997E-2</v>
      </c>
      <c r="BE15" s="7">
        <f t="shared" si="47"/>
        <v>4653.457891515277</v>
      </c>
      <c r="BF15" s="7">
        <f t="shared" si="48"/>
        <v>38239.156921146314</v>
      </c>
      <c r="BG15" s="7">
        <f t="shared" si="24"/>
        <v>762146.54210848489</v>
      </c>
      <c r="BH15" s="7">
        <f t="shared" si="7"/>
        <v>42892.614812661588</v>
      </c>
      <c r="BJ15">
        <v>8</v>
      </c>
      <c r="BK15" s="160">
        <v>45078</v>
      </c>
      <c r="BL15" s="7">
        <f t="shared" si="49"/>
        <v>762536.0933518114</v>
      </c>
      <c r="BM15" s="7">
        <f t="shared" si="50"/>
        <v>5230.927715470877</v>
      </c>
      <c r="BN15" s="7">
        <f t="shared" si="51"/>
        <v>623.93881813701682</v>
      </c>
      <c r="BO15" s="65">
        <f t="shared" si="25"/>
        <v>9.8189002237692117E-3</v>
      </c>
      <c r="BP15" s="7">
        <f t="shared" si="26"/>
        <v>4606.9888973338602</v>
      </c>
      <c r="BQ15" s="65">
        <f t="shared" si="27"/>
        <v>7.2499999999999995E-2</v>
      </c>
      <c r="BR15" s="7">
        <f t="shared" si="52"/>
        <v>4887.8454663256271</v>
      </c>
      <c r="BS15" s="7">
        <f t="shared" si="53"/>
        <v>36959.576257441389</v>
      </c>
      <c r="BT15" s="7">
        <f t="shared" si="28"/>
        <v>761912.15453367436</v>
      </c>
      <c r="BU15" s="7">
        <f t="shared" si="8"/>
        <v>41847.421723767016</v>
      </c>
      <c r="BW15">
        <v>8</v>
      </c>
      <c r="BX15" s="160">
        <v>45078</v>
      </c>
      <c r="BY15" s="7">
        <f t="shared" si="54"/>
        <v>762322.47422085155</v>
      </c>
      <c r="BZ15" s="7">
        <f t="shared" si="55"/>
        <v>5101.5395330339725</v>
      </c>
      <c r="CA15" s="7">
        <f t="shared" si="56"/>
        <v>654.65843341233813</v>
      </c>
      <c r="CB15" s="65">
        <f t="shared" si="29"/>
        <v>1.0305220515736931E-2</v>
      </c>
      <c r="CC15" s="7">
        <f t="shared" si="30"/>
        <v>4446.8810996216343</v>
      </c>
      <c r="CD15" s="65">
        <f t="shared" si="57"/>
        <v>7.0000000000000007E-2</v>
      </c>
      <c r="CE15" s="7">
        <f t="shared" si="58"/>
        <v>5132.1842125608846</v>
      </c>
      <c r="CF15" s="7">
        <f t="shared" si="59"/>
        <v>35680.132051710898</v>
      </c>
      <c r="CG15" s="7">
        <f t="shared" si="31"/>
        <v>761667.81578743923</v>
      </c>
      <c r="CH15" s="7">
        <f t="shared" si="9"/>
        <v>40812.31626427178</v>
      </c>
    </row>
    <row r="16" spans="1:86" x14ac:dyDescent="0.3">
      <c r="A16" s="222">
        <f t="shared" si="66"/>
        <v>6</v>
      </c>
      <c r="B16" s="47">
        <f t="shared" si="60"/>
        <v>369415.36207209504</v>
      </c>
      <c r="C16" s="230">
        <f t="shared" si="61"/>
        <v>357760.83501670696</v>
      </c>
      <c r="D16" s="47">
        <f t="shared" si="62"/>
        <v>346117.70642619935</v>
      </c>
      <c r="E16" s="47">
        <f t="shared" si="63"/>
        <v>334487.24135492306</v>
      </c>
      <c r="F16" s="47">
        <f t="shared" si="64"/>
        <v>322870.76613225689</v>
      </c>
      <c r="G16" s="80">
        <f t="shared" si="65"/>
        <v>311269.66853163921</v>
      </c>
      <c r="H16" s="47"/>
      <c r="J16">
        <v>9</v>
      </c>
      <c r="K16" s="160">
        <v>45108</v>
      </c>
      <c r="L16" s="7">
        <f t="shared" si="32"/>
        <v>762792.87078878167</v>
      </c>
      <c r="M16" s="7">
        <f t="shared" si="10"/>
        <v>5760.7123198624959</v>
      </c>
      <c r="N16" s="7">
        <f t="shared" si="0"/>
        <v>516.51133318962184</v>
      </c>
      <c r="O16" s="65">
        <f t="shared" si="11"/>
        <v>8.1255819707205072E-3</v>
      </c>
      <c r="P16" s="7">
        <f t="shared" si="1"/>
        <v>5244.200986672874</v>
      </c>
      <c r="Q16" s="65">
        <f t="shared" si="2"/>
        <v>8.2500000000000004E-2</v>
      </c>
      <c r="R16" s="7">
        <f t="shared" si="12"/>
        <v>4523.6405444079337</v>
      </c>
      <c r="S16" s="7">
        <f t="shared" si="33"/>
        <v>47322.770334354529</v>
      </c>
      <c r="T16" s="7">
        <f t="shared" si="3"/>
        <v>762276.359455592</v>
      </c>
      <c r="U16" s="7">
        <f t="shared" si="4"/>
        <v>51846.410878762465</v>
      </c>
      <c r="W16">
        <v>9</v>
      </c>
      <c r="X16" s="160">
        <v>45108</v>
      </c>
      <c r="Y16" s="7">
        <f t="shared" si="34"/>
        <v>762586.61344098148</v>
      </c>
      <c r="Z16" s="7">
        <f t="shared" si="35"/>
        <v>5626.5067525070672</v>
      </c>
      <c r="AA16" s="7">
        <f t="shared" si="36"/>
        <v>542.59599623385657</v>
      </c>
      <c r="AB16" s="65">
        <f t="shared" si="13"/>
        <v>8.5382458071566886E-3</v>
      </c>
      <c r="AC16" s="7">
        <f t="shared" si="14"/>
        <v>5083.9107562732106</v>
      </c>
      <c r="AD16" s="65">
        <f t="shared" si="15"/>
        <v>8.0000000000000016E-2</v>
      </c>
      <c r="AE16" s="7">
        <f t="shared" si="37"/>
        <v>4755.9825552525226</v>
      </c>
      <c r="AF16" s="7">
        <f t="shared" si="38"/>
        <v>45882.578217311078</v>
      </c>
      <c r="AG16" s="7">
        <f t="shared" si="16"/>
        <v>762044.01744474762</v>
      </c>
      <c r="AH16" s="7">
        <f t="shared" si="5"/>
        <v>50638.5607725636</v>
      </c>
      <c r="AJ16">
        <v>9</v>
      </c>
      <c r="AK16" s="160">
        <v>45108</v>
      </c>
      <c r="AL16" s="7">
        <f t="shared" si="39"/>
        <v>762371.26600007608</v>
      </c>
      <c r="AM16" s="7">
        <f t="shared" si="40"/>
        <v>5493.4490989467549</v>
      </c>
      <c r="AN16" s="7">
        <f t="shared" si="41"/>
        <v>569.80133936292987</v>
      </c>
      <c r="AO16" s="65">
        <f t="shared" si="17"/>
        <v>8.9688795699633256E-3</v>
      </c>
      <c r="AP16" s="7">
        <f t="shared" si="18"/>
        <v>4923.6477595838251</v>
      </c>
      <c r="AQ16" s="65">
        <f t="shared" si="19"/>
        <v>7.7500000000000013E-2</v>
      </c>
      <c r="AR16" s="7">
        <f t="shared" si="42"/>
        <v>4998.5353392867819</v>
      </c>
      <c r="AS16" s="7">
        <f t="shared" si="43"/>
        <v>44442.506551234008</v>
      </c>
      <c r="AT16" s="7">
        <f t="shared" si="20"/>
        <v>761801.4646607131</v>
      </c>
      <c r="AU16" s="7">
        <f t="shared" si="6"/>
        <v>49441.041890520792</v>
      </c>
      <c r="AW16">
        <v>9</v>
      </c>
      <c r="AX16" s="160">
        <v>45108</v>
      </c>
      <c r="AY16" s="7">
        <f t="shared" si="44"/>
        <v>762146.54210848489</v>
      </c>
      <c r="AZ16" s="7">
        <f t="shared" si="45"/>
        <v>5361.5768515826985</v>
      </c>
      <c r="BA16" s="7">
        <f t="shared" si="46"/>
        <v>598.16096340466811</v>
      </c>
      <c r="BB16" s="65">
        <f t="shared" si="21"/>
        <v>9.418046483551849E-3</v>
      </c>
      <c r="BC16" s="7">
        <f t="shared" si="22"/>
        <v>4763.4158881780304</v>
      </c>
      <c r="BD16" s="65">
        <f t="shared" si="23"/>
        <v>7.4999999999999997E-2</v>
      </c>
      <c r="BE16" s="7">
        <f t="shared" si="47"/>
        <v>5251.6188549199451</v>
      </c>
      <c r="BF16" s="7">
        <f t="shared" si="48"/>
        <v>43002.572809324345</v>
      </c>
      <c r="BG16" s="7">
        <f t="shared" si="24"/>
        <v>761548.3811450802</v>
      </c>
      <c r="BH16" s="7">
        <f t="shared" si="7"/>
        <v>48254.191664244288</v>
      </c>
      <c r="BJ16">
        <v>9</v>
      </c>
      <c r="BK16" s="160">
        <v>45108</v>
      </c>
      <c r="BL16" s="7">
        <f t="shared" si="49"/>
        <v>761912.15453367436</v>
      </c>
      <c r="BM16" s="7">
        <f t="shared" si="50"/>
        <v>5230.927715470877</v>
      </c>
      <c r="BN16" s="7">
        <f t="shared" si="51"/>
        <v>627.70844849659443</v>
      </c>
      <c r="BO16" s="65">
        <f t="shared" si="25"/>
        <v>9.8863121386603605E-3</v>
      </c>
      <c r="BP16" s="7">
        <f t="shared" si="26"/>
        <v>4603.2192669742826</v>
      </c>
      <c r="BQ16" s="65">
        <f t="shared" si="27"/>
        <v>7.2499999999999995E-2</v>
      </c>
      <c r="BR16" s="7">
        <f t="shared" si="52"/>
        <v>5515.5539148222215</v>
      </c>
      <c r="BS16" s="7">
        <f t="shared" si="53"/>
        <v>41562.795524415669</v>
      </c>
      <c r="BT16" s="7">
        <f t="shared" si="28"/>
        <v>761284.44608517771</v>
      </c>
      <c r="BU16" s="7">
        <f t="shared" si="8"/>
        <v>47078.349439237893</v>
      </c>
      <c r="BW16">
        <v>9</v>
      </c>
      <c r="BX16" s="160">
        <v>45108</v>
      </c>
      <c r="BY16" s="7">
        <f t="shared" si="54"/>
        <v>761667.81578743923</v>
      </c>
      <c r="BZ16" s="7">
        <f t="shared" si="55"/>
        <v>5101.5395330339725</v>
      </c>
      <c r="CA16" s="7">
        <f t="shared" si="56"/>
        <v>658.47727427390964</v>
      </c>
      <c r="CB16" s="65">
        <f t="shared" si="29"/>
        <v>1.0374243374216658E-2</v>
      </c>
      <c r="CC16" s="7">
        <f t="shared" si="30"/>
        <v>4443.0622587600628</v>
      </c>
      <c r="CD16" s="65">
        <f t="shared" si="57"/>
        <v>7.0000000000000007E-2</v>
      </c>
      <c r="CE16" s="7">
        <f t="shared" si="58"/>
        <v>5790.6614868347942</v>
      </c>
      <c r="CF16" s="7">
        <f t="shared" si="59"/>
        <v>40123.194310470964</v>
      </c>
      <c r="CG16" s="7">
        <f t="shared" si="31"/>
        <v>761009.33851316536</v>
      </c>
      <c r="CH16" s="7">
        <f t="shared" si="9"/>
        <v>45913.855797305761</v>
      </c>
    </row>
    <row r="17" spans="1:86" x14ac:dyDescent="0.3">
      <c r="A17" s="222">
        <f t="shared" si="66"/>
        <v>7</v>
      </c>
      <c r="B17" s="47">
        <f t="shared" si="60"/>
        <v>428562.68524448056</v>
      </c>
      <c r="C17" s="230">
        <f t="shared" si="61"/>
        <v>414943.51334561908</v>
      </c>
      <c r="D17" s="47">
        <f t="shared" si="62"/>
        <v>401340.66552240803</v>
      </c>
      <c r="E17" s="47">
        <f t="shared" si="63"/>
        <v>387755.86457779654</v>
      </c>
      <c r="F17" s="47">
        <f t="shared" si="64"/>
        <v>374190.91279953631</v>
      </c>
      <c r="G17" s="80">
        <f t="shared" si="65"/>
        <v>360647.69187918829</v>
      </c>
      <c r="H17" s="47"/>
      <c r="J17">
        <v>10</v>
      </c>
      <c r="K17" s="160">
        <v>45139</v>
      </c>
      <c r="L17" s="7">
        <f t="shared" si="32"/>
        <v>762276.359455592</v>
      </c>
      <c r="M17" s="7">
        <f t="shared" si="10"/>
        <v>5760.7123198624959</v>
      </c>
      <c r="N17" s="7">
        <f t="shared" si="0"/>
        <v>520.06234860530094</v>
      </c>
      <c r="O17" s="65">
        <f t="shared" si="11"/>
        <v>8.1869890176322329E-3</v>
      </c>
      <c r="P17" s="7">
        <f t="shared" si="1"/>
        <v>5240.6499712571949</v>
      </c>
      <c r="Q17" s="65">
        <f t="shared" si="2"/>
        <v>8.2500000000000004E-2</v>
      </c>
      <c r="R17" s="7">
        <f t="shared" si="12"/>
        <v>5043.7028930132346</v>
      </c>
      <c r="S17" s="7">
        <f t="shared" si="33"/>
        <v>52563.420305611726</v>
      </c>
      <c r="T17" s="7">
        <f t="shared" si="3"/>
        <v>761756.29710698675</v>
      </c>
      <c r="U17" s="7">
        <f t="shared" si="4"/>
        <v>57607.123198624962</v>
      </c>
      <c r="W17">
        <v>10</v>
      </c>
      <c r="X17" s="160">
        <v>45139</v>
      </c>
      <c r="Y17" s="7">
        <f t="shared" si="34"/>
        <v>762044.01744474762</v>
      </c>
      <c r="Z17" s="7">
        <f t="shared" si="35"/>
        <v>5626.5067525070672</v>
      </c>
      <c r="AA17" s="7">
        <f t="shared" si="36"/>
        <v>546.21330287541605</v>
      </c>
      <c r="AB17" s="65">
        <f t="shared" si="13"/>
        <v>8.601287438071429E-3</v>
      </c>
      <c r="AC17" s="7">
        <f t="shared" si="14"/>
        <v>5080.2934496316511</v>
      </c>
      <c r="AD17" s="65">
        <f t="shared" si="15"/>
        <v>0.08</v>
      </c>
      <c r="AE17" s="7">
        <f t="shared" si="37"/>
        <v>5302.1958581279387</v>
      </c>
      <c r="AF17" s="7">
        <f t="shared" si="38"/>
        <v>50962.87166694273</v>
      </c>
      <c r="AG17" s="7">
        <f t="shared" si="16"/>
        <v>761497.80414187221</v>
      </c>
      <c r="AH17" s="7">
        <f t="shared" si="5"/>
        <v>56265.06752507067</v>
      </c>
      <c r="AJ17">
        <v>10</v>
      </c>
      <c r="AK17" s="160">
        <v>45139</v>
      </c>
      <c r="AL17" s="7">
        <f t="shared" si="39"/>
        <v>761801.4646607131</v>
      </c>
      <c r="AM17" s="7">
        <f t="shared" si="40"/>
        <v>5493.4490989467549</v>
      </c>
      <c r="AN17" s="7">
        <f t="shared" si="41"/>
        <v>573.48130634631616</v>
      </c>
      <c r="AO17" s="65">
        <f t="shared" si="17"/>
        <v>9.0335553230010673E-3</v>
      </c>
      <c r="AP17" s="7">
        <f t="shared" si="18"/>
        <v>4919.9677926004388</v>
      </c>
      <c r="AQ17" s="65">
        <f t="shared" si="19"/>
        <v>7.7499999999999999E-2</v>
      </c>
      <c r="AR17" s="7">
        <f t="shared" si="42"/>
        <v>5572.0166456330981</v>
      </c>
      <c r="AS17" s="7">
        <f t="shared" si="43"/>
        <v>49362.474343834445</v>
      </c>
      <c r="AT17" s="7">
        <f t="shared" si="20"/>
        <v>761227.98335436673</v>
      </c>
      <c r="AU17" s="7">
        <f t="shared" si="6"/>
        <v>54934.490989467544</v>
      </c>
      <c r="AW17">
        <v>10</v>
      </c>
      <c r="AX17" s="160">
        <v>45139</v>
      </c>
      <c r="AY17" s="7">
        <f t="shared" si="44"/>
        <v>761548.3811450802</v>
      </c>
      <c r="AZ17" s="7">
        <f t="shared" si="45"/>
        <v>5361.5768515826985</v>
      </c>
      <c r="BA17" s="7">
        <f t="shared" si="46"/>
        <v>601.89946942594725</v>
      </c>
      <c r="BB17" s="65">
        <f t="shared" si="21"/>
        <v>9.4843529471509373E-3</v>
      </c>
      <c r="BC17" s="7">
        <f t="shared" si="22"/>
        <v>4759.6773821567513</v>
      </c>
      <c r="BD17" s="65">
        <f t="shared" si="23"/>
        <v>7.5000000000000011E-2</v>
      </c>
      <c r="BE17" s="7">
        <f t="shared" si="47"/>
        <v>5853.5183243458923</v>
      </c>
      <c r="BF17" s="7">
        <f t="shared" si="48"/>
        <v>47762.2501914811</v>
      </c>
      <c r="BG17" s="7">
        <f t="shared" si="24"/>
        <v>760946.4816756543</v>
      </c>
      <c r="BH17" s="7">
        <f t="shared" si="7"/>
        <v>53615.768515826989</v>
      </c>
      <c r="BJ17">
        <v>10</v>
      </c>
      <c r="BK17" s="160">
        <v>45139</v>
      </c>
      <c r="BL17" s="7">
        <f t="shared" si="49"/>
        <v>761284.44608517771</v>
      </c>
      <c r="BM17" s="7">
        <f t="shared" si="50"/>
        <v>5230.927715470877</v>
      </c>
      <c r="BN17" s="7">
        <f t="shared" si="51"/>
        <v>631.50085370626221</v>
      </c>
      <c r="BO17" s="65">
        <f t="shared" si="25"/>
        <v>9.9542428371474524E-3</v>
      </c>
      <c r="BP17" s="7">
        <f t="shared" si="26"/>
        <v>4599.4268617646148</v>
      </c>
      <c r="BQ17" s="65">
        <f t="shared" si="27"/>
        <v>7.2499999999999981E-2</v>
      </c>
      <c r="BR17" s="7">
        <f t="shared" si="52"/>
        <v>6147.0547685284837</v>
      </c>
      <c r="BS17" s="7">
        <f t="shared" si="53"/>
        <v>46162.222386180285</v>
      </c>
      <c r="BT17" s="7">
        <f t="shared" si="28"/>
        <v>760652.94523147144</v>
      </c>
      <c r="BU17" s="7">
        <f t="shared" si="8"/>
        <v>52309.277154708769</v>
      </c>
      <c r="BW17">
        <v>10</v>
      </c>
      <c r="BX17" s="160">
        <v>45139</v>
      </c>
      <c r="BY17" s="7">
        <f t="shared" si="54"/>
        <v>761009.33851316536</v>
      </c>
      <c r="BZ17" s="7">
        <f t="shared" si="55"/>
        <v>5101.5395330339725</v>
      </c>
      <c r="CA17" s="7">
        <f t="shared" si="56"/>
        <v>662.31839170717467</v>
      </c>
      <c r="CB17" s="65">
        <f t="shared" si="29"/>
        <v>1.0443788661009448E-2</v>
      </c>
      <c r="CC17" s="7">
        <f t="shared" si="30"/>
        <v>4439.2211413267978</v>
      </c>
      <c r="CD17" s="65">
        <f t="shared" si="57"/>
        <v>6.9999999999999993E-2</v>
      </c>
      <c r="CE17" s="7">
        <f t="shared" si="58"/>
        <v>6452.9798785419689</v>
      </c>
      <c r="CF17" s="7">
        <f t="shared" si="59"/>
        <v>44562.415451797759</v>
      </c>
      <c r="CG17" s="7">
        <f t="shared" si="31"/>
        <v>760347.02012145822</v>
      </c>
      <c r="CH17" s="7">
        <f t="shared" si="9"/>
        <v>51015.395330339728</v>
      </c>
    </row>
    <row r="18" spans="1:86" x14ac:dyDescent="0.3">
      <c r="A18" s="222">
        <f t="shared" si="66"/>
        <v>8</v>
      </c>
      <c r="B18" s="47">
        <f t="shared" si="60"/>
        <v>486854.69592919527</v>
      </c>
      <c r="C18" s="230">
        <f t="shared" si="61"/>
        <v>471268.35834767699</v>
      </c>
      <c r="D18" s="47">
        <f t="shared" si="62"/>
        <v>455704.40162653371</v>
      </c>
      <c r="E18" s="47">
        <f t="shared" si="63"/>
        <v>440165.07171948813</v>
      </c>
      <c r="F18" s="47">
        <f t="shared" si="64"/>
        <v>424652.71305857907</v>
      </c>
      <c r="G18" s="80">
        <f t="shared" si="65"/>
        <v>409169.76806304109</v>
      </c>
      <c r="H18" s="47"/>
      <c r="J18">
        <v>11</v>
      </c>
      <c r="K18" s="160">
        <v>45170</v>
      </c>
      <c r="L18" s="7">
        <f t="shared" si="32"/>
        <v>761756.29710698675</v>
      </c>
      <c r="M18" s="7">
        <f t="shared" si="10"/>
        <v>5760.7123198624959</v>
      </c>
      <c r="N18" s="7">
        <f t="shared" si="0"/>
        <v>523.63777725196178</v>
      </c>
      <c r="O18" s="65">
        <f t="shared" si="11"/>
        <v>8.2489023732232013E-3</v>
      </c>
      <c r="P18" s="7">
        <f t="shared" si="1"/>
        <v>5237.0745426105341</v>
      </c>
      <c r="Q18" s="65">
        <f t="shared" si="2"/>
        <v>8.2500000000000004E-2</v>
      </c>
      <c r="R18" s="7">
        <f t="shared" si="12"/>
        <v>5567.3406702651964</v>
      </c>
      <c r="S18" s="7">
        <f t="shared" si="33"/>
        <v>57800.494848222261</v>
      </c>
      <c r="T18" s="7">
        <f t="shared" si="3"/>
        <v>761232.65932973474</v>
      </c>
      <c r="U18" s="7">
        <f t="shared" si="4"/>
        <v>63367.83551848746</v>
      </c>
      <c r="W18">
        <v>11</v>
      </c>
      <c r="X18" s="160">
        <v>45170</v>
      </c>
      <c r="Y18" s="7">
        <f t="shared" si="34"/>
        <v>761497.80414187221</v>
      </c>
      <c r="Z18" s="7">
        <f t="shared" si="35"/>
        <v>5626.5067525070672</v>
      </c>
      <c r="AA18" s="7">
        <f t="shared" si="36"/>
        <v>549.85472489458516</v>
      </c>
      <c r="AB18" s="65">
        <f t="shared" si="13"/>
        <v>8.6648400860072899E-3</v>
      </c>
      <c r="AC18" s="7">
        <f t="shared" si="14"/>
        <v>5076.652027612482</v>
      </c>
      <c r="AD18" s="65">
        <f t="shared" si="15"/>
        <v>0.08</v>
      </c>
      <c r="AE18" s="7">
        <f t="shared" si="37"/>
        <v>5852.0505830225238</v>
      </c>
      <c r="AF18" s="7">
        <f t="shared" si="38"/>
        <v>56039.52369455521</v>
      </c>
      <c r="AG18" s="7">
        <f t="shared" si="16"/>
        <v>760947.94941697759</v>
      </c>
      <c r="AH18" s="7">
        <f t="shared" si="5"/>
        <v>61891.574277577733</v>
      </c>
      <c r="AJ18">
        <v>11</v>
      </c>
      <c r="AK18" s="160">
        <v>45170</v>
      </c>
      <c r="AL18" s="7">
        <f t="shared" si="39"/>
        <v>761227.98335436673</v>
      </c>
      <c r="AM18" s="7">
        <f t="shared" si="40"/>
        <v>5493.4490989467549</v>
      </c>
      <c r="AN18" s="7">
        <f t="shared" si="41"/>
        <v>577.18503978313674</v>
      </c>
      <c r="AO18" s="65">
        <f t="shared" si="17"/>
        <v>9.0987465369797727E-3</v>
      </c>
      <c r="AP18" s="7">
        <f t="shared" si="18"/>
        <v>4916.2640591636182</v>
      </c>
      <c r="AQ18" s="65">
        <f t="shared" si="19"/>
        <v>7.7499999999999999E-2</v>
      </c>
      <c r="AR18" s="7">
        <f t="shared" si="42"/>
        <v>6149.2016854162348</v>
      </c>
      <c r="AS18" s="7">
        <f t="shared" si="43"/>
        <v>54278.73840299806</v>
      </c>
      <c r="AT18" s="7">
        <f t="shared" si="20"/>
        <v>760650.7983145836</v>
      </c>
      <c r="AU18" s="7">
        <f t="shared" si="6"/>
        <v>60427.940088414296</v>
      </c>
      <c r="AW18">
        <v>11</v>
      </c>
      <c r="AX18" s="160">
        <v>45170</v>
      </c>
      <c r="AY18" s="7">
        <f t="shared" si="44"/>
        <v>760946.4816756543</v>
      </c>
      <c r="AZ18" s="7">
        <f t="shared" si="45"/>
        <v>5361.5768515826985</v>
      </c>
      <c r="BA18" s="7">
        <f t="shared" si="46"/>
        <v>605.66134110985968</v>
      </c>
      <c r="BB18" s="65">
        <f t="shared" si="21"/>
        <v>9.5511790491676126E-3</v>
      </c>
      <c r="BC18" s="7">
        <f t="shared" si="22"/>
        <v>4755.9155104728388</v>
      </c>
      <c r="BD18" s="65">
        <f t="shared" si="23"/>
        <v>7.4999999999999997E-2</v>
      </c>
      <c r="BE18" s="7">
        <f t="shared" si="47"/>
        <v>6459.179665455752</v>
      </c>
      <c r="BF18" s="7">
        <f t="shared" si="48"/>
        <v>52518.165701953942</v>
      </c>
      <c r="BG18" s="7">
        <f t="shared" si="24"/>
        <v>760340.82033454441</v>
      </c>
      <c r="BH18" s="7">
        <f t="shared" si="7"/>
        <v>58977.345367409696</v>
      </c>
      <c r="BJ18">
        <v>11</v>
      </c>
      <c r="BK18" s="160">
        <v>45170</v>
      </c>
      <c r="BL18" s="7">
        <f t="shared" si="49"/>
        <v>760652.94523147144</v>
      </c>
      <c r="BM18" s="7">
        <f t="shared" si="50"/>
        <v>5230.927715470877</v>
      </c>
      <c r="BN18" s="7">
        <f t="shared" si="51"/>
        <v>635.31617136407021</v>
      </c>
      <c r="BO18" s="65">
        <f t="shared" si="25"/>
        <v>1.0022697084343602E-2</v>
      </c>
      <c r="BP18" s="7">
        <f t="shared" si="26"/>
        <v>4595.6115441068068</v>
      </c>
      <c r="BQ18" s="65">
        <f t="shared" si="27"/>
        <v>7.2499999999999995E-2</v>
      </c>
      <c r="BR18" s="7">
        <f t="shared" si="52"/>
        <v>6782.3709398925539</v>
      </c>
      <c r="BS18" s="7">
        <f t="shared" si="53"/>
        <v>50757.833930287088</v>
      </c>
      <c r="BT18" s="7">
        <f t="shared" si="28"/>
        <v>760017.6290601074</v>
      </c>
      <c r="BU18" s="7">
        <f t="shared" si="8"/>
        <v>57540.204870179645</v>
      </c>
      <c r="BW18">
        <v>11</v>
      </c>
      <c r="BX18" s="160">
        <v>45170</v>
      </c>
      <c r="BY18" s="7">
        <f t="shared" si="54"/>
        <v>760347.02012145822</v>
      </c>
      <c r="BZ18" s="7">
        <f t="shared" si="55"/>
        <v>5101.5395330339725</v>
      </c>
      <c r="CA18" s="7">
        <f t="shared" si="56"/>
        <v>666.18191565879897</v>
      </c>
      <c r="CB18" s="65">
        <f t="shared" si="29"/>
        <v>1.051386114017859E-2</v>
      </c>
      <c r="CC18" s="7">
        <f t="shared" si="30"/>
        <v>4435.3576173751735</v>
      </c>
      <c r="CD18" s="65">
        <f t="shared" si="57"/>
        <v>7.0000000000000007E-2</v>
      </c>
      <c r="CE18" s="7">
        <f t="shared" si="58"/>
        <v>7119.1617942007679</v>
      </c>
      <c r="CF18" s="7">
        <f t="shared" si="59"/>
        <v>48997.77306917293</v>
      </c>
      <c r="CG18" s="7">
        <f t="shared" si="31"/>
        <v>759680.83820579946</v>
      </c>
      <c r="CH18" s="7">
        <f t="shared" si="9"/>
        <v>56116.934863373695</v>
      </c>
    </row>
    <row r="19" spans="1:86" x14ac:dyDescent="0.3">
      <c r="A19" s="222">
        <f t="shared" si="66"/>
        <v>9</v>
      </c>
      <c r="B19" s="47">
        <f t="shared" si="60"/>
        <v>544218.10056998255</v>
      </c>
      <c r="C19" s="230">
        <f t="shared" si="61"/>
        <v>526664.17027982848</v>
      </c>
      <c r="D19" s="47">
        <f t="shared" si="62"/>
        <v>509139.90796432708</v>
      </c>
      <c r="E19" s="47">
        <f t="shared" si="63"/>
        <v>491648.14407611691</v>
      </c>
      <c r="F19" s="47">
        <f t="shared" si="64"/>
        <v>474191.826724026</v>
      </c>
      <c r="G19" s="80">
        <f t="shared" si="65"/>
        <v>456774.02059352538</v>
      </c>
      <c r="H19" s="47"/>
      <c r="J19">
        <v>12</v>
      </c>
      <c r="K19" s="160">
        <v>45200</v>
      </c>
      <c r="L19" s="7">
        <f t="shared" si="32"/>
        <v>761232.65932973474</v>
      </c>
      <c r="M19" s="7">
        <f t="shared" si="10"/>
        <v>5760.7123198624959</v>
      </c>
      <c r="N19" s="7">
        <f t="shared" si="0"/>
        <v>527.23778697056969</v>
      </c>
      <c r="O19" s="65">
        <f t="shared" si="11"/>
        <v>8.3113268540233546E-3</v>
      </c>
      <c r="P19" s="7">
        <f t="shared" si="1"/>
        <v>5233.4745328919262</v>
      </c>
      <c r="Q19" s="65">
        <f t="shared" si="2"/>
        <v>8.2500000000000004E-2</v>
      </c>
      <c r="R19" s="7">
        <f t="shared" si="12"/>
        <v>6094.5784572357661</v>
      </c>
      <c r="S19" s="7">
        <f t="shared" si="33"/>
        <v>63033.969381114184</v>
      </c>
      <c r="T19" s="7">
        <f t="shared" si="3"/>
        <v>760705.42154276418</v>
      </c>
      <c r="U19" s="7">
        <f t="shared" si="4"/>
        <v>69128.547838349943</v>
      </c>
      <c r="W19">
        <v>12</v>
      </c>
      <c r="X19" s="160">
        <v>45200</v>
      </c>
      <c r="Y19" s="7">
        <f t="shared" si="34"/>
        <v>760947.94941697759</v>
      </c>
      <c r="Z19" s="7">
        <f t="shared" si="35"/>
        <v>5626.5067525070672</v>
      </c>
      <c r="AA19" s="7">
        <f t="shared" si="36"/>
        <v>553.52042306054955</v>
      </c>
      <c r="AB19" s="65">
        <f t="shared" si="13"/>
        <v>8.7289085696541317E-3</v>
      </c>
      <c r="AC19" s="7">
        <f t="shared" si="14"/>
        <v>5072.9863294465176</v>
      </c>
      <c r="AD19" s="65">
        <f t="shared" si="15"/>
        <v>0.08</v>
      </c>
      <c r="AE19" s="7">
        <f t="shared" si="37"/>
        <v>6405.5710060830734</v>
      </c>
      <c r="AF19" s="7">
        <f t="shared" si="38"/>
        <v>61112.510024001727</v>
      </c>
      <c r="AG19" s="7">
        <f t="shared" si="16"/>
        <v>760394.42899391707</v>
      </c>
      <c r="AH19" s="7">
        <f t="shared" si="5"/>
        <v>67518.081030084795</v>
      </c>
      <c r="AJ19">
        <v>12</v>
      </c>
      <c r="AK19" s="160">
        <v>45200</v>
      </c>
      <c r="AL19" s="7">
        <f t="shared" si="39"/>
        <v>760650.7983145836</v>
      </c>
      <c r="AM19" s="7">
        <f t="shared" si="40"/>
        <v>5493.4490989467549</v>
      </c>
      <c r="AN19" s="7">
        <f t="shared" si="41"/>
        <v>580.91269316506896</v>
      </c>
      <c r="AO19" s="65">
        <f t="shared" si="17"/>
        <v>9.1644580317627421E-3</v>
      </c>
      <c r="AP19" s="7">
        <f t="shared" si="18"/>
        <v>4912.536405781686</v>
      </c>
      <c r="AQ19" s="65">
        <f t="shared" si="19"/>
        <v>7.7499999999999999E-2</v>
      </c>
      <c r="AR19" s="7">
        <f t="shared" si="42"/>
        <v>6730.1143785813038</v>
      </c>
      <c r="AS19" s="7">
        <f t="shared" si="43"/>
        <v>59191.274808779744</v>
      </c>
      <c r="AT19" s="7">
        <f t="shared" si="20"/>
        <v>760069.88562141848</v>
      </c>
      <c r="AU19" s="7">
        <f t="shared" si="6"/>
        <v>65921.389187361056</v>
      </c>
      <c r="AW19">
        <v>12</v>
      </c>
      <c r="AX19" s="160">
        <v>45200</v>
      </c>
      <c r="AY19" s="7">
        <f t="shared" si="44"/>
        <v>760340.82033454441</v>
      </c>
      <c r="AZ19" s="7">
        <f t="shared" si="45"/>
        <v>5361.5768515826985</v>
      </c>
      <c r="BA19" s="7">
        <f t="shared" si="46"/>
        <v>609.44672449179598</v>
      </c>
      <c r="BB19" s="65">
        <f t="shared" si="21"/>
        <v>9.6185296097659554E-3</v>
      </c>
      <c r="BC19" s="7">
        <f t="shared" si="22"/>
        <v>4752.1301270909025</v>
      </c>
      <c r="BD19" s="65">
        <f t="shared" si="23"/>
        <v>7.5000000000000011E-2</v>
      </c>
      <c r="BE19" s="7">
        <f t="shared" si="47"/>
        <v>7068.626389947548</v>
      </c>
      <c r="BF19" s="7">
        <f t="shared" si="48"/>
        <v>57270.295829044844</v>
      </c>
      <c r="BG19" s="7">
        <f t="shared" si="24"/>
        <v>759731.37361005263</v>
      </c>
      <c r="BH19" s="7">
        <f t="shared" si="7"/>
        <v>64338.922218992389</v>
      </c>
      <c r="BJ19">
        <v>12</v>
      </c>
      <c r="BK19" s="160">
        <v>45200</v>
      </c>
      <c r="BL19" s="7">
        <f t="shared" si="49"/>
        <v>760017.6290601074</v>
      </c>
      <c r="BM19" s="7">
        <f t="shared" si="50"/>
        <v>5230.927715470877</v>
      </c>
      <c r="BN19" s="7">
        <f t="shared" si="51"/>
        <v>639.15453989939488</v>
      </c>
      <c r="BO19" s="65">
        <f t="shared" si="25"/>
        <v>1.0091679699953584E-2</v>
      </c>
      <c r="BP19" s="7">
        <f t="shared" si="26"/>
        <v>4591.7731755714822</v>
      </c>
      <c r="BQ19" s="65">
        <f t="shared" si="27"/>
        <v>7.2499999999999995E-2</v>
      </c>
      <c r="BR19" s="7">
        <f t="shared" si="52"/>
        <v>7421.5254797919488</v>
      </c>
      <c r="BS19" s="7">
        <f t="shared" si="53"/>
        <v>55349.607105858573</v>
      </c>
      <c r="BT19" s="7">
        <f t="shared" si="28"/>
        <v>759378.47452020796</v>
      </c>
      <c r="BU19" s="7">
        <f t="shared" si="8"/>
        <v>62771.132585650521</v>
      </c>
      <c r="BW19">
        <v>12</v>
      </c>
      <c r="BX19" s="160">
        <v>45200</v>
      </c>
      <c r="BY19" s="7">
        <f t="shared" si="54"/>
        <v>759680.83820579946</v>
      </c>
      <c r="BZ19" s="7">
        <f t="shared" si="55"/>
        <v>5101.5395330339725</v>
      </c>
      <c r="CA19" s="7">
        <f t="shared" si="56"/>
        <v>670.06797683347577</v>
      </c>
      <c r="CB19" s="65">
        <f t="shared" si="29"/>
        <v>1.0584465630319652E-2</v>
      </c>
      <c r="CC19" s="7">
        <f t="shared" si="30"/>
        <v>4431.4715562004967</v>
      </c>
      <c r="CD19" s="65">
        <f t="shared" si="57"/>
        <v>6.9999999999999993E-2</v>
      </c>
      <c r="CE19" s="7">
        <f t="shared" si="58"/>
        <v>7789.2297710342436</v>
      </c>
      <c r="CF19" s="7">
        <f t="shared" si="59"/>
        <v>53429.244625373423</v>
      </c>
      <c r="CG19" s="7">
        <f t="shared" si="31"/>
        <v>759010.77022896602</v>
      </c>
      <c r="CH19" s="7">
        <f t="shared" si="9"/>
        <v>61218.47439640767</v>
      </c>
    </row>
    <row r="20" spans="1:86" x14ac:dyDescent="0.3">
      <c r="A20" s="222">
        <f t="shared" si="66"/>
        <v>10</v>
      </c>
      <c r="B20" s="47">
        <f t="shared" si="60"/>
        <v>600573.32492900279</v>
      </c>
      <c r="C20" s="230">
        <f t="shared" si="61"/>
        <v>581053.83985546336</v>
      </c>
      <c r="D20" s="47">
        <f t="shared" si="62"/>
        <v>561572.63562063221</v>
      </c>
      <c r="E20" s="47">
        <f t="shared" si="63"/>
        <v>542133.18339742743</v>
      </c>
      <c r="F20" s="47">
        <f t="shared" si="64"/>
        <v>522739.09077976772</v>
      </c>
      <c r="G20" s="80">
        <f t="shared" si="65"/>
        <v>503394.09992452728</v>
      </c>
      <c r="H20" s="47"/>
      <c r="J20">
        <v>13</v>
      </c>
      <c r="K20" s="160">
        <v>45231</v>
      </c>
      <c r="L20" s="7">
        <f t="shared" si="32"/>
        <v>760705.42154276418</v>
      </c>
      <c r="M20" s="7">
        <f t="shared" si="10"/>
        <v>5760.7123198624959</v>
      </c>
      <c r="N20" s="7">
        <f t="shared" si="0"/>
        <v>530.8625467559923</v>
      </c>
      <c r="O20" s="65">
        <f t="shared" si="11"/>
        <v>8.3742673322248547E-3</v>
      </c>
      <c r="P20" s="7">
        <f t="shared" si="1"/>
        <v>5229.8497731065036</v>
      </c>
      <c r="Q20" s="65">
        <f t="shared" si="2"/>
        <v>8.2500000000000004E-2</v>
      </c>
      <c r="R20" s="7">
        <f t="shared" si="12"/>
        <v>6625.4410039917584</v>
      </c>
      <c r="S20" s="7">
        <f t="shared" si="33"/>
        <v>68263.819154220691</v>
      </c>
      <c r="T20" s="7">
        <f t="shared" si="3"/>
        <v>760174.55899600813</v>
      </c>
      <c r="U20" s="7">
        <f t="shared" si="4"/>
        <v>74889.260158212448</v>
      </c>
      <c r="W20">
        <v>13</v>
      </c>
      <c r="X20" s="160">
        <v>45231</v>
      </c>
      <c r="Y20" s="7">
        <f t="shared" si="34"/>
        <v>760394.42899391707</v>
      </c>
      <c r="Z20" s="7">
        <f t="shared" si="35"/>
        <v>5626.5067525070672</v>
      </c>
      <c r="AA20" s="7">
        <f t="shared" si="36"/>
        <v>557.21055921428615</v>
      </c>
      <c r="AB20" s="65">
        <f t="shared" si="13"/>
        <v>8.7934977632837495E-3</v>
      </c>
      <c r="AC20" s="7">
        <f t="shared" si="14"/>
        <v>5069.296193292781</v>
      </c>
      <c r="AD20" s="65">
        <f t="shared" si="15"/>
        <v>0.08</v>
      </c>
      <c r="AE20" s="7">
        <f t="shared" si="37"/>
        <v>6962.7815652973595</v>
      </c>
      <c r="AF20" s="7">
        <f t="shared" si="38"/>
        <v>66181.806217294506</v>
      </c>
      <c r="AG20" s="7">
        <f t="shared" si="16"/>
        <v>759837.21843470284</v>
      </c>
      <c r="AH20" s="7">
        <f t="shared" si="5"/>
        <v>73144.587782591872</v>
      </c>
      <c r="AJ20">
        <v>13</v>
      </c>
      <c r="AK20" s="160">
        <v>45231</v>
      </c>
      <c r="AL20" s="7">
        <f t="shared" si="39"/>
        <v>760069.88562141848</v>
      </c>
      <c r="AM20" s="7">
        <f t="shared" si="40"/>
        <v>5493.4490989467549</v>
      </c>
      <c r="AN20" s="7">
        <f t="shared" si="41"/>
        <v>584.66442097509389</v>
      </c>
      <c r="AO20" s="65">
        <f t="shared" si="17"/>
        <v>9.2306946827198696E-3</v>
      </c>
      <c r="AP20" s="7">
        <f t="shared" si="18"/>
        <v>4908.784677971661</v>
      </c>
      <c r="AQ20" s="65">
        <f t="shared" si="19"/>
        <v>7.7499999999999999E-2</v>
      </c>
      <c r="AR20" s="7">
        <f t="shared" si="42"/>
        <v>7314.7787995563976</v>
      </c>
      <c r="AS20" s="7">
        <f t="shared" si="43"/>
        <v>64100.059486751408</v>
      </c>
      <c r="AT20" s="7">
        <f t="shared" si="20"/>
        <v>759485.22120044334</v>
      </c>
      <c r="AU20" s="7">
        <f t="shared" si="6"/>
        <v>71414.8382863078</v>
      </c>
      <c r="AW20">
        <v>13</v>
      </c>
      <c r="AX20" s="160">
        <v>45231</v>
      </c>
      <c r="AY20" s="7">
        <f t="shared" si="44"/>
        <v>759731.37361005263</v>
      </c>
      <c r="AZ20" s="7">
        <f t="shared" si="45"/>
        <v>5361.5768515826985</v>
      </c>
      <c r="BA20" s="7">
        <f t="shared" si="46"/>
        <v>613.25576651987012</v>
      </c>
      <c r="BB20" s="65">
        <f t="shared" si="21"/>
        <v>9.6864095045463144E-3</v>
      </c>
      <c r="BC20" s="7">
        <f t="shared" si="22"/>
        <v>4748.3210850628284</v>
      </c>
      <c r="BD20" s="65">
        <f t="shared" si="23"/>
        <v>7.4999999999999997E-2</v>
      </c>
      <c r="BE20" s="7">
        <f t="shared" si="47"/>
        <v>7681.8821564674181</v>
      </c>
      <c r="BF20" s="7">
        <f t="shared" si="48"/>
        <v>62018.616914107675</v>
      </c>
      <c r="BG20" s="7">
        <f t="shared" si="24"/>
        <v>759118.1178435327</v>
      </c>
      <c r="BH20" s="7">
        <f t="shared" si="7"/>
        <v>69700.499070575097</v>
      </c>
      <c r="BJ20">
        <v>13</v>
      </c>
      <c r="BK20" s="160">
        <v>45231</v>
      </c>
      <c r="BL20" s="7">
        <f t="shared" si="49"/>
        <v>759378.47452020796</v>
      </c>
      <c r="BM20" s="7">
        <f t="shared" si="50"/>
        <v>5230.927715470877</v>
      </c>
      <c r="BN20" s="7">
        <f t="shared" si="51"/>
        <v>643.01609857795393</v>
      </c>
      <c r="BO20" s="65">
        <f t="shared" si="25"/>
        <v>1.0161195559053354E-2</v>
      </c>
      <c r="BP20" s="7">
        <f t="shared" si="26"/>
        <v>4587.9116168929231</v>
      </c>
      <c r="BQ20" s="65">
        <f t="shared" si="27"/>
        <v>7.2499999999999995E-2</v>
      </c>
      <c r="BR20" s="7">
        <f t="shared" si="52"/>
        <v>8064.5415783699027</v>
      </c>
      <c r="BS20" s="7">
        <f t="shared" si="53"/>
        <v>59937.518722751498</v>
      </c>
      <c r="BT20" s="7">
        <f t="shared" si="28"/>
        <v>758735.45842162997</v>
      </c>
      <c r="BU20" s="7">
        <f t="shared" si="8"/>
        <v>68002.060301121397</v>
      </c>
      <c r="BW20">
        <v>13</v>
      </c>
      <c r="BX20" s="160">
        <v>45231</v>
      </c>
      <c r="BY20" s="7">
        <f t="shared" si="54"/>
        <v>759010.77022896602</v>
      </c>
      <c r="BZ20" s="7">
        <f t="shared" si="55"/>
        <v>5101.5395330339725</v>
      </c>
      <c r="CA20" s="7">
        <f t="shared" si="56"/>
        <v>673.97670669833678</v>
      </c>
      <c r="CB20" s="65">
        <f t="shared" si="29"/>
        <v>1.0655607005339686E-2</v>
      </c>
      <c r="CC20" s="7">
        <f t="shared" si="30"/>
        <v>4427.5628263356357</v>
      </c>
      <c r="CD20" s="65">
        <f t="shared" si="57"/>
        <v>7.0000000000000007E-2</v>
      </c>
      <c r="CE20" s="7">
        <f t="shared" si="58"/>
        <v>8463.2064777325795</v>
      </c>
      <c r="CF20" s="7">
        <f t="shared" si="59"/>
        <v>57856.807451709057</v>
      </c>
      <c r="CG20" s="7">
        <f t="shared" si="31"/>
        <v>758336.79352226772</v>
      </c>
      <c r="CH20" s="7">
        <f t="shared" si="9"/>
        <v>66320.013929441629</v>
      </c>
    </row>
    <row r="21" spans="1:86" x14ac:dyDescent="0.3">
      <c r="A21" s="222">
        <f t="shared" si="66"/>
        <v>11</v>
      </c>
      <c r="B21" s="47">
        <f t="shared" si="60"/>
        <v>655833.97588179761</v>
      </c>
      <c r="C21" s="230">
        <f t="shared" si="61"/>
        <v>634353.85775521304</v>
      </c>
      <c r="D21" s="47">
        <f t="shared" si="62"/>
        <v>612922.04843343562</v>
      </c>
      <c r="E21" s="47">
        <f t="shared" si="63"/>
        <v>591542.70978514373</v>
      </c>
      <c r="F21" s="47">
        <f t="shared" si="64"/>
        <v>570220.15786776261</v>
      </c>
      <c r="G21" s="80">
        <f t="shared" si="65"/>
        <v>548958.86009587965</v>
      </c>
      <c r="H21" s="47"/>
      <c r="J21">
        <v>14</v>
      </c>
      <c r="K21" s="160">
        <v>45261</v>
      </c>
      <c r="L21" s="7">
        <f t="shared" si="32"/>
        <v>760174.55899600813</v>
      </c>
      <c r="M21" s="7">
        <f t="shared" si="10"/>
        <v>5760.7123198624959</v>
      </c>
      <c r="N21" s="7">
        <f t="shared" si="0"/>
        <v>534.51222676494035</v>
      </c>
      <c r="O21" s="65">
        <f t="shared" si="11"/>
        <v>8.4377287364769162E-3</v>
      </c>
      <c r="P21" s="7">
        <f t="shared" si="1"/>
        <v>5226.2000930975555</v>
      </c>
      <c r="Q21" s="65">
        <f t="shared" si="2"/>
        <v>8.249999999999999E-2</v>
      </c>
      <c r="R21" s="7">
        <f t="shared" si="12"/>
        <v>7159.9532307566988</v>
      </c>
      <c r="S21" s="7">
        <f t="shared" si="33"/>
        <v>73490.01924731824</v>
      </c>
      <c r="T21" s="7">
        <f t="shared" si="3"/>
        <v>759640.0467692432</v>
      </c>
      <c r="U21" s="7">
        <f t="shared" si="4"/>
        <v>80649.972478074938</v>
      </c>
      <c r="W21">
        <v>14</v>
      </c>
      <c r="X21" s="160">
        <v>45261</v>
      </c>
      <c r="Y21" s="7">
        <f t="shared" si="34"/>
        <v>759837.21843470284</v>
      </c>
      <c r="Z21" s="7">
        <f t="shared" si="35"/>
        <v>5626.5067525070672</v>
      </c>
      <c r="AA21" s="7">
        <f t="shared" si="36"/>
        <v>560.92529627571457</v>
      </c>
      <c r="AB21" s="65">
        <f t="shared" si="13"/>
        <v>8.8586125975441635E-3</v>
      </c>
      <c r="AC21" s="7">
        <f t="shared" si="14"/>
        <v>5065.5814562313526</v>
      </c>
      <c r="AD21" s="65">
        <f t="shared" si="15"/>
        <v>0.08</v>
      </c>
      <c r="AE21" s="7">
        <f t="shared" si="37"/>
        <v>7523.7068615730741</v>
      </c>
      <c r="AF21" s="7">
        <f t="shared" si="38"/>
        <v>71247.387673525853</v>
      </c>
      <c r="AG21" s="7">
        <f t="shared" si="16"/>
        <v>759276.29313842708</v>
      </c>
      <c r="AH21" s="7">
        <f t="shared" si="5"/>
        <v>78771.09453509892</v>
      </c>
      <c r="AJ21">
        <v>14</v>
      </c>
      <c r="AK21" s="160">
        <v>45261</v>
      </c>
      <c r="AL21" s="7">
        <f t="shared" si="39"/>
        <v>759485.22120044334</v>
      </c>
      <c r="AM21" s="7">
        <f t="shared" si="40"/>
        <v>5493.4490989467549</v>
      </c>
      <c r="AN21" s="7">
        <f t="shared" si="41"/>
        <v>588.44037869389194</v>
      </c>
      <c r="AO21" s="65">
        <f t="shared" si="17"/>
        <v>9.2974614215213143E-3</v>
      </c>
      <c r="AP21" s="7">
        <f t="shared" si="18"/>
        <v>4905.008720252863</v>
      </c>
      <c r="AQ21" s="65">
        <f t="shared" si="19"/>
        <v>7.7499999999999999E-2</v>
      </c>
      <c r="AR21" s="7">
        <f t="shared" si="42"/>
        <v>7903.2191782502896</v>
      </c>
      <c r="AS21" s="7">
        <f t="shared" si="43"/>
        <v>69005.068207004268</v>
      </c>
      <c r="AT21" s="7">
        <f t="shared" si="20"/>
        <v>758896.78082174947</v>
      </c>
      <c r="AU21" s="7">
        <f t="shared" si="6"/>
        <v>76908.28738525456</v>
      </c>
      <c r="AW21">
        <v>14</v>
      </c>
      <c r="AX21" s="160">
        <v>45261</v>
      </c>
      <c r="AY21" s="7">
        <f t="shared" si="44"/>
        <v>759118.1178435327</v>
      </c>
      <c r="AZ21" s="7">
        <f t="shared" si="45"/>
        <v>5361.5768515826985</v>
      </c>
      <c r="BA21" s="7">
        <f t="shared" si="46"/>
        <v>617.0886150606193</v>
      </c>
      <c r="BB21" s="65">
        <f t="shared" si="21"/>
        <v>9.754823665338655E-3</v>
      </c>
      <c r="BC21" s="7">
        <f t="shared" si="22"/>
        <v>4744.4882365220792</v>
      </c>
      <c r="BD21" s="65">
        <f t="shared" si="23"/>
        <v>7.4999999999999997E-2</v>
      </c>
      <c r="BE21" s="7">
        <f t="shared" si="47"/>
        <v>8298.9707715280383</v>
      </c>
      <c r="BF21" s="7">
        <f t="shared" si="48"/>
        <v>66763.105150629752</v>
      </c>
      <c r="BG21" s="7">
        <f t="shared" si="24"/>
        <v>758501.02922847203</v>
      </c>
      <c r="BH21" s="7">
        <f t="shared" si="7"/>
        <v>75062.07592215779</v>
      </c>
      <c r="BJ21">
        <v>14</v>
      </c>
      <c r="BK21" s="160">
        <v>45261</v>
      </c>
      <c r="BL21" s="7">
        <f t="shared" si="49"/>
        <v>758735.45842162997</v>
      </c>
      <c r="BM21" s="7">
        <f t="shared" si="50"/>
        <v>5230.927715470877</v>
      </c>
      <c r="BN21" s="7">
        <f t="shared" si="51"/>
        <v>646.90098750686229</v>
      </c>
      <c r="BO21" s="65">
        <f t="shared" si="25"/>
        <v>1.0231249592883197E-2</v>
      </c>
      <c r="BP21" s="7">
        <f t="shared" si="26"/>
        <v>4584.0267279640148</v>
      </c>
      <c r="BQ21" s="65">
        <f t="shared" si="27"/>
        <v>7.2500000000000009E-2</v>
      </c>
      <c r="BR21" s="7">
        <f t="shared" si="52"/>
        <v>8711.442565876765</v>
      </c>
      <c r="BS21" s="7">
        <f t="shared" si="53"/>
        <v>64521.545450715515</v>
      </c>
      <c r="BT21" s="7">
        <f t="shared" si="28"/>
        <v>758088.55743412313</v>
      </c>
      <c r="BU21" s="7">
        <f t="shared" si="8"/>
        <v>73232.98801659228</v>
      </c>
      <c r="BW21">
        <v>14</v>
      </c>
      <c r="BX21" s="160">
        <v>45261</v>
      </c>
      <c r="BY21" s="7">
        <f t="shared" si="54"/>
        <v>758336.79352226772</v>
      </c>
      <c r="BZ21" s="7">
        <f t="shared" si="55"/>
        <v>5101.5395330339725</v>
      </c>
      <c r="CA21" s="7">
        <f t="shared" si="56"/>
        <v>677.90823748741059</v>
      </c>
      <c r="CB21" s="65">
        <f t="shared" si="29"/>
        <v>1.0727290195250238E-2</v>
      </c>
      <c r="CC21" s="7">
        <f t="shared" si="30"/>
        <v>4423.6312955465619</v>
      </c>
      <c r="CD21" s="65">
        <f t="shared" si="57"/>
        <v>7.0000000000000007E-2</v>
      </c>
      <c r="CE21" s="7">
        <f t="shared" si="58"/>
        <v>9141.1147152199901</v>
      </c>
      <c r="CF21" s="7">
        <f t="shared" si="59"/>
        <v>62280.438747255619</v>
      </c>
      <c r="CG21" s="7">
        <f t="shared" si="31"/>
        <v>757658.88528478029</v>
      </c>
      <c r="CH21" s="7">
        <f t="shared" si="9"/>
        <v>71421.553462475611</v>
      </c>
    </row>
    <row r="22" spans="1:86" x14ac:dyDescent="0.3">
      <c r="A22" s="222">
        <f t="shared" si="66"/>
        <v>12</v>
      </c>
      <c r="B22" s="47">
        <f t="shared" si="60"/>
        <v>709906.2570923107</v>
      </c>
      <c r="C22" s="230">
        <f t="shared" si="61"/>
        <v>686473.78342738689</v>
      </c>
      <c r="D22" s="47">
        <f t="shared" si="62"/>
        <v>663101.14214012434</v>
      </c>
      <c r="E22" s="47">
        <f t="shared" si="63"/>
        <v>639793.22837512777</v>
      </c>
      <c r="F22" s="47">
        <f t="shared" si="64"/>
        <v>616555.10767859267</v>
      </c>
      <c r="G22" s="80">
        <f t="shared" si="65"/>
        <v>593392.0120002022</v>
      </c>
      <c r="H22" s="47"/>
      <c r="J22">
        <v>15</v>
      </c>
      <c r="K22" s="160">
        <v>45292</v>
      </c>
      <c r="L22" s="7">
        <f t="shared" si="32"/>
        <v>759640.0467692432</v>
      </c>
      <c r="M22" s="7">
        <f t="shared" si="10"/>
        <v>5760.7123198624959</v>
      </c>
      <c r="N22" s="7">
        <f t="shared" si="0"/>
        <v>538.1869983239485</v>
      </c>
      <c r="O22" s="65">
        <f t="shared" si="11"/>
        <v>8.5017160526941141E-3</v>
      </c>
      <c r="P22" s="7">
        <f t="shared" si="1"/>
        <v>5222.5253215385474</v>
      </c>
      <c r="Q22" s="65">
        <f t="shared" si="2"/>
        <v>8.2500000000000018E-2</v>
      </c>
      <c r="R22" s="7">
        <f t="shared" si="12"/>
        <v>7698.1402290806473</v>
      </c>
      <c r="S22" s="7">
        <f t="shared" si="33"/>
        <v>78712.544568856785</v>
      </c>
      <c r="T22" s="7">
        <f t="shared" si="3"/>
        <v>759101.8597709192</v>
      </c>
      <c r="U22" s="7">
        <f t="shared" si="4"/>
        <v>86410.684797937429</v>
      </c>
      <c r="W22">
        <v>15</v>
      </c>
      <c r="X22" s="160">
        <v>45292</v>
      </c>
      <c r="Y22" s="7">
        <f t="shared" si="34"/>
        <v>759276.29313842708</v>
      </c>
      <c r="Z22" s="7">
        <f t="shared" si="35"/>
        <v>5626.5067525070672</v>
      </c>
      <c r="AA22" s="7">
        <f t="shared" si="36"/>
        <v>564.66479825088663</v>
      </c>
      <c r="AB22" s="65">
        <f t="shared" si="13"/>
        <v>8.9242580602675037E-3</v>
      </c>
      <c r="AC22" s="7">
        <f t="shared" si="14"/>
        <v>5061.8419542561805</v>
      </c>
      <c r="AD22" s="65">
        <f t="shared" si="15"/>
        <v>0.08</v>
      </c>
      <c r="AE22" s="7">
        <f t="shared" si="37"/>
        <v>8088.3716598239607</v>
      </c>
      <c r="AF22" s="7">
        <f t="shared" si="38"/>
        <v>76309.229627782028</v>
      </c>
      <c r="AG22" s="7">
        <f t="shared" si="16"/>
        <v>758711.62834017619</v>
      </c>
      <c r="AH22" s="7">
        <f t="shared" si="5"/>
        <v>84397.601287605983</v>
      </c>
      <c r="AJ22">
        <v>15</v>
      </c>
      <c r="AK22" s="160">
        <v>45292</v>
      </c>
      <c r="AL22" s="7">
        <f t="shared" si="39"/>
        <v>758896.78082174947</v>
      </c>
      <c r="AM22" s="7">
        <f t="shared" si="40"/>
        <v>5493.4490989467549</v>
      </c>
      <c r="AN22" s="7">
        <f t="shared" si="41"/>
        <v>592.24072280628934</v>
      </c>
      <c r="AO22" s="65">
        <f t="shared" si="17"/>
        <v>9.364763236945059E-3</v>
      </c>
      <c r="AP22" s="7">
        <f t="shared" si="18"/>
        <v>4901.2083761404656</v>
      </c>
      <c r="AQ22" s="65">
        <f t="shared" si="19"/>
        <v>7.7499999999999999E-2</v>
      </c>
      <c r="AR22" s="7">
        <f t="shared" si="42"/>
        <v>8495.4599010565798</v>
      </c>
      <c r="AS22" s="7">
        <f t="shared" si="43"/>
        <v>73906.276583144732</v>
      </c>
      <c r="AT22" s="7">
        <f t="shared" si="20"/>
        <v>758304.54009894317</v>
      </c>
      <c r="AU22" s="7">
        <f t="shared" si="6"/>
        <v>82401.736484201305</v>
      </c>
      <c r="AW22">
        <v>15</v>
      </c>
      <c r="AX22" s="160">
        <v>45292</v>
      </c>
      <c r="AY22" s="7">
        <f t="shared" si="44"/>
        <v>758501.02922847203</v>
      </c>
      <c r="AZ22" s="7">
        <f t="shared" si="45"/>
        <v>5361.5768515826985</v>
      </c>
      <c r="BA22" s="7">
        <f t="shared" si="46"/>
        <v>620.94541890474829</v>
      </c>
      <c r="BB22" s="65">
        <f t="shared" si="21"/>
        <v>9.8237770810097637E-3</v>
      </c>
      <c r="BC22" s="7">
        <f t="shared" si="22"/>
        <v>4740.6314326779502</v>
      </c>
      <c r="BD22" s="65">
        <f t="shared" si="23"/>
        <v>7.5000000000000011E-2</v>
      </c>
      <c r="BE22" s="7">
        <f t="shared" si="47"/>
        <v>8919.9161904327866</v>
      </c>
      <c r="BF22" s="7">
        <f t="shared" si="48"/>
        <v>71503.736583307706</v>
      </c>
      <c r="BG22" s="7">
        <f t="shared" si="24"/>
        <v>757880.08380956727</v>
      </c>
      <c r="BH22" s="7">
        <f t="shared" si="7"/>
        <v>80423.652773740498</v>
      </c>
      <c r="BJ22">
        <v>15</v>
      </c>
      <c r="BK22" s="160">
        <v>45292</v>
      </c>
      <c r="BL22" s="7">
        <f t="shared" si="49"/>
        <v>758088.55743412313</v>
      </c>
      <c r="BM22" s="7">
        <f t="shared" si="50"/>
        <v>5230.927715470877</v>
      </c>
      <c r="BN22" s="7">
        <f t="shared" si="51"/>
        <v>650.80934763971618</v>
      </c>
      <c r="BO22" s="65">
        <f t="shared" si="25"/>
        <v>1.0301846789654581E-2</v>
      </c>
      <c r="BP22" s="7">
        <f t="shared" si="26"/>
        <v>4580.1183678311609</v>
      </c>
      <c r="BQ22" s="65">
        <f t="shared" si="27"/>
        <v>7.2500000000000009E-2</v>
      </c>
      <c r="BR22" s="7">
        <f t="shared" si="52"/>
        <v>9362.2519135164803</v>
      </c>
      <c r="BS22" s="7">
        <f t="shared" si="53"/>
        <v>69101.663818546673</v>
      </c>
      <c r="BT22" s="7">
        <f t="shared" si="28"/>
        <v>757437.74808648345</v>
      </c>
      <c r="BU22" s="7">
        <f t="shared" si="8"/>
        <v>78463.915732063149</v>
      </c>
      <c r="BW22">
        <v>15</v>
      </c>
      <c r="BX22" s="160">
        <v>45292</v>
      </c>
      <c r="BY22" s="7">
        <f t="shared" si="54"/>
        <v>757658.88528478029</v>
      </c>
      <c r="BZ22" s="7">
        <f t="shared" si="55"/>
        <v>5101.5395330339725</v>
      </c>
      <c r="CA22" s="7">
        <f t="shared" si="56"/>
        <v>681.86270220608731</v>
      </c>
      <c r="CB22" s="65">
        <f t="shared" si="29"/>
        <v>1.0799520186973796E-2</v>
      </c>
      <c r="CC22" s="7">
        <f t="shared" si="30"/>
        <v>4419.6768308278852</v>
      </c>
      <c r="CD22" s="65">
        <f t="shared" si="57"/>
        <v>7.0000000000000007E-2</v>
      </c>
      <c r="CE22" s="7">
        <f t="shared" si="58"/>
        <v>9822.9774174260783</v>
      </c>
      <c r="CF22" s="7">
        <f t="shared" si="59"/>
        <v>66700.115578083511</v>
      </c>
      <c r="CG22" s="7">
        <f t="shared" si="31"/>
        <v>756977.02258257417</v>
      </c>
      <c r="CH22" s="7">
        <f t="shared" si="9"/>
        <v>76523.092995509593</v>
      </c>
    </row>
    <row r="23" spans="1:86" x14ac:dyDescent="0.3">
      <c r="A23" s="222">
        <f t="shared" si="66"/>
        <v>13</v>
      </c>
      <c r="B23" s="47">
        <f t="shared" si="60"/>
        <v>762688.33461585513</v>
      </c>
      <c r="C23" s="230">
        <f t="shared" si="61"/>
        <v>737315.66979910876</v>
      </c>
      <c r="D23" s="47">
        <f t="shared" si="62"/>
        <v>712015.92490493541</v>
      </c>
      <c r="E23" s="47">
        <f t="shared" si="63"/>
        <v>686794.76237994735</v>
      </c>
      <c r="F23" s="47">
        <f t="shared" si="64"/>
        <v>661658.02921251627</v>
      </c>
      <c r="G23" s="80">
        <f t="shared" si="65"/>
        <v>636611.751584374</v>
      </c>
      <c r="H23" s="47"/>
      <c r="J23">
        <v>16</v>
      </c>
      <c r="K23" s="160">
        <v>45323</v>
      </c>
      <c r="L23" s="7">
        <f t="shared" si="32"/>
        <v>759101.8597709192</v>
      </c>
      <c r="M23" s="7">
        <f t="shared" si="10"/>
        <v>5760.7123198624959</v>
      </c>
      <c r="N23" s="7">
        <f t="shared" si="0"/>
        <v>541.88703393742617</v>
      </c>
      <c r="O23" s="65">
        <f t="shared" si="11"/>
        <v>8.5662343248789751E-3</v>
      </c>
      <c r="P23" s="7">
        <f t="shared" si="1"/>
        <v>5218.8252859250697</v>
      </c>
      <c r="Q23" s="65">
        <f t="shared" si="2"/>
        <v>8.2500000000000004E-2</v>
      </c>
      <c r="R23" s="7">
        <f t="shared" si="12"/>
        <v>8240.0272630180734</v>
      </c>
      <c r="S23" s="7">
        <f t="shared" si="33"/>
        <v>83931.369854781849</v>
      </c>
      <c r="T23" s="7">
        <f t="shared" si="3"/>
        <v>758559.97273698181</v>
      </c>
      <c r="U23" s="7">
        <f t="shared" si="4"/>
        <v>92171.397117799919</v>
      </c>
      <c r="W23">
        <v>16</v>
      </c>
      <c r="X23" s="160">
        <v>45323</v>
      </c>
      <c r="Y23" s="7">
        <f t="shared" si="34"/>
        <v>758711.62834017619</v>
      </c>
      <c r="Z23" s="7">
        <f t="shared" si="35"/>
        <v>5626.5067525070672</v>
      </c>
      <c r="AA23" s="7">
        <f t="shared" si="36"/>
        <v>568.42923023922594</v>
      </c>
      <c r="AB23" s="65">
        <f t="shared" si="13"/>
        <v>8.9904391972919356E-3</v>
      </c>
      <c r="AC23" s="7">
        <f t="shared" si="14"/>
        <v>5058.0775222678412</v>
      </c>
      <c r="AD23" s="65">
        <f t="shared" si="15"/>
        <v>7.9999999999999988E-2</v>
      </c>
      <c r="AE23" s="7">
        <f t="shared" si="37"/>
        <v>8656.8008900631867</v>
      </c>
      <c r="AF23" s="7">
        <f t="shared" si="38"/>
        <v>81367.307150049863</v>
      </c>
      <c r="AG23" s="7">
        <f t="shared" si="16"/>
        <v>758143.19910993695</v>
      </c>
      <c r="AH23" s="7">
        <f t="shared" si="5"/>
        <v>90024.108040113046</v>
      </c>
      <c r="AJ23">
        <v>16</v>
      </c>
      <c r="AK23" s="160">
        <v>45323</v>
      </c>
      <c r="AL23" s="7">
        <f t="shared" si="39"/>
        <v>758304.54009894317</v>
      </c>
      <c r="AM23" s="7">
        <f t="shared" si="40"/>
        <v>5493.4490989467549</v>
      </c>
      <c r="AN23" s="7">
        <f t="shared" si="41"/>
        <v>596.06561080774736</v>
      </c>
      <c r="AO23" s="65">
        <f t="shared" si="17"/>
        <v>9.432605175698508E-3</v>
      </c>
      <c r="AP23" s="7">
        <f t="shared" si="18"/>
        <v>4897.3834881390076</v>
      </c>
      <c r="AQ23" s="65">
        <f t="shared" si="19"/>
        <v>7.7499999999999986E-2</v>
      </c>
      <c r="AR23" s="7">
        <f t="shared" si="42"/>
        <v>9091.5255118643272</v>
      </c>
      <c r="AS23" s="7">
        <f t="shared" si="43"/>
        <v>78803.660071283739</v>
      </c>
      <c r="AT23" s="7">
        <f t="shared" si="20"/>
        <v>757708.47448813543</v>
      </c>
      <c r="AU23" s="7">
        <f t="shared" si="6"/>
        <v>87895.185583148064</v>
      </c>
      <c r="AW23">
        <v>16</v>
      </c>
      <c r="AX23" s="160">
        <v>45323</v>
      </c>
      <c r="AY23" s="7">
        <f t="shared" si="44"/>
        <v>757880.08380956727</v>
      </c>
      <c r="AZ23" s="7">
        <f t="shared" si="45"/>
        <v>5361.5768515826985</v>
      </c>
      <c r="BA23" s="7">
        <f t="shared" si="46"/>
        <v>624.82632777290382</v>
      </c>
      <c r="BB23" s="65">
        <f t="shared" si="21"/>
        <v>9.8932747982843801E-3</v>
      </c>
      <c r="BC23" s="7">
        <f t="shared" si="22"/>
        <v>4736.7505238097947</v>
      </c>
      <c r="BD23" s="65">
        <f t="shared" si="23"/>
        <v>7.4999999999999983E-2</v>
      </c>
      <c r="BE23" s="7">
        <f t="shared" si="47"/>
        <v>9544.7425182056904</v>
      </c>
      <c r="BF23" s="7">
        <f t="shared" si="48"/>
        <v>76240.4871071175</v>
      </c>
      <c r="BG23" s="7">
        <f t="shared" si="24"/>
        <v>757255.25748179434</v>
      </c>
      <c r="BH23" s="7">
        <f t="shared" si="7"/>
        <v>85785.229625323191</v>
      </c>
      <c r="BJ23">
        <v>16</v>
      </c>
      <c r="BK23" s="160">
        <v>45323</v>
      </c>
      <c r="BL23" s="7">
        <f t="shared" si="49"/>
        <v>757437.74808648345</v>
      </c>
      <c r="BM23" s="7">
        <f t="shared" si="50"/>
        <v>5230.927715470877</v>
      </c>
      <c r="BN23" s="7">
        <f t="shared" si="51"/>
        <v>654.74132078170624</v>
      </c>
      <c r="BO23" s="65">
        <f t="shared" si="25"/>
        <v>1.0372992195370995E-2</v>
      </c>
      <c r="BP23" s="7">
        <f t="shared" si="26"/>
        <v>4576.1863946891708</v>
      </c>
      <c r="BQ23" s="65">
        <f t="shared" si="27"/>
        <v>7.2499999999999995E-2</v>
      </c>
      <c r="BR23" s="7">
        <f t="shared" si="52"/>
        <v>10016.993234298187</v>
      </c>
      <c r="BS23" s="7">
        <f t="shared" si="53"/>
        <v>73677.850213235841</v>
      </c>
      <c r="BT23" s="7">
        <f t="shared" si="28"/>
        <v>756783.00676570169</v>
      </c>
      <c r="BU23" s="7">
        <f t="shared" si="8"/>
        <v>83694.843447534033</v>
      </c>
      <c r="BW23">
        <v>16</v>
      </c>
      <c r="BX23" s="160">
        <v>45323</v>
      </c>
      <c r="BY23" s="7">
        <f t="shared" si="54"/>
        <v>756977.02258257417</v>
      </c>
      <c r="BZ23" s="7">
        <f t="shared" si="55"/>
        <v>5101.5395330339725</v>
      </c>
      <c r="CA23" s="7">
        <f t="shared" si="56"/>
        <v>685.84023463562335</v>
      </c>
      <c r="CB23" s="65">
        <f t="shared" si="29"/>
        <v>1.0872302025164454E-2</v>
      </c>
      <c r="CC23" s="7">
        <f t="shared" si="30"/>
        <v>4415.6992983983491</v>
      </c>
      <c r="CD23" s="65">
        <f t="shared" si="57"/>
        <v>6.9999999999999993E-2</v>
      </c>
      <c r="CE23" s="7">
        <f t="shared" si="58"/>
        <v>10508.817652061702</v>
      </c>
      <c r="CF23" s="7">
        <f t="shared" si="59"/>
        <v>71115.814876481862</v>
      </c>
      <c r="CG23" s="7">
        <f t="shared" si="31"/>
        <v>756291.18234793853</v>
      </c>
      <c r="CH23" s="7">
        <f t="shared" si="9"/>
        <v>81624.63252854356</v>
      </c>
    </row>
    <row r="24" spans="1:86" x14ac:dyDescent="0.3">
      <c r="A24" s="222">
        <f t="shared" si="66"/>
        <v>14</v>
      </c>
      <c r="B24" s="47">
        <f t="shared" si="60"/>
        <v>814069.64813923929</v>
      </c>
      <c r="C24" s="230">
        <f t="shared" si="61"/>
        <v>786773.44023876032</v>
      </c>
      <c r="D24" s="47">
        <f t="shared" si="62"/>
        <v>759564.85612600995</v>
      </c>
      <c r="E24" s="47">
        <f t="shared" si="63"/>
        <v>732450.34988032444</v>
      </c>
      <c r="F24" s="47">
        <f t="shared" si="64"/>
        <v>705436.57172752183</v>
      </c>
      <c r="G24" s="80">
        <f t="shared" si="65"/>
        <v>678530.36117365956</v>
      </c>
      <c r="H24" s="47"/>
      <c r="J24">
        <v>17</v>
      </c>
      <c r="K24" s="160">
        <v>45352</v>
      </c>
      <c r="L24" s="7">
        <f t="shared" si="32"/>
        <v>758559.97273698181</v>
      </c>
      <c r="M24" s="7">
        <f t="shared" si="10"/>
        <v>5760.7123198624959</v>
      </c>
      <c r="N24" s="7">
        <f t="shared" si="0"/>
        <v>545.61250729574567</v>
      </c>
      <c r="O24" s="65">
        <f t="shared" si="11"/>
        <v>8.6312886559585626E-3</v>
      </c>
      <c r="P24" s="7">
        <f t="shared" si="1"/>
        <v>5215.0998125667502</v>
      </c>
      <c r="Q24" s="65">
        <f t="shared" si="2"/>
        <v>8.2500000000000004E-2</v>
      </c>
      <c r="R24" s="7">
        <f t="shared" si="12"/>
        <v>8785.6397703138191</v>
      </c>
      <c r="S24" s="7">
        <f t="shared" si="33"/>
        <v>89146.469667348603</v>
      </c>
      <c r="T24" s="7">
        <f t="shared" si="3"/>
        <v>758014.36022968602</v>
      </c>
      <c r="U24" s="7">
        <f t="shared" si="4"/>
        <v>97932.109437662424</v>
      </c>
      <c r="W24">
        <v>17</v>
      </c>
      <c r="X24" s="160">
        <v>45352</v>
      </c>
      <c r="Y24" s="7">
        <f t="shared" si="34"/>
        <v>758143.19910993695</v>
      </c>
      <c r="Z24" s="7">
        <f t="shared" si="35"/>
        <v>5626.5067525070672</v>
      </c>
      <c r="AA24" s="7">
        <f t="shared" si="36"/>
        <v>572.21875844082024</v>
      </c>
      <c r="AB24" s="65">
        <f t="shared" si="13"/>
        <v>9.0571611132979728E-3</v>
      </c>
      <c r="AC24" s="7">
        <f t="shared" si="14"/>
        <v>5054.2879940662469</v>
      </c>
      <c r="AD24" s="65">
        <f t="shared" si="15"/>
        <v>0.08</v>
      </c>
      <c r="AE24" s="7">
        <f t="shared" si="37"/>
        <v>9229.0196485040069</v>
      </c>
      <c r="AF24" s="7">
        <f t="shared" si="38"/>
        <v>86421.595144116116</v>
      </c>
      <c r="AG24" s="7">
        <f t="shared" si="16"/>
        <v>757570.98035149614</v>
      </c>
      <c r="AH24" s="7">
        <f t="shared" si="5"/>
        <v>95650.614792620123</v>
      </c>
      <c r="AJ24">
        <v>17</v>
      </c>
      <c r="AK24" s="160">
        <v>45352</v>
      </c>
      <c r="AL24" s="7">
        <f t="shared" si="39"/>
        <v>757708.47448813543</v>
      </c>
      <c r="AM24" s="7">
        <f t="shared" si="40"/>
        <v>5493.4490989467549</v>
      </c>
      <c r="AN24" s="7">
        <f t="shared" si="41"/>
        <v>599.9152012108807</v>
      </c>
      <c r="AO24" s="65">
        <f t="shared" si="17"/>
        <v>9.5009923432541644E-3</v>
      </c>
      <c r="AP24" s="7">
        <f t="shared" si="18"/>
        <v>4893.5338977358742</v>
      </c>
      <c r="AQ24" s="65">
        <f t="shared" si="19"/>
        <v>7.7499999999999986E-2</v>
      </c>
      <c r="AR24" s="7">
        <f t="shared" si="42"/>
        <v>9691.4407130752079</v>
      </c>
      <c r="AS24" s="7">
        <f t="shared" si="43"/>
        <v>83697.193969019616</v>
      </c>
      <c r="AT24" s="7">
        <f t="shared" si="20"/>
        <v>757108.55928692454</v>
      </c>
      <c r="AU24" s="7">
        <f t="shared" si="6"/>
        <v>93388.634682094824</v>
      </c>
      <c r="AW24">
        <v>17</v>
      </c>
      <c r="AX24" s="160">
        <v>45352</v>
      </c>
      <c r="AY24" s="7">
        <f t="shared" si="44"/>
        <v>757255.25748179434</v>
      </c>
      <c r="AZ24" s="7">
        <f t="shared" si="45"/>
        <v>5361.5768515826985</v>
      </c>
      <c r="BA24" s="7">
        <f t="shared" si="46"/>
        <v>628.73149232148444</v>
      </c>
      <c r="BB24" s="65">
        <f t="shared" si="21"/>
        <v>9.9633219225806445E-3</v>
      </c>
      <c r="BC24" s="7">
        <f t="shared" si="22"/>
        <v>4732.8453592612141</v>
      </c>
      <c r="BD24" s="65">
        <f t="shared" si="23"/>
        <v>7.4999999999999997E-2</v>
      </c>
      <c r="BE24" s="7">
        <f t="shared" si="47"/>
        <v>10173.474010527174</v>
      </c>
      <c r="BF24" s="7">
        <f t="shared" si="48"/>
        <v>80973.332466378721</v>
      </c>
      <c r="BG24" s="7">
        <f t="shared" si="24"/>
        <v>756626.52598947287</v>
      </c>
      <c r="BH24" s="7">
        <f t="shared" si="7"/>
        <v>91146.806476905898</v>
      </c>
      <c r="BJ24">
        <v>17</v>
      </c>
      <c r="BK24" s="160">
        <v>45352</v>
      </c>
      <c r="BL24" s="7">
        <f t="shared" si="49"/>
        <v>756783.00676570169</v>
      </c>
      <c r="BM24" s="7">
        <f t="shared" si="50"/>
        <v>5230.927715470877</v>
      </c>
      <c r="BN24" s="7">
        <f t="shared" si="51"/>
        <v>658.69704959476257</v>
      </c>
      <c r="BO24" s="65">
        <f t="shared" si="25"/>
        <v>1.0444690914663103E-2</v>
      </c>
      <c r="BP24" s="7">
        <f t="shared" si="26"/>
        <v>4572.2306658761145</v>
      </c>
      <c r="BQ24" s="65">
        <f t="shared" si="27"/>
        <v>7.2499999999999995E-2</v>
      </c>
      <c r="BR24" s="7">
        <f t="shared" si="52"/>
        <v>10675.690283892949</v>
      </c>
      <c r="BS24" s="7">
        <f t="shared" si="53"/>
        <v>78250.080879111949</v>
      </c>
      <c r="BT24" s="7">
        <f t="shared" si="28"/>
        <v>756124.30971610697</v>
      </c>
      <c r="BU24" s="7">
        <f t="shared" si="8"/>
        <v>88925.771163004902</v>
      </c>
      <c r="BW24">
        <v>17</v>
      </c>
      <c r="BX24" s="160">
        <v>45352</v>
      </c>
      <c r="BY24" s="7">
        <f t="shared" si="54"/>
        <v>756291.18234793853</v>
      </c>
      <c r="BZ24" s="7">
        <f t="shared" si="55"/>
        <v>5101.5395330339725</v>
      </c>
      <c r="CA24" s="7">
        <f t="shared" si="56"/>
        <v>689.84096933766432</v>
      </c>
      <c r="CB24" s="65">
        <f t="shared" si="29"/>
        <v>1.0945640813042775E-2</v>
      </c>
      <c r="CC24" s="7">
        <f t="shared" si="30"/>
        <v>4411.6985636963082</v>
      </c>
      <c r="CD24" s="65">
        <f t="shared" si="57"/>
        <v>7.0000000000000007E-2</v>
      </c>
      <c r="CE24" s="7">
        <f t="shared" si="58"/>
        <v>11198.658621399365</v>
      </c>
      <c r="CF24" s="7">
        <f t="shared" si="59"/>
        <v>75527.513440178169</v>
      </c>
      <c r="CG24" s="7">
        <f t="shared" si="31"/>
        <v>755601.34137860092</v>
      </c>
      <c r="CH24" s="7">
        <f t="shared" si="9"/>
        <v>86726.172061577527</v>
      </c>
    </row>
    <row r="25" spans="1:86" x14ac:dyDescent="0.3">
      <c r="A25" s="222">
        <f t="shared" si="66"/>
        <v>15</v>
      </c>
      <c r="B25" s="47">
        <f t="shared" si="60"/>
        <v>863930.16319958819</v>
      </c>
      <c r="C25" s="230">
        <f t="shared" si="61"/>
        <v>834732.21380661579</v>
      </c>
      <c r="D25" s="47">
        <f t="shared" si="62"/>
        <v>805638.24017135776</v>
      </c>
      <c r="E25" s="47">
        <f t="shared" si="63"/>
        <v>776655.50155119842</v>
      </c>
      <c r="F25" s="47">
        <f t="shared" si="64"/>
        <v>747791.46202721074</v>
      </c>
      <c r="G25" s="80">
        <f t="shared" si="65"/>
        <v>719053.78197552392</v>
      </c>
      <c r="H25" s="47"/>
      <c r="J25">
        <v>18</v>
      </c>
      <c r="K25" s="160">
        <v>45383</v>
      </c>
      <c r="L25" s="7">
        <f t="shared" si="32"/>
        <v>758014.36022968602</v>
      </c>
      <c r="M25" s="7">
        <f t="shared" si="10"/>
        <v>5760.7123198624959</v>
      </c>
      <c r="N25" s="7">
        <f t="shared" si="0"/>
        <v>549.36359328340404</v>
      </c>
      <c r="O25" s="65">
        <f t="shared" si="11"/>
        <v>8.6968842086359629E-3</v>
      </c>
      <c r="P25" s="7">
        <f t="shared" si="1"/>
        <v>5211.3487265790918</v>
      </c>
      <c r="Q25" s="65">
        <f t="shared" si="2"/>
        <v>8.2500000000000018E-2</v>
      </c>
      <c r="R25" s="7">
        <f t="shared" si="12"/>
        <v>9335.0033635972231</v>
      </c>
      <c r="S25" s="7">
        <f t="shared" si="33"/>
        <v>94357.818393927693</v>
      </c>
      <c r="T25" s="7">
        <f t="shared" si="3"/>
        <v>757464.99663640256</v>
      </c>
      <c r="U25" s="7">
        <f t="shared" si="4"/>
        <v>103692.82175752491</v>
      </c>
      <c r="W25">
        <v>18</v>
      </c>
      <c r="X25" s="160">
        <v>45383</v>
      </c>
      <c r="Y25" s="7">
        <f t="shared" si="34"/>
        <v>757570.98035149614</v>
      </c>
      <c r="Z25" s="7">
        <f t="shared" si="35"/>
        <v>5626.5067525070672</v>
      </c>
      <c r="AA25" s="7">
        <f t="shared" si="36"/>
        <v>576.03355016375917</v>
      </c>
      <c r="AB25" s="65">
        <f t="shared" si="13"/>
        <v>9.1244289726593129E-3</v>
      </c>
      <c r="AC25" s="7">
        <f t="shared" si="14"/>
        <v>5050.473202343308</v>
      </c>
      <c r="AD25" s="65">
        <f t="shared" si="15"/>
        <v>0.08</v>
      </c>
      <c r="AE25" s="7">
        <f t="shared" si="37"/>
        <v>9805.053198667767</v>
      </c>
      <c r="AF25" s="7">
        <f t="shared" si="38"/>
        <v>91472.068346459419</v>
      </c>
      <c r="AG25" s="7">
        <f t="shared" si="16"/>
        <v>756994.94680133241</v>
      </c>
      <c r="AH25" s="7">
        <f t="shared" si="5"/>
        <v>101277.12154512719</v>
      </c>
      <c r="AJ25">
        <v>18</v>
      </c>
      <c r="AK25" s="160">
        <v>45383</v>
      </c>
      <c r="AL25" s="7">
        <f t="shared" si="39"/>
        <v>757108.55928692454</v>
      </c>
      <c r="AM25" s="7">
        <f t="shared" si="40"/>
        <v>5493.4490989467549</v>
      </c>
      <c r="AN25" s="7">
        <f t="shared" si="41"/>
        <v>603.789653552034</v>
      </c>
      <c r="AO25" s="65">
        <f t="shared" si="17"/>
        <v>9.5699299047001789E-3</v>
      </c>
      <c r="AP25" s="7">
        <f t="shared" si="18"/>
        <v>4889.6594453947209</v>
      </c>
      <c r="AQ25" s="65">
        <f t="shared" si="19"/>
        <v>7.7499999999999999E-2</v>
      </c>
      <c r="AR25" s="7">
        <f t="shared" si="42"/>
        <v>10295.230366627242</v>
      </c>
      <c r="AS25" s="7">
        <f t="shared" si="43"/>
        <v>88586.853414414334</v>
      </c>
      <c r="AT25" s="7">
        <f t="shared" si="20"/>
        <v>756504.76963337255</v>
      </c>
      <c r="AU25" s="7">
        <f t="shared" si="6"/>
        <v>98882.083781041583</v>
      </c>
      <c r="AW25">
        <v>18</v>
      </c>
      <c r="AX25" s="160">
        <v>45383</v>
      </c>
      <c r="AY25" s="7">
        <f t="shared" si="44"/>
        <v>756626.52598947287</v>
      </c>
      <c r="AZ25" s="7">
        <f t="shared" si="45"/>
        <v>5361.5768515826985</v>
      </c>
      <c r="BA25" s="7">
        <f t="shared" si="46"/>
        <v>632.6610641484931</v>
      </c>
      <c r="BB25" s="65">
        <f t="shared" si="21"/>
        <v>1.0033923618860206E-2</v>
      </c>
      <c r="BC25" s="7">
        <f t="shared" si="22"/>
        <v>4728.9157874342054</v>
      </c>
      <c r="BD25" s="65">
        <f t="shared" si="23"/>
        <v>7.5000000000000011E-2</v>
      </c>
      <c r="BE25" s="7">
        <f t="shared" si="47"/>
        <v>10806.135074675667</v>
      </c>
      <c r="BF25" s="7">
        <f t="shared" si="48"/>
        <v>85702.248253812926</v>
      </c>
      <c r="BG25" s="7">
        <f t="shared" si="24"/>
        <v>755993.86492532433</v>
      </c>
      <c r="BH25" s="7">
        <f t="shared" si="7"/>
        <v>96508.383328488591</v>
      </c>
      <c r="BJ25">
        <v>18</v>
      </c>
      <c r="BK25" s="160">
        <v>45383</v>
      </c>
      <c r="BL25" s="7">
        <f t="shared" si="49"/>
        <v>756124.30971610697</v>
      </c>
      <c r="BM25" s="7">
        <f t="shared" si="50"/>
        <v>5230.927715470877</v>
      </c>
      <c r="BN25" s="7">
        <f t="shared" si="51"/>
        <v>662.67667760273071</v>
      </c>
      <c r="BO25" s="65">
        <f t="shared" si="25"/>
        <v>1.0516948111638492E-2</v>
      </c>
      <c r="BP25" s="7">
        <f t="shared" si="26"/>
        <v>4568.2510378681463</v>
      </c>
      <c r="BQ25" s="65">
        <f t="shared" si="27"/>
        <v>7.2499999999999995E-2</v>
      </c>
      <c r="BR25" s="7">
        <f t="shared" si="52"/>
        <v>11338.36696149568</v>
      </c>
      <c r="BS25" s="7">
        <f t="shared" si="53"/>
        <v>82818.331916980096</v>
      </c>
      <c r="BT25" s="7">
        <f t="shared" si="28"/>
        <v>755461.63303850428</v>
      </c>
      <c r="BU25" s="7">
        <f t="shared" si="8"/>
        <v>94156.69887847577</v>
      </c>
      <c r="BW25">
        <v>18</v>
      </c>
      <c r="BX25" s="160">
        <v>45383</v>
      </c>
      <c r="BY25" s="7">
        <f t="shared" si="54"/>
        <v>755601.34137860092</v>
      </c>
      <c r="BZ25" s="7">
        <f t="shared" si="55"/>
        <v>5101.5395330339725</v>
      </c>
      <c r="CA25" s="7">
        <f t="shared" si="56"/>
        <v>693.86504165880069</v>
      </c>
      <c r="CB25" s="65">
        <f t="shared" si="29"/>
        <v>1.1019541713245318E-2</v>
      </c>
      <c r="CC25" s="7">
        <f t="shared" si="30"/>
        <v>4407.6744913751718</v>
      </c>
      <c r="CD25" s="65">
        <f t="shared" si="57"/>
        <v>6.9999999999999993E-2</v>
      </c>
      <c r="CE25" s="7">
        <f t="shared" si="58"/>
        <v>11892.523663058166</v>
      </c>
      <c r="CF25" s="7">
        <f t="shared" si="59"/>
        <v>79935.187931553344</v>
      </c>
      <c r="CG25" s="7">
        <f t="shared" si="31"/>
        <v>754907.47633694217</v>
      </c>
      <c r="CH25" s="7">
        <f t="shared" si="9"/>
        <v>91827.711594611508</v>
      </c>
    </row>
    <row r="26" spans="1:86" x14ac:dyDescent="0.3">
      <c r="A26" s="222">
        <f t="shared" si="66"/>
        <v>16</v>
      </c>
      <c r="B26" s="47">
        <f t="shared" si="60"/>
        <v>912139.55932419456</v>
      </c>
      <c r="C26" s="230">
        <f t="shared" si="61"/>
        <v>881067.57450160943</v>
      </c>
      <c r="D26" s="47">
        <f t="shared" si="62"/>
        <v>850117.57142394118</v>
      </c>
      <c r="E26" s="47">
        <f t="shared" si="63"/>
        <v>819297.61628965102</v>
      </c>
      <c r="F26" s="47">
        <f t="shared" si="64"/>
        <v>788615.98556540266</v>
      </c>
      <c r="G26" s="80">
        <f t="shared" si="65"/>
        <v>758081.15567971452</v>
      </c>
      <c r="H26" s="47"/>
      <c r="J26">
        <v>19</v>
      </c>
      <c r="K26" s="160">
        <v>45413</v>
      </c>
      <c r="L26" s="7">
        <f t="shared" si="32"/>
        <v>757464.99663640256</v>
      </c>
      <c r="M26" s="7">
        <f t="shared" si="10"/>
        <v>5760.7123198624959</v>
      </c>
      <c r="N26" s="7">
        <f t="shared" si="0"/>
        <v>553.14046798722848</v>
      </c>
      <c r="O26" s="65">
        <f t="shared" si="11"/>
        <v>8.7630262062564392E-3</v>
      </c>
      <c r="P26" s="7">
        <f t="shared" si="1"/>
        <v>5207.5718518752674</v>
      </c>
      <c r="Q26" s="65">
        <f t="shared" si="2"/>
        <v>8.2500000000000004E-2</v>
      </c>
      <c r="R26" s="7">
        <f t="shared" si="12"/>
        <v>9888.1438315844516</v>
      </c>
      <c r="S26" s="7">
        <f t="shared" si="33"/>
        <v>99565.390245802962</v>
      </c>
      <c r="T26" s="7">
        <f t="shared" si="3"/>
        <v>756911.85616841528</v>
      </c>
      <c r="U26" s="7">
        <f t="shared" si="4"/>
        <v>109453.53407738742</v>
      </c>
      <c r="W26">
        <v>19</v>
      </c>
      <c r="X26" s="160">
        <v>45413</v>
      </c>
      <c r="Y26" s="7">
        <f t="shared" si="34"/>
        <v>756994.94680133241</v>
      </c>
      <c r="Z26" s="7">
        <f t="shared" si="35"/>
        <v>5626.5067525070672</v>
      </c>
      <c r="AA26" s="7">
        <f t="shared" si="36"/>
        <v>579.87377383151761</v>
      </c>
      <c r="AB26" s="65">
        <f t="shared" si="13"/>
        <v>9.1922480003085328E-3</v>
      </c>
      <c r="AC26" s="7">
        <f t="shared" si="14"/>
        <v>5046.6329786755496</v>
      </c>
      <c r="AD26" s="65">
        <f t="shared" si="15"/>
        <v>0.08</v>
      </c>
      <c r="AE26" s="7">
        <f t="shared" si="37"/>
        <v>10384.926972499285</v>
      </c>
      <c r="AF26" s="7">
        <f t="shared" si="38"/>
        <v>96518.701325134971</v>
      </c>
      <c r="AG26" s="7">
        <f t="shared" si="16"/>
        <v>756415.07302750088</v>
      </c>
      <c r="AH26" s="7">
        <f t="shared" si="5"/>
        <v>106903.62829763425</v>
      </c>
      <c r="AJ26">
        <v>19</v>
      </c>
      <c r="AK26" s="160">
        <v>45413</v>
      </c>
      <c r="AL26" s="7">
        <f t="shared" si="39"/>
        <v>756504.76963337255</v>
      </c>
      <c r="AM26" s="7">
        <f t="shared" si="40"/>
        <v>5493.4490989467549</v>
      </c>
      <c r="AN26" s="7">
        <f t="shared" si="41"/>
        <v>607.68912839789027</v>
      </c>
      <c r="AO26" s="65">
        <f t="shared" si="17"/>
        <v>9.6394230856056071E-3</v>
      </c>
      <c r="AP26" s="7">
        <f t="shared" si="18"/>
        <v>4885.7599705488647</v>
      </c>
      <c r="AQ26" s="65">
        <f t="shared" si="19"/>
        <v>7.7499999999999999E-2</v>
      </c>
      <c r="AR26" s="7">
        <f t="shared" si="42"/>
        <v>10902.919495025133</v>
      </c>
      <c r="AS26" s="7">
        <f t="shared" si="43"/>
        <v>93472.613384963202</v>
      </c>
      <c r="AT26" s="7">
        <f t="shared" si="20"/>
        <v>755897.0805049747</v>
      </c>
      <c r="AU26" s="7">
        <f t="shared" si="6"/>
        <v>104375.53287998834</v>
      </c>
      <c r="AW26">
        <v>19</v>
      </c>
      <c r="AX26" s="160">
        <v>45413</v>
      </c>
      <c r="AY26" s="7">
        <f t="shared" si="44"/>
        <v>755993.86492532433</v>
      </c>
      <c r="AZ26" s="7">
        <f t="shared" si="45"/>
        <v>5361.5768515826985</v>
      </c>
      <c r="BA26" s="7">
        <f t="shared" si="46"/>
        <v>636.6151957994216</v>
      </c>
      <c r="BB26" s="65">
        <f t="shared" si="21"/>
        <v>1.0105085112493159E-2</v>
      </c>
      <c r="BC26" s="7">
        <f t="shared" si="22"/>
        <v>4724.9616557832769</v>
      </c>
      <c r="BD26" s="65">
        <f t="shared" si="23"/>
        <v>7.4999999999999997E-2</v>
      </c>
      <c r="BE26" s="7">
        <f t="shared" si="47"/>
        <v>11442.750270475088</v>
      </c>
      <c r="BF26" s="7">
        <f t="shared" si="48"/>
        <v>90427.209909596204</v>
      </c>
      <c r="BG26" s="7">
        <f t="shared" si="24"/>
        <v>755357.24972952495</v>
      </c>
      <c r="BH26" s="7">
        <f t="shared" si="7"/>
        <v>101869.9601800713</v>
      </c>
      <c r="BJ26">
        <v>19</v>
      </c>
      <c r="BK26" s="160">
        <v>45413</v>
      </c>
      <c r="BL26" s="7">
        <f t="shared" si="49"/>
        <v>755461.63303850428</v>
      </c>
      <c r="BM26" s="7">
        <f t="shared" si="50"/>
        <v>5230.927715470877</v>
      </c>
      <c r="BN26" s="7">
        <f t="shared" si="51"/>
        <v>666.68034919658021</v>
      </c>
      <c r="BO26" s="65">
        <f t="shared" si="25"/>
        <v>1.0589769010746321E-2</v>
      </c>
      <c r="BP26" s="7">
        <f t="shared" si="26"/>
        <v>4564.2473662742968</v>
      </c>
      <c r="BQ26" s="65">
        <f t="shared" si="27"/>
        <v>7.2499999999999995E-2</v>
      </c>
      <c r="BR26" s="7">
        <f t="shared" si="52"/>
        <v>12005.04731069226</v>
      </c>
      <c r="BS26" s="7">
        <f t="shared" si="53"/>
        <v>87382.579283254396</v>
      </c>
      <c r="BT26" s="7">
        <f t="shared" si="28"/>
        <v>754794.95268930774</v>
      </c>
      <c r="BU26" s="7">
        <f t="shared" si="8"/>
        <v>99387.626593946654</v>
      </c>
      <c r="BW26">
        <v>19</v>
      </c>
      <c r="BX26" s="160">
        <v>45413</v>
      </c>
      <c r="BY26" s="7">
        <f t="shared" si="54"/>
        <v>754907.47633694217</v>
      </c>
      <c r="BZ26" s="7">
        <f t="shared" si="55"/>
        <v>5101.5395330339725</v>
      </c>
      <c r="CA26" s="7">
        <f t="shared" si="56"/>
        <v>697.91258773514255</v>
      </c>
      <c r="CB26" s="65">
        <f t="shared" si="29"/>
        <v>1.1094009948688959E-2</v>
      </c>
      <c r="CC26" s="7">
        <f t="shared" si="30"/>
        <v>4403.6269452988299</v>
      </c>
      <c r="CD26" s="65">
        <f t="shared" si="57"/>
        <v>7.0000000000000007E-2</v>
      </c>
      <c r="CE26" s="7">
        <f t="shared" si="58"/>
        <v>12590.436250793307</v>
      </c>
      <c r="CF26" s="7">
        <f t="shared" si="59"/>
        <v>84338.814876852179</v>
      </c>
      <c r="CG26" s="7">
        <f t="shared" si="31"/>
        <v>754209.56374920707</v>
      </c>
      <c r="CH26" s="7">
        <f t="shared" si="9"/>
        <v>96929.25112764549</v>
      </c>
    </row>
    <row r="27" spans="1:86" x14ac:dyDescent="0.3">
      <c r="A27" s="222">
        <f t="shared" si="66"/>
        <v>17</v>
      </c>
      <c r="B27" s="47">
        <f t="shared" si="60"/>
        <v>958556.34860033891</v>
      </c>
      <c r="C27" s="230">
        <f t="shared" si="61"/>
        <v>925644.77985594911</v>
      </c>
      <c r="D27" s="47">
        <f t="shared" si="62"/>
        <v>892874.82672536501</v>
      </c>
      <c r="E27" s="47">
        <f t="shared" si="63"/>
        <v>860255.35147651017</v>
      </c>
      <c r="F27" s="47">
        <f t="shared" si="64"/>
        <v>827795.42865522555</v>
      </c>
      <c r="G27" s="80">
        <f t="shared" si="65"/>
        <v>795504.33292057598</v>
      </c>
      <c r="H27" s="47"/>
      <c r="J27">
        <v>20</v>
      </c>
      <c r="K27" s="160">
        <v>45444</v>
      </c>
      <c r="L27" s="7">
        <f t="shared" si="32"/>
        <v>756911.85616841528</v>
      </c>
      <c r="M27" s="7">
        <f t="shared" si="10"/>
        <v>5760.7123198624959</v>
      </c>
      <c r="N27" s="7">
        <f t="shared" si="0"/>
        <v>556.94330870464091</v>
      </c>
      <c r="O27" s="65">
        <f t="shared" si="11"/>
        <v>8.8297199336888586E-3</v>
      </c>
      <c r="P27" s="7">
        <f t="shared" si="1"/>
        <v>5203.7690111578549</v>
      </c>
      <c r="Q27" s="65">
        <f t="shared" si="2"/>
        <v>8.2500000000000004E-2</v>
      </c>
      <c r="R27" s="7">
        <f t="shared" si="12"/>
        <v>10445.087140289092</v>
      </c>
      <c r="S27" s="7">
        <f t="shared" si="33"/>
        <v>104769.15925696082</v>
      </c>
      <c r="T27" s="7">
        <f t="shared" si="3"/>
        <v>756354.91285971063</v>
      </c>
      <c r="U27" s="7">
        <f t="shared" si="4"/>
        <v>115214.24639724991</v>
      </c>
      <c r="W27">
        <v>20</v>
      </c>
      <c r="X27" s="160">
        <v>45444</v>
      </c>
      <c r="Y27" s="7">
        <f t="shared" si="34"/>
        <v>756415.07302750088</v>
      </c>
      <c r="Z27" s="7">
        <f t="shared" si="35"/>
        <v>5626.5067525070672</v>
      </c>
      <c r="AA27" s="7">
        <f t="shared" si="36"/>
        <v>583.73959899039437</v>
      </c>
      <c r="AB27" s="65">
        <f t="shared" si="13"/>
        <v>9.2606234826180644E-3</v>
      </c>
      <c r="AC27" s="7">
        <f t="shared" si="14"/>
        <v>5042.7671535166728</v>
      </c>
      <c r="AD27" s="65">
        <f t="shared" si="15"/>
        <v>0.08</v>
      </c>
      <c r="AE27" s="7">
        <f t="shared" si="37"/>
        <v>10968.666571489679</v>
      </c>
      <c r="AF27" s="7">
        <f t="shared" si="38"/>
        <v>101561.46847865164</v>
      </c>
      <c r="AG27" s="7">
        <f t="shared" si="16"/>
        <v>755831.33342851046</v>
      </c>
      <c r="AH27" s="7">
        <f t="shared" si="5"/>
        <v>112530.13505014133</v>
      </c>
      <c r="AJ27">
        <v>20</v>
      </c>
      <c r="AK27" s="160">
        <v>45444</v>
      </c>
      <c r="AL27" s="7">
        <f t="shared" si="39"/>
        <v>755897.0805049747</v>
      </c>
      <c r="AM27" s="7">
        <f t="shared" si="40"/>
        <v>5493.4490989467549</v>
      </c>
      <c r="AN27" s="7">
        <f t="shared" si="41"/>
        <v>611.61378735212656</v>
      </c>
      <c r="AO27" s="65">
        <f t="shared" si="17"/>
        <v>9.7094771729009429E-3</v>
      </c>
      <c r="AP27" s="7">
        <f t="shared" si="18"/>
        <v>4881.8353115946284</v>
      </c>
      <c r="AQ27" s="65">
        <f t="shared" si="19"/>
        <v>7.7499999999999999E-2</v>
      </c>
      <c r="AR27" s="7">
        <f t="shared" si="42"/>
        <v>11514.533282377259</v>
      </c>
      <c r="AS27" s="7">
        <f t="shared" si="43"/>
        <v>98354.448696557825</v>
      </c>
      <c r="AT27" s="7">
        <f t="shared" si="20"/>
        <v>755285.46671762259</v>
      </c>
      <c r="AU27" s="7">
        <f t="shared" si="6"/>
        <v>109868.98197893509</v>
      </c>
      <c r="AW27">
        <v>20</v>
      </c>
      <c r="AX27" s="160">
        <v>45444</v>
      </c>
      <c r="AY27" s="7">
        <f t="shared" si="44"/>
        <v>755357.24972952495</v>
      </c>
      <c r="AZ27" s="7">
        <f t="shared" si="45"/>
        <v>5361.5768515826985</v>
      </c>
      <c r="BA27" s="7">
        <f t="shared" si="46"/>
        <v>640.59404077316776</v>
      </c>
      <c r="BB27" s="65">
        <f t="shared" si="21"/>
        <v>1.0176811690138126E-2</v>
      </c>
      <c r="BC27" s="7">
        <f t="shared" si="22"/>
        <v>4720.9828108095307</v>
      </c>
      <c r="BD27" s="65">
        <f t="shared" si="23"/>
        <v>7.4999999999999997E-2</v>
      </c>
      <c r="BE27" s="7">
        <f t="shared" si="47"/>
        <v>12083.344311248256</v>
      </c>
      <c r="BF27" s="7">
        <f t="shared" si="48"/>
        <v>95148.192720405728</v>
      </c>
      <c r="BG27" s="7">
        <f t="shared" si="24"/>
        <v>754716.65568875184</v>
      </c>
      <c r="BH27" s="7">
        <f t="shared" si="7"/>
        <v>107231.53703165398</v>
      </c>
      <c r="BJ27">
        <v>20</v>
      </c>
      <c r="BK27" s="160">
        <v>45444</v>
      </c>
      <c r="BL27" s="7">
        <f t="shared" si="49"/>
        <v>754794.95268930774</v>
      </c>
      <c r="BM27" s="7">
        <f t="shared" si="50"/>
        <v>5230.927715470877</v>
      </c>
      <c r="BN27" s="7">
        <f t="shared" si="51"/>
        <v>670.70820963964252</v>
      </c>
      <c r="BO27" s="65">
        <f t="shared" si="25"/>
        <v>1.0663158897657163E-2</v>
      </c>
      <c r="BP27" s="7">
        <f t="shared" si="26"/>
        <v>4560.2195058312345</v>
      </c>
      <c r="BQ27" s="65">
        <f t="shared" si="27"/>
        <v>7.2500000000000009E-2</v>
      </c>
      <c r="BR27" s="7">
        <f t="shared" si="52"/>
        <v>12675.755520331903</v>
      </c>
      <c r="BS27" s="7">
        <f t="shared" si="53"/>
        <v>91942.798789085631</v>
      </c>
      <c r="BT27" s="7">
        <f t="shared" si="28"/>
        <v>754124.24447966809</v>
      </c>
      <c r="BU27" s="7">
        <f t="shared" si="8"/>
        <v>104618.55430941754</v>
      </c>
      <c r="BW27">
        <v>20</v>
      </c>
      <c r="BX27" s="160">
        <v>45444</v>
      </c>
      <c r="BY27" s="7">
        <f t="shared" si="54"/>
        <v>754209.56374920707</v>
      </c>
      <c r="BZ27" s="7">
        <f t="shared" si="55"/>
        <v>5101.5395330339725</v>
      </c>
      <c r="CA27" s="7">
        <f t="shared" si="56"/>
        <v>701.98374449693074</v>
      </c>
      <c r="CB27" s="65">
        <f t="shared" si="29"/>
        <v>1.1169050803450549E-2</v>
      </c>
      <c r="CC27" s="7">
        <f t="shared" si="30"/>
        <v>4399.5557885370417</v>
      </c>
      <c r="CD27" s="65">
        <f t="shared" si="57"/>
        <v>7.0000000000000007E-2</v>
      </c>
      <c r="CE27" s="7">
        <f t="shared" si="58"/>
        <v>13292.419995290238</v>
      </c>
      <c r="CF27" s="7">
        <f t="shared" si="59"/>
        <v>88738.370665389215</v>
      </c>
      <c r="CG27" s="7">
        <f t="shared" si="31"/>
        <v>753507.58000471012</v>
      </c>
      <c r="CH27" s="7">
        <f t="shared" si="9"/>
        <v>102030.79066067946</v>
      </c>
    </row>
    <row r="28" spans="1:86" x14ac:dyDescent="0.3">
      <c r="A28" s="222">
        <f t="shared" si="66"/>
        <v>18</v>
      </c>
      <c r="B28" s="47">
        <f t="shared" si="60"/>
        <v>1003026.9187134723</v>
      </c>
      <c r="C28" s="230">
        <f t="shared" si="61"/>
        <v>968317.90384346957</v>
      </c>
      <c r="D28" s="47">
        <f t="shared" si="62"/>
        <v>933771.70099359925</v>
      </c>
      <c r="E28" s="47">
        <f t="shared" si="63"/>
        <v>899397.94434972608</v>
      </c>
      <c r="F28" s="47">
        <f t="shared" si="64"/>
        <v>865206.47886714875</v>
      </c>
      <c r="G28" s="80">
        <f t="shared" si="65"/>
        <v>831207.34620606457</v>
      </c>
      <c r="H28" s="47"/>
      <c r="J28">
        <v>21</v>
      </c>
      <c r="K28" s="160">
        <v>45474</v>
      </c>
      <c r="L28" s="7">
        <f t="shared" si="32"/>
        <v>756354.91285971063</v>
      </c>
      <c r="M28" s="7">
        <f t="shared" si="10"/>
        <v>5760.7123198624959</v>
      </c>
      <c r="N28" s="7">
        <f t="shared" si="0"/>
        <v>560.77229395198538</v>
      </c>
      <c r="O28" s="65">
        <f t="shared" si="11"/>
        <v>8.8969707382226988E-3</v>
      </c>
      <c r="P28" s="7">
        <f t="shared" si="1"/>
        <v>5199.9400259105105</v>
      </c>
      <c r="Q28" s="65">
        <f t="shared" si="2"/>
        <v>8.2500000000000004E-2</v>
      </c>
      <c r="R28" s="7">
        <f t="shared" si="12"/>
        <v>11005.859434241076</v>
      </c>
      <c r="S28" s="7">
        <f t="shared" si="33"/>
        <v>109969.09928287134</v>
      </c>
      <c r="T28" s="7">
        <f t="shared" si="3"/>
        <v>755794.14056575869</v>
      </c>
      <c r="U28" s="7">
        <f t="shared" si="4"/>
        <v>120974.95871711241</v>
      </c>
      <c r="W28">
        <v>21</v>
      </c>
      <c r="X28" s="160">
        <v>45474</v>
      </c>
      <c r="Y28" s="7">
        <f t="shared" si="34"/>
        <v>755831.33342851046</v>
      </c>
      <c r="Z28" s="7">
        <f t="shared" si="35"/>
        <v>5626.5067525070672</v>
      </c>
      <c r="AA28" s="7">
        <f t="shared" si="36"/>
        <v>587.63119631699738</v>
      </c>
      <c r="AB28" s="65">
        <f t="shared" si="13"/>
        <v>9.3295607682966405E-3</v>
      </c>
      <c r="AC28" s="7">
        <f t="shared" si="14"/>
        <v>5038.8755561900698</v>
      </c>
      <c r="AD28" s="65">
        <f t="shared" si="15"/>
        <v>0.08</v>
      </c>
      <c r="AE28" s="7">
        <f t="shared" si="37"/>
        <v>11556.297767806676</v>
      </c>
      <c r="AF28" s="7">
        <f t="shared" si="38"/>
        <v>106600.34403484172</v>
      </c>
      <c r="AG28" s="7">
        <f t="shared" si="16"/>
        <v>755243.70223219343</v>
      </c>
      <c r="AH28" s="7">
        <f t="shared" si="5"/>
        <v>118156.6418026484</v>
      </c>
      <c r="AJ28">
        <v>21</v>
      </c>
      <c r="AK28" s="160">
        <v>45474</v>
      </c>
      <c r="AL28" s="7">
        <f t="shared" si="39"/>
        <v>755285.46671762259</v>
      </c>
      <c r="AM28" s="7">
        <f t="shared" si="40"/>
        <v>5493.4490989467549</v>
      </c>
      <c r="AN28" s="7">
        <f t="shared" si="41"/>
        <v>615.56379306210874</v>
      </c>
      <c r="AO28" s="65">
        <f t="shared" si="17"/>
        <v>9.7800975157741037E-3</v>
      </c>
      <c r="AP28" s="7">
        <f t="shared" si="18"/>
        <v>4877.8853058846462</v>
      </c>
      <c r="AQ28" s="65">
        <f t="shared" si="19"/>
        <v>7.7499999999999999E-2</v>
      </c>
      <c r="AR28" s="7">
        <f t="shared" si="42"/>
        <v>12130.097075439367</v>
      </c>
      <c r="AS28" s="7">
        <f t="shared" si="43"/>
        <v>103232.33400244247</v>
      </c>
      <c r="AT28" s="7">
        <f t="shared" si="20"/>
        <v>754669.90292456048</v>
      </c>
      <c r="AU28" s="7">
        <f t="shared" si="6"/>
        <v>115362.43107788183</v>
      </c>
      <c r="AW28">
        <v>21</v>
      </c>
      <c r="AX28" s="160">
        <v>45474</v>
      </c>
      <c r="AY28" s="7">
        <f t="shared" si="44"/>
        <v>754716.65568875184</v>
      </c>
      <c r="AZ28" s="7">
        <f t="shared" si="45"/>
        <v>5361.5768515826985</v>
      </c>
      <c r="BA28" s="7">
        <f t="shared" si="46"/>
        <v>644.59775352799988</v>
      </c>
      <c r="BB28" s="65">
        <f t="shared" si="21"/>
        <v>1.0249108700637999E-2</v>
      </c>
      <c r="BC28" s="7">
        <f t="shared" si="22"/>
        <v>4716.9790980546986</v>
      </c>
      <c r="BD28" s="65">
        <f t="shared" si="23"/>
        <v>7.4999999999999997E-2</v>
      </c>
      <c r="BE28" s="7">
        <f t="shared" si="47"/>
        <v>12727.942064776256</v>
      </c>
      <c r="BF28" s="7">
        <f t="shared" si="48"/>
        <v>99865.171818460425</v>
      </c>
      <c r="BG28" s="7">
        <f t="shared" si="24"/>
        <v>754072.0579352238</v>
      </c>
      <c r="BH28" s="7">
        <f t="shared" si="7"/>
        <v>112593.11388323669</v>
      </c>
      <c r="BJ28">
        <v>21</v>
      </c>
      <c r="BK28" s="160">
        <v>45474</v>
      </c>
      <c r="BL28" s="7">
        <f t="shared" si="49"/>
        <v>754124.24447966809</v>
      </c>
      <c r="BM28" s="7">
        <f t="shared" si="50"/>
        <v>5230.927715470877</v>
      </c>
      <c r="BN28" s="7">
        <f t="shared" si="51"/>
        <v>674.76040507288235</v>
      </c>
      <c r="BO28" s="65">
        <f t="shared" si="25"/>
        <v>1.0737123120158345E-2</v>
      </c>
      <c r="BP28" s="7">
        <f t="shared" si="26"/>
        <v>4556.1673103979947</v>
      </c>
      <c r="BQ28" s="65">
        <f t="shared" si="27"/>
        <v>7.2499999999999995E-2</v>
      </c>
      <c r="BR28" s="7">
        <f t="shared" si="52"/>
        <v>13350.515925404785</v>
      </c>
      <c r="BS28" s="7">
        <f t="shared" si="53"/>
        <v>96498.96609948363</v>
      </c>
      <c r="BT28" s="7">
        <f t="shared" si="28"/>
        <v>753449.48407459527</v>
      </c>
      <c r="BU28" s="7">
        <f t="shared" si="8"/>
        <v>109849.48202488842</v>
      </c>
      <c r="BW28">
        <v>21</v>
      </c>
      <c r="BX28" s="160">
        <v>45474</v>
      </c>
      <c r="BY28" s="7">
        <f t="shared" si="54"/>
        <v>753507.58000471012</v>
      </c>
      <c r="BZ28" s="7">
        <f t="shared" si="55"/>
        <v>5101.5395330339725</v>
      </c>
      <c r="CA28" s="7">
        <f t="shared" si="56"/>
        <v>706.07864967316345</v>
      </c>
      <c r="CB28" s="65">
        <f t="shared" si="29"/>
        <v>1.1244669623661913E-2</v>
      </c>
      <c r="CC28" s="7">
        <f t="shared" si="30"/>
        <v>4395.460883360809</v>
      </c>
      <c r="CD28" s="65">
        <f t="shared" si="57"/>
        <v>7.0000000000000007E-2</v>
      </c>
      <c r="CE28" s="7">
        <f t="shared" si="58"/>
        <v>13998.498644963402</v>
      </c>
      <c r="CF28" s="7">
        <f t="shared" si="59"/>
        <v>93133.831548750022</v>
      </c>
      <c r="CG28" s="7">
        <f t="shared" si="31"/>
        <v>752801.50135503698</v>
      </c>
      <c r="CH28" s="7">
        <f t="shared" si="9"/>
        <v>107132.33019371342</v>
      </c>
    </row>
    <row r="29" spans="1:86" x14ac:dyDescent="0.3">
      <c r="A29" s="222">
        <f t="shared" si="66"/>
        <v>19</v>
      </c>
      <c r="B29" s="47">
        <f>VLOOKUP(A29*12,$J$7:$U$367,10)</f>
        <v>1045384.4939812935</v>
      </c>
      <c r="C29" s="230">
        <f t="shared" si="61"/>
        <v>1008928.9086498033</v>
      </c>
      <c r="D29" s="47">
        <f t="shared" si="62"/>
        <v>972658.78145086893</v>
      </c>
      <c r="E29" s="47">
        <f t="shared" si="63"/>
        <v>936584.48069419677</v>
      </c>
      <c r="F29" s="47">
        <f t="shared" si="64"/>
        <v>900716.58048187266</v>
      </c>
      <c r="G29" s="80">
        <f t="shared" si="65"/>
        <v>865065.84474476089</v>
      </c>
      <c r="H29" s="47"/>
      <c r="J29">
        <v>22</v>
      </c>
      <c r="K29" s="160">
        <v>45505</v>
      </c>
      <c r="L29" s="7">
        <f t="shared" si="32"/>
        <v>755794.14056575869</v>
      </c>
      <c r="M29" s="7">
        <f t="shared" si="10"/>
        <v>5760.7123198624959</v>
      </c>
      <c r="N29" s="7">
        <f t="shared" si="0"/>
        <v>564.62760347290441</v>
      </c>
      <c r="O29" s="65">
        <f t="shared" si="11"/>
        <v>8.9647840304807724E-3</v>
      </c>
      <c r="P29" s="7">
        <f t="shared" si="1"/>
        <v>5196.0847163895914</v>
      </c>
      <c r="Q29" s="65">
        <f t="shared" si="2"/>
        <v>8.2500000000000018E-2</v>
      </c>
      <c r="R29" s="7">
        <f t="shared" si="12"/>
        <v>11570.487037713981</v>
      </c>
      <c r="S29" s="7">
        <f t="shared" si="33"/>
        <v>115165.18399926093</v>
      </c>
      <c r="T29" s="7">
        <f t="shared" si="3"/>
        <v>755229.51296228578</v>
      </c>
      <c r="U29" s="7">
        <f t="shared" si="4"/>
        <v>126735.67103697491</v>
      </c>
      <c r="W29">
        <v>22</v>
      </c>
      <c r="X29" s="160">
        <v>45505</v>
      </c>
      <c r="Y29" s="7">
        <f t="shared" si="34"/>
        <v>755243.70223219343</v>
      </c>
      <c r="Z29" s="7">
        <f t="shared" si="35"/>
        <v>5626.5067525070672</v>
      </c>
      <c r="AA29" s="7">
        <f t="shared" si="36"/>
        <v>591.54873762577699</v>
      </c>
      <c r="AB29" s="65">
        <f t="shared" si="13"/>
        <v>9.399065269301541E-3</v>
      </c>
      <c r="AC29" s="7">
        <f t="shared" si="14"/>
        <v>5034.9580148812902</v>
      </c>
      <c r="AD29" s="65">
        <f t="shared" si="15"/>
        <v>0.08</v>
      </c>
      <c r="AE29" s="7">
        <f t="shared" si="37"/>
        <v>12147.846505432453</v>
      </c>
      <c r="AF29" s="7">
        <f t="shared" si="38"/>
        <v>111635.30204972302</v>
      </c>
      <c r="AG29" s="7">
        <f t="shared" si="16"/>
        <v>754652.15349456761</v>
      </c>
      <c r="AH29" s="7">
        <f t="shared" si="5"/>
        <v>123783.14855515547</v>
      </c>
      <c r="AJ29">
        <v>22</v>
      </c>
      <c r="AK29" s="160">
        <v>45505</v>
      </c>
      <c r="AL29" s="7">
        <f t="shared" si="39"/>
        <v>754669.90292456048</v>
      </c>
      <c r="AM29" s="7">
        <f t="shared" si="40"/>
        <v>5493.4490989467549</v>
      </c>
      <c r="AN29" s="7">
        <f t="shared" si="41"/>
        <v>619.53930922563541</v>
      </c>
      <c r="AO29" s="65">
        <f t="shared" si="17"/>
        <v>9.851289526582329E-3</v>
      </c>
      <c r="AP29" s="7">
        <f t="shared" si="18"/>
        <v>4873.9097897211195</v>
      </c>
      <c r="AQ29" s="65">
        <f t="shared" si="19"/>
        <v>7.7499999999999999E-2</v>
      </c>
      <c r="AR29" s="7">
        <f t="shared" si="42"/>
        <v>12749.636384665002</v>
      </c>
      <c r="AS29" s="7">
        <f t="shared" si="43"/>
        <v>108106.24379216359</v>
      </c>
      <c r="AT29" s="7">
        <f t="shared" si="20"/>
        <v>754050.36361533485</v>
      </c>
      <c r="AU29" s="7">
        <f t="shared" si="6"/>
        <v>120855.88017682859</v>
      </c>
      <c r="AW29">
        <v>22</v>
      </c>
      <c r="AX29" s="160">
        <v>45505</v>
      </c>
      <c r="AY29" s="7">
        <f t="shared" si="44"/>
        <v>754072.0579352238</v>
      </c>
      <c r="AZ29" s="7">
        <f t="shared" si="45"/>
        <v>5361.5768515826985</v>
      </c>
      <c r="BA29" s="7">
        <f t="shared" si="46"/>
        <v>648.62648948755032</v>
      </c>
      <c r="BB29" s="65">
        <f t="shared" si="21"/>
        <v>1.0321981555931385E-2</v>
      </c>
      <c r="BC29" s="7">
        <f t="shared" si="22"/>
        <v>4712.9503620951482</v>
      </c>
      <c r="BD29" s="65">
        <f t="shared" si="23"/>
        <v>7.4999999999999997E-2</v>
      </c>
      <c r="BE29" s="7">
        <f t="shared" si="47"/>
        <v>13376.568554263806</v>
      </c>
      <c r="BF29" s="7">
        <f t="shared" si="48"/>
        <v>104578.12218055557</v>
      </c>
      <c r="BG29" s="7">
        <f t="shared" si="24"/>
        <v>753423.43144573621</v>
      </c>
      <c r="BH29" s="7">
        <f t="shared" si="7"/>
        <v>117954.69073481938</v>
      </c>
      <c r="BJ29">
        <v>22</v>
      </c>
      <c r="BK29" s="160">
        <v>45505</v>
      </c>
      <c r="BL29" s="7">
        <f t="shared" si="49"/>
        <v>753449.48407459527</v>
      </c>
      <c r="BM29" s="7">
        <f t="shared" si="50"/>
        <v>5230.927715470877</v>
      </c>
      <c r="BN29" s="7">
        <f t="shared" si="51"/>
        <v>678.83708252019733</v>
      </c>
      <c r="BO29" s="65">
        <f t="shared" si="25"/>
        <v>1.0811667089065082E-2</v>
      </c>
      <c r="BP29" s="7">
        <f t="shared" si="26"/>
        <v>4552.0906329506797</v>
      </c>
      <c r="BQ29" s="65">
        <f t="shared" si="27"/>
        <v>7.2499999999999995E-2</v>
      </c>
      <c r="BR29" s="7">
        <f t="shared" si="52"/>
        <v>14029.353007924983</v>
      </c>
      <c r="BS29" s="7">
        <f t="shared" si="53"/>
        <v>101051.05673243431</v>
      </c>
      <c r="BT29" s="7">
        <f t="shared" si="28"/>
        <v>752770.64699207502</v>
      </c>
      <c r="BU29" s="7">
        <f t="shared" si="8"/>
        <v>115080.40974035929</v>
      </c>
      <c r="BW29">
        <v>22</v>
      </c>
      <c r="BX29" s="160">
        <v>45505</v>
      </c>
      <c r="BY29" s="7">
        <f t="shared" si="54"/>
        <v>752801.50135503698</v>
      </c>
      <c r="BZ29" s="7">
        <f t="shared" si="55"/>
        <v>5101.5395330339725</v>
      </c>
      <c r="CA29" s="7">
        <f t="shared" si="56"/>
        <v>710.1974417962565</v>
      </c>
      <c r="CB29" s="65">
        <f t="shared" si="29"/>
        <v>1.1320871818420763E-2</v>
      </c>
      <c r="CC29" s="7">
        <f t="shared" si="30"/>
        <v>4391.342091237716</v>
      </c>
      <c r="CD29" s="65">
        <f t="shared" si="57"/>
        <v>7.0000000000000007E-2</v>
      </c>
      <c r="CE29" s="7">
        <f t="shared" si="58"/>
        <v>14708.696086759657</v>
      </c>
      <c r="CF29" s="7">
        <f t="shared" si="59"/>
        <v>97525.173639987741</v>
      </c>
      <c r="CG29" s="7">
        <f t="shared" si="31"/>
        <v>752091.30391324067</v>
      </c>
      <c r="CH29" s="7">
        <f t="shared" si="9"/>
        <v>112233.86972674739</v>
      </c>
    </row>
    <row r="30" spans="1:86" x14ac:dyDescent="0.3">
      <c r="A30" s="222">
        <f t="shared" si="66"/>
        <v>20</v>
      </c>
      <c r="B30" s="47">
        <f t="shared" si="60"/>
        <v>1085448.0073566155</v>
      </c>
      <c r="C30" s="230">
        <f t="shared" si="61"/>
        <v>1047306.6393999335</v>
      </c>
      <c r="D30" s="47">
        <f t="shared" si="62"/>
        <v>1009374.6555313102</v>
      </c>
      <c r="E30" s="47">
        <f t="shared" si="63"/>
        <v>971663.10675808671</v>
      </c>
      <c r="F30" s="47">
        <f t="shared" si="64"/>
        <v>934183.24162906583</v>
      </c>
      <c r="G30" s="80">
        <f t="shared" si="65"/>
        <v>896946.4884164785</v>
      </c>
      <c r="H30" s="47"/>
      <c r="J30">
        <v>23</v>
      </c>
      <c r="K30" s="160">
        <v>45536</v>
      </c>
      <c r="L30" s="7">
        <f t="shared" si="32"/>
        <v>755229.51296228578</v>
      </c>
      <c r="M30" s="7">
        <f t="shared" si="10"/>
        <v>5760.7123198624959</v>
      </c>
      <c r="N30" s="7">
        <f t="shared" si="0"/>
        <v>568.50941824678102</v>
      </c>
      <c r="O30" s="65">
        <f t="shared" si="11"/>
        <v>9.0331652853482321E-3</v>
      </c>
      <c r="P30" s="7">
        <f t="shared" si="1"/>
        <v>5192.2029016157148</v>
      </c>
      <c r="Q30" s="65">
        <f t="shared" si="2"/>
        <v>8.2500000000000004E-2</v>
      </c>
      <c r="R30" s="7">
        <f t="shared" si="12"/>
        <v>12138.996455960762</v>
      </c>
      <c r="S30" s="7">
        <f t="shared" si="33"/>
        <v>120357.38690087665</v>
      </c>
      <c r="T30" s="7">
        <f t="shared" si="3"/>
        <v>754661.00354403898</v>
      </c>
      <c r="U30" s="7">
        <f t="shared" si="4"/>
        <v>132496.38335683741</v>
      </c>
      <c r="W30">
        <v>23</v>
      </c>
      <c r="X30" s="160">
        <v>45536</v>
      </c>
      <c r="Y30" s="7">
        <f t="shared" si="34"/>
        <v>754652.15349456761</v>
      </c>
      <c r="Z30" s="7">
        <f t="shared" si="35"/>
        <v>5626.5067525070672</v>
      </c>
      <c r="AA30" s="7">
        <f t="shared" si="36"/>
        <v>595.49239587661577</v>
      </c>
      <c r="AB30" s="65">
        <f t="shared" si="13"/>
        <v>9.4691424617670949E-3</v>
      </c>
      <c r="AC30" s="7">
        <f t="shared" si="14"/>
        <v>5031.0143566304514</v>
      </c>
      <c r="AD30" s="65">
        <f t="shared" si="15"/>
        <v>8.0000000000000016E-2</v>
      </c>
      <c r="AE30" s="7">
        <f t="shared" si="37"/>
        <v>12743.338901309069</v>
      </c>
      <c r="AF30" s="7">
        <f t="shared" si="38"/>
        <v>116666.31640635346</v>
      </c>
      <c r="AG30" s="7">
        <f t="shared" si="16"/>
        <v>754056.66109869094</v>
      </c>
      <c r="AH30" s="7">
        <f t="shared" si="5"/>
        <v>129409.65530766253</v>
      </c>
      <c r="AJ30">
        <v>23</v>
      </c>
      <c r="AK30" s="160">
        <v>45536</v>
      </c>
      <c r="AL30" s="7">
        <f t="shared" si="39"/>
        <v>754050.36361533485</v>
      </c>
      <c r="AM30" s="7">
        <f t="shared" si="40"/>
        <v>5493.4490989467549</v>
      </c>
      <c r="AN30" s="7">
        <f t="shared" si="41"/>
        <v>623.54050059771726</v>
      </c>
      <c r="AO30" s="65">
        <f t="shared" si="17"/>
        <v>9.9230586817801222E-3</v>
      </c>
      <c r="AP30" s="7">
        <f t="shared" si="18"/>
        <v>4869.9085983490377</v>
      </c>
      <c r="AQ30" s="65">
        <f t="shared" si="19"/>
        <v>7.7499999999999999E-2</v>
      </c>
      <c r="AR30" s="7">
        <f t="shared" si="42"/>
        <v>13373.176885262719</v>
      </c>
      <c r="AS30" s="7">
        <f t="shared" si="43"/>
        <v>112976.15239051262</v>
      </c>
      <c r="AT30" s="7">
        <f t="shared" si="20"/>
        <v>753426.82311473717</v>
      </c>
      <c r="AU30" s="7">
        <f t="shared" si="6"/>
        <v>126349.32927577534</v>
      </c>
      <c r="AW30">
        <v>23</v>
      </c>
      <c r="AX30" s="160">
        <v>45536</v>
      </c>
      <c r="AY30" s="7">
        <f t="shared" si="44"/>
        <v>753423.43144573621</v>
      </c>
      <c r="AZ30" s="7">
        <f t="shared" si="45"/>
        <v>5361.5768515826985</v>
      </c>
      <c r="BA30" s="7">
        <f t="shared" si="46"/>
        <v>652.68040504684723</v>
      </c>
      <c r="BB30" s="65">
        <f t="shared" si="21"/>
        <v>1.0395435731980235E-2</v>
      </c>
      <c r="BC30" s="7">
        <f t="shared" si="22"/>
        <v>4708.8964465358513</v>
      </c>
      <c r="BD30" s="65">
        <f t="shared" si="23"/>
        <v>7.5000000000000011E-2</v>
      </c>
      <c r="BE30" s="7">
        <f t="shared" si="47"/>
        <v>14029.248959310653</v>
      </c>
      <c r="BF30" s="7">
        <f t="shared" si="48"/>
        <v>109287.01862709143</v>
      </c>
      <c r="BG30" s="7">
        <f t="shared" si="24"/>
        <v>752770.75104068941</v>
      </c>
      <c r="BH30" s="7">
        <f t="shared" si="7"/>
        <v>123316.26758640209</v>
      </c>
      <c r="BJ30">
        <v>23</v>
      </c>
      <c r="BK30" s="160">
        <v>45536</v>
      </c>
      <c r="BL30" s="7">
        <f t="shared" si="49"/>
        <v>752770.64699207502</v>
      </c>
      <c r="BM30" s="7">
        <f t="shared" si="50"/>
        <v>5230.927715470877</v>
      </c>
      <c r="BN30" s="7">
        <f t="shared" si="51"/>
        <v>682.93838989375763</v>
      </c>
      <c r="BO30" s="65">
        <f t="shared" si="25"/>
        <v>1.0886796279147916E-2</v>
      </c>
      <c r="BP30" s="7">
        <f t="shared" si="26"/>
        <v>4547.9893255771194</v>
      </c>
      <c r="BQ30" s="65">
        <f t="shared" si="27"/>
        <v>7.2499999999999981E-2</v>
      </c>
      <c r="BR30" s="7">
        <f t="shared" si="52"/>
        <v>14712.291397818741</v>
      </c>
      <c r="BS30" s="7">
        <f t="shared" si="53"/>
        <v>105599.04605801143</v>
      </c>
      <c r="BT30" s="7">
        <f t="shared" si="28"/>
        <v>752087.70860218129</v>
      </c>
      <c r="BU30" s="7">
        <f t="shared" si="8"/>
        <v>120311.33745583017</v>
      </c>
      <c r="BW30">
        <v>23</v>
      </c>
      <c r="BX30" s="160">
        <v>45536</v>
      </c>
      <c r="BY30" s="7">
        <f t="shared" si="54"/>
        <v>752091.30391324067</v>
      </c>
      <c r="BZ30" s="7">
        <f t="shared" si="55"/>
        <v>5101.5395330339725</v>
      </c>
      <c r="CA30" s="7">
        <f t="shared" si="56"/>
        <v>714.34026020673537</v>
      </c>
      <c r="CB30" s="65">
        <f t="shared" si="29"/>
        <v>1.1397662860717875E-2</v>
      </c>
      <c r="CC30" s="7">
        <f t="shared" si="30"/>
        <v>4387.1992728272371</v>
      </c>
      <c r="CD30" s="65">
        <f t="shared" si="57"/>
        <v>6.9999999999999993E-2</v>
      </c>
      <c r="CE30" s="7">
        <f t="shared" si="58"/>
        <v>15423.036346966393</v>
      </c>
      <c r="CF30" s="7">
        <f t="shared" si="59"/>
        <v>101912.37291281497</v>
      </c>
      <c r="CG30" s="7">
        <f t="shared" si="31"/>
        <v>751376.96365303395</v>
      </c>
      <c r="CH30" s="7">
        <f t="shared" si="9"/>
        <v>117335.40925978136</v>
      </c>
    </row>
    <row r="31" spans="1:86" x14ac:dyDescent="0.3">
      <c r="A31" s="222">
        <f t="shared" si="66"/>
        <v>21</v>
      </c>
      <c r="B31" s="47">
        <f t="shared" si="60"/>
        <v>1123020.8757697435</v>
      </c>
      <c r="C31" s="230">
        <f t="shared" si="61"/>
        <v>1083265.7354486298</v>
      </c>
      <c r="D31" s="47">
        <f t="shared" si="62"/>
        <v>1043744.9471420168</v>
      </c>
      <c r="E31" s="47">
        <f t="shared" si="63"/>
        <v>1004470.1799881588</v>
      </c>
      <c r="F31" s="47">
        <f t="shared" si="64"/>
        <v>965453.28949040035</v>
      </c>
      <c r="G31" s="80">
        <f t="shared" si="65"/>
        <v>926706.29793296172</v>
      </c>
      <c r="J31">
        <v>24</v>
      </c>
      <c r="K31" s="160">
        <v>45566</v>
      </c>
      <c r="L31" s="7">
        <f t="shared" si="32"/>
        <v>754661.00354403898</v>
      </c>
      <c r="M31" s="7">
        <f t="shared" si="10"/>
        <v>5760.7123198624959</v>
      </c>
      <c r="N31" s="7">
        <f t="shared" si="0"/>
        <v>572.4179204972279</v>
      </c>
      <c r="O31" s="65">
        <f t="shared" si="11"/>
        <v>9.1021200429179001E-3</v>
      </c>
      <c r="P31" s="7">
        <f t="shared" si="1"/>
        <v>5188.294399365268</v>
      </c>
      <c r="Q31" s="65">
        <f t="shared" si="2"/>
        <v>8.2500000000000004E-2</v>
      </c>
      <c r="R31" s="7">
        <f t="shared" si="12"/>
        <v>12711.414376457989</v>
      </c>
      <c r="S31" s="7">
        <f t="shared" si="33"/>
        <v>125545.68130024192</v>
      </c>
      <c r="T31" s="7">
        <f t="shared" si="3"/>
        <v>754088.58562354173</v>
      </c>
      <c r="U31" s="7">
        <f t="shared" si="4"/>
        <v>138257.09567669992</v>
      </c>
      <c r="W31">
        <v>24</v>
      </c>
      <c r="X31" s="160">
        <v>45566</v>
      </c>
      <c r="Y31" s="7">
        <f t="shared" si="34"/>
        <v>754056.66109869094</v>
      </c>
      <c r="Z31" s="7">
        <f t="shared" si="35"/>
        <v>5626.5067525070672</v>
      </c>
      <c r="AA31" s="7">
        <f t="shared" si="36"/>
        <v>599.46234518246092</v>
      </c>
      <c r="AB31" s="65">
        <f t="shared" si="13"/>
        <v>9.5397978869495581E-3</v>
      </c>
      <c r="AC31" s="7">
        <f t="shared" si="14"/>
        <v>5027.0444073246063</v>
      </c>
      <c r="AD31" s="65">
        <f t="shared" si="15"/>
        <v>0.08</v>
      </c>
      <c r="AE31" s="7">
        <f t="shared" si="37"/>
        <v>13342.80124649153</v>
      </c>
      <c r="AF31" s="7">
        <f t="shared" si="38"/>
        <v>121693.36081367807</v>
      </c>
      <c r="AG31" s="7">
        <f t="shared" si="16"/>
        <v>753457.19875350851</v>
      </c>
      <c r="AH31" s="7">
        <f t="shared" si="5"/>
        <v>135036.16206016959</v>
      </c>
      <c r="AJ31">
        <v>24</v>
      </c>
      <c r="AK31" s="160">
        <v>45566</v>
      </c>
      <c r="AL31" s="7">
        <f t="shared" si="39"/>
        <v>753426.82311473717</v>
      </c>
      <c r="AM31" s="7">
        <f t="shared" si="40"/>
        <v>5493.4490989467549</v>
      </c>
      <c r="AN31" s="7">
        <f t="shared" si="41"/>
        <v>627.56753299741104</v>
      </c>
      <c r="AO31" s="65">
        <f t="shared" si="17"/>
        <v>9.9954105228638613E-3</v>
      </c>
      <c r="AP31" s="7">
        <f t="shared" si="18"/>
        <v>4865.8815659493439</v>
      </c>
      <c r="AQ31" s="65">
        <f t="shared" si="19"/>
        <v>7.7499999999999999E-2</v>
      </c>
      <c r="AR31" s="7">
        <f t="shared" si="42"/>
        <v>14000.74441826013</v>
      </c>
      <c r="AS31" s="7">
        <f t="shared" si="43"/>
        <v>117842.03395646196</v>
      </c>
      <c r="AT31" s="7">
        <f t="shared" si="20"/>
        <v>752799.25558173971</v>
      </c>
      <c r="AU31" s="7">
        <f t="shared" si="6"/>
        <v>131842.77837472208</v>
      </c>
      <c r="AW31">
        <v>24</v>
      </c>
      <c r="AX31" s="160">
        <v>45566</v>
      </c>
      <c r="AY31" s="7">
        <f t="shared" si="44"/>
        <v>752770.75104068941</v>
      </c>
      <c r="AZ31" s="7">
        <f t="shared" si="45"/>
        <v>5361.5768515826985</v>
      </c>
      <c r="BA31" s="7">
        <f t="shared" si="46"/>
        <v>656.75965757839003</v>
      </c>
      <c r="BB31" s="65">
        <f t="shared" si="21"/>
        <v>1.0469476769714029E-2</v>
      </c>
      <c r="BC31" s="7">
        <f t="shared" si="22"/>
        <v>4704.8171940043085</v>
      </c>
      <c r="BD31" s="65">
        <f t="shared" si="23"/>
        <v>7.4999999999999997E-2</v>
      </c>
      <c r="BE31" s="7">
        <f t="shared" si="47"/>
        <v>14686.008616889043</v>
      </c>
      <c r="BF31" s="7">
        <f t="shared" si="48"/>
        <v>113991.83582109574</v>
      </c>
      <c r="BG31" s="7">
        <f t="shared" si="24"/>
        <v>752113.99138311099</v>
      </c>
      <c r="BH31" s="7">
        <f t="shared" si="7"/>
        <v>128677.84443798478</v>
      </c>
      <c r="BJ31">
        <v>24</v>
      </c>
      <c r="BK31" s="160">
        <v>45566</v>
      </c>
      <c r="BL31" s="7">
        <f t="shared" si="49"/>
        <v>752087.70860218129</v>
      </c>
      <c r="BM31" s="7">
        <f t="shared" si="50"/>
        <v>5230.927715470877</v>
      </c>
      <c r="BN31" s="7">
        <f t="shared" si="51"/>
        <v>687.06447599936564</v>
      </c>
      <c r="BO31" s="65">
        <f t="shared" si="25"/>
        <v>1.0962516230076406E-2</v>
      </c>
      <c r="BP31" s="7">
        <f t="shared" si="26"/>
        <v>4543.8632394715114</v>
      </c>
      <c r="BQ31" s="65">
        <f t="shared" si="27"/>
        <v>7.2499999999999981E-2</v>
      </c>
      <c r="BR31" s="7">
        <f t="shared" si="52"/>
        <v>15399.355873818105</v>
      </c>
      <c r="BS31" s="7">
        <f t="shared" si="53"/>
        <v>110142.90929748294</v>
      </c>
      <c r="BT31" s="7">
        <f t="shared" si="28"/>
        <v>751400.64412618196</v>
      </c>
      <c r="BU31" s="7">
        <f t="shared" si="8"/>
        <v>125542.26517130104</v>
      </c>
      <c r="BW31">
        <v>24</v>
      </c>
      <c r="BX31" s="160">
        <v>45566</v>
      </c>
      <c r="BY31" s="7">
        <f t="shared" si="54"/>
        <v>751376.96365303395</v>
      </c>
      <c r="BZ31" s="7">
        <f t="shared" si="55"/>
        <v>5101.5395330339725</v>
      </c>
      <c r="CA31" s="7">
        <f t="shared" si="56"/>
        <v>718.50724505794096</v>
      </c>
      <c r="CB31" s="65">
        <f t="shared" si="29"/>
        <v>1.147504828838051E-2</v>
      </c>
      <c r="CC31" s="7">
        <f t="shared" si="30"/>
        <v>4383.0322879760315</v>
      </c>
      <c r="CD31" s="65">
        <f t="shared" si="57"/>
        <v>7.0000000000000007E-2</v>
      </c>
      <c r="CE31" s="7">
        <f t="shared" si="58"/>
        <v>16141.543592024334</v>
      </c>
      <c r="CF31" s="7">
        <f t="shared" si="59"/>
        <v>106295.40520079101</v>
      </c>
      <c r="CG31" s="7">
        <f t="shared" si="31"/>
        <v>750658.45640797599</v>
      </c>
      <c r="CH31" s="7">
        <f t="shared" si="9"/>
        <v>122436.94879281534</v>
      </c>
    </row>
    <row r="32" spans="1:86" x14ac:dyDescent="0.3">
      <c r="A32" s="222">
        <f t="shared" si="66"/>
        <v>22</v>
      </c>
      <c r="B32" s="47">
        <f t="shared" si="60"/>
        <v>1157889.670527325</v>
      </c>
      <c r="C32" s="230">
        <f t="shared" si="61"/>
        <v>1116605.4513085247</v>
      </c>
      <c r="D32" s="47">
        <f t="shared" si="62"/>
        <v>1075581.275523321</v>
      </c>
      <c r="E32" s="47">
        <f t="shared" si="63"/>
        <v>1034829.3538344853</v>
      </c>
      <c r="F32" s="47">
        <f t="shared" si="64"/>
        <v>994362.06967387511</v>
      </c>
      <c r="G32" s="80">
        <f t="shared" si="65"/>
        <v>954191.95802164613</v>
      </c>
      <c r="J32">
        <v>25</v>
      </c>
      <c r="K32" s="160">
        <v>45597</v>
      </c>
      <c r="L32" s="7">
        <f t="shared" si="32"/>
        <v>754088.58562354173</v>
      </c>
      <c r="M32" s="7">
        <f t="shared" si="10"/>
        <v>5760.7123198624959</v>
      </c>
      <c r="N32" s="7">
        <f t="shared" si="0"/>
        <v>576.35329370064665</v>
      </c>
      <c r="O32" s="65">
        <f t="shared" si="11"/>
        <v>9.1716539094526279E-3</v>
      </c>
      <c r="P32" s="7">
        <f t="shared" si="1"/>
        <v>5184.3590261618492</v>
      </c>
      <c r="Q32" s="65">
        <f t="shared" si="2"/>
        <v>8.2500000000000004E-2</v>
      </c>
      <c r="R32" s="7">
        <f t="shared" si="12"/>
        <v>13287.767670158635</v>
      </c>
      <c r="S32" s="7">
        <f t="shared" si="33"/>
        <v>130730.04032640377</v>
      </c>
      <c r="T32" s="7">
        <f t="shared" si="3"/>
        <v>753512.23232984112</v>
      </c>
      <c r="U32" s="7">
        <f t="shared" si="4"/>
        <v>144017.80799656242</v>
      </c>
      <c r="W32">
        <v>25</v>
      </c>
      <c r="X32" s="160">
        <v>45597</v>
      </c>
      <c r="Y32" s="7">
        <f t="shared" si="34"/>
        <v>753457.19875350851</v>
      </c>
      <c r="Z32" s="7">
        <f t="shared" si="35"/>
        <v>5626.5067525070672</v>
      </c>
      <c r="AA32" s="7">
        <f t="shared" si="36"/>
        <v>603.45876081701044</v>
      </c>
      <c r="AB32" s="65">
        <f t="shared" si="13"/>
        <v>9.611037152188872E-3</v>
      </c>
      <c r="AC32" s="7">
        <f t="shared" si="14"/>
        <v>5023.0479916900567</v>
      </c>
      <c r="AD32" s="65">
        <f t="shared" si="15"/>
        <v>0.08</v>
      </c>
      <c r="AE32" s="7">
        <f t="shared" si="37"/>
        <v>13946.260007308541</v>
      </c>
      <c r="AF32" s="7">
        <f t="shared" si="38"/>
        <v>126716.40880536812</v>
      </c>
      <c r="AG32" s="7">
        <f t="shared" si="16"/>
        <v>752853.73999269155</v>
      </c>
      <c r="AH32" s="7">
        <f t="shared" si="5"/>
        <v>140662.66881267665</v>
      </c>
      <c r="AJ32">
        <v>25</v>
      </c>
      <c r="AK32" s="160">
        <v>45597</v>
      </c>
      <c r="AL32" s="7">
        <f t="shared" si="39"/>
        <v>752799.25558173971</v>
      </c>
      <c r="AM32" s="7">
        <f t="shared" si="40"/>
        <v>5493.4490989467549</v>
      </c>
      <c r="AN32" s="7">
        <f t="shared" si="41"/>
        <v>631.62057331468623</v>
      </c>
      <c r="AO32" s="65">
        <f t="shared" si="17"/>
        <v>1.0068350657333042E-2</v>
      </c>
      <c r="AP32" s="7">
        <f t="shared" si="18"/>
        <v>4861.8285256320687</v>
      </c>
      <c r="AQ32" s="65">
        <f t="shared" si="19"/>
        <v>7.7499999999999999E-2</v>
      </c>
      <c r="AR32" s="7">
        <f t="shared" si="42"/>
        <v>14632.364991574817</v>
      </c>
      <c r="AS32" s="7">
        <f t="shared" si="43"/>
        <v>122703.86248209403</v>
      </c>
      <c r="AT32" s="7">
        <f t="shared" si="20"/>
        <v>752167.63500842499</v>
      </c>
      <c r="AU32" s="7">
        <f t="shared" si="6"/>
        <v>137336.22747366884</v>
      </c>
      <c r="AW32">
        <v>25</v>
      </c>
      <c r="AX32" s="160">
        <v>45597</v>
      </c>
      <c r="AY32" s="7">
        <f t="shared" si="44"/>
        <v>752113.99138311099</v>
      </c>
      <c r="AZ32" s="7">
        <f t="shared" si="45"/>
        <v>5361.5768515826985</v>
      </c>
      <c r="BA32" s="7">
        <f t="shared" si="46"/>
        <v>660.86440543825483</v>
      </c>
      <c r="BB32" s="65">
        <f t="shared" si="21"/>
        <v>1.0544110275990722E-2</v>
      </c>
      <c r="BC32" s="7">
        <f t="shared" si="22"/>
        <v>4700.7124461444437</v>
      </c>
      <c r="BD32" s="65">
        <f t="shared" si="23"/>
        <v>7.5000000000000011E-2</v>
      </c>
      <c r="BE32" s="7">
        <f t="shared" si="47"/>
        <v>15346.873022327298</v>
      </c>
      <c r="BF32" s="7">
        <f t="shared" si="48"/>
        <v>118692.54826724018</v>
      </c>
      <c r="BG32" s="7">
        <f t="shared" si="24"/>
        <v>751453.12697767268</v>
      </c>
      <c r="BH32" s="7">
        <f t="shared" si="7"/>
        <v>134039.42128956749</v>
      </c>
      <c r="BJ32">
        <v>25</v>
      </c>
      <c r="BK32" s="160">
        <v>45597</v>
      </c>
      <c r="BL32" s="7">
        <f t="shared" si="49"/>
        <v>751400.64412618196</v>
      </c>
      <c r="BM32" s="7">
        <f t="shared" si="50"/>
        <v>5230.927715470877</v>
      </c>
      <c r="BN32" s="7">
        <f t="shared" si="51"/>
        <v>691.21549054186107</v>
      </c>
      <c r="BO32" s="65">
        <f t="shared" si="25"/>
        <v>1.1038832547379918E-2</v>
      </c>
      <c r="BP32" s="7">
        <f t="shared" si="26"/>
        <v>4539.712224929016</v>
      </c>
      <c r="BQ32" s="65">
        <f t="shared" si="27"/>
        <v>7.2499999999999995E-2</v>
      </c>
      <c r="BR32" s="7">
        <f t="shared" si="52"/>
        <v>16090.571364359967</v>
      </c>
      <c r="BS32" s="7">
        <f t="shared" si="53"/>
        <v>114682.62152241195</v>
      </c>
      <c r="BT32" s="7">
        <f t="shared" si="28"/>
        <v>750709.42863564007</v>
      </c>
      <c r="BU32" s="7">
        <f t="shared" si="8"/>
        <v>130773.19288677193</v>
      </c>
      <c r="BW32">
        <v>25</v>
      </c>
      <c r="BX32" s="160">
        <v>45597</v>
      </c>
      <c r="BY32" s="7">
        <f t="shared" si="54"/>
        <v>750658.45640797599</v>
      </c>
      <c r="BZ32" s="7">
        <f t="shared" si="55"/>
        <v>5101.5395330339725</v>
      </c>
      <c r="CA32" s="7">
        <f t="shared" si="56"/>
        <v>722.698537320779</v>
      </c>
      <c r="CB32" s="65">
        <f t="shared" si="29"/>
        <v>1.1553033705032942E-2</v>
      </c>
      <c r="CC32" s="7">
        <f t="shared" si="30"/>
        <v>4378.8409957131935</v>
      </c>
      <c r="CD32" s="65">
        <f t="shared" si="57"/>
        <v>7.0000000000000007E-2</v>
      </c>
      <c r="CE32" s="7">
        <f t="shared" si="58"/>
        <v>16864.242129345112</v>
      </c>
      <c r="CF32" s="7">
        <f t="shared" si="59"/>
        <v>110674.2461965042</v>
      </c>
      <c r="CG32" s="7">
        <f t="shared" si="31"/>
        <v>749935.75787065516</v>
      </c>
      <c r="CH32" s="7">
        <f t="shared" si="9"/>
        <v>127538.48832584932</v>
      </c>
    </row>
    <row r="33" spans="1:86" x14ac:dyDescent="0.3">
      <c r="A33" s="222">
        <f t="shared" si="66"/>
        <v>23</v>
      </c>
      <c r="B33" s="47">
        <f t="shared" si="60"/>
        <v>1189822.6737748303</v>
      </c>
      <c r="C33" s="230">
        <f t="shared" si="61"/>
        <v>1147108.3797158068</v>
      </c>
      <c r="D33" s="47">
        <f t="shared" si="62"/>
        <v>1104680.1304920239</v>
      </c>
      <c r="E33" s="47">
        <f t="shared" si="63"/>
        <v>1062550.5915061678</v>
      </c>
      <c r="F33" s="47">
        <f t="shared" si="64"/>
        <v>1020732.5855746017</v>
      </c>
      <c r="G33" s="80">
        <f t="shared" si="65"/>
        <v>979239.07023651688</v>
      </c>
      <c r="J33">
        <v>26</v>
      </c>
      <c r="K33" s="160">
        <v>45627</v>
      </c>
      <c r="L33" s="7">
        <f t="shared" si="32"/>
        <v>753512.23232984112</v>
      </c>
      <c r="M33" s="7">
        <f t="shared" si="10"/>
        <v>5760.7123198624959</v>
      </c>
      <c r="N33" s="7">
        <f t="shared" si="0"/>
        <v>580.31572259483801</v>
      </c>
      <c r="O33" s="65">
        <f t="shared" si="11"/>
        <v>9.2417725583647057E-3</v>
      </c>
      <c r="P33" s="7">
        <f t="shared" si="1"/>
        <v>5180.3965972676579</v>
      </c>
      <c r="Q33" s="65">
        <f t="shared" si="2"/>
        <v>8.2500000000000004E-2</v>
      </c>
      <c r="R33" s="7">
        <f t="shared" si="12"/>
        <v>13868.083392753473</v>
      </c>
      <c r="S33" s="7">
        <f t="shared" si="33"/>
        <v>135910.43692367143</v>
      </c>
      <c r="T33" s="7">
        <f t="shared" si="3"/>
        <v>752931.91660724627</v>
      </c>
      <c r="U33" s="7">
        <f t="shared" si="4"/>
        <v>149778.5203164249</v>
      </c>
      <c r="W33">
        <v>26</v>
      </c>
      <c r="X33" s="160">
        <v>45627</v>
      </c>
      <c r="Y33" s="7">
        <f t="shared" si="34"/>
        <v>752853.73999269155</v>
      </c>
      <c r="Z33" s="7">
        <f t="shared" si="35"/>
        <v>5626.5067525070672</v>
      </c>
      <c r="AA33" s="7">
        <f t="shared" si="36"/>
        <v>607.48181922245658</v>
      </c>
      <c r="AB33" s="65">
        <f t="shared" si="13"/>
        <v>9.6828659318877082E-3</v>
      </c>
      <c r="AC33" s="7">
        <f t="shared" si="14"/>
        <v>5019.0249332846106</v>
      </c>
      <c r="AD33" s="65">
        <f t="shared" si="15"/>
        <v>0.08</v>
      </c>
      <c r="AE33" s="7">
        <f t="shared" si="37"/>
        <v>14553.741826530997</v>
      </c>
      <c r="AF33" s="7">
        <f t="shared" si="38"/>
        <v>131735.43373865273</v>
      </c>
      <c r="AG33" s="7">
        <f t="shared" si="16"/>
        <v>752246.2581734691</v>
      </c>
      <c r="AH33" s="7">
        <f t="shared" si="5"/>
        <v>146289.17556518374</v>
      </c>
      <c r="AJ33">
        <v>26</v>
      </c>
      <c r="AK33" s="160">
        <v>45627</v>
      </c>
      <c r="AL33" s="7">
        <f t="shared" si="39"/>
        <v>752167.63500842499</v>
      </c>
      <c r="AM33" s="7">
        <f t="shared" si="40"/>
        <v>5493.4490989467549</v>
      </c>
      <c r="AN33" s="7">
        <f t="shared" si="41"/>
        <v>635.69978951734356</v>
      </c>
      <c r="AO33" s="65">
        <f t="shared" si="17"/>
        <v>1.014188475966887E-2</v>
      </c>
      <c r="AP33" s="7">
        <f t="shared" si="18"/>
        <v>4857.7493094294114</v>
      </c>
      <c r="AQ33" s="65">
        <f t="shared" si="19"/>
        <v>7.7499999999999999E-2</v>
      </c>
      <c r="AR33" s="7">
        <f t="shared" si="42"/>
        <v>15268.064781092162</v>
      </c>
      <c r="AS33" s="7">
        <f t="shared" si="43"/>
        <v>127561.61179152344</v>
      </c>
      <c r="AT33" s="7">
        <f t="shared" si="20"/>
        <v>751531.93521890766</v>
      </c>
      <c r="AU33" s="7">
        <f t="shared" si="6"/>
        <v>142829.6765726156</v>
      </c>
      <c r="AW33">
        <v>26</v>
      </c>
      <c r="AX33" s="160">
        <v>45627</v>
      </c>
      <c r="AY33" s="7">
        <f t="shared" si="44"/>
        <v>751453.12697767268</v>
      </c>
      <c r="AZ33" s="7">
        <f t="shared" si="45"/>
        <v>5361.5768515826985</v>
      </c>
      <c r="BA33" s="7">
        <f t="shared" si="46"/>
        <v>664.99480797224442</v>
      </c>
      <c r="BB33" s="65">
        <f t="shared" si="21"/>
        <v>1.0619341924574937E-2</v>
      </c>
      <c r="BC33" s="7">
        <f t="shared" si="22"/>
        <v>4696.5820436104541</v>
      </c>
      <c r="BD33" s="65">
        <f t="shared" si="23"/>
        <v>7.4999999999999997E-2</v>
      </c>
      <c r="BE33" s="7">
        <f t="shared" si="47"/>
        <v>16011.867830299543</v>
      </c>
      <c r="BF33" s="7">
        <f t="shared" si="48"/>
        <v>123389.13031085064</v>
      </c>
      <c r="BG33" s="7">
        <f t="shared" si="24"/>
        <v>750788.13216970046</v>
      </c>
      <c r="BH33" s="7">
        <f t="shared" si="7"/>
        <v>139400.99814115019</v>
      </c>
      <c r="BJ33">
        <v>26</v>
      </c>
      <c r="BK33" s="160">
        <v>45627</v>
      </c>
      <c r="BL33" s="7">
        <f t="shared" si="49"/>
        <v>750709.42863564007</v>
      </c>
      <c r="BM33" s="7">
        <f t="shared" si="50"/>
        <v>5230.927715470877</v>
      </c>
      <c r="BN33" s="7">
        <f t="shared" si="51"/>
        <v>695.39158413055156</v>
      </c>
      <c r="BO33" s="65">
        <f t="shared" si="25"/>
        <v>1.111575090342545E-2</v>
      </c>
      <c r="BP33" s="7">
        <f t="shared" si="26"/>
        <v>4535.5361313403255</v>
      </c>
      <c r="BQ33" s="65">
        <f t="shared" si="27"/>
        <v>7.2499999999999995E-2</v>
      </c>
      <c r="BR33" s="7">
        <f t="shared" si="52"/>
        <v>16785.962948490516</v>
      </c>
      <c r="BS33" s="7">
        <f t="shared" si="53"/>
        <v>119218.15765375228</v>
      </c>
      <c r="BT33" s="7">
        <f t="shared" si="28"/>
        <v>750014.03705150948</v>
      </c>
      <c r="BU33" s="7">
        <f t="shared" si="8"/>
        <v>136004.12060224279</v>
      </c>
      <c r="BW33">
        <v>26</v>
      </c>
      <c r="BX33" s="160">
        <v>45627</v>
      </c>
      <c r="BY33" s="7">
        <f t="shared" si="54"/>
        <v>749935.75787065516</v>
      </c>
      <c r="BZ33" s="7">
        <f t="shared" si="55"/>
        <v>5101.5395330339725</v>
      </c>
      <c r="CA33" s="7">
        <f t="shared" si="56"/>
        <v>726.9142787884839</v>
      </c>
      <c r="CB33" s="65">
        <f t="shared" si="29"/>
        <v>1.1631624781073978E-2</v>
      </c>
      <c r="CC33" s="7">
        <f t="shared" si="30"/>
        <v>4374.6252542454886</v>
      </c>
      <c r="CD33" s="65">
        <f t="shared" si="57"/>
        <v>7.0000000000000007E-2</v>
      </c>
      <c r="CE33" s="7">
        <f t="shared" si="58"/>
        <v>17591.156408133596</v>
      </c>
      <c r="CF33" s="7">
        <f t="shared" si="59"/>
        <v>115048.87145074969</v>
      </c>
      <c r="CG33" s="7">
        <f t="shared" si="31"/>
        <v>749208.84359186667</v>
      </c>
      <c r="CH33" s="7">
        <f t="shared" si="9"/>
        <v>132640.02785888329</v>
      </c>
    </row>
    <row r="34" spans="1:86" x14ac:dyDescent="0.3">
      <c r="A34" s="222">
        <f t="shared" si="66"/>
        <v>24</v>
      </c>
      <c r="B34" s="47">
        <f t="shared" si="60"/>
        <v>1218568.311259219</v>
      </c>
      <c r="C34" s="230">
        <f t="shared" si="61"/>
        <v>1174539.0687109919</v>
      </c>
      <c r="D34" s="47">
        <f t="shared" si="62"/>
        <v>1130821.6573520354</v>
      </c>
      <c r="E34" s="47">
        <f t="shared" si="63"/>
        <v>1087429.103162352</v>
      </c>
      <c r="F34" s="47">
        <f t="shared" si="64"/>
        <v>1044374.5732235399</v>
      </c>
      <c r="G34" s="80">
        <f t="shared" si="65"/>
        <v>1001671.351754604</v>
      </c>
      <c r="J34">
        <v>27</v>
      </c>
      <c r="K34" s="160">
        <v>45658</v>
      </c>
      <c r="L34" s="7">
        <f t="shared" si="32"/>
        <v>752931.91660724627</v>
      </c>
      <c r="M34" s="7">
        <f t="shared" si="10"/>
        <v>5760.7123198624959</v>
      </c>
      <c r="N34" s="7">
        <f t="shared" si="0"/>
        <v>584.30539318767751</v>
      </c>
      <c r="O34" s="65">
        <f t="shared" si="11"/>
        <v>9.3124817312129453E-3</v>
      </c>
      <c r="P34" s="7">
        <f t="shared" si="1"/>
        <v>5176.4069266748184</v>
      </c>
      <c r="Q34" s="65">
        <f t="shared" si="2"/>
        <v>8.2500000000000004E-2</v>
      </c>
      <c r="R34" s="7">
        <f t="shared" si="12"/>
        <v>14452.388785941152</v>
      </c>
      <c r="S34" s="7">
        <f t="shared" si="33"/>
        <v>141086.84385034625</v>
      </c>
      <c r="T34" s="7">
        <f t="shared" si="3"/>
        <v>752347.61121405859</v>
      </c>
      <c r="U34" s="7">
        <f t="shared" si="4"/>
        <v>155539.2326362874</v>
      </c>
      <c r="W34">
        <v>27</v>
      </c>
      <c r="X34" s="160">
        <v>45658</v>
      </c>
      <c r="Y34" s="7">
        <f t="shared" si="34"/>
        <v>752246.2581734691</v>
      </c>
      <c r="Z34" s="7">
        <f t="shared" si="35"/>
        <v>5626.5067525070672</v>
      </c>
      <c r="AA34" s="7">
        <f t="shared" si="36"/>
        <v>611.5316980172729</v>
      </c>
      <c r="AB34" s="65">
        <f t="shared" si="13"/>
        <v>9.7552899685079374E-3</v>
      </c>
      <c r="AC34" s="7">
        <f t="shared" si="14"/>
        <v>5014.9750544897943</v>
      </c>
      <c r="AD34" s="65">
        <f t="shared" si="15"/>
        <v>0.08</v>
      </c>
      <c r="AE34" s="7">
        <f t="shared" si="37"/>
        <v>15165.273524548269</v>
      </c>
      <c r="AF34" s="7">
        <f t="shared" si="38"/>
        <v>136750.40879314253</v>
      </c>
      <c r="AG34" s="7">
        <f t="shared" si="16"/>
        <v>751634.72647545184</v>
      </c>
      <c r="AH34" s="7">
        <f t="shared" si="5"/>
        <v>151915.68231769081</v>
      </c>
      <c r="AJ34">
        <v>27</v>
      </c>
      <c r="AK34" s="160">
        <v>45658</v>
      </c>
      <c r="AL34" s="7">
        <f t="shared" si="39"/>
        <v>751531.93521890766</v>
      </c>
      <c r="AM34" s="7">
        <f t="shared" si="40"/>
        <v>5493.4490989467549</v>
      </c>
      <c r="AN34" s="7">
        <f t="shared" si="41"/>
        <v>639.80535065797631</v>
      </c>
      <c r="AO34" s="65">
        <f t="shared" si="17"/>
        <v>1.0216018572330331E-2</v>
      </c>
      <c r="AP34" s="7">
        <f t="shared" si="18"/>
        <v>4853.6437482887786</v>
      </c>
      <c r="AQ34" s="65">
        <f t="shared" si="19"/>
        <v>7.7499999999999999E-2</v>
      </c>
      <c r="AR34" s="7">
        <f t="shared" si="42"/>
        <v>15907.870131750138</v>
      </c>
      <c r="AS34" s="7">
        <f t="shared" si="43"/>
        <v>132415.25553981221</v>
      </c>
      <c r="AT34" s="7">
        <f t="shared" si="20"/>
        <v>750892.12986824964</v>
      </c>
      <c r="AU34" s="7">
        <f t="shared" si="6"/>
        <v>148323.12567156233</v>
      </c>
      <c r="AW34">
        <v>27</v>
      </c>
      <c r="AX34" s="160">
        <v>45658</v>
      </c>
      <c r="AY34" s="7">
        <f t="shared" si="44"/>
        <v>750788.13216970046</v>
      </c>
      <c r="AZ34" s="7">
        <f t="shared" si="45"/>
        <v>5361.5768515826985</v>
      </c>
      <c r="BA34" s="7">
        <f t="shared" si="46"/>
        <v>669.151025522071</v>
      </c>
      <c r="BB34" s="65">
        <f t="shared" si="21"/>
        <v>1.069517745713364E-2</v>
      </c>
      <c r="BC34" s="7">
        <f t="shared" si="22"/>
        <v>4692.4258260606275</v>
      </c>
      <c r="BD34" s="65">
        <f t="shared" si="23"/>
        <v>7.4999999999999997E-2</v>
      </c>
      <c r="BE34" s="7">
        <f t="shared" si="47"/>
        <v>16681.018855821614</v>
      </c>
      <c r="BF34" s="7">
        <f t="shared" si="48"/>
        <v>128081.55613691127</v>
      </c>
      <c r="BG34" s="7">
        <f t="shared" si="24"/>
        <v>750118.98114417843</v>
      </c>
      <c r="BH34" s="7">
        <f t="shared" si="7"/>
        <v>144762.57499273287</v>
      </c>
      <c r="BJ34">
        <v>27</v>
      </c>
      <c r="BK34" s="160">
        <v>45658</v>
      </c>
      <c r="BL34" s="7">
        <f t="shared" si="49"/>
        <v>750014.03705150948</v>
      </c>
      <c r="BM34" s="7">
        <f t="shared" si="50"/>
        <v>5230.927715470877</v>
      </c>
      <c r="BN34" s="7">
        <f t="shared" si="51"/>
        <v>699.59290828467419</v>
      </c>
      <c r="BO34" s="65">
        <f t="shared" si="25"/>
        <v>1.119327703841299E-2</v>
      </c>
      <c r="BP34" s="7">
        <f t="shared" si="26"/>
        <v>4531.3348071862029</v>
      </c>
      <c r="BQ34" s="65">
        <f t="shared" si="27"/>
        <v>7.2499999999999995E-2</v>
      </c>
      <c r="BR34" s="7">
        <f t="shared" si="52"/>
        <v>17485.55585677519</v>
      </c>
      <c r="BS34" s="7">
        <f t="shared" si="53"/>
        <v>123749.49246093848</v>
      </c>
      <c r="BT34" s="7">
        <f t="shared" si="28"/>
        <v>749314.44414322486</v>
      </c>
      <c r="BU34" s="7">
        <f t="shared" si="8"/>
        <v>141235.04831771366</v>
      </c>
      <c r="BW34">
        <v>27</v>
      </c>
      <c r="BX34" s="160">
        <v>45658</v>
      </c>
      <c r="BY34" s="7">
        <f t="shared" si="54"/>
        <v>749208.84359186667</v>
      </c>
      <c r="BZ34" s="7">
        <f t="shared" si="55"/>
        <v>5101.5395330339725</v>
      </c>
      <c r="CA34" s="7">
        <f t="shared" si="56"/>
        <v>731.15461208141642</v>
      </c>
      <c r="CB34" s="65">
        <f t="shared" si="29"/>
        <v>1.1710827254672098E-2</v>
      </c>
      <c r="CC34" s="7">
        <f t="shared" si="30"/>
        <v>4370.3849209525561</v>
      </c>
      <c r="CD34" s="65">
        <f t="shared" si="57"/>
        <v>7.0000000000000007E-2</v>
      </c>
      <c r="CE34" s="7">
        <f t="shared" si="58"/>
        <v>18322.311020215013</v>
      </c>
      <c r="CF34" s="7">
        <f t="shared" si="59"/>
        <v>119419.25637170224</v>
      </c>
      <c r="CG34" s="7">
        <f t="shared" si="31"/>
        <v>748477.68897978519</v>
      </c>
      <c r="CH34" s="7">
        <f t="shared" si="9"/>
        <v>137741.56739191726</v>
      </c>
    </row>
    <row r="35" spans="1:86" x14ac:dyDescent="0.3">
      <c r="A35" s="222">
        <f t="shared" si="66"/>
        <v>25</v>
      </c>
      <c r="B35" s="47">
        <f t="shared" si="60"/>
        <v>1243853.450791687</v>
      </c>
      <c r="C35" s="230">
        <f t="shared" si="61"/>
        <v>1198642.523938081</v>
      </c>
      <c r="D35" s="47">
        <f t="shared" si="62"/>
        <v>1153768.3442175491</v>
      </c>
      <c r="E35" s="47">
        <f t="shared" si="63"/>
        <v>1109244.2005946196</v>
      </c>
      <c r="F35" s="47">
        <f t="shared" si="64"/>
        <v>1065083.5067884701</v>
      </c>
      <c r="G35" s="80">
        <f t="shared" si="65"/>
        <v>1021299.7762534117</v>
      </c>
      <c r="J35">
        <v>28</v>
      </c>
      <c r="K35" s="160">
        <v>45689</v>
      </c>
      <c r="L35" s="7">
        <f t="shared" si="32"/>
        <v>752347.61121405859</v>
      </c>
      <c r="M35" s="7">
        <f t="shared" si="10"/>
        <v>5760.7123198624959</v>
      </c>
      <c r="N35" s="7">
        <f t="shared" si="0"/>
        <v>588.32249276584298</v>
      </c>
      <c r="O35" s="65">
        <f t="shared" si="11"/>
        <v>9.3837872387175503E-3</v>
      </c>
      <c r="P35" s="7">
        <f t="shared" si="1"/>
        <v>5172.3898270966529</v>
      </c>
      <c r="Q35" s="65">
        <f t="shared" si="2"/>
        <v>8.2500000000000004E-2</v>
      </c>
      <c r="R35" s="7">
        <f t="shared" si="12"/>
        <v>15040.711278706995</v>
      </c>
      <c r="S35" s="7">
        <f t="shared" si="33"/>
        <v>146259.23367744291</v>
      </c>
      <c r="T35" s="7">
        <f t="shared" si="3"/>
        <v>751759.28872129275</v>
      </c>
      <c r="U35" s="7">
        <f t="shared" si="4"/>
        <v>161299.94495614991</v>
      </c>
      <c r="W35">
        <v>28</v>
      </c>
      <c r="X35" s="160">
        <v>45689</v>
      </c>
      <c r="Y35" s="7">
        <f t="shared" si="34"/>
        <v>751634.72647545184</v>
      </c>
      <c r="Z35" s="7">
        <f t="shared" si="35"/>
        <v>5626.5067525070672</v>
      </c>
      <c r="AA35" s="7">
        <f t="shared" si="36"/>
        <v>615.60857600405416</v>
      </c>
      <c r="AB35" s="65">
        <f t="shared" si="13"/>
        <v>9.8283150735850363E-3</v>
      </c>
      <c r="AC35" s="7">
        <f t="shared" si="14"/>
        <v>5010.898176503013</v>
      </c>
      <c r="AD35" s="65">
        <f t="shared" si="15"/>
        <v>8.0000000000000016E-2</v>
      </c>
      <c r="AE35" s="7">
        <f t="shared" si="37"/>
        <v>15780.882100552324</v>
      </c>
      <c r="AF35" s="7">
        <f t="shared" si="38"/>
        <v>141761.30696964555</v>
      </c>
      <c r="AG35" s="7">
        <f t="shared" si="16"/>
        <v>751019.1178994478</v>
      </c>
      <c r="AH35" s="7">
        <f t="shared" si="5"/>
        <v>157542.18907019787</v>
      </c>
      <c r="AJ35">
        <v>28</v>
      </c>
      <c r="AK35" s="160">
        <v>45689</v>
      </c>
      <c r="AL35" s="7">
        <f t="shared" si="39"/>
        <v>750892.12986824964</v>
      </c>
      <c r="AM35" s="7">
        <f t="shared" si="40"/>
        <v>5493.4490989467549</v>
      </c>
      <c r="AN35" s="7">
        <f t="shared" si="41"/>
        <v>643.93742688097609</v>
      </c>
      <c r="AO35" s="65">
        <f t="shared" si="17"/>
        <v>1.0290757906768212E-2</v>
      </c>
      <c r="AP35" s="7">
        <f t="shared" si="18"/>
        <v>4849.5116720657788</v>
      </c>
      <c r="AQ35" s="65">
        <f t="shared" si="19"/>
        <v>7.7499999999999999E-2</v>
      </c>
      <c r="AR35" s="7">
        <f t="shared" si="42"/>
        <v>16551.807558631113</v>
      </c>
      <c r="AS35" s="7">
        <f t="shared" si="43"/>
        <v>137264.76721187797</v>
      </c>
      <c r="AT35" s="7">
        <f t="shared" si="20"/>
        <v>750248.19244136871</v>
      </c>
      <c r="AU35" s="7">
        <f t="shared" si="6"/>
        <v>153816.57477050909</v>
      </c>
      <c r="AW35">
        <v>28</v>
      </c>
      <c r="AX35" s="160">
        <v>45689</v>
      </c>
      <c r="AY35" s="7">
        <f t="shared" si="44"/>
        <v>750118.98114417843</v>
      </c>
      <c r="AZ35" s="7">
        <f t="shared" si="45"/>
        <v>5361.5768515826985</v>
      </c>
      <c r="BA35" s="7">
        <f t="shared" si="46"/>
        <v>673.33321943158353</v>
      </c>
      <c r="BB35" s="65">
        <f t="shared" si="21"/>
        <v>1.0771622684249828E-2</v>
      </c>
      <c r="BC35" s="7">
        <f t="shared" si="22"/>
        <v>4688.243632151115</v>
      </c>
      <c r="BD35" s="65">
        <f t="shared" si="23"/>
        <v>7.4999999999999997E-2</v>
      </c>
      <c r="BE35" s="7">
        <f t="shared" si="47"/>
        <v>17354.352075253199</v>
      </c>
      <c r="BF35" s="7">
        <f t="shared" si="48"/>
        <v>132769.79976906237</v>
      </c>
      <c r="BG35" s="7">
        <f t="shared" si="24"/>
        <v>749445.64792474685</v>
      </c>
      <c r="BH35" s="7">
        <f t="shared" si="7"/>
        <v>150124.15184431558</v>
      </c>
      <c r="BJ35">
        <v>28</v>
      </c>
      <c r="BK35" s="160">
        <v>45689</v>
      </c>
      <c r="BL35" s="7">
        <f t="shared" si="49"/>
        <v>749314.44414322486</v>
      </c>
      <c r="BM35" s="7">
        <f t="shared" si="50"/>
        <v>5230.927715470877</v>
      </c>
      <c r="BN35" s="7">
        <f t="shared" si="51"/>
        <v>703.81961543889338</v>
      </c>
      <c r="BO35" s="65">
        <f t="shared" si="25"/>
        <v>1.1271416761388859E-2</v>
      </c>
      <c r="BP35" s="7">
        <f t="shared" si="26"/>
        <v>4527.1081000319837</v>
      </c>
      <c r="BQ35" s="65">
        <f t="shared" si="27"/>
        <v>7.2499999999999995E-2</v>
      </c>
      <c r="BR35" s="7">
        <f t="shared" si="52"/>
        <v>18189.375472214084</v>
      </c>
      <c r="BS35" s="7">
        <f t="shared" si="53"/>
        <v>128276.60056097046</v>
      </c>
      <c r="BT35" s="7">
        <f t="shared" si="28"/>
        <v>748610.62452778593</v>
      </c>
      <c r="BU35" s="7">
        <f t="shared" si="8"/>
        <v>146465.97603318453</v>
      </c>
      <c r="BW35">
        <v>28</v>
      </c>
      <c r="BX35" s="160">
        <v>45689</v>
      </c>
      <c r="BY35" s="7">
        <f t="shared" si="54"/>
        <v>748477.68897978519</v>
      </c>
      <c r="BZ35" s="7">
        <f t="shared" si="55"/>
        <v>5101.5395330339725</v>
      </c>
      <c r="CA35" s="7">
        <f t="shared" si="56"/>
        <v>735.41968065189212</v>
      </c>
      <c r="CB35" s="65">
        <f t="shared" si="29"/>
        <v>1.1790646932778582E-2</v>
      </c>
      <c r="CC35" s="7">
        <f t="shared" si="30"/>
        <v>4366.1198523820804</v>
      </c>
      <c r="CD35" s="65">
        <f t="shared" si="57"/>
        <v>7.0000000000000007E-2</v>
      </c>
      <c r="CE35" s="7">
        <f t="shared" si="58"/>
        <v>19057.730700866905</v>
      </c>
      <c r="CF35" s="7">
        <f t="shared" si="59"/>
        <v>123785.37622408432</v>
      </c>
      <c r="CG35" s="7">
        <f t="shared" si="31"/>
        <v>747742.26929913333</v>
      </c>
      <c r="CH35" s="7">
        <f t="shared" si="9"/>
        <v>142843.10692495122</v>
      </c>
    </row>
    <row r="36" spans="1:86" x14ac:dyDescent="0.3">
      <c r="A36" s="222">
        <f t="shared" si="66"/>
        <v>26</v>
      </c>
      <c r="B36" s="47">
        <f t="shared" si="60"/>
        <v>1265381.5549020446</v>
      </c>
      <c r="C36" s="230">
        <f t="shared" si="61"/>
        <v>1219142.5866352883</v>
      </c>
      <c r="D36" s="47">
        <f t="shared" si="62"/>
        <v>1173263.6039112029</v>
      </c>
      <c r="E36" s="47">
        <f t="shared" si="63"/>
        <v>1127758.0629953956</v>
      </c>
      <c r="F36" s="47">
        <f t="shared" si="64"/>
        <v>1082639.5295290097</v>
      </c>
      <c r="G36" s="80">
        <f t="shared" si="65"/>
        <v>1037921.6526823072</v>
      </c>
      <c r="J36">
        <v>29</v>
      </c>
      <c r="K36" s="160">
        <v>45717</v>
      </c>
      <c r="L36" s="7">
        <f t="shared" si="32"/>
        <v>751759.28872129275</v>
      </c>
      <c r="M36" s="7">
        <f t="shared" si="10"/>
        <v>5760.7123198624959</v>
      </c>
      <c r="N36" s="7">
        <f t="shared" si="0"/>
        <v>592.36720990360845</v>
      </c>
      <c r="O36" s="65">
        <f t="shared" si="11"/>
        <v>9.4556949617933782E-3</v>
      </c>
      <c r="P36" s="7">
        <f t="shared" si="1"/>
        <v>5168.3451099588874</v>
      </c>
      <c r="Q36" s="65">
        <f t="shared" si="2"/>
        <v>8.2500000000000004E-2</v>
      </c>
      <c r="R36" s="7">
        <f t="shared" si="12"/>
        <v>15633.078488610603</v>
      </c>
      <c r="S36" s="7">
        <f t="shared" si="33"/>
        <v>151427.57878740181</v>
      </c>
      <c r="T36" s="7">
        <f t="shared" si="3"/>
        <v>751166.92151138908</v>
      </c>
      <c r="U36" s="7">
        <f t="shared" si="4"/>
        <v>167060.65727601241</v>
      </c>
      <c r="W36">
        <v>29</v>
      </c>
      <c r="X36" s="160">
        <v>45717</v>
      </c>
      <c r="Y36" s="7">
        <f t="shared" si="34"/>
        <v>751019.1178994478</v>
      </c>
      <c r="Z36" s="7">
        <f t="shared" si="35"/>
        <v>5626.5067525070672</v>
      </c>
      <c r="AA36" s="7">
        <f t="shared" si="36"/>
        <v>619.71263317741523</v>
      </c>
      <c r="AB36" s="65">
        <f t="shared" si="13"/>
        <v>9.9019471287609025E-3</v>
      </c>
      <c r="AC36" s="7">
        <f t="shared" si="14"/>
        <v>5006.7941193296519</v>
      </c>
      <c r="AD36" s="65">
        <f t="shared" si="15"/>
        <v>7.9999999999999988E-2</v>
      </c>
      <c r="AE36" s="7">
        <f t="shared" si="37"/>
        <v>16400.59473372974</v>
      </c>
      <c r="AF36" s="7">
        <f t="shared" si="38"/>
        <v>146768.10108897521</v>
      </c>
      <c r="AG36" s="7">
        <f t="shared" si="16"/>
        <v>750399.40526627039</v>
      </c>
      <c r="AH36" s="7">
        <f t="shared" si="5"/>
        <v>163168.69582270493</v>
      </c>
      <c r="AJ36">
        <v>29</v>
      </c>
      <c r="AK36" s="160">
        <v>45717</v>
      </c>
      <c r="AL36" s="7">
        <f t="shared" si="39"/>
        <v>750248.19244136871</v>
      </c>
      <c r="AM36" s="7">
        <f t="shared" si="40"/>
        <v>5493.4490989467549</v>
      </c>
      <c r="AN36" s="7">
        <f t="shared" si="41"/>
        <v>648.09618942958241</v>
      </c>
      <c r="AO36" s="65">
        <f t="shared" si="17"/>
        <v>1.036610864445737E-2</v>
      </c>
      <c r="AP36" s="7">
        <f t="shared" si="18"/>
        <v>4845.3529095171725</v>
      </c>
      <c r="AQ36" s="65">
        <f t="shared" si="19"/>
        <v>7.7499999999999986E-2</v>
      </c>
      <c r="AR36" s="7">
        <f t="shared" si="42"/>
        <v>17199.903748060697</v>
      </c>
      <c r="AS36" s="7">
        <f t="shared" si="43"/>
        <v>142110.12012139516</v>
      </c>
      <c r="AT36" s="7">
        <f t="shared" si="20"/>
        <v>749600.09625193907</v>
      </c>
      <c r="AU36" s="7">
        <f t="shared" si="6"/>
        <v>159310.02386945585</v>
      </c>
      <c r="AW36">
        <v>29</v>
      </c>
      <c r="AX36" s="160">
        <v>45717</v>
      </c>
      <c r="AY36" s="7">
        <f t="shared" si="44"/>
        <v>749445.64792474685</v>
      </c>
      <c r="AZ36" s="7">
        <f t="shared" si="45"/>
        <v>5361.5768515826985</v>
      </c>
      <c r="BA36" s="7">
        <f t="shared" si="46"/>
        <v>677.54155205303141</v>
      </c>
      <c r="BB36" s="65">
        <f t="shared" si="21"/>
        <v>1.0848683486454475E-2</v>
      </c>
      <c r="BC36" s="7">
        <f t="shared" si="22"/>
        <v>4684.0352995296671</v>
      </c>
      <c r="BD36" s="65">
        <f t="shared" si="23"/>
        <v>7.4999999999999983E-2</v>
      </c>
      <c r="BE36" s="7">
        <f t="shared" si="47"/>
        <v>18031.893627306228</v>
      </c>
      <c r="BF36" s="7">
        <f t="shared" si="48"/>
        <v>137453.83506859204</v>
      </c>
      <c r="BG36" s="7">
        <f t="shared" si="24"/>
        <v>748768.10637269379</v>
      </c>
      <c r="BH36" s="7">
        <f t="shared" si="7"/>
        <v>155485.72869589826</v>
      </c>
      <c r="BJ36">
        <v>29</v>
      </c>
      <c r="BK36" s="160">
        <v>45717</v>
      </c>
      <c r="BL36" s="7">
        <f t="shared" si="49"/>
        <v>748610.62452778593</v>
      </c>
      <c r="BM36" s="7">
        <f t="shared" si="50"/>
        <v>5230.927715470877</v>
      </c>
      <c r="BN36" s="7">
        <f t="shared" si="51"/>
        <v>708.07185894883696</v>
      </c>
      <c r="BO36" s="65">
        <f t="shared" si="25"/>
        <v>1.1350175951277417E-2</v>
      </c>
      <c r="BP36" s="7">
        <f t="shared" si="26"/>
        <v>4522.8558565220401</v>
      </c>
      <c r="BQ36" s="65">
        <f t="shared" si="27"/>
        <v>7.2499999999999995E-2</v>
      </c>
      <c r="BR36" s="7">
        <f t="shared" si="52"/>
        <v>18897.447331162919</v>
      </c>
      <c r="BS36" s="7">
        <f t="shared" si="53"/>
        <v>132799.4564174925</v>
      </c>
      <c r="BT36" s="7">
        <f t="shared" si="28"/>
        <v>747902.55266883713</v>
      </c>
      <c r="BU36" s="7">
        <f t="shared" si="8"/>
        <v>151696.90374865543</v>
      </c>
      <c r="BW36">
        <v>29</v>
      </c>
      <c r="BX36" s="160">
        <v>45717</v>
      </c>
      <c r="BY36" s="7">
        <f t="shared" si="54"/>
        <v>747742.26929913333</v>
      </c>
      <c r="BZ36" s="7">
        <f t="shared" si="55"/>
        <v>5101.5395330339725</v>
      </c>
      <c r="CA36" s="7">
        <f t="shared" si="56"/>
        <v>739.7096287890281</v>
      </c>
      <c r="CB36" s="65">
        <f t="shared" si="29"/>
        <v>1.1871089692158754E-2</v>
      </c>
      <c r="CC36" s="7">
        <f t="shared" si="30"/>
        <v>4361.8299042449444</v>
      </c>
      <c r="CD36" s="65">
        <f t="shared" si="57"/>
        <v>7.0000000000000007E-2</v>
      </c>
      <c r="CE36" s="7">
        <f t="shared" si="58"/>
        <v>19797.440329655932</v>
      </c>
      <c r="CF36" s="7">
        <f t="shared" si="59"/>
        <v>128147.20612832927</v>
      </c>
      <c r="CG36" s="7">
        <f t="shared" si="31"/>
        <v>747002.55967034434</v>
      </c>
      <c r="CH36" s="7">
        <f t="shared" si="9"/>
        <v>147944.64645798522</v>
      </c>
    </row>
    <row r="37" spans="1:86" x14ac:dyDescent="0.3">
      <c r="A37" s="222">
        <f t="shared" si="66"/>
        <v>27</v>
      </c>
      <c r="B37" s="47">
        <f t="shared" si="60"/>
        <v>1282830.6751901016</v>
      </c>
      <c r="C37" s="230">
        <f t="shared" si="61"/>
        <v>1235740.1769998008</v>
      </c>
      <c r="D37" s="47">
        <f t="shared" si="62"/>
        <v>1189030.2419702301</v>
      </c>
      <c r="E37" s="47">
        <f t="shared" si="63"/>
        <v>1142714.4069097501</v>
      </c>
      <c r="F37" s="47">
        <f t="shared" si="64"/>
        <v>1096806.3046178417</v>
      </c>
      <c r="G37" s="80">
        <f t="shared" si="65"/>
        <v>1051319.6374382181</v>
      </c>
      <c r="J37">
        <v>30</v>
      </c>
      <c r="K37" s="160">
        <v>45748</v>
      </c>
      <c r="L37" s="7">
        <f t="shared" si="32"/>
        <v>751166.92151138908</v>
      </c>
      <c r="M37" s="7">
        <f t="shared" si="10"/>
        <v>5760.7123198624959</v>
      </c>
      <c r="N37" s="7">
        <f t="shared" si="0"/>
        <v>596.43973447169628</v>
      </c>
      <c r="O37" s="65">
        <f t="shared" si="11"/>
        <v>9.5282108526018698E-3</v>
      </c>
      <c r="P37" s="7">
        <f t="shared" si="1"/>
        <v>5164.2725853907996</v>
      </c>
      <c r="Q37" s="65">
        <f t="shared" si="2"/>
        <v>8.249999999999999E-2</v>
      </c>
      <c r="R37" s="7">
        <f t="shared" si="12"/>
        <v>16229.518223082299</v>
      </c>
      <c r="S37" s="7">
        <f t="shared" si="33"/>
        <v>156591.85137279262</v>
      </c>
      <c r="T37" s="7">
        <f t="shared" si="3"/>
        <v>750570.48177691735</v>
      </c>
      <c r="U37" s="7">
        <f t="shared" si="4"/>
        <v>172821.36959587492</v>
      </c>
      <c r="W37">
        <v>30</v>
      </c>
      <c r="X37" s="160">
        <v>45748</v>
      </c>
      <c r="Y37" s="7">
        <f t="shared" si="34"/>
        <v>750399.40526627039</v>
      </c>
      <c r="Z37" s="7">
        <f t="shared" si="35"/>
        <v>5626.5067525070672</v>
      </c>
      <c r="AA37" s="7">
        <f t="shared" si="36"/>
        <v>623.84405073193102</v>
      </c>
      <c r="AB37" s="65">
        <f t="shared" si="13"/>
        <v>9.9761920868351537E-3</v>
      </c>
      <c r="AC37" s="7">
        <f t="shared" si="14"/>
        <v>5002.6627017751362</v>
      </c>
      <c r="AD37" s="65">
        <f t="shared" si="15"/>
        <v>0.08</v>
      </c>
      <c r="AE37" s="7">
        <f t="shared" si="37"/>
        <v>17024.438784461672</v>
      </c>
      <c r="AF37" s="7">
        <f t="shared" si="38"/>
        <v>151770.76379075035</v>
      </c>
      <c r="AG37" s="7">
        <f t="shared" si="16"/>
        <v>749775.56121553842</v>
      </c>
      <c r="AH37" s="7">
        <f t="shared" si="5"/>
        <v>168795.20257521202</v>
      </c>
      <c r="AJ37">
        <v>30</v>
      </c>
      <c r="AK37" s="160">
        <v>45748</v>
      </c>
      <c r="AL37" s="7">
        <f t="shared" si="39"/>
        <v>749600.09625193907</v>
      </c>
      <c r="AM37" s="7">
        <f t="shared" si="40"/>
        <v>5493.4490989467549</v>
      </c>
      <c r="AN37" s="7">
        <f t="shared" si="41"/>
        <v>652.28181065298213</v>
      </c>
      <c r="AO37" s="65">
        <f t="shared" si="17"/>
        <v>1.0442076737947774E-2</v>
      </c>
      <c r="AP37" s="7">
        <f t="shared" si="18"/>
        <v>4841.1672882937728</v>
      </c>
      <c r="AQ37" s="65">
        <f t="shared" si="19"/>
        <v>7.7499999999999986E-2</v>
      </c>
      <c r="AR37" s="7">
        <f t="shared" si="42"/>
        <v>17852.185558713678</v>
      </c>
      <c r="AS37" s="7">
        <f t="shared" si="43"/>
        <v>146951.28740968893</v>
      </c>
      <c r="AT37" s="7">
        <f t="shared" si="20"/>
        <v>748947.81444128614</v>
      </c>
      <c r="AU37" s="7">
        <f t="shared" si="6"/>
        <v>164803.47296840261</v>
      </c>
      <c r="AW37">
        <v>30</v>
      </c>
      <c r="AX37" s="160">
        <v>45748</v>
      </c>
      <c r="AY37" s="7">
        <f t="shared" si="44"/>
        <v>748768.10637269379</v>
      </c>
      <c r="AZ37" s="7">
        <f t="shared" si="45"/>
        <v>5361.5768515826985</v>
      </c>
      <c r="BA37" s="7">
        <f t="shared" si="46"/>
        <v>681.77618675336271</v>
      </c>
      <c r="BB37" s="65">
        <f t="shared" si="21"/>
        <v>1.0926365815277079E-2</v>
      </c>
      <c r="BC37" s="7">
        <f t="shared" si="22"/>
        <v>4679.8006648293358</v>
      </c>
      <c r="BD37" s="65">
        <f t="shared" si="23"/>
        <v>7.4999999999999997E-2</v>
      </c>
      <c r="BE37" s="7">
        <f t="shared" si="47"/>
        <v>18713.669814059591</v>
      </c>
      <c r="BF37" s="7">
        <f t="shared" si="48"/>
        <v>142133.63573342137</v>
      </c>
      <c r="BG37" s="7">
        <f t="shared" si="24"/>
        <v>748086.33018594037</v>
      </c>
      <c r="BH37" s="7">
        <f t="shared" si="7"/>
        <v>160847.30554748097</v>
      </c>
      <c r="BJ37">
        <v>30</v>
      </c>
      <c r="BK37" s="160">
        <v>45748</v>
      </c>
      <c r="BL37" s="7">
        <f t="shared" si="49"/>
        <v>747902.55266883713</v>
      </c>
      <c r="BM37" s="7">
        <f t="shared" si="50"/>
        <v>5230.927715470877</v>
      </c>
      <c r="BN37" s="7">
        <f t="shared" si="51"/>
        <v>712.34979309665323</v>
      </c>
      <c r="BO37" s="65">
        <f t="shared" si="25"/>
        <v>1.1429560557931248E-2</v>
      </c>
      <c r="BP37" s="7">
        <f t="shared" si="26"/>
        <v>4518.5779223742238</v>
      </c>
      <c r="BQ37" s="65">
        <f t="shared" si="27"/>
        <v>7.2499999999999981E-2</v>
      </c>
      <c r="BR37" s="7">
        <f t="shared" si="52"/>
        <v>19609.797124259574</v>
      </c>
      <c r="BS37" s="7">
        <f t="shared" si="53"/>
        <v>137318.03433986672</v>
      </c>
      <c r="BT37" s="7">
        <f t="shared" si="28"/>
        <v>747190.20287574048</v>
      </c>
      <c r="BU37" s="7">
        <f t="shared" si="8"/>
        <v>156927.8314641263</v>
      </c>
      <c r="BW37">
        <v>30</v>
      </c>
      <c r="BX37" s="160">
        <v>45748</v>
      </c>
      <c r="BY37" s="7">
        <f t="shared" si="54"/>
        <v>747002.55967034434</v>
      </c>
      <c r="BZ37" s="7">
        <f t="shared" si="55"/>
        <v>5101.5395330339725</v>
      </c>
      <c r="CA37" s="7">
        <f t="shared" si="56"/>
        <v>744.02460162363059</v>
      </c>
      <c r="CB37" s="65">
        <f t="shared" si="29"/>
        <v>1.1952161480442133E-2</v>
      </c>
      <c r="CC37" s="7">
        <f t="shared" si="30"/>
        <v>4357.5149314103419</v>
      </c>
      <c r="CD37" s="65">
        <f t="shared" si="57"/>
        <v>7.0000000000000007E-2</v>
      </c>
      <c r="CE37" s="7">
        <f t="shared" si="58"/>
        <v>20541.464931279563</v>
      </c>
      <c r="CF37" s="7">
        <f t="shared" si="59"/>
        <v>132504.72105973962</v>
      </c>
      <c r="CG37" s="7">
        <f t="shared" si="31"/>
        <v>746258.5350687207</v>
      </c>
      <c r="CH37" s="7">
        <f t="shared" si="9"/>
        <v>153046.18599101919</v>
      </c>
    </row>
    <row r="38" spans="1:86" x14ac:dyDescent="0.3">
      <c r="A38" s="222">
        <f t="shared" si="66"/>
        <v>28</v>
      </c>
      <c r="B38" s="47">
        <f t="shared" si="60"/>
        <v>1295851.2748087288</v>
      </c>
      <c r="C38" s="230">
        <f t="shared" si="61"/>
        <v>1248111.3917526742</v>
      </c>
      <c r="D38" s="47">
        <f t="shared" si="62"/>
        <v>1200768.8016135939</v>
      </c>
      <c r="E38" s="47">
        <f t="shared" si="63"/>
        <v>1153837.0529321039</v>
      </c>
      <c r="F38" s="47">
        <f t="shared" si="64"/>
        <v>1107329.7798214545</v>
      </c>
      <c r="G38" s="80">
        <f t="shared" si="65"/>
        <v>1061260.6751314325</v>
      </c>
      <c r="J38">
        <v>31</v>
      </c>
      <c r="K38" s="160">
        <v>45778</v>
      </c>
      <c r="L38" s="7">
        <f t="shared" si="32"/>
        <v>750570.48177691735</v>
      </c>
      <c r="M38" s="7">
        <f t="shared" si="10"/>
        <v>5760.7123198624959</v>
      </c>
      <c r="N38" s="7">
        <f t="shared" si="0"/>
        <v>600.54025764618927</v>
      </c>
      <c r="O38" s="65">
        <f t="shared" si="11"/>
        <v>9.6013409356220381E-3</v>
      </c>
      <c r="P38" s="7">
        <f t="shared" si="1"/>
        <v>5160.1720622163066</v>
      </c>
      <c r="Q38" s="65">
        <f t="shared" si="2"/>
        <v>8.2500000000000004E-2</v>
      </c>
      <c r="R38" s="7">
        <f t="shared" si="12"/>
        <v>16830.05848072849</v>
      </c>
      <c r="S38" s="7">
        <f t="shared" si="33"/>
        <v>161752.02343500892</v>
      </c>
      <c r="T38" s="7">
        <f t="shared" si="3"/>
        <v>749969.94151927112</v>
      </c>
      <c r="U38" s="7">
        <f t="shared" si="4"/>
        <v>178582.08191573742</v>
      </c>
      <c r="W38">
        <v>31</v>
      </c>
      <c r="X38" s="160">
        <v>45778</v>
      </c>
      <c r="Y38" s="7">
        <f t="shared" si="34"/>
        <v>749775.56121553842</v>
      </c>
      <c r="Z38" s="7">
        <f t="shared" si="35"/>
        <v>5626.5067525070672</v>
      </c>
      <c r="AA38" s="7">
        <f t="shared" si="36"/>
        <v>628.00301107014366</v>
      </c>
      <c r="AB38" s="65">
        <f t="shared" si="13"/>
        <v>1.0051055972835763E-2</v>
      </c>
      <c r="AC38" s="7">
        <f t="shared" si="14"/>
        <v>4998.5037414369235</v>
      </c>
      <c r="AD38" s="65">
        <f t="shared" si="15"/>
        <v>8.0000000000000016E-2</v>
      </c>
      <c r="AE38" s="7">
        <f t="shared" si="37"/>
        <v>17652.441795531817</v>
      </c>
      <c r="AF38" s="7">
        <f t="shared" si="38"/>
        <v>156769.26753218728</v>
      </c>
      <c r="AG38" s="7">
        <f t="shared" si="16"/>
        <v>749147.55820446822</v>
      </c>
      <c r="AH38" s="7">
        <f t="shared" si="5"/>
        <v>174421.70932771909</v>
      </c>
      <c r="AJ38">
        <v>31</v>
      </c>
      <c r="AK38" s="160">
        <v>45778</v>
      </c>
      <c r="AL38" s="7">
        <f t="shared" si="39"/>
        <v>748947.81444128614</v>
      </c>
      <c r="AM38" s="7">
        <f t="shared" si="40"/>
        <v>5493.4490989467549</v>
      </c>
      <c r="AN38" s="7">
        <f t="shared" si="41"/>
        <v>656.49446401344903</v>
      </c>
      <c r="AO38" s="65">
        <f t="shared" si="17"/>
        <v>1.0518668211934517E-2</v>
      </c>
      <c r="AP38" s="7">
        <f t="shared" si="18"/>
        <v>4836.9546349333059</v>
      </c>
      <c r="AQ38" s="65">
        <f t="shared" si="19"/>
        <v>7.7499999999999986E-2</v>
      </c>
      <c r="AR38" s="7">
        <f t="shared" si="42"/>
        <v>18508.680022727127</v>
      </c>
      <c r="AS38" s="7">
        <f t="shared" si="43"/>
        <v>151788.24204462222</v>
      </c>
      <c r="AT38" s="7">
        <f t="shared" si="20"/>
        <v>748291.31997727265</v>
      </c>
      <c r="AU38" s="7">
        <f t="shared" si="6"/>
        <v>170296.92206734934</v>
      </c>
      <c r="AW38">
        <v>31</v>
      </c>
      <c r="AX38" s="160">
        <v>45778</v>
      </c>
      <c r="AY38" s="7">
        <f t="shared" si="44"/>
        <v>748086.33018594037</v>
      </c>
      <c r="AZ38" s="7">
        <f t="shared" si="45"/>
        <v>5361.5768515826985</v>
      </c>
      <c r="BA38" s="7">
        <f t="shared" si="46"/>
        <v>686.03728792057154</v>
      </c>
      <c r="BB38" s="65">
        <f t="shared" si="21"/>
        <v>1.1004675694315447E-2</v>
      </c>
      <c r="BC38" s="7">
        <f t="shared" si="22"/>
        <v>4675.539563662127</v>
      </c>
      <c r="BD38" s="65">
        <f t="shared" si="23"/>
        <v>7.4999999999999997E-2</v>
      </c>
      <c r="BE38" s="7">
        <f t="shared" si="47"/>
        <v>19399.707101980162</v>
      </c>
      <c r="BF38" s="7">
        <f t="shared" si="48"/>
        <v>146809.17529708351</v>
      </c>
      <c r="BG38" s="7">
        <f t="shared" si="24"/>
        <v>747400.29289801978</v>
      </c>
      <c r="BH38" s="7">
        <f t="shared" si="7"/>
        <v>166208.88239906367</v>
      </c>
      <c r="BJ38">
        <v>31</v>
      </c>
      <c r="BK38" s="160">
        <v>45778</v>
      </c>
      <c r="BL38" s="7">
        <f t="shared" si="49"/>
        <v>747190.20287574048</v>
      </c>
      <c r="BM38" s="7">
        <f t="shared" si="50"/>
        <v>5230.927715470877</v>
      </c>
      <c r="BN38" s="7">
        <f t="shared" si="51"/>
        <v>716.65357309661158</v>
      </c>
      <c r="BO38" s="65">
        <f t="shared" si="25"/>
        <v>1.1509576603200608E-2</v>
      </c>
      <c r="BP38" s="7">
        <f t="shared" si="26"/>
        <v>4514.2741423742655</v>
      </c>
      <c r="BQ38" s="65">
        <f t="shared" si="27"/>
        <v>7.2499999999999995E-2</v>
      </c>
      <c r="BR38" s="7">
        <f t="shared" si="52"/>
        <v>20326.450697356187</v>
      </c>
      <c r="BS38" s="7">
        <f t="shared" si="53"/>
        <v>141832.30848224097</v>
      </c>
      <c r="BT38" s="7">
        <f t="shared" si="28"/>
        <v>746473.54930264386</v>
      </c>
      <c r="BU38" s="7">
        <f t="shared" si="8"/>
        <v>162158.75917959717</v>
      </c>
      <c r="BW38">
        <v>31</v>
      </c>
      <c r="BX38" s="160">
        <v>45778</v>
      </c>
      <c r="BY38" s="7">
        <f t="shared" si="54"/>
        <v>746258.5350687207</v>
      </c>
      <c r="BZ38" s="7">
        <f t="shared" si="55"/>
        <v>5101.5395330339725</v>
      </c>
      <c r="CA38" s="7">
        <f t="shared" si="56"/>
        <v>748.36474513310168</v>
      </c>
      <c r="CB38" s="65">
        <f t="shared" si="29"/>
        <v>1.20338683171915E-2</v>
      </c>
      <c r="CC38" s="7">
        <f t="shared" si="30"/>
        <v>4353.1747879008708</v>
      </c>
      <c r="CD38" s="65">
        <f t="shared" si="57"/>
        <v>7.0000000000000007E-2</v>
      </c>
      <c r="CE38" s="7">
        <f t="shared" si="58"/>
        <v>21289.829676412664</v>
      </c>
      <c r="CF38" s="7">
        <f t="shared" si="59"/>
        <v>136857.8958476405</v>
      </c>
      <c r="CG38" s="7">
        <f t="shared" si="31"/>
        <v>745510.1703235876</v>
      </c>
      <c r="CH38" s="7">
        <f t="shared" si="9"/>
        <v>158147.72552405315</v>
      </c>
    </row>
    <row r="39" spans="1:86" x14ac:dyDescent="0.3">
      <c r="A39" s="222">
        <f t="shared" si="66"/>
        <v>29</v>
      </c>
      <c r="B39" s="47">
        <f t="shared" si="60"/>
        <v>1304063.8643508407</v>
      </c>
      <c r="C39" s="230">
        <f t="shared" si="61"/>
        <v>1255905.4438025595</v>
      </c>
      <c r="D39" s="47">
        <f t="shared" si="62"/>
        <v>1208155.7757884678</v>
      </c>
      <c r="E39" s="47">
        <f t="shared" si="63"/>
        <v>1160828.3811318725</v>
      </c>
      <c r="F39" s="47">
        <f t="shared" si="64"/>
        <v>1113936.859583457</v>
      </c>
      <c r="G39" s="80">
        <f t="shared" si="65"/>
        <v>1067494.8627792727</v>
      </c>
      <c r="J39">
        <v>32</v>
      </c>
      <c r="K39" s="160">
        <v>45809</v>
      </c>
      <c r="L39" s="7">
        <f t="shared" si="32"/>
        <v>749969.94151927112</v>
      </c>
      <c r="M39" s="7">
        <f t="shared" si="10"/>
        <v>5760.7123198624959</v>
      </c>
      <c r="N39" s="7">
        <f t="shared" si="0"/>
        <v>604.6689719175065</v>
      </c>
      <c r="O39" s="65">
        <f t="shared" si="11"/>
        <v>9.6750913087409757E-3</v>
      </c>
      <c r="P39" s="7">
        <f t="shared" si="1"/>
        <v>5156.0433479449894</v>
      </c>
      <c r="Q39" s="65">
        <f t="shared" si="2"/>
        <v>8.2500000000000018E-2</v>
      </c>
      <c r="R39" s="7">
        <f t="shared" si="12"/>
        <v>17434.727452645995</v>
      </c>
      <c r="S39" s="7">
        <f t="shared" si="33"/>
        <v>166908.06678295392</v>
      </c>
      <c r="T39" s="7">
        <f t="shared" si="3"/>
        <v>749365.27254735364</v>
      </c>
      <c r="U39" s="7">
        <f t="shared" si="4"/>
        <v>184342.79423559993</v>
      </c>
      <c r="W39">
        <v>32</v>
      </c>
      <c r="X39" s="160">
        <v>45809</v>
      </c>
      <c r="Y39" s="7">
        <f t="shared" si="34"/>
        <v>749147.55820446822</v>
      </c>
      <c r="Z39" s="7">
        <f t="shared" si="35"/>
        <v>5626.5067525070672</v>
      </c>
      <c r="AA39" s="7">
        <f t="shared" si="36"/>
        <v>632.18969781061242</v>
      </c>
      <c r="AB39" s="65">
        <f t="shared" si="13"/>
        <v>1.0126544885108993E-2</v>
      </c>
      <c r="AC39" s="7">
        <f t="shared" si="14"/>
        <v>4994.3170546964548</v>
      </c>
      <c r="AD39" s="65">
        <f t="shared" si="15"/>
        <v>7.9999999999999988E-2</v>
      </c>
      <c r="AE39" s="7">
        <f t="shared" si="37"/>
        <v>18284.631493342429</v>
      </c>
      <c r="AF39" s="7">
        <f t="shared" si="38"/>
        <v>161763.58458688375</v>
      </c>
      <c r="AG39" s="7">
        <f t="shared" si="16"/>
        <v>748515.36850665766</v>
      </c>
      <c r="AH39" s="7">
        <f t="shared" si="5"/>
        <v>180048.21608022618</v>
      </c>
      <c r="AJ39">
        <v>32</v>
      </c>
      <c r="AK39" s="160">
        <v>45809</v>
      </c>
      <c r="AL39" s="7">
        <f t="shared" si="39"/>
        <v>748291.31997727265</v>
      </c>
      <c r="AM39" s="7">
        <f t="shared" si="40"/>
        <v>5493.4490989467549</v>
      </c>
      <c r="AN39" s="7">
        <f t="shared" si="41"/>
        <v>660.73432409353609</v>
      </c>
      <c r="AO39" s="65">
        <f t="shared" si="17"/>
        <v>1.059588916434745E-2</v>
      </c>
      <c r="AP39" s="7">
        <f t="shared" si="18"/>
        <v>4832.7147748532188</v>
      </c>
      <c r="AQ39" s="65">
        <f t="shared" si="19"/>
        <v>7.7499999999999986E-2</v>
      </c>
      <c r="AR39" s="7">
        <f t="shared" si="42"/>
        <v>19169.414346820664</v>
      </c>
      <c r="AS39" s="7">
        <f t="shared" si="43"/>
        <v>156620.95681947545</v>
      </c>
      <c r="AT39" s="7">
        <f t="shared" si="20"/>
        <v>747630.58565317909</v>
      </c>
      <c r="AU39" s="7">
        <f t="shared" si="6"/>
        <v>175790.37116629613</v>
      </c>
      <c r="AW39">
        <v>32</v>
      </c>
      <c r="AX39" s="160">
        <v>45809</v>
      </c>
      <c r="AY39" s="7">
        <f t="shared" si="44"/>
        <v>747400.29289801978</v>
      </c>
      <c r="AZ39" s="7">
        <f t="shared" si="45"/>
        <v>5361.5768515826985</v>
      </c>
      <c r="BA39" s="7">
        <f t="shared" si="46"/>
        <v>690.32502097007546</v>
      </c>
      <c r="BB39" s="65">
        <f t="shared" si="21"/>
        <v>1.1083619220324838E-2</v>
      </c>
      <c r="BC39" s="7">
        <f t="shared" si="22"/>
        <v>4671.2518306126231</v>
      </c>
      <c r="BD39" s="65">
        <f t="shared" si="23"/>
        <v>7.4999999999999997E-2</v>
      </c>
      <c r="BE39" s="7">
        <f t="shared" si="47"/>
        <v>20090.032122950237</v>
      </c>
      <c r="BF39" s="7">
        <f t="shared" si="48"/>
        <v>151480.42712769614</v>
      </c>
      <c r="BG39" s="7">
        <f t="shared" si="24"/>
        <v>746709.9678770497</v>
      </c>
      <c r="BH39" s="7">
        <f t="shared" si="7"/>
        <v>171570.45925064638</v>
      </c>
      <c r="BJ39">
        <v>32</v>
      </c>
      <c r="BK39" s="160">
        <v>45809</v>
      </c>
      <c r="BL39" s="7">
        <f t="shared" si="49"/>
        <v>746473.54930264386</v>
      </c>
      <c r="BM39" s="7">
        <f t="shared" si="50"/>
        <v>5230.927715470877</v>
      </c>
      <c r="BN39" s="7">
        <f t="shared" si="51"/>
        <v>720.98335510073684</v>
      </c>
      <c r="BO39" s="65">
        <f t="shared" si="25"/>
        <v>1.1590230182022336E-2</v>
      </c>
      <c r="BP39" s="7">
        <f t="shared" si="26"/>
        <v>4509.9443603701402</v>
      </c>
      <c r="BQ39" s="65">
        <f t="shared" si="27"/>
        <v>7.2499999999999995E-2</v>
      </c>
      <c r="BR39" s="7">
        <f t="shared" si="52"/>
        <v>21047.434052456923</v>
      </c>
      <c r="BS39" s="7">
        <f t="shared" si="53"/>
        <v>146342.25284261111</v>
      </c>
      <c r="BT39" s="7">
        <f t="shared" si="28"/>
        <v>745752.56594754313</v>
      </c>
      <c r="BU39" s="7">
        <f t="shared" si="8"/>
        <v>167389.68689506804</v>
      </c>
      <c r="BW39">
        <v>32</v>
      </c>
      <c r="BX39" s="160">
        <v>45809</v>
      </c>
      <c r="BY39" s="7">
        <f t="shared" si="54"/>
        <v>745510.1703235876</v>
      </c>
      <c r="BZ39" s="7">
        <f t="shared" si="55"/>
        <v>5101.5395330339725</v>
      </c>
      <c r="CA39" s="7">
        <f t="shared" si="56"/>
        <v>752.7302061463779</v>
      </c>
      <c r="CB39" s="65">
        <f t="shared" si="29"/>
        <v>1.2116216294991492E-2</v>
      </c>
      <c r="CC39" s="7">
        <f t="shared" si="30"/>
        <v>4348.8093268875946</v>
      </c>
      <c r="CD39" s="65">
        <f t="shared" si="57"/>
        <v>7.0000000000000007E-2</v>
      </c>
      <c r="CE39" s="7">
        <f t="shared" si="58"/>
        <v>22042.559882559042</v>
      </c>
      <c r="CF39" s="7">
        <f t="shared" si="59"/>
        <v>141206.70517452809</v>
      </c>
      <c r="CG39" s="7">
        <f t="shared" si="31"/>
        <v>744757.44011744123</v>
      </c>
      <c r="CH39" s="7">
        <f t="shared" si="9"/>
        <v>163249.26505708712</v>
      </c>
    </row>
    <row r="40" spans="1:86" ht="15" thickBot="1" x14ac:dyDescent="0.35">
      <c r="A40" s="223">
        <f t="shared" si="66"/>
        <v>30</v>
      </c>
      <c r="B40" s="221">
        <f t="shared" si="60"/>
        <v>1307056.4351504766</v>
      </c>
      <c r="C40" s="231">
        <f t="shared" si="61"/>
        <v>1258742.4309025302</v>
      </c>
      <c r="D40" s="221">
        <f t="shared" si="62"/>
        <v>1210841.6756208134</v>
      </c>
      <c r="E40" s="221">
        <f t="shared" si="63"/>
        <v>1163367.6665697882</v>
      </c>
      <c r="F40" s="221">
        <f t="shared" si="64"/>
        <v>1116333.9775695177</v>
      </c>
      <c r="G40" s="27">
        <f t="shared" si="65"/>
        <v>1069754.2318922367</v>
      </c>
      <c r="J40">
        <v>33</v>
      </c>
      <c r="K40" s="160">
        <v>45839</v>
      </c>
      <c r="L40" s="7">
        <f t="shared" si="32"/>
        <v>749365.27254735364</v>
      </c>
      <c r="M40" s="7">
        <f t="shared" si="10"/>
        <v>5760.7123198624959</v>
      </c>
      <c r="N40" s="7">
        <f t="shared" si="0"/>
        <v>608.8260710994391</v>
      </c>
      <c r="O40" s="65">
        <f t="shared" si="11"/>
        <v>9.7494681443642643E-3</v>
      </c>
      <c r="P40" s="7">
        <f t="shared" ref="P40:P71" si="67">L40*($K$3/12)</f>
        <v>5151.8862487630568</v>
      </c>
      <c r="Q40" s="65">
        <f t="shared" si="2"/>
        <v>8.2500000000000018E-2</v>
      </c>
      <c r="R40" s="7">
        <f t="shared" si="12"/>
        <v>18043.553523745435</v>
      </c>
      <c r="S40" s="7">
        <f t="shared" si="33"/>
        <v>172059.95303171698</v>
      </c>
      <c r="T40" s="7">
        <f t="shared" si="3"/>
        <v>748756.44647625415</v>
      </c>
      <c r="U40" s="7">
        <f t="shared" si="4"/>
        <v>190103.50655546243</v>
      </c>
      <c r="W40">
        <v>33</v>
      </c>
      <c r="X40" s="160">
        <v>45839</v>
      </c>
      <c r="Y40" s="7">
        <f t="shared" si="34"/>
        <v>748515.36850665766</v>
      </c>
      <c r="Z40" s="7">
        <f t="shared" si="35"/>
        <v>5626.5067525070672</v>
      </c>
      <c r="AA40" s="7">
        <f t="shared" si="36"/>
        <v>636.4042957960155</v>
      </c>
      <c r="AB40" s="65">
        <f t="shared" si="13"/>
        <v>1.0202664996429208E-2</v>
      </c>
      <c r="AC40" s="7">
        <f t="shared" si="14"/>
        <v>4990.1024567110517</v>
      </c>
      <c r="AD40" s="65">
        <f t="shared" si="15"/>
        <v>0.08</v>
      </c>
      <c r="AE40" s="7">
        <f t="shared" si="37"/>
        <v>18921.035789138445</v>
      </c>
      <c r="AF40" s="7">
        <f t="shared" si="38"/>
        <v>166753.68704359481</v>
      </c>
      <c r="AG40" s="7">
        <f t="shared" si="16"/>
        <v>747878.9642108616</v>
      </c>
      <c r="AH40" s="7">
        <f t="shared" si="5"/>
        <v>185674.72283273324</v>
      </c>
      <c r="AJ40">
        <v>33</v>
      </c>
      <c r="AK40" s="160">
        <v>45839</v>
      </c>
      <c r="AL40" s="7">
        <f t="shared" si="39"/>
        <v>747630.58565317909</v>
      </c>
      <c r="AM40" s="7">
        <f t="shared" si="40"/>
        <v>5493.4490989467549</v>
      </c>
      <c r="AN40" s="7">
        <f t="shared" si="41"/>
        <v>665.00156660330686</v>
      </c>
      <c r="AO40" s="65">
        <f t="shared" si="17"/>
        <v>1.0673745767460562E-2</v>
      </c>
      <c r="AP40" s="7">
        <f t="shared" si="18"/>
        <v>4828.4475323434481</v>
      </c>
      <c r="AQ40" s="65">
        <f t="shared" si="19"/>
        <v>7.7499999999999999E-2</v>
      </c>
      <c r="AR40" s="7">
        <f t="shared" si="42"/>
        <v>19834.415913423971</v>
      </c>
      <c r="AS40" s="7">
        <f t="shared" si="43"/>
        <v>161449.4043518189</v>
      </c>
      <c r="AT40" s="7">
        <f t="shared" si="20"/>
        <v>746965.58408657578</v>
      </c>
      <c r="AU40" s="7">
        <f t="shared" si="6"/>
        <v>181283.82026524286</v>
      </c>
      <c r="AW40">
        <v>33</v>
      </c>
      <c r="AX40" s="160">
        <v>45839</v>
      </c>
      <c r="AY40" s="7">
        <f t="shared" si="44"/>
        <v>746709.9678770497</v>
      </c>
      <c r="AZ40" s="7">
        <f t="shared" si="45"/>
        <v>5361.5768515826985</v>
      </c>
      <c r="BA40" s="7">
        <f t="shared" si="46"/>
        <v>694.63955235113826</v>
      </c>
      <c r="BB40" s="65">
        <f t="shared" si="21"/>
        <v>1.1163202564327061E-2</v>
      </c>
      <c r="BC40" s="7">
        <f t="shared" si="22"/>
        <v>4666.9372992315602</v>
      </c>
      <c r="BD40" s="65">
        <f t="shared" si="23"/>
        <v>7.4999999999999997E-2</v>
      </c>
      <c r="BE40" s="7">
        <f t="shared" si="47"/>
        <v>20784.671675301375</v>
      </c>
      <c r="BF40" s="7">
        <f t="shared" si="48"/>
        <v>156147.3644269277</v>
      </c>
      <c r="BG40" s="7">
        <f t="shared" si="24"/>
        <v>746015.32832469861</v>
      </c>
      <c r="BH40" s="7">
        <f t="shared" si="7"/>
        <v>176932.03610222909</v>
      </c>
      <c r="BJ40">
        <v>33</v>
      </c>
      <c r="BK40" s="160">
        <v>45839</v>
      </c>
      <c r="BL40" s="7">
        <f t="shared" si="49"/>
        <v>745752.56594754313</v>
      </c>
      <c r="BM40" s="7">
        <f t="shared" si="50"/>
        <v>5230.927715470877</v>
      </c>
      <c r="BN40" s="7">
        <f t="shared" si="51"/>
        <v>725.33929620447088</v>
      </c>
      <c r="BO40" s="65">
        <f t="shared" si="25"/>
        <v>1.1671527463528569E-2</v>
      </c>
      <c r="BP40" s="7">
        <f t="shared" si="26"/>
        <v>4505.5884192664062</v>
      </c>
      <c r="BQ40" s="65">
        <f t="shared" si="27"/>
        <v>7.2499999999999995E-2</v>
      </c>
      <c r="BR40" s="7">
        <f t="shared" si="52"/>
        <v>21772.773348661394</v>
      </c>
      <c r="BS40" s="7">
        <f t="shared" si="53"/>
        <v>150847.8412618775</v>
      </c>
      <c r="BT40" s="7">
        <f t="shared" si="28"/>
        <v>745027.22665133863</v>
      </c>
      <c r="BU40" s="7">
        <f t="shared" si="8"/>
        <v>172620.61461053891</v>
      </c>
      <c r="BW40">
        <v>33</v>
      </c>
      <c r="BX40" s="160">
        <v>45839</v>
      </c>
      <c r="BY40" s="7">
        <f t="shared" si="54"/>
        <v>744757.44011744123</v>
      </c>
      <c r="BZ40" s="7">
        <f t="shared" si="55"/>
        <v>5101.5395330339725</v>
      </c>
      <c r="CA40" s="7">
        <f t="shared" si="56"/>
        <v>757.12113234889875</v>
      </c>
      <c r="CB40" s="65">
        <f t="shared" si="29"/>
        <v>1.2199211580557147E-2</v>
      </c>
      <c r="CC40" s="7">
        <f t="shared" si="30"/>
        <v>4344.4184006850737</v>
      </c>
      <c r="CD40" s="65">
        <f t="shared" si="57"/>
        <v>6.9999999999999993E-2</v>
      </c>
      <c r="CE40" s="7">
        <f t="shared" si="58"/>
        <v>22799.681014907939</v>
      </c>
      <c r="CF40" s="7">
        <f t="shared" si="59"/>
        <v>145551.12357521316</v>
      </c>
      <c r="CG40" s="7">
        <f t="shared" si="31"/>
        <v>744000.31898509234</v>
      </c>
      <c r="CH40" s="7">
        <f t="shared" si="9"/>
        <v>168350.80459012109</v>
      </c>
    </row>
    <row r="41" spans="1:86" x14ac:dyDescent="0.3">
      <c r="J41">
        <v>34</v>
      </c>
      <c r="K41" s="160">
        <v>45870</v>
      </c>
      <c r="L41" s="7">
        <f t="shared" si="32"/>
        <v>748756.44647625415</v>
      </c>
      <c r="M41" s="7">
        <f t="shared" si="10"/>
        <v>5760.7123198624959</v>
      </c>
      <c r="N41" s="7">
        <f t="shared" si="0"/>
        <v>613.01175033824893</v>
      </c>
      <c r="O41" s="65">
        <f t="shared" si="11"/>
        <v>9.8244776905467048E-3</v>
      </c>
      <c r="P41" s="7">
        <f t="shared" si="67"/>
        <v>5147.7005695242469</v>
      </c>
      <c r="Q41" s="65">
        <f t="shared" si="2"/>
        <v>8.249999999999999E-2</v>
      </c>
      <c r="R41" s="7">
        <f t="shared" si="12"/>
        <v>18656.565274083685</v>
      </c>
      <c r="S41" s="7">
        <f t="shared" si="33"/>
        <v>177207.65360124124</v>
      </c>
      <c r="T41" s="7">
        <f t="shared" si="3"/>
        <v>748143.4347259159</v>
      </c>
      <c r="U41" s="7">
        <f t="shared" si="4"/>
        <v>195864.21887532494</v>
      </c>
      <c r="W41">
        <v>34</v>
      </c>
      <c r="X41" s="160">
        <v>45870</v>
      </c>
      <c r="Y41" s="7">
        <f t="shared" si="34"/>
        <v>747878.9642108616</v>
      </c>
      <c r="Z41" s="7">
        <f t="shared" si="35"/>
        <v>5626.5067525070672</v>
      </c>
      <c r="AA41" s="7">
        <f t="shared" si="36"/>
        <v>640.64699110132278</v>
      </c>
      <c r="AB41" s="65">
        <f t="shared" si="13"/>
        <v>1.0279422555129307E-2</v>
      </c>
      <c r="AC41" s="7">
        <f t="shared" si="14"/>
        <v>4985.8597614057444</v>
      </c>
      <c r="AD41" s="65">
        <f t="shared" si="15"/>
        <v>0.08</v>
      </c>
      <c r="AE41" s="7">
        <f t="shared" si="37"/>
        <v>19561.682780239767</v>
      </c>
      <c r="AF41" s="7">
        <f t="shared" si="38"/>
        <v>171739.54680500054</v>
      </c>
      <c r="AG41" s="7">
        <f t="shared" si="16"/>
        <v>747238.31721976027</v>
      </c>
      <c r="AH41" s="7">
        <f t="shared" si="5"/>
        <v>191301.2295852403</v>
      </c>
      <c r="AJ41">
        <v>34</v>
      </c>
      <c r="AK41" s="160">
        <v>45870</v>
      </c>
      <c r="AL41" s="7">
        <f t="shared" si="39"/>
        <v>746965.58408657578</v>
      </c>
      <c r="AM41" s="7">
        <f t="shared" si="40"/>
        <v>5493.4490989467549</v>
      </c>
      <c r="AN41" s="7">
        <f t="shared" si="41"/>
        <v>669.29636838761962</v>
      </c>
      <c r="AO41" s="65">
        <f t="shared" si="17"/>
        <v>1.0752244269021841E-2</v>
      </c>
      <c r="AP41" s="7">
        <f t="shared" si="18"/>
        <v>4824.1527305591353</v>
      </c>
      <c r="AQ41" s="65">
        <f t="shared" si="19"/>
        <v>7.7499999999999999E-2</v>
      </c>
      <c r="AR41" s="7">
        <f t="shared" si="42"/>
        <v>20503.712281811589</v>
      </c>
      <c r="AS41" s="7">
        <f t="shared" si="43"/>
        <v>166273.55708237804</v>
      </c>
      <c r="AT41" s="7">
        <f t="shared" si="20"/>
        <v>746296.28771818813</v>
      </c>
      <c r="AU41" s="7">
        <f t="shared" si="6"/>
        <v>186777.26936418965</v>
      </c>
      <c r="AW41">
        <v>34</v>
      </c>
      <c r="AX41" s="160">
        <v>45870</v>
      </c>
      <c r="AY41" s="7">
        <f t="shared" si="44"/>
        <v>746015.32832469861</v>
      </c>
      <c r="AZ41" s="7">
        <f t="shared" si="45"/>
        <v>5361.5768515826985</v>
      </c>
      <c r="BA41" s="7">
        <f t="shared" si="46"/>
        <v>698.98104955333292</v>
      </c>
      <c r="BB41" s="65">
        <f t="shared" si="21"/>
        <v>1.1243431972739934E-2</v>
      </c>
      <c r="BC41" s="7">
        <f t="shared" si="22"/>
        <v>4662.5958020293656</v>
      </c>
      <c r="BD41" s="65">
        <f t="shared" si="23"/>
        <v>7.4999999999999983E-2</v>
      </c>
      <c r="BE41" s="7">
        <f t="shared" si="47"/>
        <v>21483.652724854706</v>
      </c>
      <c r="BF41" s="7">
        <f t="shared" si="48"/>
        <v>160809.96022895706</v>
      </c>
      <c r="BG41" s="7">
        <f t="shared" si="24"/>
        <v>745316.34727514524</v>
      </c>
      <c r="BH41" s="7">
        <f t="shared" si="7"/>
        <v>182293.61295381177</v>
      </c>
      <c r="BJ41">
        <v>34</v>
      </c>
      <c r="BK41" s="160">
        <v>45870</v>
      </c>
      <c r="BL41" s="7">
        <f t="shared" si="49"/>
        <v>745027.22665133863</v>
      </c>
      <c r="BM41" s="7">
        <f t="shared" si="50"/>
        <v>5230.927715470877</v>
      </c>
      <c r="BN41" s="7">
        <f t="shared" si="51"/>
        <v>729.72155445237331</v>
      </c>
      <c r="BO41" s="65">
        <f t="shared" si="25"/>
        <v>1.1753474692175863E-2</v>
      </c>
      <c r="BP41" s="7">
        <f t="shared" si="26"/>
        <v>4501.2061610185037</v>
      </c>
      <c r="BQ41" s="65">
        <f t="shared" si="27"/>
        <v>7.2499999999999981E-2</v>
      </c>
      <c r="BR41" s="7">
        <f t="shared" si="52"/>
        <v>22502.494903113766</v>
      </c>
      <c r="BS41" s="7">
        <f t="shared" si="53"/>
        <v>155349.04742289599</v>
      </c>
      <c r="BT41" s="7">
        <f t="shared" si="28"/>
        <v>744297.50509688631</v>
      </c>
      <c r="BU41" s="7">
        <f t="shared" si="8"/>
        <v>177851.54232600977</v>
      </c>
      <c r="BW41">
        <v>34</v>
      </c>
      <c r="BX41" s="160">
        <v>45870</v>
      </c>
      <c r="BY41" s="7">
        <f t="shared" si="54"/>
        <v>744000.31898509234</v>
      </c>
      <c r="BZ41" s="7">
        <f t="shared" si="55"/>
        <v>5101.5395330339725</v>
      </c>
      <c r="CA41" s="7">
        <f t="shared" si="56"/>
        <v>761.53767228759989</v>
      </c>
      <c r="CB41" s="65">
        <f t="shared" si="29"/>
        <v>1.2282860415862681E-2</v>
      </c>
      <c r="CC41" s="7">
        <f t="shared" si="30"/>
        <v>4340.0018607463726</v>
      </c>
      <c r="CD41" s="65">
        <f t="shared" si="57"/>
        <v>7.0000000000000007E-2</v>
      </c>
      <c r="CE41" s="7">
        <f t="shared" si="58"/>
        <v>23561.218687195538</v>
      </c>
      <c r="CF41" s="7">
        <f t="shared" si="59"/>
        <v>149891.12543595955</v>
      </c>
      <c r="CG41" s="7">
        <f t="shared" si="31"/>
        <v>743238.78131280479</v>
      </c>
      <c r="CH41" s="7">
        <f t="shared" si="9"/>
        <v>173452.34412315508</v>
      </c>
    </row>
    <row r="42" spans="1:86" x14ac:dyDescent="0.3">
      <c r="J42">
        <v>35</v>
      </c>
      <c r="K42" s="160">
        <v>45901</v>
      </c>
      <c r="L42" s="7">
        <f t="shared" si="32"/>
        <v>748143.4347259159</v>
      </c>
      <c r="M42" s="7">
        <f t="shared" si="10"/>
        <v>5760.7123198624959</v>
      </c>
      <c r="N42" s="7">
        <f t="shared" si="0"/>
        <v>617.22620612182436</v>
      </c>
      <c r="O42" s="65">
        <f t="shared" si="11"/>
        <v>9.9001262721437368E-3</v>
      </c>
      <c r="P42" s="7">
        <f t="shared" si="67"/>
        <v>5143.4861137406715</v>
      </c>
      <c r="Q42" s="65">
        <f t="shared" si="2"/>
        <v>8.2500000000000004E-2</v>
      </c>
      <c r="R42" s="7">
        <f t="shared" si="12"/>
        <v>19273.791480205509</v>
      </c>
      <c r="S42" s="7">
        <f t="shared" si="33"/>
        <v>182351.13971498192</v>
      </c>
      <c r="T42" s="7">
        <f t="shared" si="3"/>
        <v>747526.20851979405</v>
      </c>
      <c r="U42" s="7">
        <f t="shared" si="4"/>
        <v>201624.93119518744</v>
      </c>
      <c r="W42">
        <v>35</v>
      </c>
      <c r="X42" s="160">
        <v>45901</v>
      </c>
      <c r="Y42" s="7">
        <f t="shared" si="34"/>
        <v>747238.31721976027</v>
      </c>
      <c r="Z42" s="7">
        <f t="shared" si="35"/>
        <v>5626.5067525070672</v>
      </c>
      <c r="AA42" s="7">
        <f t="shared" si="36"/>
        <v>644.9179710419985</v>
      </c>
      <c r="AB42" s="65">
        <f t="shared" si="13"/>
        <v>1.035682388625149E-2</v>
      </c>
      <c r="AC42" s="7">
        <f t="shared" si="14"/>
        <v>4981.5887814650687</v>
      </c>
      <c r="AD42" s="65">
        <f t="shared" si="15"/>
        <v>0.08</v>
      </c>
      <c r="AE42" s="7">
        <f t="shared" si="37"/>
        <v>20206.600751281767</v>
      </c>
      <c r="AF42" s="7">
        <f t="shared" si="38"/>
        <v>176721.13558646562</v>
      </c>
      <c r="AG42" s="7">
        <f t="shared" si="16"/>
        <v>746593.39924871828</v>
      </c>
      <c r="AH42" s="7">
        <f t="shared" si="5"/>
        <v>196927.7363377474</v>
      </c>
      <c r="AJ42">
        <v>35</v>
      </c>
      <c r="AK42" s="160">
        <v>45901</v>
      </c>
      <c r="AL42" s="7">
        <f t="shared" si="39"/>
        <v>746296.28771818813</v>
      </c>
      <c r="AM42" s="7">
        <f t="shared" si="40"/>
        <v>5493.4490989467549</v>
      </c>
      <c r="AN42" s="7">
        <f t="shared" si="41"/>
        <v>673.61890743345703</v>
      </c>
      <c r="AO42" s="65">
        <f t="shared" si="17"/>
        <v>1.0831390993403814E-2</v>
      </c>
      <c r="AP42" s="7">
        <f t="shared" si="18"/>
        <v>4819.8301915132979</v>
      </c>
      <c r="AQ42" s="65">
        <f t="shared" si="19"/>
        <v>7.7499999999999986E-2</v>
      </c>
      <c r="AR42" s="7">
        <f t="shared" si="42"/>
        <v>21177.331189245047</v>
      </c>
      <c r="AS42" s="7">
        <f t="shared" si="43"/>
        <v>171093.38727389133</v>
      </c>
      <c r="AT42" s="7">
        <f t="shared" si="20"/>
        <v>745622.66881075467</v>
      </c>
      <c r="AU42" s="7">
        <f t="shared" si="6"/>
        <v>192270.71846313638</v>
      </c>
      <c r="AW42">
        <v>35</v>
      </c>
      <c r="AX42" s="160">
        <v>45901</v>
      </c>
      <c r="AY42" s="7">
        <f t="shared" si="44"/>
        <v>745316.34727514524</v>
      </c>
      <c r="AZ42" s="7">
        <f t="shared" si="45"/>
        <v>5361.5768515826985</v>
      </c>
      <c r="BA42" s="7">
        <f t="shared" si="46"/>
        <v>703.34968111304079</v>
      </c>
      <c r="BB42" s="65">
        <f t="shared" si="21"/>
        <v>1.1324313768527418E-2</v>
      </c>
      <c r="BC42" s="7">
        <f t="shared" si="22"/>
        <v>4658.2271704696577</v>
      </c>
      <c r="BD42" s="65">
        <f t="shared" si="23"/>
        <v>7.5000000000000011E-2</v>
      </c>
      <c r="BE42" s="7">
        <f t="shared" si="47"/>
        <v>22187.002405967745</v>
      </c>
      <c r="BF42" s="7">
        <f t="shared" si="48"/>
        <v>165468.18739942671</v>
      </c>
      <c r="BG42" s="7">
        <f t="shared" si="24"/>
        <v>744612.9975940322</v>
      </c>
      <c r="BH42" s="7">
        <f t="shared" si="7"/>
        <v>187655.18980539445</v>
      </c>
      <c r="BJ42">
        <v>35</v>
      </c>
      <c r="BK42" s="160">
        <v>45901</v>
      </c>
      <c r="BL42" s="7">
        <f t="shared" si="49"/>
        <v>744297.50509688631</v>
      </c>
      <c r="BM42" s="7">
        <f t="shared" si="50"/>
        <v>5230.927715470877</v>
      </c>
      <c r="BN42" s="7">
        <f t="shared" si="51"/>
        <v>734.13028884385585</v>
      </c>
      <c r="BO42" s="65">
        <f t="shared" si="25"/>
        <v>1.1836078188895066E-2</v>
      </c>
      <c r="BP42" s="7">
        <f t="shared" si="26"/>
        <v>4496.7974266270212</v>
      </c>
      <c r="BQ42" s="65">
        <f t="shared" si="27"/>
        <v>7.2499999999999995E-2</v>
      </c>
      <c r="BR42" s="7">
        <f t="shared" si="52"/>
        <v>23236.625191957621</v>
      </c>
      <c r="BS42" s="7">
        <f t="shared" si="53"/>
        <v>159845.84484952301</v>
      </c>
      <c r="BT42" s="7">
        <f t="shared" si="28"/>
        <v>743563.37480804243</v>
      </c>
      <c r="BU42" s="7">
        <f t="shared" si="8"/>
        <v>183082.47004148064</v>
      </c>
      <c r="BW42">
        <v>35</v>
      </c>
      <c r="BX42" s="160">
        <v>45901</v>
      </c>
      <c r="BY42" s="7">
        <f t="shared" si="54"/>
        <v>743238.78131280479</v>
      </c>
      <c r="BZ42" s="7">
        <f t="shared" si="55"/>
        <v>5101.5395330339725</v>
      </c>
      <c r="CA42" s="7">
        <f t="shared" si="56"/>
        <v>765.97997537594438</v>
      </c>
      <c r="CB42" s="65">
        <f t="shared" si="29"/>
        <v>1.2367169119291185E-2</v>
      </c>
      <c r="CC42" s="7">
        <f t="shared" si="30"/>
        <v>4335.5595576580281</v>
      </c>
      <c r="CD42" s="65">
        <f t="shared" si="57"/>
        <v>7.0000000000000007E-2</v>
      </c>
      <c r="CE42" s="7">
        <f t="shared" si="58"/>
        <v>24327.198662571482</v>
      </c>
      <c r="CF42" s="7">
        <f t="shared" si="59"/>
        <v>154226.68499361759</v>
      </c>
      <c r="CG42" s="7">
        <f t="shared" si="31"/>
        <v>742472.80133742886</v>
      </c>
      <c r="CH42" s="7">
        <f t="shared" si="9"/>
        <v>178553.88365618908</v>
      </c>
    </row>
    <row r="43" spans="1:86" x14ac:dyDescent="0.3">
      <c r="J43">
        <v>36</v>
      </c>
      <c r="K43" s="160">
        <v>45931</v>
      </c>
      <c r="L43" s="7">
        <f t="shared" si="32"/>
        <v>747526.20851979405</v>
      </c>
      <c r="M43" s="7">
        <f t="shared" si="10"/>
        <v>5760.7123198624959</v>
      </c>
      <c r="N43" s="7">
        <f t="shared" si="0"/>
        <v>621.46963628891172</v>
      </c>
      <c r="O43" s="65">
        <f t="shared" si="11"/>
        <v>9.9764202919842733E-3</v>
      </c>
      <c r="P43" s="7">
        <f t="shared" si="67"/>
        <v>5139.2426835735841</v>
      </c>
      <c r="Q43" s="65">
        <f t="shared" si="2"/>
        <v>8.2500000000000004E-2</v>
      </c>
      <c r="R43" s="7">
        <f t="shared" si="12"/>
        <v>19895.261116494421</v>
      </c>
      <c r="S43" s="7">
        <f t="shared" si="33"/>
        <v>187490.38239855552</v>
      </c>
      <c r="T43" s="7">
        <f t="shared" si="3"/>
        <v>746904.73888350511</v>
      </c>
      <c r="U43" s="7">
        <f t="shared" si="4"/>
        <v>207385.64351504995</v>
      </c>
      <c r="W43">
        <v>36</v>
      </c>
      <c r="X43" s="160">
        <v>45931</v>
      </c>
      <c r="Y43" s="7">
        <f t="shared" si="34"/>
        <v>746593.39924871828</v>
      </c>
      <c r="Z43" s="7">
        <f t="shared" si="35"/>
        <v>5626.5067525070672</v>
      </c>
      <c r="AA43" s="7">
        <f t="shared" si="36"/>
        <v>649.21742418227859</v>
      </c>
      <c r="AB43" s="65">
        <f t="shared" si="13"/>
        <v>1.0434875392719617E-2</v>
      </c>
      <c r="AC43" s="7">
        <f t="shared" si="14"/>
        <v>4977.2893283247886</v>
      </c>
      <c r="AD43" s="65">
        <f t="shared" si="15"/>
        <v>0.08</v>
      </c>
      <c r="AE43" s="7">
        <f t="shared" si="37"/>
        <v>20855.818175464046</v>
      </c>
      <c r="AF43" s="7">
        <f t="shared" si="38"/>
        <v>181698.4249147904</v>
      </c>
      <c r="AG43" s="7">
        <f t="shared" si="16"/>
        <v>745944.18182453606</v>
      </c>
      <c r="AH43" s="7">
        <f t="shared" si="5"/>
        <v>202554.24309025446</v>
      </c>
      <c r="AJ43">
        <v>36</v>
      </c>
      <c r="AK43" s="160">
        <v>45931</v>
      </c>
      <c r="AL43" s="7">
        <f t="shared" si="39"/>
        <v>745622.66881075467</v>
      </c>
      <c r="AM43" s="7">
        <f t="shared" si="40"/>
        <v>5493.4490989467549</v>
      </c>
      <c r="AN43" s="7">
        <f t="shared" si="41"/>
        <v>677.9693628772975</v>
      </c>
      <c r="AO43" s="65">
        <f t="shared" si="17"/>
        <v>1.0911192342775274E-2</v>
      </c>
      <c r="AP43" s="7">
        <f t="shared" si="18"/>
        <v>4815.4797360694574</v>
      </c>
      <c r="AQ43" s="65">
        <f t="shared" si="19"/>
        <v>7.7499999999999999E-2</v>
      </c>
      <c r="AR43" s="7">
        <f t="shared" si="42"/>
        <v>21855.300552122346</v>
      </c>
      <c r="AS43" s="7">
        <f t="shared" si="43"/>
        <v>175908.86700996078</v>
      </c>
      <c r="AT43" s="7">
        <f t="shared" si="20"/>
        <v>744944.69944787736</v>
      </c>
      <c r="AU43" s="7">
        <f t="shared" si="6"/>
        <v>197764.16756208314</v>
      </c>
      <c r="AW43">
        <v>36</v>
      </c>
      <c r="AX43" s="160">
        <v>45931</v>
      </c>
      <c r="AY43" s="7">
        <f t="shared" si="44"/>
        <v>744612.9975940322</v>
      </c>
      <c r="AZ43" s="7">
        <f t="shared" si="45"/>
        <v>5361.5768515826985</v>
      </c>
      <c r="BA43" s="7">
        <f t="shared" si="46"/>
        <v>707.74561661999724</v>
      </c>
      <c r="BB43" s="65">
        <f t="shared" si="21"/>
        <v>1.1405854352371077E-2</v>
      </c>
      <c r="BC43" s="7">
        <f t="shared" si="22"/>
        <v>4653.8312349627013</v>
      </c>
      <c r="BD43" s="65">
        <f t="shared" si="23"/>
        <v>7.5000000000000011E-2</v>
      </c>
      <c r="BE43" s="7">
        <f t="shared" si="47"/>
        <v>22894.748022587744</v>
      </c>
      <c r="BF43" s="7">
        <f t="shared" si="48"/>
        <v>170122.01863438942</v>
      </c>
      <c r="BG43" s="7">
        <f t="shared" si="24"/>
        <v>743905.25197741226</v>
      </c>
      <c r="BH43" s="7">
        <f t="shared" si="7"/>
        <v>193016.76665697715</v>
      </c>
      <c r="BJ43">
        <v>36</v>
      </c>
      <c r="BK43" s="160">
        <v>45931</v>
      </c>
      <c r="BL43" s="7">
        <f t="shared" si="49"/>
        <v>743563.37480804243</v>
      </c>
      <c r="BM43" s="7">
        <f t="shared" si="50"/>
        <v>5230.927715470877</v>
      </c>
      <c r="BN43" s="7">
        <f t="shared" si="51"/>
        <v>738.56565933895399</v>
      </c>
      <c r="BO43" s="65">
        <f t="shared" si="25"/>
        <v>1.191934435226245E-2</v>
      </c>
      <c r="BP43" s="7">
        <f t="shared" si="26"/>
        <v>4492.3620561319231</v>
      </c>
      <c r="BQ43" s="65">
        <f t="shared" si="27"/>
        <v>7.2499999999999995E-2</v>
      </c>
      <c r="BR43" s="7">
        <f t="shared" si="52"/>
        <v>23975.190851296575</v>
      </c>
      <c r="BS43" s="7">
        <f t="shared" si="53"/>
        <v>164338.20690565492</v>
      </c>
      <c r="BT43" s="7">
        <f t="shared" si="28"/>
        <v>742824.80914870347</v>
      </c>
      <c r="BU43" s="7">
        <f t="shared" si="8"/>
        <v>188313.39775695151</v>
      </c>
      <c r="BW43">
        <v>36</v>
      </c>
      <c r="BX43" s="160">
        <v>45931</v>
      </c>
      <c r="BY43" s="7">
        <f t="shared" si="54"/>
        <v>742472.80133742886</v>
      </c>
      <c r="BZ43" s="7">
        <f t="shared" si="55"/>
        <v>5101.5395330339725</v>
      </c>
      <c r="CA43" s="7">
        <f t="shared" si="56"/>
        <v>770.44819189897044</v>
      </c>
      <c r="CB43" s="65">
        <f t="shared" si="29"/>
        <v>1.2452144086805318E-2</v>
      </c>
      <c r="CC43" s="7">
        <f t="shared" si="30"/>
        <v>4331.091341135002</v>
      </c>
      <c r="CD43" s="65">
        <f t="shared" si="57"/>
        <v>7.0000000000000007E-2</v>
      </c>
      <c r="CE43" s="7">
        <f t="shared" si="58"/>
        <v>25097.646854470451</v>
      </c>
      <c r="CF43" s="7">
        <f t="shared" si="59"/>
        <v>158557.77633475259</v>
      </c>
      <c r="CG43" s="7">
        <f t="shared" si="31"/>
        <v>741702.35314552987</v>
      </c>
      <c r="CH43" s="7">
        <f t="shared" si="9"/>
        <v>183655.42318922305</v>
      </c>
    </row>
    <row r="44" spans="1:86" x14ac:dyDescent="0.3">
      <c r="J44">
        <v>37</v>
      </c>
      <c r="K44" s="160">
        <v>45962</v>
      </c>
      <c r="L44" s="7">
        <f t="shared" si="32"/>
        <v>746904.73888350511</v>
      </c>
      <c r="M44" s="7">
        <f t="shared" si="10"/>
        <v>5760.7123198624959</v>
      </c>
      <c r="N44" s="7">
        <f t="shared" si="0"/>
        <v>625.74224003839845</v>
      </c>
      <c r="O44" s="65">
        <f t="shared" si="11"/>
        <v>1.0053366232065033E-2</v>
      </c>
      <c r="P44" s="7">
        <f t="shared" si="67"/>
        <v>5134.9700798240974</v>
      </c>
      <c r="Q44" s="65">
        <f t="shared" si="2"/>
        <v>8.2500000000000004E-2</v>
      </c>
      <c r="R44" s="7">
        <f t="shared" si="12"/>
        <v>20521.003356532819</v>
      </c>
      <c r="S44" s="7">
        <f t="shared" si="33"/>
        <v>192625.35247837962</v>
      </c>
      <c r="T44" s="7">
        <f t="shared" si="3"/>
        <v>746278.99664346676</v>
      </c>
      <c r="U44" s="7">
        <f t="shared" si="4"/>
        <v>213146.35583491245</v>
      </c>
      <c r="W44">
        <v>37</v>
      </c>
      <c r="X44" s="160">
        <v>45962</v>
      </c>
      <c r="Y44" s="7">
        <f t="shared" si="34"/>
        <v>745944.18182453606</v>
      </c>
      <c r="Z44" s="7">
        <f t="shared" si="35"/>
        <v>5626.5067525070672</v>
      </c>
      <c r="AA44" s="7">
        <f t="shared" si="36"/>
        <v>653.54554034349349</v>
      </c>
      <c r="AB44" s="65">
        <f t="shared" si="13"/>
        <v>1.0513583556533023E-2</v>
      </c>
      <c r="AC44" s="7">
        <f t="shared" si="14"/>
        <v>4972.9612121635737</v>
      </c>
      <c r="AD44" s="65">
        <f t="shared" si="15"/>
        <v>7.9999999999999988E-2</v>
      </c>
      <c r="AE44" s="7">
        <f t="shared" si="37"/>
        <v>21509.36371580754</v>
      </c>
      <c r="AF44" s="7">
        <f t="shared" si="38"/>
        <v>186671.38612695399</v>
      </c>
      <c r="AG44" s="7">
        <f t="shared" si="16"/>
        <v>745290.63628419256</v>
      </c>
      <c r="AH44" s="7">
        <f t="shared" si="5"/>
        <v>208180.74984276152</v>
      </c>
      <c r="AJ44">
        <v>37</v>
      </c>
      <c r="AK44" s="160">
        <v>45962</v>
      </c>
      <c r="AL44" s="7">
        <f t="shared" si="39"/>
        <v>744944.69944787736</v>
      </c>
      <c r="AM44" s="7">
        <f t="shared" si="40"/>
        <v>5493.4490989467549</v>
      </c>
      <c r="AN44" s="7">
        <f t="shared" si="41"/>
        <v>682.34791501254676</v>
      </c>
      <c r="AO44" s="65">
        <f t="shared" si="17"/>
        <v>1.099165479829483E-2</v>
      </c>
      <c r="AP44" s="7">
        <f t="shared" si="18"/>
        <v>4811.1011839342082</v>
      </c>
      <c r="AQ44" s="65">
        <f t="shared" si="19"/>
        <v>7.7499999999999999E-2</v>
      </c>
      <c r="AR44" s="7">
        <f t="shared" si="42"/>
        <v>22537.648467134892</v>
      </c>
      <c r="AS44" s="7">
        <f t="shared" si="43"/>
        <v>180719.96819389498</v>
      </c>
      <c r="AT44" s="7">
        <f t="shared" si="20"/>
        <v>744262.35153286485</v>
      </c>
      <c r="AU44" s="7">
        <f t="shared" si="6"/>
        <v>203257.61666102987</v>
      </c>
      <c r="AW44">
        <v>37</v>
      </c>
      <c r="AX44" s="160">
        <v>45962</v>
      </c>
      <c r="AY44" s="7">
        <f t="shared" si="44"/>
        <v>743905.25197741226</v>
      </c>
      <c r="AZ44" s="7">
        <f t="shared" si="45"/>
        <v>5361.5768515826985</v>
      </c>
      <c r="BA44" s="7">
        <f t="shared" si="46"/>
        <v>712.16902672387187</v>
      </c>
      <c r="BB44" s="65">
        <f t="shared" si="21"/>
        <v>1.1488060203863101E-2</v>
      </c>
      <c r="BC44" s="7">
        <f t="shared" si="22"/>
        <v>4649.4078248588266</v>
      </c>
      <c r="BD44" s="65">
        <f t="shared" si="23"/>
        <v>7.5000000000000011E-2</v>
      </c>
      <c r="BE44" s="7">
        <f t="shared" si="47"/>
        <v>23606.917049311618</v>
      </c>
      <c r="BF44" s="7">
        <f t="shared" si="48"/>
        <v>174771.42645924824</v>
      </c>
      <c r="BG44" s="7">
        <f t="shared" si="24"/>
        <v>743193.08295068843</v>
      </c>
      <c r="BH44" s="7">
        <f t="shared" si="7"/>
        <v>198378.34350855986</v>
      </c>
      <c r="BJ44">
        <v>37</v>
      </c>
      <c r="BK44" s="160">
        <v>45962</v>
      </c>
      <c r="BL44" s="7">
        <f t="shared" si="49"/>
        <v>742824.80914870347</v>
      </c>
      <c r="BM44" s="7">
        <f t="shared" si="50"/>
        <v>5230.927715470877</v>
      </c>
      <c r="BN44" s="7">
        <f t="shared" si="51"/>
        <v>743.02782686412684</v>
      </c>
      <c r="BO44" s="65">
        <f t="shared" si="25"/>
        <v>1.2003279659692402E-2</v>
      </c>
      <c r="BP44" s="7">
        <f t="shared" si="26"/>
        <v>4487.8998886067502</v>
      </c>
      <c r="BQ44" s="65">
        <f t="shared" si="27"/>
        <v>7.2499999999999995E-2</v>
      </c>
      <c r="BR44" s="7">
        <f t="shared" si="52"/>
        <v>24718.218678160702</v>
      </c>
      <c r="BS44" s="7">
        <f t="shared" si="53"/>
        <v>168826.10679426166</v>
      </c>
      <c r="BT44" s="7">
        <f t="shared" si="28"/>
        <v>742081.78132183931</v>
      </c>
      <c r="BU44" s="7">
        <f t="shared" si="8"/>
        <v>193544.32547242235</v>
      </c>
      <c r="BW44">
        <v>37</v>
      </c>
      <c r="BX44" s="160">
        <v>45962</v>
      </c>
      <c r="BY44" s="7">
        <f t="shared" si="54"/>
        <v>741702.35314552987</v>
      </c>
      <c r="BZ44" s="7">
        <f t="shared" si="55"/>
        <v>5101.5395330339725</v>
      </c>
      <c r="CA44" s="7">
        <f t="shared" si="56"/>
        <v>774.94247301838095</v>
      </c>
      <c r="CB44" s="65">
        <f t="shared" si="29"/>
        <v>1.2537791793139894E-2</v>
      </c>
      <c r="CC44" s="7">
        <f t="shared" si="30"/>
        <v>4326.5970600155915</v>
      </c>
      <c r="CD44" s="65">
        <f t="shared" si="57"/>
        <v>7.0000000000000007E-2</v>
      </c>
      <c r="CE44" s="7">
        <f t="shared" si="58"/>
        <v>25872.589327488833</v>
      </c>
      <c r="CF44" s="7">
        <f t="shared" si="59"/>
        <v>162884.37339476819</v>
      </c>
      <c r="CG44" s="7">
        <f t="shared" si="31"/>
        <v>740927.41067251144</v>
      </c>
      <c r="CH44" s="7">
        <f t="shared" si="9"/>
        <v>188756.96272225701</v>
      </c>
    </row>
    <row r="45" spans="1:86" x14ac:dyDescent="0.3">
      <c r="J45">
        <v>38</v>
      </c>
      <c r="K45" s="160">
        <v>45992</v>
      </c>
      <c r="L45" s="7">
        <f t="shared" si="32"/>
        <v>746278.99664346676</v>
      </c>
      <c r="M45" s="7">
        <f t="shared" si="10"/>
        <v>5760.7123198624959</v>
      </c>
      <c r="N45" s="7">
        <f t="shared" si="0"/>
        <v>630.04421793866186</v>
      </c>
      <c r="O45" s="65">
        <f t="shared" si="11"/>
        <v>1.0130970654767027E-2</v>
      </c>
      <c r="P45" s="7">
        <f t="shared" si="67"/>
        <v>5130.668101923834</v>
      </c>
      <c r="Q45" s="65">
        <f t="shared" si="2"/>
        <v>8.2500000000000004E-2</v>
      </c>
      <c r="R45" s="7">
        <f t="shared" si="12"/>
        <v>21151.047574471482</v>
      </c>
      <c r="S45" s="7">
        <f t="shared" si="33"/>
        <v>197756.02058030345</v>
      </c>
      <c r="T45" s="7">
        <f t="shared" si="3"/>
        <v>745648.95242552808</v>
      </c>
      <c r="U45" s="7">
        <f t="shared" si="4"/>
        <v>218907.06815477493</v>
      </c>
      <c r="W45">
        <v>38</v>
      </c>
      <c r="X45" s="160">
        <v>45992</v>
      </c>
      <c r="Y45" s="7">
        <f t="shared" si="34"/>
        <v>745290.63628419256</v>
      </c>
      <c r="Z45" s="7">
        <f t="shared" si="35"/>
        <v>5626.5067525070672</v>
      </c>
      <c r="AA45" s="7">
        <f t="shared" si="36"/>
        <v>657.90251061244999</v>
      </c>
      <c r="AB45" s="65">
        <f t="shared" si="13"/>
        <v>1.0592954939982583E-2</v>
      </c>
      <c r="AC45" s="7">
        <f t="shared" si="14"/>
        <v>4968.6042418946172</v>
      </c>
      <c r="AD45" s="65">
        <f t="shared" si="15"/>
        <v>0.08</v>
      </c>
      <c r="AE45" s="7">
        <f t="shared" si="37"/>
        <v>22167.26622641999</v>
      </c>
      <c r="AF45" s="7">
        <f t="shared" si="38"/>
        <v>191639.99036884861</v>
      </c>
      <c r="AG45" s="7">
        <f t="shared" si="16"/>
        <v>744632.73377358005</v>
      </c>
      <c r="AH45" s="7">
        <f t="shared" si="5"/>
        <v>213807.25659526861</v>
      </c>
      <c r="AJ45">
        <v>38</v>
      </c>
      <c r="AK45" s="160">
        <v>45992</v>
      </c>
      <c r="AL45" s="7">
        <f t="shared" si="39"/>
        <v>744262.35153286485</v>
      </c>
      <c r="AM45" s="7">
        <f t="shared" si="40"/>
        <v>5493.4490989467549</v>
      </c>
      <c r="AN45" s="7">
        <f t="shared" si="41"/>
        <v>686.75474529700296</v>
      </c>
      <c r="AO45" s="65">
        <f t="shared" si="17"/>
        <v>1.1072784921326403E-2</v>
      </c>
      <c r="AP45" s="7">
        <f t="shared" si="18"/>
        <v>4806.694353649752</v>
      </c>
      <c r="AQ45" s="65">
        <f t="shared" si="19"/>
        <v>7.7499999999999999E-2</v>
      </c>
      <c r="AR45" s="7">
        <f t="shared" si="42"/>
        <v>23224.403212431895</v>
      </c>
      <c r="AS45" s="7">
        <f t="shared" si="43"/>
        <v>185526.66254754472</v>
      </c>
      <c r="AT45" s="7">
        <f t="shared" si="20"/>
        <v>743575.59678756783</v>
      </c>
      <c r="AU45" s="7">
        <f t="shared" si="6"/>
        <v>208751.06575997663</v>
      </c>
      <c r="AW45">
        <v>38</v>
      </c>
      <c r="AX45" s="160">
        <v>45992</v>
      </c>
      <c r="AY45" s="7">
        <f t="shared" si="44"/>
        <v>743193.08295068843</v>
      </c>
      <c r="AZ45" s="7">
        <f t="shared" si="45"/>
        <v>5361.5768515826985</v>
      </c>
      <c r="BA45" s="7">
        <f t="shared" si="46"/>
        <v>716.62008314089599</v>
      </c>
      <c r="BB45" s="65">
        <f t="shared" si="21"/>
        <v>1.1570937882721566E-2</v>
      </c>
      <c r="BC45" s="7">
        <f t="shared" si="22"/>
        <v>4644.9567684418025</v>
      </c>
      <c r="BD45" s="65">
        <f t="shared" si="23"/>
        <v>7.4999999999999997E-2</v>
      </c>
      <c r="BE45" s="7">
        <f t="shared" si="47"/>
        <v>24323.537132452515</v>
      </c>
      <c r="BF45" s="7">
        <f t="shared" si="48"/>
        <v>179416.38322769004</v>
      </c>
      <c r="BG45" s="7">
        <f t="shared" si="24"/>
        <v>742476.46286754753</v>
      </c>
      <c r="BH45" s="7">
        <f t="shared" si="7"/>
        <v>203739.92036014254</v>
      </c>
      <c r="BJ45">
        <v>38</v>
      </c>
      <c r="BK45" s="160">
        <v>45992</v>
      </c>
      <c r="BL45" s="7">
        <f t="shared" si="49"/>
        <v>742081.78132183931</v>
      </c>
      <c r="BM45" s="7">
        <f t="shared" si="50"/>
        <v>5230.927715470877</v>
      </c>
      <c r="BN45" s="7">
        <f t="shared" si="51"/>
        <v>747.51695331809788</v>
      </c>
      <c r="BO45" s="65">
        <f t="shared" si="25"/>
        <v>1.2087890668652349E-2</v>
      </c>
      <c r="BP45" s="7">
        <f t="shared" si="26"/>
        <v>4483.4107621527792</v>
      </c>
      <c r="BQ45" s="65">
        <f t="shared" si="27"/>
        <v>7.2499999999999995E-2</v>
      </c>
      <c r="BR45" s="7">
        <f t="shared" si="52"/>
        <v>25465.735631478798</v>
      </c>
      <c r="BS45" s="7">
        <f t="shared" si="53"/>
        <v>173309.51755641444</v>
      </c>
      <c r="BT45" s="7">
        <f t="shared" si="28"/>
        <v>741334.26436852117</v>
      </c>
      <c r="BU45" s="7">
        <f t="shared" si="8"/>
        <v>198775.25318789325</v>
      </c>
      <c r="BW45">
        <v>38</v>
      </c>
      <c r="BX45" s="160">
        <v>45992</v>
      </c>
      <c r="BY45" s="7">
        <f t="shared" si="54"/>
        <v>740927.41067251144</v>
      </c>
      <c r="BZ45" s="7">
        <f t="shared" si="55"/>
        <v>5101.5395330339725</v>
      </c>
      <c r="CA45" s="7">
        <f t="shared" si="56"/>
        <v>779.46297077765576</v>
      </c>
      <c r="CB45" s="65">
        <f t="shared" si="29"/>
        <v>1.262411879301645E-2</v>
      </c>
      <c r="CC45" s="7">
        <f t="shared" si="30"/>
        <v>4322.0765622563167</v>
      </c>
      <c r="CD45" s="65">
        <f t="shared" si="57"/>
        <v>7.0000000000000007E-2</v>
      </c>
      <c r="CE45" s="7">
        <f t="shared" si="58"/>
        <v>26652.052298266488</v>
      </c>
      <c r="CF45" s="7">
        <f t="shared" si="59"/>
        <v>167206.44995702451</v>
      </c>
      <c r="CG45" s="7">
        <f t="shared" si="31"/>
        <v>740147.94770173379</v>
      </c>
      <c r="CH45" s="7">
        <f t="shared" si="9"/>
        <v>193858.50225529101</v>
      </c>
    </row>
    <row r="46" spans="1:86" x14ac:dyDescent="0.3">
      <c r="J46">
        <v>39</v>
      </c>
      <c r="K46" s="160">
        <v>46023</v>
      </c>
      <c r="L46" s="7">
        <f t="shared" si="32"/>
        <v>745648.95242552808</v>
      </c>
      <c r="M46" s="7">
        <f t="shared" si="10"/>
        <v>5760.7123198624959</v>
      </c>
      <c r="N46" s="7">
        <f t="shared" si="0"/>
        <v>634.37577193699053</v>
      </c>
      <c r="O46" s="65">
        <f t="shared" si="11"/>
        <v>1.0209240204094819E-2</v>
      </c>
      <c r="P46" s="7">
        <f t="shared" si="67"/>
        <v>5126.3365479255053</v>
      </c>
      <c r="Q46" s="65">
        <f t="shared" si="2"/>
        <v>8.2500000000000004E-2</v>
      </c>
      <c r="R46" s="7">
        <f t="shared" si="12"/>
        <v>21785.423346408472</v>
      </c>
      <c r="S46" s="7">
        <f t="shared" si="33"/>
        <v>202882.35712822896</v>
      </c>
      <c r="T46" s="7">
        <f t="shared" si="3"/>
        <v>745014.57665359112</v>
      </c>
      <c r="U46" s="7">
        <f t="shared" si="4"/>
        <v>224667.78047463743</v>
      </c>
      <c r="W46">
        <v>39</v>
      </c>
      <c r="X46" s="160">
        <v>46023</v>
      </c>
      <c r="Y46" s="7">
        <f t="shared" si="34"/>
        <v>744632.73377358005</v>
      </c>
      <c r="Z46" s="7">
        <f t="shared" si="35"/>
        <v>5626.5067525070672</v>
      </c>
      <c r="AA46" s="7">
        <f t="shared" si="36"/>
        <v>662.28852734986685</v>
      </c>
      <c r="AB46" s="65">
        <f t="shared" si="13"/>
        <v>1.0672996186889336E-2</v>
      </c>
      <c r="AC46" s="7">
        <f t="shared" si="14"/>
        <v>4964.2182251572003</v>
      </c>
      <c r="AD46" s="65">
        <f t="shared" si="15"/>
        <v>7.9999999999999988E-2</v>
      </c>
      <c r="AE46" s="7">
        <f t="shared" si="37"/>
        <v>22829.554753769859</v>
      </c>
      <c r="AF46" s="7">
        <f t="shared" si="38"/>
        <v>196604.20859400582</v>
      </c>
      <c r="AG46" s="7">
        <f t="shared" si="16"/>
        <v>743970.44524623023</v>
      </c>
      <c r="AH46" s="7">
        <f t="shared" si="5"/>
        <v>219433.76334777568</v>
      </c>
      <c r="AJ46">
        <v>39</v>
      </c>
      <c r="AK46" s="160">
        <v>46023</v>
      </c>
      <c r="AL46" s="7">
        <f t="shared" si="39"/>
        <v>743575.59678756783</v>
      </c>
      <c r="AM46" s="7">
        <f t="shared" si="40"/>
        <v>5493.4490989467549</v>
      </c>
      <c r="AN46" s="7">
        <f t="shared" si="41"/>
        <v>691.19003636037905</v>
      </c>
      <c r="AO46" s="65">
        <f t="shared" si="17"/>
        <v>1.1154589354677467E-2</v>
      </c>
      <c r="AP46" s="7">
        <f t="shared" si="18"/>
        <v>4802.2590625863759</v>
      </c>
      <c r="AQ46" s="65">
        <f t="shared" si="19"/>
        <v>7.7500000000000013E-2</v>
      </c>
      <c r="AR46" s="7">
        <f t="shared" si="42"/>
        <v>23915.593248792273</v>
      </c>
      <c r="AS46" s="7">
        <f t="shared" si="43"/>
        <v>190328.9216101311</v>
      </c>
      <c r="AT46" s="7">
        <f t="shared" si="20"/>
        <v>742884.40675120743</v>
      </c>
      <c r="AU46" s="7">
        <f t="shared" si="6"/>
        <v>214244.51485892339</v>
      </c>
      <c r="AW46">
        <v>39</v>
      </c>
      <c r="AX46" s="160">
        <v>46023</v>
      </c>
      <c r="AY46" s="7">
        <f t="shared" si="44"/>
        <v>742476.46286754753</v>
      </c>
      <c r="AZ46" s="7">
        <f t="shared" si="45"/>
        <v>5361.5768515826985</v>
      </c>
      <c r="BA46" s="7">
        <f t="shared" si="46"/>
        <v>721.09895866052648</v>
      </c>
      <c r="BB46" s="65">
        <f t="shared" si="21"/>
        <v>1.1654494030028242E-2</v>
      </c>
      <c r="BC46" s="7">
        <f t="shared" si="22"/>
        <v>4640.477892922172</v>
      </c>
      <c r="BD46" s="65">
        <f t="shared" si="23"/>
        <v>7.5000000000000011E-2</v>
      </c>
      <c r="BE46" s="7">
        <f t="shared" si="47"/>
        <v>25044.63609111304</v>
      </c>
      <c r="BF46" s="7">
        <f t="shared" si="48"/>
        <v>184056.86112061222</v>
      </c>
      <c r="BG46" s="7">
        <f t="shared" si="24"/>
        <v>741755.36390888703</v>
      </c>
      <c r="BH46" s="7">
        <f t="shared" si="7"/>
        <v>209101.49721172525</v>
      </c>
      <c r="BJ46">
        <v>39</v>
      </c>
      <c r="BK46" s="160">
        <v>46023</v>
      </c>
      <c r="BL46" s="7">
        <f t="shared" si="49"/>
        <v>741334.26436852117</v>
      </c>
      <c r="BM46" s="7">
        <f t="shared" si="50"/>
        <v>5230.927715470877</v>
      </c>
      <c r="BN46" s="7">
        <f t="shared" si="51"/>
        <v>752.03320157772851</v>
      </c>
      <c r="BO46" s="65">
        <f t="shared" si="25"/>
        <v>1.2173184017900279E-2</v>
      </c>
      <c r="BP46" s="7">
        <f t="shared" si="26"/>
        <v>4478.8945138931485</v>
      </c>
      <c r="BQ46" s="65">
        <f t="shared" si="27"/>
        <v>7.2499999999999995E-2</v>
      </c>
      <c r="BR46" s="7">
        <f t="shared" si="52"/>
        <v>26217.768833056525</v>
      </c>
      <c r="BS46" s="7">
        <f t="shared" si="53"/>
        <v>177788.41207030759</v>
      </c>
      <c r="BT46" s="7">
        <f t="shared" si="28"/>
        <v>740582.23116694344</v>
      </c>
      <c r="BU46" s="7">
        <f t="shared" si="8"/>
        <v>204006.18090336412</v>
      </c>
      <c r="BW46">
        <v>39</v>
      </c>
      <c r="BX46" s="160">
        <v>46023</v>
      </c>
      <c r="BY46" s="7">
        <f t="shared" si="54"/>
        <v>740147.94770173379</v>
      </c>
      <c r="BZ46" s="7">
        <f t="shared" si="55"/>
        <v>5101.5395330339725</v>
      </c>
      <c r="CA46" s="7">
        <f t="shared" si="56"/>
        <v>784.00983810719208</v>
      </c>
      <c r="CB46" s="65">
        <f t="shared" si="29"/>
        <v>1.2711131722380465E-2</v>
      </c>
      <c r="CC46" s="7">
        <f t="shared" si="30"/>
        <v>4317.5296949267804</v>
      </c>
      <c r="CD46" s="65">
        <f t="shared" si="57"/>
        <v>7.0000000000000007E-2</v>
      </c>
      <c r="CE46" s="7">
        <f t="shared" si="58"/>
        <v>27436.062136373679</v>
      </c>
      <c r="CF46" s="7">
        <f t="shared" si="59"/>
        <v>171523.97965195129</v>
      </c>
      <c r="CG46" s="7">
        <f t="shared" si="31"/>
        <v>739363.93786362663</v>
      </c>
      <c r="CH46" s="7">
        <f t="shared" si="9"/>
        <v>198960.04178832498</v>
      </c>
    </row>
    <row r="47" spans="1:86" x14ac:dyDescent="0.3">
      <c r="J47">
        <v>40</v>
      </c>
      <c r="K47" s="160">
        <v>46054</v>
      </c>
      <c r="L47" s="7">
        <f t="shared" si="32"/>
        <v>745014.57665359112</v>
      </c>
      <c r="M47" s="7">
        <f t="shared" si="10"/>
        <v>5760.7123198624959</v>
      </c>
      <c r="N47" s="7">
        <f t="shared" si="0"/>
        <v>638.73710536905674</v>
      </c>
      <c r="O47" s="65">
        <f t="shared" si="11"/>
        <v>1.0288181606938677E-2</v>
      </c>
      <c r="P47" s="7">
        <f t="shared" si="67"/>
        <v>5121.9752144934391</v>
      </c>
      <c r="Q47" s="65">
        <f t="shared" si="2"/>
        <v>8.2500000000000004E-2</v>
      </c>
      <c r="R47" s="7">
        <f t="shared" si="12"/>
        <v>22424.160451777527</v>
      </c>
      <c r="S47" s="7">
        <f t="shared" si="33"/>
        <v>208004.33234272239</v>
      </c>
      <c r="T47" s="7">
        <f t="shared" si="3"/>
        <v>744375.83954822202</v>
      </c>
      <c r="U47" s="7">
        <f t="shared" si="4"/>
        <v>230428.49279449991</v>
      </c>
      <c r="W47">
        <v>40</v>
      </c>
      <c r="X47" s="160">
        <v>46054</v>
      </c>
      <c r="Y47" s="7">
        <f t="shared" si="34"/>
        <v>743970.44524623023</v>
      </c>
      <c r="Z47" s="7">
        <f t="shared" si="35"/>
        <v>5626.5067525070672</v>
      </c>
      <c r="AA47" s="7">
        <f t="shared" si="36"/>
        <v>666.70378419886492</v>
      </c>
      <c r="AB47" s="65">
        <f t="shared" si="13"/>
        <v>1.0753714023866217E-2</v>
      </c>
      <c r="AC47" s="7">
        <f t="shared" si="14"/>
        <v>4959.8029683082023</v>
      </c>
      <c r="AD47" s="65">
        <f t="shared" si="15"/>
        <v>8.0000000000000016E-2</v>
      </c>
      <c r="AE47" s="7">
        <f t="shared" si="37"/>
        <v>23496.258537968723</v>
      </c>
      <c r="AF47" s="7">
        <f t="shared" si="38"/>
        <v>201564.01156231403</v>
      </c>
      <c r="AG47" s="7">
        <f t="shared" si="16"/>
        <v>743303.74146203138</v>
      </c>
      <c r="AH47" s="7">
        <f t="shared" si="5"/>
        <v>225060.27010028274</v>
      </c>
      <c r="AJ47">
        <v>40</v>
      </c>
      <c r="AK47" s="160">
        <v>46054</v>
      </c>
      <c r="AL47" s="7">
        <f t="shared" si="39"/>
        <v>742884.40675120743</v>
      </c>
      <c r="AM47" s="7">
        <f t="shared" si="40"/>
        <v>5493.4490989467549</v>
      </c>
      <c r="AN47" s="7">
        <f t="shared" si="41"/>
        <v>695.65397201187352</v>
      </c>
      <c r="AO47" s="65">
        <f t="shared" si="17"/>
        <v>1.1237074823860427E-2</v>
      </c>
      <c r="AP47" s="7">
        <f t="shared" si="18"/>
        <v>4797.7951269348814</v>
      </c>
      <c r="AQ47" s="65">
        <f t="shared" si="19"/>
        <v>7.7499999999999999E-2</v>
      </c>
      <c r="AR47" s="7">
        <f t="shared" si="42"/>
        <v>24611.247220804147</v>
      </c>
      <c r="AS47" s="7">
        <f t="shared" si="43"/>
        <v>195126.71673706599</v>
      </c>
      <c r="AT47" s="7">
        <f t="shared" si="20"/>
        <v>742188.75277919555</v>
      </c>
      <c r="AU47" s="7">
        <f t="shared" si="6"/>
        <v>219737.96395787015</v>
      </c>
      <c r="AW47">
        <v>40</v>
      </c>
      <c r="AX47" s="160">
        <v>46054</v>
      </c>
      <c r="AY47" s="7">
        <f t="shared" si="44"/>
        <v>741755.36390888703</v>
      </c>
      <c r="AZ47" s="7">
        <f t="shared" si="45"/>
        <v>5361.5768515826985</v>
      </c>
      <c r="BA47" s="7">
        <f t="shared" si="46"/>
        <v>725.60582715215514</v>
      </c>
      <c r="BB47" s="65">
        <f t="shared" si="21"/>
        <v>1.1738735369489573E-2</v>
      </c>
      <c r="BC47" s="7">
        <f t="shared" si="22"/>
        <v>4635.9710244305434</v>
      </c>
      <c r="BD47" s="65">
        <f t="shared" si="23"/>
        <v>7.4999999999999997E-2</v>
      </c>
      <c r="BE47" s="7">
        <f t="shared" si="47"/>
        <v>25770.241918265194</v>
      </c>
      <c r="BF47" s="7">
        <f t="shared" si="48"/>
        <v>188692.83214504275</v>
      </c>
      <c r="BG47" s="7">
        <f t="shared" si="24"/>
        <v>741029.75808173488</v>
      </c>
      <c r="BH47" s="7">
        <f t="shared" si="7"/>
        <v>214463.07406330795</v>
      </c>
      <c r="BJ47">
        <v>40</v>
      </c>
      <c r="BK47" s="160">
        <v>46054</v>
      </c>
      <c r="BL47" s="7">
        <f t="shared" si="49"/>
        <v>740582.23116694344</v>
      </c>
      <c r="BM47" s="7">
        <f t="shared" si="50"/>
        <v>5230.927715470877</v>
      </c>
      <c r="BN47" s="7">
        <f t="shared" si="51"/>
        <v>756.57673550392701</v>
      </c>
      <c r="BO47" s="65">
        <f t="shared" si="25"/>
        <v>1.2259166428745354E-2</v>
      </c>
      <c r="BP47" s="7">
        <f t="shared" si="26"/>
        <v>4474.35097996695</v>
      </c>
      <c r="BQ47" s="65">
        <f t="shared" si="27"/>
        <v>7.2499999999999995E-2</v>
      </c>
      <c r="BR47" s="7">
        <f t="shared" si="52"/>
        <v>26974.345568560453</v>
      </c>
      <c r="BS47" s="7">
        <f t="shared" si="53"/>
        <v>182262.76305027455</v>
      </c>
      <c r="BT47" s="7">
        <f t="shared" si="28"/>
        <v>739825.65443143947</v>
      </c>
      <c r="BU47" s="7">
        <f t="shared" si="8"/>
        <v>209237.10861883499</v>
      </c>
      <c r="BW47">
        <v>40</v>
      </c>
      <c r="BX47" s="160">
        <v>46054</v>
      </c>
      <c r="BY47" s="7">
        <f t="shared" si="54"/>
        <v>739363.93786362663</v>
      </c>
      <c r="BZ47" s="7">
        <f t="shared" si="55"/>
        <v>5101.5395330339725</v>
      </c>
      <c r="CA47" s="7">
        <f t="shared" si="56"/>
        <v>788.58322882948323</v>
      </c>
      <c r="CB47" s="65">
        <f t="shared" si="29"/>
        <v>1.2798837299661778E-2</v>
      </c>
      <c r="CC47" s="7">
        <f t="shared" si="30"/>
        <v>4312.9563042044892</v>
      </c>
      <c r="CD47" s="65">
        <f t="shared" si="57"/>
        <v>7.0000000000000007E-2</v>
      </c>
      <c r="CE47" s="7">
        <f t="shared" si="58"/>
        <v>28224.645365203163</v>
      </c>
      <c r="CF47" s="7">
        <f t="shared" si="59"/>
        <v>175836.93595615576</v>
      </c>
      <c r="CG47" s="7">
        <f t="shared" si="31"/>
        <v>738575.3546347972</v>
      </c>
      <c r="CH47" s="7">
        <f t="shared" si="9"/>
        <v>204061.58132135891</v>
      </c>
    </row>
    <row r="48" spans="1:86" x14ac:dyDescent="0.3">
      <c r="J48">
        <v>41</v>
      </c>
      <c r="K48" s="160">
        <v>46082</v>
      </c>
      <c r="L48" s="7">
        <f t="shared" si="32"/>
        <v>744375.83954822202</v>
      </c>
      <c r="M48" s="7">
        <f t="shared" si="10"/>
        <v>5760.7123198624959</v>
      </c>
      <c r="N48" s="7">
        <f t="shared" si="0"/>
        <v>643.12842296846975</v>
      </c>
      <c r="O48" s="65">
        <f t="shared" si="11"/>
        <v>1.0367801674360605E-2</v>
      </c>
      <c r="P48" s="7">
        <f t="shared" si="67"/>
        <v>5117.5838968940261</v>
      </c>
      <c r="Q48" s="65">
        <f t="shared" si="2"/>
        <v>8.2500000000000004E-2</v>
      </c>
      <c r="R48" s="7">
        <f t="shared" si="12"/>
        <v>23067.288874745995</v>
      </c>
      <c r="S48" s="7">
        <f t="shared" si="33"/>
        <v>213121.91623961643</v>
      </c>
      <c r="T48" s="7">
        <f t="shared" si="3"/>
        <v>743732.71112525358</v>
      </c>
      <c r="U48" s="7">
        <f t="shared" si="4"/>
        <v>236189.20511436241</v>
      </c>
      <c r="W48">
        <v>41</v>
      </c>
      <c r="X48" s="160">
        <v>46082</v>
      </c>
      <c r="Y48" s="7">
        <f t="shared" si="34"/>
        <v>743303.74146203138</v>
      </c>
      <c r="Z48" s="7">
        <f t="shared" si="35"/>
        <v>5626.5067525070672</v>
      </c>
      <c r="AA48" s="7">
        <f t="shared" si="36"/>
        <v>671.14847609352455</v>
      </c>
      <c r="AB48" s="65">
        <f t="shared" si="13"/>
        <v>1.0835115261603575E-2</v>
      </c>
      <c r="AC48" s="7">
        <f t="shared" si="14"/>
        <v>4955.3582764135426</v>
      </c>
      <c r="AD48" s="65">
        <f t="shared" si="15"/>
        <v>0.08</v>
      </c>
      <c r="AE48" s="7">
        <f t="shared" si="37"/>
        <v>24167.407014062246</v>
      </c>
      <c r="AF48" s="7">
        <f t="shared" si="38"/>
        <v>206519.36983872758</v>
      </c>
      <c r="AG48" s="7">
        <f t="shared" si="16"/>
        <v>742632.59298593784</v>
      </c>
      <c r="AH48" s="7">
        <f t="shared" si="5"/>
        <v>230686.77685278983</v>
      </c>
      <c r="AJ48">
        <v>41</v>
      </c>
      <c r="AK48" s="160">
        <v>46082</v>
      </c>
      <c r="AL48" s="7">
        <f t="shared" si="39"/>
        <v>742188.75277919555</v>
      </c>
      <c r="AM48" s="7">
        <f t="shared" si="40"/>
        <v>5493.4490989467549</v>
      </c>
      <c r="AN48" s="7">
        <f t="shared" si="41"/>
        <v>700.14673724778368</v>
      </c>
      <c r="AO48" s="65">
        <f t="shared" si="17"/>
        <v>1.1320248138377497E-2</v>
      </c>
      <c r="AP48" s="7">
        <f t="shared" si="18"/>
        <v>4793.3023616989713</v>
      </c>
      <c r="AQ48" s="65">
        <f t="shared" si="19"/>
        <v>7.7499999999999999E-2</v>
      </c>
      <c r="AR48" s="7">
        <f t="shared" si="42"/>
        <v>25311.393958051929</v>
      </c>
      <c r="AS48" s="7">
        <f t="shared" si="43"/>
        <v>199920.01909876495</v>
      </c>
      <c r="AT48" s="7">
        <f t="shared" si="20"/>
        <v>741488.60604194773</v>
      </c>
      <c r="AU48" s="7">
        <f t="shared" si="6"/>
        <v>225231.41305681688</v>
      </c>
      <c r="AW48">
        <v>41</v>
      </c>
      <c r="AX48" s="160">
        <v>46082</v>
      </c>
      <c r="AY48" s="7">
        <f t="shared" si="44"/>
        <v>741029.75808173488</v>
      </c>
      <c r="AZ48" s="7">
        <f t="shared" si="45"/>
        <v>5361.5768515826985</v>
      </c>
      <c r="BA48" s="7">
        <f t="shared" si="46"/>
        <v>730.14086357185624</v>
      </c>
      <c r="BB48" s="65">
        <f t="shared" si="21"/>
        <v>1.1823668708721235E-2</v>
      </c>
      <c r="BC48" s="7">
        <f t="shared" si="22"/>
        <v>4631.4359880108423</v>
      </c>
      <c r="BD48" s="65">
        <f t="shared" si="23"/>
        <v>7.4999999999999983E-2</v>
      </c>
      <c r="BE48" s="7">
        <f t="shared" si="47"/>
        <v>26500.382781837048</v>
      </c>
      <c r="BF48" s="7">
        <f t="shared" si="48"/>
        <v>193324.26813305359</v>
      </c>
      <c r="BG48" s="7">
        <f t="shared" si="24"/>
        <v>740299.61721816298</v>
      </c>
      <c r="BH48" s="7">
        <f t="shared" si="7"/>
        <v>219824.65091489063</v>
      </c>
      <c r="BJ48">
        <v>41</v>
      </c>
      <c r="BK48" s="160">
        <v>46082</v>
      </c>
      <c r="BL48" s="7">
        <f t="shared" si="49"/>
        <v>739825.65443143947</v>
      </c>
      <c r="BM48" s="7">
        <f t="shared" si="50"/>
        <v>5230.927715470877</v>
      </c>
      <c r="BN48" s="7">
        <f t="shared" si="51"/>
        <v>761.14771994759667</v>
      </c>
      <c r="BO48" s="65">
        <f t="shared" si="25"/>
        <v>1.2345844706332224E-2</v>
      </c>
      <c r="BP48" s="7">
        <f t="shared" si="26"/>
        <v>4469.7799955232804</v>
      </c>
      <c r="BQ48" s="65">
        <f t="shared" si="27"/>
        <v>7.2500000000000009E-2</v>
      </c>
      <c r="BR48" s="7">
        <f t="shared" si="52"/>
        <v>27735.493288508049</v>
      </c>
      <c r="BS48" s="7">
        <f t="shared" si="53"/>
        <v>186732.54304579782</v>
      </c>
      <c r="BT48" s="7">
        <f t="shared" si="28"/>
        <v>739064.50671149185</v>
      </c>
      <c r="BU48" s="7">
        <f t="shared" si="8"/>
        <v>214468.03633430589</v>
      </c>
      <c r="BW48">
        <v>41</v>
      </c>
      <c r="BX48" s="160">
        <v>46082</v>
      </c>
      <c r="BY48" s="7">
        <f t="shared" si="54"/>
        <v>738575.3546347972</v>
      </c>
      <c r="BZ48" s="7">
        <f t="shared" si="55"/>
        <v>5101.5395330339725</v>
      </c>
      <c r="CA48" s="7">
        <f t="shared" si="56"/>
        <v>793.1832976643218</v>
      </c>
      <c r="CB48" s="65">
        <f t="shared" si="29"/>
        <v>1.2887242327058582E-2</v>
      </c>
      <c r="CC48" s="7">
        <f t="shared" si="30"/>
        <v>4308.3562353696507</v>
      </c>
      <c r="CD48" s="65">
        <f t="shared" si="57"/>
        <v>7.0000000000000007E-2</v>
      </c>
      <c r="CE48" s="7">
        <f t="shared" si="58"/>
        <v>29017.828662867483</v>
      </c>
      <c r="CF48" s="7">
        <f t="shared" si="59"/>
        <v>180145.29219152543</v>
      </c>
      <c r="CG48" s="7">
        <f t="shared" si="31"/>
        <v>737782.17133713292</v>
      </c>
      <c r="CH48" s="7">
        <f t="shared" si="9"/>
        <v>209163.12085439291</v>
      </c>
    </row>
    <row r="49" spans="10:86" x14ac:dyDescent="0.3">
      <c r="J49">
        <v>42</v>
      </c>
      <c r="K49" s="160">
        <v>46113</v>
      </c>
      <c r="L49" s="7">
        <f t="shared" si="32"/>
        <v>743732.71112525358</v>
      </c>
      <c r="M49" s="7">
        <f t="shared" si="10"/>
        <v>5760.7123198624959</v>
      </c>
      <c r="N49" s="7">
        <f t="shared" si="0"/>
        <v>647.5499308763774</v>
      </c>
      <c r="O49" s="65">
        <f t="shared" si="11"/>
        <v>1.0448107302904236E-2</v>
      </c>
      <c r="P49" s="7">
        <f t="shared" si="67"/>
        <v>5113.1623889861185</v>
      </c>
      <c r="Q49" s="65">
        <f t="shared" si="2"/>
        <v>8.2500000000000004E-2</v>
      </c>
      <c r="R49" s="7">
        <f t="shared" si="12"/>
        <v>23714.83880562237</v>
      </c>
      <c r="S49" s="7">
        <f t="shared" si="33"/>
        <v>218235.07862860255</v>
      </c>
      <c r="T49" s="7">
        <f t="shared" si="3"/>
        <v>743085.16119437723</v>
      </c>
      <c r="U49" s="7">
        <f t="shared" si="4"/>
        <v>241949.91743422492</v>
      </c>
      <c r="W49">
        <v>42</v>
      </c>
      <c r="X49" s="160">
        <v>46113</v>
      </c>
      <c r="Y49" s="7">
        <f t="shared" si="34"/>
        <v>742632.59298593784</v>
      </c>
      <c r="Z49" s="7">
        <f t="shared" si="35"/>
        <v>5626.5067525070672</v>
      </c>
      <c r="AA49" s="7">
        <f t="shared" si="36"/>
        <v>675.62279926748124</v>
      </c>
      <c r="AB49" s="65">
        <f t="shared" si="13"/>
        <v>1.0917206796178544E-2</v>
      </c>
      <c r="AC49" s="7">
        <f t="shared" si="14"/>
        <v>4950.8839532395859</v>
      </c>
      <c r="AD49" s="65">
        <f t="shared" si="15"/>
        <v>0.08</v>
      </c>
      <c r="AE49" s="7">
        <f t="shared" si="37"/>
        <v>24843.029813329726</v>
      </c>
      <c r="AF49" s="7">
        <f t="shared" si="38"/>
        <v>211470.25379196717</v>
      </c>
      <c r="AG49" s="7">
        <f t="shared" si="16"/>
        <v>741956.97018667031</v>
      </c>
      <c r="AH49" s="7">
        <f t="shared" si="5"/>
        <v>236313.28360529689</v>
      </c>
      <c r="AJ49">
        <v>42</v>
      </c>
      <c r="AK49" s="160">
        <v>46113</v>
      </c>
      <c r="AL49" s="7">
        <f t="shared" si="39"/>
        <v>741488.60604194773</v>
      </c>
      <c r="AM49" s="7">
        <f t="shared" si="40"/>
        <v>5493.4490989467549</v>
      </c>
      <c r="AN49" s="7">
        <f t="shared" si="41"/>
        <v>704.66851825917547</v>
      </c>
      <c r="AO49" s="65">
        <f t="shared" si="17"/>
        <v>1.1404116193029848E-2</v>
      </c>
      <c r="AP49" s="7">
        <f t="shared" si="18"/>
        <v>4788.7805806875795</v>
      </c>
      <c r="AQ49" s="65">
        <f t="shared" si="19"/>
        <v>7.7500000000000013E-2</v>
      </c>
      <c r="AR49" s="7">
        <f t="shared" si="42"/>
        <v>26016.062476311105</v>
      </c>
      <c r="AS49" s="7">
        <f t="shared" si="43"/>
        <v>204708.79967945252</v>
      </c>
      <c r="AT49" s="7">
        <f t="shared" si="20"/>
        <v>740783.93752368854</v>
      </c>
      <c r="AU49" s="7">
        <f t="shared" si="6"/>
        <v>230724.86215576364</v>
      </c>
      <c r="AW49">
        <v>42</v>
      </c>
      <c r="AX49" s="160">
        <v>46113</v>
      </c>
      <c r="AY49" s="7">
        <f t="shared" si="44"/>
        <v>740299.61721816298</v>
      </c>
      <c r="AZ49" s="7">
        <f t="shared" si="45"/>
        <v>5361.5768515826985</v>
      </c>
      <c r="BA49" s="7">
        <f t="shared" si="46"/>
        <v>734.70424396918042</v>
      </c>
      <c r="BB49" s="65">
        <f t="shared" si="21"/>
        <v>1.1909300940556877E-2</v>
      </c>
      <c r="BC49" s="7">
        <f t="shared" si="22"/>
        <v>4626.8726076135181</v>
      </c>
      <c r="BD49" s="65">
        <f t="shared" si="23"/>
        <v>7.4999999999999997E-2</v>
      </c>
      <c r="BE49" s="7">
        <f t="shared" si="47"/>
        <v>27235.087025806228</v>
      </c>
      <c r="BF49" s="7">
        <f t="shared" si="48"/>
        <v>197951.14074066709</v>
      </c>
      <c r="BG49" s="7">
        <f t="shared" si="24"/>
        <v>739564.91297419381</v>
      </c>
      <c r="BH49" s="7">
        <f t="shared" si="7"/>
        <v>225186.22776647331</v>
      </c>
      <c r="BJ49">
        <v>42</v>
      </c>
      <c r="BK49" s="160">
        <v>46113</v>
      </c>
      <c r="BL49" s="7">
        <f t="shared" si="49"/>
        <v>739064.50671149185</v>
      </c>
      <c r="BM49" s="7">
        <f t="shared" si="50"/>
        <v>5230.927715470877</v>
      </c>
      <c r="BN49" s="7">
        <f t="shared" si="51"/>
        <v>765.74632075561385</v>
      </c>
      <c r="BO49" s="65">
        <f t="shared" si="25"/>
        <v>1.2433225740949365E-2</v>
      </c>
      <c r="BP49" s="7">
        <f t="shared" si="26"/>
        <v>4465.1813947152632</v>
      </c>
      <c r="BQ49" s="65">
        <f t="shared" si="27"/>
        <v>7.2499999999999995E-2</v>
      </c>
      <c r="BR49" s="7">
        <f t="shared" si="52"/>
        <v>28501.239609263663</v>
      </c>
      <c r="BS49" s="7">
        <f t="shared" si="53"/>
        <v>191197.72444051309</v>
      </c>
      <c r="BT49" s="7">
        <f t="shared" si="28"/>
        <v>738298.76039073628</v>
      </c>
      <c r="BU49" s="7">
        <f t="shared" si="8"/>
        <v>219698.96404977675</v>
      </c>
      <c r="BW49">
        <v>42</v>
      </c>
      <c r="BX49" s="160">
        <v>46113</v>
      </c>
      <c r="BY49" s="7">
        <f t="shared" si="54"/>
        <v>737782.17133713292</v>
      </c>
      <c r="BZ49" s="7">
        <f t="shared" si="55"/>
        <v>5101.5395330339725</v>
      </c>
      <c r="CA49" s="7">
        <f t="shared" si="56"/>
        <v>797.81020023403016</v>
      </c>
      <c r="CB49" s="65">
        <f t="shared" si="29"/>
        <v>1.2976353691845455E-2</v>
      </c>
      <c r="CC49" s="7">
        <f t="shared" si="30"/>
        <v>4303.7293327999423</v>
      </c>
      <c r="CD49" s="65">
        <f t="shared" si="57"/>
        <v>7.0000000000000007E-2</v>
      </c>
      <c r="CE49" s="7">
        <f t="shared" si="58"/>
        <v>29815.638863101514</v>
      </c>
      <c r="CF49" s="7">
        <f t="shared" si="59"/>
        <v>184449.02152432536</v>
      </c>
      <c r="CG49" s="7">
        <f t="shared" si="31"/>
        <v>736984.36113689886</v>
      </c>
      <c r="CH49" s="7">
        <f t="shared" si="9"/>
        <v>214264.66038742688</v>
      </c>
    </row>
    <row r="50" spans="10:86" x14ac:dyDescent="0.3">
      <c r="J50">
        <v>43</v>
      </c>
      <c r="K50" s="160">
        <v>46143</v>
      </c>
      <c r="L50" s="7">
        <f t="shared" si="32"/>
        <v>743085.16119437723</v>
      </c>
      <c r="M50" s="7">
        <f t="shared" si="10"/>
        <v>5760.7123198624959</v>
      </c>
      <c r="N50" s="7">
        <f t="shared" si="0"/>
        <v>652.00183665115219</v>
      </c>
      <c r="O50" s="65">
        <f t="shared" si="11"/>
        <v>1.0529105475929708E-2</v>
      </c>
      <c r="P50" s="7">
        <f t="shared" si="67"/>
        <v>5108.7104832113437</v>
      </c>
      <c r="Q50" s="65">
        <f t="shared" si="2"/>
        <v>8.2500000000000004E-2</v>
      </c>
      <c r="R50" s="7">
        <f t="shared" si="12"/>
        <v>24366.840642273521</v>
      </c>
      <c r="S50" s="7">
        <f t="shared" si="33"/>
        <v>223343.78911181391</v>
      </c>
      <c r="T50" s="7">
        <f t="shared" si="3"/>
        <v>742433.15935772611</v>
      </c>
      <c r="U50" s="7">
        <f t="shared" si="4"/>
        <v>247710.62975408742</v>
      </c>
      <c r="W50">
        <v>43</v>
      </c>
      <c r="X50" s="160">
        <v>46143</v>
      </c>
      <c r="Y50" s="7">
        <f t="shared" si="34"/>
        <v>741956.97018667031</v>
      </c>
      <c r="Z50" s="7">
        <f t="shared" si="35"/>
        <v>5626.5067525070672</v>
      </c>
      <c r="AA50" s="7">
        <f t="shared" si="36"/>
        <v>680.12695126259769</v>
      </c>
      <c r="AB50" s="65">
        <f t="shared" si="13"/>
        <v>1.0999995610389373E-2</v>
      </c>
      <c r="AC50" s="7">
        <f t="shared" si="14"/>
        <v>4946.3798012444695</v>
      </c>
      <c r="AD50" s="65">
        <f t="shared" si="15"/>
        <v>8.0000000000000016E-2</v>
      </c>
      <c r="AE50" s="7">
        <f t="shared" si="37"/>
        <v>25523.156764592324</v>
      </c>
      <c r="AF50" s="7">
        <f t="shared" si="38"/>
        <v>216416.63359321165</v>
      </c>
      <c r="AG50" s="7">
        <f t="shared" si="16"/>
        <v>741276.84323540772</v>
      </c>
      <c r="AH50" s="7">
        <f t="shared" si="5"/>
        <v>241939.79035780398</v>
      </c>
      <c r="AJ50">
        <v>43</v>
      </c>
      <c r="AK50" s="160">
        <v>46143</v>
      </c>
      <c r="AL50" s="7">
        <f t="shared" si="39"/>
        <v>740783.93752368854</v>
      </c>
      <c r="AM50" s="7">
        <f t="shared" si="40"/>
        <v>5493.4490989467549</v>
      </c>
      <c r="AN50" s="7">
        <f t="shared" si="41"/>
        <v>709.21950243959964</v>
      </c>
      <c r="AO50" s="65">
        <f t="shared" si="17"/>
        <v>1.1488685969251386E-2</v>
      </c>
      <c r="AP50" s="7">
        <f t="shared" si="18"/>
        <v>4784.2295965071553</v>
      </c>
      <c r="AQ50" s="65">
        <f t="shared" si="19"/>
        <v>7.7499999999999999E-2</v>
      </c>
      <c r="AR50" s="7">
        <f t="shared" si="42"/>
        <v>26725.281978750703</v>
      </c>
      <c r="AS50" s="7">
        <f t="shared" si="43"/>
        <v>209493.02927595968</v>
      </c>
      <c r="AT50" s="7">
        <f t="shared" si="20"/>
        <v>740074.71802124893</v>
      </c>
      <c r="AU50" s="7">
        <f t="shared" si="6"/>
        <v>236218.31125471037</v>
      </c>
      <c r="AW50">
        <v>43</v>
      </c>
      <c r="AX50" s="160">
        <v>46143</v>
      </c>
      <c r="AY50" s="7">
        <f t="shared" si="44"/>
        <v>739564.91297419381</v>
      </c>
      <c r="AZ50" s="7">
        <f t="shared" si="45"/>
        <v>5361.5768515826985</v>
      </c>
      <c r="BA50" s="7">
        <f t="shared" si="46"/>
        <v>739.29614549398775</v>
      </c>
      <c r="BB50" s="65">
        <f t="shared" si="21"/>
        <v>1.199563904438151E-2</v>
      </c>
      <c r="BC50" s="7">
        <f t="shared" si="22"/>
        <v>4622.2807060887108</v>
      </c>
      <c r="BD50" s="65">
        <f t="shared" si="23"/>
        <v>7.4999999999999997E-2</v>
      </c>
      <c r="BE50" s="7">
        <f t="shared" si="47"/>
        <v>27974.383171300215</v>
      </c>
      <c r="BF50" s="7">
        <f t="shared" si="48"/>
        <v>202573.42144675579</v>
      </c>
      <c r="BG50" s="7">
        <f t="shared" si="24"/>
        <v>738825.61682869983</v>
      </c>
      <c r="BH50" s="7">
        <f t="shared" si="7"/>
        <v>230547.80461805599</v>
      </c>
      <c r="BJ50">
        <v>43</v>
      </c>
      <c r="BK50" s="160">
        <v>46143</v>
      </c>
      <c r="BL50" s="7">
        <f t="shared" si="49"/>
        <v>738298.76039073628</v>
      </c>
      <c r="BM50" s="7">
        <f t="shared" si="50"/>
        <v>5230.927715470877</v>
      </c>
      <c r="BN50" s="7">
        <f t="shared" si="51"/>
        <v>770.37270477684524</v>
      </c>
      <c r="BO50" s="65">
        <f t="shared" si="25"/>
        <v>1.2521316509362159E-2</v>
      </c>
      <c r="BP50" s="7">
        <f t="shared" si="26"/>
        <v>4460.5550106940318</v>
      </c>
      <c r="BQ50" s="65">
        <f t="shared" si="27"/>
        <v>7.2499999999999995E-2</v>
      </c>
      <c r="BR50" s="7">
        <f t="shared" si="52"/>
        <v>29271.612314040507</v>
      </c>
      <c r="BS50" s="7">
        <f t="shared" si="53"/>
        <v>195658.27945120711</v>
      </c>
      <c r="BT50" s="7">
        <f t="shared" si="28"/>
        <v>737528.38768595946</v>
      </c>
      <c r="BU50" s="7">
        <f t="shared" si="8"/>
        <v>224929.89176524762</v>
      </c>
      <c r="BW50">
        <v>43</v>
      </c>
      <c r="BX50" s="160">
        <v>46143</v>
      </c>
      <c r="BY50" s="7">
        <f t="shared" si="54"/>
        <v>736984.36113689886</v>
      </c>
      <c r="BZ50" s="7">
        <f t="shared" si="55"/>
        <v>5101.5395330339725</v>
      </c>
      <c r="CA50" s="7">
        <f t="shared" si="56"/>
        <v>802.4640930687292</v>
      </c>
      <c r="CB50" s="65">
        <f t="shared" si="29"/>
        <v>1.3066178367706238E-2</v>
      </c>
      <c r="CC50" s="7">
        <f t="shared" si="30"/>
        <v>4299.0754399652433</v>
      </c>
      <c r="CD50" s="65">
        <f t="shared" si="57"/>
        <v>7.0000000000000007E-2</v>
      </c>
      <c r="CE50" s="7">
        <f t="shared" si="58"/>
        <v>30618.102956170245</v>
      </c>
      <c r="CF50" s="7">
        <f t="shared" si="59"/>
        <v>188748.0969642906</v>
      </c>
      <c r="CG50" s="7">
        <f t="shared" si="31"/>
        <v>736181.89704383013</v>
      </c>
      <c r="CH50" s="7">
        <f t="shared" si="9"/>
        <v>219366.19992046084</v>
      </c>
    </row>
    <row r="51" spans="10:86" x14ac:dyDescent="0.3">
      <c r="J51">
        <v>44</v>
      </c>
      <c r="K51" s="160">
        <v>46174</v>
      </c>
      <c r="L51" s="7">
        <f t="shared" si="32"/>
        <v>742433.15935772611</v>
      </c>
      <c r="M51" s="7">
        <f t="shared" si="10"/>
        <v>5760.7123198624959</v>
      </c>
      <c r="N51" s="7">
        <f t="shared" si="0"/>
        <v>656.48434927812923</v>
      </c>
      <c r="O51" s="65">
        <f t="shared" si="11"/>
        <v>1.06108032649735E-2</v>
      </c>
      <c r="P51" s="7">
        <f t="shared" si="67"/>
        <v>5104.2279705843666</v>
      </c>
      <c r="Q51" s="65">
        <f t="shared" si="2"/>
        <v>8.249999999999999E-2</v>
      </c>
      <c r="R51" s="7">
        <f t="shared" si="12"/>
        <v>25023.32499155165</v>
      </c>
      <c r="S51" s="7">
        <f t="shared" si="33"/>
        <v>228448.01708239826</v>
      </c>
      <c r="T51" s="7">
        <f t="shared" si="3"/>
        <v>741776.67500844796</v>
      </c>
      <c r="U51" s="7">
        <f t="shared" si="4"/>
        <v>253471.34207394993</v>
      </c>
      <c r="W51">
        <v>44</v>
      </c>
      <c r="X51" s="160">
        <v>46174</v>
      </c>
      <c r="Y51" s="7">
        <f t="shared" si="34"/>
        <v>741276.84323540772</v>
      </c>
      <c r="Z51" s="7">
        <f t="shared" si="35"/>
        <v>5626.5067525070672</v>
      </c>
      <c r="AA51" s="7">
        <f t="shared" si="36"/>
        <v>684.66113093768217</v>
      </c>
      <c r="AB51" s="65">
        <f t="shared" si="13"/>
        <v>1.1083488775114815E-2</v>
      </c>
      <c r="AC51" s="7">
        <f t="shared" si="14"/>
        <v>4941.845621569385</v>
      </c>
      <c r="AD51" s="65">
        <f t="shared" si="15"/>
        <v>0.08</v>
      </c>
      <c r="AE51" s="7">
        <f t="shared" si="37"/>
        <v>26207.817895530006</v>
      </c>
      <c r="AF51" s="7">
        <f t="shared" si="38"/>
        <v>221358.47921478102</v>
      </c>
      <c r="AG51" s="7">
        <f t="shared" si="16"/>
        <v>740592.18210447009</v>
      </c>
      <c r="AH51" s="7">
        <f t="shared" si="5"/>
        <v>247566.29711031102</v>
      </c>
      <c r="AJ51">
        <v>44</v>
      </c>
      <c r="AK51" s="160">
        <v>46174</v>
      </c>
      <c r="AL51" s="7">
        <f t="shared" si="39"/>
        <v>740074.71802124893</v>
      </c>
      <c r="AM51" s="7">
        <f t="shared" si="40"/>
        <v>5493.4490989467549</v>
      </c>
      <c r="AN51" s="7">
        <f t="shared" si="41"/>
        <v>713.79987839285604</v>
      </c>
      <c r="AO51" s="65">
        <f t="shared" si="17"/>
        <v>1.1573964536467706E-2</v>
      </c>
      <c r="AP51" s="7">
        <f t="shared" si="18"/>
        <v>4779.6492205538989</v>
      </c>
      <c r="AQ51" s="65">
        <f t="shared" si="19"/>
        <v>7.7499999999999986E-2</v>
      </c>
      <c r="AR51" s="7">
        <f t="shared" si="42"/>
        <v>27439.081857143559</v>
      </c>
      <c r="AS51" s="7">
        <f t="shared" si="43"/>
        <v>214272.67849651357</v>
      </c>
      <c r="AT51" s="7">
        <f t="shared" si="20"/>
        <v>739360.9181428561</v>
      </c>
      <c r="AU51" s="7">
        <f t="shared" si="6"/>
        <v>241711.76035365713</v>
      </c>
      <c r="AW51">
        <v>44</v>
      </c>
      <c r="AX51" s="160">
        <v>46174</v>
      </c>
      <c r="AY51" s="7">
        <f t="shared" si="44"/>
        <v>738825.61682869983</v>
      </c>
      <c r="AZ51" s="7">
        <f t="shared" si="45"/>
        <v>5361.5768515826985</v>
      </c>
      <c r="BA51" s="7">
        <f t="shared" si="46"/>
        <v>743.91674640332531</v>
      </c>
      <c r="BB51" s="65">
        <f t="shared" si="21"/>
        <v>1.2082690087490118E-2</v>
      </c>
      <c r="BC51" s="7">
        <f t="shared" si="22"/>
        <v>4617.6601051793732</v>
      </c>
      <c r="BD51" s="65">
        <f t="shared" si="23"/>
        <v>7.4999999999999983E-2</v>
      </c>
      <c r="BE51" s="7">
        <f t="shared" si="47"/>
        <v>28718.299917703538</v>
      </c>
      <c r="BF51" s="7">
        <f t="shared" si="48"/>
        <v>207191.08155193517</v>
      </c>
      <c r="BG51" s="7">
        <f t="shared" si="24"/>
        <v>738081.70008229651</v>
      </c>
      <c r="BH51" s="7">
        <f t="shared" si="7"/>
        <v>235909.38146963873</v>
      </c>
      <c r="BJ51">
        <v>44</v>
      </c>
      <c r="BK51" s="160">
        <v>46174</v>
      </c>
      <c r="BL51" s="7">
        <f t="shared" si="49"/>
        <v>737528.38768595946</v>
      </c>
      <c r="BM51" s="7">
        <f t="shared" si="50"/>
        <v>5230.927715470877</v>
      </c>
      <c r="BN51" s="7">
        <f t="shared" si="51"/>
        <v>775.02703986820507</v>
      </c>
      <c r="BO51" s="65">
        <f t="shared" si="25"/>
        <v>1.2610124076171222E-2</v>
      </c>
      <c r="BP51" s="7">
        <f t="shared" si="26"/>
        <v>4455.900675602672</v>
      </c>
      <c r="BQ51" s="65">
        <f t="shared" si="27"/>
        <v>7.2500000000000009E-2</v>
      </c>
      <c r="BR51" s="7">
        <f t="shared" si="52"/>
        <v>30046.639353908711</v>
      </c>
      <c r="BS51" s="7">
        <f t="shared" si="53"/>
        <v>200114.18012680978</v>
      </c>
      <c r="BT51" s="7">
        <f t="shared" si="28"/>
        <v>736753.36064609129</v>
      </c>
      <c r="BU51" s="7">
        <f t="shared" si="8"/>
        <v>230160.81948071849</v>
      </c>
      <c r="BW51">
        <v>44</v>
      </c>
      <c r="BX51" s="160">
        <v>46174</v>
      </c>
      <c r="BY51" s="7">
        <f t="shared" si="54"/>
        <v>736181.89704383013</v>
      </c>
      <c r="BZ51" s="7">
        <f t="shared" si="55"/>
        <v>5101.5395330339725</v>
      </c>
      <c r="CA51" s="7">
        <f t="shared" si="56"/>
        <v>807.14513361162972</v>
      </c>
      <c r="CB51" s="65">
        <f t="shared" si="29"/>
        <v>1.3156723416091955E-2</v>
      </c>
      <c r="CC51" s="7">
        <f t="shared" si="30"/>
        <v>4294.3943994223428</v>
      </c>
      <c r="CD51" s="65">
        <f t="shared" si="57"/>
        <v>7.0000000000000007E-2</v>
      </c>
      <c r="CE51" s="7">
        <f t="shared" si="58"/>
        <v>31425.248089781875</v>
      </c>
      <c r="CF51" s="7">
        <f t="shared" si="59"/>
        <v>193042.49136371294</v>
      </c>
      <c r="CG51" s="7">
        <f t="shared" si="31"/>
        <v>735374.7519102185</v>
      </c>
      <c r="CH51" s="7">
        <f t="shared" si="9"/>
        <v>224467.73945349481</v>
      </c>
    </row>
    <row r="52" spans="10:86" x14ac:dyDescent="0.3">
      <c r="J52">
        <v>45</v>
      </c>
      <c r="K52" s="160">
        <v>46204</v>
      </c>
      <c r="L52" s="7">
        <f t="shared" si="32"/>
        <v>741776.67500844796</v>
      </c>
      <c r="M52" s="7">
        <f t="shared" si="10"/>
        <v>5760.7123198624959</v>
      </c>
      <c r="N52" s="7">
        <f t="shared" si="0"/>
        <v>660.99767917941608</v>
      </c>
      <c r="O52" s="65">
        <f t="shared" si="11"/>
        <v>1.0693207831134158E-2</v>
      </c>
      <c r="P52" s="7">
        <f t="shared" si="67"/>
        <v>5099.7146406830798</v>
      </c>
      <c r="Q52" s="65">
        <f t="shared" si="2"/>
        <v>8.2500000000000004E-2</v>
      </c>
      <c r="R52" s="7">
        <f t="shared" si="12"/>
        <v>25684.322670731068</v>
      </c>
      <c r="S52" s="7">
        <f t="shared" si="33"/>
        <v>233547.73172308135</v>
      </c>
      <c r="T52" s="7">
        <f t="shared" si="3"/>
        <v>741115.67732926854</v>
      </c>
      <c r="U52" s="7">
        <f t="shared" si="4"/>
        <v>259232.05439381243</v>
      </c>
      <c r="W52">
        <v>45</v>
      </c>
      <c r="X52" s="160">
        <v>46204</v>
      </c>
      <c r="Y52" s="7">
        <f t="shared" si="34"/>
        <v>740592.18210447009</v>
      </c>
      <c r="Z52" s="7">
        <f t="shared" si="35"/>
        <v>5626.5067525070672</v>
      </c>
      <c r="AA52" s="7">
        <f t="shared" si="36"/>
        <v>689.22553847726613</v>
      </c>
      <c r="AB52" s="65">
        <f t="shared" si="13"/>
        <v>1.11676934506993E-2</v>
      </c>
      <c r="AC52" s="7">
        <f t="shared" si="14"/>
        <v>4937.281214029801</v>
      </c>
      <c r="AD52" s="65">
        <f t="shared" si="15"/>
        <v>0.08</v>
      </c>
      <c r="AE52" s="7">
        <f t="shared" si="37"/>
        <v>26897.043434007272</v>
      </c>
      <c r="AF52" s="7">
        <f t="shared" si="38"/>
        <v>226295.76042881081</v>
      </c>
      <c r="AG52" s="7">
        <f t="shared" si="16"/>
        <v>739902.95656599279</v>
      </c>
      <c r="AH52" s="7">
        <f t="shared" si="5"/>
        <v>253192.80386281808</v>
      </c>
      <c r="AJ52">
        <v>45</v>
      </c>
      <c r="AK52" s="160">
        <v>46204</v>
      </c>
      <c r="AL52" s="7">
        <f t="shared" si="39"/>
        <v>739360.9181428561</v>
      </c>
      <c r="AM52" s="7">
        <f t="shared" si="40"/>
        <v>5493.4490989467549</v>
      </c>
      <c r="AN52" s="7">
        <f t="shared" si="41"/>
        <v>718.40983594080899</v>
      </c>
      <c r="AO52" s="65">
        <f t="shared" si="17"/>
        <v>1.1659959053480849E-2</v>
      </c>
      <c r="AP52" s="7">
        <f t="shared" si="18"/>
        <v>4775.0392630059459</v>
      </c>
      <c r="AQ52" s="65">
        <f t="shared" si="19"/>
        <v>7.7500000000000013E-2</v>
      </c>
      <c r="AR52" s="7">
        <f t="shared" si="42"/>
        <v>28157.491693084368</v>
      </c>
      <c r="AS52" s="7">
        <f t="shared" si="43"/>
        <v>219047.71775951952</v>
      </c>
      <c r="AT52" s="7">
        <f t="shared" si="20"/>
        <v>738642.50830691529</v>
      </c>
      <c r="AU52" s="7">
        <f t="shared" si="6"/>
        <v>247205.20945260389</v>
      </c>
      <c r="AW52">
        <v>45</v>
      </c>
      <c r="AX52" s="160">
        <v>46204</v>
      </c>
      <c r="AY52" s="7">
        <f t="shared" si="44"/>
        <v>738081.70008229651</v>
      </c>
      <c r="AZ52" s="7">
        <f t="shared" si="45"/>
        <v>5361.5768515826985</v>
      </c>
      <c r="BA52" s="7">
        <f t="shared" si="46"/>
        <v>748.56622606834571</v>
      </c>
      <c r="BB52" s="65">
        <f t="shared" si="21"/>
        <v>1.2170461226472031E-2</v>
      </c>
      <c r="BC52" s="7">
        <f t="shared" si="22"/>
        <v>4613.0106255143528</v>
      </c>
      <c r="BD52" s="65">
        <f t="shared" si="23"/>
        <v>7.4999999999999997E-2</v>
      </c>
      <c r="BE52" s="7">
        <f t="shared" si="47"/>
        <v>29466.866143771884</v>
      </c>
      <c r="BF52" s="7">
        <f t="shared" si="48"/>
        <v>211804.09217744952</v>
      </c>
      <c r="BG52" s="7">
        <f t="shared" si="24"/>
        <v>737333.1338562282</v>
      </c>
      <c r="BH52" s="7">
        <f t="shared" si="7"/>
        <v>241270.95832122141</v>
      </c>
      <c r="BJ52">
        <v>45</v>
      </c>
      <c r="BK52" s="160">
        <v>46204</v>
      </c>
      <c r="BL52" s="7">
        <f t="shared" si="49"/>
        <v>736753.36064609129</v>
      </c>
      <c r="BM52" s="7">
        <f t="shared" si="50"/>
        <v>5230.927715470877</v>
      </c>
      <c r="BN52" s="7">
        <f t="shared" si="51"/>
        <v>779.70949490074236</v>
      </c>
      <c r="BO52" s="65">
        <f t="shared" si="25"/>
        <v>1.2699655595196431E-2</v>
      </c>
      <c r="BP52" s="7">
        <f t="shared" si="26"/>
        <v>4451.2182205701347</v>
      </c>
      <c r="BQ52" s="65">
        <f t="shared" si="27"/>
        <v>7.2499999999999995E-2</v>
      </c>
      <c r="BR52" s="7">
        <f t="shared" si="52"/>
        <v>30826.348848809452</v>
      </c>
      <c r="BS52" s="7">
        <f t="shared" si="53"/>
        <v>204565.3983473799</v>
      </c>
      <c r="BT52" s="7">
        <f t="shared" si="28"/>
        <v>735973.65115119051</v>
      </c>
      <c r="BU52" s="7">
        <f t="shared" si="8"/>
        <v>235391.74719618936</v>
      </c>
      <c r="BW52">
        <v>45</v>
      </c>
      <c r="BX52" s="160">
        <v>46204</v>
      </c>
      <c r="BY52" s="7">
        <f t="shared" si="54"/>
        <v>735374.7519102185</v>
      </c>
      <c r="BZ52" s="7">
        <f t="shared" si="55"/>
        <v>5101.5395330339725</v>
      </c>
      <c r="CA52" s="7">
        <f t="shared" si="56"/>
        <v>811.85348022436392</v>
      </c>
      <c r="CB52" s="65">
        <f t="shared" si="29"/>
        <v>1.3247995987604688E-2</v>
      </c>
      <c r="CC52" s="7">
        <f t="shared" si="30"/>
        <v>4289.6860528096086</v>
      </c>
      <c r="CD52" s="65">
        <f t="shared" si="57"/>
        <v>7.0000000000000007E-2</v>
      </c>
      <c r="CE52" s="7">
        <f t="shared" si="58"/>
        <v>32237.101570006238</v>
      </c>
      <c r="CF52" s="7">
        <f t="shared" si="59"/>
        <v>197332.17741652255</v>
      </c>
      <c r="CG52" s="7">
        <f t="shared" si="31"/>
        <v>734562.89842999412</v>
      </c>
      <c r="CH52" s="7">
        <f t="shared" si="9"/>
        <v>229569.27898652878</v>
      </c>
    </row>
    <row r="53" spans="10:86" x14ac:dyDescent="0.3">
      <c r="J53">
        <v>46</v>
      </c>
      <c r="K53" s="160">
        <v>46235</v>
      </c>
      <c r="L53" s="7">
        <f t="shared" si="32"/>
        <v>741115.67732926854</v>
      </c>
      <c r="M53" s="7">
        <f t="shared" si="10"/>
        <v>5760.7123198624959</v>
      </c>
      <c r="N53" s="7">
        <f t="shared" si="0"/>
        <v>665.5420382237744</v>
      </c>
      <c r="O53" s="65">
        <f t="shared" si="11"/>
        <v>1.0776326426484415E-2</v>
      </c>
      <c r="P53" s="7">
        <f t="shared" si="67"/>
        <v>5095.1702816387215</v>
      </c>
      <c r="Q53" s="65">
        <f t="shared" si="2"/>
        <v>8.2500000000000004E-2</v>
      </c>
      <c r="R53" s="7">
        <f t="shared" si="12"/>
        <v>26349.864708954843</v>
      </c>
      <c r="S53" s="7">
        <f t="shared" si="33"/>
        <v>238642.90200472006</v>
      </c>
      <c r="T53" s="7">
        <f t="shared" si="3"/>
        <v>740450.13529104472</v>
      </c>
      <c r="U53" s="7">
        <f t="shared" si="4"/>
        <v>264992.76671367488</v>
      </c>
      <c r="W53">
        <v>46</v>
      </c>
      <c r="X53" s="160">
        <v>46235</v>
      </c>
      <c r="Y53" s="7">
        <f t="shared" si="34"/>
        <v>739902.95656599279</v>
      </c>
      <c r="Z53" s="7">
        <f t="shared" si="35"/>
        <v>5626.5067525070672</v>
      </c>
      <c r="AA53" s="7">
        <f t="shared" si="36"/>
        <v>693.82037540044803</v>
      </c>
      <c r="AB53" s="65">
        <f t="shared" si="13"/>
        <v>1.1252616888364582E-2</v>
      </c>
      <c r="AC53" s="7">
        <f t="shared" si="14"/>
        <v>4932.6863771066191</v>
      </c>
      <c r="AD53" s="65">
        <f t="shared" si="15"/>
        <v>0.08</v>
      </c>
      <c r="AE53" s="7">
        <f t="shared" si="37"/>
        <v>27590.863809407718</v>
      </c>
      <c r="AF53" s="7">
        <f t="shared" si="38"/>
        <v>231228.44680591743</v>
      </c>
      <c r="AG53" s="7">
        <f t="shared" si="16"/>
        <v>739209.13619059231</v>
      </c>
      <c r="AH53" s="7">
        <f t="shared" si="5"/>
        <v>258819.31061532514</v>
      </c>
      <c r="AJ53">
        <v>46</v>
      </c>
      <c r="AK53" s="160">
        <v>46235</v>
      </c>
      <c r="AL53" s="7">
        <f t="shared" si="39"/>
        <v>738642.50830691529</v>
      </c>
      <c r="AM53" s="7">
        <f t="shared" si="40"/>
        <v>5493.4490989467549</v>
      </c>
      <c r="AN53" s="7">
        <f t="shared" si="41"/>
        <v>723.04956613126069</v>
      </c>
      <c r="AO53" s="65">
        <f t="shared" si="17"/>
        <v>1.1746676769880528E-2</v>
      </c>
      <c r="AP53" s="7">
        <f t="shared" si="18"/>
        <v>4770.3995328154942</v>
      </c>
      <c r="AQ53" s="65">
        <f t="shared" si="19"/>
        <v>7.7499999999999999E-2</v>
      </c>
      <c r="AR53" s="7">
        <f t="shared" si="42"/>
        <v>28880.541259215628</v>
      </c>
      <c r="AS53" s="7">
        <f t="shared" si="43"/>
        <v>223818.11729233502</v>
      </c>
      <c r="AT53" s="7">
        <f t="shared" si="20"/>
        <v>737919.45874078397</v>
      </c>
      <c r="AU53" s="7">
        <f t="shared" si="6"/>
        <v>252698.65855155064</v>
      </c>
      <c r="AW53">
        <v>46</v>
      </c>
      <c r="AX53" s="160">
        <v>46235</v>
      </c>
      <c r="AY53" s="7">
        <f t="shared" si="44"/>
        <v>737333.1338562282</v>
      </c>
      <c r="AZ53" s="7">
        <f t="shared" si="45"/>
        <v>5361.5768515826985</v>
      </c>
      <c r="BA53" s="7">
        <f t="shared" si="46"/>
        <v>753.24476498127297</v>
      </c>
      <c r="BB53" s="65">
        <f t="shared" si="21"/>
        <v>1.2258959708621703E-2</v>
      </c>
      <c r="BC53" s="7">
        <f t="shared" si="22"/>
        <v>4608.3320866014255</v>
      </c>
      <c r="BD53" s="65">
        <f t="shared" si="23"/>
        <v>7.4999999999999983E-2</v>
      </c>
      <c r="BE53" s="7">
        <f t="shared" si="47"/>
        <v>30220.110908753159</v>
      </c>
      <c r="BF53" s="7">
        <f t="shared" si="48"/>
        <v>216412.42426405096</v>
      </c>
      <c r="BG53" s="7">
        <f t="shared" si="24"/>
        <v>736579.88909124688</v>
      </c>
      <c r="BH53" s="7">
        <f t="shared" si="7"/>
        <v>246632.53517280411</v>
      </c>
      <c r="BJ53">
        <v>46</v>
      </c>
      <c r="BK53" s="160">
        <v>46235</v>
      </c>
      <c r="BL53" s="7">
        <f t="shared" si="49"/>
        <v>735973.65115119051</v>
      </c>
      <c r="BM53" s="7">
        <f t="shared" si="50"/>
        <v>5230.927715470877</v>
      </c>
      <c r="BN53" s="7">
        <f t="shared" si="51"/>
        <v>784.4202397657682</v>
      </c>
      <c r="BO53" s="65">
        <f t="shared" si="25"/>
        <v>1.2789918310887334E-2</v>
      </c>
      <c r="BP53" s="7">
        <f t="shared" si="26"/>
        <v>4446.5074757051088</v>
      </c>
      <c r="BQ53" s="65">
        <f t="shared" si="27"/>
        <v>7.2499999999999981E-2</v>
      </c>
      <c r="BR53" s="7">
        <f t="shared" si="52"/>
        <v>31610.76908857522</v>
      </c>
      <c r="BS53" s="7">
        <f t="shared" si="53"/>
        <v>209011.90582308502</v>
      </c>
      <c r="BT53" s="7">
        <f t="shared" si="28"/>
        <v>735189.23091142473</v>
      </c>
      <c r="BU53" s="7">
        <f t="shared" si="8"/>
        <v>240622.67491166023</v>
      </c>
      <c r="BW53">
        <v>46</v>
      </c>
      <c r="BX53" s="160">
        <v>46235</v>
      </c>
      <c r="BY53" s="7">
        <f t="shared" si="54"/>
        <v>734562.89842999412</v>
      </c>
      <c r="BZ53" s="7">
        <f t="shared" si="55"/>
        <v>5101.5395330339725</v>
      </c>
      <c r="CA53" s="7">
        <f t="shared" si="56"/>
        <v>816.5892921923396</v>
      </c>
      <c r="CB53" s="65">
        <f t="shared" si="29"/>
        <v>1.3340003323407647E-2</v>
      </c>
      <c r="CC53" s="7">
        <f t="shared" si="30"/>
        <v>4284.9502408416329</v>
      </c>
      <c r="CD53" s="65">
        <f t="shared" si="57"/>
        <v>7.0000000000000007E-2</v>
      </c>
      <c r="CE53" s="7">
        <f t="shared" si="58"/>
        <v>33053.690862198579</v>
      </c>
      <c r="CF53" s="7">
        <f t="shared" si="59"/>
        <v>201617.12765736418</v>
      </c>
      <c r="CG53" s="7">
        <f t="shared" si="31"/>
        <v>733746.30913780176</v>
      </c>
      <c r="CH53" s="7">
        <f t="shared" si="9"/>
        <v>234670.81851956277</v>
      </c>
    </row>
    <row r="54" spans="10:86" x14ac:dyDescent="0.3">
      <c r="J54">
        <v>47</v>
      </c>
      <c r="K54" s="160">
        <v>46266</v>
      </c>
      <c r="L54" s="7">
        <f t="shared" si="32"/>
        <v>740450.13529104472</v>
      </c>
      <c r="M54" s="7">
        <f t="shared" si="10"/>
        <v>5760.7123198624959</v>
      </c>
      <c r="N54" s="7">
        <f t="shared" si="0"/>
        <v>670.11763973656343</v>
      </c>
      <c r="O54" s="65">
        <f t="shared" si="11"/>
        <v>1.0860166395510167E-2</v>
      </c>
      <c r="P54" s="7">
        <f t="shared" si="67"/>
        <v>5090.5946801259324</v>
      </c>
      <c r="Q54" s="65">
        <f t="shared" si="2"/>
        <v>8.2500000000000004E-2</v>
      </c>
      <c r="R54" s="7">
        <f t="shared" si="12"/>
        <v>27019.982348691407</v>
      </c>
      <c r="S54" s="7">
        <f t="shared" si="33"/>
        <v>243733.496684846</v>
      </c>
      <c r="T54" s="7">
        <f t="shared" si="3"/>
        <v>739780.0176513081</v>
      </c>
      <c r="U54" s="7">
        <f t="shared" si="4"/>
        <v>270753.47903353738</v>
      </c>
      <c r="W54">
        <v>47</v>
      </c>
      <c r="X54" s="160">
        <v>46266</v>
      </c>
      <c r="Y54" s="7">
        <f t="shared" si="34"/>
        <v>739209.13619059231</v>
      </c>
      <c r="Z54" s="7">
        <f t="shared" si="35"/>
        <v>5626.5067525070672</v>
      </c>
      <c r="AA54" s="7">
        <f t="shared" si="36"/>
        <v>698.44584456978464</v>
      </c>
      <c r="AB54" s="65">
        <f t="shared" si="13"/>
        <v>1.1338266431648146E-2</v>
      </c>
      <c r="AC54" s="7">
        <f t="shared" si="14"/>
        <v>4928.0609079372825</v>
      </c>
      <c r="AD54" s="65">
        <f t="shared" si="15"/>
        <v>0.08</v>
      </c>
      <c r="AE54" s="7">
        <f t="shared" si="37"/>
        <v>28289.309653977503</v>
      </c>
      <c r="AF54" s="7">
        <f t="shared" si="38"/>
        <v>236156.50771385472</v>
      </c>
      <c r="AG54" s="7">
        <f t="shared" si="16"/>
        <v>738510.69034602249</v>
      </c>
      <c r="AH54" s="7">
        <f t="shared" si="5"/>
        <v>264445.81736783223</v>
      </c>
      <c r="AJ54">
        <v>47</v>
      </c>
      <c r="AK54" s="160">
        <v>46266</v>
      </c>
      <c r="AL54" s="7">
        <f t="shared" si="39"/>
        <v>737919.45874078397</v>
      </c>
      <c r="AM54" s="7">
        <f t="shared" si="40"/>
        <v>5493.4490989467549</v>
      </c>
      <c r="AN54" s="7">
        <f t="shared" si="41"/>
        <v>727.71926124585843</v>
      </c>
      <c r="AO54" s="65">
        <f t="shared" si="17"/>
        <v>1.1834125027482026E-2</v>
      </c>
      <c r="AP54" s="7">
        <f t="shared" si="18"/>
        <v>4765.7298377008965</v>
      </c>
      <c r="AQ54" s="65">
        <f t="shared" si="19"/>
        <v>7.7499999999999999E-2</v>
      </c>
      <c r="AR54" s="7">
        <f t="shared" si="42"/>
        <v>29608.260520461488</v>
      </c>
      <c r="AS54" s="7">
        <f t="shared" si="43"/>
        <v>228583.84713003592</v>
      </c>
      <c r="AT54" s="7">
        <f t="shared" si="20"/>
        <v>737191.73947953817</v>
      </c>
      <c r="AU54" s="7">
        <f t="shared" si="6"/>
        <v>258192.1076504974</v>
      </c>
      <c r="AW54">
        <v>47</v>
      </c>
      <c r="AX54" s="160">
        <v>46266</v>
      </c>
      <c r="AY54" s="7">
        <f t="shared" si="44"/>
        <v>736579.88909124688</v>
      </c>
      <c r="AZ54" s="7">
        <f t="shared" si="45"/>
        <v>5361.5768515826985</v>
      </c>
      <c r="BA54" s="7">
        <f t="shared" si="46"/>
        <v>757.95254476240552</v>
      </c>
      <c r="BB54" s="65">
        <f t="shared" si="21"/>
        <v>1.2348192873376334E-2</v>
      </c>
      <c r="BC54" s="7">
        <f t="shared" si="22"/>
        <v>4603.624306820293</v>
      </c>
      <c r="BD54" s="65">
        <f t="shared" si="23"/>
        <v>7.5000000000000011E-2</v>
      </c>
      <c r="BE54" s="7">
        <f t="shared" si="47"/>
        <v>30978.063453515562</v>
      </c>
      <c r="BF54" s="7">
        <f t="shared" si="48"/>
        <v>221016.04857087127</v>
      </c>
      <c r="BG54" s="7">
        <f t="shared" si="24"/>
        <v>735821.93654648447</v>
      </c>
      <c r="BH54" s="7">
        <f t="shared" si="7"/>
        <v>251994.11202438682</v>
      </c>
      <c r="BJ54">
        <v>47</v>
      </c>
      <c r="BK54" s="160">
        <v>46266</v>
      </c>
      <c r="BL54" s="7">
        <f t="shared" si="49"/>
        <v>735189.23091142473</v>
      </c>
      <c r="BM54" s="7">
        <f t="shared" si="50"/>
        <v>5230.927715470877</v>
      </c>
      <c r="BN54" s="7">
        <f t="shared" si="51"/>
        <v>789.1594453810194</v>
      </c>
      <c r="BO54" s="65">
        <f t="shared" si="25"/>
        <v>1.2880919559760477E-2</v>
      </c>
      <c r="BP54" s="7">
        <f t="shared" si="26"/>
        <v>4441.7682700898577</v>
      </c>
      <c r="BQ54" s="65">
        <f t="shared" si="27"/>
        <v>7.2499999999999995E-2</v>
      </c>
      <c r="BR54" s="7">
        <f t="shared" si="52"/>
        <v>32399.928533956241</v>
      </c>
      <c r="BS54" s="7">
        <f t="shared" si="53"/>
        <v>213453.67409317486</v>
      </c>
      <c r="BT54" s="7">
        <f t="shared" si="28"/>
        <v>734400.07146604371</v>
      </c>
      <c r="BU54" s="7">
        <f t="shared" si="8"/>
        <v>245853.6026271311</v>
      </c>
      <c r="BW54">
        <v>47</v>
      </c>
      <c r="BX54" s="160">
        <v>46266</v>
      </c>
      <c r="BY54" s="7">
        <f t="shared" si="54"/>
        <v>733746.30913780176</v>
      </c>
      <c r="BZ54" s="7">
        <f t="shared" si="55"/>
        <v>5101.5395330339725</v>
      </c>
      <c r="CA54" s="7">
        <f t="shared" si="56"/>
        <v>821.35272973012889</v>
      </c>
      <c r="CB54" s="65">
        <f t="shared" si="29"/>
        <v>1.3432752756662236E-2</v>
      </c>
      <c r="CC54" s="7">
        <f t="shared" si="30"/>
        <v>4280.1868033038436</v>
      </c>
      <c r="CD54" s="65">
        <f t="shared" si="57"/>
        <v>7.0000000000000007E-2</v>
      </c>
      <c r="CE54" s="7">
        <f t="shared" si="58"/>
        <v>33875.043591928705</v>
      </c>
      <c r="CF54" s="7">
        <f t="shared" si="59"/>
        <v>205897.31446066801</v>
      </c>
      <c r="CG54" s="7">
        <f t="shared" si="31"/>
        <v>732924.95640807168</v>
      </c>
      <c r="CH54" s="7">
        <f t="shared" si="9"/>
        <v>239772.35805259671</v>
      </c>
    </row>
    <row r="55" spans="10:86" x14ac:dyDescent="0.3">
      <c r="J55">
        <v>48</v>
      </c>
      <c r="K55" s="160">
        <v>46296</v>
      </c>
      <c r="L55" s="7">
        <f t="shared" si="32"/>
        <v>739780.0176513081</v>
      </c>
      <c r="M55" s="7">
        <f t="shared" si="10"/>
        <v>5760.7123198624959</v>
      </c>
      <c r="N55" s="7">
        <f t="shared" si="0"/>
        <v>674.72469850975267</v>
      </c>
      <c r="O55" s="65">
        <f t="shared" si="11"/>
        <v>1.0944735176577009E-2</v>
      </c>
      <c r="P55" s="7">
        <f t="shared" si="67"/>
        <v>5085.9876213527432</v>
      </c>
      <c r="Q55" s="65">
        <f t="shared" si="2"/>
        <v>8.2500000000000004E-2</v>
      </c>
      <c r="R55" s="7">
        <f t="shared" si="12"/>
        <v>27694.707047201158</v>
      </c>
      <c r="S55" s="7">
        <f t="shared" si="33"/>
        <v>248819.48430619875</v>
      </c>
      <c r="T55" s="7">
        <f t="shared" si="3"/>
        <v>739105.29295279831</v>
      </c>
      <c r="U55" s="7">
        <f t="shared" si="4"/>
        <v>276514.19135339989</v>
      </c>
      <c r="W55">
        <v>48</v>
      </c>
      <c r="X55" s="160">
        <v>46296</v>
      </c>
      <c r="Y55" s="7">
        <f t="shared" si="34"/>
        <v>738510.69034602249</v>
      </c>
      <c r="Z55" s="7">
        <f t="shared" si="35"/>
        <v>5626.5067525070672</v>
      </c>
      <c r="AA55" s="7">
        <f t="shared" si="36"/>
        <v>703.10215020025043</v>
      </c>
      <c r="AB55" s="65">
        <f t="shared" si="13"/>
        <v>1.1424649517869295E-2</v>
      </c>
      <c r="AC55" s="7">
        <f t="shared" si="14"/>
        <v>4923.4046023068167</v>
      </c>
      <c r="AD55" s="65">
        <f t="shared" si="15"/>
        <v>0.08</v>
      </c>
      <c r="AE55" s="7">
        <f t="shared" si="37"/>
        <v>28992.411804177755</v>
      </c>
      <c r="AF55" s="7">
        <f t="shared" si="38"/>
        <v>241079.91231616153</v>
      </c>
      <c r="AG55" s="7">
        <f t="shared" si="16"/>
        <v>737807.5881958222</v>
      </c>
      <c r="AH55" s="7">
        <f t="shared" si="5"/>
        <v>270072.3241203393</v>
      </c>
      <c r="AJ55">
        <v>48</v>
      </c>
      <c r="AK55" s="160">
        <v>46296</v>
      </c>
      <c r="AL55" s="7">
        <f t="shared" si="39"/>
        <v>737191.73947953817</v>
      </c>
      <c r="AM55" s="7">
        <f t="shared" si="40"/>
        <v>5493.4490989467549</v>
      </c>
      <c r="AN55" s="7">
        <f t="shared" si="41"/>
        <v>732.41911480807084</v>
      </c>
      <c r="AO55" s="65">
        <f t="shared" si="17"/>
        <v>1.1922311261791888E-2</v>
      </c>
      <c r="AP55" s="7">
        <f t="shared" si="18"/>
        <v>4761.0299841386841</v>
      </c>
      <c r="AQ55" s="65">
        <f t="shared" si="19"/>
        <v>7.7499999999999999E-2</v>
      </c>
      <c r="AR55" s="7">
        <f t="shared" si="42"/>
        <v>30340.67963526956</v>
      </c>
      <c r="AS55" s="7">
        <f t="shared" si="43"/>
        <v>233344.8771141746</v>
      </c>
      <c r="AT55" s="7">
        <f t="shared" si="20"/>
        <v>736459.32036473008</v>
      </c>
      <c r="AU55" s="7">
        <f t="shared" si="6"/>
        <v>263685.55674944416</v>
      </c>
      <c r="AW55">
        <v>48</v>
      </c>
      <c r="AX55" s="160">
        <v>46296</v>
      </c>
      <c r="AY55" s="7">
        <f t="shared" si="44"/>
        <v>735821.93654648447</v>
      </c>
      <c r="AZ55" s="7">
        <f t="shared" si="45"/>
        <v>5361.5768515826985</v>
      </c>
      <c r="BA55" s="7">
        <f t="shared" si="46"/>
        <v>762.68974816717127</v>
      </c>
      <c r="BB55" s="65">
        <f t="shared" si="21"/>
        <v>1.2438168153781147E-2</v>
      </c>
      <c r="BC55" s="7">
        <f t="shared" si="22"/>
        <v>4598.8871034155272</v>
      </c>
      <c r="BD55" s="65">
        <f t="shared" si="23"/>
        <v>7.4999999999999983E-2</v>
      </c>
      <c r="BE55" s="7">
        <f t="shared" si="47"/>
        <v>31740.753201682732</v>
      </c>
      <c r="BF55" s="7">
        <f t="shared" si="48"/>
        <v>225614.9356742868</v>
      </c>
      <c r="BG55" s="7">
        <f t="shared" si="24"/>
        <v>735059.2467983173</v>
      </c>
      <c r="BH55" s="7">
        <f t="shared" si="7"/>
        <v>257355.68887596953</v>
      </c>
      <c r="BJ55">
        <v>48</v>
      </c>
      <c r="BK55" s="160">
        <v>46296</v>
      </c>
      <c r="BL55" s="7">
        <f t="shared" si="49"/>
        <v>734400.07146604371</v>
      </c>
      <c r="BM55" s="7">
        <f t="shared" si="50"/>
        <v>5230.927715470877</v>
      </c>
      <c r="BN55" s="7">
        <f t="shared" si="51"/>
        <v>793.92728369686301</v>
      </c>
      <c r="BO55" s="65">
        <f t="shared" si="25"/>
        <v>1.2972666771864358E-2</v>
      </c>
      <c r="BP55" s="7">
        <f t="shared" si="26"/>
        <v>4437.000431774014</v>
      </c>
      <c r="BQ55" s="65">
        <f t="shared" si="27"/>
        <v>7.2499999999999995E-2</v>
      </c>
      <c r="BR55" s="7">
        <f t="shared" si="52"/>
        <v>33193.855817653108</v>
      </c>
      <c r="BS55" s="7">
        <f t="shared" si="53"/>
        <v>217890.67452494887</v>
      </c>
      <c r="BT55" s="7">
        <f t="shared" si="28"/>
        <v>733606.14418234688</v>
      </c>
      <c r="BU55" s="7">
        <f t="shared" si="8"/>
        <v>251084.530342602</v>
      </c>
      <c r="BW55">
        <v>48</v>
      </c>
      <c r="BX55" s="160">
        <v>46296</v>
      </c>
      <c r="BY55" s="7">
        <f t="shared" si="54"/>
        <v>732924.95640807168</v>
      </c>
      <c r="BZ55" s="7">
        <f t="shared" si="55"/>
        <v>5101.5395330339725</v>
      </c>
      <c r="CA55" s="7">
        <f t="shared" si="56"/>
        <v>826.14395398688703</v>
      </c>
      <c r="CB55" s="65">
        <f t="shared" si="29"/>
        <v>1.3526251713992618E-2</v>
      </c>
      <c r="CC55" s="7">
        <f t="shared" si="30"/>
        <v>4275.3955790470854</v>
      </c>
      <c r="CD55" s="65">
        <f t="shared" si="57"/>
        <v>7.0000000000000007E-2</v>
      </c>
      <c r="CE55" s="7">
        <f t="shared" si="58"/>
        <v>34701.187545915593</v>
      </c>
      <c r="CF55" s="7">
        <f t="shared" si="59"/>
        <v>210172.71003971511</v>
      </c>
      <c r="CG55" s="7">
        <f t="shared" si="31"/>
        <v>732098.81245408475</v>
      </c>
      <c r="CH55" s="7">
        <f t="shared" si="9"/>
        <v>244873.89758563071</v>
      </c>
    </row>
    <row r="56" spans="10:86" x14ac:dyDescent="0.3">
      <c r="J56">
        <v>49</v>
      </c>
      <c r="K56" s="160">
        <v>46327</v>
      </c>
      <c r="L56" s="7">
        <f t="shared" si="32"/>
        <v>739105.29295279831</v>
      </c>
      <c r="M56" s="7">
        <f t="shared" si="10"/>
        <v>5760.7123198624959</v>
      </c>
      <c r="N56" s="7">
        <f t="shared" si="0"/>
        <v>679.36343081200721</v>
      </c>
      <c r="O56" s="65">
        <f t="shared" si="11"/>
        <v>1.1030040303424972E-2</v>
      </c>
      <c r="P56" s="7">
        <f t="shared" si="67"/>
        <v>5081.3488890504887</v>
      </c>
      <c r="Q56" s="65">
        <f t="shared" si="2"/>
        <v>8.2500000000000004E-2</v>
      </c>
      <c r="R56" s="7">
        <f t="shared" si="12"/>
        <v>28374.070478013164</v>
      </c>
      <c r="S56" s="7">
        <f t="shared" si="33"/>
        <v>253900.83319524923</v>
      </c>
      <c r="T56" s="7">
        <f t="shared" si="3"/>
        <v>738425.92952198628</v>
      </c>
      <c r="U56" s="7">
        <f t="shared" si="4"/>
        <v>282274.90367326239</v>
      </c>
      <c r="W56">
        <v>49</v>
      </c>
      <c r="X56" s="160">
        <v>46327</v>
      </c>
      <c r="Y56" s="7">
        <f t="shared" si="34"/>
        <v>737807.5881958222</v>
      </c>
      <c r="Z56" s="7">
        <f t="shared" si="35"/>
        <v>5626.5067525070672</v>
      </c>
      <c r="AA56" s="7">
        <f t="shared" si="36"/>
        <v>707.78949786825251</v>
      </c>
      <c r="AB56" s="65">
        <f t="shared" si="13"/>
        <v>1.1511773679623322E-2</v>
      </c>
      <c r="AC56" s="7">
        <f t="shared" si="14"/>
        <v>4918.7172546388147</v>
      </c>
      <c r="AD56" s="65">
        <f t="shared" si="15"/>
        <v>7.9999999999999988E-2</v>
      </c>
      <c r="AE56" s="7">
        <f t="shared" si="37"/>
        <v>29700.201302046007</v>
      </c>
      <c r="AF56" s="7">
        <f t="shared" si="38"/>
        <v>245998.62957080035</v>
      </c>
      <c r="AG56" s="7">
        <f t="shared" si="16"/>
        <v>737099.79869795393</v>
      </c>
      <c r="AH56" s="7">
        <f t="shared" si="5"/>
        <v>275698.83087284636</v>
      </c>
      <c r="AJ56">
        <v>49</v>
      </c>
      <c r="AK56" s="160">
        <v>46327</v>
      </c>
      <c r="AL56" s="7">
        <f t="shared" si="39"/>
        <v>736459.32036473008</v>
      </c>
      <c r="AM56" s="7">
        <f t="shared" si="40"/>
        <v>5493.4490989467549</v>
      </c>
      <c r="AN56" s="7">
        <f t="shared" si="41"/>
        <v>737.1493215912069</v>
      </c>
      <c r="AO56" s="65">
        <f t="shared" si="17"/>
        <v>1.20112430035017E-2</v>
      </c>
      <c r="AP56" s="7">
        <f t="shared" si="18"/>
        <v>4756.299777355548</v>
      </c>
      <c r="AQ56" s="65">
        <f t="shared" si="19"/>
        <v>7.7499999999999986E-2</v>
      </c>
      <c r="AR56" s="7">
        <f t="shared" si="42"/>
        <v>31077.828956860765</v>
      </c>
      <c r="AS56" s="7">
        <f t="shared" si="43"/>
        <v>238101.17689153014</v>
      </c>
      <c r="AT56" s="7">
        <f t="shared" si="20"/>
        <v>735722.17104313883</v>
      </c>
      <c r="AU56" s="7">
        <f t="shared" si="6"/>
        <v>269179.00584839092</v>
      </c>
      <c r="AW56">
        <v>49</v>
      </c>
      <c r="AX56" s="160">
        <v>46327</v>
      </c>
      <c r="AY56" s="7">
        <f t="shared" si="44"/>
        <v>735059.2467983173</v>
      </c>
      <c r="AZ56" s="7">
        <f t="shared" si="45"/>
        <v>5361.5768515826985</v>
      </c>
      <c r="BA56" s="7">
        <f t="shared" si="46"/>
        <v>767.45655909321613</v>
      </c>
      <c r="BB56" s="65">
        <f t="shared" si="21"/>
        <v>1.2528893077982672E-2</v>
      </c>
      <c r="BC56" s="7">
        <f t="shared" si="22"/>
        <v>4594.1202924894824</v>
      </c>
      <c r="BD56" s="65">
        <f t="shared" si="23"/>
        <v>7.4999999999999983E-2</v>
      </c>
      <c r="BE56" s="7">
        <f t="shared" si="47"/>
        <v>32508.20976077595</v>
      </c>
      <c r="BF56" s="7">
        <f t="shared" si="48"/>
        <v>230209.05596677627</v>
      </c>
      <c r="BG56" s="7">
        <f t="shared" si="24"/>
        <v>734291.79023922409</v>
      </c>
      <c r="BH56" s="7">
        <f t="shared" si="7"/>
        <v>262717.26572755224</v>
      </c>
      <c r="BJ56">
        <v>49</v>
      </c>
      <c r="BK56" s="160">
        <v>46327</v>
      </c>
      <c r="BL56" s="7">
        <f t="shared" si="49"/>
        <v>733606.14418234688</v>
      </c>
      <c r="BM56" s="7">
        <f t="shared" si="50"/>
        <v>5230.927715470877</v>
      </c>
      <c r="BN56" s="7">
        <f t="shared" si="51"/>
        <v>798.723927702531</v>
      </c>
      <c r="BO56" s="65">
        <f t="shared" si="25"/>
        <v>1.3065167472272397E-2</v>
      </c>
      <c r="BP56" s="7">
        <f t="shared" si="26"/>
        <v>4432.203787768346</v>
      </c>
      <c r="BQ56" s="65">
        <f t="shared" si="27"/>
        <v>7.2500000000000009E-2</v>
      </c>
      <c r="BR56" s="7">
        <f t="shared" si="52"/>
        <v>33992.579745355637</v>
      </c>
      <c r="BS56" s="7">
        <f t="shared" si="53"/>
        <v>222322.87831271722</v>
      </c>
      <c r="BT56" s="7">
        <f t="shared" si="28"/>
        <v>732807.42025464436</v>
      </c>
      <c r="BU56" s="7">
        <f t="shared" si="8"/>
        <v>256315.45805807287</v>
      </c>
      <c r="BW56">
        <v>49</v>
      </c>
      <c r="BX56" s="160">
        <v>46327</v>
      </c>
      <c r="BY56" s="7">
        <f t="shared" si="54"/>
        <v>732098.81245408475</v>
      </c>
      <c r="BZ56" s="7">
        <f t="shared" si="55"/>
        <v>5101.5395330339725</v>
      </c>
      <c r="CA56" s="7">
        <f t="shared" si="56"/>
        <v>830.96312705181117</v>
      </c>
      <c r="CB56" s="65">
        <f t="shared" si="29"/>
        <v>1.3620507716978605E-2</v>
      </c>
      <c r="CC56" s="7">
        <f t="shared" si="30"/>
        <v>4270.5764059821613</v>
      </c>
      <c r="CD56" s="65">
        <f t="shared" si="57"/>
        <v>7.0000000000000007E-2</v>
      </c>
      <c r="CE56" s="7">
        <f t="shared" si="58"/>
        <v>35532.1506729674</v>
      </c>
      <c r="CF56" s="7">
        <f t="shared" si="59"/>
        <v>214443.28644569727</v>
      </c>
      <c r="CG56" s="7">
        <f t="shared" si="31"/>
        <v>731267.84932703292</v>
      </c>
      <c r="CH56" s="7">
        <f t="shared" si="9"/>
        <v>249975.43711866467</v>
      </c>
    </row>
    <row r="57" spans="10:86" x14ac:dyDescent="0.3">
      <c r="J57">
        <v>50</v>
      </c>
      <c r="K57" s="160">
        <v>46357</v>
      </c>
      <c r="L57" s="7">
        <f t="shared" si="32"/>
        <v>738425.92952198628</v>
      </c>
      <c r="M57" s="7">
        <f t="shared" si="10"/>
        <v>5760.7123198624959</v>
      </c>
      <c r="N57" s="7">
        <f t="shared" si="0"/>
        <v>684.03405439884045</v>
      </c>
      <c r="O57" s="65">
        <f t="shared" si="11"/>
        <v>1.1116089406692054E-2</v>
      </c>
      <c r="P57" s="7">
        <f t="shared" si="67"/>
        <v>5076.6782654636554</v>
      </c>
      <c r="Q57" s="65">
        <f t="shared" si="2"/>
        <v>8.2500000000000004E-2</v>
      </c>
      <c r="R57" s="7">
        <f t="shared" si="12"/>
        <v>29058.104532412006</v>
      </c>
      <c r="S57" s="7">
        <f t="shared" si="33"/>
        <v>258977.51146071288</v>
      </c>
      <c r="T57" s="7">
        <f t="shared" si="3"/>
        <v>737741.8954675874</v>
      </c>
      <c r="U57" s="7">
        <f t="shared" si="4"/>
        <v>288035.6159931249</v>
      </c>
      <c r="W57">
        <v>50</v>
      </c>
      <c r="X57" s="160">
        <v>46357</v>
      </c>
      <c r="Y57" s="7">
        <f t="shared" si="34"/>
        <v>737099.79869795393</v>
      </c>
      <c r="Z57" s="7">
        <f t="shared" si="35"/>
        <v>5626.5067525070672</v>
      </c>
      <c r="AA57" s="7">
        <f t="shared" si="36"/>
        <v>712.50809452070735</v>
      </c>
      <c r="AB57" s="65">
        <f t="shared" si="13"/>
        <v>1.1599646546304533E-2</v>
      </c>
      <c r="AC57" s="7">
        <f t="shared" si="14"/>
        <v>4913.9986579863598</v>
      </c>
      <c r="AD57" s="65">
        <f t="shared" si="15"/>
        <v>0.08</v>
      </c>
      <c r="AE57" s="7">
        <f t="shared" si="37"/>
        <v>30412.709396566715</v>
      </c>
      <c r="AF57" s="7">
        <f t="shared" si="38"/>
        <v>250912.62822878669</v>
      </c>
      <c r="AG57" s="7">
        <f t="shared" si="16"/>
        <v>736387.29060343327</v>
      </c>
      <c r="AH57" s="7">
        <f t="shared" si="5"/>
        <v>281325.33762535342</v>
      </c>
      <c r="AJ57">
        <v>50</v>
      </c>
      <c r="AK57" s="160">
        <v>46357</v>
      </c>
      <c r="AL57" s="7">
        <f t="shared" si="39"/>
        <v>735722.17104313883</v>
      </c>
      <c r="AM57" s="7">
        <f t="shared" si="40"/>
        <v>5493.4490989467549</v>
      </c>
      <c r="AN57" s="7">
        <f t="shared" si="41"/>
        <v>741.91007762648314</v>
      </c>
      <c r="AO57" s="65">
        <f t="shared" si="17"/>
        <v>1.2100927880010534E-2</v>
      </c>
      <c r="AP57" s="7">
        <f t="shared" si="18"/>
        <v>4751.5390213202718</v>
      </c>
      <c r="AQ57" s="65">
        <f t="shared" si="19"/>
        <v>7.7499999999999999E-2</v>
      </c>
      <c r="AR57" s="7">
        <f t="shared" si="42"/>
        <v>31819.739034487247</v>
      </c>
      <c r="AS57" s="7">
        <f t="shared" si="43"/>
        <v>242852.7159128504</v>
      </c>
      <c r="AT57" s="7">
        <f t="shared" si="20"/>
        <v>734980.26096551237</v>
      </c>
      <c r="AU57" s="7">
        <f t="shared" si="6"/>
        <v>274672.45494733762</v>
      </c>
      <c r="AW57">
        <v>50</v>
      </c>
      <c r="AX57" s="160">
        <v>46357</v>
      </c>
      <c r="AY57" s="7">
        <f t="shared" si="44"/>
        <v>734291.79023922409</v>
      </c>
      <c r="AZ57" s="7">
        <f t="shared" si="45"/>
        <v>5361.5768515826985</v>
      </c>
      <c r="BA57" s="7">
        <f t="shared" si="46"/>
        <v>772.2531625875481</v>
      </c>
      <c r="BB57" s="65">
        <f t="shared" si="21"/>
        <v>1.2620375270750991E-2</v>
      </c>
      <c r="BC57" s="7">
        <f t="shared" si="22"/>
        <v>4589.3236889951504</v>
      </c>
      <c r="BD57" s="65">
        <f t="shared" si="23"/>
        <v>7.4999999999999997E-2</v>
      </c>
      <c r="BE57" s="7">
        <f t="shared" si="47"/>
        <v>33280.462923363499</v>
      </c>
      <c r="BF57" s="7">
        <f t="shared" si="48"/>
        <v>234798.37965577142</v>
      </c>
      <c r="BG57" s="7">
        <f t="shared" si="24"/>
        <v>733519.53707663657</v>
      </c>
      <c r="BH57" s="7">
        <f t="shared" si="7"/>
        <v>268078.84257913491</v>
      </c>
      <c r="BJ57">
        <v>50</v>
      </c>
      <c r="BK57" s="160">
        <v>46357</v>
      </c>
      <c r="BL57" s="7">
        <f t="shared" si="49"/>
        <v>732807.42025464436</v>
      </c>
      <c r="BM57" s="7">
        <f t="shared" si="50"/>
        <v>5230.927715470877</v>
      </c>
      <c r="BN57" s="7">
        <f t="shared" si="51"/>
        <v>803.54955143240113</v>
      </c>
      <c r="BO57" s="65">
        <f t="shared" si="25"/>
        <v>1.3158429282604826E-2</v>
      </c>
      <c r="BP57" s="7">
        <f t="shared" si="26"/>
        <v>4427.3781640384759</v>
      </c>
      <c r="BQ57" s="65">
        <f t="shared" si="27"/>
        <v>7.2499999999999995E-2</v>
      </c>
      <c r="BR57" s="7">
        <f t="shared" si="52"/>
        <v>34796.129296788036</v>
      </c>
      <c r="BS57" s="7">
        <f t="shared" si="53"/>
        <v>226750.25647675569</v>
      </c>
      <c r="BT57" s="7">
        <f t="shared" si="28"/>
        <v>732003.87070321199</v>
      </c>
      <c r="BU57" s="7">
        <f t="shared" si="8"/>
        <v>261546.38577354373</v>
      </c>
      <c r="BW57">
        <v>50</v>
      </c>
      <c r="BX57" s="160">
        <v>46357</v>
      </c>
      <c r="BY57" s="7">
        <f t="shared" si="54"/>
        <v>731267.84932703292</v>
      </c>
      <c r="BZ57" s="7">
        <f t="shared" si="55"/>
        <v>5101.5395330339725</v>
      </c>
      <c r="CA57" s="7">
        <f t="shared" si="56"/>
        <v>835.8104119596137</v>
      </c>
      <c r="CB57" s="65">
        <f t="shared" si="29"/>
        <v>1.3715528383677011E-2</v>
      </c>
      <c r="CC57" s="7">
        <f t="shared" si="30"/>
        <v>4265.7291210743588</v>
      </c>
      <c r="CD57" s="65">
        <f t="shared" si="57"/>
        <v>7.0000000000000007E-2</v>
      </c>
      <c r="CE57" s="7">
        <f t="shared" si="58"/>
        <v>36367.96108492701</v>
      </c>
      <c r="CF57" s="7">
        <f t="shared" si="59"/>
        <v>218709.01556677165</v>
      </c>
      <c r="CG57" s="7">
        <f t="shared" si="31"/>
        <v>730432.03891507327</v>
      </c>
      <c r="CH57" s="7">
        <f t="shared" si="9"/>
        <v>255076.97665169864</v>
      </c>
    </row>
    <row r="58" spans="10:86" x14ac:dyDescent="0.3">
      <c r="J58">
        <v>51</v>
      </c>
      <c r="K58" s="160">
        <v>46388</v>
      </c>
      <c r="L58" s="7">
        <f t="shared" si="32"/>
        <v>737741.8954675874</v>
      </c>
      <c r="M58" s="7">
        <f t="shared" si="10"/>
        <v>5760.7123198624959</v>
      </c>
      <c r="N58" s="7">
        <f t="shared" si="0"/>
        <v>688.73678852283228</v>
      </c>
      <c r="O58" s="65">
        <f t="shared" si="11"/>
        <v>1.1202890215467101E-2</v>
      </c>
      <c r="P58" s="7">
        <f t="shared" si="67"/>
        <v>5071.9755313396636</v>
      </c>
      <c r="Q58" s="65">
        <f t="shared" si="2"/>
        <v>8.2500000000000004E-2</v>
      </c>
      <c r="R58" s="7">
        <f t="shared" si="12"/>
        <v>29746.841320934836</v>
      </c>
      <c r="S58" s="7">
        <f t="shared" si="33"/>
        <v>264049.48699205252</v>
      </c>
      <c r="T58" s="7">
        <f t="shared" si="3"/>
        <v>737053.1586790646</v>
      </c>
      <c r="U58" s="7">
        <f t="shared" si="4"/>
        <v>293796.32831298735</v>
      </c>
      <c r="W58">
        <v>51</v>
      </c>
      <c r="X58" s="160">
        <v>46388</v>
      </c>
      <c r="Y58" s="7">
        <f t="shared" si="34"/>
        <v>736387.29060343327</v>
      </c>
      <c r="Z58" s="7">
        <f t="shared" si="35"/>
        <v>5626.5067525070672</v>
      </c>
      <c r="AA58" s="7">
        <f t="shared" si="36"/>
        <v>717.25814848417849</v>
      </c>
      <c r="AB58" s="65">
        <f t="shared" si="13"/>
        <v>1.1688275845658673E-2</v>
      </c>
      <c r="AC58" s="7">
        <f t="shared" si="14"/>
        <v>4909.2486040228887</v>
      </c>
      <c r="AD58" s="65">
        <f t="shared" si="15"/>
        <v>0.08</v>
      </c>
      <c r="AE58" s="7">
        <f t="shared" si="37"/>
        <v>31129.967545050895</v>
      </c>
      <c r="AF58" s="7">
        <f t="shared" si="38"/>
        <v>255821.87683280959</v>
      </c>
      <c r="AG58" s="7">
        <f t="shared" si="16"/>
        <v>735670.03245494911</v>
      </c>
      <c r="AH58" s="7">
        <f t="shared" si="5"/>
        <v>286951.84437786049</v>
      </c>
      <c r="AJ58">
        <v>51</v>
      </c>
      <c r="AK58" s="160">
        <v>46388</v>
      </c>
      <c r="AL58" s="7">
        <f t="shared" si="39"/>
        <v>734980.26096551237</v>
      </c>
      <c r="AM58" s="7">
        <f t="shared" si="40"/>
        <v>5493.4490989467549</v>
      </c>
      <c r="AN58" s="7">
        <f t="shared" si="41"/>
        <v>746.70158021115458</v>
      </c>
      <c r="AO58" s="65">
        <f t="shared" si="17"/>
        <v>1.2191373616977049E-2</v>
      </c>
      <c r="AP58" s="7">
        <f t="shared" si="18"/>
        <v>4746.7475187356004</v>
      </c>
      <c r="AQ58" s="65">
        <f t="shared" si="19"/>
        <v>7.7499999999999999E-2</v>
      </c>
      <c r="AR58" s="7">
        <f t="shared" si="42"/>
        <v>32566.440614698404</v>
      </c>
      <c r="AS58" s="7">
        <f t="shared" si="43"/>
        <v>247599.46343158599</v>
      </c>
      <c r="AT58" s="7">
        <f t="shared" si="20"/>
        <v>734233.5593853012</v>
      </c>
      <c r="AU58" s="7">
        <f t="shared" si="6"/>
        <v>280165.90404628438</v>
      </c>
      <c r="AW58">
        <v>51</v>
      </c>
      <c r="AX58" s="160">
        <v>46388</v>
      </c>
      <c r="AY58" s="7">
        <f t="shared" si="44"/>
        <v>733519.53707663657</v>
      </c>
      <c r="AZ58" s="7">
        <f t="shared" si="45"/>
        <v>5361.5768515826985</v>
      </c>
      <c r="BA58" s="7">
        <f t="shared" si="46"/>
        <v>777.07974485372051</v>
      </c>
      <c r="BB58" s="65">
        <f t="shared" si="21"/>
        <v>1.2712622455031344E-2</v>
      </c>
      <c r="BC58" s="7">
        <f t="shared" si="22"/>
        <v>4584.497106728978</v>
      </c>
      <c r="BD58" s="65">
        <f t="shared" si="23"/>
        <v>7.4999999999999997E-2</v>
      </c>
      <c r="BE58" s="7">
        <f t="shared" si="47"/>
        <v>34057.542668217218</v>
      </c>
      <c r="BF58" s="7">
        <f t="shared" si="48"/>
        <v>239382.87676250041</v>
      </c>
      <c r="BG58" s="7">
        <f t="shared" si="24"/>
        <v>732742.45733178279</v>
      </c>
      <c r="BH58" s="7">
        <f t="shared" si="7"/>
        <v>273440.41943071765</v>
      </c>
      <c r="BJ58">
        <v>51</v>
      </c>
      <c r="BK58" s="160">
        <v>46388</v>
      </c>
      <c r="BL58" s="7">
        <f t="shared" si="49"/>
        <v>732003.87070321199</v>
      </c>
      <c r="BM58" s="7">
        <f t="shared" si="50"/>
        <v>5230.927715470877</v>
      </c>
      <c r="BN58" s="7">
        <f t="shared" si="51"/>
        <v>808.40432997230437</v>
      </c>
      <c r="BO58" s="65">
        <f t="shared" si="25"/>
        <v>1.3252459922579868E-2</v>
      </c>
      <c r="BP58" s="7">
        <f t="shared" si="26"/>
        <v>4422.5233854985727</v>
      </c>
      <c r="BQ58" s="65">
        <f t="shared" si="27"/>
        <v>7.2500000000000009E-2</v>
      </c>
      <c r="BR58" s="7">
        <f t="shared" si="52"/>
        <v>35604.533626760342</v>
      </c>
      <c r="BS58" s="7">
        <f t="shared" si="53"/>
        <v>231172.77986225428</v>
      </c>
      <c r="BT58" s="7">
        <f t="shared" si="28"/>
        <v>731195.46637323964</v>
      </c>
      <c r="BU58" s="7">
        <f t="shared" si="8"/>
        <v>266777.31348901463</v>
      </c>
      <c r="BW58">
        <v>51</v>
      </c>
      <c r="BX58" s="160">
        <v>46388</v>
      </c>
      <c r="BY58" s="7">
        <f t="shared" si="54"/>
        <v>730432.03891507327</v>
      </c>
      <c r="BZ58" s="7">
        <f t="shared" si="55"/>
        <v>5101.5395330339725</v>
      </c>
      <c r="CA58" s="7">
        <f t="shared" si="56"/>
        <v>840.6859726960447</v>
      </c>
      <c r="CB58" s="65">
        <f t="shared" si="29"/>
        <v>1.3811321430172762E-2</v>
      </c>
      <c r="CC58" s="7">
        <f t="shared" si="30"/>
        <v>4260.8535603379278</v>
      </c>
      <c r="CD58" s="65">
        <f t="shared" si="57"/>
        <v>7.0000000000000007E-2</v>
      </c>
      <c r="CE58" s="7">
        <f t="shared" si="58"/>
        <v>37208.647057623057</v>
      </c>
      <c r="CF58" s="7">
        <f t="shared" si="59"/>
        <v>222969.86912710959</v>
      </c>
      <c r="CG58" s="7">
        <f t="shared" si="31"/>
        <v>729591.35294237721</v>
      </c>
      <c r="CH58" s="7">
        <f t="shared" si="9"/>
        <v>260178.51618473264</v>
      </c>
    </row>
    <row r="59" spans="10:86" x14ac:dyDescent="0.3">
      <c r="J59">
        <v>52</v>
      </c>
      <c r="K59" s="160">
        <v>46419</v>
      </c>
      <c r="L59" s="7">
        <f t="shared" si="32"/>
        <v>737053.1586790646</v>
      </c>
      <c r="M59" s="7">
        <f t="shared" si="10"/>
        <v>5760.7123198624959</v>
      </c>
      <c r="N59" s="7">
        <f t="shared" si="0"/>
        <v>693.47185394392636</v>
      </c>
      <c r="O59" s="65">
        <f t="shared" si="11"/>
        <v>1.1290450558872948E-2</v>
      </c>
      <c r="P59" s="7">
        <f t="shared" si="67"/>
        <v>5067.2404659185695</v>
      </c>
      <c r="Q59" s="65">
        <f t="shared" si="2"/>
        <v>8.2500000000000018E-2</v>
      </c>
      <c r="R59" s="7">
        <f t="shared" si="12"/>
        <v>30440.313174878764</v>
      </c>
      <c r="S59" s="7">
        <f t="shared" si="33"/>
        <v>269116.72745797108</v>
      </c>
      <c r="T59" s="7">
        <f t="shared" si="3"/>
        <v>736359.68682512071</v>
      </c>
      <c r="U59" s="7">
        <f t="shared" si="4"/>
        <v>299557.04063284985</v>
      </c>
      <c r="W59">
        <v>52</v>
      </c>
      <c r="X59" s="160">
        <v>46419</v>
      </c>
      <c r="Y59" s="7">
        <f t="shared" si="34"/>
        <v>735670.03245494911</v>
      </c>
      <c r="Z59" s="7">
        <f t="shared" si="35"/>
        <v>5626.5067525070672</v>
      </c>
      <c r="AA59" s="7">
        <f t="shared" si="36"/>
        <v>722.03986947407247</v>
      </c>
      <c r="AB59" s="65">
        <f t="shared" si="13"/>
        <v>1.1777669405365461E-2</v>
      </c>
      <c r="AC59" s="7">
        <f t="shared" si="14"/>
        <v>4904.4668830329947</v>
      </c>
      <c r="AD59" s="65">
        <f t="shared" si="15"/>
        <v>8.0000000000000016E-2</v>
      </c>
      <c r="AE59" s="7">
        <f t="shared" si="37"/>
        <v>31852.007414524967</v>
      </c>
      <c r="AF59" s="7">
        <f t="shared" si="38"/>
        <v>260726.34371584258</v>
      </c>
      <c r="AG59" s="7">
        <f t="shared" si="16"/>
        <v>734947.99258547509</v>
      </c>
      <c r="AH59" s="7">
        <f t="shared" si="5"/>
        <v>292578.35113036755</v>
      </c>
      <c r="AJ59">
        <v>52</v>
      </c>
      <c r="AK59" s="160">
        <v>46419</v>
      </c>
      <c r="AL59" s="7">
        <f t="shared" si="39"/>
        <v>734233.5593853012</v>
      </c>
      <c r="AM59" s="7">
        <f t="shared" si="40"/>
        <v>5493.4490989467549</v>
      </c>
      <c r="AN59" s="7">
        <f t="shared" si="41"/>
        <v>751.52402791668464</v>
      </c>
      <c r="AO59" s="65">
        <f t="shared" si="17"/>
        <v>1.228258803990151E-2</v>
      </c>
      <c r="AP59" s="7">
        <f t="shared" si="18"/>
        <v>4741.9250710300703</v>
      </c>
      <c r="AQ59" s="65">
        <f t="shared" si="19"/>
        <v>7.7499999999999999E-2</v>
      </c>
      <c r="AR59" s="7">
        <f t="shared" si="42"/>
        <v>33317.964642615087</v>
      </c>
      <c r="AS59" s="7">
        <f t="shared" si="43"/>
        <v>252341.38850261606</v>
      </c>
      <c r="AT59" s="7">
        <f t="shared" si="20"/>
        <v>733482.03535738448</v>
      </c>
      <c r="AU59" s="7">
        <f t="shared" si="6"/>
        <v>285659.35314523114</v>
      </c>
      <c r="AW59">
        <v>52</v>
      </c>
      <c r="AX59" s="160">
        <v>46419</v>
      </c>
      <c r="AY59" s="7">
        <f t="shared" si="44"/>
        <v>732742.45733178279</v>
      </c>
      <c r="AZ59" s="7">
        <f t="shared" si="45"/>
        <v>5361.5768515826985</v>
      </c>
      <c r="BA59" s="7">
        <f t="shared" si="46"/>
        <v>781.93649325905608</v>
      </c>
      <c r="BB59" s="65">
        <f t="shared" si="21"/>
        <v>1.2805642453525768E-2</v>
      </c>
      <c r="BC59" s="7">
        <f t="shared" si="22"/>
        <v>4579.6403583236424</v>
      </c>
      <c r="BD59" s="65">
        <f t="shared" si="23"/>
        <v>7.5000000000000011E-2</v>
      </c>
      <c r="BE59" s="7">
        <f t="shared" si="47"/>
        <v>34839.479161476273</v>
      </c>
      <c r="BF59" s="7">
        <f t="shared" si="48"/>
        <v>243962.51712082405</v>
      </c>
      <c r="BG59" s="7">
        <f t="shared" si="24"/>
        <v>731960.52083852375</v>
      </c>
      <c r="BH59" s="7">
        <f t="shared" si="7"/>
        <v>278801.99628230033</v>
      </c>
      <c r="BJ59">
        <v>52</v>
      </c>
      <c r="BK59" s="160">
        <v>46419</v>
      </c>
      <c r="BL59" s="7">
        <f t="shared" si="49"/>
        <v>731195.46637323964</v>
      </c>
      <c r="BM59" s="7">
        <f t="shared" si="50"/>
        <v>5230.927715470877</v>
      </c>
      <c r="BN59" s="7">
        <f t="shared" si="51"/>
        <v>813.28843946588768</v>
      </c>
      <c r="BO59" s="65">
        <f t="shared" si="25"/>
        <v>1.3347267211595269E-2</v>
      </c>
      <c r="BP59" s="7">
        <f t="shared" si="26"/>
        <v>4417.6392760049894</v>
      </c>
      <c r="BQ59" s="65">
        <f t="shared" si="27"/>
        <v>7.2499999999999995E-2</v>
      </c>
      <c r="BR59" s="7">
        <f t="shared" si="52"/>
        <v>36417.822066226232</v>
      </c>
      <c r="BS59" s="7">
        <f t="shared" si="53"/>
        <v>235590.41913825925</v>
      </c>
      <c r="BT59" s="7">
        <f t="shared" si="28"/>
        <v>730382.17793377372</v>
      </c>
      <c r="BU59" s="7">
        <f t="shared" si="8"/>
        <v>272008.24120448547</v>
      </c>
      <c r="BW59">
        <v>52</v>
      </c>
      <c r="BX59" s="160">
        <v>46419</v>
      </c>
      <c r="BY59" s="7">
        <f t="shared" si="54"/>
        <v>729591.35294237721</v>
      </c>
      <c r="BZ59" s="7">
        <f t="shared" si="55"/>
        <v>5101.5395330339725</v>
      </c>
      <c r="CA59" s="7">
        <f t="shared" si="56"/>
        <v>845.58997420343894</v>
      </c>
      <c r="CB59" s="65">
        <f t="shared" si="29"/>
        <v>1.3907894672159964E-2</v>
      </c>
      <c r="CC59" s="7">
        <f t="shared" si="30"/>
        <v>4255.9495588305335</v>
      </c>
      <c r="CD59" s="65">
        <f t="shared" si="57"/>
        <v>6.9999999999999993E-2</v>
      </c>
      <c r="CE59" s="7">
        <f t="shared" si="58"/>
        <v>38054.237031826495</v>
      </c>
      <c r="CF59" s="7">
        <f t="shared" si="59"/>
        <v>227225.81868594012</v>
      </c>
      <c r="CG59" s="7">
        <f t="shared" si="31"/>
        <v>728745.76296817372</v>
      </c>
      <c r="CH59" s="7">
        <f t="shared" si="9"/>
        <v>265280.05571776663</v>
      </c>
    </row>
    <row r="60" spans="10:86" x14ac:dyDescent="0.3">
      <c r="J60">
        <v>53</v>
      </c>
      <c r="K60" s="160">
        <v>46447</v>
      </c>
      <c r="L60" s="7">
        <f t="shared" si="32"/>
        <v>736359.68682512071</v>
      </c>
      <c r="M60" s="7">
        <f t="shared" si="10"/>
        <v>5760.7123198624959</v>
      </c>
      <c r="N60" s="7">
        <f t="shared" si="0"/>
        <v>698.23947293979109</v>
      </c>
      <c r="O60" s="65">
        <f t="shared" si="11"/>
        <v>1.1378778367680259E-2</v>
      </c>
      <c r="P60" s="7">
        <f t="shared" si="67"/>
        <v>5062.4728469227048</v>
      </c>
      <c r="Q60" s="65">
        <f t="shared" si="2"/>
        <v>8.2500000000000004E-2</v>
      </c>
      <c r="R60" s="7">
        <f t="shared" si="12"/>
        <v>31138.552647818557</v>
      </c>
      <c r="S60" s="7">
        <f t="shared" si="33"/>
        <v>274179.20030489378</v>
      </c>
      <c r="T60" s="7">
        <f t="shared" si="3"/>
        <v>735661.44735218096</v>
      </c>
      <c r="U60" s="7">
        <f t="shared" si="4"/>
        <v>305317.75295271236</v>
      </c>
      <c r="W60">
        <v>53</v>
      </c>
      <c r="X60" s="160">
        <v>46447</v>
      </c>
      <c r="Y60" s="7">
        <f t="shared" si="34"/>
        <v>734947.99258547509</v>
      </c>
      <c r="Z60" s="7">
        <f t="shared" si="35"/>
        <v>5626.5067525070672</v>
      </c>
      <c r="AA60" s="7">
        <f t="shared" si="36"/>
        <v>726.85346860389927</v>
      </c>
      <c r="AB60" s="65">
        <f t="shared" si="13"/>
        <v>1.1867835154651962E-2</v>
      </c>
      <c r="AC60" s="7">
        <f t="shared" si="14"/>
        <v>4899.6532839031679</v>
      </c>
      <c r="AD60" s="65">
        <f t="shared" si="15"/>
        <v>0.08</v>
      </c>
      <c r="AE60" s="7">
        <f t="shared" si="37"/>
        <v>32578.860883128866</v>
      </c>
      <c r="AF60" s="7">
        <f t="shared" si="38"/>
        <v>265625.99699974572</v>
      </c>
      <c r="AG60" s="7">
        <f t="shared" si="16"/>
        <v>734221.13911687117</v>
      </c>
      <c r="AH60" s="7">
        <f t="shared" si="5"/>
        <v>298204.85788287461</v>
      </c>
      <c r="AJ60">
        <v>53</v>
      </c>
      <c r="AK60" s="160">
        <v>46447</v>
      </c>
      <c r="AL60" s="7">
        <f t="shared" si="39"/>
        <v>733482.03535738448</v>
      </c>
      <c r="AM60" s="7">
        <f t="shared" si="40"/>
        <v>5493.4490989467549</v>
      </c>
      <c r="AN60" s="7">
        <f t="shared" si="41"/>
        <v>756.3776205969798</v>
      </c>
      <c r="AO60" s="65">
        <f t="shared" si="17"/>
        <v>1.2374579075738747E-2</v>
      </c>
      <c r="AP60" s="7">
        <f t="shared" si="18"/>
        <v>4737.0714783497751</v>
      </c>
      <c r="AQ60" s="65">
        <f t="shared" si="19"/>
        <v>7.7500000000000013E-2</v>
      </c>
      <c r="AR60" s="7">
        <f t="shared" si="42"/>
        <v>34074.342263212064</v>
      </c>
      <c r="AS60" s="7">
        <f t="shared" si="43"/>
        <v>257078.45998096582</v>
      </c>
      <c r="AT60" s="7">
        <f t="shared" si="20"/>
        <v>732725.65773678746</v>
      </c>
      <c r="AU60" s="7">
        <f t="shared" si="6"/>
        <v>291152.8022441779</v>
      </c>
      <c r="AW60">
        <v>53</v>
      </c>
      <c r="AX60" s="160">
        <v>46447</v>
      </c>
      <c r="AY60" s="7">
        <f t="shared" si="44"/>
        <v>731960.52083852375</v>
      </c>
      <c r="AZ60" s="7">
        <f t="shared" si="45"/>
        <v>5361.5768515826985</v>
      </c>
      <c r="BA60" s="7">
        <f t="shared" si="46"/>
        <v>786.82359634192562</v>
      </c>
      <c r="BB60" s="65">
        <f t="shared" si="21"/>
        <v>1.2899443190305698E-2</v>
      </c>
      <c r="BC60" s="7">
        <f t="shared" si="22"/>
        <v>4574.7532552407729</v>
      </c>
      <c r="BD60" s="65">
        <f t="shared" si="23"/>
        <v>7.4999999999999997E-2</v>
      </c>
      <c r="BE60" s="7">
        <f t="shared" si="47"/>
        <v>35626.302757818201</v>
      </c>
      <c r="BF60" s="7">
        <f t="shared" si="48"/>
        <v>248537.27037606481</v>
      </c>
      <c r="BG60" s="7">
        <f t="shared" si="24"/>
        <v>731173.69724218186</v>
      </c>
      <c r="BH60" s="7">
        <f t="shared" si="7"/>
        <v>284163.57313388301</v>
      </c>
      <c r="BJ60">
        <v>53</v>
      </c>
      <c r="BK60" s="160">
        <v>46447</v>
      </c>
      <c r="BL60" s="7">
        <f t="shared" si="49"/>
        <v>730382.17793377372</v>
      </c>
      <c r="BM60" s="7">
        <f t="shared" si="50"/>
        <v>5230.927715470877</v>
      </c>
      <c r="BN60" s="7">
        <f t="shared" si="51"/>
        <v>818.20205712099414</v>
      </c>
      <c r="BO60" s="65">
        <f t="shared" si="25"/>
        <v>1.3442859070340298E-2</v>
      </c>
      <c r="BP60" s="7">
        <f t="shared" si="26"/>
        <v>4412.7256583498829</v>
      </c>
      <c r="BQ60" s="65">
        <f t="shared" si="27"/>
        <v>7.2499999999999995E-2</v>
      </c>
      <c r="BR60" s="7">
        <f t="shared" si="52"/>
        <v>37236.024123347226</v>
      </c>
      <c r="BS60" s="7">
        <f t="shared" si="53"/>
        <v>240003.14479660915</v>
      </c>
      <c r="BT60" s="7">
        <f t="shared" si="28"/>
        <v>729563.97587665275</v>
      </c>
      <c r="BU60" s="7">
        <f t="shared" si="8"/>
        <v>277239.16891995637</v>
      </c>
      <c r="BW60">
        <v>53</v>
      </c>
      <c r="BX60" s="160">
        <v>46447</v>
      </c>
      <c r="BY60" s="7">
        <f t="shared" si="54"/>
        <v>728745.76296817372</v>
      </c>
      <c r="BZ60" s="7">
        <f t="shared" si="55"/>
        <v>5101.5395330339725</v>
      </c>
      <c r="CA60" s="7">
        <f t="shared" si="56"/>
        <v>850.52258238629202</v>
      </c>
      <c r="CB60" s="65">
        <f t="shared" si="29"/>
        <v>1.4005256026553722E-2</v>
      </c>
      <c r="CC60" s="7">
        <f t="shared" si="30"/>
        <v>4251.0169506476805</v>
      </c>
      <c r="CD60" s="65">
        <f t="shared" si="57"/>
        <v>7.0000000000000007E-2</v>
      </c>
      <c r="CE60" s="7">
        <f t="shared" si="58"/>
        <v>38904.759614212788</v>
      </c>
      <c r="CF60" s="7">
        <f t="shared" si="59"/>
        <v>231476.83563658778</v>
      </c>
      <c r="CG60" s="7">
        <f t="shared" si="31"/>
        <v>727895.24038578745</v>
      </c>
      <c r="CH60" s="7">
        <f t="shared" si="9"/>
        <v>270381.5952508006</v>
      </c>
    </row>
    <row r="61" spans="10:86" x14ac:dyDescent="0.3">
      <c r="J61">
        <v>54</v>
      </c>
      <c r="K61" s="160">
        <v>46478</v>
      </c>
      <c r="L61" s="7">
        <f t="shared" si="32"/>
        <v>735661.44735218096</v>
      </c>
      <c r="M61" s="7">
        <f t="shared" si="10"/>
        <v>5760.7123198624959</v>
      </c>
      <c r="N61" s="7">
        <f t="shared" si="0"/>
        <v>703.0398693162515</v>
      </c>
      <c r="O61" s="65">
        <f t="shared" si="11"/>
        <v>1.1467881675952836E-2</v>
      </c>
      <c r="P61" s="7">
        <f t="shared" si="67"/>
        <v>5057.6724505462444</v>
      </c>
      <c r="Q61" s="65">
        <f t="shared" si="2"/>
        <v>8.2500000000000004E-2</v>
      </c>
      <c r="R61" s="7">
        <f t="shared" si="12"/>
        <v>31841.592517134806</v>
      </c>
      <c r="S61" s="7">
        <f t="shared" si="33"/>
        <v>279236.87275544001</v>
      </c>
      <c r="T61" s="7">
        <f t="shared" si="3"/>
        <v>734958.40748286468</v>
      </c>
      <c r="U61" s="7">
        <f t="shared" si="4"/>
        <v>311078.4652725748</v>
      </c>
      <c r="W61">
        <v>54</v>
      </c>
      <c r="X61" s="160">
        <v>46478</v>
      </c>
      <c r="Y61" s="7">
        <f t="shared" si="34"/>
        <v>734221.13911687117</v>
      </c>
      <c r="Z61" s="7">
        <f t="shared" si="35"/>
        <v>5626.5067525070672</v>
      </c>
      <c r="AA61" s="7">
        <f t="shared" si="36"/>
        <v>731.69915839459281</v>
      </c>
      <c r="AB61" s="65">
        <f t="shared" si="13"/>
        <v>1.1958781125937422E-2</v>
      </c>
      <c r="AC61" s="7">
        <f t="shared" si="14"/>
        <v>4894.8075941124744</v>
      </c>
      <c r="AD61" s="65">
        <f t="shared" si="15"/>
        <v>7.9999999999999988E-2</v>
      </c>
      <c r="AE61" s="7">
        <f t="shared" si="37"/>
        <v>33310.560041523458</v>
      </c>
      <c r="AF61" s="7">
        <f t="shared" si="38"/>
        <v>270520.80459385819</v>
      </c>
      <c r="AG61" s="7">
        <f t="shared" si="16"/>
        <v>733489.43995847658</v>
      </c>
      <c r="AH61" s="7">
        <f t="shared" si="5"/>
        <v>303831.36463538167</v>
      </c>
      <c r="AJ61">
        <v>54</v>
      </c>
      <c r="AK61" s="160">
        <v>46478</v>
      </c>
      <c r="AL61" s="7">
        <f t="shared" si="39"/>
        <v>732725.65773678746</v>
      </c>
      <c r="AM61" s="7">
        <f t="shared" si="40"/>
        <v>5493.4490989467549</v>
      </c>
      <c r="AN61" s="7">
        <f t="shared" si="41"/>
        <v>761.26255939666953</v>
      </c>
      <c r="AO61" s="65">
        <f t="shared" si="17"/>
        <v>1.2467354754542524E-2</v>
      </c>
      <c r="AP61" s="7">
        <f t="shared" si="18"/>
        <v>4732.1865395500854</v>
      </c>
      <c r="AQ61" s="65">
        <f t="shared" si="19"/>
        <v>7.7499999999999999E-2</v>
      </c>
      <c r="AR61" s="7">
        <f t="shared" si="42"/>
        <v>34835.60482260873</v>
      </c>
      <c r="AS61" s="7">
        <f t="shared" si="43"/>
        <v>261810.6465205159</v>
      </c>
      <c r="AT61" s="7">
        <f t="shared" si="20"/>
        <v>731964.39517739078</v>
      </c>
      <c r="AU61" s="7">
        <f t="shared" si="6"/>
        <v>296646.25134312466</v>
      </c>
      <c r="AW61">
        <v>54</v>
      </c>
      <c r="AX61" s="160">
        <v>46478</v>
      </c>
      <c r="AY61" s="7">
        <f t="shared" si="44"/>
        <v>731173.69724218186</v>
      </c>
      <c r="AZ61" s="7">
        <f t="shared" si="45"/>
        <v>5361.5768515826985</v>
      </c>
      <c r="BA61" s="7">
        <f t="shared" si="46"/>
        <v>791.74124381906222</v>
      </c>
      <c r="BB61" s="65">
        <f t="shared" si="21"/>
        <v>1.2994032692455876E-2</v>
      </c>
      <c r="BC61" s="7">
        <f t="shared" si="22"/>
        <v>4569.8356077636363</v>
      </c>
      <c r="BD61" s="65">
        <f t="shared" si="23"/>
        <v>7.4999999999999997E-2</v>
      </c>
      <c r="BE61" s="7">
        <f t="shared" si="47"/>
        <v>36418.044001637259</v>
      </c>
      <c r="BF61" s="7">
        <f t="shared" si="48"/>
        <v>253107.10598382846</v>
      </c>
      <c r="BG61" s="7">
        <f t="shared" si="24"/>
        <v>730381.95599836286</v>
      </c>
      <c r="BH61" s="7">
        <f t="shared" si="7"/>
        <v>289525.14998546569</v>
      </c>
      <c r="BJ61">
        <v>54</v>
      </c>
      <c r="BK61" s="160">
        <v>46478</v>
      </c>
      <c r="BL61" s="7">
        <f t="shared" si="49"/>
        <v>729563.97587665275</v>
      </c>
      <c r="BM61" s="7">
        <f t="shared" si="50"/>
        <v>5230.927715470877</v>
      </c>
      <c r="BN61" s="7">
        <f t="shared" si="51"/>
        <v>823.14536121610035</v>
      </c>
      <c r="BO61" s="65">
        <f t="shared" si="25"/>
        <v>1.3539243522439535E-2</v>
      </c>
      <c r="BP61" s="7">
        <f t="shared" si="26"/>
        <v>4407.7823542547767</v>
      </c>
      <c r="BQ61" s="65">
        <f t="shared" si="27"/>
        <v>7.2499999999999995E-2</v>
      </c>
      <c r="BR61" s="7">
        <f t="shared" si="52"/>
        <v>38059.169484563325</v>
      </c>
      <c r="BS61" s="7">
        <f t="shared" si="53"/>
        <v>244410.92715086392</v>
      </c>
      <c r="BT61" s="7">
        <f t="shared" si="28"/>
        <v>728740.8305154366</v>
      </c>
      <c r="BU61" s="7">
        <f t="shared" si="8"/>
        <v>282470.09663542727</v>
      </c>
      <c r="BW61">
        <v>54</v>
      </c>
      <c r="BX61" s="160">
        <v>46478</v>
      </c>
      <c r="BY61" s="7">
        <f t="shared" si="54"/>
        <v>727895.24038578745</v>
      </c>
      <c r="BZ61" s="7">
        <f t="shared" si="55"/>
        <v>5101.5395330339725</v>
      </c>
      <c r="CA61" s="7">
        <f t="shared" si="56"/>
        <v>855.48396411687918</v>
      </c>
      <c r="CB61" s="65">
        <f t="shared" si="29"/>
        <v>1.4103413513133607E-2</v>
      </c>
      <c r="CC61" s="7">
        <f t="shared" si="30"/>
        <v>4246.0555689170933</v>
      </c>
      <c r="CD61" s="65">
        <f t="shared" si="57"/>
        <v>6.9999999999999993E-2</v>
      </c>
      <c r="CE61" s="7">
        <f t="shared" si="58"/>
        <v>39760.243578329668</v>
      </c>
      <c r="CF61" s="7">
        <f t="shared" si="59"/>
        <v>235722.89120550489</v>
      </c>
      <c r="CG61" s="7">
        <f t="shared" si="31"/>
        <v>727039.75642167055</v>
      </c>
      <c r="CH61" s="7">
        <f t="shared" si="9"/>
        <v>275483.13478383457</v>
      </c>
    </row>
    <row r="62" spans="10:86" x14ac:dyDescent="0.3">
      <c r="J62">
        <v>55</v>
      </c>
      <c r="K62" s="160">
        <v>46508</v>
      </c>
      <c r="L62" s="7">
        <f t="shared" si="32"/>
        <v>734958.40748286468</v>
      </c>
      <c r="M62" s="7">
        <f t="shared" si="10"/>
        <v>5760.7123198624959</v>
      </c>
      <c r="N62" s="7">
        <f t="shared" si="0"/>
        <v>707.87326841780123</v>
      </c>
      <c r="O62" s="65">
        <f t="shared" si="11"/>
        <v>1.1557768622725308E-2</v>
      </c>
      <c r="P62" s="7">
        <f t="shared" si="67"/>
        <v>5052.8390514446946</v>
      </c>
      <c r="Q62" s="65">
        <f t="shared" si="2"/>
        <v>8.2500000000000004E-2</v>
      </c>
      <c r="R62" s="7">
        <f t="shared" si="12"/>
        <v>32549.465785552609</v>
      </c>
      <c r="S62" s="7">
        <f t="shared" si="33"/>
        <v>284289.71180688473</v>
      </c>
      <c r="T62" s="7">
        <f t="shared" si="3"/>
        <v>734250.5342144469</v>
      </c>
      <c r="U62" s="7">
        <f t="shared" si="4"/>
        <v>316839.17759243737</v>
      </c>
      <c r="W62">
        <v>55</v>
      </c>
      <c r="X62" s="160">
        <v>46508</v>
      </c>
      <c r="Y62" s="7">
        <f t="shared" si="34"/>
        <v>733489.43995847658</v>
      </c>
      <c r="Z62" s="7">
        <f t="shared" si="35"/>
        <v>5626.5067525070672</v>
      </c>
      <c r="AA62" s="7">
        <f t="shared" si="36"/>
        <v>736.57715278388969</v>
      </c>
      <c r="AB62" s="65">
        <f t="shared" si="13"/>
        <v>1.2050515456510258E-2</v>
      </c>
      <c r="AC62" s="7">
        <f t="shared" si="14"/>
        <v>4889.9295997231775</v>
      </c>
      <c r="AD62" s="65">
        <f t="shared" si="15"/>
        <v>0.08</v>
      </c>
      <c r="AE62" s="7">
        <f t="shared" si="37"/>
        <v>34047.137194307346</v>
      </c>
      <c r="AF62" s="7">
        <f t="shared" si="38"/>
        <v>275410.73419358139</v>
      </c>
      <c r="AG62" s="7">
        <f t="shared" si="16"/>
        <v>732752.86280569271</v>
      </c>
      <c r="AH62" s="7">
        <f t="shared" si="5"/>
        <v>309457.87138788874</v>
      </c>
      <c r="AJ62">
        <v>55</v>
      </c>
      <c r="AK62" s="160">
        <v>46508</v>
      </c>
      <c r="AL62" s="7">
        <f t="shared" si="39"/>
        <v>731964.39517739078</v>
      </c>
      <c r="AM62" s="7">
        <f t="shared" si="40"/>
        <v>5493.4490989467549</v>
      </c>
      <c r="AN62" s="7">
        <f t="shared" si="41"/>
        <v>766.17904675943919</v>
      </c>
      <c r="AO62" s="65">
        <f t="shared" si="17"/>
        <v>1.2560923211142092E-2</v>
      </c>
      <c r="AP62" s="7">
        <f t="shared" si="18"/>
        <v>4727.2700521873157</v>
      </c>
      <c r="AQ62" s="65">
        <f t="shared" si="19"/>
        <v>7.7500000000000013E-2</v>
      </c>
      <c r="AR62" s="7">
        <f t="shared" si="42"/>
        <v>35601.78386936817</v>
      </c>
      <c r="AS62" s="7">
        <f t="shared" si="43"/>
        <v>266537.91657270322</v>
      </c>
      <c r="AT62" s="7">
        <f t="shared" si="20"/>
        <v>731198.21613063139</v>
      </c>
      <c r="AU62" s="7">
        <f t="shared" si="6"/>
        <v>302139.70044207142</v>
      </c>
      <c r="AW62">
        <v>55</v>
      </c>
      <c r="AX62" s="160">
        <v>46508</v>
      </c>
      <c r="AY62" s="7">
        <f t="shared" si="44"/>
        <v>730381.95599836286</v>
      </c>
      <c r="AZ62" s="7">
        <f t="shared" si="45"/>
        <v>5361.5768515826985</v>
      </c>
      <c r="BA62" s="7">
        <f t="shared" si="46"/>
        <v>796.68962659293084</v>
      </c>
      <c r="BB62" s="65">
        <f t="shared" si="21"/>
        <v>1.3089419091750671E-2</v>
      </c>
      <c r="BC62" s="7">
        <f t="shared" si="22"/>
        <v>4564.8872249897677</v>
      </c>
      <c r="BD62" s="65">
        <f t="shared" si="23"/>
        <v>7.4999999999999997E-2</v>
      </c>
      <c r="BE62" s="7">
        <f t="shared" si="47"/>
        <v>37214.733628230191</v>
      </c>
      <c r="BF62" s="7">
        <f t="shared" si="48"/>
        <v>257671.99320881822</v>
      </c>
      <c r="BG62" s="7">
        <f t="shared" si="24"/>
        <v>729585.26637176995</v>
      </c>
      <c r="BH62" s="7">
        <f t="shared" si="7"/>
        <v>294886.72683704842</v>
      </c>
      <c r="BJ62">
        <v>55</v>
      </c>
      <c r="BK62" s="160">
        <v>46508</v>
      </c>
      <c r="BL62" s="7">
        <f t="shared" si="49"/>
        <v>728740.8305154366</v>
      </c>
      <c r="BM62" s="7">
        <f t="shared" si="50"/>
        <v>5230.927715470877</v>
      </c>
      <c r="BN62" s="7">
        <f t="shared" si="51"/>
        <v>828.11853110678112</v>
      </c>
      <c r="BO62" s="65">
        <f t="shared" si="25"/>
        <v>1.3636428696128716E-2</v>
      </c>
      <c r="BP62" s="7">
        <f t="shared" si="26"/>
        <v>4402.8091843640959</v>
      </c>
      <c r="BQ62" s="65">
        <f t="shared" si="27"/>
        <v>7.2499999999999995E-2</v>
      </c>
      <c r="BR62" s="7">
        <f t="shared" si="52"/>
        <v>38887.288015670107</v>
      </c>
      <c r="BS62" s="7">
        <f t="shared" si="53"/>
        <v>248813.73633522802</v>
      </c>
      <c r="BT62" s="7">
        <f t="shared" si="28"/>
        <v>727912.71198432986</v>
      </c>
      <c r="BU62" s="7">
        <f t="shared" si="8"/>
        <v>287701.02435089811</v>
      </c>
      <c r="BW62">
        <v>55</v>
      </c>
      <c r="BX62" s="160">
        <v>46508</v>
      </c>
      <c r="BY62" s="7">
        <f t="shared" si="54"/>
        <v>727039.75642167055</v>
      </c>
      <c r="BZ62" s="7">
        <f t="shared" si="55"/>
        <v>5101.5395330339725</v>
      </c>
      <c r="CA62" s="7">
        <f t="shared" si="56"/>
        <v>860.47428724089423</v>
      </c>
      <c r="CB62" s="65">
        <f t="shared" si="29"/>
        <v>1.420237525621915E-2</v>
      </c>
      <c r="CC62" s="7">
        <f t="shared" si="30"/>
        <v>4241.0652457930782</v>
      </c>
      <c r="CD62" s="65">
        <f t="shared" si="57"/>
        <v>7.0000000000000007E-2</v>
      </c>
      <c r="CE62" s="7">
        <f t="shared" si="58"/>
        <v>40620.717865570565</v>
      </c>
      <c r="CF62" s="7">
        <f t="shared" si="59"/>
        <v>239963.95645129797</v>
      </c>
      <c r="CG62" s="7">
        <f t="shared" si="31"/>
        <v>726179.28213442967</v>
      </c>
      <c r="CH62" s="7">
        <f t="shared" si="9"/>
        <v>280584.67431686854</v>
      </c>
    </row>
    <row r="63" spans="10:86" x14ac:dyDescent="0.3">
      <c r="J63">
        <v>56</v>
      </c>
      <c r="K63" s="160">
        <v>46539</v>
      </c>
      <c r="L63" s="7">
        <f t="shared" si="32"/>
        <v>734250.5342144469</v>
      </c>
      <c r="M63" s="7">
        <f t="shared" si="10"/>
        <v>5760.7123198624959</v>
      </c>
      <c r="N63" s="7">
        <f t="shared" si="0"/>
        <v>712.73989713817355</v>
      </c>
      <c r="O63" s="65">
        <f t="shared" si="11"/>
        <v>1.1648447453713542E-2</v>
      </c>
      <c r="P63" s="7">
        <f t="shared" si="67"/>
        <v>5047.9724227243223</v>
      </c>
      <c r="Q63" s="65">
        <f t="shared" si="2"/>
        <v>8.2500000000000004E-2</v>
      </c>
      <c r="R63" s="7">
        <f t="shared" si="12"/>
        <v>33262.205682690779</v>
      </c>
      <c r="S63" s="7">
        <f t="shared" si="33"/>
        <v>289337.68422960903</v>
      </c>
      <c r="T63" s="7">
        <f t="shared" si="3"/>
        <v>733537.7943173087</v>
      </c>
      <c r="U63" s="7">
        <f t="shared" si="4"/>
        <v>322599.88991229981</v>
      </c>
      <c r="W63">
        <v>56</v>
      </c>
      <c r="X63" s="160">
        <v>46539</v>
      </c>
      <c r="Y63" s="7">
        <f t="shared" si="34"/>
        <v>732752.86280569271</v>
      </c>
      <c r="Z63" s="7">
        <f t="shared" si="35"/>
        <v>5626.5067525070672</v>
      </c>
      <c r="AA63" s="7">
        <f t="shared" si="36"/>
        <v>741.48766713578243</v>
      </c>
      <c r="AB63" s="65">
        <f t="shared" si="13"/>
        <v>1.2143046390238221E-2</v>
      </c>
      <c r="AC63" s="7">
        <f t="shared" si="14"/>
        <v>4885.0190853712847</v>
      </c>
      <c r="AD63" s="65">
        <f t="shared" si="15"/>
        <v>0.08</v>
      </c>
      <c r="AE63" s="7">
        <f t="shared" si="37"/>
        <v>34788.624861443132</v>
      </c>
      <c r="AF63" s="7">
        <f t="shared" si="38"/>
        <v>280295.75327895267</v>
      </c>
      <c r="AG63" s="7">
        <f t="shared" si="16"/>
        <v>732011.37513855693</v>
      </c>
      <c r="AH63" s="7">
        <f t="shared" si="5"/>
        <v>315084.3781403958</v>
      </c>
      <c r="AJ63">
        <v>56</v>
      </c>
      <c r="AK63" s="160">
        <v>46539</v>
      </c>
      <c r="AL63" s="7">
        <f t="shared" si="39"/>
        <v>731198.21613063139</v>
      </c>
      <c r="AM63" s="7">
        <f t="shared" si="40"/>
        <v>5493.4490989467549</v>
      </c>
      <c r="AN63" s="7">
        <f t="shared" si="41"/>
        <v>771.12728643642731</v>
      </c>
      <c r="AO63" s="65">
        <f t="shared" si="17"/>
        <v>1.265529268685189E-2</v>
      </c>
      <c r="AP63" s="7">
        <f t="shared" si="18"/>
        <v>4722.3218125103276</v>
      </c>
      <c r="AQ63" s="65">
        <f t="shared" si="19"/>
        <v>7.7499999999999999E-2</v>
      </c>
      <c r="AR63" s="7">
        <f t="shared" si="42"/>
        <v>36372.911155804599</v>
      </c>
      <c r="AS63" s="7">
        <f t="shared" si="43"/>
        <v>271260.23838521354</v>
      </c>
      <c r="AT63" s="7">
        <f t="shared" si="20"/>
        <v>730427.08884419501</v>
      </c>
      <c r="AU63" s="7">
        <f t="shared" si="6"/>
        <v>307633.14954101812</v>
      </c>
      <c r="AW63">
        <v>56</v>
      </c>
      <c r="AX63" s="160">
        <v>46539</v>
      </c>
      <c r="AY63" s="7">
        <f t="shared" si="44"/>
        <v>729585.26637176995</v>
      </c>
      <c r="AZ63" s="7">
        <f t="shared" si="45"/>
        <v>5361.5768515826985</v>
      </c>
      <c r="BA63" s="7">
        <f t="shared" si="46"/>
        <v>801.66893675913707</v>
      </c>
      <c r="BB63" s="65">
        <f t="shared" si="21"/>
        <v>1.3185610626363212E-2</v>
      </c>
      <c r="BC63" s="7">
        <f t="shared" si="22"/>
        <v>4559.9079148235614</v>
      </c>
      <c r="BD63" s="65">
        <f t="shared" si="23"/>
        <v>7.4999999999999983E-2</v>
      </c>
      <c r="BE63" s="7">
        <f t="shared" si="47"/>
        <v>38016.40256498933</v>
      </c>
      <c r="BF63" s="7">
        <f t="shared" si="48"/>
        <v>262231.90112364176</v>
      </c>
      <c r="BG63" s="7">
        <f t="shared" si="24"/>
        <v>728783.59743501083</v>
      </c>
      <c r="BH63" s="7">
        <f t="shared" si="7"/>
        <v>300248.3036886311</v>
      </c>
      <c r="BJ63">
        <v>56</v>
      </c>
      <c r="BK63" s="160">
        <v>46539</v>
      </c>
      <c r="BL63" s="7">
        <f t="shared" si="49"/>
        <v>727912.71198432986</v>
      </c>
      <c r="BM63" s="7">
        <f t="shared" si="50"/>
        <v>5230.927715470877</v>
      </c>
      <c r="BN63" s="7">
        <f t="shared" si="51"/>
        <v>833.12174723221779</v>
      </c>
      <c r="BO63" s="65">
        <f t="shared" si="25"/>
        <v>1.3734422825963554E-2</v>
      </c>
      <c r="BP63" s="7">
        <f t="shared" si="26"/>
        <v>4397.8059682386593</v>
      </c>
      <c r="BQ63" s="65">
        <f t="shared" si="27"/>
        <v>7.2499999999999995E-2</v>
      </c>
      <c r="BR63" s="7">
        <f t="shared" si="52"/>
        <v>39720.409762902324</v>
      </c>
      <c r="BS63" s="7">
        <f t="shared" si="53"/>
        <v>253211.54230346667</v>
      </c>
      <c r="BT63" s="7">
        <f t="shared" si="28"/>
        <v>727079.59023709758</v>
      </c>
      <c r="BU63" s="7">
        <f t="shared" si="8"/>
        <v>292931.95206636901</v>
      </c>
      <c r="BW63">
        <v>56</v>
      </c>
      <c r="BX63" s="160">
        <v>46539</v>
      </c>
      <c r="BY63" s="7">
        <f t="shared" si="54"/>
        <v>726179.28213442967</v>
      </c>
      <c r="BZ63" s="7">
        <f t="shared" si="55"/>
        <v>5101.5395330339725</v>
      </c>
      <c r="CA63" s="7">
        <f t="shared" si="56"/>
        <v>865.49372058313293</v>
      </c>
      <c r="CB63" s="65">
        <f t="shared" si="29"/>
        <v>1.4302149486378438E-2</v>
      </c>
      <c r="CC63" s="7">
        <f t="shared" si="30"/>
        <v>4236.0458124508395</v>
      </c>
      <c r="CD63" s="65">
        <f t="shared" si="57"/>
        <v>6.9999999999999993E-2</v>
      </c>
      <c r="CE63" s="7">
        <f t="shared" si="58"/>
        <v>41486.211586153695</v>
      </c>
      <c r="CF63" s="7">
        <f t="shared" si="59"/>
        <v>244200.00226374881</v>
      </c>
      <c r="CG63" s="7">
        <f t="shared" si="31"/>
        <v>725313.78841384652</v>
      </c>
      <c r="CH63" s="7">
        <f t="shared" si="9"/>
        <v>285686.2138499025</v>
      </c>
    </row>
    <row r="64" spans="10:86" x14ac:dyDescent="0.3">
      <c r="J64">
        <v>57</v>
      </c>
      <c r="K64" s="160">
        <v>46569</v>
      </c>
      <c r="L64" s="7">
        <f t="shared" si="32"/>
        <v>733537.7943173087</v>
      </c>
      <c r="M64" s="7">
        <f t="shared" si="10"/>
        <v>5760.7123198624959</v>
      </c>
      <c r="N64" s="7">
        <f t="shared" si="0"/>
        <v>717.63998393099882</v>
      </c>
      <c r="O64" s="65">
        <f t="shared" si="11"/>
        <v>1.1739926523059021E-2</v>
      </c>
      <c r="P64" s="7">
        <f t="shared" si="67"/>
        <v>5043.072335931497</v>
      </c>
      <c r="Q64" s="65">
        <f t="shared" si="2"/>
        <v>8.2500000000000004E-2</v>
      </c>
      <c r="R64" s="7">
        <f t="shared" si="12"/>
        <v>33979.845666621775</v>
      </c>
      <c r="S64" s="7">
        <f t="shared" si="33"/>
        <v>294380.75656554051</v>
      </c>
      <c r="T64" s="7">
        <f t="shared" si="3"/>
        <v>732820.15433337772</v>
      </c>
      <c r="U64" s="7">
        <f t="shared" si="4"/>
        <v>328360.60223216226</v>
      </c>
      <c r="W64">
        <v>57</v>
      </c>
      <c r="X64" s="160">
        <v>46569</v>
      </c>
      <c r="Y64" s="7">
        <f t="shared" si="34"/>
        <v>732011.37513855693</v>
      </c>
      <c r="Z64" s="7">
        <f t="shared" si="35"/>
        <v>5626.5067525070672</v>
      </c>
      <c r="AA64" s="7">
        <f t="shared" si="36"/>
        <v>746.43091825002102</v>
      </c>
      <c r="AB64" s="65">
        <f t="shared" si="13"/>
        <v>1.2236382279312006E-2</v>
      </c>
      <c r="AC64" s="7">
        <f t="shared" si="14"/>
        <v>4880.0758342570462</v>
      </c>
      <c r="AD64" s="65">
        <f t="shared" si="15"/>
        <v>7.9999999999999988E-2</v>
      </c>
      <c r="AE64" s="7">
        <f t="shared" si="37"/>
        <v>35535.055779693153</v>
      </c>
      <c r="AF64" s="7">
        <f t="shared" si="38"/>
        <v>285175.82911320974</v>
      </c>
      <c r="AG64" s="7">
        <f t="shared" si="16"/>
        <v>731264.94422030693</v>
      </c>
      <c r="AH64" s="7">
        <f t="shared" si="5"/>
        <v>320710.88489290292</v>
      </c>
      <c r="AJ64">
        <v>57</v>
      </c>
      <c r="AK64" s="160">
        <v>46569</v>
      </c>
      <c r="AL64" s="7">
        <f t="shared" si="39"/>
        <v>730427.08884419501</v>
      </c>
      <c r="AM64" s="7">
        <f t="shared" si="40"/>
        <v>5493.4490989467549</v>
      </c>
      <c r="AN64" s="7">
        <f t="shared" si="41"/>
        <v>776.10748349466212</v>
      </c>
      <c r="AO64" s="65">
        <f t="shared" si="17"/>
        <v>1.2750471531214707E-2</v>
      </c>
      <c r="AP64" s="7">
        <f t="shared" si="18"/>
        <v>4717.3416154520928</v>
      </c>
      <c r="AQ64" s="65">
        <f t="shared" si="19"/>
        <v>7.7499999999999999E-2</v>
      </c>
      <c r="AR64" s="7">
        <f t="shared" si="42"/>
        <v>37149.018639299262</v>
      </c>
      <c r="AS64" s="7">
        <f t="shared" si="43"/>
        <v>275977.58000066562</v>
      </c>
      <c r="AT64" s="7">
        <f t="shared" si="20"/>
        <v>729650.98136070033</v>
      </c>
      <c r="AU64" s="7">
        <f t="shared" si="6"/>
        <v>313126.59863996488</v>
      </c>
      <c r="AW64">
        <v>57</v>
      </c>
      <c r="AX64" s="160">
        <v>46569</v>
      </c>
      <c r="AY64" s="7">
        <f t="shared" si="44"/>
        <v>728783.59743501083</v>
      </c>
      <c r="AZ64" s="7">
        <f t="shared" si="45"/>
        <v>5361.5768515826985</v>
      </c>
      <c r="BA64" s="7">
        <f t="shared" si="46"/>
        <v>806.67936761388137</v>
      </c>
      <c r="BB64" s="65">
        <f t="shared" si="21"/>
        <v>1.3282615642608235E-2</v>
      </c>
      <c r="BC64" s="7">
        <f t="shared" si="22"/>
        <v>4554.8974839688171</v>
      </c>
      <c r="BD64" s="65">
        <f t="shared" si="23"/>
        <v>7.4999999999999997E-2</v>
      </c>
      <c r="BE64" s="7">
        <f t="shared" si="47"/>
        <v>38823.081932603214</v>
      </c>
      <c r="BF64" s="7">
        <f t="shared" si="48"/>
        <v>266786.79860761057</v>
      </c>
      <c r="BG64" s="7">
        <f t="shared" si="24"/>
        <v>727976.91806739697</v>
      </c>
      <c r="BH64" s="7">
        <f t="shared" si="7"/>
        <v>305609.88054021378</v>
      </c>
      <c r="BJ64">
        <v>57</v>
      </c>
      <c r="BK64" s="160">
        <v>46569</v>
      </c>
      <c r="BL64" s="7">
        <f t="shared" si="49"/>
        <v>727079.59023709758</v>
      </c>
      <c r="BM64" s="7">
        <f t="shared" si="50"/>
        <v>5230.927715470877</v>
      </c>
      <c r="BN64" s="7">
        <f t="shared" si="51"/>
        <v>838.1551911217457</v>
      </c>
      <c r="BO64" s="65">
        <f t="shared" si="25"/>
        <v>1.3833234254562312E-2</v>
      </c>
      <c r="BP64" s="7">
        <f t="shared" si="26"/>
        <v>4392.7725243491313</v>
      </c>
      <c r="BQ64" s="65">
        <f t="shared" si="27"/>
        <v>7.2499999999999995E-2</v>
      </c>
      <c r="BR64" s="7">
        <f t="shared" si="52"/>
        <v>40558.56495402407</v>
      </c>
      <c r="BS64" s="7">
        <f t="shared" si="53"/>
        <v>257604.3148278158</v>
      </c>
      <c r="BT64" s="7">
        <f t="shared" si="28"/>
        <v>726241.43504597584</v>
      </c>
      <c r="BU64" s="7">
        <f t="shared" si="8"/>
        <v>298162.8797818399</v>
      </c>
      <c r="BW64">
        <v>57</v>
      </c>
      <c r="BX64" s="160">
        <v>46569</v>
      </c>
      <c r="BY64" s="7">
        <f t="shared" si="54"/>
        <v>725313.78841384652</v>
      </c>
      <c r="BZ64" s="7">
        <f t="shared" si="55"/>
        <v>5101.5395330339725</v>
      </c>
      <c r="CA64" s="7">
        <f t="shared" si="56"/>
        <v>870.542433953201</v>
      </c>
      <c r="CB64" s="65">
        <f t="shared" si="29"/>
        <v>1.4402744542170328E-2</v>
      </c>
      <c r="CC64" s="7">
        <f t="shared" si="30"/>
        <v>4230.9970990807715</v>
      </c>
      <c r="CD64" s="65">
        <f t="shared" si="57"/>
        <v>7.0000000000000007E-2</v>
      </c>
      <c r="CE64" s="7">
        <f t="shared" si="58"/>
        <v>42356.754020106899</v>
      </c>
      <c r="CF64" s="7">
        <f t="shared" si="59"/>
        <v>248430.99936282958</v>
      </c>
      <c r="CG64" s="7">
        <f t="shared" si="31"/>
        <v>724443.24597989337</v>
      </c>
      <c r="CH64" s="7">
        <f t="shared" si="9"/>
        <v>290787.75338293647</v>
      </c>
    </row>
    <row r="65" spans="10:86" x14ac:dyDescent="0.3">
      <c r="J65">
        <v>58</v>
      </c>
      <c r="K65" s="160">
        <v>46600</v>
      </c>
      <c r="L65" s="7">
        <f t="shared" si="32"/>
        <v>732820.15433337772</v>
      </c>
      <c r="M65" s="7">
        <f t="shared" si="10"/>
        <v>5760.7123198624959</v>
      </c>
      <c r="N65" s="7">
        <f t="shared" si="0"/>
        <v>722.57375882052384</v>
      </c>
      <c r="O65" s="65">
        <f t="shared" si="11"/>
        <v>1.1832214295107515E-2</v>
      </c>
      <c r="P65" s="7">
        <f t="shared" si="67"/>
        <v>5038.138561041972</v>
      </c>
      <c r="Q65" s="65">
        <f t="shared" si="2"/>
        <v>8.2500000000000004E-2</v>
      </c>
      <c r="R65" s="7">
        <f t="shared" si="12"/>
        <v>34702.419425442298</v>
      </c>
      <c r="S65" s="7">
        <f t="shared" si="33"/>
        <v>299418.89512658247</v>
      </c>
      <c r="T65" s="7">
        <f t="shared" si="3"/>
        <v>732097.58057455719</v>
      </c>
      <c r="U65" s="7">
        <f t="shared" si="4"/>
        <v>334121.31455202476</v>
      </c>
      <c r="W65">
        <v>58</v>
      </c>
      <c r="X65" s="160">
        <v>46600</v>
      </c>
      <c r="Y65" s="7">
        <f t="shared" si="34"/>
        <v>731264.94422030693</v>
      </c>
      <c r="Z65" s="7">
        <f t="shared" si="35"/>
        <v>5626.5067525070672</v>
      </c>
      <c r="AA65" s="7">
        <f t="shared" si="36"/>
        <v>751.40712437168713</v>
      </c>
      <c r="AB65" s="65">
        <f t="shared" si="13"/>
        <v>1.2330531586023551E-2</v>
      </c>
      <c r="AC65" s="7">
        <f t="shared" si="14"/>
        <v>4875.09962813538</v>
      </c>
      <c r="AD65" s="65">
        <f t="shared" si="15"/>
        <v>0.08</v>
      </c>
      <c r="AE65" s="7">
        <f t="shared" si="37"/>
        <v>36286.462904064843</v>
      </c>
      <c r="AF65" s="7">
        <f t="shared" si="38"/>
        <v>290050.92874134512</v>
      </c>
      <c r="AG65" s="7">
        <f t="shared" si="16"/>
        <v>730513.5370959352</v>
      </c>
      <c r="AH65" s="7">
        <f t="shared" si="5"/>
        <v>326337.39164540998</v>
      </c>
      <c r="AJ65">
        <v>58</v>
      </c>
      <c r="AK65" s="160">
        <v>46600</v>
      </c>
      <c r="AL65" s="7">
        <f t="shared" si="39"/>
        <v>729650.98136070033</v>
      </c>
      <c r="AM65" s="7">
        <f t="shared" si="40"/>
        <v>5493.4490989467549</v>
      </c>
      <c r="AN65" s="7">
        <f t="shared" si="41"/>
        <v>781.11984432556528</v>
      </c>
      <c r="AO65" s="65">
        <f t="shared" si="17"/>
        <v>1.2846468203779552E-2</v>
      </c>
      <c r="AP65" s="7">
        <f t="shared" si="18"/>
        <v>4712.3292546211896</v>
      </c>
      <c r="AQ65" s="65">
        <f t="shared" si="19"/>
        <v>7.7499999999999999E-2</v>
      </c>
      <c r="AR65" s="7">
        <f t="shared" si="42"/>
        <v>37930.138483624825</v>
      </c>
      <c r="AS65" s="7">
        <f t="shared" si="43"/>
        <v>280689.9092552868</v>
      </c>
      <c r="AT65" s="7">
        <f t="shared" si="20"/>
        <v>728869.86151637475</v>
      </c>
      <c r="AU65" s="7">
        <f t="shared" si="6"/>
        <v>318620.04773891164</v>
      </c>
      <c r="AW65">
        <v>58</v>
      </c>
      <c r="AX65" s="160">
        <v>46600</v>
      </c>
      <c r="AY65" s="7">
        <f t="shared" si="44"/>
        <v>727976.91806739697</v>
      </c>
      <c r="AZ65" s="7">
        <f t="shared" si="45"/>
        <v>5361.5768515826985</v>
      </c>
      <c r="BA65" s="7">
        <f t="shared" si="46"/>
        <v>811.72111366146783</v>
      </c>
      <c r="BB65" s="65">
        <f t="shared" si="21"/>
        <v>1.3380442596719546E-2</v>
      </c>
      <c r="BC65" s="7">
        <f t="shared" si="22"/>
        <v>4549.8557379212307</v>
      </c>
      <c r="BD65" s="65">
        <f t="shared" si="23"/>
        <v>7.4999999999999997E-2</v>
      </c>
      <c r="BE65" s="7">
        <f t="shared" si="47"/>
        <v>39634.803046264686</v>
      </c>
      <c r="BF65" s="7">
        <f t="shared" si="48"/>
        <v>271336.65434553183</v>
      </c>
      <c r="BG65" s="7">
        <f t="shared" si="24"/>
        <v>727165.19695373555</v>
      </c>
      <c r="BH65" s="7">
        <f t="shared" si="7"/>
        <v>310971.45739179652</v>
      </c>
      <c r="BJ65">
        <v>58</v>
      </c>
      <c r="BK65" s="160">
        <v>46600</v>
      </c>
      <c r="BL65" s="7">
        <f t="shared" si="49"/>
        <v>726241.43504597584</v>
      </c>
      <c r="BM65" s="7">
        <f t="shared" si="50"/>
        <v>5230.927715470877</v>
      </c>
      <c r="BN65" s="7">
        <f t="shared" si="51"/>
        <v>843.21904540143987</v>
      </c>
      <c r="BO65" s="65">
        <f t="shared" si="25"/>
        <v>1.3932871434382842E-2</v>
      </c>
      <c r="BP65" s="7">
        <f t="shared" si="26"/>
        <v>4387.7086700694372</v>
      </c>
      <c r="BQ65" s="65">
        <f t="shared" si="27"/>
        <v>7.2499999999999995E-2</v>
      </c>
      <c r="BR65" s="7">
        <f t="shared" si="52"/>
        <v>41401.783999425512</v>
      </c>
      <c r="BS65" s="7">
        <f t="shared" si="53"/>
        <v>261992.02349788524</v>
      </c>
      <c r="BT65" s="7">
        <f t="shared" si="28"/>
        <v>725398.21600057441</v>
      </c>
      <c r="BU65" s="7">
        <f t="shared" si="8"/>
        <v>303393.80749731074</v>
      </c>
      <c r="BW65">
        <v>58</v>
      </c>
      <c r="BX65" s="160">
        <v>46600</v>
      </c>
      <c r="BY65" s="7">
        <f t="shared" si="54"/>
        <v>724443.24597989337</v>
      </c>
      <c r="BZ65" s="7">
        <f t="shared" si="55"/>
        <v>5101.5395330339725</v>
      </c>
      <c r="CA65" s="7">
        <f t="shared" si="56"/>
        <v>875.62059815126122</v>
      </c>
      <c r="CB65" s="65">
        <f t="shared" si="29"/>
        <v>1.4504168871921217E-2</v>
      </c>
      <c r="CC65" s="7">
        <f t="shared" si="30"/>
        <v>4225.9189348827113</v>
      </c>
      <c r="CD65" s="65">
        <f t="shared" si="57"/>
        <v>7.0000000000000007E-2</v>
      </c>
      <c r="CE65" s="7">
        <f t="shared" si="58"/>
        <v>43232.37461825816</v>
      </c>
      <c r="CF65" s="7">
        <f t="shared" si="59"/>
        <v>252656.91829771228</v>
      </c>
      <c r="CG65" s="7">
        <f t="shared" si="31"/>
        <v>723567.62538174214</v>
      </c>
      <c r="CH65" s="7">
        <f t="shared" si="9"/>
        <v>295889.29291597044</v>
      </c>
    </row>
    <row r="66" spans="10:86" x14ac:dyDescent="0.3">
      <c r="J66">
        <v>59</v>
      </c>
      <c r="K66" s="160">
        <v>46631</v>
      </c>
      <c r="L66" s="7">
        <f t="shared" si="32"/>
        <v>732097.58057455719</v>
      </c>
      <c r="M66" s="7">
        <f t="shared" si="10"/>
        <v>5760.7123198624959</v>
      </c>
      <c r="N66" s="7">
        <f t="shared" si="0"/>
        <v>727.54145341241474</v>
      </c>
      <c r="O66" s="65">
        <f t="shared" si="11"/>
        <v>1.1925319346223217E-2</v>
      </c>
      <c r="P66" s="7">
        <f t="shared" si="67"/>
        <v>5033.1708664500811</v>
      </c>
      <c r="Q66" s="65">
        <f t="shared" si="2"/>
        <v>8.2500000000000018E-2</v>
      </c>
      <c r="R66" s="7">
        <f t="shared" si="12"/>
        <v>35429.960878854712</v>
      </c>
      <c r="S66" s="7">
        <f t="shared" si="33"/>
        <v>304452.06599303253</v>
      </c>
      <c r="T66" s="7">
        <f t="shared" si="3"/>
        <v>731370.0391211448</v>
      </c>
      <c r="U66" s="7">
        <f t="shared" si="4"/>
        <v>339882.02687188727</v>
      </c>
      <c r="W66">
        <v>59</v>
      </c>
      <c r="X66" s="160">
        <v>46631</v>
      </c>
      <c r="Y66" s="7">
        <f t="shared" si="34"/>
        <v>730513.5370959352</v>
      </c>
      <c r="Z66" s="7">
        <f t="shared" si="35"/>
        <v>5626.5067525070672</v>
      </c>
      <c r="AA66" s="7">
        <f t="shared" si="36"/>
        <v>756.41650520083203</v>
      </c>
      <c r="AB66" s="65">
        <f t="shared" si="13"/>
        <v>1.2425502884579593E-2</v>
      </c>
      <c r="AC66" s="7">
        <f t="shared" si="14"/>
        <v>4870.0902473062351</v>
      </c>
      <c r="AD66" s="65">
        <f t="shared" si="15"/>
        <v>0.08</v>
      </c>
      <c r="AE66" s="7">
        <f t="shared" si="37"/>
        <v>37042.879409265675</v>
      </c>
      <c r="AF66" s="7">
        <f t="shared" si="38"/>
        <v>294921.01898865134</v>
      </c>
      <c r="AG66" s="7">
        <f t="shared" si="16"/>
        <v>729757.12059073441</v>
      </c>
      <c r="AH66" s="7">
        <f t="shared" si="5"/>
        <v>331963.89839791704</v>
      </c>
      <c r="AJ66">
        <v>59</v>
      </c>
      <c r="AK66" s="160">
        <v>46631</v>
      </c>
      <c r="AL66" s="7">
        <f t="shared" si="39"/>
        <v>728869.86151637475</v>
      </c>
      <c r="AM66" s="7">
        <f t="shared" si="40"/>
        <v>5493.4490989467549</v>
      </c>
      <c r="AN66" s="7">
        <f t="shared" si="41"/>
        <v>786.16457665350117</v>
      </c>
      <c r="AO66" s="65">
        <f t="shared" si="17"/>
        <v>1.2943291275914653E-2</v>
      </c>
      <c r="AP66" s="7">
        <f t="shared" si="18"/>
        <v>4707.2845222932538</v>
      </c>
      <c r="AQ66" s="65">
        <f t="shared" si="19"/>
        <v>7.7499999999999999E-2</v>
      </c>
      <c r="AR66" s="7">
        <f t="shared" si="42"/>
        <v>38716.303060278326</v>
      </c>
      <c r="AS66" s="7">
        <f t="shared" si="43"/>
        <v>285397.19377758005</v>
      </c>
      <c r="AT66" s="7">
        <f t="shared" si="20"/>
        <v>728083.69693972124</v>
      </c>
      <c r="AU66" s="7">
        <f t="shared" si="6"/>
        <v>324113.49683785834</v>
      </c>
      <c r="AW66">
        <v>59</v>
      </c>
      <c r="AX66" s="160">
        <v>46631</v>
      </c>
      <c r="AY66" s="7">
        <f t="shared" si="44"/>
        <v>727165.19695373555</v>
      </c>
      <c r="AZ66" s="7">
        <f t="shared" si="45"/>
        <v>5361.5768515826985</v>
      </c>
      <c r="BA66" s="7">
        <f t="shared" si="46"/>
        <v>816.79437062185207</v>
      </c>
      <c r="BB66" s="65">
        <f t="shared" si="21"/>
        <v>1.3479100056662679E-2</v>
      </c>
      <c r="BC66" s="7">
        <f t="shared" si="22"/>
        <v>4544.7824809608464</v>
      </c>
      <c r="BD66" s="65">
        <f t="shared" si="23"/>
        <v>7.4999999999999983E-2</v>
      </c>
      <c r="BE66" s="7">
        <f t="shared" si="47"/>
        <v>40451.597416886536</v>
      </c>
      <c r="BF66" s="7">
        <f t="shared" si="48"/>
        <v>275881.43682649266</v>
      </c>
      <c r="BG66" s="7">
        <f t="shared" si="24"/>
        <v>726348.40258311364</v>
      </c>
      <c r="BH66" s="7">
        <f t="shared" si="7"/>
        <v>316333.0342433792</v>
      </c>
      <c r="BJ66">
        <v>59</v>
      </c>
      <c r="BK66" s="160">
        <v>46631</v>
      </c>
      <c r="BL66" s="7">
        <f t="shared" si="49"/>
        <v>725398.21600057441</v>
      </c>
      <c r="BM66" s="7">
        <f t="shared" si="50"/>
        <v>5230.927715470877</v>
      </c>
      <c r="BN66" s="7">
        <f t="shared" si="51"/>
        <v>848.31349380073971</v>
      </c>
      <c r="BO66" s="65">
        <f t="shared" si="25"/>
        <v>1.403334292953488E-2</v>
      </c>
      <c r="BP66" s="7">
        <f t="shared" si="26"/>
        <v>4382.6142216701373</v>
      </c>
      <c r="BQ66" s="65">
        <f t="shared" si="27"/>
        <v>7.2500000000000009E-2</v>
      </c>
      <c r="BR66" s="7">
        <f t="shared" si="52"/>
        <v>42250.097493226254</v>
      </c>
      <c r="BS66" s="7">
        <f t="shared" si="53"/>
        <v>266374.63771955535</v>
      </c>
      <c r="BT66" s="7">
        <f t="shared" si="28"/>
        <v>724549.90250677371</v>
      </c>
      <c r="BU66" s="7">
        <f t="shared" si="8"/>
        <v>308624.73521278158</v>
      </c>
      <c r="BW66">
        <v>59</v>
      </c>
      <c r="BX66" s="160">
        <v>46631</v>
      </c>
      <c r="BY66" s="7">
        <f t="shared" si="54"/>
        <v>723567.62538174214</v>
      </c>
      <c r="BZ66" s="7">
        <f t="shared" si="55"/>
        <v>5101.5395330339725</v>
      </c>
      <c r="CA66" s="7">
        <f t="shared" si="56"/>
        <v>880.72838497380963</v>
      </c>
      <c r="CB66" s="65">
        <f t="shared" si="29"/>
        <v>1.4606431035537038E-2</v>
      </c>
      <c r="CC66" s="7">
        <f t="shared" si="30"/>
        <v>4220.8111480601629</v>
      </c>
      <c r="CD66" s="65">
        <f t="shared" si="57"/>
        <v>7.0000000000000007E-2</v>
      </c>
      <c r="CE66" s="7">
        <f t="shared" si="58"/>
        <v>44113.103003231969</v>
      </c>
      <c r="CF66" s="7">
        <f t="shared" si="59"/>
        <v>256877.72944577245</v>
      </c>
      <c r="CG66" s="7">
        <f t="shared" si="31"/>
        <v>722686.89699676831</v>
      </c>
      <c r="CH66" s="7">
        <f t="shared" si="9"/>
        <v>300990.8324490044</v>
      </c>
    </row>
    <row r="67" spans="10:86" x14ac:dyDescent="0.3">
      <c r="J67">
        <v>60</v>
      </c>
      <c r="K67" s="160">
        <v>46661</v>
      </c>
      <c r="L67" s="7">
        <f t="shared" si="32"/>
        <v>731370.0391211448</v>
      </c>
      <c r="M67" s="7">
        <f t="shared" si="10"/>
        <v>5760.7123198624959</v>
      </c>
      <c r="N67" s="7">
        <f t="shared" si="0"/>
        <v>732.54330090462554</v>
      </c>
      <c r="O67" s="65">
        <f t="shared" si="11"/>
        <v>1.2019250366638874E-2</v>
      </c>
      <c r="P67" s="7">
        <f t="shared" si="67"/>
        <v>5028.1690189578703</v>
      </c>
      <c r="Q67" s="65">
        <f t="shared" si="2"/>
        <v>8.2500000000000004E-2</v>
      </c>
      <c r="R67" s="7">
        <f t="shared" si="12"/>
        <v>36162.504179759337</v>
      </c>
      <c r="S67" s="7">
        <f t="shared" si="33"/>
        <v>309480.23501199041</v>
      </c>
      <c r="T67" s="7">
        <f t="shared" si="3"/>
        <v>730637.49582024012</v>
      </c>
      <c r="U67" s="7">
        <f t="shared" si="4"/>
        <v>345642.73919174977</v>
      </c>
      <c r="W67">
        <v>60</v>
      </c>
      <c r="X67" s="160">
        <v>46661</v>
      </c>
      <c r="Y67" s="7">
        <f t="shared" si="34"/>
        <v>729757.12059073441</v>
      </c>
      <c r="Z67" s="7">
        <f t="shared" si="35"/>
        <v>5626.5067525070672</v>
      </c>
      <c r="AA67" s="7">
        <f t="shared" si="36"/>
        <v>761.45928190217091</v>
      </c>
      <c r="AB67" s="65">
        <f t="shared" si="13"/>
        <v>1.2521304862951232E-2</v>
      </c>
      <c r="AC67" s="7">
        <f t="shared" si="14"/>
        <v>4865.0474706048963</v>
      </c>
      <c r="AD67" s="65">
        <f t="shared" si="15"/>
        <v>0.08</v>
      </c>
      <c r="AE67" s="7">
        <f t="shared" si="37"/>
        <v>37804.338691167846</v>
      </c>
      <c r="AF67" s="7">
        <f t="shared" si="38"/>
        <v>299786.06645925622</v>
      </c>
      <c r="AG67" s="7">
        <f t="shared" si="16"/>
        <v>728995.66130883223</v>
      </c>
      <c r="AH67" s="7">
        <f t="shared" si="5"/>
        <v>337590.40515042405</v>
      </c>
      <c r="AJ67">
        <v>60</v>
      </c>
      <c r="AK67" s="160">
        <v>46661</v>
      </c>
      <c r="AL67" s="7">
        <f t="shared" si="39"/>
        <v>728083.69693972124</v>
      </c>
      <c r="AM67" s="7">
        <f t="shared" si="40"/>
        <v>5493.4490989467549</v>
      </c>
      <c r="AN67" s="7">
        <f t="shared" si="41"/>
        <v>791.24188954438887</v>
      </c>
      <c r="AO67" s="65">
        <f t="shared" si="17"/>
        <v>1.3040949432656723E-2</v>
      </c>
      <c r="AP67" s="7">
        <f t="shared" si="18"/>
        <v>4702.2072094023661</v>
      </c>
      <c r="AQ67" s="65">
        <f t="shared" si="19"/>
        <v>7.7499999999999999E-2</v>
      </c>
      <c r="AR67" s="7">
        <f t="shared" si="42"/>
        <v>39507.544949822717</v>
      </c>
      <c r="AS67" s="7">
        <f t="shared" si="43"/>
        <v>290099.40098698239</v>
      </c>
      <c r="AT67" s="7">
        <f t="shared" si="20"/>
        <v>727292.45505017682</v>
      </c>
      <c r="AU67" s="7">
        <f t="shared" si="6"/>
        <v>329606.9459368051</v>
      </c>
      <c r="AW67">
        <v>60</v>
      </c>
      <c r="AX67" s="160">
        <v>46661</v>
      </c>
      <c r="AY67" s="7">
        <f t="shared" si="44"/>
        <v>726348.40258311364</v>
      </c>
      <c r="AZ67" s="7">
        <f t="shared" si="45"/>
        <v>5361.5768515826985</v>
      </c>
      <c r="BA67" s="7">
        <f t="shared" si="46"/>
        <v>821.89933543823827</v>
      </c>
      <c r="BB67" s="65">
        <f t="shared" si="21"/>
        <v>1.3578596703983654E-2</v>
      </c>
      <c r="BC67" s="7">
        <f t="shared" si="22"/>
        <v>4539.6775161444602</v>
      </c>
      <c r="BD67" s="65">
        <f t="shared" si="23"/>
        <v>7.5000000000000011E-2</v>
      </c>
      <c r="BE67" s="7">
        <f t="shared" si="47"/>
        <v>41273.496752324776</v>
      </c>
      <c r="BF67" s="7">
        <f t="shared" si="48"/>
        <v>280421.11434263713</v>
      </c>
      <c r="BG67" s="7">
        <f t="shared" si="24"/>
        <v>725526.50324767537</v>
      </c>
      <c r="BH67" s="7">
        <f t="shared" si="7"/>
        <v>321694.61109496187</v>
      </c>
      <c r="BJ67">
        <v>60</v>
      </c>
      <c r="BK67" s="160">
        <v>46661</v>
      </c>
      <c r="BL67" s="7">
        <f t="shared" si="49"/>
        <v>724549.90250677371</v>
      </c>
      <c r="BM67" s="7">
        <f t="shared" si="50"/>
        <v>5230.927715470877</v>
      </c>
      <c r="BN67" s="7">
        <f t="shared" si="51"/>
        <v>853.43872115911927</v>
      </c>
      <c r="BO67" s="65">
        <f t="shared" si="25"/>
        <v>1.4134657417628576E-2</v>
      </c>
      <c r="BP67" s="7">
        <f t="shared" si="26"/>
        <v>4377.4889943117578</v>
      </c>
      <c r="BQ67" s="65">
        <f t="shared" si="27"/>
        <v>7.2499999999999995E-2</v>
      </c>
      <c r="BR67" s="7">
        <f t="shared" si="52"/>
        <v>43103.536214385371</v>
      </c>
      <c r="BS67" s="7">
        <f t="shared" si="53"/>
        <v>270752.12671386712</v>
      </c>
      <c r="BT67" s="7">
        <f t="shared" si="28"/>
        <v>723696.46378561459</v>
      </c>
      <c r="BU67" s="7">
        <f t="shared" si="8"/>
        <v>313855.66292825248</v>
      </c>
      <c r="BW67">
        <v>60</v>
      </c>
      <c r="BX67" s="160">
        <v>46661</v>
      </c>
      <c r="BY67" s="7">
        <f t="shared" si="54"/>
        <v>722686.89699676831</v>
      </c>
      <c r="BZ67" s="7">
        <f t="shared" si="55"/>
        <v>5101.5395330339725</v>
      </c>
      <c r="CA67" s="7">
        <f t="shared" si="56"/>
        <v>885.86596721949081</v>
      </c>
      <c r="CB67" s="65">
        <f t="shared" si="29"/>
        <v>1.4709539706351457E-2</v>
      </c>
      <c r="CC67" s="7">
        <f t="shared" si="30"/>
        <v>4215.6735658144817</v>
      </c>
      <c r="CD67" s="65">
        <f t="shared" si="57"/>
        <v>6.9999999999999993E-2</v>
      </c>
      <c r="CE67" s="7">
        <f t="shared" si="58"/>
        <v>44998.96897045146</v>
      </c>
      <c r="CF67" s="7">
        <f t="shared" si="59"/>
        <v>261093.40301158692</v>
      </c>
      <c r="CG67" s="7">
        <f t="shared" si="31"/>
        <v>721801.03102954885</v>
      </c>
      <c r="CH67" s="7">
        <f t="shared" si="9"/>
        <v>306092.37198203837</v>
      </c>
    </row>
    <row r="68" spans="10:86" x14ac:dyDescent="0.3">
      <c r="J68">
        <v>61</v>
      </c>
      <c r="K68" s="160">
        <v>46692</v>
      </c>
      <c r="L68" s="7">
        <f t="shared" si="32"/>
        <v>730637.49582024012</v>
      </c>
      <c r="M68" s="7">
        <f t="shared" si="10"/>
        <v>5760.7123198624959</v>
      </c>
      <c r="N68" s="7">
        <f t="shared" si="0"/>
        <v>737.57953609834476</v>
      </c>
      <c r="O68" s="65">
        <f t="shared" si="11"/>
        <v>1.2114016162342906E-2</v>
      </c>
      <c r="P68" s="7">
        <f t="shared" si="67"/>
        <v>5023.1327837641511</v>
      </c>
      <c r="Q68" s="65">
        <f t="shared" si="2"/>
        <v>8.2500000000000004E-2</v>
      </c>
      <c r="R68" s="7">
        <f t="shared" si="12"/>
        <v>36900.083715857683</v>
      </c>
      <c r="S68" s="7">
        <f t="shared" si="33"/>
        <v>314503.36779575457</v>
      </c>
      <c r="T68" s="7">
        <f t="shared" si="3"/>
        <v>729899.91628414183</v>
      </c>
      <c r="U68" s="7">
        <f t="shared" si="4"/>
        <v>351403.45151161228</v>
      </c>
      <c r="W68">
        <v>61</v>
      </c>
      <c r="X68" s="160">
        <v>46692</v>
      </c>
      <c r="Y68" s="7">
        <f t="shared" si="34"/>
        <v>728995.66130883223</v>
      </c>
      <c r="Z68" s="7">
        <f t="shared" si="35"/>
        <v>5626.5067525070672</v>
      </c>
      <c r="AA68" s="7">
        <f t="shared" si="36"/>
        <v>766.53567711485175</v>
      </c>
      <c r="AB68" s="65">
        <f t="shared" si="13"/>
        <v>1.2617946324760626E-2</v>
      </c>
      <c r="AC68" s="7">
        <f t="shared" si="14"/>
        <v>4859.9710753922154</v>
      </c>
      <c r="AD68" s="65">
        <f t="shared" si="15"/>
        <v>0.08</v>
      </c>
      <c r="AE68" s="7">
        <f t="shared" si="37"/>
        <v>38570.874368282697</v>
      </c>
      <c r="AF68" s="7">
        <f t="shared" si="38"/>
        <v>304646.03753464844</v>
      </c>
      <c r="AG68" s="7">
        <f t="shared" si="16"/>
        <v>728229.12563171738</v>
      </c>
      <c r="AH68" s="7">
        <f t="shared" si="5"/>
        <v>343216.91190293111</v>
      </c>
      <c r="AJ68">
        <v>61</v>
      </c>
      <c r="AK68" s="160">
        <v>46692</v>
      </c>
      <c r="AL68" s="7">
        <f t="shared" si="39"/>
        <v>727292.45505017682</v>
      </c>
      <c r="AM68" s="7">
        <f t="shared" si="40"/>
        <v>5493.4490989467549</v>
      </c>
      <c r="AN68" s="7">
        <f t="shared" si="41"/>
        <v>796.35199341436328</v>
      </c>
      <c r="AO68" s="65">
        <f t="shared" si="17"/>
        <v>1.3139451474597058E-2</v>
      </c>
      <c r="AP68" s="7">
        <f t="shared" si="18"/>
        <v>4697.0971055323917</v>
      </c>
      <c r="AQ68" s="65">
        <f t="shared" si="19"/>
        <v>7.7499999999999999E-2</v>
      </c>
      <c r="AR68" s="7">
        <f t="shared" si="42"/>
        <v>40303.89694323708</v>
      </c>
      <c r="AS68" s="7">
        <f t="shared" si="43"/>
        <v>294796.49809251481</v>
      </c>
      <c r="AT68" s="7">
        <f t="shared" si="20"/>
        <v>726496.10305676248</v>
      </c>
      <c r="AU68" s="7">
        <f t="shared" si="6"/>
        <v>335100.39503575186</v>
      </c>
      <c r="AW68">
        <v>61</v>
      </c>
      <c r="AX68" s="160">
        <v>46692</v>
      </c>
      <c r="AY68" s="7">
        <f t="shared" si="44"/>
        <v>725526.50324767537</v>
      </c>
      <c r="AZ68" s="7">
        <f t="shared" si="45"/>
        <v>5361.5768515826985</v>
      </c>
      <c r="BA68" s="7">
        <f t="shared" si="46"/>
        <v>827.036206284728</v>
      </c>
      <c r="BB68" s="65">
        <f t="shared" si="21"/>
        <v>1.3678941335694802E-2</v>
      </c>
      <c r="BC68" s="7">
        <f t="shared" si="22"/>
        <v>4534.5406452979705</v>
      </c>
      <c r="BD68" s="65">
        <f t="shared" si="23"/>
        <v>7.4999999999999997E-2</v>
      </c>
      <c r="BE68" s="7">
        <f t="shared" si="47"/>
        <v>42100.532958609503</v>
      </c>
      <c r="BF68" s="7">
        <f t="shared" si="48"/>
        <v>284955.65498793509</v>
      </c>
      <c r="BG68" s="7">
        <f t="shared" si="24"/>
        <v>724699.4670413906</v>
      </c>
      <c r="BH68" s="7">
        <f t="shared" si="7"/>
        <v>327056.18794654461</v>
      </c>
      <c r="BJ68">
        <v>61</v>
      </c>
      <c r="BK68" s="160">
        <v>46692</v>
      </c>
      <c r="BL68" s="7">
        <f t="shared" si="49"/>
        <v>723696.46378561459</v>
      </c>
      <c r="BM68" s="7">
        <f t="shared" si="50"/>
        <v>5230.927715470877</v>
      </c>
      <c r="BN68" s="7">
        <f t="shared" si="51"/>
        <v>858.59491343278933</v>
      </c>
      <c r="BO68" s="65">
        <f t="shared" si="25"/>
        <v>1.4236823691659822E-2</v>
      </c>
      <c r="BP68" s="7">
        <f t="shared" si="26"/>
        <v>4372.3328020380877</v>
      </c>
      <c r="BQ68" s="65">
        <f t="shared" si="27"/>
        <v>7.2499999999999995E-2</v>
      </c>
      <c r="BR68" s="7">
        <f t="shared" si="52"/>
        <v>43962.13112781816</v>
      </c>
      <c r="BS68" s="7">
        <f t="shared" si="53"/>
        <v>275124.45951590524</v>
      </c>
      <c r="BT68" s="7">
        <f t="shared" si="28"/>
        <v>722837.86887218175</v>
      </c>
      <c r="BU68" s="7">
        <f t="shared" si="8"/>
        <v>319086.59064372338</v>
      </c>
      <c r="BW68">
        <v>61</v>
      </c>
      <c r="BX68" s="160">
        <v>46692</v>
      </c>
      <c r="BY68" s="7">
        <f t="shared" si="54"/>
        <v>721801.03102954885</v>
      </c>
      <c r="BZ68" s="7">
        <f t="shared" si="55"/>
        <v>5101.5395330339725</v>
      </c>
      <c r="CA68" s="7">
        <f t="shared" si="56"/>
        <v>891.0335186949369</v>
      </c>
      <c r="CB68" s="65">
        <f t="shared" si="29"/>
        <v>1.4813503673010854E-2</v>
      </c>
      <c r="CC68" s="7">
        <f t="shared" si="30"/>
        <v>4210.5060143390356</v>
      </c>
      <c r="CD68" s="65">
        <f t="shared" si="57"/>
        <v>7.0000000000000007E-2</v>
      </c>
      <c r="CE68" s="7">
        <f t="shared" si="58"/>
        <v>45890.002489146398</v>
      </c>
      <c r="CF68" s="7">
        <f t="shared" si="59"/>
        <v>265303.90902592597</v>
      </c>
      <c r="CG68" s="7">
        <f t="shared" si="31"/>
        <v>720909.99751085392</v>
      </c>
      <c r="CH68" s="7">
        <f t="shared" si="9"/>
        <v>311193.91151507234</v>
      </c>
    </row>
    <row r="69" spans="10:86" x14ac:dyDescent="0.3">
      <c r="J69">
        <v>62</v>
      </c>
      <c r="K69" s="160">
        <v>46722</v>
      </c>
      <c r="L69" s="7">
        <f t="shared" si="32"/>
        <v>729899.91628414183</v>
      </c>
      <c r="M69" s="7">
        <f t="shared" si="10"/>
        <v>5760.7123198624959</v>
      </c>
      <c r="N69" s="7">
        <f t="shared" si="0"/>
        <v>742.65039540902035</v>
      </c>
      <c r="O69" s="65">
        <f t="shared" si="11"/>
        <v>1.2209625657004432E-2</v>
      </c>
      <c r="P69" s="7">
        <f t="shared" si="67"/>
        <v>5018.0619244534755</v>
      </c>
      <c r="Q69" s="65">
        <f t="shared" si="2"/>
        <v>8.2500000000000018E-2</v>
      </c>
      <c r="R69" s="7">
        <f t="shared" si="12"/>
        <v>37642.734111266705</v>
      </c>
      <c r="S69" s="7">
        <f t="shared" si="33"/>
        <v>319521.42972020805</v>
      </c>
      <c r="T69" s="7">
        <f t="shared" si="3"/>
        <v>729157.26588873286</v>
      </c>
      <c r="U69" s="7">
        <f t="shared" si="4"/>
        <v>357164.16383147473</v>
      </c>
      <c r="W69">
        <v>62</v>
      </c>
      <c r="X69" s="160">
        <v>46722</v>
      </c>
      <c r="Y69" s="7">
        <f t="shared" si="34"/>
        <v>728229.12563171738</v>
      </c>
      <c r="Z69" s="7">
        <f t="shared" si="35"/>
        <v>5626.5067525070672</v>
      </c>
      <c r="AA69" s="7">
        <f t="shared" si="36"/>
        <v>771.64591496228422</v>
      </c>
      <c r="AB69" s="65">
        <f t="shared" si="13"/>
        <v>1.2715436191205411E-2</v>
      </c>
      <c r="AC69" s="7">
        <f t="shared" si="14"/>
        <v>4854.860837544783</v>
      </c>
      <c r="AD69" s="65">
        <f t="shared" si="15"/>
        <v>0.08</v>
      </c>
      <c r="AE69" s="7">
        <f t="shared" si="37"/>
        <v>39342.52028324498</v>
      </c>
      <c r="AF69" s="7">
        <f t="shared" si="38"/>
        <v>309500.89837219322</v>
      </c>
      <c r="AG69" s="7">
        <f t="shared" si="16"/>
        <v>727457.4797167551</v>
      </c>
      <c r="AH69" s="7">
        <f t="shared" si="5"/>
        <v>348843.41865543817</v>
      </c>
      <c r="AJ69">
        <v>62</v>
      </c>
      <c r="AK69" s="160">
        <v>46722</v>
      </c>
      <c r="AL69" s="7">
        <f t="shared" si="39"/>
        <v>726496.10305676248</v>
      </c>
      <c r="AM69" s="7">
        <f t="shared" si="40"/>
        <v>5493.4490989467549</v>
      </c>
      <c r="AN69" s="7">
        <f t="shared" si="41"/>
        <v>801.49510003849718</v>
      </c>
      <c r="AO69" s="65">
        <f t="shared" si="17"/>
        <v>1.3238806319805542E-2</v>
      </c>
      <c r="AP69" s="7">
        <f t="shared" si="18"/>
        <v>4691.9539989082577</v>
      </c>
      <c r="AQ69" s="65">
        <f t="shared" si="19"/>
        <v>7.7499999999999999E-2</v>
      </c>
      <c r="AR69" s="7">
        <f t="shared" si="42"/>
        <v>41105.392043275577</v>
      </c>
      <c r="AS69" s="7">
        <f t="shared" si="43"/>
        <v>299488.4520914231</v>
      </c>
      <c r="AT69" s="7">
        <f t="shared" si="20"/>
        <v>725694.60795672401</v>
      </c>
      <c r="AU69" s="7">
        <f t="shared" si="6"/>
        <v>340593.84413469868</v>
      </c>
      <c r="AW69">
        <v>62</v>
      </c>
      <c r="AX69" s="160">
        <v>46722</v>
      </c>
      <c r="AY69" s="7">
        <f t="shared" si="44"/>
        <v>724699.4670413906</v>
      </c>
      <c r="AZ69" s="7">
        <f t="shared" si="45"/>
        <v>5361.5768515826985</v>
      </c>
      <c r="BA69" s="7">
        <f t="shared" si="46"/>
        <v>832.20518257400727</v>
      </c>
      <c r="BB69" s="65">
        <f t="shared" si="21"/>
        <v>1.3780142866198244E-2</v>
      </c>
      <c r="BC69" s="7">
        <f t="shared" si="22"/>
        <v>4529.3716690086912</v>
      </c>
      <c r="BD69" s="65">
        <f t="shared" si="23"/>
        <v>7.5000000000000011E-2</v>
      </c>
      <c r="BE69" s="7">
        <f t="shared" si="47"/>
        <v>42932.738141183509</v>
      </c>
      <c r="BF69" s="7">
        <f t="shared" si="48"/>
        <v>289485.02665694378</v>
      </c>
      <c r="BG69" s="7">
        <f t="shared" si="24"/>
        <v>723867.26185881661</v>
      </c>
      <c r="BH69" s="7">
        <f t="shared" si="7"/>
        <v>332417.76479812729</v>
      </c>
      <c r="BJ69">
        <v>62</v>
      </c>
      <c r="BK69" s="160">
        <v>46722</v>
      </c>
      <c r="BL69" s="7">
        <f t="shared" si="49"/>
        <v>722837.86887218175</v>
      </c>
      <c r="BM69" s="7">
        <f t="shared" si="50"/>
        <v>5230.927715470877</v>
      </c>
      <c r="BN69" s="7">
        <f t="shared" si="51"/>
        <v>863.78225770144581</v>
      </c>
      <c r="BO69" s="65">
        <f t="shared" si="25"/>
        <v>1.4339850661933492E-2</v>
      </c>
      <c r="BP69" s="7">
        <f t="shared" si="26"/>
        <v>4367.1454577694312</v>
      </c>
      <c r="BQ69" s="65">
        <f t="shared" si="27"/>
        <v>7.2499999999999995E-2</v>
      </c>
      <c r="BR69" s="7">
        <f t="shared" si="52"/>
        <v>44825.913385519605</v>
      </c>
      <c r="BS69" s="7">
        <f t="shared" si="53"/>
        <v>279491.60497367469</v>
      </c>
      <c r="BT69" s="7">
        <f t="shared" si="28"/>
        <v>721974.08661448024</v>
      </c>
      <c r="BU69" s="7">
        <f t="shared" si="8"/>
        <v>324317.51835919428</v>
      </c>
      <c r="BW69">
        <v>62</v>
      </c>
      <c r="BX69" s="160">
        <v>46722</v>
      </c>
      <c r="BY69" s="7">
        <f t="shared" si="54"/>
        <v>720909.99751085392</v>
      </c>
      <c r="BZ69" s="7">
        <f t="shared" si="55"/>
        <v>5101.5395330339725</v>
      </c>
      <c r="CA69" s="7">
        <f t="shared" si="56"/>
        <v>896.23121422065742</v>
      </c>
      <c r="CB69" s="65">
        <f t="shared" si="29"/>
        <v>1.4918331841397396E-2</v>
      </c>
      <c r="CC69" s="7">
        <f t="shared" si="30"/>
        <v>4205.3083188133151</v>
      </c>
      <c r="CD69" s="65">
        <f t="shared" si="57"/>
        <v>7.0000000000000007E-2</v>
      </c>
      <c r="CE69" s="7">
        <f t="shared" si="58"/>
        <v>46786.233703367056</v>
      </c>
      <c r="CF69" s="7">
        <f t="shared" si="59"/>
        <v>269509.2173447393</v>
      </c>
      <c r="CG69" s="7">
        <f t="shared" si="31"/>
        <v>720013.76629663329</v>
      </c>
      <c r="CH69" s="7">
        <f t="shared" si="9"/>
        <v>316295.45104810636</v>
      </c>
    </row>
    <row r="70" spans="10:86" x14ac:dyDescent="0.3">
      <c r="J70">
        <v>63</v>
      </c>
      <c r="K70" s="160">
        <v>46753</v>
      </c>
      <c r="L70" s="7">
        <f t="shared" si="32"/>
        <v>729157.26588873286</v>
      </c>
      <c r="M70" s="7">
        <f t="shared" si="10"/>
        <v>5760.7123198624959</v>
      </c>
      <c r="N70" s="7">
        <f t="shared" si="0"/>
        <v>747.75611687745732</v>
      </c>
      <c r="O70" s="65">
        <f t="shared" si="11"/>
        <v>1.2306087893936932E-2</v>
      </c>
      <c r="P70" s="7">
        <f t="shared" si="67"/>
        <v>5012.9562029850385</v>
      </c>
      <c r="Q70" s="65">
        <f t="shared" si="2"/>
        <v>8.2500000000000004E-2</v>
      </c>
      <c r="R70" s="7">
        <f t="shared" si="12"/>
        <v>38390.490228144161</v>
      </c>
      <c r="S70" s="7">
        <f t="shared" si="33"/>
        <v>324534.38592319307</v>
      </c>
      <c r="T70" s="7">
        <f t="shared" si="3"/>
        <v>728409.50977185543</v>
      </c>
      <c r="U70" s="7">
        <f t="shared" si="4"/>
        <v>362924.87615133723</v>
      </c>
      <c r="W70">
        <v>63</v>
      </c>
      <c r="X70" s="160">
        <v>46753</v>
      </c>
      <c r="Y70" s="7">
        <f t="shared" si="34"/>
        <v>727457.4797167551</v>
      </c>
      <c r="Z70" s="7">
        <f t="shared" si="35"/>
        <v>5626.5067525070672</v>
      </c>
      <c r="AA70" s="7">
        <f t="shared" si="36"/>
        <v>776.7902210620332</v>
      </c>
      <c r="AB70" s="65">
        <f t="shared" si="13"/>
        <v>1.2813783503021835E-2</v>
      </c>
      <c r="AC70" s="7">
        <f t="shared" si="14"/>
        <v>4849.716531445034</v>
      </c>
      <c r="AD70" s="65">
        <f t="shared" si="15"/>
        <v>7.9999999999999988E-2</v>
      </c>
      <c r="AE70" s="7">
        <f t="shared" si="37"/>
        <v>40119.31050430701</v>
      </c>
      <c r="AF70" s="7">
        <f t="shared" si="38"/>
        <v>314350.61490363826</v>
      </c>
      <c r="AG70" s="7">
        <f t="shared" si="16"/>
        <v>726680.68949569308</v>
      </c>
      <c r="AH70" s="7">
        <f t="shared" si="5"/>
        <v>354469.92540794529</v>
      </c>
      <c r="AJ70">
        <v>63</v>
      </c>
      <c r="AK70" s="160">
        <v>46753</v>
      </c>
      <c r="AL70" s="7">
        <f t="shared" si="39"/>
        <v>725694.60795672401</v>
      </c>
      <c r="AM70" s="7">
        <f t="shared" si="40"/>
        <v>5493.4490989467549</v>
      </c>
      <c r="AN70" s="7">
        <f t="shared" si="41"/>
        <v>806.67142255957879</v>
      </c>
      <c r="AO70" s="65">
        <f t="shared" si="17"/>
        <v>1.3339023005793375E-2</v>
      </c>
      <c r="AP70" s="7">
        <f t="shared" si="18"/>
        <v>4686.7776763871761</v>
      </c>
      <c r="AQ70" s="65">
        <f t="shared" si="19"/>
        <v>7.7499999999999999E-2</v>
      </c>
      <c r="AR70" s="7">
        <f t="shared" si="42"/>
        <v>41912.063465835156</v>
      </c>
      <c r="AS70" s="7">
        <f t="shared" si="43"/>
        <v>304175.22976781026</v>
      </c>
      <c r="AT70" s="7">
        <f t="shared" si="20"/>
        <v>724887.93653416447</v>
      </c>
      <c r="AU70" s="7">
        <f t="shared" si="6"/>
        <v>346087.29323364544</v>
      </c>
      <c r="AW70">
        <v>63</v>
      </c>
      <c r="AX70" s="160">
        <v>46753</v>
      </c>
      <c r="AY70" s="7">
        <f t="shared" si="44"/>
        <v>723867.26185881661</v>
      </c>
      <c r="AZ70" s="7">
        <f t="shared" si="45"/>
        <v>5361.5768515826985</v>
      </c>
      <c r="BA70" s="7">
        <f t="shared" si="46"/>
        <v>837.40646496509544</v>
      </c>
      <c r="BB70" s="65">
        <f t="shared" si="21"/>
        <v>1.3882210329248296E-2</v>
      </c>
      <c r="BC70" s="7">
        <f t="shared" si="22"/>
        <v>4524.1703866176031</v>
      </c>
      <c r="BD70" s="65">
        <f t="shared" si="23"/>
        <v>7.4999999999999983E-2</v>
      </c>
      <c r="BE70" s="7">
        <f t="shared" si="47"/>
        <v>43770.144606148606</v>
      </c>
      <c r="BF70" s="7">
        <f t="shared" si="48"/>
        <v>294009.19704356138</v>
      </c>
      <c r="BG70" s="7">
        <f t="shared" si="24"/>
        <v>723029.85539385153</v>
      </c>
      <c r="BH70" s="7">
        <f t="shared" si="7"/>
        <v>337779.34164970997</v>
      </c>
      <c r="BJ70">
        <v>63</v>
      </c>
      <c r="BK70" s="160">
        <v>46753</v>
      </c>
      <c r="BL70" s="7">
        <f t="shared" si="49"/>
        <v>721974.08661448024</v>
      </c>
      <c r="BM70" s="7">
        <f t="shared" si="50"/>
        <v>5230.927715470877</v>
      </c>
      <c r="BN70" s="7">
        <f t="shared" si="51"/>
        <v>869.00094217505921</v>
      </c>
      <c r="BO70" s="65">
        <f t="shared" si="25"/>
        <v>1.4443747358025415E-2</v>
      </c>
      <c r="BP70" s="7">
        <f t="shared" si="26"/>
        <v>4361.9267732958178</v>
      </c>
      <c r="BQ70" s="65">
        <f t="shared" si="27"/>
        <v>7.2499999999999995E-2</v>
      </c>
      <c r="BR70" s="7">
        <f t="shared" si="52"/>
        <v>45694.914327694663</v>
      </c>
      <c r="BS70" s="7">
        <f t="shared" si="53"/>
        <v>283853.53174697049</v>
      </c>
      <c r="BT70" s="7">
        <f t="shared" si="28"/>
        <v>721105.0856723052</v>
      </c>
      <c r="BU70" s="7">
        <f t="shared" si="8"/>
        <v>329548.44607466517</v>
      </c>
      <c r="BW70">
        <v>63</v>
      </c>
      <c r="BX70" s="160">
        <v>46753</v>
      </c>
      <c r="BY70" s="7">
        <f t="shared" si="54"/>
        <v>720013.76629663329</v>
      </c>
      <c r="BZ70" s="7">
        <f t="shared" si="55"/>
        <v>5101.5395330339725</v>
      </c>
      <c r="CA70" s="7">
        <f t="shared" si="56"/>
        <v>901.45922963694466</v>
      </c>
      <c r="CB70" s="65">
        <f t="shared" si="29"/>
        <v>1.5024033236590517E-2</v>
      </c>
      <c r="CC70" s="7">
        <f t="shared" si="30"/>
        <v>4200.0803033970278</v>
      </c>
      <c r="CD70" s="65">
        <f t="shared" si="57"/>
        <v>7.0000000000000007E-2</v>
      </c>
      <c r="CE70" s="7">
        <f t="shared" si="58"/>
        <v>47687.692933004</v>
      </c>
      <c r="CF70" s="7">
        <f t="shared" si="59"/>
        <v>273709.29764813633</v>
      </c>
      <c r="CG70" s="7">
        <f t="shared" si="31"/>
        <v>719112.30706699635</v>
      </c>
      <c r="CH70" s="7">
        <f t="shared" si="9"/>
        <v>321396.99058114033</v>
      </c>
    </row>
    <row r="71" spans="10:86" x14ac:dyDescent="0.3">
      <c r="J71">
        <v>64</v>
      </c>
      <c r="K71" s="160">
        <v>46784</v>
      </c>
      <c r="L71" s="7">
        <f t="shared" si="32"/>
        <v>728409.50977185543</v>
      </c>
      <c r="M71" s="7">
        <f t="shared" si="10"/>
        <v>5760.7123198624959</v>
      </c>
      <c r="N71" s="7">
        <f t="shared" si="0"/>
        <v>752.89694018098999</v>
      </c>
      <c r="O71" s="65">
        <f t="shared" si="11"/>
        <v>1.2403412038101551E-2</v>
      </c>
      <c r="P71" s="7">
        <f t="shared" si="67"/>
        <v>5007.8153796815059</v>
      </c>
      <c r="Q71" s="65">
        <f t="shared" si="2"/>
        <v>8.2500000000000004E-2</v>
      </c>
      <c r="R71" s="7">
        <f t="shared" si="12"/>
        <v>39143.387168325149</v>
      </c>
      <c r="S71" s="7">
        <f t="shared" si="33"/>
        <v>329542.2013028746</v>
      </c>
      <c r="T71" s="7">
        <f t="shared" si="3"/>
        <v>727656.6128316744</v>
      </c>
      <c r="U71" s="7">
        <f t="shared" si="4"/>
        <v>368685.58847119974</v>
      </c>
      <c r="W71">
        <v>64</v>
      </c>
      <c r="X71" s="160">
        <v>46784</v>
      </c>
      <c r="Y71" s="7">
        <f t="shared" si="34"/>
        <v>726680.68949569308</v>
      </c>
      <c r="Z71" s="7">
        <f t="shared" si="35"/>
        <v>5626.5067525070672</v>
      </c>
      <c r="AA71" s="7">
        <f t="shared" si="36"/>
        <v>781.96882253577951</v>
      </c>
      <c r="AB71" s="65">
        <f t="shared" si="13"/>
        <v>1.2912997422487542E-2</v>
      </c>
      <c r="AC71" s="7">
        <f t="shared" si="14"/>
        <v>4844.5379299712877</v>
      </c>
      <c r="AD71" s="65">
        <f t="shared" si="15"/>
        <v>0.08</v>
      </c>
      <c r="AE71" s="7">
        <f t="shared" si="37"/>
        <v>40901.279326842792</v>
      </c>
      <c r="AF71" s="7">
        <f t="shared" si="38"/>
        <v>319195.15283360955</v>
      </c>
      <c r="AG71" s="7">
        <f t="shared" si="16"/>
        <v>725898.72067315725</v>
      </c>
      <c r="AH71" s="7">
        <f t="shared" si="5"/>
        <v>360096.43216045236</v>
      </c>
      <c r="AJ71">
        <v>64</v>
      </c>
      <c r="AK71" s="160">
        <v>46784</v>
      </c>
      <c r="AL71" s="7">
        <f t="shared" si="39"/>
        <v>724887.93653416447</v>
      </c>
      <c r="AM71" s="7">
        <f t="shared" si="40"/>
        <v>5493.4490989467549</v>
      </c>
      <c r="AN71" s="7">
        <f t="shared" si="41"/>
        <v>811.88117549694289</v>
      </c>
      <c r="AO71" s="65">
        <f t="shared" si="17"/>
        <v>1.3440110691515336E-2</v>
      </c>
      <c r="AP71" s="7">
        <f t="shared" si="18"/>
        <v>4681.567923449812</v>
      </c>
      <c r="AQ71" s="65">
        <f t="shared" si="19"/>
        <v>7.7499999999999999E-2</v>
      </c>
      <c r="AR71" s="7">
        <f t="shared" si="42"/>
        <v>42723.944641332098</v>
      </c>
      <c r="AS71" s="7">
        <f t="shared" si="43"/>
        <v>308856.79769126006</v>
      </c>
      <c r="AT71" s="7">
        <f t="shared" si="20"/>
        <v>724076.05535866751</v>
      </c>
      <c r="AU71" s="7">
        <f t="shared" si="6"/>
        <v>351580.74233259214</v>
      </c>
      <c r="AW71">
        <v>64</v>
      </c>
      <c r="AX71" s="160">
        <v>46784</v>
      </c>
      <c r="AY71" s="7">
        <f t="shared" si="44"/>
        <v>723029.85539385153</v>
      </c>
      <c r="AZ71" s="7">
        <f t="shared" si="45"/>
        <v>5361.5768515826985</v>
      </c>
      <c r="BA71" s="7">
        <f t="shared" si="46"/>
        <v>842.64025537112684</v>
      </c>
      <c r="BB71" s="65">
        <f t="shared" si="21"/>
        <v>1.3985152879953274E-2</v>
      </c>
      <c r="BC71" s="7">
        <f t="shared" si="22"/>
        <v>4518.9365962115717</v>
      </c>
      <c r="BD71" s="65">
        <f t="shared" si="23"/>
        <v>7.4999999999999997E-2</v>
      </c>
      <c r="BE71" s="7">
        <f t="shared" si="47"/>
        <v>44612.784861519729</v>
      </c>
      <c r="BF71" s="7">
        <f t="shared" si="48"/>
        <v>298528.13363977295</v>
      </c>
      <c r="BG71" s="7">
        <f t="shared" si="24"/>
        <v>722187.21513848042</v>
      </c>
      <c r="BH71" s="7">
        <f t="shared" si="7"/>
        <v>343140.9185012927</v>
      </c>
      <c r="BJ71">
        <v>64</v>
      </c>
      <c r="BK71" s="160">
        <v>46784</v>
      </c>
      <c r="BL71" s="7">
        <f t="shared" si="49"/>
        <v>721105.0856723052</v>
      </c>
      <c r="BM71" s="7">
        <f t="shared" si="50"/>
        <v>5230.927715470877</v>
      </c>
      <c r="BN71" s="7">
        <f t="shared" si="51"/>
        <v>874.25115620070028</v>
      </c>
      <c r="BO71" s="65">
        <f t="shared" si="25"/>
        <v>1.4548522930783875E-2</v>
      </c>
      <c r="BP71" s="7">
        <f t="shared" si="26"/>
        <v>4356.6765592701768</v>
      </c>
      <c r="BQ71" s="65">
        <f t="shared" si="27"/>
        <v>7.2499999999999981E-2</v>
      </c>
      <c r="BR71" s="7">
        <f t="shared" si="52"/>
        <v>46569.165483895362</v>
      </c>
      <c r="BS71" s="7">
        <f t="shared" si="53"/>
        <v>288210.20830624067</v>
      </c>
      <c r="BT71" s="7">
        <f t="shared" si="28"/>
        <v>720230.83451610454</v>
      </c>
      <c r="BU71" s="7">
        <f t="shared" si="8"/>
        <v>334779.37379013601</v>
      </c>
      <c r="BW71">
        <v>64</v>
      </c>
      <c r="BX71" s="160">
        <v>46784</v>
      </c>
      <c r="BY71" s="7">
        <f t="shared" si="54"/>
        <v>719112.30706699635</v>
      </c>
      <c r="BZ71" s="7">
        <f t="shared" si="55"/>
        <v>5101.5395330339725</v>
      </c>
      <c r="CA71" s="7">
        <f t="shared" si="56"/>
        <v>906.7177418098272</v>
      </c>
      <c r="CB71" s="65">
        <f t="shared" si="29"/>
        <v>1.513061700486824E-2</v>
      </c>
      <c r="CC71" s="7">
        <f t="shared" si="30"/>
        <v>4194.8217912241453</v>
      </c>
      <c r="CD71" s="65">
        <f t="shared" si="57"/>
        <v>7.0000000000000007E-2</v>
      </c>
      <c r="CE71" s="7">
        <f t="shared" si="58"/>
        <v>48594.410674813829</v>
      </c>
      <c r="CF71" s="7">
        <f t="shared" si="59"/>
        <v>277904.11943936045</v>
      </c>
      <c r="CG71" s="7">
        <f t="shared" si="31"/>
        <v>718205.58932518656</v>
      </c>
      <c r="CH71" s="7">
        <f t="shared" si="9"/>
        <v>326498.5301141743</v>
      </c>
    </row>
    <row r="72" spans="10:86" x14ac:dyDescent="0.3">
      <c r="J72">
        <v>65</v>
      </c>
      <c r="K72" s="160">
        <v>46813</v>
      </c>
      <c r="L72" s="7">
        <f t="shared" si="32"/>
        <v>727656.6128316744</v>
      </c>
      <c r="M72" s="7">
        <f t="shared" si="10"/>
        <v>5760.7123198624959</v>
      </c>
      <c r="N72" s="7">
        <f t="shared" ref="N72:N135" si="68">M72-P72</f>
        <v>758.07310664473425</v>
      </c>
      <c r="O72" s="65">
        <f t="shared" ref="O72:O135" si="69">(N72/L72)*12</f>
        <v>1.2501607378150979E-2</v>
      </c>
      <c r="P72" s="7">
        <f t="shared" ref="P72:P135" si="70">L72*($K$3/12)</f>
        <v>5002.6392132177616</v>
      </c>
      <c r="Q72" s="65">
        <f t="shared" ref="Q72:Q135" si="71">(P72/L72)*12</f>
        <v>8.2500000000000004E-2</v>
      </c>
      <c r="R72" s="7">
        <f t="shared" si="12"/>
        <v>39901.460274969882</v>
      </c>
      <c r="S72" s="7">
        <f t="shared" si="33"/>
        <v>334544.84051609237</v>
      </c>
      <c r="T72" s="7">
        <f t="shared" ref="T72:T135" si="72">L72-N72</f>
        <v>726898.53972502961</v>
      </c>
      <c r="U72" s="7">
        <f t="shared" ref="U72:U135" si="73">R72+S72</f>
        <v>374446.30079106224</v>
      </c>
      <c r="W72">
        <v>65</v>
      </c>
      <c r="X72" s="160">
        <v>46813</v>
      </c>
      <c r="Y72" s="7">
        <f t="shared" si="34"/>
        <v>725898.72067315725</v>
      </c>
      <c r="Z72" s="7">
        <f t="shared" si="35"/>
        <v>5626.5067525070672</v>
      </c>
      <c r="AA72" s="7">
        <f t="shared" ref="AA72:AA135" si="74">Z72-AC72</f>
        <v>787.18194801935169</v>
      </c>
      <c r="AB72" s="65">
        <f t="shared" si="13"/>
        <v>1.3013087235464977E-2</v>
      </c>
      <c r="AC72" s="7">
        <f t="shared" si="14"/>
        <v>4839.3248044877155</v>
      </c>
      <c r="AD72" s="65">
        <f t="shared" ref="AD72:AD135" si="75">(AC72/Y72)*12</f>
        <v>0.08</v>
      </c>
      <c r="AE72" s="7">
        <f t="shared" si="37"/>
        <v>41688.461274862144</v>
      </c>
      <c r="AF72" s="7">
        <f t="shared" si="38"/>
        <v>324034.47763809725</v>
      </c>
      <c r="AG72" s="7">
        <f t="shared" ref="AG72:AG135" si="76">Y72-AA72</f>
        <v>725111.53872513794</v>
      </c>
      <c r="AH72" s="7">
        <f t="shared" ref="AH72:AH135" si="77">AE72+AF72</f>
        <v>365722.93891295942</v>
      </c>
      <c r="AJ72">
        <v>65</v>
      </c>
      <c r="AK72" s="160">
        <v>46813</v>
      </c>
      <c r="AL72" s="7">
        <f t="shared" si="39"/>
        <v>724076.05535866751</v>
      </c>
      <c r="AM72" s="7">
        <f t="shared" si="40"/>
        <v>5493.4490989467549</v>
      </c>
      <c r="AN72" s="7">
        <f t="shared" si="41"/>
        <v>817.1245747553603</v>
      </c>
      <c r="AO72" s="65">
        <f t="shared" si="17"/>
        <v>1.3542078659412678E-2</v>
      </c>
      <c r="AP72" s="7">
        <f t="shared" si="18"/>
        <v>4676.3245241913946</v>
      </c>
      <c r="AQ72" s="65">
        <f t="shared" si="19"/>
        <v>7.7500000000000013E-2</v>
      </c>
      <c r="AR72" s="7">
        <f t="shared" si="42"/>
        <v>43541.069216087461</v>
      </c>
      <c r="AS72" s="7">
        <f t="shared" si="43"/>
        <v>313533.12221545144</v>
      </c>
      <c r="AT72" s="7">
        <f t="shared" si="20"/>
        <v>723258.93078391219</v>
      </c>
      <c r="AU72" s="7">
        <f t="shared" ref="AU72:AU135" si="78">AR72+AS72</f>
        <v>357074.1914315389</v>
      </c>
      <c r="AW72">
        <v>65</v>
      </c>
      <c r="AX72" s="160">
        <v>46813</v>
      </c>
      <c r="AY72" s="7">
        <f t="shared" si="44"/>
        <v>722187.21513848042</v>
      </c>
      <c r="AZ72" s="7">
        <f t="shared" si="45"/>
        <v>5361.5768515826985</v>
      </c>
      <c r="BA72" s="7">
        <f t="shared" si="46"/>
        <v>847.90675696719609</v>
      </c>
      <c r="BB72" s="65">
        <f t="shared" si="21"/>
        <v>1.4088979796818066E-2</v>
      </c>
      <c r="BC72" s="7">
        <f t="shared" si="22"/>
        <v>4513.6700946155024</v>
      </c>
      <c r="BD72" s="65">
        <f t="shared" si="23"/>
        <v>7.4999999999999997E-2</v>
      </c>
      <c r="BE72" s="7">
        <f t="shared" si="47"/>
        <v>45460.691618486926</v>
      </c>
      <c r="BF72" s="7">
        <f t="shared" si="48"/>
        <v>303041.80373438844</v>
      </c>
      <c r="BG72" s="7">
        <f t="shared" si="24"/>
        <v>721339.30838151323</v>
      </c>
      <c r="BH72" s="7">
        <f t="shared" ref="BH72:BH135" si="79">BE72+BF72</f>
        <v>348502.49535287538</v>
      </c>
      <c r="BJ72">
        <v>65</v>
      </c>
      <c r="BK72" s="160">
        <v>46813</v>
      </c>
      <c r="BL72" s="7">
        <f t="shared" si="49"/>
        <v>720230.83451610454</v>
      </c>
      <c r="BM72" s="7">
        <f t="shared" si="50"/>
        <v>5230.927715470877</v>
      </c>
      <c r="BN72" s="7">
        <f t="shared" si="51"/>
        <v>879.53309026941224</v>
      </c>
      <c r="BO72" s="65">
        <f t="shared" si="25"/>
        <v>1.4654186654371775E-2</v>
      </c>
      <c r="BP72" s="7">
        <f t="shared" si="26"/>
        <v>4351.3946252014648</v>
      </c>
      <c r="BQ72" s="65">
        <f t="shared" si="27"/>
        <v>7.2499999999999995E-2</v>
      </c>
      <c r="BR72" s="7">
        <f t="shared" si="52"/>
        <v>47448.698574164773</v>
      </c>
      <c r="BS72" s="7">
        <f t="shared" si="53"/>
        <v>292561.60293144215</v>
      </c>
      <c r="BT72" s="7">
        <f t="shared" si="28"/>
        <v>719351.30142583512</v>
      </c>
      <c r="BU72" s="7">
        <f t="shared" ref="BU72:BU135" si="80">BR72+BS72</f>
        <v>340010.30150560691</v>
      </c>
      <c r="BW72">
        <v>65</v>
      </c>
      <c r="BX72" s="160">
        <v>46813</v>
      </c>
      <c r="BY72" s="7">
        <f t="shared" si="54"/>
        <v>718205.58932518656</v>
      </c>
      <c r="BZ72" s="7">
        <f t="shared" si="55"/>
        <v>5101.5395330339725</v>
      </c>
      <c r="CA72" s="7">
        <f t="shared" si="56"/>
        <v>912.00692863705081</v>
      </c>
      <c r="CB72" s="65">
        <f t="shared" si="29"/>
        <v>1.523809241574892E-2</v>
      </c>
      <c r="CC72" s="7">
        <f t="shared" si="30"/>
        <v>4189.5326043969217</v>
      </c>
      <c r="CD72" s="65">
        <f t="shared" si="57"/>
        <v>7.0000000000000007E-2</v>
      </c>
      <c r="CE72" s="7">
        <f t="shared" si="58"/>
        <v>49506.417603450878</v>
      </c>
      <c r="CF72" s="7">
        <f t="shared" si="59"/>
        <v>282093.65204375738</v>
      </c>
      <c r="CG72" s="7">
        <f t="shared" si="31"/>
        <v>717293.58239654952</v>
      </c>
      <c r="CH72" s="7">
        <f t="shared" ref="CH72:CH135" si="81">CE72+CF72</f>
        <v>331600.06964720826</v>
      </c>
    </row>
    <row r="73" spans="10:86" x14ac:dyDescent="0.3">
      <c r="J73">
        <v>66</v>
      </c>
      <c r="K73" s="160">
        <v>46844</v>
      </c>
      <c r="L73" s="7">
        <f t="shared" ref="L73:L136" si="82">T72</f>
        <v>726898.53972502961</v>
      </c>
      <c r="M73" s="7">
        <f t="shared" ref="M73:M136" si="83">$L$8/((($N$4)-1)/($N$3*$N$4))</f>
        <v>5760.7123198624959</v>
      </c>
      <c r="N73" s="7">
        <f t="shared" si="68"/>
        <v>763.28485925291716</v>
      </c>
      <c r="O73" s="65">
        <f t="shared" si="69"/>
        <v>1.2600683328514899E-2</v>
      </c>
      <c r="P73" s="7">
        <f t="shared" si="70"/>
        <v>4997.4274606095787</v>
      </c>
      <c r="Q73" s="65">
        <f t="shared" si="71"/>
        <v>8.2500000000000004E-2</v>
      </c>
      <c r="R73" s="7">
        <f t="shared" ref="R73:R136" si="84">R72+N73</f>
        <v>40664.745134222801</v>
      </c>
      <c r="S73" s="7">
        <f t="shared" ref="S73:S136" si="85">S72+P73</f>
        <v>339542.26797670196</v>
      </c>
      <c r="T73" s="7">
        <f t="shared" si="72"/>
        <v>726135.25486577675</v>
      </c>
      <c r="U73" s="7">
        <f t="shared" si="73"/>
        <v>380207.01311092474</v>
      </c>
      <c r="W73">
        <v>66</v>
      </c>
      <c r="X73" s="160">
        <v>46844</v>
      </c>
      <c r="Y73" s="7">
        <f t="shared" ref="Y73:Y136" si="86">AG72</f>
        <v>725111.53872513794</v>
      </c>
      <c r="Z73" s="7">
        <f t="shared" si="35"/>
        <v>5626.5067525070672</v>
      </c>
      <c r="AA73" s="7">
        <f t="shared" si="74"/>
        <v>792.4298276728141</v>
      </c>
      <c r="AB73" s="65">
        <f t="shared" ref="AB73:AB136" si="87">(AA73/Y73)*12</f>
        <v>1.3114062353486184E-2</v>
      </c>
      <c r="AC73" s="7">
        <f t="shared" ref="AC73:AC136" si="88">Y73*($X$3/12)</f>
        <v>4834.0769248342531</v>
      </c>
      <c r="AD73" s="65">
        <f t="shared" si="75"/>
        <v>0.08</v>
      </c>
      <c r="AE73" s="7">
        <f t="shared" ref="AE73:AE136" si="89">AE72+AA73</f>
        <v>42480.891102534959</v>
      </c>
      <c r="AF73" s="7">
        <f t="shared" si="38"/>
        <v>328868.55456293147</v>
      </c>
      <c r="AG73" s="7">
        <f t="shared" si="76"/>
        <v>724319.10889746516</v>
      </c>
      <c r="AH73" s="7">
        <f t="shared" si="77"/>
        <v>371349.44566546642</v>
      </c>
      <c r="AJ73">
        <v>66</v>
      </c>
      <c r="AK73" s="160">
        <v>46844</v>
      </c>
      <c r="AL73" s="7">
        <f t="shared" si="39"/>
        <v>723258.93078391219</v>
      </c>
      <c r="AM73" s="7">
        <f t="shared" si="40"/>
        <v>5493.4490989467549</v>
      </c>
      <c r="AN73" s="7">
        <f t="shared" si="41"/>
        <v>822.40183763398909</v>
      </c>
      <c r="AO73" s="65">
        <f t="shared" ref="AO73:AO136" si="90">(AN73/AL73)*12</f>
        <v>1.3644936317497577E-2</v>
      </c>
      <c r="AP73" s="7">
        <f t="shared" ref="AP73:AP136" si="91">AL73*($AK$3/12)</f>
        <v>4671.0472613127658</v>
      </c>
      <c r="AQ73" s="65">
        <f t="shared" ref="AQ73:AQ136" si="92">(AP73/AL73)*12</f>
        <v>7.7499999999999986E-2</v>
      </c>
      <c r="AR73" s="7">
        <f t="shared" si="42"/>
        <v>44363.471053721449</v>
      </c>
      <c r="AS73" s="7">
        <f t="shared" si="43"/>
        <v>318204.16947676422</v>
      </c>
      <c r="AT73" s="7">
        <f t="shared" ref="AT73:AT136" si="93">AL73-AN73</f>
        <v>722436.52894627815</v>
      </c>
      <c r="AU73" s="7">
        <f t="shared" si="78"/>
        <v>362567.64053048566</v>
      </c>
      <c r="AW73">
        <v>66</v>
      </c>
      <c r="AX73" s="160">
        <v>46844</v>
      </c>
      <c r="AY73" s="7">
        <f t="shared" si="44"/>
        <v>721339.30838151323</v>
      </c>
      <c r="AZ73" s="7">
        <f t="shared" si="45"/>
        <v>5361.5768515826985</v>
      </c>
      <c r="BA73" s="7">
        <f t="shared" si="46"/>
        <v>853.20617419824157</v>
      </c>
      <c r="BB73" s="65">
        <f t="shared" ref="BB73:BB136" si="94">(BA73/AY73)*12</f>
        <v>1.4193700483828082E-2</v>
      </c>
      <c r="BC73" s="7">
        <f t="shared" ref="BC73:BC136" si="95">AY73*($AX$3/12)</f>
        <v>4508.3706773844569</v>
      </c>
      <c r="BD73" s="65">
        <f t="shared" ref="BD73:BD136" si="96">(BC73/AY73)*12</f>
        <v>7.4999999999999983E-2</v>
      </c>
      <c r="BE73" s="7">
        <f t="shared" si="47"/>
        <v>46313.897792685166</v>
      </c>
      <c r="BF73" s="7">
        <f t="shared" si="48"/>
        <v>307550.17441177287</v>
      </c>
      <c r="BG73" s="7">
        <f t="shared" ref="BG73:BG136" si="97">AY73-BA73</f>
        <v>720486.10220731504</v>
      </c>
      <c r="BH73" s="7">
        <f t="shared" si="79"/>
        <v>353864.07220445806</v>
      </c>
      <c r="BJ73">
        <v>66</v>
      </c>
      <c r="BK73" s="160">
        <v>46844</v>
      </c>
      <c r="BL73" s="7">
        <f t="shared" si="49"/>
        <v>719351.30142583512</v>
      </c>
      <c r="BM73" s="7">
        <f t="shared" si="50"/>
        <v>5230.927715470877</v>
      </c>
      <c r="BN73" s="7">
        <f t="shared" si="51"/>
        <v>884.84693602312291</v>
      </c>
      <c r="BO73" s="65">
        <f t="shared" ref="BO73:BO136" si="98">(BN73/BL73)*12</f>
        <v>1.4760747928350281E-2</v>
      </c>
      <c r="BP73" s="7">
        <f t="shared" ref="BP73:BP136" si="99">BL73*($BK$3/12)</f>
        <v>4346.0807794477541</v>
      </c>
      <c r="BQ73" s="65">
        <f t="shared" ref="BQ73:BQ136" si="100">(BP73/BL73)*12</f>
        <v>7.2500000000000009E-2</v>
      </c>
      <c r="BR73" s="7">
        <f t="shared" si="52"/>
        <v>48333.545510187898</v>
      </c>
      <c r="BS73" s="7">
        <f t="shared" si="53"/>
        <v>296907.68371088989</v>
      </c>
      <c r="BT73" s="7">
        <f t="shared" ref="BT73:BT136" si="101">BL73-BN73</f>
        <v>718466.45448981202</v>
      </c>
      <c r="BU73" s="7">
        <f t="shared" si="80"/>
        <v>345241.22922107781</v>
      </c>
      <c r="BW73">
        <v>66</v>
      </c>
      <c r="BX73" s="160">
        <v>46844</v>
      </c>
      <c r="BY73" s="7">
        <f t="shared" si="54"/>
        <v>717293.58239654952</v>
      </c>
      <c r="BZ73" s="7">
        <f t="shared" si="55"/>
        <v>5101.5395330339725</v>
      </c>
      <c r="CA73" s="7">
        <f t="shared" si="56"/>
        <v>917.32696905410012</v>
      </c>
      <c r="CB73" s="65">
        <f t="shared" ref="CB73:CB136" si="102">(CA73/BY73)*12</f>
        <v>1.5346468864074637E-2</v>
      </c>
      <c r="CC73" s="7">
        <f t="shared" ref="CC73:CC136" si="103">BY73*($BX$3/12)</f>
        <v>4184.2125639798724</v>
      </c>
      <c r="CD73" s="65">
        <f t="shared" ref="CD73:CD136" si="104">(CC73/BY73)*12</f>
        <v>7.0000000000000007E-2</v>
      </c>
      <c r="CE73" s="7">
        <f t="shared" si="58"/>
        <v>50423.744572504977</v>
      </c>
      <c r="CF73" s="7">
        <f t="shared" si="59"/>
        <v>286277.86460773723</v>
      </c>
      <c r="CG73" s="7">
        <f t="shared" ref="CG73:CG136" si="105">BY73-CA73</f>
        <v>716376.25542749546</v>
      </c>
      <c r="CH73" s="7">
        <f t="shared" si="81"/>
        <v>336701.60918024217</v>
      </c>
    </row>
    <row r="74" spans="10:86" x14ac:dyDescent="0.3">
      <c r="J74">
        <v>67</v>
      </c>
      <c r="K74" s="160">
        <v>46874</v>
      </c>
      <c r="L74" s="7">
        <f t="shared" si="82"/>
        <v>726135.25486577675</v>
      </c>
      <c r="M74" s="7">
        <f t="shared" si="83"/>
        <v>5760.7123198624959</v>
      </c>
      <c r="N74" s="7">
        <f t="shared" si="68"/>
        <v>768.53244266028105</v>
      </c>
      <c r="O74" s="65">
        <f t="shared" si="69"/>
        <v>1.270064943152787E-2</v>
      </c>
      <c r="P74" s="7">
        <f t="shared" si="70"/>
        <v>4992.1798772022148</v>
      </c>
      <c r="Q74" s="65">
        <f t="shared" si="71"/>
        <v>8.249999999999999E-2</v>
      </c>
      <c r="R74" s="7">
        <f t="shared" si="84"/>
        <v>41433.277576883083</v>
      </c>
      <c r="S74" s="7">
        <f t="shared" si="85"/>
        <v>344534.44785390416</v>
      </c>
      <c r="T74" s="7">
        <f t="shared" si="72"/>
        <v>725366.72242311644</v>
      </c>
      <c r="U74" s="7">
        <f t="shared" si="73"/>
        <v>385967.72543078725</v>
      </c>
      <c r="W74">
        <v>67</v>
      </c>
      <c r="X74" s="160">
        <v>46874</v>
      </c>
      <c r="Y74" s="7">
        <f t="shared" si="86"/>
        <v>724319.10889746516</v>
      </c>
      <c r="Z74" s="7">
        <f t="shared" ref="Z74:Z137" si="106">Z73</f>
        <v>5626.5067525070672</v>
      </c>
      <c r="AA74" s="7">
        <f t="shared" si="74"/>
        <v>797.71269319063231</v>
      </c>
      <c r="AB74" s="65">
        <f t="shared" si="87"/>
        <v>1.321593231588024E-2</v>
      </c>
      <c r="AC74" s="7">
        <f t="shared" si="88"/>
        <v>4828.7940593164349</v>
      </c>
      <c r="AD74" s="65">
        <f t="shared" si="75"/>
        <v>0.08</v>
      </c>
      <c r="AE74" s="7">
        <f t="shared" si="89"/>
        <v>43278.60379572559</v>
      </c>
      <c r="AF74" s="7">
        <f t="shared" ref="AF74:AF137" si="107">AF73+AC74</f>
        <v>333697.34862224793</v>
      </c>
      <c r="AG74" s="7">
        <f t="shared" si="76"/>
        <v>723521.3962042745</v>
      </c>
      <c r="AH74" s="7">
        <f t="shared" si="77"/>
        <v>376975.95241797355</v>
      </c>
      <c r="AJ74">
        <v>67</v>
      </c>
      <c r="AK74" s="160">
        <v>46874</v>
      </c>
      <c r="AL74" s="7">
        <f t="shared" ref="AL74:AL137" si="108">AT73</f>
        <v>722436.52894627815</v>
      </c>
      <c r="AM74" s="7">
        <f t="shared" ref="AM74:AM137" si="109">AM73</f>
        <v>5493.4490989467549</v>
      </c>
      <c r="AN74" s="7">
        <f t="shared" ref="AN74:AN137" si="110">AM74-AP74</f>
        <v>827.71318283537494</v>
      </c>
      <c r="AO74" s="65">
        <f t="shared" si="90"/>
        <v>1.3748693201479992E-2</v>
      </c>
      <c r="AP74" s="7">
        <f t="shared" si="91"/>
        <v>4665.73591611138</v>
      </c>
      <c r="AQ74" s="65">
        <f t="shared" si="92"/>
        <v>7.7499999999999999E-2</v>
      </c>
      <c r="AR74" s="7">
        <f t="shared" ref="AR74:AR137" si="111">AR73+AN74</f>
        <v>45191.184236556823</v>
      </c>
      <c r="AS74" s="7">
        <f t="shared" ref="AS74:AS137" si="112">AS73+AP74</f>
        <v>322869.9053928756</v>
      </c>
      <c r="AT74" s="7">
        <f t="shared" si="93"/>
        <v>721608.81576344278</v>
      </c>
      <c r="AU74" s="7">
        <f t="shared" si="78"/>
        <v>368061.08962943242</v>
      </c>
      <c r="AW74">
        <v>67</v>
      </c>
      <c r="AX74" s="160">
        <v>46874</v>
      </c>
      <c r="AY74" s="7">
        <f t="shared" ref="AY74:AY137" si="113">BG73</f>
        <v>720486.10220731504</v>
      </c>
      <c r="AZ74" s="7">
        <f t="shared" ref="AZ74:AZ137" si="114">AZ73</f>
        <v>5361.5768515826985</v>
      </c>
      <c r="BA74" s="7">
        <f t="shared" ref="BA74:BA137" si="115">AZ74-BC74</f>
        <v>858.53871278697989</v>
      </c>
      <c r="BB74" s="65">
        <f t="shared" si="94"/>
        <v>1.4299324472575731E-2</v>
      </c>
      <c r="BC74" s="7">
        <f t="shared" si="95"/>
        <v>4503.0381387957186</v>
      </c>
      <c r="BD74" s="65">
        <f t="shared" si="96"/>
        <v>7.4999999999999997E-2</v>
      </c>
      <c r="BE74" s="7">
        <f t="shared" ref="BE74:BE137" si="116">BE73+BA74</f>
        <v>47172.436505472142</v>
      </c>
      <c r="BF74" s="7">
        <f t="shared" ref="BF74:BF137" si="117">BF73+BC74</f>
        <v>312053.21255056857</v>
      </c>
      <c r="BG74" s="7">
        <f t="shared" si="97"/>
        <v>719627.56349452806</v>
      </c>
      <c r="BH74" s="7">
        <f t="shared" si="79"/>
        <v>359225.64905604068</v>
      </c>
      <c r="BJ74">
        <v>67</v>
      </c>
      <c r="BK74" s="160">
        <v>46874</v>
      </c>
      <c r="BL74" s="7">
        <f t="shared" ref="BL74:BL137" si="118">BT73</f>
        <v>718466.45448981202</v>
      </c>
      <c r="BM74" s="7">
        <f t="shared" ref="BM74:BM137" si="119">BM73</f>
        <v>5230.927715470877</v>
      </c>
      <c r="BN74" s="7">
        <f t="shared" ref="BN74:BN137" si="120">BM74-BP74</f>
        <v>890.19288626159596</v>
      </c>
      <c r="BO74" s="65">
        <f t="shared" si="98"/>
        <v>1.4868216279804931E-2</v>
      </c>
      <c r="BP74" s="7">
        <f t="shared" si="99"/>
        <v>4340.7348292092811</v>
      </c>
      <c r="BQ74" s="65">
        <f t="shared" si="100"/>
        <v>7.2499999999999995E-2</v>
      </c>
      <c r="BR74" s="7">
        <f t="shared" ref="BR74:BR137" si="121">BR73+BN74</f>
        <v>49223.738396449495</v>
      </c>
      <c r="BS74" s="7">
        <f t="shared" ref="BS74:BS137" si="122">BS73+BP74</f>
        <v>301248.41854009917</v>
      </c>
      <c r="BT74" s="7">
        <f t="shared" si="101"/>
        <v>717576.2616035504</v>
      </c>
      <c r="BU74" s="7">
        <f t="shared" si="80"/>
        <v>350472.15693654865</v>
      </c>
      <c r="BW74">
        <v>67</v>
      </c>
      <c r="BX74" s="160">
        <v>46874</v>
      </c>
      <c r="BY74" s="7">
        <f t="shared" ref="BY74:BY137" si="123">CG73</f>
        <v>716376.25542749546</v>
      </c>
      <c r="BZ74" s="7">
        <f t="shared" ref="BZ74:BZ137" si="124">BZ73</f>
        <v>5101.5395330339725</v>
      </c>
      <c r="CA74" s="7">
        <f t="shared" ref="CA74:CA137" si="125">BZ74-CC74</f>
        <v>922.67804304024867</v>
      </c>
      <c r="CB74" s="65">
        <f t="shared" si="102"/>
        <v>1.5455755872136937E-2</v>
      </c>
      <c r="CC74" s="7">
        <f t="shared" si="103"/>
        <v>4178.8614899937238</v>
      </c>
      <c r="CD74" s="65">
        <f t="shared" si="104"/>
        <v>7.0000000000000007E-2</v>
      </c>
      <c r="CE74" s="7">
        <f t="shared" ref="CE74:CE137" si="126">CE73+CA74</f>
        <v>51346.422615545227</v>
      </c>
      <c r="CF74" s="7">
        <f t="shared" ref="CF74:CF137" si="127">CF73+CC74</f>
        <v>290456.72609773092</v>
      </c>
      <c r="CG74" s="7">
        <f t="shared" si="105"/>
        <v>715453.57738445525</v>
      </c>
      <c r="CH74" s="7">
        <f t="shared" si="81"/>
        <v>341803.14871327614</v>
      </c>
    </row>
    <row r="75" spans="10:86" x14ac:dyDescent="0.3">
      <c r="J75">
        <v>68</v>
      </c>
      <c r="K75" s="160">
        <v>46905</v>
      </c>
      <c r="L75" s="7">
        <f t="shared" si="82"/>
        <v>725366.72242311644</v>
      </c>
      <c r="M75" s="7">
        <f t="shared" si="83"/>
        <v>5760.7123198624959</v>
      </c>
      <c r="N75" s="7">
        <f t="shared" si="68"/>
        <v>773.81610320357049</v>
      </c>
      <c r="O75" s="65">
        <f t="shared" si="69"/>
        <v>1.2801515359600843E-2</v>
      </c>
      <c r="P75" s="7">
        <f t="shared" si="70"/>
        <v>4986.8962166589254</v>
      </c>
      <c r="Q75" s="65">
        <f t="shared" si="71"/>
        <v>8.2500000000000004E-2</v>
      </c>
      <c r="R75" s="7">
        <f t="shared" si="84"/>
        <v>42207.093680086655</v>
      </c>
      <c r="S75" s="7">
        <f t="shared" si="85"/>
        <v>349521.34407056309</v>
      </c>
      <c r="T75" s="7">
        <f t="shared" si="72"/>
        <v>724592.90631991287</v>
      </c>
      <c r="U75" s="7">
        <f t="shared" si="73"/>
        <v>391728.43775064975</v>
      </c>
      <c r="W75">
        <v>68</v>
      </c>
      <c r="X75" s="160">
        <v>46905</v>
      </c>
      <c r="Y75" s="7">
        <f t="shared" si="86"/>
        <v>723521.3962042745</v>
      </c>
      <c r="Z75" s="7">
        <f t="shared" si="106"/>
        <v>5626.5067525070672</v>
      </c>
      <c r="AA75" s="7">
        <f t="shared" si="74"/>
        <v>803.03077781190314</v>
      </c>
      <c r="AB75" s="65">
        <f t="shared" si="87"/>
        <v>1.3318706791944222E-2</v>
      </c>
      <c r="AC75" s="7">
        <f t="shared" si="88"/>
        <v>4823.475974695164</v>
      </c>
      <c r="AD75" s="65">
        <f t="shared" si="75"/>
        <v>8.0000000000000016E-2</v>
      </c>
      <c r="AE75" s="7">
        <f t="shared" si="89"/>
        <v>44081.634573537493</v>
      </c>
      <c r="AF75" s="7">
        <f t="shared" si="107"/>
        <v>338520.8245969431</v>
      </c>
      <c r="AG75" s="7">
        <f t="shared" si="76"/>
        <v>722718.36542646261</v>
      </c>
      <c r="AH75" s="7">
        <f t="shared" si="77"/>
        <v>382602.45917048061</v>
      </c>
      <c r="AJ75">
        <v>68</v>
      </c>
      <c r="AK75" s="160">
        <v>46905</v>
      </c>
      <c r="AL75" s="7">
        <f t="shared" si="108"/>
        <v>721608.81576344278</v>
      </c>
      <c r="AM75" s="7">
        <f t="shared" si="109"/>
        <v>5493.4490989467549</v>
      </c>
      <c r="AN75" s="7">
        <f t="shared" si="110"/>
        <v>833.05883047452062</v>
      </c>
      <c r="AO75" s="65">
        <f t="shared" si="90"/>
        <v>1.3853358976938219E-2</v>
      </c>
      <c r="AP75" s="7">
        <f t="shared" si="91"/>
        <v>4660.3902684722343</v>
      </c>
      <c r="AQ75" s="65">
        <f t="shared" si="92"/>
        <v>7.7499999999999999E-2</v>
      </c>
      <c r="AR75" s="7">
        <f t="shared" si="111"/>
        <v>46024.243067031341</v>
      </c>
      <c r="AS75" s="7">
        <f t="shared" si="112"/>
        <v>327530.29566134786</v>
      </c>
      <c r="AT75" s="7">
        <f t="shared" si="93"/>
        <v>720775.75693296827</v>
      </c>
      <c r="AU75" s="7">
        <f t="shared" si="78"/>
        <v>373554.53872837918</v>
      </c>
      <c r="AW75">
        <v>68</v>
      </c>
      <c r="AX75" s="160">
        <v>46905</v>
      </c>
      <c r="AY75" s="7">
        <f t="shared" si="113"/>
        <v>719627.56349452806</v>
      </c>
      <c r="AZ75" s="7">
        <f t="shared" si="114"/>
        <v>5361.5768515826985</v>
      </c>
      <c r="BA75" s="7">
        <f t="shared" si="115"/>
        <v>863.90457974189849</v>
      </c>
      <c r="BB75" s="65">
        <f t="shared" si="94"/>
        <v>1.440586142443057E-2</v>
      </c>
      <c r="BC75" s="7">
        <f t="shared" si="95"/>
        <v>4497.6722718408</v>
      </c>
      <c r="BD75" s="65">
        <f t="shared" si="96"/>
        <v>7.4999999999999997E-2</v>
      </c>
      <c r="BE75" s="7">
        <f t="shared" si="116"/>
        <v>48036.341085214037</v>
      </c>
      <c r="BF75" s="7">
        <f t="shared" si="117"/>
        <v>316550.88482240937</v>
      </c>
      <c r="BG75" s="7">
        <f t="shared" si="97"/>
        <v>718763.65891478618</v>
      </c>
      <c r="BH75" s="7">
        <f t="shared" si="79"/>
        <v>364587.22590762342</v>
      </c>
      <c r="BJ75">
        <v>68</v>
      </c>
      <c r="BK75" s="160">
        <v>46905</v>
      </c>
      <c r="BL75" s="7">
        <f t="shared" si="118"/>
        <v>717576.2616035504</v>
      </c>
      <c r="BM75" s="7">
        <f t="shared" si="119"/>
        <v>5230.927715470877</v>
      </c>
      <c r="BN75" s="7">
        <f t="shared" si="120"/>
        <v>895.57113494942678</v>
      </c>
      <c r="BO75" s="65">
        <f t="shared" si="98"/>
        <v>1.4976601365515336E-2</v>
      </c>
      <c r="BP75" s="7">
        <f t="shared" si="99"/>
        <v>4335.3565805214503</v>
      </c>
      <c r="BQ75" s="65">
        <f t="shared" si="100"/>
        <v>7.2499999999999995E-2</v>
      </c>
      <c r="BR75" s="7">
        <f t="shared" si="121"/>
        <v>50119.309531398918</v>
      </c>
      <c r="BS75" s="7">
        <f t="shared" si="122"/>
        <v>305583.77512062062</v>
      </c>
      <c r="BT75" s="7">
        <f t="shared" si="101"/>
        <v>716680.69046860095</v>
      </c>
      <c r="BU75" s="7">
        <f t="shared" si="80"/>
        <v>355703.08465201955</v>
      </c>
      <c r="BW75">
        <v>68</v>
      </c>
      <c r="BX75" s="160">
        <v>46905</v>
      </c>
      <c r="BY75" s="7">
        <f t="shared" si="123"/>
        <v>715453.57738445525</v>
      </c>
      <c r="BZ75" s="7">
        <f t="shared" si="124"/>
        <v>5101.5395330339725</v>
      </c>
      <c r="CA75" s="7">
        <f t="shared" si="125"/>
        <v>928.06033162464973</v>
      </c>
      <c r="CB75" s="65">
        <f t="shared" si="102"/>
        <v>1.5565963091846251E-2</v>
      </c>
      <c r="CC75" s="7">
        <f t="shared" si="103"/>
        <v>4173.4792014093227</v>
      </c>
      <c r="CD75" s="65">
        <f t="shared" si="104"/>
        <v>7.0000000000000007E-2</v>
      </c>
      <c r="CE75" s="7">
        <f t="shared" si="126"/>
        <v>52274.482947169876</v>
      </c>
      <c r="CF75" s="7">
        <f t="shared" si="127"/>
        <v>294630.20529914025</v>
      </c>
      <c r="CG75" s="7">
        <f t="shared" si="105"/>
        <v>714525.51705283055</v>
      </c>
      <c r="CH75" s="7">
        <f t="shared" si="81"/>
        <v>346904.68824631011</v>
      </c>
    </row>
    <row r="76" spans="10:86" x14ac:dyDescent="0.3">
      <c r="J76">
        <v>69</v>
      </c>
      <c r="K76" s="160">
        <v>46935</v>
      </c>
      <c r="L76" s="7">
        <f t="shared" si="82"/>
        <v>724592.90631991287</v>
      </c>
      <c r="M76" s="7">
        <f t="shared" si="83"/>
        <v>5760.7123198624959</v>
      </c>
      <c r="N76" s="7">
        <f t="shared" si="68"/>
        <v>779.13608891309468</v>
      </c>
      <c r="O76" s="65">
        <f t="shared" si="69"/>
        <v>1.2903290917437173E-2</v>
      </c>
      <c r="P76" s="7">
        <f t="shared" si="70"/>
        <v>4981.5762309494012</v>
      </c>
      <c r="Q76" s="65">
        <f t="shared" si="71"/>
        <v>8.2500000000000004E-2</v>
      </c>
      <c r="R76" s="7">
        <f t="shared" si="84"/>
        <v>42986.22976899975</v>
      </c>
      <c r="S76" s="7">
        <f t="shared" si="85"/>
        <v>354502.92030151247</v>
      </c>
      <c r="T76" s="7">
        <f t="shared" si="72"/>
        <v>723813.7702309998</v>
      </c>
      <c r="U76" s="7">
        <f t="shared" si="73"/>
        <v>397489.1500705122</v>
      </c>
      <c r="W76">
        <v>69</v>
      </c>
      <c r="X76" s="160">
        <v>46935</v>
      </c>
      <c r="Y76" s="7">
        <f t="shared" si="86"/>
        <v>722718.36542646261</v>
      </c>
      <c r="Z76" s="7">
        <f t="shared" si="106"/>
        <v>5626.5067525070672</v>
      </c>
      <c r="AA76" s="7">
        <f t="shared" si="74"/>
        <v>808.3843163306492</v>
      </c>
      <c r="AB76" s="65">
        <f t="shared" si="87"/>
        <v>1.3422395583158648E-2</v>
      </c>
      <c r="AC76" s="7">
        <f t="shared" si="88"/>
        <v>4818.122436176418</v>
      </c>
      <c r="AD76" s="65">
        <f t="shared" si="75"/>
        <v>0.08</v>
      </c>
      <c r="AE76" s="7">
        <f t="shared" si="89"/>
        <v>44890.018889868144</v>
      </c>
      <c r="AF76" s="7">
        <f t="shared" si="107"/>
        <v>343338.9470331195</v>
      </c>
      <c r="AG76" s="7">
        <f t="shared" si="76"/>
        <v>721909.98111013195</v>
      </c>
      <c r="AH76" s="7">
        <f t="shared" si="77"/>
        <v>388228.96592298767</v>
      </c>
      <c r="AJ76">
        <v>69</v>
      </c>
      <c r="AK76" s="160">
        <v>46935</v>
      </c>
      <c r="AL76" s="7">
        <f t="shared" si="108"/>
        <v>720775.75693296827</v>
      </c>
      <c r="AM76" s="7">
        <f t="shared" si="109"/>
        <v>5493.4490989467549</v>
      </c>
      <c r="AN76" s="7">
        <f t="shared" si="110"/>
        <v>838.43900208800187</v>
      </c>
      <c r="AO76" s="65">
        <f t="shared" si="90"/>
        <v>1.3958943441533806E-2</v>
      </c>
      <c r="AP76" s="7">
        <f t="shared" si="91"/>
        <v>4655.0100968587531</v>
      </c>
      <c r="AQ76" s="65">
        <f t="shared" si="92"/>
        <v>7.7499999999999986E-2</v>
      </c>
      <c r="AR76" s="7">
        <f t="shared" si="111"/>
        <v>46862.682069119342</v>
      </c>
      <c r="AS76" s="7">
        <f t="shared" si="112"/>
        <v>332185.30575820664</v>
      </c>
      <c r="AT76" s="7">
        <f t="shared" si="93"/>
        <v>719937.31793088024</v>
      </c>
      <c r="AU76" s="7">
        <f t="shared" si="78"/>
        <v>379047.987827326</v>
      </c>
      <c r="AW76">
        <v>69</v>
      </c>
      <c r="AX76" s="160">
        <v>46935</v>
      </c>
      <c r="AY76" s="7">
        <f t="shared" si="113"/>
        <v>718763.65891478618</v>
      </c>
      <c r="AZ76" s="7">
        <f t="shared" si="114"/>
        <v>5361.5768515826985</v>
      </c>
      <c r="BA76" s="7">
        <f t="shared" si="115"/>
        <v>869.3039833652856</v>
      </c>
      <c r="BB76" s="65">
        <f t="shared" si="94"/>
        <v>1.4513321132753823E-2</v>
      </c>
      <c r="BC76" s="7">
        <f t="shared" si="95"/>
        <v>4492.2728682174129</v>
      </c>
      <c r="BD76" s="65">
        <f t="shared" si="96"/>
        <v>7.4999999999999983E-2</v>
      </c>
      <c r="BE76" s="7">
        <f t="shared" si="116"/>
        <v>48905.645068579324</v>
      </c>
      <c r="BF76" s="7">
        <f t="shared" si="117"/>
        <v>321043.1576906268</v>
      </c>
      <c r="BG76" s="7">
        <f t="shared" si="97"/>
        <v>717894.35493142088</v>
      </c>
      <c r="BH76" s="7">
        <f t="shared" si="79"/>
        <v>369948.80275920616</v>
      </c>
      <c r="BJ76">
        <v>69</v>
      </c>
      <c r="BK76" s="160">
        <v>46935</v>
      </c>
      <c r="BL76" s="7">
        <f t="shared" si="118"/>
        <v>716680.69046860095</v>
      </c>
      <c r="BM76" s="7">
        <f t="shared" si="119"/>
        <v>5230.927715470877</v>
      </c>
      <c r="BN76" s="7">
        <f t="shared" si="120"/>
        <v>900.98187722308012</v>
      </c>
      <c r="BO76" s="65">
        <f t="shared" si="98"/>
        <v>1.5085912974169413E-2</v>
      </c>
      <c r="BP76" s="7">
        <f t="shared" si="99"/>
        <v>4329.9458382477969</v>
      </c>
      <c r="BQ76" s="65">
        <f t="shared" si="100"/>
        <v>7.2499999999999981E-2</v>
      </c>
      <c r="BR76" s="7">
        <f t="shared" si="121"/>
        <v>51020.291408621997</v>
      </c>
      <c r="BS76" s="7">
        <f t="shared" si="122"/>
        <v>309913.72095886839</v>
      </c>
      <c r="BT76" s="7">
        <f t="shared" si="101"/>
        <v>715779.70859137783</v>
      </c>
      <c r="BU76" s="7">
        <f t="shared" si="80"/>
        <v>360934.01236749039</v>
      </c>
      <c r="BW76">
        <v>69</v>
      </c>
      <c r="BX76" s="160">
        <v>46935</v>
      </c>
      <c r="BY76" s="7">
        <f t="shared" si="123"/>
        <v>714525.51705283055</v>
      </c>
      <c r="BZ76" s="7">
        <f t="shared" si="124"/>
        <v>5101.5395330339725</v>
      </c>
      <c r="CA76" s="7">
        <f t="shared" si="125"/>
        <v>933.4740168924609</v>
      </c>
      <c r="CB76" s="65">
        <f t="shared" si="102"/>
        <v>1.5677100306945791E-2</v>
      </c>
      <c r="CC76" s="7">
        <f t="shared" si="103"/>
        <v>4168.0655161415116</v>
      </c>
      <c r="CD76" s="65">
        <f t="shared" si="104"/>
        <v>7.0000000000000007E-2</v>
      </c>
      <c r="CE76" s="7">
        <f t="shared" si="126"/>
        <v>53207.956964062338</v>
      </c>
      <c r="CF76" s="7">
        <f t="shared" si="127"/>
        <v>298798.27081528178</v>
      </c>
      <c r="CG76" s="7">
        <f t="shared" si="105"/>
        <v>713592.04303593806</v>
      </c>
      <c r="CH76" s="7">
        <f t="shared" si="81"/>
        <v>352006.22777934413</v>
      </c>
    </row>
    <row r="77" spans="10:86" x14ac:dyDescent="0.3">
      <c r="J77">
        <v>70</v>
      </c>
      <c r="K77" s="160">
        <v>46966</v>
      </c>
      <c r="L77" s="7">
        <f t="shared" si="82"/>
        <v>723813.7702309998</v>
      </c>
      <c r="M77" s="7">
        <f t="shared" si="83"/>
        <v>5760.7123198624959</v>
      </c>
      <c r="N77" s="7">
        <f t="shared" si="68"/>
        <v>784.49264952437261</v>
      </c>
      <c r="O77" s="65">
        <f t="shared" si="69"/>
        <v>1.3005986044294364E-2</v>
      </c>
      <c r="P77" s="7">
        <f t="shared" si="70"/>
        <v>4976.2196703381233</v>
      </c>
      <c r="Q77" s="65">
        <f t="shared" si="71"/>
        <v>8.249999999999999E-2</v>
      </c>
      <c r="R77" s="7">
        <f t="shared" si="84"/>
        <v>43770.722418524121</v>
      </c>
      <c r="S77" s="7">
        <f t="shared" si="85"/>
        <v>359479.13997185061</v>
      </c>
      <c r="T77" s="7">
        <f t="shared" si="72"/>
        <v>723029.27758147544</v>
      </c>
      <c r="U77" s="7">
        <f t="shared" si="73"/>
        <v>403249.86239037476</v>
      </c>
      <c r="W77">
        <v>70</v>
      </c>
      <c r="X77" s="160">
        <v>46966</v>
      </c>
      <c r="Y77" s="7">
        <f t="shared" si="86"/>
        <v>721909.98111013195</v>
      </c>
      <c r="Z77" s="7">
        <f t="shared" si="106"/>
        <v>5626.5067525070672</v>
      </c>
      <c r="AA77" s="7">
        <f t="shared" si="74"/>
        <v>813.77354510618716</v>
      </c>
      <c r="AB77" s="65">
        <f t="shared" si="87"/>
        <v>1.3527008625448676E-2</v>
      </c>
      <c r="AC77" s="7">
        <f t="shared" si="88"/>
        <v>4812.73320740088</v>
      </c>
      <c r="AD77" s="65">
        <f t="shared" si="75"/>
        <v>0.08</v>
      </c>
      <c r="AE77" s="7">
        <f t="shared" si="89"/>
        <v>45703.792434974333</v>
      </c>
      <c r="AF77" s="7">
        <f t="shared" si="107"/>
        <v>348151.68024052039</v>
      </c>
      <c r="AG77" s="7">
        <f t="shared" si="76"/>
        <v>721096.20756502578</v>
      </c>
      <c r="AH77" s="7">
        <f t="shared" si="77"/>
        <v>393855.47267549473</v>
      </c>
      <c r="AJ77">
        <v>70</v>
      </c>
      <c r="AK77" s="160">
        <v>46966</v>
      </c>
      <c r="AL77" s="7">
        <f t="shared" si="108"/>
        <v>719937.31793088024</v>
      </c>
      <c r="AM77" s="7">
        <f t="shared" si="109"/>
        <v>5493.4490989467549</v>
      </c>
      <c r="AN77" s="7">
        <f t="shared" si="110"/>
        <v>843.85392064315329</v>
      </c>
      <c r="AO77" s="65">
        <f t="shared" si="90"/>
        <v>1.4065456527272337E-2</v>
      </c>
      <c r="AP77" s="7">
        <f t="shared" si="91"/>
        <v>4649.5951783036016</v>
      </c>
      <c r="AQ77" s="65">
        <f t="shared" si="92"/>
        <v>7.7499999999999999E-2</v>
      </c>
      <c r="AR77" s="7">
        <f t="shared" si="111"/>
        <v>47706.535989762495</v>
      </c>
      <c r="AS77" s="7">
        <f t="shared" si="112"/>
        <v>336834.90093651024</v>
      </c>
      <c r="AT77" s="7">
        <f t="shared" si="93"/>
        <v>719093.46401023713</v>
      </c>
      <c r="AU77" s="7">
        <f t="shared" si="78"/>
        <v>384541.43692627276</v>
      </c>
      <c r="AW77">
        <v>70</v>
      </c>
      <c r="AX77" s="160">
        <v>46966</v>
      </c>
      <c r="AY77" s="7">
        <f t="shared" si="113"/>
        <v>717894.35493142088</v>
      </c>
      <c r="AZ77" s="7">
        <f t="shared" si="114"/>
        <v>5361.5768515826985</v>
      </c>
      <c r="BA77" s="7">
        <f t="shared" si="115"/>
        <v>874.73713326131838</v>
      </c>
      <c r="BB77" s="65">
        <f t="shared" si="94"/>
        <v>1.4621713525158677E-2</v>
      </c>
      <c r="BC77" s="7">
        <f t="shared" si="95"/>
        <v>4486.8397183213801</v>
      </c>
      <c r="BD77" s="65">
        <f t="shared" si="96"/>
        <v>7.4999999999999997E-2</v>
      </c>
      <c r="BE77" s="7">
        <f t="shared" si="116"/>
        <v>49780.382201840643</v>
      </c>
      <c r="BF77" s="7">
        <f t="shared" si="117"/>
        <v>325529.9974089482</v>
      </c>
      <c r="BG77" s="7">
        <f t="shared" si="97"/>
        <v>717019.6177981596</v>
      </c>
      <c r="BH77" s="7">
        <f t="shared" si="79"/>
        <v>375310.37961078883</v>
      </c>
      <c r="BJ77">
        <v>70</v>
      </c>
      <c r="BK77" s="160">
        <v>46966</v>
      </c>
      <c r="BL77" s="7">
        <f t="shared" si="118"/>
        <v>715779.70859137783</v>
      </c>
      <c r="BM77" s="7">
        <f t="shared" si="119"/>
        <v>5230.927715470877</v>
      </c>
      <c r="BN77" s="7">
        <f t="shared" si="120"/>
        <v>906.42530939796961</v>
      </c>
      <c r="BO77" s="65">
        <f t="shared" si="98"/>
        <v>1.5196161028623298E-2</v>
      </c>
      <c r="BP77" s="7">
        <f t="shared" si="99"/>
        <v>4324.5024060729074</v>
      </c>
      <c r="BQ77" s="65">
        <f t="shared" si="100"/>
        <v>7.2499999999999995E-2</v>
      </c>
      <c r="BR77" s="7">
        <f t="shared" si="121"/>
        <v>51926.716718019969</v>
      </c>
      <c r="BS77" s="7">
        <f t="shared" si="122"/>
        <v>314238.22336494131</v>
      </c>
      <c r="BT77" s="7">
        <f t="shared" si="101"/>
        <v>714873.28328197985</v>
      </c>
      <c r="BU77" s="7">
        <f t="shared" si="80"/>
        <v>366164.94008296129</v>
      </c>
      <c r="BW77">
        <v>70</v>
      </c>
      <c r="BX77" s="160">
        <v>46966</v>
      </c>
      <c r="BY77" s="7">
        <f t="shared" si="123"/>
        <v>713592.04303593806</v>
      </c>
      <c r="BZ77" s="7">
        <f t="shared" si="124"/>
        <v>5101.5395330339725</v>
      </c>
      <c r="CA77" s="7">
        <f t="shared" si="125"/>
        <v>938.91928199100039</v>
      </c>
      <c r="CB77" s="65">
        <f t="shared" si="102"/>
        <v>1.5789177435271057E-2</v>
      </c>
      <c r="CC77" s="7">
        <f t="shared" si="103"/>
        <v>4162.6202510429721</v>
      </c>
      <c r="CD77" s="65">
        <f t="shared" si="104"/>
        <v>7.0000000000000007E-2</v>
      </c>
      <c r="CE77" s="7">
        <f t="shared" si="126"/>
        <v>54146.87624605334</v>
      </c>
      <c r="CF77" s="7">
        <f t="shared" si="127"/>
        <v>302960.89106632478</v>
      </c>
      <c r="CG77" s="7">
        <f t="shared" si="105"/>
        <v>712653.12375394709</v>
      </c>
      <c r="CH77" s="7">
        <f t="shared" si="81"/>
        <v>357107.7673123781</v>
      </c>
    </row>
    <row r="78" spans="10:86" x14ac:dyDescent="0.3">
      <c r="J78">
        <v>71</v>
      </c>
      <c r="K78" s="160">
        <v>46997</v>
      </c>
      <c r="L78" s="7">
        <f t="shared" si="82"/>
        <v>723029.27758147544</v>
      </c>
      <c r="M78" s="7">
        <f t="shared" si="83"/>
        <v>5760.7123198624959</v>
      </c>
      <c r="N78" s="7">
        <f t="shared" si="68"/>
        <v>789.8860364898519</v>
      </c>
      <c r="O78" s="65">
        <f t="shared" si="69"/>
        <v>1.3109610816292444E-2</v>
      </c>
      <c r="P78" s="7">
        <f t="shared" si="70"/>
        <v>4970.826283372644</v>
      </c>
      <c r="Q78" s="65">
        <f t="shared" si="71"/>
        <v>8.2500000000000004E-2</v>
      </c>
      <c r="R78" s="7">
        <f t="shared" si="84"/>
        <v>44560.608455013971</v>
      </c>
      <c r="S78" s="7">
        <f t="shared" si="85"/>
        <v>364449.96625522326</v>
      </c>
      <c r="T78" s="7">
        <f t="shared" si="72"/>
        <v>722239.39154498558</v>
      </c>
      <c r="U78" s="7">
        <f t="shared" si="73"/>
        <v>409010.57471023721</v>
      </c>
      <c r="W78">
        <v>71</v>
      </c>
      <c r="X78" s="160">
        <v>46997</v>
      </c>
      <c r="Y78" s="7">
        <f t="shared" si="86"/>
        <v>721096.20756502578</v>
      </c>
      <c r="Z78" s="7">
        <f t="shared" si="106"/>
        <v>5626.5067525070672</v>
      </c>
      <c r="AA78" s="7">
        <f t="shared" si="74"/>
        <v>819.19870207356144</v>
      </c>
      <c r="AB78" s="65">
        <f t="shared" si="87"/>
        <v>1.363255599149198E-2</v>
      </c>
      <c r="AC78" s="7">
        <f t="shared" si="88"/>
        <v>4807.3080504335057</v>
      </c>
      <c r="AD78" s="65">
        <f t="shared" si="75"/>
        <v>0.08</v>
      </c>
      <c r="AE78" s="7">
        <f t="shared" si="89"/>
        <v>46522.991137047895</v>
      </c>
      <c r="AF78" s="7">
        <f t="shared" si="107"/>
        <v>352958.98829095392</v>
      </c>
      <c r="AG78" s="7">
        <f t="shared" si="76"/>
        <v>720277.00886295224</v>
      </c>
      <c r="AH78" s="7">
        <f t="shared" si="77"/>
        <v>399481.9794280018</v>
      </c>
      <c r="AJ78">
        <v>71</v>
      </c>
      <c r="AK78" s="160">
        <v>46997</v>
      </c>
      <c r="AL78" s="7">
        <f t="shared" si="108"/>
        <v>719093.46401023713</v>
      </c>
      <c r="AM78" s="7">
        <f t="shared" si="109"/>
        <v>5493.4490989467549</v>
      </c>
      <c r="AN78" s="7">
        <f t="shared" si="110"/>
        <v>849.30381054730697</v>
      </c>
      <c r="AO78" s="65">
        <f t="shared" si="90"/>
        <v>1.4172908302810821E-2</v>
      </c>
      <c r="AP78" s="7">
        <f t="shared" si="91"/>
        <v>4644.145288399448</v>
      </c>
      <c r="AQ78" s="65">
        <f t="shared" si="92"/>
        <v>7.7499999999999999E-2</v>
      </c>
      <c r="AR78" s="7">
        <f t="shared" si="111"/>
        <v>48555.839800309805</v>
      </c>
      <c r="AS78" s="7">
        <f t="shared" si="112"/>
        <v>341479.04622490966</v>
      </c>
      <c r="AT78" s="7">
        <f t="shared" si="93"/>
        <v>718244.1601996898</v>
      </c>
      <c r="AU78" s="7">
        <f t="shared" si="78"/>
        <v>390034.88602521946</v>
      </c>
      <c r="AW78">
        <v>71</v>
      </c>
      <c r="AX78" s="160">
        <v>46997</v>
      </c>
      <c r="AY78" s="7">
        <f t="shared" si="113"/>
        <v>717019.6177981596</v>
      </c>
      <c r="AZ78" s="7">
        <f t="shared" si="114"/>
        <v>5361.5768515826985</v>
      </c>
      <c r="BA78" s="7">
        <f t="shared" si="115"/>
        <v>880.20424034420103</v>
      </c>
      <c r="BB78" s="65">
        <f t="shared" si="94"/>
        <v>1.4731048665817304E-2</v>
      </c>
      <c r="BC78" s="7">
        <f t="shared" si="95"/>
        <v>4481.3726112384975</v>
      </c>
      <c r="BD78" s="65">
        <f t="shared" si="96"/>
        <v>7.5000000000000011E-2</v>
      </c>
      <c r="BE78" s="7">
        <f t="shared" si="116"/>
        <v>50660.586442184846</v>
      </c>
      <c r="BF78" s="7">
        <f t="shared" si="117"/>
        <v>330011.3700201867</v>
      </c>
      <c r="BG78" s="7">
        <f t="shared" si="97"/>
        <v>716139.41355781537</v>
      </c>
      <c r="BH78" s="7">
        <f t="shared" si="79"/>
        <v>380671.95646237157</v>
      </c>
      <c r="BJ78">
        <v>71</v>
      </c>
      <c r="BK78" s="160">
        <v>46997</v>
      </c>
      <c r="BL78" s="7">
        <f t="shared" si="118"/>
        <v>714873.28328197985</v>
      </c>
      <c r="BM78" s="7">
        <f t="shared" si="119"/>
        <v>5230.927715470877</v>
      </c>
      <c r="BN78" s="7">
        <f t="shared" si="120"/>
        <v>911.90162897558184</v>
      </c>
      <c r="BO78" s="65">
        <f t="shared" si="98"/>
        <v>1.5307355588207956E-2</v>
      </c>
      <c r="BP78" s="7">
        <f t="shared" si="99"/>
        <v>4319.0260864952952</v>
      </c>
      <c r="BQ78" s="65">
        <f t="shared" si="100"/>
        <v>7.2500000000000009E-2</v>
      </c>
      <c r="BR78" s="7">
        <f t="shared" si="121"/>
        <v>52838.61834699555</v>
      </c>
      <c r="BS78" s="7">
        <f t="shared" si="122"/>
        <v>318557.24945143663</v>
      </c>
      <c r="BT78" s="7">
        <f t="shared" si="101"/>
        <v>713961.38165300433</v>
      </c>
      <c r="BU78" s="7">
        <f t="shared" si="80"/>
        <v>371395.86779843218</v>
      </c>
      <c r="BW78">
        <v>71</v>
      </c>
      <c r="BX78" s="160">
        <v>46997</v>
      </c>
      <c r="BY78" s="7">
        <f t="shared" si="123"/>
        <v>712653.12375394709</v>
      </c>
      <c r="BZ78" s="7">
        <f t="shared" si="124"/>
        <v>5101.5395330339725</v>
      </c>
      <c r="CA78" s="7">
        <f t="shared" si="125"/>
        <v>944.39631113594714</v>
      </c>
      <c r="CB78" s="65">
        <f t="shared" si="102"/>
        <v>1.5902204531056192E-2</v>
      </c>
      <c r="CC78" s="7">
        <f t="shared" si="103"/>
        <v>4157.1432218980253</v>
      </c>
      <c r="CD78" s="65">
        <f t="shared" si="104"/>
        <v>7.0000000000000007E-2</v>
      </c>
      <c r="CE78" s="7">
        <f t="shared" si="126"/>
        <v>55091.272557189288</v>
      </c>
      <c r="CF78" s="7">
        <f t="shared" si="127"/>
        <v>307118.03428822279</v>
      </c>
      <c r="CG78" s="7">
        <f t="shared" si="105"/>
        <v>711708.72744281113</v>
      </c>
      <c r="CH78" s="7">
        <f t="shared" si="81"/>
        <v>362209.30684541207</v>
      </c>
    </row>
    <row r="79" spans="10:86" x14ac:dyDescent="0.3">
      <c r="J79">
        <v>72</v>
      </c>
      <c r="K79" s="160">
        <v>47027</v>
      </c>
      <c r="L79" s="7">
        <f t="shared" si="82"/>
        <v>722239.39154498558</v>
      </c>
      <c r="M79" s="7">
        <f t="shared" si="83"/>
        <v>5760.7123198624959</v>
      </c>
      <c r="N79" s="7">
        <f t="shared" si="68"/>
        <v>795.31650299071953</v>
      </c>
      <c r="O79" s="65">
        <f t="shared" si="69"/>
        <v>1.3214175448770418E-2</v>
      </c>
      <c r="P79" s="7">
        <f t="shared" si="70"/>
        <v>4965.3958168717763</v>
      </c>
      <c r="Q79" s="65">
        <f t="shared" si="71"/>
        <v>8.2500000000000018E-2</v>
      </c>
      <c r="R79" s="7">
        <f t="shared" si="84"/>
        <v>45355.924958004689</v>
      </c>
      <c r="S79" s="7">
        <f t="shared" si="85"/>
        <v>369415.36207209504</v>
      </c>
      <c r="T79" s="7">
        <f t="shared" si="72"/>
        <v>721444.07504199492</v>
      </c>
      <c r="U79" s="7">
        <f t="shared" si="73"/>
        <v>414771.28703009972</v>
      </c>
      <c r="W79">
        <v>72</v>
      </c>
      <c r="X79" s="160">
        <v>47027</v>
      </c>
      <c r="Y79" s="7">
        <f t="shared" si="86"/>
        <v>720277.00886295224</v>
      </c>
      <c r="Z79" s="7">
        <f t="shared" si="106"/>
        <v>5626.5067525070672</v>
      </c>
      <c r="AA79" s="7">
        <f t="shared" si="74"/>
        <v>824.66002675405161</v>
      </c>
      <c r="AB79" s="65">
        <f t="shared" si="87"/>
        <v>1.3739047893074601E-2</v>
      </c>
      <c r="AC79" s="7">
        <f t="shared" si="88"/>
        <v>4801.8467257530156</v>
      </c>
      <c r="AD79" s="65">
        <f t="shared" si="75"/>
        <v>8.0000000000000016E-2</v>
      </c>
      <c r="AE79" s="7">
        <f t="shared" si="89"/>
        <v>47347.651163801944</v>
      </c>
      <c r="AF79" s="7">
        <f t="shared" si="107"/>
        <v>357760.83501670696</v>
      </c>
      <c r="AG79" s="7">
        <f t="shared" si="76"/>
        <v>719452.34883619822</v>
      </c>
      <c r="AH79" s="7">
        <f t="shared" si="77"/>
        <v>405108.48618050892</v>
      </c>
      <c r="AJ79">
        <v>72</v>
      </c>
      <c r="AK79" s="160">
        <v>47027</v>
      </c>
      <c r="AL79" s="7">
        <f t="shared" si="108"/>
        <v>718244.1601996898</v>
      </c>
      <c r="AM79" s="7">
        <f t="shared" si="109"/>
        <v>5493.4490989467549</v>
      </c>
      <c r="AN79" s="7">
        <f t="shared" si="110"/>
        <v>854.78889765709209</v>
      </c>
      <c r="AO79" s="65">
        <f t="shared" si="90"/>
        <v>1.4281308975813008E-2</v>
      </c>
      <c r="AP79" s="7">
        <f t="shared" si="91"/>
        <v>4638.6602012896628</v>
      </c>
      <c r="AQ79" s="65">
        <f t="shared" si="92"/>
        <v>7.7499999999999986E-2</v>
      </c>
      <c r="AR79" s="7">
        <f t="shared" si="111"/>
        <v>49410.628697966895</v>
      </c>
      <c r="AS79" s="7">
        <f t="shared" si="112"/>
        <v>346117.70642619935</v>
      </c>
      <c r="AT79" s="7">
        <f t="shared" si="93"/>
        <v>717389.37130203273</v>
      </c>
      <c r="AU79" s="7">
        <f t="shared" si="78"/>
        <v>395528.33512416622</v>
      </c>
      <c r="AW79">
        <v>72</v>
      </c>
      <c r="AX79" s="160">
        <v>47027</v>
      </c>
      <c r="AY79" s="7">
        <f t="shared" si="113"/>
        <v>716139.41355781537</v>
      </c>
      <c r="AZ79" s="7">
        <f t="shared" si="114"/>
        <v>5361.5768515826985</v>
      </c>
      <c r="BA79" s="7">
        <f t="shared" si="115"/>
        <v>885.70551684635302</v>
      </c>
      <c r="BB79" s="65">
        <f t="shared" si="94"/>
        <v>1.4841336757815774E-2</v>
      </c>
      <c r="BC79" s="7">
        <f t="shared" si="95"/>
        <v>4475.8713347363455</v>
      </c>
      <c r="BD79" s="65">
        <f t="shared" si="96"/>
        <v>7.4999999999999997E-2</v>
      </c>
      <c r="BE79" s="7">
        <f t="shared" si="116"/>
        <v>51546.291959031201</v>
      </c>
      <c r="BF79" s="7">
        <f t="shared" si="117"/>
        <v>334487.24135492306</v>
      </c>
      <c r="BG79" s="7">
        <f t="shared" si="97"/>
        <v>715253.70804096898</v>
      </c>
      <c r="BH79" s="7">
        <f t="shared" si="79"/>
        <v>386033.53331395425</v>
      </c>
      <c r="BJ79">
        <v>72</v>
      </c>
      <c r="BK79" s="160">
        <v>47027</v>
      </c>
      <c r="BL79" s="7">
        <f t="shared" si="118"/>
        <v>713961.38165300433</v>
      </c>
      <c r="BM79" s="7">
        <f t="shared" si="119"/>
        <v>5230.927715470877</v>
      </c>
      <c r="BN79" s="7">
        <f t="shared" si="120"/>
        <v>917.41103465064225</v>
      </c>
      <c r="BO79" s="65">
        <f t="shared" si="98"/>
        <v>1.5419506851083731E-2</v>
      </c>
      <c r="BP79" s="7">
        <f t="shared" si="99"/>
        <v>4313.5166808202348</v>
      </c>
      <c r="BQ79" s="65">
        <f t="shared" si="100"/>
        <v>7.2500000000000009E-2</v>
      </c>
      <c r="BR79" s="7">
        <f t="shared" si="121"/>
        <v>53756.029381646193</v>
      </c>
      <c r="BS79" s="7">
        <f t="shared" si="122"/>
        <v>322870.76613225689</v>
      </c>
      <c r="BT79" s="7">
        <f t="shared" si="101"/>
        <v>713043.97061835369</v>
      </c>
      <c r="BU79" s="7">
        <f t="shared" si="80"/>
        <v>376626.79551390308</v>
      </c>
      <c r="BW79">
        <v>72</v>
      </c>
      <c r="BX79" s="160">
        <v>47027</v>
      </c>
      <c r="BY79" s="7">
        <f t="shared" si="123"/>
        <v>711708.72744281113</v>
      </c>
      <c r="BZ79" s="7">
        <f t="shared" si="124"/>
        <v>5101.5395330339725</v>
      </c>
      <c r="CA79" s="7">
        <f t="shared" si="125"/>
        <v>949.90528961757445</v>
      </c>
      <c r="CB79" s="65">
        <f t="shared" si="102"/>
        <v>1.6016191787288206E-2</v>
      </c>
      <c r="CC79" s="7">
        <f t="shared" si="103"/>
        <v>4151.634243416398</v>
      </c>
      <c r="CD79" s="65">
        <f t="shared" si="104"/>
        <v>6.9999999999999993E-2</v>
      </c>
      <c r="CE79" s="7">
        <f t="shared" si="126"/>
        <v>56041.177846806866</v>
      </c>
      <c r="CF79" s="7">
        <f t="shared" si="127"/>
        <v>311269.66853163921</v>
      </c>
      <c r="CG79" s="7">
        <f t="shared" si="105"/>
        <v>710758.82215319353</v>
      </c>
      <c r="CH79" s="7">
        <f t="shared" si="81"/>
        <v>367310.84637844609</v>
      </c>
    </row>
    <row r="80" spans="10:86" x14ac:dyDescent="0.3">
      <c r="J80">
        <v>73</v>
      </c>
      <c r="K80" s="160">
        <v>47058</v>
      </c>
      <c r="L80" s="7">
        <f t="shared" si="82"/>
        <v>721444.07504199492</v>
      </c>
      <c r="M80" s="7">
        <f t="shared" si="83"/>
        <v>5760.7123198624959</v>
      </c>
      <c r="N80" s="7">
        <f t="shared" si="68"/>
        <v>800.78430394878069</v>
      </c>
      <c r="O80" s="65">
        <f t="shared" si="69"/>
        <v>1.3319690298691563E-2</v>
      </c>
      <c r="P80" s="7">
        <f t="shared" si="70"/>
        <v>4959.9280159137152</v>
      </c>
      <c r="Q80" s="65">
        <f t="shared" si="71"/>
        <v>8.2500000000000004E-2</v>
      </c>
      <c r="R80" s="7">
        <f t="shared" si="84"/>
        <v>46156.709261953467</v>
      </c>
      <c r="S80" s="7">
        <f t="shared" si="85"/>
        <v>374375.29008800874</v>
      </c>
      <c r="T80" s="7">
        <f t="shared" si="72"/>
        <v>720643.29073804617</v>
      </c>
      <c r="U80" s="7">
        <f t="shared" si="73"/>
        <v>420531.99934996222</v>
      </c>
      <c r="W80">
        <v>73</v>
      </c>
      <c r="X80" s="160">
        <v>47058</v>
      </c>
      <c r="Y80" s="7">
        <f t="shared" si="86"/>
        <v>719452.34883619822</v>
      </c>
      <c r="Z80" s="7">
        <f t="shared" si="106"/>
        <v>5626.5067525070672</v>
      </c>
      <c r="AA80" s="7">
        <f t="shared" si="74"/>
        <v>830.15776026574531</v>
      </c>
      <c r="AB80" s="65">
        <f t="shared" si="87"/>
        <v>1.3846494683495743E-2</v>
      </c>
      <c r="AC80" s="7">
        <f t="shared" si="88"/>
        <v>4796.3489922413219</v>
      </c>
      <c r="AD80" s="65">
        <f t="shared" si="75"/>
        <v>0.08</v>
      </c>
      <c r="AE80" s="7">
        <f t="shared" si="89"/>
        <v>48177.808924067693</v>
      </c>
      <c r="AF80" s="7">
        <f t="shared" si="107"/>
        <v>362557.18400894827</v>
      </c>
      <c r="AG80" s="7">
        <f t="shared" si="76"/>
        <v>718622.19107593247</v>
      </c>
      <c r="AH80" s="7">
        <f t="shared" si="77"/>
        <v>410734.99293301598</v>
      </c>
      <c r="AJ80">
        <v>73</v>
      </c>
      <c r="AK80" s="160">
        <v>47058</v>
      </c>
      <c r="AL80" s="7">
        <f t="shared" si="108"/>
        <v>717389.37130203273</v>
      </c>
      <c r="AM80" s="7">
        <f t="shared" si="109"/>
        <v>5493.4490989467549</v>
      </c>
      <c r="AN80" s="7">
        <f t="shared" si="110"/>
        <v>860.30940928779364</v>
      </c>
      <c r="AO80" s="65">
        <f t="shared" si="90"/>
        <v>1.4390668895353721E-2</v>
      </c>
      <c r="AP80" s="7">
        <f t="shared" si="91"/>
        <v>4633.1396896589613</v>
      </c>
      <c r="AQ80" s="65">
        <f t="shared" si="92"/>
        <v>7.7499999999999999E-2</v>
      </c>
      <c r="AR80" s="7">
        <f t="shared" si="111"/>
        <v>50270.938107254689</v>
      </c>
      <c r="AS80" s="7">
        <f t="shared" si="112"/>
        <v>350750.84611585829</v>
      </c>
      <c r="AT80" s="7">
        <f t="shared" si="93"/>
        <v>716529.06189274497</v>
      </c>
      <c r="AU80" s="7">
        <f t="shared" si="78"/>
        <v>401021.78422311298</v>
      </c>
      <c r="AW80">
        <v>73</v>
      </c>
      <c r="AX80" s="160">
        <v>47058</v>
      </c>
      <c r="AY80" s="7">
        <f t="shared" si="113"/>
        <v>715253.70804096898</v>
      </c>
      <c r="AZ80" s="7">
        <f t="shared" si="114"/>
        <v>5361.5768515826985</v>
      </c>
      <c r="BA80" s="7">
        <f t="shared" si="115"/>
        <v>891.24117632664274</v>
      </c>
      <c r="BB80" s="65">
        <f t="shared" si="94"/>
        <v>1.4952588145557884E-2</v>
      </c>
      <c r="BC80" s="7">
        <f t="shared" si="95"/>
        <v>4470.3356752560558</v>
      </c>
      <c r="BD80" s="65">
        <f t="shared" si="96"/>
        <v>7.4999999999999997E-2</v>
      </c>
      <c r="BE80" s="7">
        <f t="shared" si="116"/>
        <v>52437.533135357844</v>
      </c>
      <c r="BF80" s="7">
        <f t="shared" si="117"/>
        <v>338957.57703017909</v>
      </c>
      <c r="BG80" s="7">
        <f t="shared" si="97"/>
        <v>714362.46686464234</v>
      </c>
      <c r="BH80" s="7">
        <f t="shared" si="79"/>
        <v>391395.11016553693</v>
      </c>
      <c r="BJ80">
        <v>73</v>
      </c>
      <c r="BK80" s="160">
        <v>47058</v>
      </c>
      <c r="BL80" s="7">
        <f t="shared" si="118"/>
        <v>713043.97061835369</v>
      </c>
      <c r="BM80" s="7">
        <f t="shared" si="119"/>
        <v>5230.927715470877</v>
      </c>
      <c r="BN80" s="7">
        <f t="shared" si="120"/>
        <v>922.95372631832379</v>
      </c>
      <c r="BO80" s="65">
        <f t="shared" si="98"/>
        <v>1.5532625156643887E-2</v>
      </c>
      <c r="BP80" s="7">
        <f t="shared" si="99"/>
        <v>4307.9739891525533</v>
      </c>
      <c r="BQ80" s="65">
        <f t="shared" si="100"/>
        <v>7.2499999999999995E-2</v>
      </c>
      <c r="BR80" s="7">
        <f t="shared" si="121"/>
        <v>54678.983107964516</v>
      </c>
      <c r="BS80" s="7">
        <f t="shared" si="122"/>
        <v>327178.74012140941</v>
      </c>
      <c r="BT80" s="7">
        <f t="shared" si="101"/>
        <v>712121.01689203538</v>
      </c>
      <c r="BU80" s="7">
        <f t="shared" si="80"/>
        <v>381857.72322937392</v>
      </c>
      <c r="BW80">
        <v>73</v>
      </c>
      <c r="BX80" s="160">
        <v>47058</v>
      </c>
      <c r="BY80" s="7">
        <f t="shared" si="123"/>
        <v>710758.82215319353</v>
      </c>
      <c r="BZ80" s="7">
        <f t="shared" si="124"/>
        <v>5101.5395330339725</v>
      </c>
      <c r="CA80" s="7">
        <f t="shared" si="125"/>
        <v>955.44640380701003</v>
      </c>
      <c r="CB80" s="65">
        <f t="shared" si="102"/>
        <v>1.6131149538110033E-2</v>
      </c>
      <c r="CC80" s="7">
        <f t="shared" si="103"/>
        <v>4146.0931292269624</v>
      </c>
      <c r="CD80" s="65">
        <f t="shared" si="104"/>
        <v>7.0000000000000007E-2</v>
      </c>
      <c r="CE80" s="7">
        <f t="shared" si="126"/>
        <v>56996.624250613873</v>
      </c>
      <c r="CF80" s="7">
        <f t="shared" si="127"/>
        <v>315415.76166086615</v>
      </c>
      <c r="CG80" s="7">
        <f t="shared" si="105"/>
        <v>709803.3757493865</v>
      </c>
      <c r="CH80" s="7">
        <f t="shared" si="81"/>
        <v>372412.38591148</v>
      </c>
    </row>
    <row r="81" spans="10:86" x14ac:dyDescent="0.3">
      <c r="J81">
        <v>74</v>
      </c>
      <c r="K81" s="160">
        <v>47088</v>
      </c>
      <c r="L81" s="7">
        <f t="shared" si="82"/>
        <v>720643.29073804617</v>
      </c>
      <c r="M81" s="7">
        <f t="shared" si="83"/>
        <v>5760.7123198624959</v>
      </c>
      <c r="N81" s="7">
        <f t="shared" si="68"/>
        <v>806.2896960384287</v>
      </c>
      <c r="O81" s="65">
        <f t="shared" si="69"/>
        <v>1.3426165867099122E-2</v>
      </c>
      <c r="P81" s="7">
        <f t="shared" si="70"/>
        <v>4954.4226238240672</v>
      </c>
      <c r="Q81" s="65">
        <f t="shared" si="71"/>
        <v>8.2500000000000004E-2</v>
      </c>
      <c r="R81" s="7">
        <f t="shared" si="84"/>
        <v>46962.998957991898</v>
      </c>
      <c r="S81" s="7">
        <f t="shared" si="85"/>
        <v>379329.71271183284</v>
      </c>
      <c r="T81" s="7">
        <f t="shared" si="72"/>
        <v>719837.0010420077</v>
      </c>
      <c r="U81" s="7">
        <f t="shared" si="73"/>
        <v>426292.71166982473</v>
      </c>
      <c r="W81">
        <v>74</v>
      </c>
      <c r="X81" s="160">
        <v>47088</v>
      </c>
      <c r="Y81" s="7">
        <f t="shared" si="86"/>
        <v>718622.19107593247</v>
      </c>
      <c r="Z81" s="7">
        <f t="shared" si="106"/>
        <v>5626.5067525070672</v>
      </c>
      <c r="AA81" s="7">
        <f t="shared" si="74"/>
        <v>835.69214533418381</v>
      </c>
      <c r="AB81" s="65">
        <f t="shared" si="87"/>
        <v>1.3954906860022884E-2</v>
      </c>
      <c r="AC81" s="7">
        <f t="shared" si="88"/>
        <v>4790.8146071728834</v>
      </c>
      <c r="AD81" s="65">
        <f t="shared" si="75"/>
        <v>0.08</v>
      </c>
      <c r="AE81" s="7">
        <f t="shared" si="89"/>
        <v>49013.501069401878</v>
      </c>
      <c r="AF81" s="7">
        <f t="shared" si="107"/>
        <v>367347.99861612113</v>
      </c>
      <c r="AG81" s="7">
        <f t="shared" si="76"/>
        <v>717786.49893059826</v>
      </c>
      <c r="AH81" s="7">
        <f t="shared" si="77"/>
        <v>416361.49968552298</v>
      </c>
      <c r="AJ81">
        <v>74</v>
      </c>
      <c r="AK81" s="160">
        <v>47088</v>
      </c>
      <c r="AL81" s="7">
        <f t="shared" si="108"/>
        <v>716529.06189274497</v>
      </c>
      <c r="AM81" s="7">
        <f t="shared" si="109"/>
        <v>5493.4490989467549</v>
      </c>
      <c r="AN81" s="7">
        <f t="shared" si="110"/>
        <v>865.86557422277747</v>
      </c>
      <c r="AO81" s="65">
        <f t="shared" si="90"/>
        <v>1.4500998554373548E-2</v>
      </c>
      <c r="AP81" s="7">
        <f t="shared" si="91"/>
        <v>4627.5835247239775</v>
      </c>
      <c r="AQ81" s="65">
        <f t="shared" si="92"/>
        <v>7.7499999999999986E-2</v>
      </c>
      <c r="AR81" s="7">
        <f t="shared" si="111"/>
        <v>51136.803681477468</v>
      </c>
      <c r="AS81" s="7">
        <f t="shared" si="112"/>
        <v>355378.4296405823</v>
      </c>
      <c r="AT81" s="7">
        <f t="shared" si="93"/>
        <v>715663.19631852221</v>
      </c>
      <c r="AU81" s="7">
        <f t="shared" si="78"/>
        <v>406515.23332205974</v>
      </c>
      <c r="AW81">
        <v>74</v>
      </c>
      <c r="AX81" s="160">
        <v>47088</v>
      </c>
      <c r="AY81" s="7">
        <f t="shared" si="113"/>
        <v>714362.46686464234</v>
      </c>
      <c r="AZ81" s="7">
        <f t="shared" si="114"/>
        <v>5361.5768515826985</v>
      </c>
      <c r="BA81" s="7">
        <f t="shared" si="115"/>
        <v>896.8114336786839</v>
      </c>
      <c r="BB81" s="65">
        <f t="shared" si="94"/>
        <v>1.5064813317219459E-2</v>
      </c>
      <c r="BC81" s="7">
        <f t="shared" si="95"/>
        <v>4464.7654179040146</v>
      </c>
      <c r="BD81" s="65">
        <f t="shared" si="96"/>
        <v>7.5000000000000011E-2</v>
      </c>
      <c r="BE81" s="7">
        <f t="shared" si="116"/>
        <v>53334.344569036526</v>
      </c>
      <c r="BF81" s="7">
        <f t="shared" si="117"/>
        <v>343422.3424480831</v>
      </c>
      <c r="BG81" s="7">
        <f t="shared" si="97"/>
        <v>713465.65543096361</v>
      </c>
      <c r="BH81" s="7">
        <f t="shared" si="79"/>
        <v>396756.68701711961</v>
      </c>
      <c r="BJ81">
        <v>74</v>
      </c>
      <c r="BK81" s="160">
        <v>47088</v>
      </c>
      <c r="BL81" s="7">
        <f t="shared" si="118"/>
        <v>712121.01689203538</v>
      </c>
      <c r="BM81" s="7">
        <f t="shared" si="119"/>
        <v>5230.927715470877</v>
      </c>
      <c r="BN81" s="7">
        <f t="shared" si="120"/>
        <v>928.52990508149651</v>
      </c>
      <c r="BO81" s="65">
        <f t="shared" si="98"/>
        <v>1.5646720987968328E-2</v>
      </c>
      <c r="BP81" s="7">
        <f t="shared" si="99"/>
        <v>4302.3978103893805</v>
      </c>
      <c r="BQ81" s="65">
        <f t="shared" si="100"/>
        <v>7.2499999999999995E-2</v>
      </c>
      <c r="BR81" s="7">
        <f t="shared" si="121"/>
        <v>55607.513013046009</v>
      </c>
      <c r="BS81" s="7">
        <f t="shared" si="122"/>
        <v>331481.13793179882</v>
      </c>
      <c r="BT81" s="7">
        <f t="shared" si="101"/>
        <v>711192.48698695388</v>
      </c>
      <c r="BU81" s="7">
        <f t="shared" si="80"/>
        <v>387088.65094484482</v>
      </c>
      <c r="BW81">
        <v>74</v>
      </c>
      <c r="BX81" s="160">
        <v>47088</v>
      </c>
      <c r="BY81" s="7">
        <f t="shared" si="123"/>
        <v>709803.3757493865</v>
      </c>
      <c r="BZ81" s="7">
        <f t="shared" si="124"/>
        <v>5101.5395330339725</v>
      </c>
      <c r="CA81" s="7">
        <f t="shared" si="125"/>
        <v>961.01984116255062</v>
      </c>
      <c r="CB81" s="65">
        <f t="shared" si="102"/>
        <v>1.6247088261274131E-2</v>
      </c>
      <c r="CC81" s="7">
        <f t="shared" si="103"/>
        <v>4140.5196918714219</v>
      </c>
      <c r="CD81" s="65">
        <f t="shared" si="104"/>
        <v>7.0000000000000007E-2</v>
      </c>
      <c r="CE81" s="7">
        <f t="shared" si="126"/>
        <v>57957.644091776427</v>
      </c>
      <c r="CF81" s="7">
        <f t="shared" si="127"/>
        <v>319556.28135273757</v>
      </c>
      <c r="CG81" s="7">
        <f t="shared" si="105"/>
        <v>708842.35590822389</v>
      </c>
      <c r="CH81" s="7">
        <f t="shared" si="81"/>
        <v>377513.92544451403</v>
      </c>
    </row>
    <row r="82" spans="10:86" x14ac:dyDescent="0.3">
      <c r="J82">
        <v>75</v>
      </c>
      <c r="K82" s="160">
        <v>47119</v>
      </c>
      <c r="L82" s="7">
        <f t="shared" si="82"/>
        <v>719837.0010420077</v>
      </c>
      <c r="M82" s="7">
        <f t="shared" si="83"/>
        <v>5760.7123198624959</v>
      </c>
      <c r="N82" s="7">
        <f t="shared" si="68"/>
        <v>811.83293769869306</v>
      </c>
      <c r="O82" s="65">
        <f t="shared" si="69"/>
        <v>1.3533612801623407E-2</v>
      </c>
      <c r="P82" s="7">
        <f t="shared" si="70"/>
        <v>4948.8793821638028</v>
      </c>
      <c r="Q82" s="65">
        <f t="shared" si="71"/>
        <v>8.2500000000000004E-2</v>
      </c>
      <c r="R82" s="7">
        <f t="shared" si="84"/>
        <v>47774.831895690593</v>
      </c>
      <c r="S82" s="7">
        <f t="shared" si="85"/>
        <v>384278.59209399665</v>
      </c>
      <c r="T82" s="7">
        <f t="shared" si="72"/>
        <v>719025.16810430901</v>
      </c>
      <c r="U82" s="7">
        <f t="shared" si="73"/>
        <v>432053.42398968723</v>
      </c>
      <c r="W82">
        <v>75</v>
      </c>
      <c r="X82" s="160">
        <v>47119</v>
      </c>
      <c r="Y82" s="7">
        <f t="shared" si="86"/>
        <v>717786.49893059826</v>
      </c>
      <c r="Z82" s="7">
        <f t="shared" si="106"/>
        <v>5626.5067525070672</v>
      </c>
      <c r="AA82" s="7">
        <f t="shared" si="74"/>
        <v>841.26342630307863</v>
      </c>
      <c r="AB82" s="65">
        <f t="shared" si="87"/>
        <v>1.4064295066398332E-2</v>
      </c>
      <c r="AC82" s="7">
        <f t="shared" si="88"/>
        <v>4785.2433262039885</v>
      </c>
      <c r="AD82" s="65">
        <f t="shared" si="75"/>
        <v>0.08</v>
      </c>
      <c r="AE82" s="7">
        <f t="shared" si="89"/>
        <v>49854.764495704956</v>
      </c>
      <c r="AF82" s="7">
        <f t="shared" si="107"/>
        <v>372133.24194232514</v>
      </c>
      <c r="AG82" s="7">
        <f t="shared" si="76"/>
        <v>716945.23550429521</v>
      </c>
      <c r="AH82" s="7">
        <f t="shared" si="77"/>
        <v>421988.0064380301</v>
      </c>
      <c r="AJ82">
        <v>75</v>
      </c>
      <c r="AK82" s="160">
        <v>47119</v>
      </c>
      <c r="AL82" s="7">
        <f t="shared" si="108"/>
        <v>715663.19631852221</v>
      </c>
      <c r="AM82" s="7">
        <f t="shared" si="109"/>
        <v>5493.4490989467549</v>
      </c>
      <c r="AN82" s="7">
        <f t="shared" si="110"/>
        <v>871.45762272296543</v>
      </c>
      <c r="AO82" s="65">
        <f t="shared" si="90"/>
        <v>1.4612308592184807E-2</v>
      </c>
      <c r="AP82" s="7">
        <f t="shared" si="91"/>
        <v>4621.9914762237895</v>
      </c>
      <c r="AQ82" s="65">
        <f t="shared" si="92"/>
        <v>7.7499999999999999E-2</v>
      </c>
      <c r="AR82" s="7">
        <f t="shared" si="111"/>
        <v>52008.26130420043</v>
      </c>
      <c r="AS82" s="7">
        <f t="shared" si="112"/>
        <v>360000.4211168061</v>
      </c>
      <c r="AT82" s="7">
        <f t="shared" si="93"/>
        <v>714791.73869579926</v>
      </c>
      <c r="AU82" s="7">
        <f t="shared" si="78"/>
        <v>412008.68242100655</v>
      </c>
      <c r="AW82">
        <v>75</v>
      </c>
      <c r="AX82" s="160">
        <v>47119</v>
      </c>
      <c r="AY82" s="7">
        <f t="shared" si="113"/>
        <v>713465.65543096361</v>
      </c>
      <c r="AZ82" s="7">
        <f t="shared" si="114"/>
        <v>5361.5768515826985</v>
      </c>
      <c r="BA82" s="7">
        <f t="shared" si="115"/>
        <v>902.41650513917648</v>
      </c>
      <c r="BB82" s="65">
        <f t="shared" si="94"/>
        <v>1.5178022907253948E-2</v>
      </c>
      <c r="BC82" s="7">
        <f t="shared" si="95"/>
        <v>4459.160346443522</v>
      </c>
      <c r="BD82" s="65">
        <f t="shared" si="96"/>
        <v>7.4999999999999997E-2</v>
      </c>
      <c r="BE82" s="7">
        <f t="shared" si="116"/>
        <v>54236.761074175702</v>
      </c>
      <c r="BF82" s="7">
        <f t="shared" si="117"/>
        <v>347881.50279452663</v>
      </c>
      <c r="BG82" s="7">
        <f t="shared" si="97"/>
        <v>712563.23892582441</v>
      </c>
      <c r="BH82" s="7">
        <f t="shared" si="79"/>
        <v>402118.26386870234</v>
      </c>
      <c r="BJ82">
        <v>75</v>
      </c>
      <c r="BK82" s="160">
        <v>47119</v>
      </c>
      <c r="BL82" s="7">
        <f t="shared" si="118"/>
        <v>711192.48698695388</v>
      </c>
      <c r="BM82" s="7">
        <f t="shared" si="119"/>
        <v>5230.927715470877</v>
      </c>
      <c r="BN82" s="7">
        <f t="shared" si="120"/>
        <v>934.1397732580308</v>
      </c>
      <c r="BO82" s="65">
        <f t="shared" si="98"/>
        <v>1.5761804974328983E-2</v>
      </c>
      <c r="BP82" s="7">
        <f t="shared" si="99"/>
        <v>4296.7879422128462</v>
      </c>
      <c r="BQ82" s="65">
        <f t="shared" si="100"/>
        <v>7.2499999999999995E-2</v>
      </c>
      <c r="BR82" s="7">
        <f t="shared" si="121"/>
        <v>56541.652786304039</v>
      </c>
      <c r="BS82" s="7">
        <f t="shared" si="122"/>
        <v>335777.92587401165</v>
      </c>
      <c r="BT82" s="7">
        <f t="shared" si="101"/>
        <v>710258.34721369587</v>
      </c>
      <c r="BU82" s="7">
        <f t="shared" si="80"/>
        <v>392319.57866031572</v>
      </c>
      <c r="BW82">
        <v>75</v>
      </c>
      <c r="BX82" s="160">
        <v>47119</v>
      </c>
      <c r="BY82" s="7">
        <f t="shared" si="123"/>
        <v>708842.35590822389</v>
      </c>
      <c r="BZ82" s="7">
        <f t="shared" si="124"/>
        <v>5101.5395330339725</v>
      </c>
      <c r="CA82" s="7">
        <f t="shared" si="125"/>
        <v>966.62579023599937</v>
      </c>
      <c r="CB82" s="65">
        <f t="shared" si="102"/>
        <v>1.6364018580647316E-2</v>
      </c>
      <c r="CC82" s="7">
        <f t="shared" si="103"/>
        <v>4134.9137427979731</v>
      </c>
      <c r="CD82" s="65">
        <f t="shared" si="104"/>
        <v>7.0000000000000007E-2</v>
      </c>
      <c r="CE82" s="7">
        <f t="shared" si="126"/>
        <v>58924.269882012428</v>
      </c>
      <c r="CF82" s="7">
        <f t="shared" si="127"/>
        <v>323691.19509553554</v>
      </c>
      <c r="CG82" s="7">
        <f t="shared" si="105"/>
        <v>707875.73011798784</v>
      </c>
      <c r="CH82" s="7">
        <f t="shared" si="81"/>
        <v>382615.46497754799</v>
      </c>
    </row>
    <row r="83" spans="10:86" x14ac:dyDescent="0.3">
      <c r="J83">
        <v>76</v>
      </c>
      <c r="K83" s="160">
        <v>47150</v>
      </c>
      <c r="L83" s="7">
        <f t="shared" si="82"/>
        <v>719025.16810430901</v>
      </c>
      <c r="M83" s="7">
        <f t="shared" si="83"/>
        <v>5760.7123198624959</v>
      </c>
      <c r="N83" s="7">
        <f t="shared" si="68"/>
        <v>817.41428914537119</v>
      </c>
      <c r="O83" s="65">
        <f t="shared" si="69"/>
        <v>1.3642041899041658E-2</v>
      </c>
      <c r="P83" s="7">
        <f t="shared" si="70"/>
        <v>4943.2980307171247</v>
      </c>
      <c r="Q83" s="65">
        <f t="shared" si="71"/>
        <v>8.2500000000000004E-2</v>
      </c>
      <c r="R83" s="7">
        <f t="shared" si="84"/>
        <v>48592.246184835967</v>
      </c>
      <c r="S83" s="7">
        <f t="shared" si="85"/>
        <v>389221.89012471377</v>
      </c>
      <c r="T83" s="7">
        <f t="shared" si="72"/>
        <v>718207.75381516363</v>
      </c>
      <c r="U83" s="7">
        <f t="shared" si="73"/>
        <v>437814.13630954974</v>
      </c>
      <c r="W83">
        <v>76</v>
      </c>
      <c r="X83" s="160">
        <v>47150</v>
      </c>
      <c r="Y83" s="7">
        <f t="shared" si="86"/>
        <v>716945.23550429521</v>
      </c>
      <c r="Z83" s="7">
        <f t="shared" si="106"/>
        <v>5626.5067525070672</v>
      </c>
      <c r="AA83" s="7">
        <f t="shared" si="74"/>
        <v>846.87184914509908</v>
      </c>
      <c r="AB83" s="65">
        <f t="shared" si="87"/>
        <v>1.417467009539853E-2</v>
      </c>
      <c r="AC83" s="7">
        <f t="shared" si="88"/>
        <v>4779.6349033619681</v>
      </c>
      <c r="AD83" s="65">
        <f t="shared" si="75"/>
        <v>0.08</v>
      </c>
      <c r="AE83" s="7">
        <f t="shared" si="89"/>
        <v>50701.636344850056</v>
      </c>
      <c r="AF83" s="7">
        <f t="shared" si="107"/>
        <v>376912.8768456871</v>
      </c>
      <c r="AG83" s="7">
        <f t="shared" si="76"/>
        <v>716098.36365515017</v>
      </c>
      <c r="AH83" s="7">
        <f t="shared" si="77"/>
        <v>427614.51319053717</v>
      </c>
      <c r="AJ83">
        <v>76</v>
      </c>
      <c r="AK83" s="160">
        <v>47150</v>
      </c>
      <c r="AL83" s="7">
        <f t="shared" si="108"/>
        <v>714791.73869579926</v>
      </c>
      <c r="AM83" s="7">
        <f t="shared" si="109"/>
        <v>5493.4490989467549</v>
      </c>
      <c r="AN83" s="7">
        <f t="shared" si="110"/>
        <v>877.08578653638506</v>
      </c>
      <c r="AO83" s="65">
        <f t="shared" si="90"/>
        <v>1.4724609797030486E-2</v>
      </c>
      <c r="AP83" s="7">
        <f t="shared" si="91"/>
        <v>4616.3633124103699</v>
      </c>
      <c r="AQ83" s="65">
        <f t="shared" si="92"/>
        <v>7.7499999999999999E-2</v>
      </c>
      <c r="AR83" s="7">
        <f t="shared" si="111"/>
        <v>52885.347090736817</v>
      </c>
      <c r="AS83" s="7">
        <f t="shared" si="112"/>
        <v>364616.78442921647</v>
      </c>
      <c r="AT83" s="7">
        <f t="shared" si="93"/>
        <v>713914.65290926292</v>
      </c>
      <c r="AU83" s="7">
        <f t="shared" si="78"/>
        <v>417502.13151995325</v>
      </c>
      <c r="AW83">
        <v>76</v>
      </c>
      <c r="AX83" s="160">
        <v>47150</v>
      </c>
      <c r="AY83" s="7">
        <f t="shared" si="113"/>
        <v>712563.23892582441</v>
      </c>
      <c r="AZ83" s="7">
        <f t="shared" si="114"/>
        <v>5361.5768515826985</v>
      </c>
      <c r="BA83" s="7">
        <f t="shared" si="115"/>
        <v>908.05660829629596</v>
      </c>
      <c r="BB83" s="65">
        <f t="shared" si="94"/>
        <v>1.5292227698950748E-2</v>
      </c>
      <c r="BC83" s="7">
        <f t="shared" si="95"/>
        <v>4453.5202432864025</v>
      </c>
      <c r="BD83" s="65">
        <f t="shared" si="96"/>
        <v>7.5000000000000011E-2</v>
      </c>
      <c r="BE83" s="7">
        <f t="shared" si="116"/>
        <v>55144.817682471999</v>
      </c>
      <c r="BF83" s="7">
        <f t="shared" si="117"/>
        <v>352335.02303781302</v>
      </c>
      <c r="BG83" s="7">
        <f t="shared" si="97"/>
        <v>711655.18231752806</v>
      </c>
      <c r="BH83" s="7">
        <f t="shared" si="79"/>
        <v>407479.84072028502</v>
      </c>
      <c r="BJ83">
        <v>76</v>
      </c>
      <c r="BK83" s="160">
        <v>47150</v>
      </c>
      <c r="BL83" s="7">
        <f t="shared" si="118"/>
        <v>710258.34721369587</v>
      </c>
      <c r="BM83" s="7">
        <f t="shared" si="119"/>
        <v>5230.927715470877</v>
      </c>
      <c r="BN83" s="7">
        <f t="shared" si="120"/>
        <v>939.78353438813156</v>
      </c>
      <c r="BO83" s="65">
        <f t="shared" si="98"/>
        <v>1.587788789374768E-2</v>
      </c>
      <c r="BP83" s="7">
        <f t="shared" si="99"/>
        <v>4291.1441810827455</v>
      </c>
      <c r="BQ83" s="65">
        <f t="shared" si="100"/>
        <v>7.2499999999999981E-2</v>
      </c>
      <c r="BR83" s="7">
        <f t="shared" si="121"/>
        <v>57481.43632069217</v>
      </c>
      <c r="BS83" s="7">
        <f t="shared" si="122"/>
        <v>340069.07005509437</v>
      </c>
      <c r="BT83" s="7">
        <f t="shared" si="101"/>
        <v>709318.5636793077</v>
      </c>
      <c r="BU83" s="7">
        <f t="shared" si="80"/>
        <v>397550.50637578656</v>
      </c>
      <c r="BW83">
        <v>76</v>
      </c>
      <c r="BX83" s="160">
        <v>47150</v>
      </c>
      <c r="BY83" s="7">
        <f t="shared" si="123"/>
        <v>707875.73011798784</v>
      </c>
      <c r="BZ83" s="7">
        <f t="shared" si="124"/>
        <v>5101.5395330339725</v>
      </c>
      <c r="CA83" s="7">
        <f t="shared" si="125"/>
        <v>972.26444067904322</v>
      </c>
      <c r="CB83" s="65">
        <f t="shared" si="102"/>
        <v>1.6481951268768388E-2</v>
      </c>
      <c r="CC83" s="7">
        <f t="shared" si="103"/>
        <v>4129.2750923549293</v>
      </c>
      <c r="CD83" s="65">
        <f t="shared" si="104"/>
        <v>7.0000000000000007E-2</v>
      </c>
      <c r="CE83" s="7">
        <f t="shared" si="126"/>
        <v>59896.53432269147</v>
      </c>
      <c r="CF83" s="7">
        <f t="shared" si="127"/>
        <v>327820.47018789046</v>
      </c>
      <c r="CG83" s="7">
        <f t="shared" si="105"/>
        <v>706903.46567730885</v>
      </c>
      <c r="CH83" s="7">
        <f t="shared" si="81"/>
        <v>387717.00451058196</v>
      </c>
    </row>
    <row r="84" spans="10:86" x14ac:dyDescent="0.3">
      <c r="J84">
        <v>77</v>
      </c>
      <c r="K84" s="160">
        <v>47178</v>
      </c>
      <c r="L84" s="7">
        <f t="shared" si="82"/>
        <v>718207.75381516363</v>
      </c>
      <c r="M84" s="7">
        <f t="shared" si="83"/>
        <v>5760.7123198624959</v>
      </c>
      <c r="N84" s="7">
        <f t="shared" si="68"/>
        <v>823.03401238324568</v>
      </c>
      <c r="O84" s="65">
        <f t="shared" si="69"/>
        <v>1.3751464107891988E-2</v>
      </c>
      <c r="P84" s="7">
        <f t="shared" si="70"/>
        <v>4937.6783074792502</v>
      </c>
      <c r="Q84" s="65">
        <f t="shared" si="71"/>
        <v>8.2500000000000004E-2</v>
      </c>
      <c r="R84" s="7">
        <f t="shared" si="84"/>
        <v>49415.28019721921</v>
      </c>
      <c r="S84" s="7">
        <f t="shared" si="85"/>
        <v>394159.56843219302</v>
      </c>
      <c r="T84" s="7">
        <f t="shared" si="72"/>
        <v>717384.71980278043</v>
      </c>
      <c r="U84" s="7">
        <f t="shared" si="73"/>
        <v>443574.84862941224</v>
      </c>
      <c r="W84">
        <v>77</v>
      </c>
      <c r="X84" s="160">
        <v>47178</v>
      </c>
      <c r="Y84" s="7">
        <f t="shared" si="86"/>
        <v>716098.36365515017</v>
      </c>
      <c r="Z84" s="7">
        <f t="shared" si="106"/>
        <v>5626.5067525070672</v>
      </c>
      <c r="AA84" s="7">
        <f t="shared" si="74"/>
        <v>852.51766147273247</v>
      </c>
      <c r="AB84" s="65">
        <f t="shared" si="87"/>
        <v>1.4286042891447422E-2</v>
      </c>
      <c r="AC84" s="7">
        <f t="shared" si="88"/>
        <v>4773.9890910343347</v>
      </c>
      <c r="AD84" s="65">
        <f t="shared" si="75"/>
        <v>0.08</v>
      </c>
      <c r="AE84" s="7">
        <f t="shared" si="89"/>
        <v>51554.154006322788</v>
      </c>
      <c r="AF84" s="7">
        <f t="shared" si="107"/>
        <v>381686.86593672144</v>
      </c>
      <c r="AG84" s="7">
        <f t="shared" si="76"/>
        <v>715245.84599367739</v>
      </c>
      <c r="AH84" s="7">
        <f t="shared" si="77"/>
        <v>433241.01994304423</v>
      </c>
      <c r="AJ84">
        <v>77</v>
      </c>
      <c r="AK84" s="160">
        <v>47178</v>
      </c>
      <c r="AL84" s="7">
        <f t="shared" si="108"/>
        <v>713914.65290926292</v>
      </c>
      <c r="AM84" s="7">
        <f t="shared" si="109"/>
        <v>5493.4490989467549</v>
      </c>
      <c r="AN84" s="7">
        <f t="shared" si="110"/>
        <v>882.75029890776568</v>
      </c>
      <c r="AO84" s="65">
        <f t="shared" si="90"/>
        <v>1.4837913108696954E-2</v>
      </c>
      <c r="AP84" s="7">
        <f t="shared" si="91"/>
        <v>4610.6988000389892</v>
      </c>
      <c r="AQ84" s="65">
        <f t="shared" si="92"/>
        <v>7.7499999999999986E-2</v>
      </c>
      <c r="AR84" s="7">
        <f t="shared" si="111"/>
        <v>53768.097389644579</v>
      </c>
      <c r="AS84" s="7">
        <f t="shared" si="112"/>
        <v>369227.48322925548</v>
      </c>
      <c r="AT84" s="7">
        <f t="shared" si="93"/>
        <v>713031.90261035517</v>
      </c>
      <c r="AU84" s="7">
        <f t="shared" si="78"/>
        <v>422995.58061890007</v>
      </c>
      <c r="AW84">
        <v>77</v>
      </c>
      <c r="AX84" s="160">
        <v>47178</v>
      </c>
      <c r="AY84" s="7">
        <f t="shared" si="113"/>
        <v>711655.18231752806</v>
      </c>
      <c r="AZ84" s="7">
        <f t="shared" si="114"/>
        <v>5361.5768515826985</v>
      </c>
      <c r="BA84" s="7">
        <f t="shared" si="115"/>
        <v>913.73196209814887</v>
      </c>
      <c r="BB84" s="65">
        <f t="shared" si="94"/>
        <v>1.5407438627047743E-2</v>
      </c>
      <c r="BC84" s="7">
        <f t="shared" si="95"/>
        <v>4447.8448894845496</v>
      </c>
      <c r="BD84" s="65">
        <f t="shared" si="96"/>
        <v>7.4999999999999983E-2</v>
      </c>
      <c r="BE84" s="7">
        <f t="shared" si="116"/>
        <v>56058.54964457015</v>
      </c>
      <c r="BF84" s="7">
        <f t="shared" si="117"/>
        <v>356782.8679272976</v>
      </c>
      <c r="BG84" s="7">
        <f t="shared" si="97"/>
        <v>710741.4503554299</v>
      </c>
      <c r="BH84" s="7">
        <f t="shared" si="79"/>
        <v>412841.41757186776</v>
      </c>
      <c r="BJ84">
        <v>77</v>
      </c>
      <c r="BK84" s="160">
        <v>47178</v>
      </c>
      <c r="BL84" s="7">
        <f t="shared" si="118"/>
        <v>709318.5636793077</v>
      </c>
      <c r="BM84" s="7">
        <f t="shared" si="119"/>
        <v>5230.927715470877</v>
      </c>
      <c r="BN84" s="7">
        <f t="shared" si="120"/>
        <v>945.461393241726</v>
      </c>
      <c r="BO84" s="65">
        <f t="shared" si="98"/>
        <v>1.5994980675608228E-2</v>
      </c>
      <c r="BP84" s="7">
        <f t="shared" si="99"/>
        <v>4285.466322229151</v>
      </c>
      <c r="BQ84" s="65">
        <f t="shared" si="100"/>
        <v>7.2500000000000009E-2</v>
      </c>
      <c r="BR84" s="7">
        <f t="shared" si="121"/>
        <v>58426.897713933897</v>
      </c>
      <c r="BS84" s="7">
        <f t="shared" si="122"/>
        <v>344354.5363773235</v>
      </c>
      <c r="BT84" s="7">
        <f t="shared" si="101"/>
        <v>708373.10228606593</v>
      </c>
      <c r="BU84" s="7">
        <f t="shared" si="80"/>
        <v>402781.4340912574</v>
      </c>
      <c r="BW84">
        <v>77</v>
      </c>
      <c r="BX84" s="160">
        <v>47178</v>
      </c>
      <c r="BY84" s="7">
        <f t="shared" si="123"/>
        <v>706903.46567730885</v>
      </c>
      <c r="BZ84" s="7">
        <f t="shared" si="124"/>
        <v>5101.5395330339725</v>
      </c>
      <c r="CA84" s="7">
        <f t="shared" si="125"/>
        <v>977.93598324967024</v>
      </c>
      <c r="CB84" s="65">
        <f t="shared" si="102"/>
        <v>1.660089724945981E-2</v>
      </c>
      <c r="CC84" s="7">
        <f t="shared" si="103"/>
        <v>4123.6035497843022</v>
      </c>
      <c r="CD84" s="65">
        <f t="shared" si="104"/>
        <v>7.0000000000000007E-2</v>
      </c>
      <c r="CE84" s="7">
        <f t="shared" si="126"/>
        <v>60874.47030594114</v>
      </c>
      <c r="CF84" s="7">
        <f t="shared" si="127"/>
        <v>331944.07373767474</v>
      </c>
      <c r="CG84" s="7">
        <f t="shared" si="105"/>
        <v>705925.52969405917</v>
      </c>
      <c r="CH84" s="7">
        <f t="shared" si="81"/>
        <v>392818.54404361587</v>
      </c>
    </row>
    <row r="85" spans="10:86" x14ac:dyDescent="0.3">
      <c r="J85">
        <v>78</v>
      </c>
      <c r="K85" s="160">
        <v>47209</v>
      </c>
      <c r="L85" s="7">
        <f t="shared" si="82"/>
        <v>717384.71980278043</v>
      </c>
      <c r="M85" s="7">
        <f t="shared" si="83"/>
        <v>5760.7123198624959</v>
      </c>
      <c r="N85" s="7">
        <f t="shared" si="68"/>
        <v>828.69237121838069</v>
      </c>
      <c r="O85" s="65">
        <f t="shared" si="69"/>
        <v>1.3861890531142626E-2</v>
      </c>
      <c r="P85" s="7">
        <f t="shared" si="70"/>
        <v>4932.0199486441152</v>
      </c>
      <c r="Q85" s="65">
        <f t="shared" si="71"/>
        <v>8.2500000000000004E-2</v>
      </c>
      <c r="R85" s="7">
        <f t="shared" si="84"/>
        <v>50243.972568437588</v>
      </c>
      <c r="S85" s="7">
        <f t="shared" si="85"/>
        <v>399091.58838083711</v>
      </c>
      <c r="T85" s="7">
        <f t="shared" si="72"/>
        <v>716556.02743156208</v>
      </c>
      <c r="U85" s="7">
        <f t="shared" si="73"/>
        <v>449335.56094927469</v>
      </c>
      <c r="W85">
        <v>78</v>
      </c>
      <c r="X85" s="160">
        <v>47209</v>
      </c>
      <c r="Y85" s="7">
        <f t="shared" si="86"/>
        <v>715245.84599367739</v>
      </c>
      <c r="Z85" s="7">
        <f t="shared" si="106"/>
        <v>5626.5067525070672</v>
      </c>
      <c r="AA85" s="7">
        <f t="shared" si="74"/>
        <v>858.20111254921721</v>
      </c>
      <c r="AB85" s="65">
        <f t="shared" si="87"/>
        <v>1.4398424553285197E-2</v>
      </c>
      <c r="AC85" s="7">
        <f t="shared" si="88"/>
        <v>4768.30563995785</v>
      </c>
      <c r="AD85" s="65">
        <f t="shared" si="75"/>
        <v>8.0000000000000016E-2</v>
      </c>
      <c r="AE85" s="7">
        <f t="shared" si="89"/>
        <v>52412.355118872001</v>
      </c>
      <c r="AF85" s="7">
        <f t="shared" si="107"/>
        <v>386455.17157667928</v>
      </c>
      <c r="AG85" s="7">
        <f t="shared" si="76"/>
        <v>714387.64488112822</v>
      </c>
      <c r="AH85" s="7">
        <f t="shared" si="77"/>
        <v>438867.52669555129</v>
      </c>
      <c r="AJ85">
        <v>78</v>
      </c>
      <c r="AK85" s="160">
        <v>47209</v>
      </c>
      <c r="AL85" s="7">
        <f t="shared" si="108"/>
        <v>713031.90261035517</v>
      </c>
      <c r="AM85" s="7">
        <f t="shared" si="109"/>
        <v>5493.4490989467549</v>
      </c>
      <c r="AN85" s="7">
        <f t="shared" si="110"/>
        <v>888.45139458821086</v>
      </c>
      <c r="AO85" s="65">
        <f t="shared" si="90"/>
        <v>1.4952229621182308E-2</v>
      </c>
      <c r="AP85" s="7">
        <f t="shared" si="91"/>
        <v>4604.9977043585441</v>
      </c>
      <c r="AQ85" s="65">
        <f t="shared" si="92"/>
        <v>7.7499999999999999E-2</v>
      </c>
      <c r="AR85" s="7">
        <f t="shared" si="111"/>
        <v>54656.548784232793</v>
      </c>
      <c r="AS85" s="7">
        <f t="shared" si="112"/>
        <v>373832.48093361402</v>
      </c>
      <c r="AT85" s="7">
        <f t="shared" si="93"/>
        <v>712143.45121576695</v>
      </c>
      <c r="AU85" s="7">
        <f t="shared" si="78"/>
        <v>428489.02971784683</v>
      </c>
      <c r="AW85">
        <v>78</v>
      </c>
      <c r="AX85" s="160">
        <v>47209</v>
      </c>
      <c r="AY85" s="7">
        <f t="shared" si="113"/>
        <v>710741.4503554299</v>
      </c>
      <c r="AZ85" s="7">
        <f t="shared" si="114"/>
        <v>5361.5768515826985</v>
      </c>
      <c r="BA85" s="7">
        <f t="shared" si="115"/>
        <v>919.44278686126199</v>
      </c>
      <c r="BB85" s="65">
        <f t="shared" si="94"/>
        <v>1.5523666780398931E-2</v>
      </c>
      <c r="BC85" s="7">
        <f t="shared" si="95"/>
        <v>4442.1340647214365</v>
      </c>
      <c r="BD85" s="65">
        <f t="shared" si="96"/>
        <v>7.4999999999999997E-2</v>
      </c>
      <c r="BE85" s="7">
        <f t="shared" si="116"/>
        <v>56977.992431431412</v>
      </c>
      <c r="BF85" s="7">
        <f t="shared" si="117"/>
        <v>361225.00199201901</v>
      </c>
      <c r="BG85" s="7">
        <f t="shared" si="97"/>
        <v>709822.00756856869</v>
      </c>
      <c r="BH85" s="7">
        <f t="shared" si="79"/>
        <v>418202.99442345044</v>
      </c>
      <c r="BJ85">
        <v>78</v>
      </c>
      <c r="BK85" s="160">
        <v>47209</v>
      </c>
      <c r="BL85" s="7">
        <f t="shared" si="118"/>
        <v>708373.10228606593</v>
      </c>
      <c r="BM85" s="7">
        <f t="shared" si="119"/>
        <v>5230.927715470877</v>
      </c>
      <c r="BN85" s="7">
        <f t="shared" si="120"/>
        <v>951.17355582589516</v>
      </c>
      <c r="BO85" s="65">
        <f t="shared" si="98"/>
        <v>1.611309440332382E-2</v>
      </c>
      <c r="BP85" s="7">
        <f t="shared" si="99"/>
        <v>4279.7541596449819</v>
      </c>
      <c r="BQ85" s="65">
        <f t="shared" si="100"/>
        <v>7.2500000000000009E-2</v>
      </c>
      <c r="BR85" s="7">
        <f t="shared" si="121"/>
        <v>59378.071269759792</v>
      </c>
      <c r="BS85" s="7">
        <f t="shared" si="122"/>
        <v>348634.2905369685</v>
      </c>
      <c r="BT85" s="7">
        <f t="shared" si="101"/>
        <v>707421.92873024009</v>
      </c>
      <c r="BU85" s="7">
        <f t="shared" si="80"/>
        <v>408012.3618067283</v>
      </c>
      <c r="BW85">
        <v>78</v>
      </c>
      <c r="BX85" s="160">
        <v>47209</v>
      </c>
      <c r="BY85" s="7">
        <f t="shared" si="123"/>
        <v>705925.52969405917</v>
      </c>
      <c r="BZ85" s="7">
        <f t="shared" si="124"/>
        <v>5101.5395330339725</v>
      </c>
      <c r="CA85" s="7">
        <f t="shared" si="125"/>
        <v>983.64060981862713</v>
      </c>
      <c r="CB85" s="65">
        <f t="shared" si="102"/>
        <v>1.6720867600494804E-2</v>
      </c>
      <c r="CC85" s="7">
        <f t="shared" si="103"/>
        <v>4117.8989232153453</v>
      </c>
      <c r="CD85" s="65">
        <f t="shared" si="104"/>
        <v>7.0000000000000007E-2</v>
      </c>
      <c r="CE85" s="7">
        <f t="shared" si="126"/>
        <v>61858.110915759768</v>
      </c>
      <c r="CF85" s="7">
        <f t="shared" si="127"/>
        <v>336061.97266089008</v>
      </c>
      <c r="CG85" s="7">
        <f t="shared" si="105"/>
        <v>704941.88908424054</v>
      </c>
      <c r="CH85" s="7">
        <f t="shared" si="81"/>
        <v>397920.08357664983</v>
      </c>
    </row>
    <row r="86" spans="10:86" x14ac:dyDescent="0.3">
      <c r="J86">
        <v>79</v>
      </c>
      <c r="K86" s="160">
        <v>47239</v>
      </c>
      <c r="L86" s="7">
        <f t="shared" si="82"/>
        <v>716556.02743156208</v>
      </c>
      <c r="M86" s="7">
        <f t="shared" si="83"/>
        <v>5760.7123198624959</v>
      </c>
      <c r="N86" s="7">
        <f t="shared" si="68"/>
        <v>834.38963127050647</v>
      </c>
      <c r="O86" s="65">
        <f t="shared" si="69"/>
        <v>1.3973332428917965E-2</v>
      </c>
      <c r="P86" s="7">
        <f t="shared" si="70"/>
        <v>4926.3226885919894</v>
      </c>
      <c r="Q86" s="65">
        <f t="shared" si="71"/>
        <v>8.2500000000000004E-2</v>
      </c>
      <c r="R86" s="7">
        <f t="shared" si="84"/>
        <v>51078.362199708092</v>
      </c>
      <c r="S86" s="7">
        <f t="shared" si="85"/>
        <v>404017.91106942913</v>
      </c>
      <c r="T86" s="7">
        <f t="shared" si="72"/>
        <v>715721.63780029153</v>
      </c>
      <c r="U86" s="7">
        <f t="shared" si="73"/>
        <v>455096.27326913725</v>
      </c>
      <c r="W86">
        <v>79</v>
      </c>
      <c r="X86" s="160">
        <v>47239</v>
      </c>
      <c r="Y86" s="7">
        <f t="shared" si="86"/>
        <v>714387.64488112822</v>
      </c>
      <c r="Z86" s="7">
        <f t="shared" si="106"/>
        <v>5626.5067525070672</v>
      </c>
      <c r="AA86" s="7">
        <f t="shared" si="74"/>
        <v>863.92245329954585</v>
      </c>
      <c r="AB86" s="65">
        <f t="shared" si="87"/>
        <v>1.451182633669371E-2</v>
      </c>
      <c r="AC86" s="7">
        <f t="shared" si="88"/>
        <v>4762.5842992075213</v>
      </c>
      <c r="AD86" s="65">
        <f t="shared" si="75"/>
        <v>7.9999999999999988E-2</v>
      </c>
      <c r="AE86" s="7">
        <f t="shared" si="89"/>
        <v>53276.277572171544</v>
      </c>
      <c r="AF86" s="7">
        <f t="shared" si="107"/>
        <v>391217.75587588683</v>
      </c>
      <c r="AG86" s="7">
        <f t="shared" si="76"/>
        <v>713523.7224278287</v>
      </c>
      <c r="AH86" s="7">
        <f t="shared" si="77"/>
        <v>444494.03344805836</v>
      </c>
      <c r="AJ86">
        <v>79</v>
      </c>
      <c r="AK86" s="160">
        <v>47239</v>
      </c>
      <c r="AL86" s="7">
        <f t="shared" si="108"/>
        <v>712143.45121576695</v>
      </c>
      <c r="AM86" s="7">
        <f t="shared" si="109"/>
        <v>5493.4490989467549</v>
      </c>
      <c r="AN86" s="7">
        <f t="shared" si="110"/>
        <v>894.18930984492636</v>
      </c>
      <c r="AO86" s="65">
        <f t="shared" si="90"/>
        <v>1.5067570585421325E-2</v>
      </c>
      <c r="AP86" s="7">
        <f t="shared" si="91"/>
        <v>4599.2597891018286</v>
      </c>
      <c r="AQ86" s="65">
        <f t="shared" si="92"/>
        <v>7.7500000000000013E-2</v>
      </c>
      <c r="AR86" s="7">
        <f t="shared" si="111"/>
        <v>55550.738094077722</v>
      </c>
      <c r="AS86" s="7">
        <f t="shared" si="112"/>
        <v>378431.74072271585</v>
      </c>
      <c r="AT86" s="7">
        <f t="shared" si="93"/>
        <v>711249.26190592197</v>
      </c>
      <c r="AU86" s="7">
        <f t="shared" si="78"/>
        <v>433982.47881679359</v>
      </c>
      <c r="AW86">
        <v>79</v>
      </c>
      <c r="AX86" s="160">
        <v>47239</v>
      </c>
      <c r="AY86" s="7">
        <f t="shared" si="113"/>
        <v>709822.00756856869</v>
      </c>
      <c r="AZ86" s="7">
        <f t="shared" si="114"/>
        <v>5361.5768515826985</v>
      </c>
      <c r="BA86" s="7">
        <f t="shared" si="115"/>
        <v>925.18930427914438</v>
      </c>
      <c r="BB86" s="65">
        <f t="shared" si="94"/>
        <v>1.5640923404699109E-2</v>
      </c>
      <c r="BC86" s="7">
        <f t="shared" si="95"/>
        <v>4436.3875473035541</v>
      </c>
      <c r="BD86" s="65">
        <f t="shared" si="96"/>
        <v>7.4999999999999997E-2</v>
      </c>
      <c r="BE86" s="7">
        <f t="shared" si="116"/>
        <v>57903.181735710554</v>
      </c>
      <c r="BF86" s="7">
        <f t="shared" si="117"/>
        <v>365661.38953932258</v>
      </c>
      <c r="BG86" s="7">
        <f t="shared" si="97"/>
        <v>708896.81826428953</v>
      </c>
      <c r="BH86" s="7">
        <f t="shared" si="79"/>
        <v>423564.57127503311</v>
      </c>
      <c r="BJ86">
        <v>79</v>
      </c>
      <c r="BK86" s="160">
        <v>47239</v>
      </c>
      <c r="BL86" s="7">
        <f t="shared" si="118"/>
        <v>707421.92873024009</v>
      </c>
      <c r="BM86" s="7">
        <f t="shared" si="119"/>
        <v>5230.927715470877</v>
      </c>
      <c r="BN86" s="7">
        <f t="shared" si="120"/>
        <v>956.92022939234357</v>
      </c>
      <c r="BO86" s="65">
        <f t="shared" si="98"/>
        <v>1.6232240317061095E-2</v>
      </c>
      <c r="BP86" s="7">
        <f t="shared" si="99"/>
        <v>4274.0074860785335</v>
      </c>
      <c r="BQ86" s="65">
        <f t="shared" si="100"/>
        <v>7.2499999999999981E-2</v>
      </c>
      <c r="BR86" s="7">
        <f t="shared" si="121"/>
        <v>60334.991499152136</v>
      </c>
      <c r="BS86" s="7">
        <f t="shared" si="122"/>
        <v>352908.29802304704</v>
      </c>
      <c r="BT86" s="7">
        <f t="shared" si="101"/>
        <v>706465.00850084773</v>
      </c>
      <c r="BU86" s="7">
        <f t="shared" si="80"/>
        <v>413243.28952219919</v>
      </c>
      <c r="BW86">
        <v>79</v>
      </c>
      <c r="BX86" s="160">
        <v>47239</v>
      </c>
      <c r="BY86" s="7">
        <f t="shared" si="123"/>
        <v>704941.88908424054</v>
      </c>
      <c r="BZ86" s="7">
        <f t="shared" si="124"/>
        <v>5101.5395330339725</v>
      </c>
      <c r="CA86" s="7">
        <f t="shared" si="125"/>
        <v>989.37851337590291</v>
      </c>
      <c r="CB86" s="65">
        <f t="shared" si="102"/>
        <v>1.684187355632099E-2</v>
      </c>
      <c r="CC86" s="7">
        <f t="shared" si="103"/>
        <v>4112.1610196580696</v>
      </c>
      <c r="CD86" s="65">
        <f t="shared" si="104"/>
        <v>6.9999999999999993E-2</v>
      </c>
      <c r="CE86" s="7">
        <f t="shared" si="126"/>
        <v>62847.489429135669</v>
      </c>
      <c r="CF86" s="7">
        <f t="shared" si="127"/>
        <v>340174.13368054817</v>
      </c>
      <c r="CG86" s="7">
        <f t="shared" si="105"/>
        <v>703952.51057086466</v>
      </c>
      <c r="CH86" s="7">
        <f t="shared" si="81"/>
        <v>403021.62310968386</v>
      </c>
    </row>
    <row r="87" spans="10:86" x14ac:dyDescent="0.3">
      <c r="J87">
        <v>80</v>
      </c>
      <c r="K87" s="160">
        <v>47270</v>
      </c>
      <c r="L87" s="7">
        <f t="shared" si="82"/>
        <v>715721.63780029153</v>
      </c>
      <c r="M87" s="7">
        <f t="shared" si="83"/>
        <v>5760.7123198624959</v>
      </c>
      <c r="N87" s="7">
        <f t="shared" si="68"/>
        <v>840.12605998549134</v>
      </c>
      <c r="O87" s="65">
        <f t="shared" si="69"/>
        <v>1.4085801221282834E-2</v>
      </c>
      <c r="P87" s="7">
        <f t="shared" si="70"/>
        <v>4920.5862598770045</v>
      </c>
      <c r="Q87" s="65">
        <f t="shared" si="71"/>
        <v>8.2500000000000004E-2</v>
      </c>
      <c r="R87" s="7">
        <f t="shared" si="84"/>
        <v>51918.488259693586</v>
      </c>
      <c r="S87" s="7">
        <f t="shared" si="85"/>
        <v>408938.49732930615</v>
      </c>
      <c r="T87" s="7">
        <f t="shared" si="72"/>
        <v>714881.51174030604</v>
      </c>
      <c r="U87" s="7">
        <f t="shared" si="73"/>
        <v>460856.98558899976</v>
      </c>
      <c r="W87">
        <v>80</v>
      </c>
      <c r="X87" s="160">
        <v>47270</v>
      </c>
      <c r="Y87" s="7">
        <f t="shared" si="86"/>
        <v>713523.7224278287</v>
      </c>
      <c r="Z87" s="7">
        <f t="shared" si="106"/>
        <v>5626.5067525070672</v>
      </c>
      <c r="AA87" s="7">
        <f t="shared" si="74"/>
        <v>869.6819363215418</v>
      </c>
      <c r="AB87" s="65">
        <f t="shared" si="87"/>
        <v>1.4626259657280137E-2</v>
      </c>
      <c r="AC87" s="7">
        <f t="shared" si="88"/>
        <v>4756.8248161855254</v>
      </c>
      <c r="AD87" s="65">
        <f t="shared" si="75"/>
        <v>8.0000000000000016E-2</v>
      </c>
      <c r="AE87" s="7">
        <f t="shared" si="89"/>
        <v>54145.959508493084</v>
      </c>
      <c r="AF87" s="7">
        <f t="shared" si="107"/>
        <v>395974.58069207234</v>
      </c>
      <c r="AG87" s="7">
        <f t="shared" si="76"/>
        <v>712654.04049150716</v>
      </c>
      <c r="AH87" s="7">
        <f t="shared" si="77"/>
        <v>450120.54020056542</v>
      </c>
      <c r="AJ87">
        <v>80</v>
      </c>
      <c r="AK87" s="160">
        <v>47270</v>
      </c>
      <c r="AL87" s="7">
        <f t="shared" si="108"/>
        <v>711249.26190592197</v>
      </c>
      <c r="AM87" s="7">
        <f t="shared" si="109"/>
        <v>5493.4490989467549</v>
      </c>
      <c r="AN87" s="7">
        <f t="shared" si="110"/>
        <v>899.96428247100903</v>
      </c>
      <c r="AO87" s="65">
        <f t="shared" si="90"/>
        <v>1.5183947412068573E-2</v>
      </c>
      <c r="AP87" s="7">
        <f t="shared" si="91"/>
        <v>4593.4848164757459</v>
      </c>
      <c r="AQ87" s="65">
        <f t="shared" si="92"/>
        <v>7.7499999999999999E-2</v>
      </c>
      <c r="AR87" s="7">
        <f t="shared" si="111"/>
        <v>56450.702376548732</v>
      </c>
      <c r="AS87" s="7">
        <f t="shared" si="112"/>
        <v>383025.22553919163</v>
      </c>
      <c r="AT87" s="7">
        <f t="shared" si="93"/>
        <v>710349.29762345098</v>
      </c>
      <c r="AU87" s="7">
        <f t="shared" si="78"/>
        <v>439475.92791574035</v>
      </c>
      <c r="AW87">
        <v>80</v>
      </c>
      <c r="AX87" s="160">
        <v>47270</v>
      </c>
      <c r="AY87" s="7">
        <f t="shared" si="113"/>
        <v>708896.81826428953</v>
      </c>
      <c r="AZ87" s="7">
        <f t="shared" si="114"/>
        <v>5361.5768515826985</v>
      </c>
      <c r="BA87" s="7">
        <f t="shared" si="115"/>
        <v>930.97173743088933</v>
      </c>
      <c r="BB87" s="65">
        <f t="shared" si="94"/>
        <v>1.5759219905266488E-2</v>
      </c>
      <c r="BC87" s="7">
        <f t="shared" si="95"/>
        <v>4430.6051141518092</v>
      </c>
      <c r="BD87" s="65">
        <f t="shared" si="96"/>
        <v>7.4999999999999997E-2</v>
      </c>
      <c r="BE87" s="7">
        <f t="shared" si="116"/>
        <v>58834.153473141443</v>
      </c>
      <c r="BF87" s="7">
        <f t="shared" si="117"/>
        <v>370091.99465347436</v>
      </c>
      <c r="BG87" s="7">
        <f t="shared" si="97"/>
        <v>707965.84652685863</v>
      </c>
      <c r="BH87" s="7">
        <f t="shared" si="79"/>
        <v>428926.14812661579</v>
      </c>
      <c r="BJ87">
        <v>80</v>
      </c>
      <c r="BK87" s="160">
        <v>47270</v>
      </c>
      <c r="BL87" s="7">
        <f t="shared" si="118"/>
        <v>706465.00850084773</v>
      </c>
      <c r="BM87" s="7">
        <f t="shared" si="119"/>
        <v>5230.927715470877</v>
      </c>
      <c r="BN87" s="7">
        <f t="shared" si="120"/>
        <v>962.70162244492167</v>
      </c>
      <c r="BO87" s="65">
        <f t="shared" si="98"/>
        <v>1.6352429816522466E-2</v>
      </c>
      <c r="BP87" s="7">
        <f t="shared" si="99"/>
        <v>4268.2260930259554</v>
      </c>
      <c r="BQ87" s="65">
        <f t="shared" si="100"/>
        <v>7.2500000000000009E-2</v>
      </c>
      <c r="BR87" s="7">
        <f t="shared" si="121"/>
        <v>61297.693121597054</v>
      </c>
      <c r="BS87" s="7">
        <f t="shared" si="122"/>
        <v>357176.52411607298</v>
      </c>
      <c r="BT87" s="7">
        <f t="shared" si="101"/>
        <v>705502.30687840283</v>
      </c>
      <c r="BU87" s="7">
        <f t="shared" si="80"/>
        <v>418474.21723767003</v>
      </c>
      <c r="BW87">
        <v>80</v>
      </c>
      <c r="BX87" s="160">
        <v>47270</v>
      </c>
      <c r="BY87" s="7">
        <f t="shared" si="123"/>
        <v>703952.51057086466</v>
      </c>
      <c r="BZ87" s="7">
        <f t="shared" si="124"/>
        <v>5101.5395330339725</v>
      </c>
      <c r="CA87" s="7">
        <f t="shared" si="125"/>
        <v>995.14988803726192</v>
      </c>
      <c r="CB87" s="65">
        <f t="shared" si="102"/>
        <v>1.6963926510842383E-2</v>
      </c>
      <c r="CC87" s="7">
        <f t="shared" si="103"/>
        <v>4106.3896449967106</v>
      </c>
      <c r="CD87" s="65">
        <f t="shared" si="104"/>
        <v>7.0000000000000007E-2</v>
      </c>
      <c r="CE87" s="7">
        <f t="shared" si="126"/>
        <v>63842.639317172929</v>
      </c>
      <c r="CF87" s="7">
        <f t="shared" si="127"/>
        <v>344280.5233255449</v>
      </c>
      <c r="CG87" s="7">
        <f t="shared" si="105"/>
        <v>702957.36068282742</v>
      </c>
      <c r="CH87" s="7">
        <f t="shared" si="81"/>
        <v>408123.16264271783</v>
      </c>
    </row>
    <row r="88" spans="10:86" x14ac:dyDescent="0.3">
      <c r="J88">
        <v>81</v>
      </c>
      <c r="K88" s="160">
        <v>47300</v>
      </c>
      <c r="L88" s="7">
        <f t="shared" si="82"/>
        <v>714881.51174030604</v>
      </c>
      <c r="M88" s="7">
        <f t="shared" si="83"/>
        <v>5760.7123198624959</v>
      </c>
      <c r="N88" s="7">
        <f t="shared" si="68"/>
        <v>845.90192664789174</v>
      </c>
      <c r="O88" s="65">
        <f t="shared" si="69"/>
        <v>1.4199308491086247E-2</v>
      </c>
      <c r="P88" s="7">
        <f t="shared" si="70"/>
        <v>4914.8103932146041</v>
      </c>
      <c r="Q88" s="65">
        <f t="shared" si="71"/>
        <v>8.2500000000000004E-2</v>
      </c>
      <c r="R88" s="7">
        <f t="shared" si="84"/>
        <v>52764.390186341479</v>
      </c>
      <c r="S88" s="7">
        <f t="shared" si="85"/>
        <v>413853.30772252078</v>
      </c>
      <c r="T88" s="7">
        <f t="shared" si="72"/>
        <v>714035.60981365817</v>
      </c>
      <c r="U88" s="7">
        <f t="shared" si="73"/>
        <v>466617.69790886226</v>
      </c>
      <c r="W88">
        <v>81</v>
      </c>
      <c r="X88" s="160">
        <v>47300</v>
      </c>
      <c r="Y88" s="7">
        <f t="shared" si="86"/>
        <v>712654.04049150716</v>
      </c>
      <c r="Z88" s="7">
        <f t="shared" si="106"/>
        <v>5626.5067525070672</v>
      </c>
      <c r="AA88" s="7">
        <f t="shared" si="74"/>
        <v>875.47981589701885</v>
      </c>
      <c r="AB88" s="65">
        <f t="shared" si="87"/>
        <v>1.4741736093320339E-2</v>
      </c>
      <c r="AC88" s="7">
        <f t="shared" si="88"/>
        <v>4751.0269366100483</v>
      </c>
      <c r="AD88" s="65">
        <f t="shared" si="75"/>
        <v>8.0000000000000016E-2</v>
      </c>
      <c r="AE88" s="7">
        <f t="shared" si="89"/>
        <v>55021.4393243901</v>
      </c>
      <c r="AF88" s="7">
        <f t="shared" si="107"/>
        <v>400725.6076286824</v>
      </c>
      <c r="AG88" s="7">
        <f t="shared" si="76"/>
        <v>711778.56067561009</v>
      </c>
      <c r="AH88" s="7">
        <f t="shared" si="77"/>
        <v>455747.04695307248</v>
      </c>
      <c r="AJ88">
        <v>81</v>
      </c>
      <c r="AK88" s="160">
        <v>47300</v>
      </c>
      <c r="AL88" s="7">
        <f t="shared" si="108"/>
        <v>710349.29762345098</v>
      </c>
      <c r="AM88" s="7">
        <f t="shared" si="109"/>
        <v>5493.4490989467549</v>
      </c>
      <c r="AN88" s="7">
        <f t="shared" si="110"/>
        <v>905.77655179530029</v>
      </c>
      <c r="AO88" s="65">
        <f t="shared" si="90"/>
        <v>1.5301371674341148E-2</v>
      </c>
      <c r="AP88" s="7">
        <f t="shared" si="91"/>
        <v>4587.6725471514546</v>
      </c>
      <c r="AQ88" s="65">
        <f t="shared" si="92"/>
        <v>7.7500000000000013E-2</v>
      </c>
      <c r="AR88" s="7">
        <f t="shared" si="111"/>
        <v>57356.478928344033</v>
      </c>
      <c r="AS88" s="7">
        <f t="shared" si="112"/>
        <v>387612.89808634308</v>
      </c>
      <c r="AT88" s="7">
        <f t="shared" si="93"/>
        <v>709443.52107165568</v>
      </c>
      <c r="AU88" s="7">
        <f t="shared" si="78"/>
        <v>444969.37701468711</v>
      </c>
      <c r="AW88">
        <v>81</v>
      </c>
      <c r="AX88" s="160">
        <v>47300</v>
      </c>
      <c r="AY88" s="7">
        <f t="shared" si="113"/>
        <v>707965.84652685863</v>
      </c>
      <c r="AZ88" s="7">
        <f t="shared" si="114"/>
        <v>5361.5768515826985</v>
      </c>
      <c r="BA88" s="7">
        <f t="shared" si="115"/>
        <v>936.7903107898328</v>
      </c>
      <c r="BB88" s="65">
        <f t="shared" si="94"/>
        <v>1.5878567849884999E-2</v>
      </c>
      <c r="BC88" s="7">
        <f t="shared" si="95"/>
        <v>4424.7865407928657</v>
      </c>
      <c r="BD88" s="65">
        <f t="shared" si="96"/>
        <v>7.4999999999999983E-2</v>
      </c>
      <c r="BE88" s="7">
        <f t="shared" si="116"/>
        <v>59770.943783931274</v>
      </c>
      <c r="BF88" s="7">
        <f t="shared" si="117"/>
        <v>374516.78119426721</v>
      </c>
      <c r="BG88" s="7">
        <f t="shared" si="97"/>
        <v>707029.0562160688</v>
      </c>
      <c r="BH88" s="7">
        <f t="shared" si="79"/>
        <v>434287.72497819847</v>
      </c>
      <c r="BJ88">
        <v>81</v>
      </c>
      <c r="BK88" s="160">
        <v>47300</v>
      </c>
      <c r="BL88" s="7">
        <f t="shared" si="118"/>
        <v>705502.30687840283</v>
      </c>
      <c r="BM88" s="7">
        <f t="shared" si="119"/>
        <v>5230.927715470877</v>
      </c>
      <c r="BN88" s="7">
        <f t="shared" si="120"/>
        <v>968.51794474719372</v>
      </c>
      <c r="BO88" s="65">
        <f t="shared" si="98"/>
        <v>1.6473674463788078E-2</v>
      </c>
      <c r="BP88" s="7">
        <f t="shared" si="99"/>
        <v>4262.4097707236833</v>
      </c>
      <c r="BQ88" s="65">
        <f t="shared" si="100"/>
        <v>7.2499999999999981E-2</v>
      </c>
      <c r="BR88" s="7">
        <f t="shared" si="121"/>
        <v>62266.211066344251</v>
      </c>
      <c r="BS88" s="7">
        <f t="shared" si="122"/>
        <v>361438.93388679664</v>
      </c>
      <c r="BT88" s="7">
        <f t="shared" si="101"/>
        <v>704533.7889336556</v>
      </c>
      <c r="BU88" s="7">
        <f t="shared" si="80"/>
        <v>423705.14495314087</v>
      </c>
      <c r="BW88">
        <v>81</v>
      </c>
      <c r="BX88" s="160">
        <v>47300</v>
      </c>
      <c r="BY88" s="7">
        <f t="shared" si="123"/>
        <v>702957.36068282742</v>
      </c>
      <c r="BZ88" s="7">
        <f t="shared" si="124"/>
        <v>5101.5395330339725</v>
      </c>
      <c r="CA88" s="7">
        <f t="shared" si="125"/>
        <v>1000.9549290508121</v>
      </c>
      <c r="CB88" s="65">
        <f t="shared" si="102"/>
        <v>1.7087038020260927E-2</v>
      </c>
      <c r="CC88" s="7">
        <f t="shared" si="103"/>
        <v>4100.5846039831604</v>
      </c>
      <c r="CD88" s="65">
        <f t="shared" si="104"/>
        <v>7.0000000000000007E-2</v>
      </c>
      <c r="CE88" s="7">
        <f t="shared" si="126"/>
        <v>64843.594246223744</v>
      </c>
      <c r="CF88" s="7">
        <f t="shared" si="127"/>
        <v>348381.10792952805</v>
      </c>
      <c r="CG88" s="7">
        <f t="shared" si="105"/>
        <v>701956.40575377666</v>
      </c>
      <c r="CH88" s="7">
        <f t="shared" si="81"/>
        <v>413224.70217575179</v>
      </c>
    </row>
    <row r="89" spans="10:86" x14ac:dyDescent="0.3">
      <c r="J89">
        <v>82</v>
      </c>
      <c r="K89" s="160">
        <v>47331</v>
      </c>
      <c r="L89" s="7">
        <f t="shared" si="82"/>
        <v>714035.60981365817</v>
      </c>
      <c r="M89" s="7">
        <f t="shared" si="83"/>
        <v>5760.7123198624959</v>
      </c>
      <c r="N89" s="7">
        <f t="shared" si="68"/>
        <v>851.71750239359608</v>
      </c>
      <c r="O89" s="65">
        <f t="shared" si="69"/>
        <v>1.4313865986866433E-2</v>
      </c>
      <c r="P89" s="7">
        <f t="shared" si="70"/>
        <v>4908.9948174688998</v>
      </c>
      <c r="Q89" s="65">
        <f t="shared" si="71"/>
        <v>8.2500000000000004E-2</v>
      </c>
      <c r="R89" s="7">
        <f t="shared" si="84"/>
        <v>53616.107688735079</v>
      </c>
      <c r="S89" s="7">
        <f t="shared" si="85"/>
        <v>418762.3025399897</v>
      </c>
      <c r="T89" s="7">
        <f t="shared" si="72"/>
        <v>713183.89231126453</v>
      </c>
      <c r="U89" s="7">
        <f t="shared" si="73"/>
        <v>472378.41022872477</v>
      </c>
      <c r="W89">
        <v>82</v>
      </c>
      <c r="X89" s="160">
        <v>47331</v>
      </c>
      <c r="Y89" s="7">
        <f t="shared" si="86"/>
        <v>711778.56067561009</v>
      </c>
      <c r="Z89" s="7">
        <f t="shared" si="106"/>
        <v>5626.5067525070672</v>
      </c>
      <c r="AA89" s="7">
        <f t="shared" si="74"/>
        <v>881.3163480029998</v>
      </c>
      <c r="AB89" s="65">
        <f t="shared" si="87"/>
        <v>1.4858267388663127E-2</v>
      </c>
      <c r="AC89" s="7">
        <f t="shared" si="88"/>
        <v>4745.1904045040674</v>
      </c>
      <c r="AD89" s="65">
        <f t="shared" si="75"/>
        <v>0.08</v>
      </c>
      <c r="AE89" s="7">
        <f t="shared" si="89"/>
        <v>55902.755672393097</v>
      </c>
      <c r="AF89" s="7">
        <f t="shared" si="107"/>
        <v>405470.79803318647</v>
      </c>
      <c r="AG89" s="7">
        <f t="shared" si="76"/>
        <v>710897.2443276071</v>
      </c>
      <c r="AH89" s="7">
        <f t="shared" si="77"/>
        <v>461373.55370557954</v>
      </c>
      <c r="AJ89">
        <v>82</v>
      </c>
      <c r="AK89" s="160">
        <v>47331</v>
      </c>
      <c r="AL89" s="7">
        <f t="shared" si="108"/>
        <v>709443.52107165568</v>
      </c>
      <c r="AM89" s="7">
        <f t="shared" si="109"/>
        <v>5493.4490989467549</v>
      </c>
      <c r="AN89" s="7">
        <f t="shared" si="110"/>
        <v>911.62635869231235</v>
      </c>
      <c r="AO89" s="65">
        <f t="shared" si="90"/>
        <v>1.5419855110922673E-2</v>
      </c>
      <c r="AP89" s="7">
        <f t="shared" si="91"/>
        <v>4581.8227402544426</v>
      </c>
      <c r="AQ89" s="65">
        <f t="shared" si="92"/>
        <v>7.7499999999999999E-2</v>
      </c>
      <c r="AR89" s="7">
        <f t="shared" si="111"/>
        <v>58268.105287036349</v>
      </c>
      <c r="AS89" s="7">
        <f t="shared" si="112"/>
        <v>392194.72082659754</v>
      </c>
      <c r="AT89" s="7">
        <f t="shared" si="93"/>
        <v>708531.89471296337</v>
      </c>
      <c r="AU89" s="7">
        <f t="shared" si="78"/>
        <v>450462.82611363387</v>
      </c>
      <c r="AW89">
        <v>82</v>
      </c>
      <c r="AX89" s="160">
        <v>47331</v>
      </c>
      <c r="AY89" s="7">
        <f t="shared" si="113"/>
        <v>707029.0562160688</v>
      </c>
      <c r="AZ89" s="7">
        <f t="shared" si="114"/>
        <v>5361.5768515826985</v>
      </c>
      <c r="BA89" s="7">
        <f t="shared" si="115"/>
        <v>942.64525023226906</v>
      </c>
      <c r="BB89" s="65">
        <f t="shared" si="94"/>
        <v>1.5998978971707704E-2</v>
      </c>
      <c r="BC89" s="7">
        <f t="shared" si="95"/>
        <v>4418.9316013504294</v>
      </c>
      <c r="BD89" s="65">
        <f t="shared" si="96"/>
        <v>7.4999999999999997E-2</v>
      </c>
      <c r="BE89" s="7">
        <f t="shared" si="116"/>
        <v>60713.589034163546</v>
      </c>
      <c r="BF89" s="7">
        <f t="shared" si="117"/>
        <v>378935.71279561764</v>
      </c>
      <c r="BG89" s="7">
        <f t="shared" si="97"/>
        <v>706086.41096583649</v>
      </c>
      <c r="BH89" s="7">
        <f t="shared" si="79"/>
        <v>439649.30182978121</v>
      </c>
      <c r="BJ89">
        <v>82</v>
      </c>
      <c r="BK89" s="160">
        <v>47331</v>
      </c>
      <c r="BL89" s="7">
        <f t="shared" si="118"/>
        <v>704533.7889336556</v>
      </c>
      <c r="BM89" s="7">
        <f t="shared" si="119"/>
        <v>5230.927715470877</v>
      </c>
      <c r="BN89" s="7">
        <f t="shared" si="120"/>
        <v>974.36940733004121</v>
      </c>
      <c r="BO89" s="65">
        <f t="shared" si="98"/>
        <v>1.6595985986218677E-2</v>
      </c>
      <c r="BP89" s="7">
        <f t="shared" si="99"/>
        <v>4256.5583081408358</v>
      </c>
      <c r="BQ89" s="65">
        <f t="shared" si="100"/>
        <v>7.2499999999999995E-2</v>
      </c>
      <c r="BR89" s="7">
        <f t="shared" si="121"/>
        <v>63240.580473674294</v>
      </c>
      <c r="BS89" s="7">
        <f t="shared" si="122"/>
        <v>365695.49219493748</v>
      </c>
      <c r="BT89" s="7">
        <f t="shared" si="101"/>
        <v>703559.41952632554</v>
      </c>
      <c r="BU89" s="7">
        <f t="shared" si="80"/>
        <v>428936.07266861177</v>
      </c>
      <c r="BW89">
        <v>82</v>
      </c>
      <c r="BX89" s="160">
        <v>47331</v>
      </c>
      <c r="BY89" s="7">
        <f t="shared" si="123"/>
        <v>701956.40575377666</v>
      </c>
      <c r="BZ89" s="7">
        <f t="shared" si="124"/>
        <v>5101.5395330339725</v>
      </c>
      <c r="CA89" s="7">
        <f t="shared" si="125"/>
        <v>1006.7938328036084</v>
      </c>
      <c r="CB89" s="65">
        <f t="shared" si="102"/>
        <v>1.7211219805979096E-2</v>
      </c>
      <c r="CC89" s="7">
        <f t="shared" si="103"/>
        <v>4094.745700230364</v>
      </c>
      <c r="CD89" s="65">
        <f t="shared" si="104"/>
        <v>7.0000000000000007E-2</v>
      </c>
      <c r="CE89" s="7">
        <f t="shared" si="126"/>
        <v>65850.388079027354</v>
      </c>
      <c r="CF89" s="7">
        <f t="shared" si="127"/>
        <v>352475.85362975841</v>
      </c>
      <c r="CG89" s="7">
        <f t="shared" si="105"/>
        <v>700949.61192097305</v>
      </c>
      <c r="CH89" s="7">
        <f t="shared" si="81"/>
        <v>418326.24170878576</v>
      </c>
    </row>
    <row r="90" spans="10:86" x14ac:dyDescent="0.3">
      <c r="J90">
        <v>83</v>
      </c>
      <c r="K90" s="160">
        <v>47362</v>
      </c>
      <c r="L90" s="7">
        <f t="shared" si="82"/>
        <v>713183.89231126453</v>
      </c>
      <c r="M90" s="7">
        <f t="shared" si="83"/>
        <v>5760.7123198624959</v>
      </c>
      <c r="N90" s="7">
        <f t="shared" si="68"/>
        <v>857.57306022255216</v>
      </c>
      <c r="O90" s="65">
        <f t="shared" si="69"/>
        <v>1.4429485625818424E-2</v>
      </c>
      <c r="P90" s="7">
        <f t="shared" si="70"/>
        <v>4903.1392596399437</v>
      </c>
      <c r="Q90" s="65">
        <f t="shared" si="71"/>
        <v>8.2500000000000004E-2</v>
      </c>
      <c r="R90" s="7">
        <f t="shared" si="84"/>
        <v>54473.680748957631</v>
      </c>
      <c r="S90" s="7">
        <f t="shared" si="85"/>
        <v>423665.44179962965</v>
      </c>
      <c r="T90" s="7">
        <f t="shared" si="72"/>
        <v>712326.31925104198</v>
      </c>
      <c r="U90" s="7">
        <f t="shared" si="73"/>
        <v>478139.12254858727</v>
      </c>
      <c r="W90">
        <v>83</v>
      </c>
      <c r="X90" s="160">
        <v>47362</v>
      </c>
      <c r="Y90" s="7">
        <f t="shared" si="86"/>
        <v>710897.2443276071</v>
      </c>
      <c r="Z90" s="7">
        <f t="shared" si="106"/>
        <v>5626.5067525070672</v>
      </c>
      <c r="AA90" s="7">
        <f t="shared" si="74"/>
        <v>887.19179032301963</v>
      </c>
      <c r="AB90" s="65">
        <f t="shared" si="87"/>
        <v>1.4975865455697328E-2</v>
      </c>
      <c r="AC90" s="7">
        <f t="shared" si="88"/>
        <v>4739.3149621840475</v>
      </c>
      <c r="AD90" s="65">
        <f t="shared" si="75"/>
        <v>0.08</v>
      </c>
      <c r="AE90" s="7">
        <f t="shared" si="89"/>
        <v>56789.947462716118</v>
      </c>
      <c r="AF90" s="7">
        <f t="shared" si="107"/>
        <v>410210.11299537052</v>
      </c>
      <c r="AG90" s="7">
        <f t="shared" si="76"/>
        <v>710010.05253728409</v>
      </c>
      <c r="AH90" s="7">
        <f t="shared" si="77"/>
        <v>467000.06045808666</v>
      </c>
      <c r="AJ90">
        <v>83</v>
      </c>
      <c r="AK90" s="160">
        <v>47362</v>
      </c>
      <c r="AL90" s="7">
        <f t="shared" si="108"/>
        <v>708531.89471296337</v>
      </c>
      <c r="AM90" s="7">
        <f t="shared" si="109"/>
        <v>5493.4490989467549</v>
      </c>
      <c r="AN90" s="7">
        <f t="shared" si="110"/>
        <v>917.51394559219989</v>
      </c>
      <c r="AO90" s="65">
        <f t="shared" si="90"/>
        <v>1.5539409628929659E-2</v>
      </c>
      <c r="AP90" s="7">
        <f t="shared" si="91"/>
        <v>4575.935153354555</v>
      </c>
      <c r="AQ90" s="65">
        <f t="shared" si="92"/>
        <v>7.7499999999999999E-2</v>
      </c>
      <c r="AR90" s="7">
        <f t="shared" si="111"/>
        <v>59185.619232628553</v>
      </c>
      <c r="AS90" s="7">
        <f t="shared" si="112"/>
        <v>396770.65597995208</v>
      </c>
      <c r="AT90" s="7">
        <f t="shared" si="93"/>
        <v>707614.38076737116</v>
      </c>
      <c r="AU90" s="7">
        <f t="shared" si="78"/>
        <v>455956.27521258063</v>
      </c>
      <c r="AW90">
        <v>83</v>
      </c>
      <c r="AX90" s="160">
        <v>47362</v>
      </c>
      <c r="AY90" s="7">
        <f t="shared" si="113"/>
        <v>706086.41096583649</v>
      </c>
      <c r="AZ90" s="7">
        <f t="shared" si="114"/>
        <v>5361.5768515826985</v>
      </c>
      <c r="BA90" s="7">
        <f t="shared" si="115"/>
        <v>948.53678304622099</v>
      </c>
      <c r="BB90" s="65">
        <f t="shared" si="94"/>
        <v>1.6120465172222927E-2</v>
      </c>
      <c r="BC90" s="7">
        <f t="shared" si="95"/>
        <v>4413.0400685364775</v>
      </c>
      <c r="BD90" s="65">
        <f t="shared" si="96"/>
        <v>7.4999999999999997E-2</v>
      </c>
      <c r="BE90" s="7">
        <f t="shared" si="116"/>
        <v>61662.125817209766</v>
      </c>
      <c r="BF90" s="7">
        <f t="shared" si="117"/>
        <v>383348.75286415411</v>
      </c>
      <c r="BG90" s="7">
        <f t="shared" si="97"/>
        <v>705137.87418279028</v>
      </c>
      <c r="BH90" s="7">
        <f t="shared" si="79"/>
        <v>445010.87868136389</v>
      </c>
      <c r="BJ90">
        <v>83</v>
      </c>
      <c r="BK90" s="160">
        <v>47362</v>
      </c>
      <c r="BL90" s="7">
        <f t="shared" si="118"/>
        <v>703559.41952632554</v>
      </c>
      <c r="BM90" s="7">
        <f t="shared" si="119"/>
        <v>5230.927715470877</v>
      </c>
      <c r="BN90" s="7">
        <f t="shared" si="120"/>
        <v>980.25622249932712</v>
      </c>
      <c r="BO90" s="65">
        <f t="shared" si="98"/>
        <v>1.6719376279421383E-2</v>
      </c>
      <c r="BP90" s="7">
        <f t="shared" si="99"/>
        <v>4250.6714929715499</v>
      </c>
      <c r="BQ90" s="65">
        <f t="shared" si="100"/>
        <v>7.2499999999999995E-2</v>
      </c>
      <c r="BR90" s="7">
        <f t="shared" si="121"/>
        <v>64220.836696173617</v>
      </c>
      <c r="BS90" s="7">
        <f t="shared" si="122"/>
        <v>369946.16368790902</v>
      </c>
      <c r="BT90" s="7">
        <f t="shared" si="101"/>
        <v>702579.16330382624</v>
      </c>
      <c r="BU90" s="7">
        <f t="shared" si="80"/>
        <v>434167.00038408267</v>
      </c>
      <c r="BW90">
        <v>83</v>
      </c>
      <c r="BX90" s="160">
        <v>47362</v>
      </c>
      <c r="BY90" s="7">
        <f t="shared" si="123"/>
        <v>700949.61192097305</v>
      </c>
      <c r="BZ90" s="7">
        <f t="shared" si="124"/>
        <v>5101.5395330339725</v>
      </c>
      <c r="CA90" s="7">
        <f t="shared" si="125"/>
        <v>1012.6667968282964</v>
      </c>
      <c r="CB90" s="65">
        <f t="shared" si="102"/>
        <v>1.7336483757565167E-2</v>
      </c>
      <c r="CC90" s="7">
        <f t="shared" si="103"/>
        <v>4088.8727362056761</v>
      </c>
      <c r="CD90" s="65">
        <f t="shared" si="104"/>
        <v>7.0000000000000007E-2</v>
      </c>
      <c r="CE90" s="7">
        <f t="shared" si="126"/>
        <v>66863.054875855654</v>
      </c>
      <c r="CF90" s="7">
        <f t="shared" si="127"/>
        <v>356564.7263659641</v>
      </c>
      <c r="CG90" s="7">
        <f t="shared" si="105"/>
        <v>699936.94512414478</v>
      </c>
      <c r="CH90" s="7">
        <f t="shared" si="81"/>
        <v>423427.78124181973</v>
      </c>
    </row>
    <row r="91" spans="10:86" x14ac:dyDescent="0.3">
      <c r="J91">
        <v>84</v>
      </c>
      <c r="K91" s="160">
        <v>47392</v>
      </c>
      <c r="L91" s="7">
        <f t="shared" si="82"/>
        <v>712326.31925104198</v>
      </c>
      <c r="M91" s="7">
        <f t="shared" si="83"/>
        <v>5760.7123198624959</v>
      </c>
      <c r="N91" s="7">
        <f t="shared" si="68"/>
        <v>863.46887501158199</v>
      </c>
      <c r="O91" s="65">
        <f t="shared" si="69"/>
        <v>1.4546179496825924E-2</v>
      </c>
      <c r="P91" s="7">
        <f t="shared" si="70"/>
        <v>4897.2434448509139</v>
      </c>
      <c r="Q91" s="65">
        <f t="shared" si="71"/>
        <v>8.2500000000000004E-2</v>
      </c>
      <c r="R91" s="7">
        <f t="shared" si="84"/>
        <v>55337.149623969213</v>
      </c>
      <c r="S91" s="7">
        <f t="shared" si="85"/>
        <v>428562.68524448056</v>
      </c>
      <c r="T91" s="7">
        <f t="shared" si="72"/>
        <v>711462.85037603043</v>
      </c>
      <c r="U91" s="7">
        <f t="shared" si="73"/>
        <v>483899.83486844978</v>
      </c>
      <c r="W91">
        <v>84</v>
      </c>
      <c r="X91" s="160">
        <v>47392</v>
      </c>
      <c r="Y91" s="7">
        <f t="shared" si="86"/>
        <v>710010.05253728409</v>
      </c>
      <c r="Z91" s="7">
        <f t="shared" si="106"/>
        <v>5626.5067525070672</v>
      </c>
      <c r="AA91" s="7">
        <f t="shared" si="74"/>
        <v>893.10640225850602</v>
      </c>
      <c r="AB91" s="65">
        <f t="shared" si="87"/>
        <v>1.5094542378383136E-2</v>
      </c>
      <c r="AC91" s="7">
        <f t="shared" si="88"/>
        <v>4733.4003502485612</v>
      </c>
      <c r="AD91" s="65">
        <f t="shared" si="75"/>
        <v>0.08</v>
      </c>
      <c r="AE91" s="7">
        <f t="shared" si="89"/>
        <v>57683.053864974623</v>
      </c>
      <c r="AF91" s="7">
        <f t="shared" si="107"/>
        <v>414943.51334561908</v>
      </c>
      <c r="AG91" s="7">
        <f t="shared" si="76"/>
        <v>709116.94613502559</v>
      </c>
      <c r="AH91" s="7">
        <f t="shared" si="77"/>
        <v>472626.56721059373</v>
      </c>
      <c r="AJ91">
        <v>84</v>
      </c>
      <c r="AK91" s="160">
        <v>47392</v>
      </c>
      <c r="AL91" s="7">
        <f t="shared" si="108"/>
        <v>707614.38076737116</v>
      </c>
      <c r="AM91" s="7">
        <f t="shared" si="109"/>
        <v>5493.4490989467549</v>
      </c>
      <c r="AN91" s="7">
        <f t="shared" si="110"/>
        <v>923.43955649081636</v>
      </c>
      <c r="AO91" s="65">
        <f t="shared" si="90"/>
        <v>1.5660047306942419E-2</v>
      </c>
      <c r="AP91" s="7">
        <f t="shared" si="91"/>
        <v>4570.0095424559386</v>
      </c>
      <c r="AQ91" s="65">
        <f t="shared" si="92"/>
        <v>7.7499999999999999E-2</v>
      </c>
      <c r="AR91" s="7">
        <f t="shared" si="111"/>
        <v>60109.058789119372</v>
      </c>
      <c r="AS91" s="7">
        <f t="shared" si="112"/>
        <v>401340.66552240803</v>
      </c>
      <c r="AT91" s="7">
        <f t="shared" si="93"/>
        <v>706690.94121088029</v>
      </c>
      <c r="AU91" s="7">
        <f t="shared" si="78"/>
        <v>461449.72431152739</v>
      </c>
      <c r="AW91">
        <v>84</v>
      </c>
      <c r="AX91" s="160">
        <v>47392</v>
      </c>
      <c r="AY91" s="7">
        <f t="shared" si="113"/>
        <v>705137.87418279028</v>
      </c>
      <c r="AZ91" s="7">
        <f t="shared" si="114"/>
        <v>5361.5768515826985</v>
      </c>
      <c r="BA91" s="7">
        <f t="shared" si="115"/>
        <v>954.46513794025941</v>
      </c>
      <c r="BB91" s="65">
        <f t="shared" si="94"/>
        <v>1.6243038524284464E-2</v>
      </c>
      <c r="BC91" s="7">
        <f t="shared" si="95"/>
        <v>4407.1117136424391</v>
      </c>
      <c r="BD91" s="65">
        <f t="shared" si="96"/>
        <v>7.4999999999999997E-2</v>
      </c>
      <c r="BE91" s="7">
        <f t="shared" si="116"/>
        <v>62616.590955150023</v>
      </c>
      <c r="BF91" s="7">
        <f t="shared" si="117"/>
        <v>387755.86457779654</v>
      </c>
      <c r="BG91" s="7">
        <f t="shared" si="97"/>
        <v>704183.40904485004</v>
      </c>
      <c r="BH91" s="7">
        <f t="shared" si="79"/>
        <v>450372.45553294657</v>
      </c>
      <c r="BJ91">
        <v>84</v>
      </c>
      <c r="BK91" s="160">
        <v>47392</v>
      </c>
      <c r="BL91" s="7">
        <f t="shared" si="118"/>
        <v>702579.16330382624</v>
      </c>
      <c r="BM91" s="7">
        <f t="shared" si="119"/>
        <v>5230.927715470877</v>
      </c>
      <c r="BN91" s="7">
        <f t="shared" si="120"/>
        <v>986.17860384359392</v>
      </c>
      <c r="BO91" s="65">
        <f t="shared" si="98"/>
        <v>1.6843857410279505E-2</v>
      </c>
      <c r="BP91" s="7">
        <f t="shared" si="99"/>
        <v>4244.7491116272831</v>
      </c>
      <c r="BQ91" s="65">
        <f t="shared" si="100"/>
        <v>7.2499999999999995E-2</v>
      </c>
      <c r="BR91" s="7">
        <f t="shared" si="121"/>
        <v>65207.015300017214</v>
      </c>
      <c r="BS91" s="7">
        <f t="shared" si="122"/>
        <v>374190.91279953631</v>
      </c>
      <c r="BT91" s="7">
        <f t="shared" si="101"/>
        <v>701592.98469998268</v>
      </c>
      <c r="BU91" s="7">
        <f t="shared" si="80"/>
        <v>439397.92809955351</v>
      </c>
      <c r="BW91">
        <v>84</v>
      </c>
      <c r="BX91" s="160">
        <v>47392</v>
      </c>
      <c r="BY91" s="7">
        <f t="shared" si="123"/>
        <v>699936.94512414478</v>
      </c>
      <c r="BZ91" s="7">
        <f t="shared" si="124"/>
        <v>5101.5395330339725</v>
      </c>
      <c r="CA91" s="7">
        <f t="shared" si="125"/>
        <v>1018.5740198097942</v>
      </c>
      <c r="CB91" s="65">
        <f t="shared" si="102"/>
        <v>1.7462841935782673E-2</v>
      </c>
      <c r="CC91" s="7">
        <f t="shared" si="103"/>
        <v>4082.9655132241783</v>
      </c>
      <c r="CD91" s="65">
        <f t="shared" si="104"/>
        <v>7.0000000000000007E-2</v>
      </c>
      <c r="CE91" s="7">
        <f t="shared" si="126"/>
        <v>67881.628895665446</v>
      </c>
      <c r="CF91" s="7">
        <f t="shared" si="127"/>
        <v>360647.69187918829</v>
      </c>
      <c r="CG91" s="7">
        <f t="shared" si="105"/>
        <v>698918.37110433495</v>
      </c>
      <c r="CH91" s="7">
        <f t="shared" si="81"/>
        <v>428529.32077485375</v>
      </c>
    </row>
    <row r="92" spans="10:86" x14ac:dyDescent="0.3">
      <c r="J92">
        <v>85</v>
      </c>
      <c r="K92" s="160">
        <v>47423</v>
      </c>
      <c r="L92" s="7">
        <f t="shared" si="82"/>
        <v>711462.85037603043</v>
      </c>
      <c r="M92" s="7">
        <f t="shared" si="83"/>
        <v>5760.7123198624959</v>
      </c>
      <c r="N92" s="7">
        <f t="shared" si="68"/>
        <v>869.40522352728658</v>
      </c>
      <c r="O92" s="65">
        <f t="shared" si="69"/>
        <v>1.4663959863559065E-2</v>
      </c>
      <c r="P92" s="7">
        <f t="shared" si="70"/>
        <v>4891.3070963352093</v>
      </c>
      <c r="Q92" s="65">
        <f t="shared" si="71"/>
        <v>8.2500000000000004E-2</v>
      </c>
      <c r="R92" s="7">
        <f t="shared" si="84"/>
        <v>56206.554847496503</v>
      </c>
      <c r="S92" s="7">
        <f t="shared" si="85"/>
        <v>433453.99234081578</v>
      </c>
      <c r="T92" s="7">
        <f t="shared" si="72"/>
        <v>710593.44515250309</v>
      </c>
      <c r="U92" s="7">
        <f t="shared" si="73"/>
        <v>489660.54718831228</v>
      </c>
      <c r="W92">
        <v>85</v>
      </c>
      <c r="X92" s="160">
        <v>47423</v>
      </c>
      <c r="Y92" s="7">
        <f t="shared" si="86"/>
        <v>709116.94613502559</v>
      </c>
      <c r="Z92" s="7">
        <f t="shared" si="106"/>
        <v>5626.5067525070672</v>
      </c>
      <c r="AA92" s="7">
        <f t="shared" si="74"/>
        <v>899.0604449402299</v>
      </c>
      <c r="AB92" s="65">
        <f t="shared" si="87"/>
        <v>1.5214310415349229E-2</v>
      </c>
      <c r="AC92" s="7">
        <f t="shared" si="88"/>
        <v>4727.4463075668373</v>
      </c>
      <c r="AD92" s="65">
        <f t="shared" si="75"/>
        <v>0.08</v>
      </c>
      <c r="AE92" s="7">
        <f t="shared" si="89"/>
        <v>58582.114309914854</v>
      </c>
      <c r="AF92" s="7">
        <f t="shared" si="107"/>
        <v>419670.95965318591</v>
      </c>
      <c r="AG92" s="7">
        <f t="shared" si="76"/>
        <v>708217.88569008536</v>
      </c>
      <c r="AH92" s="7">
        <f t="shared" si="77"/>
        <v>478253.07396310079</v>
      </c>
      <c r="AJ92">
        <v>85</v>
      </c>
      <c r="AK92" s="160">
        <v>47423</v>
      </c>
      <c r="AL92" s="7">
        <f t="shared" si="108"/>
        <v>706690.94121088029</v>
      </c>
      <c r="AM92" s="7">
        <f t="shared" si="109"/>
        <v>5493.4490989467549</v>
      </c>
      <c r="AN92" s="7">
        <f t="shared" si="110"/>
        <v>929.40343695981937</v>
      </c>
      <c r="AO92" s="65">
        <f t="shared" si="90"/>
        <v>1.5781780398101589E-2</v>
      </c>
      <c r="AP92" s="7">
        <f t="shared" si="91"/>
        <v>4564.0456619869356</v>
      </c>
      <c r="AQ92" s="65">
        <f t="shared" si="92"/>
        <v>7.7500000000000013E-2</v>
      </c>
      <c r="AR92" s="7">
        <f t="shared" si="111"/>
        <v>61038.462226079195</v>
      </c>
      <c r="AS92" s="7">
        <f t="shared" si="112"/>
        <v>405904.71118439495</v>
      </c>
      <c r="AT92" s="7">
        <f t="shared" si="93"/>
        <v>705761.53777392046</v>
      </c>
      <c r="AU92" s="7">
        <f t="shared" si="78"/>
        <v>466943.17341047415</v>
      </c>
      <c r="AW92">
        <v>85</v>
      </c>
      <c r="AX92" s="160">
        <v>47423</v>
      </c>
      <c r="AY92" s="7">
        <f t="shared" si="113"/>
        <v>704183.40904485004</v>
      </c>
      <c r="AZ92" s="7">
        <f t="shared" si="114"/>
        <v>5361.5768515826985</v>
      </c>
      <c r="BA92" s="7">
        <f t="shared" si="115"/>
        <v>960.43054505238615</v>
      </c>
      <c r="BB92" s="65">
        <f t="shared" si="94"/>
        <v>1.6366711275207828E-2</v>
      </c>
      <c r="BC92" s="7">
        <f t="shared" si="95"/>
        <v>4401.1463065303124</v>
      </c>
      <c r="BD92" s="65">
        <f t="shared" si="96"/>
        <v>7.4999999999999997E-2</v>
      </c>
      <c r="BE92" s="7">
        <f t="shared" si="116"/>
        <v>63577.021500202405</v>
      </c>
      <c r="BF92" s="7">
        <f t="shared" si="117"/>
        <v>392157.01088432688</v>
      </c>
      <c r="BG92" s="7">
        <f t="shared" si="97"/>
        <v>703222.97849979764</v>
      </c>
      <c r="BH92" s="7">
        <f t="shared" si="79"/>
        <v>455734.0323845293</v>
      </c>
      <c r="BJ92">
        <v>85</v>
      </c>
      <c r="BK92" s="160">
        <v>47423</v>
      </c>
      <c r="BL92" s="7">
        <f t="shared" si="118"/>
        <v>701592.98469998268</v>
      </c>
      <c r="BM92" s="7">
        <f t="shared" si="119"/>
        <v>5230.927715470877</v>
      </c>
      <c r="BN92" s="7">
        <f t="shared" si="120"/>
        <v>992.13676624181517</v>
      </c>
      <c r="BO92" s="65">
        <f t="shared" si="98"/>
        <v>1.6969441620048278E-2</v>
      </c>
      <c r="BP92" s="7">
        <f t="shared" si="99"/>
        <v>4238.7909492290619</v>
      </c>
      <c r="BQ92" s="65">
        <f t="shared" si="100"/>
        <v>7.2499999999999995E-2</v>
      </c>
      <c r="BR92" s="7">
        <f t="shared" si="121"/>
        <v>66199.152066259034</v>
      </c>
      <c r="BS92" s="7">
        <f t="shared" si="122"/>
        <v>378429.70374876534</v>
      </c>
      <c r="BT92" s="7">
        <f t="shared" si="101"/>
        <v>700600.84793374082</v>
      </c>
      <c r="BU92" s="7">
        <f t="shared" si="80"/>
        <v>444628.85581502435</v>
      </c>
      <c r="BW92">
        <v>85</v>
      </c>
      <c r="BX92" s="160">
        <v>47423</v>
      </c>
      <c r="BY92" s="7">
        <f t="shared" si="123"/>
        <v>698918.37110433495</v>
      </c>
      <c r="BZ92" s="7">
        <f t="shared" si="124"/>
        <v>5101.5395330339725</v>
      </c>
      <c r="CA92" s="7">
        <f t="shared" si="125"/>
        <v>1024.5157015920186</v>
      </c>
      <c r="CB92" s="65">
        <f t="shared" si="102"/>
        <v>1.7590306575685846E-2</v>
      </c>
      <c r="CC92" s="7">
        <f t="shared" si="103"/>
        <v>4077.0238314419539</v>
      </c>
      <c r="CD92" s="65">
        <f t="shared" si="104"/>
        <v>7.0000000000000007E-2</v>
      </c>
      <c r="CE92" s="7">
        <f t="shared" si="126"/>
        <v>68906.144597257458</v>
      </c>
      <c r="CF92" s="7">
        <f t="shared" si="127"/>
        <v>364724.71571063023</v>
      </c>
      <c r="CG92" s="7">
        <f t="shared" si="105"/>
        <v>697893.85540274298</v>
      </c>
      <c r="CH92" s="7">
        <f t="shared" si="81"/>
        <v>433630.86030788766</v>
      </c>
    </row>
    <row r="93" spans="10:86" x14ac:dyDescent="0.3">
      <c r="J93">
        <v>86</v>
      </c>
      <c r="K93" s="160">
        <v>47453</v>
      </c>
      <c r="L93" s="7">
        <f t="shared" si="82"/>
        <v>710593.44515250309</v>
      </c>
      <c r="M93" s="7">
        <f t="shared" si="83"/>
        <v>5760.7123198624959</v>
      </c>
      <c r="N93" s="7">
        <f t="shared" si="68"/>
        <v>875.3823844390372</v>
      </c>
      <c r="O93" s="65">
        <f t="shared" si="69"/>
        <v>1.4782839167639686E-2</v>
      </c>
      <c r="P93" s="7">
        <f t="shared" si="70"/>
        <v>4885.3299354234587</v>
      </c>
      <c r="Q93" s="65">
        <f t="shared" si="71"/>
        <v>8.2500000000000004E-2</v>
      </c>
      <c r="R93" s="7">
        <f t="shared" si="84"/>
        <v>57081.937231935539</v>
      </c>
      <c r="S93" s="7">
        <f t="shared" si="85"/>
        <v>438339.32227623923</v>
      </c>
      <c r="T93" s="7">
        <f t="shared" si="72"/>
        <v>709718.06276806409</v>
      </c>
      <c r="U93" s="7">
        <f t="shared" si="73"/>
        <v>495421.25950817479</v>
      </c>
      <c r="W93">
        <v>86</v>
      </c>
      <c r="X93" s="160">
        <v>47453</v>
      </c>
      <c r="Y93" s="7">
        <f t="shared" si="86"/>
        <v>708217.88569008536</v>
      </c>
      <c r="Z93" s="7">
        <f t="shared" si="106"/>
        <v>5626.5067525070672</v>
      </c>
      <c r="AA93" s="7">
        <f t="shared" si="74"/>
        <v>905.05418123983145</v>
      </c>
      <c r="AB93" s="65">
        <f t="shared" si="87"/>
        <v>1.5335182003057425E-2</v>
      </c>
      <c r="AC93" s="7">
        <f t="shared" si="88"/>
        <v>4721.4525712672357</v>
      </c>
      <c r="AD93" s="65">
        <f t="shared" si="75"/>
        <v>0.08</v>
      </c>
      <c r="AE93" s="7">
        <f t="shared" si="89"/>
        <v>59487.168491154684</v>
      </c>
      <c r="AF93" s="7">
        <f t="shared" si="107"/>
        <v>424392.41222445318</v>
      </c>
      <c r="AG93" s="7">
        <f t="shared" si="76"/>
        <v>707312.83150884556</v>
      </c>
      <c r="AH93" s="7">
        <f t="shared" si="77"/>
        <v>483879.58071560785</v>
      </c>
      <c r="AJ93">
        <v>86</v>
      </c>
      <c r="AK93" s="160">
        <v>47453</v>
      </c>
      <c r="AL93" s="7">
        <f t="shared" si="108"/>
        <v>705761.53777392046</v>
      </c>
      <c r="AM93" s="7">
        <f t="shared" si="109"/>
        <v>5493.4490989467549</v>
      </c>
      <c r="AN93" s="7">
        <f t="shared" si="110"/>
        <v>935.4058341568516</v>
      </c>
      <c r="AO93" s="65">
        <f t="shared" si="90"/>
        <v>1.5904621333272383E-2</v>
      </c>
      <c r="AP93" s="7">
        <f t="shared" si="91"/>
        <v>4558.0432647899033</v>
      </c>
      <c r="AQ93" s="65">
        <f t="shared" si="92"/>
        <v>7.7500000000000013E-2</v>
      </c>
      <c r="AR93" s="7">
        <f t="shared" si="111"/>
        <v>61973.868060236047</v>
      </c>
      <c r="AS93" s="7">
        <f t="shared" si="112"/>
        <v>410462.75444918487</v>
      </c>
      <c r="AT93" s="7">
        <f t="shared" si="93"/>
        <v>704826.13193976355</v>
      </c>
      <c r="AU93" s="7">
        <f t="shared" si="78"/>
        <v>472436.62250942091</v>
      </c>
      <c r="AW93">
        <v>86</v>
      </c>
      <c r="AX93" s="160">
        <v>47453</v>
      </c>
      <c r="AY93" s="7">
        <f t="shared" si="113"/>
        <v>703222.97849979764</v>
      </c>
      <c r="AZ93" s="7">
        <f t="shared" si="114"/>
        <v>5361.5768515826985</v>
      </c>
      <c r="BA93" s="7">
        <f t="shared" si="115"/>
        <v>966.43323595896345</v>
      </c>
      <c r="BB93" s="65">
        <f t="shared" si="94"/>
        <v>1.6491495849933889E-2</v>
      </c>
      <c r="BC93" s="7">
        <f t="shared" si="95"/>
        <v>4395.1436156237351</v>
      </c>
      <c r="BD93" s="65">
        <f t="shared" si="96"/>
        <v>7.4999999999999997E-2</v>
      </c>
      <c r="BE93" s="7">
        <f t="shared" si="116"/>
        <v>64543.454736161366</v>
      </c>
      <c r="BF93" s="7">
        <f t="shared" si="117"/>
        <v>396552.15449995064</v>
      </c>
      <c r="BG93" s="7">
        <f t="shared" si="97"/>
        <v>702256.54526383872</v>
      </c>
      <c r="BH93" s="7">
        <f t="shared" si="79"/>
        <v>461095.60923611198</v>
      </c>
      <c r="BJ93">
        <v>86</v>
      </c>
      <c r="BK93" s="160">
        <v>47453</v>
      </c>
      <c r="BL93" s="7">
        <f t="shared" si="118"/>
        <v>700600.84793374082</v>
      </c>
      <c r="BM93" s="7">
        <f t="shared" si="119"/>
        <v>5230.927715470877</v>
      </c>
      <c r="BN93" s="7">
        <f t="shared" si="120"/>
        <v>998.13092587119263</v>
      </c>
      <c r="BO93" s="65">
        <f t="shared" si="98"/>
        <v>1.7096141327518188E-2</v>
      </c>
      <c r="BP93" s="7">
        <f t="shared" si="99"/>
        <v>4232.7967895996844</v>
      </c>
      <c r="BQ93" s="65">
        <f t="shared" si="100"/>
        <v>7.2500000000000009E-2</v>
      </c>
      <c r="BR93" s="7">
        <f t="shared" si="121"/>
        <v>67197.282992130233</v>
      </c>
      <c r="BS93" s="7">
        <f t="shared" si="122"/>
        <v>382662.50053836504</v>
      </c>
      <c r="BT93" s="7">
        <f t="shared" si="101"/>
        <v>699602.71700786962</v>
      </c>
      <c r="BU93" s="7">
        <f t="shared" si="80"/>
        <v>449859.78353049525</v>
      </c>
      <c r="BW93">
        <v>86</v>
      </c>
      <c r="BX93" s="160">
        <v>47453</v>
      </c>
      <c r="BY93" s="7">
        <f t="shared" si="123"/>
        <v>697893.85540274298</v>
      </c>
      <c r="BZ93" s="7">
        <f t="shared" si="124"/>
        <v>5101.5395330339725</v>
      </c>
      <c r="CA93" s="7">
        <f t="shared" si="125"/>
        <v>1030.4920431846381</v>
      </c>
      <c r="CB93" s="65">
        <f t="shared" si="102"/>
        <v>1.7718890089782349E-2</v>
      </c>
      <c r="CC93" s="7">
        <f t="shared" si="103"/>
        <v>4071.0474898493344</v>
      </c>
      <c r="CD93" s="65">
        <f t="shared" si="104"/>
        <v>7.0000000000000007E-2</v>
      </c>
      <c r="CE93" s="7">
        <f t="shared" si="126"/>
        <v>69936.636640442099</v>
      </c>
      <c r="CF93" s="7">
        <f t="shared" si="127"/>
        <v>368795.76320047956</v>
      </c>
      <c r="CG93" s="7">
        <f t="shared" si="105"/>
        <v>696863.3633595584</v>
      </c>
      <c r="CH93" s="7">
        <f t="shared" si="81"/>
        <v>438732.39984092163</v>
      </c>
    </row>
    <row r="94" spans="10:86" x14ac:dyDescent="0.3">
      <c r="J94">
        <v>87</v>
      </c>
      <c r="K94" s="160">
        <v>47484</v>
      </c>
      <c r="L94" s="7">
        <f t="shared" si="82"/>
        <v>709718.06276806409</v>
      </c>
      <c r="M94" s="7">
        <f t="shared" si="83"/>
        <v>5760.7123198624959</v>
      </c>
      <c r="N94" s="7">
        <f t="shared" si="68"/>
        <v>881.40063833205477</v>
      </c>
      <c r="O94" s="65">
        <f t="shared" si="69"/>
        <v>1.4902830031875853E-2</v>
      </c>
      <c r="P94" s="7">
        <f t="shared" si="70"/>
        <v>4879.3116815304411</v>
      </c>
      <c r="Q94" s="65">
        <f t="shared" si="71"/>
        <v>8.2500000000000018E-2</v>
      </c>
      <c r="R94" s="7">
        <f t="shared" si="84"/>
        <v>57963.337870267591</v>
      </c>
      <c r="S94" s="7">
        <f t="shared" si="85"/>
        <v>443218.63395776966</v>
      </c>
      <c r="T94" s="7">
        <f t="shared" si="72"/>
        <v>708836.66212973208</v>
      </c>
      <c r="U94" s="7">
        <f t="shared" si="73"/>
        <v>501181.97182803723</v>
      </c>
      <c r="W94">
        <v>87</v>
      </c>
      <c r="X94" s="160">
        <v>47484</v>
      </c>
      <c r="Y94" s="7">
        <f t="shared" si="86"/>
        <v>707312.83150884556</v>
      </c>
      <c r="Z94" s="7">
        <f t="shared" si="106"/>
        <v>5626.5067525070672</v>
      </c>
      <c r="AA94" s="7">
        <f t="shared" si="74"/>
        <v>911.08787578142983</v>
      </c>
      <c r="AB94" s="65">
        <f t="shared" si="87"/>
        <v>1.5457169759036713E-2</v>
      </c>
      <c r="AC94" s="7">
        <f t="shared" si="88"/>
        <v>4715.4188767256373</v>
      </c>
      <c r="AD94" s="65">
        <f t="shared" si="75"/>
        <v>0.08</v>
      </c>
      <c r="AE94" s="7">
        <f t="shared" si="89"/>
        <v>60398.256366936112</v>
      </c>
      <c r="AF94" s="7">
        <f t="shared" si="107"/>
        <v>429107.83110117883</v>
      </c>
      <c r="AG94" s="7">
        <f t="shared" si="76"/>
        <v>706401.74363306409</v>
      </c>
      <c r="AH94" s="7">
        <f t="shared" si="77"/>
        <v>489506.08746811491</v>
      </c>
      <c r="AJ94">
        <v>87</v>
      </c>
      <c r="AK94" s="160">
        <v>47484</v>
      </c>
      <c r="AL94" s="7">
        <f t="shared" si="108"/>
        <v>704826.13193976355</v>
      </c>
      <c r="AM94" s="7">
        <f t="shared" si="109"/>
        <v>5493.4490989467549</v>
      </c>
      <c r="AN94" s="7">
        <f t="shared" si="110"/>
        <v>941.44699683578165</v>
      </c>
      <c r="AO94" s="65">
        <f t="shared" si="90"/>
        <v>1.6028582724277998E-2</v>
      </c>
      <c r="AP94" s="7">
        <f t="shared" si="91"/>
        <v>4552.0021021109733</v>
      </c>
      <c r="AQ94" s="65">
        <f t="shared" si="92"/>
        <v>7.7500000000000013E-2</v>
      </c>
      <c r="AR94" s="7">
        <f t="shared" si="111"/>
        <v>62915.315057071828</v>
      </c>
      <c r="AS94" s="7">
        <f t="shared" si="112"/>
        <v>415014.75655129587</v>
      </c>
      <c r="AT94" s="7">
        <f t="shared" si="93"/>
        <v>703884.68494292779</v>
      </c>
      <c r="AU94" s="7">
        <f t="shared" si="78"/>
        <v>477930.07160836773</v>
      </c>
      <c r="AW94">
        <v>87</v>
      </c>
      <c r="AX94" s="160">
        <v>47484</v>
      </c>
      <c r="AY94" s="7">
        <f t="shared" si="113"/>
        <v>702256.54526383872</v>
      </c>
      <c r="AZ94" s="7">
        <f t="shared" si="114"/>
        <v>5361.5768515826985</v>
      </c>
      <c r="BA94" s="7">
        <f t="shared" si="115"/>
        <v>972.47344368370705</v>
      </c>
      <c r="BB94" s="65">
        <f t="shared" si="94"/>
        <v>1.6617404854261868E-2</v>
      </c>
      <c r="BC94" s="7">
        <f t="shared" si="95"/>
        <v>4389.1034078989915</v>
      </c>
      <c r="BD94" s="65">
        <f t="shared" si="96"/>
        <v>7.4999999999999997E-2</v>
      </c>
      <c r="BE94" s="7">
        <f t="shared" si="116"/>
        <v>65515.928179845076</v>
      </c>
      <c r="BF94" s="7">
        <f t="shared" si="117"/>
        <v>400941.25790784962</v>
      </c>
      <c r="BG94" s="7">
        <f t="shared" si="97"/>
        <v>701284.07182015502</v>
      </c>
      <c r="BH94" s="7">
        <f t="shared" si="79"/>
        <v>466457.18608769472</v>
      </c>
      <c r="BJ94">
        <v>87</v>
      </c>
      <c r="BK94" s="160">
        <v>47484</v>
      </c>
      <c r="BL94" s="7">
        <f t="shared" si="118"/>
        <v>699602.71700786962</v>
      </c>
      <c r="BM94" s="7">
        <f t="shared" si="119"/>
        <v>5230.927715470877</v>
      </c>
      <c r="BN94" s="7">
        <f t="shared" si="120"/>
        <v>1004.1613002149979</v>
      </c>
      <c r="BO94" s="65">
        <f t="shared" si="98"/>
        <v>1.7223969132247424E-2</v>
      </c>
      <c r="BP94" s="7">
        <f t="shared" si="99"/>
        <v>4226.7664152558791</v>
      </c>
      <c r="BQ94" s="65">
        <f t="shared" si="100"/>
        <v>7.2499999999999995E-2</v>
      </c>
      <c r="BR94" s="7">
        <f t="shared" si="121"/>
        <v>68201.44429234523</v>
      </c>
      <c r="BS94" s="7">
        <f t="shared" si="122"/>
        <v>386889.26695362094</v>
      </c>
      <c r="BT94" s="7">
        <f t="shared" si="101"/>
        <v>698598.55570765457</v>
      </c>
      <c r="BU94" s="7">
        <f t="shared" si="80"/>
        <v>455090.71124596614</v>
      </c>
      <c r="BW94">
        <v>87</v>
      </c>
      <c r="BX94" s="160">
        <v>47484</v>
      </c>
      <c r="BY94" s="7">
        <f t="shared" si="123"/>
        <v>696863.3633595584</v>
      </c>
      <c r="BZ94" s="7">
        <f t="shared" si="124"/>
        <v>5101.5395330339725</v>
      </c>
      <c r="CA94" s="7">
        <f t="shared" si="125"/>
        <v>1036.5032467698816</v>
      </c>
      <c r="CB94" s="65">
        <f t="shared" si="102"/>
        <v>1.7848605071265546E-2</v>
      </c>
      <c r="CC94" s="7">
        <f t="shared" si="103"/>
        <v>4065.0362862640909</v>
      </c>
      <c r="CD94" s="65">
        <f t="shared" si="104"/>
        <v>7.0000000000000007E-2</v>
      </c>
      <c r="CE94" s="7">
        <f t="shared" si="126"/>
        <v>70973.139887211975</v>
      </c>
      <c r="CF94" s="7">
        <f t="shared" si="127"/>
        <v>372860.79948674364</v>
      </c>
      <c r="CG94" s="7">
        <f t="shared" si="105"/>
        <v>695826.8601127885</v>
      </c>
      <c r="CH94" s="7">
        <f t="shared" si="81"/>
        <v>443833.9393739556</v>
      </c>
    </row>
    <row r="95" spans="10:86" x14ac:dyDescent="0.3">
      <c r="J95">
        <v>88</v>
      </c>
      <c r="K95" s="160">
        <v>47515</v>
      </c>
      <c r="L95" s="7">
        <f t="shared" si="82"/>
        <v>708836.66212973208</v>
      </c>
      <c r="M95" s="7">
        <f t="shared" si="83"/>
        <v>5760.7123198624959</v>
      </c>
      <c r="N95" s="7">
        <f t="shared" si="68"/>
        <v>887.46026772058758</v>
      </c>
      <c r="O95" s="65">
        <f t="shared" si="69"/>
        <v>1.5023945263567593E-2</v>
      </c>
      <c r="P95" s="7">
        <f t="shared" si="70"/>
        <v>4873.2520521419083</v>
      </c>
      <c r="Q95" s="65">
        <f t="shared" si="71"/>
        <v>8.2500000000000004E-2</v>
      </c>
      <c r="R95" s="7">
        <f t="shared" si="84"/>
        <v>58850.798137988182</v>
      </c>
      <c r="S95" s="7">
        <f t="shared" si="85"/>
        <v>448091.8860099116</v>
      </c>
      <c r="T95" s="7">
        <f t="shared" si="72"/>
        <v>707949.20186201145</v>
      </c>
      <c r="U95" s="7">
        <f t="shared" si="73"/>
        <v>506942.6841478998</v>
      </c>
      <c r="W95">
        <v>88</v>
      </c>
      <c r="X95" s="160">
        <v>47515</v>
      </c>
      <c r="Y95" s="7">
        <f t="shared" si="86"/>
        <v>706401.74363306409</v>
      </c>
      <c r="Z95" s="7">
        <f t="shared" si="106"/>
        <v>5626.5067525070672</v>
      </c>
      <c r="AA95" s="7">
        <f t="shared" si="74"/>
        <v>917.16179495330653</v>
      </c>
      <c r="AB95" s="65">
        <f t="shared" si="87"/>
        <v>1.55802864851883E-2</v>
      </c>
      <c r="AC95" s="7">
        <f t="shared" si="88"/>
        <v>4709.3449575537607</v>
      </c>
      <c r="AD95" s="65">
        <f t="shared" si="75"/>
        <v>0.08</v>
      </c>
      <c r="AE95" s="7">
        <f t="shared" si="89"/>
        <v>61315.418161889422</v>
      </c>
      <c r="AF95" s="7">
        <f t="shared" si="107"/>
        <v>433817.17605873261</v>
      </c>
      <c r="AG95" s="7">
        <f t="shared" si="76"/>
        <v>705484.58183811081</v>
      </c>
      <c r="AH95" s="7">
        <f t="shared" si="77"/>
        <v>495132.59422062204</v>
      </c>
      <c r="AJ95">
        <v>88</v>
      </c>
      <c r="AK95" s="160">
        <v>47515</v>
      </c>
      <c r="AL95" s="7">
        <f t="shared" si="108"/>
        <v>703884.68494292779</v>
      </c>
      <c r="AM95" s="7">
        <f t="shared" si="109"/>
        <v>5493.4490989467549</v>
      </c>
      <c r="AN95" s="7">
        <f t="shared" si="110"/>
        <v>947.52717535701322</v>
      </c>
      <c r="AO95" s="65">
        <f t="shared" si="90"/>
        <v>1.6153677367204099E-2</v>
      </c>
      <c r="AP95" s="7">
        <f t="shared" si="91"/>
        <v>4545.9219235897417</v>
      </c>
      <c r="AQ95" s="65">
        <f t="shared" si="92"/>
        <v>7.7499999999999999E-2</v>
      </c>
      <c r="AR95" s="7">
        <f t="shared" si="111"/>
        <v>63862.84223242884</v>
      </c>
      <c r="AS95" s="7">
        <f t="shared" si="112"/>
        <v>419560.67847488559</v>
      </c>
      <c r="AT95" s="7">
        <f t="shared" si="93"/>
        <v>702937.15776757081</v>
      </c>
      <c r="AU95" s="7">
        <f t="shared" si="78"/>
        <v>483423.52070731443</v>
      </c>
      <c r="AW95">
        <v>88</v>
      </c>
      <c r="AX95" s="160">
        <v>47515</v>
      </c>
      <c r="AY95" s="7">
        <f t="shared" si="113"/>
        <v>701284.07182015502</v>
      </c>
      <c r="AZ95" s="7">
        <f t="shared" si="114"/>
        <v>5361.5768515826985</v>
      </c>
      <c r="BA95" s="7">
        <f t="shared" si="115"/>
        <v>978.55140270673019</v>
      </c>
      <c r="BB95" s="65">
        <f t="shared" si="94"/>
        <v>1.6744451078153345E-2</v>
      </c>
      <c r="BC95" s="7">
        <f t="shared" si="95"/>
        <v>4383.0254488759683</v>
      </c>
      <c r="BD95" s="65">
        <f t="shared" si="96"/>
        <v>7.4999999999999997E-2</v>
      </c>
      <c r="BE95" s="7">
        <f t="shared" si="116"/>
        <v>66494.479582551809</v>
      </c>
      <c r="BF95" s="7">
        <f t="shared" si="117"/>
        <v>405324.28335672559</v>
      </c>
      <c r="BG95" s="7">
        <f t="shared" si="97"/>
        <v>700305.52041744825</v>
      </c>
      <c r="BH95" s="7">
        <f t="shared" si="79"/>
        <v>471818.7629392774</v>
      </c>
      <c r="BJ95">
        <v>88</v>
      </c>
      <c r="BK95" s="160">
        <v>47515</v>
      </c>
      <c r="BL95" s="7">
        <f t="shared" si="118"/>
        <v>698598.55570765457</v>
      </c>
      <c r="BM95" s="7">
        <f t="shared" si="119"/>
        <v>5230.927715470877</v>
      </c>
      <c r="BN95" s="7">
        <f t="shared" si="120"/>
        <v>1010.2281080704643</v>
      </c>
      <c r="BO95" s="65">
        <f t="shared" si="98"/>
        <v>1.7352937817865489E-2</v>
      </c>
      <c r="BP95" s="7">
        <f t="shared" si="99"/>
        <v>4220.6996074004128</v>
      </c>
      <c r="BQ95" s="65">
        <f t="shared" si="100"/>
        <v>7.2499999999999995E-2</v>
      </c>
      <c r="BR95" s="7">
        <f t="shared" si="121"/>
        <v>69211.6724004157</v>
      </c>
      <c r="BS95" s="7">
        <f t="shared" si="122"/>
        <v>391109.96656102134</v>
      </c>
      <c r="BT95" s="7">
        <f t="shared" si="101"/>
        <v>697588.32759958412</v>
      </c>
      <c r="BU95" s="7">
        <f t="shared" si="80"/>
        <v>460321.63896143704</v>
      </c>
      <c r="BW95">
        <v>88</v>
      </c>
      <c r="BX95" s="160">
        <v>47515</v>
      </c>
      <c r="BY95" s="7">
        <f t="shared" si="123"/>
        <v>695826.8601127885</v>
      </c>
      <c r="BZ95" s="7">
        <f t="shared" si="124"/>
        <v>5101.5395330339725</v>
      </c>
      <c r="CA95" s="7">
        <f t="shared" si="125"/>
        <v>1042.5495157093728</v>
      </c>
      <c r="CB95" s="65">
        <f t="shared" si="102"/>
        <v>1.7979464297317577E-2</v>
      </c>
      <c r="CC95" s="7">
        <f t="shared" si="103"/>
        <v>4058.9900173245996</v>
      </c>
      <c r="CD95" s="65">
        <f t="shared" si="104"/>
        <v>7.0000000000000007E-2</v>
      </c>
      <c r="CE95" s="7">
        <f t="shared" si="126"/>
        <v>72015.689402921344</v>
      </c>
      <c r="CF95" s="7">
        <f t="shared" si="127"/>
        <v>376919.78950406826</v>
      </c>
      <c r="CG95" s="7">
        <f t="shared" si="105"/>
        <v>694784.31059707911</v>
      </c>
      <c r="CH95" s="7">
        <f t="shared" si="81"/>
        <v>448935.47890698962</v>
      </c>
    </row>
    <row r="96" spans="10:86" x14ac:dyDescent="0.3">
      <c r="J96">
        <v>89</v>
      </c>
      <c r="K96" s="160">
        <v>47543</v>
      </c>
      <c r="L96" s="7">
        <f t="shared" si="82"/>
        <v>707949.20186201145</v>
      </c>
      <c r="M96" s="7">
        <f t="shared" si="83"/>
        <v>5760.7123198624959</v>
      </c>
      <c r="N96" s="7">
        <f t="shared" si="68"/>
        <v>893.56155706116715</v>
      </c>
      <c r="O96" s="65">
        <f t="shared" si="69"/>
        <v>1.5146197857885299E-2</v>
      </c>
      <c r="P96" s="7">
        <f t="shared" si="70"/>
        <v>4867.1507628013287</v>
      </c>
      <c r="Q96" s="65">
        <f t="shared" si="71"/>
        <v>8.2500000000000004E-2</v>
      </c>
      <c r="R96" s="7">
        <f t="shared" si="84"/>
        <v>59744.359695049352</v>
      </c>
      <c r="S96" s="7">
        <f t="shared" si="85"/>
        <v>452959.03677271295</v>
      </c>
      <c r="T96" s="7">
        <f t="shared" si="72"/>
        <v>707055.6403049503</v>
      </c>
      <c r="U96" s="7">
        <f t="shared" si="73"/>
        <v>512703.3964677623</v>
      </c>
      <c r="W96">
        <v>89</v>
      </c>
      <c r="X96" s="160">
        <v>47543</v>
      </c>
      <c r="Y96" s="7">
        <f t="shared" si="86"/>
        <v>705484.58183811081</v>
      </c>
      <c r="Z96" s="7">
        <f t="shared" si="106"/>
        <v>5626.5067525070672</v>
      </c>
      <c r="AA96" s="7">
        <f t="shared" si="74"/>
        <v>923.27620691966149</v>
      </c>
      <c r="AB96" s="65">
        <f t="shared" si="87"/>
        <v>1.5704545171163407E-2</v>
      </c>
      <c r="AC96" s="7">
        <f t="shared" si="88"/>
        <v>4703.2305455874057</v>
      </c>
      <c r="AD96" s="65">
        <f t="shared" si="75"/>
        <v>0.08</v>
      </c>
      <c r="AE96" s="7">
        <f t="shared" si="89"/>
        <v>62238.694368809083</v>
      </c>
      <c r="AF96" s="7">
        <f t="shared" si="107"/>
        <v>438520.40660432004</v>
      </c>
      <c r="AG96" s="7">
        <f t="shared" si="76"/>
        <v>704561.30563119112</v>
      </c>
      <c r="AH96" s="7">
        <f t="shared" si="77"/>
        <v>500759.10097312916</v>
      </c>
      <c r="AJ96">
        <v>89</v>
      </c>
      <c r="AK96" s="160">
        <v>47543</v>
      </c>
      <c r="AL96" s="7">
        <f t="shared" si="108"/>
        <v>702937.15776757081</v>
      </c>
      <c r="AM96" s="7">
        <f t="shared" si="109"/>
        <v>5493.4490989467549</v>
      </c>
      <c r="AN96" s="7">
        <f t="shared" si="110"/>
        <v>953.6466216978597</v>
      </c>
      <c r="AO96" s="65">
        <f t="shared" si="90"/>
        <v>1.6279918245776168E-2</v>
      </c>
      <c r="AP96" s="7">
        <f t="shared" si="91"/>
        <v>4539.8024772488952</v>
      </c>
      <c r="AQ96" s="65">
        <f t="shared" si="92"/>
        <v>7.7500000000000013E-2</v>
      </c>
      <c r="AR96" s="7">
        <f t="shared" si="111"/>
        <v>64816.488854126699</v>
      </c>
      <c r="AS96" s="7">
        <f t="shared" si="112"/>
        <v>424100.48095213447</v>
      </c>
      <c r="AT96" s="7">
        <f t="shared" si="93"/>
        <v>701983.511145873</v>
      </c>
      <c r="AU96" s="7">
        <f t="shared" si="78"/>
        <v>488916.96980626119</v>
      </c>
      <c r="AW96">
        <v>89</v>
      </c>
      <c r="AX96" s="160">
        <v>47543</v>
      </c>
      <c r="AY96" s="7">
        <f t="shared" si="113"/>
        <v>700305.52041744825</v>
      </c>
      <c r="AZ96" s="7">
        <f t="shared" si="114"/>
        <v>5361.5768515826985</v>
      </c>
      <c r="BA96" s="7">
        <f t="shared" si="115"/>
        <v>984.66734897364768</v>
      </c>
      <c r="BB96" s="65">
        <f t="shared" si="94"/>
        <v>1.6872647499109127E-2</v>
      </c>
      <c r="BC96" s="7">
        <f t="shared" si="95"/>
        <v>4376.9095026090508</v>
      </c>
      <c r="BD96" s="65">
        <f t="shared" si="96"/>
        <v>7.4999999999999983E-2</v>
      </c>
      <c r="BE96" s="7">
        <f t="shared" si="116"/>
        <v>67479.146931525451</v>
      </c>
      <c r="BF96" s="7">
        <f t="shared" si="117"/>
        <v>409701.19285933464</v>
      </c>
      <c r="BG96" s="7">
        <f t="shared" si="97"/>
        <v>699320.85306847456</v>
      </c>
      <c r="BH96" s="7">
        <f t="shared" si="79"/>
        <v>477180.33979086007</v>
      </c>
      <c r="BJ96">
        <v>89</v>
      </c>
      <c r="BK96" s="160">
        <v>47543</v>
      </c>
      <c r="BL96" s="7">
        <f t="shared" si="118"/>
        <v>697588.32759958412</v>
      </c>
      <c r="BM96" s="7">
        <f t="shared" si="119"/>
        <v>5230.927715470877</v>
      </c>
      <c r="BN96" s="7">
        <f t="shared" si="120"/>
        <v>1016.3315695567235</v>
      </c>
      <c r="BO96" s="65">
        <f t="shared" si="98"/>
        <v>1.7483060355449609E-2</v>
      </c>
      <c r="BP96" s="7">
        <f t="shared" si="99"/>
        <v>4214.5961459141536</v>
      </c>
      <c r="BQ96" s="65">
        <f t="shared" si="100"/>
        <v>7.2499999999999981E-2</v>
      </c>
      <c r="BR96" s="7">
        <f t="shared" si="121"/>
        <v>70228.003969972429</v>
      </c>
      <c r="BS96" s="7">
        <f t="shared" si="122"/>
        <v>395324.56270693551</v>
      </c>
      <c r="BT96" s="7">
        <f t="shared" si="101"/>
        <v>696571.9960300274</v>
      </c>
      <c r="BU96" s="7">
        <f t="shared" si="80"/>
        <v>465552.56667690794</v>
      </c>
      <c r="BW96">
        <v>89</v>
      </c>
      <c r="BX96" s="160">
        <v>47543</v>
      </c>
      <c r="BY96" s="7">
        <f t="shared" si="123"/>
        <v>694784.31059707911</v>
      </c>
      <c r="BZ96" s="7">
        <f t="shared" si="124"/>
        <v>5101.5395330339725</v>
      </c>
      <c r="CA96" s="7">
        <f t="shared" si="125"/>
        <v>1048.6310545510109</v>
      </c>
      <c r="CB96" s="65">
        <f t="shared" si="102"/>
        <v>1.8111480732485374E-2</v>
      </c>
      <c r="CC96" s="7">
        <f t="shared" si="103"/>
        <v>4052.9084784829615</v>
      </c>
      <c r="CD96" s="65">
        <f t="shared" si="104"/>
        <v>7.0000000000000007E-2</v>
      </c>
      <c r="CE96" s="7">
        <f t="shared" si="126"/>
        <v>73064.32045747235</v>
      </c>
      <c r="CF96" s="7">
        <f t="shared" si="127"/>
        <v>380972.69798255124</v>
      </c>
      <c r="CG96" s="7">
        <f t="shared" si="105"/>
        <v>693735.67954252812</v>
      </c>
      <c r="CH96" s="7">
        <f t="shared" si="81"/>
        <v>454037.01844002359</v>
      </c>
    </row>
    <row r="97" spans="10:86" x14ac:dyDescent="0.3">
      <c r="J97">
        <v>90</v>
      </c>
      <c r="K97" s="160">
        <v>47574</v>
      </c>
      <c r="L97" s="7">
        <f t="shared" si="82"/>
        <v>707055.6403049503</v>
      </c>
      <c r="M97" s="7">
        <f t="shared" si="83"/>
        <v>5760.7123198624959</v>
      </c>
      <c r="N97" s="7">
        <f t="shared" si="68"/>
        <v>899.70479276596234</v>
      </c>
      <c r="O97" s="65">
        <f t="shared" si="69"/>
        <v>1.5269601001323005E-2</v>
      </c>
      <c r="P97" s="7">
        <f t="shared" si="70"/>
        <v>4861.0075270965335</v>
      </c>
      <c r="Q97" s="65">
        <f t="shared" si="71"/>
        <v>8.2500000000000004E-2</v>
      </c>
      <c r="R97" s="7">
        <f t="shared" si="84"/>
        <v>60644.064487815311</v>
      </c>
      <c r="S97" s="7">
        <f t="shared" si="85"/>
        <v>457820.04429980949</v>
      </c>
      <c r="T97" s="7">
        <f t="shared" si="72"/>
        <v>706155.93551218428</v>
      </c>
      <c r="U97" s="7">
        <f t="shared" si="73"/>
        <v>518464.10878762481</v>
      </c>
      <c r="W97">
        <v>90</v>
      </c>
      <c r="X97" s="160">
        <v>47574</v>
      </c>
      <c r="Y97" s="7">
        <f t="shared" si="86"/>
        <v>704561.30563119112</v>
      </c>
      <c r="Z97" s="7">
        <f t="shared" si="106"/>
        <v>5626.5067525070672</v>
      </c>
      <c r="AA97" s="7">
        <f t="shared" si="74"/>
        <v>929.43138163245931</v>
      </c>
      <c r="AB97" s="65">
        <f t="shared" si="87"/>
        <v>1.5829958997816071E-2</v>
      </c>
      <c r="AC97" s="7">
        <f t="shared" si="88"/>
        <v>4697.0753708746079</v>
      </c>
      <c r="AD97" s="65">
        <f t="shared" si="75"/>
        <v>0.08</v>
      </c>
      <c r="AE97" s="7">
        <f t="shared" si="89"/>
        <v>63168.125750441541</v>
      </c>
      <c r="AF97" s="7">
        <f t="shared" si="107"/>
        <v>443217.48197519465</v>
      </c>
      <c r="AG97" s="7">
        <f t="shared" si="76"/>
        <v>703631.87424955866</v>
      </c>
      <c r="AH97" s="7">
        <f t="shared" si="77"/>
        <v>506385.60772563622</v>
      </c>
      <c r="AJ97">
        <v>90</v>
      </c>
      <c r="AK97" s="160">
        <v>47574</v>
      </c>
      <c r="AL97" s="7">
        <f t="shared" si="108"/>
        <v>701983.511145873</v>
      </c>
      <c r="AM97" s="7">
        <f t="shared" si="109"/>
        <v>5493.4490989467549</v>
      </c>
      <c r="AN97" s="7">
        <f t="shared" si="110"/>
        <v>959.80558946299152</v>
      </c>
      <c r="AO97" s="65">
        <f t="shared" si="90"/>
        <v>1.640731853481173E-2</v>
      </c>
      <c r="AP97" s="7">
        <f t="shared" si="91"/>
        <v>4533.6435094837634</v>
      </c>
      <c r="AQ97" s="65">
        <f t="shared" si="92"/>
        <v>7.7500000000000013E-2</v>
      </c>
      <c r="AR97" s="7">
        <f t="shared" si="111"/>
        <v>65776.294443589693</v>
      </c>
      <c r="AS97" s="7">
        <f t="shared" si="112"/>
        <v>428634.12446161825</v>
      </c>
      <c r="AT97" s="7">
        <f t="shared" si="93"/>
        <v>701023.70555641002</v>
      </c>
      <c r="AU97" s="7">
        <f t="shared" si="78"/>
        <v>494410.41890520795</v>
      </c>
      <c r="AW97">
        <v>90</v>
      </c>
      <c r="AX97" s="160">
        <v>47574</v>
      </c>
      <c r="AY97" s="7">
        <f t="shared" si="113"/>
        <v>699320.85306847456</v>
      </c>
      <c r="AZ97" s="7">
        <f t="shared" si="114"/>
        <v>5361.5768515826985</v>
      </c>
      <c r="BA97" s="7">
        <f t="shared" si="115"/>
        <v>990.82151990473267</v>
      </c>
      <c r="BB97" s="65">
        <f t="shared" si="94"/>
        <v>1.7002007285620849E-2</v>
      </c>
      <c r="BC97" s="7">
        <f t="shared" si="95"/>
        <v>4370.7553316779658</v>
      </c>
      <c r="BD97" s="65">
        <f t="shared" si="96"/>
        <v>7.4999999999999997E-2</v>
      </c>
      <c r="BE97" s="7">
        <f t="shared" si="116"/>
        <v>68469.968451430177</v>
      </c>
      <c r="BF97" s="7">
        <f t="shared" si="117"/>
        <v>414071.94819101261</v>
      </c>
      <c r="BG97" s="7">
        <f t="shared" si="97"/>
        <v>698330.03154856979</v>
      </c>
      <c r="BH97" s="7">
        <f t="shared" si="79"/>
        <v>482541.91664244281</v>
      </c>
      <c r="BJ97">
        <v>90</v>
      </c>
      <c r="BK97" s="160">
        <v>47574</v>
      </c>
      <c r="BL97" s="7">
        <f t="shared" si="118"/>
        <v>696571.9960300274</v>
      </c>
      <c r="BM97" s="7">
        <f t="shared" si="119"/>
        <v>5230.927715470877</v>
      </c>
      <c r="BN97" s="7">
        <f t="shared" si="120"/>
        <v>1022.4719061227952</v>
      </c>
      <c r="BO97" s="65">
        <f t="shared" si="98"/>
        <v>1.7614349906975919E-2</v>
      </c>
      <c r="BP97" s="7">
        <f t="shared" si="99"/>
        <v>4208.4558093480819</v>
      </c>
      <c r="BQ97" s="65">
        <f t="shared" si="100"/>
        <v>7.2499999999999995E-2</v>
      </c>
      <c r="BR97" s="7">
        <f t="shared" si="121"/>
        <v>71250.475876095225</v>
      </c>
      <c r="BS97" s="7">
        <f t="shared" si="122"/>
        <v>399533.0185162836</v>
      </c>
      <c r="BT97" s="7">
        <f t="shared" si="101"/>
        <v>695549.52412390464</v>
      </c>
      <c r="BU97" s="7">
        <f t="shared" si="80"/>
        <v>470783.49439237884</v>
      </c>
      <c r="BW97">
        <v>90</v>
      </c>
      <c r="BX97" s="160">
        <v>47574</v>
      </c>
      <c r="BY97" s="7">
        <f t="shared" si="123"/>
        <v>693735.67954252812</v>
      </c>
      <c r="BZ97" s="7">
        <f t="shared" si="124"/>
        <v>5101.5395330339725</v>
      </c>
      <c r="CA97" s="7">
        <f t="shared" si="125"/>
        <v>1054.7480690358916</v>
      </c>
      <c r="CB97" s="65">
        <f t="shared" si="102"/>
        <v>1.8244667532131435E-2</v>
      </c>
      <c r="CC97" s="7">
        <f t="shared" si="103"/>
        <v>4046.7914639980809</v>
      </c>
      <c r="CD97" s="65">
        <f t="shared" si="104"/>
        <v>7.0000000000000007E-2</v>
      </c>
      <c r="CE97" s="7">
        <f t="shared" si="126"/>
        <v>74119.068526508243</v>
      </c>
      <c r="CF97" s="7">
        <f t="shared" si="127"/>
        <v>385019.48944654933</v>
      </c>
      <c r="CG97" s="7">
        <f t="shared" si="105"/>
        <v>692680.93147349218</v>
      </c>
      <c r="CH97" s="7">
        <f t="shared" si="81"/>
        <v>459138.55797305756</v>
      </c>
    </row>
    <row r="98" spans="10:86" x14ac:dyDescent="0.3">
      <c r="J98">
        <v>91</v>
      </c>
      <c r="K98" s="160">
        <v>47604</v>
      </c>
      <c r="L98" s="7">
        <f t="shared" si="82"/>
        <v>706155.93551218428</v>
      </c>
      <c r="M98" s="7">
        <f t="shared" si="83"/>
        <v>5760.7123198624959</v>
      </c>
      <c r="N98" s="7">
        <f t="shared" si="68"/>
        <v>905.89026321622896</v>
      </c>
      <c r="O98" s="65">
        <f t="shared" si="69"/>
        <v>1.5394168075228452E-2</v>
      </c>
      <c r="P98" s="7">
        <f t="shared" si="70"/>
        <v>4854.8220566462669</v>
      </c>
      <c r="Q98" s="65">
        <f t="shared" si="71"/>
        <v>8.2500000000000004E-2</v>
      </c>
      <c r="R98" s="7">
        <f t="shared" si="84"/>
        <v>61549.954751031539</v>
      </c>
      <c r="S98" s="7">
        <f t="shared" si="85"/>
        <v>462674.86635645578</v>
      </c>
      <c r="T98" s="7">
        <f t="shared" si="72"/>
        <v>705250.04524896806</v>
      </c>
      <c r="U98" s="7">
        <f t="shared" si="73"/>
        <v>524224.82110748731</v>
      </c>
      <c r="W98">
        <v>91</v>
      </c>
      <c r="X98" s="160">
        <v>47604</v>
      </c>
      <c r="Y98" s="7">
        <f t="shared" si="86"/>
        <v>703631.87424955866</v>
      </c>
      <c r="Z98" s="7">
        <f t="shared" si="106"/>
        <v>5626.5067525070672</v>
      </c>
      <c r="AA98" s="7">
        <f t="shared" si="74"/>
        <v>935.62759084334266</v>
      </c>
      <c r="AB98" s="65">
        <f t="shared" si="87"/>
        <v>1.5956541340732412E-2</v>
      </c>
      <c r="AC98" s="7">
        <f t="shared" si="88"/>
        <v>4690.8791616637245</v>
      </c>
      <c r="AD98" s="65">
        <f t="shared" si="75"/>
        <v>0.08</v>
      </c>
      <c r="AE98" s="7">
        <f t="shared" si="89"/>
        <v>64103.753341284886</v>
      </c>
      <c r="AF98" s="7">
        <f t="shared" si="107"/>
        <v>447908.36113685835</v>
      </c>
      <c r="AG98" s="7">
        <f t="shared" si="76"/>
        <v>702696.2466587153</v>
      </c>
      <c r="AH98" s="7">
        <f t="shared" si="77"/>
        <v>512012.11447814322</v>
      </c>
      <c r="AJ98">
        <v>91</v>
      </c>
      <c r="AK98" s="160">
        <v>47604</v>
      </c>
      <c r="AL98" s="7">
        <f t="shared" si="108"/>
        <v>701023.70555641002</v>
      </c>
      <c r="AM98" s="7">
        <f t="shared" si="109"/>
        <v>5493.4490989467549</v>
      </c>
      <c r="AN98" s="7">
        <f t="shared" si="110"/>
        <v>966.00433389493992</v>
      </c>
      <c r="AO98" s="65">
        <f t="shared" si="90"/>
        <v>1.6535891603749041E-2</v>
      </c>
      <c r="AP98" s="7">
        <f t="shared" si="91"/>
        <v>4527.444765051815</v>
      </c>
      <c r="AQ98" s="65">
        <f t="shared" si="92"/>
        <v>7.7500000000000013E-2</v>
      </c>
      <c r="AR98" s="7">
        <f t="shared" si="111"/>
        <v>66742.298777484626</v>
      </c>
      <c r="AS98" s="7">
        <f t="shared" si="112"/>
        <v>433161.56922667008</v>
      </c>
      <c r="AT98" s="7">
        <f t="shared" si="93"/>
        <v>700057.70122251508</v>
      </c>
      <c r="AU98" s="7">
        <f t="shared" si="78"/>
        <v>499903.8680041547</v>
      </c>
      <c r="AW98">
        <v>91</v>
      </c>
      <c r="AX98" s="160">
        <v>47604</v>
      </c>
      <c r="AY98" s="7">
        <f t="shared" si="113"/>
        <v>698330.03154856979</v>
      </c>
      <c r="AZ98" s="7">
        <f t="shared" si="114"/>
        <v>5361.5768515826985</v>
      </c>
      <c r="BA98" s="7">
        <f t="shared" si="115"/>
        <v>997.01415440413803</v>
      </c>
      <c r="BB98" s="65">
        <f t="shared" si="94"/>
        <v>1.7132543800699385E-2</v>
      </c>
      <c r="BC98" s="7">
        <f t="shared" si="95"/>
        <v>4364.5626971785605</v>
      </c>
      <c r="BD98" s="65">
        <f t="shared" si="96"/>
        <v>7.4999999999999983E-2</v>
      </c>
      <c r="BE98" s="7">
        <f t="shared" si="116"/>
        <v>69466.982605834317</v>
      </c>
      <c r="BF98" s="7">
        <f t="shared" si="117"/>
        <v>418436.51088819117</v>
      </c>
      <c r="BG98" s="7">
        <f t="shared" si="97"/>
        <v>697333.01739416562</v>
      </c>
      <c r="BH98" s="7">
        <f t="shared" si="79"/>
        <v>487903.49349402549</v>
      </c>
      <c r="BJ98">
        <v>91</v>
      </c>
      <c r="BK98" s="160">
        <v>47604</v>
      </c>
      <c r="BL98" s="7">
        <f t="shared" si="118"/>
        <v>695549.52412390464</v>
      </c>
      <c r="BM98" s="7">
        <f t="shared" si="119"/>
        <v>5230.927715470877</v>
      </c>
      <c r="BN98" s="7">
        <f t="shared" si="120"/>
        <v>1028.6493405556203</v>
      </c>
      <c r="BO98" s="65">
        <f t="shared" si="98"/>
        <v>1.7746819828847342E-2</v>
      </c>
      <c r="BP98" s="7">
        <f t="shared" si="99"/>
        <v>4202.2783749152568</v>
      </c>
      <c r="BQ98" s="65">
        <f t="shared" si="100"/>
        <v>7.2499999999999981E-2</v>
      </c>
      <c r="BR98" s="7">
        <f t="shared" si="121"/>
        <v>72279.125216650849</v>
      </c>
      <c r="BS98" s="7">
        <f t="shared" si="122"/>
        <v>403735.29689119884</v>
      </c>
      <c r="BT98" s="7">
        <f t="shared" si="101"/>
        <v>694520.87478334899</v>
      </c>
      <c r="BU98" s="7">
        <f t="shared" si="80"/>
        <v>476014.42210784968</v>
      </c>
      <c r="BW98">
        <v>91</v>
      </c>
      <c r="BX98" s="160">
        <v>47604</v>
      </c>
      <c r="BY98" s="7">
        <f t="shared" si="123"/>
        <v>692680.93147349218</v>
      </c>
      <c r="BZ98" s="7">
        <f t="shared" si="124"/>
        <v>5101.5395330339725</v>
      </c>
      <c r="CA98" s="7">
        <f t="shared" si="125"/>
        <v>1060.9007661052678</v>
      </c>
      <c r="CB98" s="65">
        <f t="shared" si="102"/>
        <v>1.8379038045961284E-2</v>
      </c>
      <c r="CC98" s="7">
        <f t="shared" si="103"/>
        <v>4040.6387669287046</v>
      </c>
      <c r="CD98" s="65">
        <f t="shared" si="104"/>
        <v>7.0000000000000007E-2</v>
      </c>
      <c r="CE98" s="7">
        <f t="shared" si="126"/>
        <v>75179.969292613518</v>
      </c>
      <c r="CF98" s="7">
        <f t="shared" si="127"/>
        <v>389060.12821347802</v>
      </c>
      <c r="CG98" s="7">
        <f t="shared" si="105"/>
        <v>691620.0307073869</v>
      </c>
      <c r="CH98" s="7">
        <f t="shared" si="81"/>
        <v>464240.09750609152</v>
      </c>
    </row>
    <row r="99" spans="10:86" x14ac:dyDescent="0.3">
      <c r="J99">
        <v>92</v>
      </c>
      <c r="K99" s="160">
        <v>47635</v>
      </c>
      <c r="L99" s="7">
        <f t="shared" si="82"/>
        <v>705250.04524896806</v>
      </c>
      <c r="M99" s="7">
        <f t="shared" si="83"/>
        <v>5760.7123198624959</v>
      </c>
      <c r="N99" s="7">
        <f t="shared" si="68"/>
        <v>912.11825877584033</v>
      </c>
      <c r="O99" s="65">
        <f t="shared" si="69"/>
        <v>1.551991265941163E-2</v>
      </c>
      <c r="P99" s="7">
        <f t="shared" si="70"/>
        <v>4848.5940610866555</v>
      </c>
      <c r="Q99" s="65">
        <f t="shared" si="71"/>
        <v>8.2500000000000004E-2</v>
      </c>
      <c r="R99" s="7">
        <f t="shared" si="84"/>
        <v>62462.073009807376</v>
      </c>
      <c r="S99" s="7">
        <f t="shared" si="85"/>
        <v>467523.46041754243</v>
      </c>
      <c r="T99" s="7">
        <f t="shared" si="72"/>
        <v>704337.92699019227</v>
      </c>
      <c r="U99" s="7">
        <f t="shared" si="73"/>
        <v>529985.53342734976</v>
      </c>
      <c r="W99">
        <v>92</v>
      </c>
      <c r="X99" s="160">
        <v>47635</v>
      </c>
      <c r="Y99" s="7">
        <f t="shared" si="86"/>
        <v>702696.2466587153</v>
      </c>
      <c r="Z99" s="7">
        <f t="shared" si="106"/>
        <v>5626.5067525070672</v>
      </c>
      <c r="AA99" s="7">
        <f t="shared" si="74"/>
        <v>941.8651081156313</v>
      </c>
      <c r="AB99" s="65">
        <f t="shared" si="87"/>
        <v>1.6084305773838726E-2</v>
      </c>
      <c r="AC99" s="7">
        <f t="shared" si="88"/>
        <v>4684.6416443914359</v>
      </c>
      <c r="AD99" s="65">
        <f t="shared" si="75"/>
        <v>0.08</v>
      </c>
      <c r="AE99" s="7">
        <f t="shared" si="89"/>
        <v>65045.618449400514</v>
      </c>
      <c r="AF99" s="7">
        <f t="shared" si="107"/>
        <v>452593.00278124982</v>
      </c>
      <c r="AG99" s="7">
        <f t="shared" si="76"/>
        <v>701754.3815505997</v>
      </c>
      <c r="AH99" s="7">
        <f t="shared" si="77"/>
        <v>517638.62123065034</v>
      </c>
      <c r="AJ99">
        <v>92</v>
      </c>
      <c r="AK99" s="160">
        <v>47635</v>
      </c>
      <c r="AL99" s="7">
        <f t="shared" si="108"/>
        <v>700057.70122251508</v>
      </c>
      <c r="AM99" s="7">
        <f t="shared" si="109"/>
        <v>5493.4490989467549</v>
      </c>
      <c r="AN99" s="7">
        <f t="shared" si="110"/>
        <v>972.243111884678</v>
      </c>
      <c r="AO99" s="65">
        <f t="shared" si="90"/>
        <v>1.6665651020254652E-2</v>
      </c>
      <c r="AP99" s="7">
        <f t="shared" si="91"/>
        <v>4521.2059870620769</v>
      </c>
      <c r="AQ99" s="65">
        <f t="shared" si="92"/>
        <v>7.7500000000000013E-2</v>
      </c>
      <c r="AR99" s="7">
        <f t="shared" si="111"/>
        <v>67714.541889369299</v>
      </c>
      <c r="AS99" s="7">
        <f t="shared" si="112"/>
        <v>437682.77521373215</v>
      </c>
      <c r="AT99" s="7">
        <f t="shared" si="93"/>
        <v>699085.4581106304</v>
      </c>
      <c r="AU99" s="7">
        <f t="shared" si="78"/>
        <v>505397.31710310146</v>
      </c>
      <c r="AW99">
        <v>92</v>
      </c>
      <c r="AX99" s="160">
        <v>47635</v>
      </c>
      <c r="AY99" s="7">
        <f t="shared" si="113"/>
        <v>697333.01739416562</v>
      </c>
      <c r="AZ99" s="7">
        <f t="shared" si="114"/>
        <v>5361.5768515826985</v>
      </c>
      <c r="BA99" s="7">
        <f t="shared" si="115"/>
        <v>1003.2454928691641</v>
      </c>
      <c r="BB99" s="65">
        <f t="shared" si="94"/>
        <v>1.7264270605481722E-2</v>
      </c>
      <c r="BC99" s="7">
        <f t="shared" si="95"/>
        <v>4358.3313587135344</v>
      </c>
      <c r="BD99" s="65">
        <f t="shared" si="96"/>
        <v>7.4999999999999983E-2</v>
      </c>
      <c r="BE99" s="7">
        <f t="shared" si="116"/>
        <v>70470.228098703476</v>
      </c>
      <c r="BF99" s="7">
        <f t="shared" si="117"/>
        <v>422794.84224690474</v>
      </c>
      <c r="BG99" s="7">
        <f t="shared" si="97"/>
        <v>696329.77190129645</v>
      </c>
      <c r="BH99" s="7">
        <f t="shared" si="79"/>
        <v>493265.07034560823</v>
      </c>
      <c r="BJ99">
        <v>92</v>
      </c>
      <c r="BK99" s="160">
        <v>47635</v>
      </c>
      <c r="BL99" s="7">
        <f t="shared" si="118"/>
        <v>694520.87478334899</v>
      </c>
      <c r="BM99" s="7">
        <f t="shared" si="119"/>
        <v>5230.927715470877</v>
      </c>
      <c r="BN99" s="7">
        <f t="shared" si="120"/>
        <v>1034.8640969881435</v>
      </c>
      <c r="BO99" s="65">
        <f t="shared" si="98"/>
        <v>1.7880483675500103E-2</v>
      </c>
      <c r="BP99" s="7">
        <f t="shared" si="99"/>
        <v>4196.0636184827335</v>
      </c>
      <c r="BQ99" s="65">
        <f t="shared" si="100"/>
        <v>7.2499999999999995E-2</v>
      </c>
      <c r="BR99" s="7">
        <f t="shared" si="121"/>
        <v>73313.989313638987</v>
      </c>
      <c r="BS99" s="7">
        <f t="shared" si="122"/>
        <v>407931.36050968157</v>
      </c>
      <c r="BT99" s="7">
        <f t="shared" si="101"/>
        <v>693486.01068636088</v>
      </c>
      <c r="BU99" s="7">
        <f t="shared" si="80"/>
        <v>481245.34982332058</v>
      </c>
      <c r="BW99">
        <v>92</v>
      </c>
      <c r="BX99" s="160">
        <v>47635</v>
      </c>
      <c r="BY99" s="7">
        <f t="shared" si="123"/>
        <v>691620.0307073869</v>
      </c>
      <c r="BZ99" s="7">
        <f t="shared" si="124"/>
        <v>5101.5395330339725</v>
      </c>
      <c r="CA99" s="7">
        <f t="shared" si="125"/>
        <v>1067.0893539075487</v>
      </c>
      <c r="CB99" s="65">
        <f t="shared" si="102"/>
        <v>1.8514605821629539E-2</v>
      </c>
      <c r="CC99" s="7">
        <f t="shared" si="103"/>
        <v>4034.4501791264238</v>
      </c>
      <c r="CD99" s="65">
        <f t="shared" si="104"/>
        <v>7.0000000000000007E-2</v>
      </c>
      <c r="CE99" s="7">
        <f t="shared" si="126"/>
        <v>76247.058646521065</v>
      </c>
      <c r="CF99" s="7">
        <f t="shared" si="127"/>
        <v>393094.57839260442</v>
      </c>
      <c r="CG99" s="7">
        <f t="shared" si="105"/>
        <v>690552.9413534794</v>
      </c>
      <c r="CH99" s="7">
        <f t="shared" si="81"/>
        <v>469341.63703912549</v>
      </c>
    </row>
    <row r="100" spans="10:86" x14ac:dyDescent="0.3">
      <c r="J100">
        <v>93</v>
      </c>
      <c r="K100" s="160">
        <v>47665</v>
      </c>
      <c r="L100" s="7">
        <f t="shared" si="82"/>
        <v>704337.92699019227</v>
      </c>
      <c r="M100" s="7">
        <f t="shared" si="83"/>
        <v>5760.7123198624959</v>
      </c>
      <c r="N100" s="7">
        <f t="shared" si="68"/>
        <v>918.38907180492424</v>
      </c>
      <c r="O100" s="65">
        <f t="shared" si="69"/>
        <v>1.5646848535834347E-2</v>
      </c>
      <c r="P100" s="7">
        <f t="shared" si="70"/>
        <v>4842.3232480575716</v>
      </c>
      <c r="Q100" s="65">
        <f t="shared" si="71"/>
        <v>8.2500000000000004E-2</v>
      </c>
      <c r="R100" s="7">
        <f t="shared" si="84"/>
        <v>63380.462081612299</v>
      </c>
      <c r="S100" s="7">
        <f t="shared" si="85"/>
        <v>472365.7836656</v>
      </c>
      <c r="T100" s="7">
        <f t="shared" si="72"/>
        <v>703419.53791838733</v>
      </c>
      <c r="U100" s="7">
        <f t="shared" si="73"/>
        <v>535746.24574721232</v>
      </c>
      <c r="W100">
        <v>93</v>
      </c>
      <c r="X100" s="160">
        <v>47665</v>
      </c>
      <c r="Y100" s="7">
        <f t="shared" si="86"/>
        <v>701754.3815505997</v>
      </c>
      <c r="Z100" s="7">
        <f t="shared" si="106"/>
        <v>5626.5067525070672</v>
      </c>
      <c r="AA100" s="7">
        <f t="shared" si="74"/>
        <v>948.14420883640196</v>
      </c>
      <c r="AB100" s="65">
        <f t="shared" si="87"/>
        <v>1.6213266073090329E-2</v>
      </c>
      <c r="AC100" s="7">
        <f t="shared" si="88"/>
        <v>4678.3625436706652</v>
      </c>
      <c r="AD100" s="65">
        <f t="shared" si="75"/>
        <v>0.08</v>
      </c>
      <c r="AE100" s="7">
        <f t="shared" si="89"/>
        <v>65993.762658236912</v>
      </c>
      <c r="AF100" s="7">
        <f t="shared" si="107"/>
        <v>457271.36532492051</v>
      </c>
      <c r="AG100" s="7">
        <f t="shared" si="76"/>
        <v>700806.23734176334</v>
      </c>
      <c r="AH100" s="7">
        <f t="shared" si="77"/>
        <v>523265.12798315741</v>
      </c>
      <c r="AJ100">
        <v>93</v>
      </c>
      <c r="AK100" s="160">
        <v>47665</v>
      </c>
      <c r="AL100" s="7">
        <f t="shared" si="108"/>
        <v>699085.4581106304</v>
      </c>
      <c r="AM100" s="7">
        <f t="shared" si="109"/>
        <v>5493.4490989467549</v>
      </c>
      <c r="AN100" s="7">
        <f t="shared" si="110"/>
        <v>978.52218198226728</v>
      </c>
      <c r="AO100" s="65">
        <f t="shared" si="90"/>
        <v>1.6796610553911698E-2</v>
      </c>
      <c r="AP100" s="7">
        <f t="shared" si="91"/>
        <v>4514.9269169644876</v>
      </c>
      <c r="AQ100" s="65">
        <f t="shared" si="92"/>
        <v>7.7499999999999999E-2</v>
      </c>
      <c r="AR100" s="7">
        <f t="shared" si="111"/>
        <v>68693.06407135156</v>
      </c>
      <c r="AS100" s="7">
        <f t="shared" si="112"/>
        <v>442197.70213069662</v>
      </c>
      <c r="AT100" s="7">
        <f t="shared" si="93"/>
        <v>698106.9359286481</v>
      </c>
      <c r="AU100" s="7">
        <f t="shared" si="78"/>
        <v>510890.76620204817</v>
      </c>
      <c r="AW100">
        <v>93</v>
      </c>
      <c r="AX100" s="160">
        <v>47665</v>
      </c>
      <c r="AY100" s="7">
        <f t="shared" si="113"/>
        <v>696329.77190129645</v>
      </c>
      <c r="AZ100" s="7">
        <f t="shared" si="114"/>
        <v>5361.5768515826985</v>
      </c>
      <c r="BA100" s="7">
        <f t="shared" si="115"/>
        <v>1009.5157771995964</v>
      </c>
      <c r="BB100" s="65">
        <f t="shared" si="94"/>
        <v>1.7397201462918812E-2</v>
      </c>
      <c r="BC100" s="7">
        <f t="shared" si="95"/>
        <v>4352.0610743831021</v>
      </c>
      <c r="BD100" s="65">
        <f t="shared" si="96"/>
        <v>7.4999999999999983E-2</v>
      </c>
      <c r="BE100" s="7">
        <f t="shared" si="116"/>
        <v>71479.743875903077</v>
      </c>
      <c r="BF100" s="7">
        <f t="shared" si="117"/>
        <v>427146.90332128783</v>
      </c>
      <c r="BG100" s="7">
        <f t="shared" si="97"/>
        <v>695320.25612409681</v>
      </c>
      <c r="BH100" s="7">
        <f t="shared" si="79"/>
        <v>498626.6471971909</v>
      </c>
      <c r="BJ100">
        <v>93</v>
      </c>
      <c r="BK100" s="160">
        <v>47665</v>
      </c>
      <c r="BL100" s="7">
        <f t="shared" si="118"/>
        <v>693486.01068636088</v>
      </c>
      <c r="BM100" s="7">
        <f t="shared" si="119"/>
        <v>5230.927715470877</v>
      </c>
      <c r="BN100" s="7">
        <f t="shared" si="120"/>
        <v>1041.1164009074464</v>
      </c>
      <c r="BO100" s="65">
        <f t="shared" si="98"/>
        <v>1.8015355203091006E-2</v>
      </c>
      <c r="BP100" s="7">
        <f t="shared" si="99"/>
        <v>4189.8113145634306</v>
      </c>
      <c r="BQ100" s="65">
        <f t="shared" si="100"/>
        <v>7.2500000000000009E-2</v>
      </c>
      <c r="BR100" s="7">
        <f t="shared" si="121"/>
        <v>74355.105714546429</v>
      </c>
      <c r="BS100" s="7">
        <f t="shared" si="122"/>
        <v>412121.17182424502</v>
      </c>
      <c r="BT100" s="7">
        <f t="shared" si="101"/>
        <v>692444.89428545348</v>
      </c>
      <c r="BU100" s="7">
        <f t="shared" si="80"/>
        <v>486476.27753879142</v>
      </c>
      <c r="BW100">
        <v>93</v>
      </c>
      <c r="BX100" s="160">
        <v>47665</v>
      </c>
      <c r="BY100" s="7">
        <f t="shared" si="123"/>
        <v>690552.9413534794</v>
      </c>
      <c r="BZ100" s="7">
        <f t="shared" si="124"/>
        <v>5101.5395330339725</v>
      </c>
      <c r="CA100" s="7">
        <f t="shared" si="125"/>
        <v>1073.3140418053426</v>
      </c>
      <c r="CB100" s="65">
        <f t="shared" si="102"/>
        <v>1.865138460842676E-2</v>
      </c>
      <c r="CC100" s="7">
        <f t="shared" si="103"/>
        <v>4028.2254912286298</v>
      </c>
      <c r="CD100" s="65">
        <f t="shared" si="104"/>
        <v>7.0000000000000007E-2</v>
      </c>
      <c r="CE100" s="7">
        <f t="shared" si="126"/>
        <v>77320.372688326403</v>
      </c>
      <c r="CF100" s="7">
        <f t="shared" si="127"/>
        <v>397122.80388383305</v>
      </c>
      <c r="CG100" s="7">
        <f t="shared" si="105"/>
        <v>689479.62731167406</v>
      </c>
      <c r="CH100" s="7">
        <f t="shared" si="81"/>
        <v>474443.17657215946</v>
      </c>
    </row>
    <row r="101" spans="10:86" x14ac:dyDescent="0.3">
      <c r="J101">
        <v>94</v>
      </c>
      <c r="K101" s="160">
        <v>47696</v>
      </c>
      <c r="L101" s="7">
        <f t="shared" si="82"/>
        <v>703419.53791838733</v>
      </c>
      <c r="M101" s="7">
        <f t="shared" si="83"/>
        <v>5760.7123198624959</v>
      </c>
      <c r="N101" s="7">
        <f t="shared" si="68"/>
        <v>924.70299667358267</v>
      </c>
      <c r="O101" s="65">
        <f t="shared" si="69"/>
        <v>1.5774989692382457E-2</v>
      </c>
      <c r="P101" s="7">
        <f t="shared" si="70"/>
        <v>4836.0093231889132</v>
      </c>
      <c r="Q101" s="65">
        <f t="shared" si="71"/>
        <v>8.2500000000000004E-2</v>
      </c>
      <c r="R101" s="7">
        <f t="shared" si="84"/>
        <v>64305.165078285878</v>
      </c>
      <c r="S101" s="7">
        <f t="shared" si="85"/>
        <v>477201.79298878892</v>
      </c>
      <c r="T101" s="7">
        <f t="shared" si="72"/>
        <v>702494.8349217138</v>
      </c>
      <c r="U101" s="7">
        <f t="shared" si="73"/>
        <v>541506.95806707477</v>
      </c>
      <c r="W101">
        <v>94</v>
      </c>
      <c r="X101" s="160">
        <v>47696</v>
      </c>
      <c r="Y101" s="7">
        <f t="shared" si="86"/>
        <v>700806.23734176334</v>
      </c>
      <c r="Z101" s="7">
        <f t="shared" si="106"/>
        <v>5626.5067525070672</v>
      </c>
      <c r="AA101" s="7">
        <f t="shared" si="74"/>
        <v>954.46517022864464</v>
      </c>
      <c r="AB101" s="65">
        <f t="shared" si="87"/>
        <v>1.6343436220243212E-2</v>
      </c>
      <c r="AC101" s="7">
        <f t="shared" si="88"/>
        <v>4672.0415822784225</v>
      </c>
      <c r="AD101" s="65">
        <f t="shared" si="75"/>
        <v>0.08</v>
      </c>
      <c r="AE101" s="7">
        <f t="shared" si="89"/>
        <v>66948.227828465562</v>
      </c>
      <c r="AF101" s="7">
        <f t="shared" si="107"/>
        <v>461943.40690719895</v>
      </c>
      <c r="AG101" s="7">
        <f t="shared" si="76"/>
        <v>699851.77217153471</v>
      </c>
      <c r="AH101" s="7">
        <f t="shared" si="77"/>
        <v>528891.63473566447</v>
      </c>
      <c r="AJ101">
        <v>94</v>
      </c>
      <c r="AK101" s="160">
        <v>47696</v>
      </c>
      <c r="AL101" s="7">
        <f t="shared" si="108"/>
        <v>698106.9359286481</v>
      </c>
      <c r="AM101" s="7">
        <f t="shared" si="109"/>
        <v>5493.4490989467549</v>
      </c>
      <c r="AN101" s="7">
        <f t="shared" si="110"/>
        <v>984.84180440756973</v>
      </c>
      <c r="AO101" s="65">
        <f t="shared" si="90"/>
        <v>1.6928784179990927E-2</v>
      </c>
      <c r="AP101" s="7">
        <f t="shared" si="91"/>
        <v>4508.6072945391852</v>
      </c>
      <c r="AQ101" s="65">
        <f t="shared" si="92"/>
        <v>7.7499999999999986E-2</v>
      </c>
      <c r="AR101" s="7">
        <f t="shared" si="111"/>
        <v>69677.905875759127</v>
      </c>
      <c r="AS101" s="7">
        <f t="shared" si="112"/>
        <v>446706.30942523578</v>
      </c>
      <c r="AT101" s="7">
        <f t="shared" si="93"/>
        <v>697122.09412424057</v>
      </c>
      <c r="AU101" s="7">
        <f t="shared" si="78"/>
        <v>516384.21530099493</v>
      </c>
      <c r="AW101">
        <v>94</v>
      </c>
      <c r="AX101" s="160">
        <v>47696</v>
      </c>
      <c r="AY101" s="7">
        <f t="shared" si="113"/>
        <v>695320.25612409681</v>
      </c>
      <c r="AZ101" s="7">
        <f t="shared" si="114"/>
        <v>5361.5768515826985</v>
      </c>
      <c r="BA101" s="7">
        <f t="shared" si="115"/>
        <v>1015.8252508070937</v>
      </c>
      <c r="BB101" s="65">
        <f t="shared" si="94"/>
        <v>1.7531350341546126E-2</v>
      </c>
      <c r="BC101" s="7">
        <f t="shared" si="95"/>
        <v>4345.7516007756049</v>
      </c>
      <c r="BD101" s="65">
        <f t="shared" si="96"/>
        <v>7.4999999999999997E-2</v>
      </c>
      <c r="BE101" s="7">
        <f t="shared" si="116"/>
        <v>72495.569126710165</v>
      </c>
      <c r="BF101" s="7">
        <f t="shared" si="117"/>
        <v>431492.6549220634</v>
      </c>
      <c r="BG101" s="7">
        <f t="shared" si="97"/>
        <v>694304.4308732897</v>
      </c>
      <c r="BH101" s="7">
        <f t="shared" si="79"/>
        <v>503988.22404877358</v>
      </c>
      <c r="BJ101">
        <v>94</v>
      </c>
      <c r="BK101" s="160">
        <v>47696</v>
      </c>
      <c r="BL101" s="7">
        <f t="shared" si="118"/>
        <v>692444.89428545348</v>
      </c>
      <c r="BM101" s="7">
        <f t="shared" si="119"/>
        <v>5230.927715470877</v>
      </c>
      <c r="BN101" s="7">
        <f t="shared" si="120"/>
        <v>1047.4064791629289</v>
      </c>
      <c r="BO101" s="65">
        <f t="shared" si="98"/>
        <v>1.8151448373267598E-2</v>
      </c>
      <c r="BP101" s="7">
        <f t="shared" si="99"/>
        <v>4183.5212363079481</v>
      </c>
      <c r="BQ101" s="65">
        <f t="shared" si="100"/>
        <v>7.2499999999999995E-2</v>
      </c>
      <c r="BR101" s="7">
        <f t="shared" si="121"/>
        <v>75402.512193709365</v>
      </c>
      <c r="BS101" s="7">
        <f t="shared" si="122"/>
        <v>416304.69306055293</v>
      </c>
      <c r="BT101" s="7">
        <f t="shared" si="101"/>
        <v>691397.4878062905</v>
      </c>
      <c r="BU101" s="7">
        <f t="shared" si="80"/>
        <v>491707.20525426231</v>
      </c>
      <c r="BW101">
        <v>94</v>
      </c>
      <c r="BX101" s="160">
        <v>47696</v>
      </c>
      <c r="BY101" s="7">
        <f t="shared" si="123"/>
        <v>689479.62731167406</v>
      </c>
      <c r="BZ101" s="7">
        <f t="shared" si="124"/>
        <v>5101.5395330339725</v>
      </c>
      <c r="CA101" s="7">
        <f t="shared" si="125"/>
        <v>1079.5750403825405</v>
      </c>
      <c r="CB101" s="65">
        <f t="shared" si="102"/>
        <v>1.8789388361049167E-2</v>
      </c>
      <c r="CC101" s="7">
        <f t="shared" si="103"/>
        <v>4021.964492651432</v>
      </c>
      <c r="CD101" s="65">
        <f t="shared" si="104"/>
        <v>7.0000000000000007E-2</v>
      </c>
      <c r="CE101" s="7">
        <f t="shared" si="126"/>
        <v>78399.947728708939</v>
      </c>
      <c r="CF101" s="7">
        <f t="shared" si="127"/>
        <v>401144.76837648451</v>
      </c>
      <c r="CG101" s="7">
        <f t="shared" si="105"/>
        <v>688400.0522712915</v>
      </c>
      <c r="CH101" s="7">
        <f t="shared" si="81"/>
        <v>479544.71610519348</v>
      </c>
    </row>
    <row r="102" spans="10:86" x14ac:dyDescent="0.3">
      <c r="J102">
        <v>95</v>
      </c>
      <c r="K102" s="160">
        <v>47727</v>
      </c>
      <c r="L102" s="7">
        <f t="shared" si="82"/>
        <v>702494.8349217138</v>
      </c>
      <c r="M102" s="7">
        <f t="shared" si="83"/>
        <v>5760.7123198624959</v>
      </c>
      <c r="N102" s="7">
        <f t="shared" si="68"/>
        <v>931.0603297757134</v>
      </c>
      <c r="O102" s="65">
        <f t="shared" si="69"/>
        <v>1.5904350326723257E-2</v>
      </c>
      <c r="P102" s="7">
        <f t="shared" si="70"/>
        <v>4829.6519900867825</v>
      </c>
      <c r="Q102" s="65">
        <f t="shared" si="71"/>
        <v>8.2500000000000004E-2</v>
      </c>
      <c r="R102" s="7">
        <f t="shared" si="84"/>
        <v>65236.225408061589</v>
      </c>
      <c r="S102" s="7">
        <f t="shared" si="85"/>
        <v>482031.44497887569</v>
      </c>
      <c r="T102" s="7">
        <f t="shared" si="72"/>
        <v>701563.77459193813</v>
      </c>
      <c r="U102" s="7">
        <f t="shared" si="73"/>
        <v>547267.67038693733</v>
      </c>
      <c r="W102">
        <v>95</v>
      </c>
      <c r="X102" s="160">
        <v>47727</v>
      </c>
      <c r="Y102" s="7">
        <f t="shared" si="86"/>
        <v>699851.77217153471</v>
      </c>
      <c r="Z102" s="7">
        <f t="shared" si="106"/>
        <v>5626.5067525070672</v>
      </c>
      <c r="AA102" s="7">
        <f t="shared" si="74"/>
        <v>960.8282713635017</v>
      </c>
      <c r="AB102" s="65">
        <f t="shared" si="87"/>
        <v>1.6474830406710772E-2</v>
      </c>
      <c r="AC102" s="7">
        <f t="shared" si="88"/>
        <v>4665.6784811435655</v>
      </c>
      <c r="AD102" s="65">
        <f t="shared" si="75"/>
        <v>8.0000000000000016E-2</v>
      </c>
      <c r="AE102" s="7">
        <f t="shared" si="89"/>
        <v>67909.05609982906</v>
      </c>
      <c r="AF102" s="7">
        <f t="shared" si="107"/>
        <v>466609.0853883425</v>
      </c>
      <c r="AG102" s="7">
        <f t="shared" si="76"/>
        <v>698890.9439001712</v>
      </c>
      <c r="AH102" s="7">
        <f t="shared" si="77"/>
        <v>534518.14148817153</v>
      </c>
      <c r="AJ102">
        <v>95</v>
      </c>
      <c r="AK102" s="160">
        <v>47727</v>
      </c>
      <c r="AL102" s="7">
        <f t="shared" si="108"/>
        <v>697122.09412424057</v>
      </c>
      <c r="AM102" s="7">
        <f t="shared" si="109"/>
        <v>5493.4490989467549</v>
      </c>
      <c r="AN102" s="7">
        <f t="shared" si="110"/>
        <v>991.20224106103433</v>
      </c>
      <c r="AO102" s="65">
        <f t="shared" si="90"/>
        <v>1.7062186083306945E-2</v>
      </c>
      <c r="AP102" s="7">
        <f t="shared" si="91"/>
        <v>4502.2468578857206</v>
      </c>
      <c r="AQ102" s="65">
        <f t="shared" si="92"/>
        <v>7.7499999999999999E-2</v>
      </c>
      <c r="AR102" s="7">
        <f t="shared" si="111"/>
        <v>70669.108116820164</v>
      </c>
      <c r="AS102" s="7">
        <f t="shared" si="112"/>
        <v>451208.55628312152</v>
      </c>
      <c r="AT102" s="7">
        <f t="shared" si="93"/>
        <v>696130.89188317955</v>
      </c>
      <c r="AU102" s="7">
        <f t="shared" si="78"/>
        <v>521877.66439994168</v>
      </c>
      <c r="AW102">
        <v>95</v>
      </c>
      <c r="AX102" s="160">
        <v>47727</v>
      </c>
      <c r="AY102" s="7">
        <f t="shared" si="113"/>
        <v>694304.4308732897</v>
      </c>
      <c r="AZ102" s="7">
        <f t="shared" si="114"/>
        <v>5361.5768515826985</v>
      </c>
      <c r="BA102" s="7">
        <f t="shared" si="115"/>
        <v>1022.174158624638</v>
      </c>
      <c r="BB102" s="65">
        <f t="shared" si="94"/>
        <v>1.7666731419339325E-2</v>
      </c>
      <c r="BC102" s="7">
        <f t="shared" si="95"/>
        <v>4339.4026929580605</v>
      </c>
      <c r="BD102" s="65">
        <f t="shared" si="96"/>
        <v>7.4999999999999997E-2</v>
      </c>
      <c r="BE102" s="7">
        <f t="shared" si="116"/>
        <v>73517.7432853348</v>
      </c>
      <c r="BF102" s="7">
        <f t="shared" si="117"/>
        <v>435832.05761502148</v>
      </c>
      <c r="BG102" s="7">
        <f t="shared" si="97"/>
        <v>693282.2567146651</v>
      </c>
      <c r="BH102" s="7">
        <f t="shared" si="79"/>
        <v>509349.80090035626</v>
      </c>
      <c r="BJ102">
        <v>95</v>
      </c>
      <c r="BK102" s="160">
        <v>47727</v>
      </c>
      <c r="BL102" s="7">
        <f t="shared" si="118"/>
        <v>691397.4878062905</v>
      </c>
      <c r="BM102" s="7">
        <f t="shared" si="119"/>
        <v>5230.927715470877</v>
      </c>
      <c r="BN102" s="7">
        <f t="shared" si="120"/>
        <v>1053.7345599745386</v>
      </c>
      <c r="BO102" s="65">
        <f t="shared" si="98"/>
        <v>1.8288777357023278E-2</v>
      </c>
      <c r="BP102" s="7">
        <f t="shared" si="99"/>
        <v>4177.1931554963385</v>
      </c>
      <c r="BQ102" s="65">
        <f t="shared" si="100"/>
        <v>7.2499999999999995E-2</v>
      </c>
      <c r="BR102" s="7">
        <f t="shared" si="121"/>
        <v>76456.246753683896</v>
      </c>
      <c r="BS102" s="7">
        <f t="shared" si="122"/>
        <v>420481.88621604926</v>
      </c>
      <c r="BT102" s="7">
        <f t="shared" si="101"/>
        <v>690343.75324631599</v>
      </c>
      <c r="BU102" s="7">
        <f t="shared" si="80"/>
        <v>496938.13296973315</v>
      </c>
      <c r="BW102">
        <v>95</v>
      </c>
      <c r="BX102" s="160">
        <v>47727</v>
      </c>
      <c r="BY102" s="7">
        <f t="shared" si="123"/>
        <v>688400.0522712915</v>
      </c>
      <c r="BZ102" s="7">
        <f t="shared" si="124"/>
        <v>5101.5395330339725</v>
      </c>
      <c r="CA102" s="7">
        <f t="shared" si="125"/>
        <v>1085.8725614514387</v>
      </c>
      <c r="CB102" s="65">
        <f t="shared" si="102"/>
        <v>1.8928631243453314E-2</v>
      </c>
      <c r="CC102" s="7">
        <f t="shared" si="103"/>
        <v>4015.6669715825337</v>
      </c>
      <c r="CD102" s="65">
        <f t="shared" si="104"/>
        <v>7.0000000000000007E-2</v>
      </c>
      <c r="CE102" s="7">
        <f t="shared" si="126"/>
        <v>79485.82029016038</v>
      </c>
      <c r="CF102" s="7">
        <f t="shared" si="127"/>
        <v>405160.43534806703</v>
      </c>
      <c r="CG102" s="7">
        <f t="shared" si="105"/>
        <v>687314.1797098401</v>
      </c>
      <c r="CH102" s="7">
        <f t="shared" si="81"/>
        <v>484646.25563822739</v>
      </c>
    </row>
    <row r="103" spans="10:86" x14ac:dyDescent="0.3">
      <c r="J103">
        <v>96</v>
      </c>
      <c r="K103" s="160">
        <v>47757</v>
      </c>
      <c r="L103" s="7">
        <f t="shared" si="82"/>
        <v>701563.77459193813</v>
      </c>
      <c r="M103" s="7">
        <f t="shared" si="83"/>
        <v>5760.7123198624959</v>
      </c>
      <c r="N103" s="7">
        <f t="shared" si="68"/>
        <v>937.4613695429216</v>
      </c>
      <c r="O103" s="65">
        <f t="shared" si="69"/>
        <v>1.6034944850250154E-2</v>
      </c>
      <c r="P103" s="7">
        <f t="shared" si="70"/>
        <v>4823.2509503195743</v>
      </c>
      <c r="Q103" s="65">
        <f t="shared" si="71"/>
        <v>8.249999999999999E-2</v>
      </c>
      <c r="R103" s="7">
        <f t="shared" si="84"/>
        <v>66173.686777604511</v>
      </c>
      <c r="S103" s="7">
        <f t="shared" si="85"/>
        <v>486854.69592919527</v>
      </c>
      <c r="T103" s="7">
        <f t="shared" si="72"/>
        <v>700626.31322239526</v>
      </c>
      <c r="U103" s="7">
        <f t="shared" si="73"/>
        <v>553028.38270679978</v>
      </c>
      <c r="W103">
        <v>96</v>
      </c>
      <c r="X103" s="160">
        <v>47757</v>
      </c>
      <c r="Y103" s="7">
        <f t="shared" si="86"/>
        <v>698890.9439001712</v>
      </c>
      <c r="Z103" s="7">
        <f t="shared" si="106"/>
        <v>5626.5067525070672</v>
      </c>
      <c r="AA103" s="7">
        <f t="shared" si="74"/>
        <v>967.23379317259241</v>
      </c>
      <c r="AB103" s="65">
        <f t="shared" si="87"/>
        <v>1.6607463037507913E-2</v>
      </c>
      <c r="AC103" s="7">
        <f t="shared" si="88"/>
        <v>4659.2729593344748</v>
      </c>
      <c r="AD103" s="65">
        <f t="shared" si="75"/>
        <v>0.08</v>
      </c>
      <c r="AE103" s="7">
        <f t="shared" si="89"/>
        <v>68876.289893001653</v>
      </c>
      <c r="AF103" s="7">
        <f t="shared" si="107"/>
        <v>471268.35834767699</v>
      </c>
      <c r="AG103" s="7">
        <f t="shared" si="76"/>
        <v>697923.71010699857</v>
      </c>
      <c r="AH103" s="7">
        <f t="shared" si="77"/>
        <v>540144.64824067859</v>
      </c>
      <c r="AJ103">
        <v>96</v>
      </c>
      <c r="AK103" s="160">
        <v>47757</v>
      </c>
      <c r="AL103" s="7">
        <f t="shared" si="108"/>
        <v>696130.89188317955</v>
      </c>
      <c r="AM103" s="7">
        <f t="shared" si="109"/>
        <v>5493.4490989467549</v>
      </c>
      <c r="AN103" s="7">
        <f t="shared" si="110"/>
        <v>997.60375553455378</v>
      </c>
      <c r="AO103" s="65">
        <f t="shared" si="90"/>
        <v>1.7196830662161718E-2</v>
      </c>
      <c r="AP103" s="7">
        <f t="shared" si="91"/>
        <v>4495.8453434122011</v>
      </c>
      <c r="AQ103" s="65">
        <f t="shared" si="92"/>
        <v>7.7499999999999999E-2</v>
      </c>
      <c r="AR103" s="7">
        <f t="shared" si="111"/>
        <v>71666.711872354717</v>
      </c>
      <c r="AS103" s="7">
        <f t="shared" si="112"/>
        <v>455704.40162653371</v>
      </c>
      <c r="AT103" s="7">
        <f t="shared" si="93"/>
        <v>695133.28812764504</v>
      </c>
      <c r="AU103" s="7">
        <f t="shared" si="78"/>
        <v>527371.11349888844</v>
      </c>
      <c r="AW103">
        <v>96</v>
      </c>
      <c r="AX103" s="160">
        <v>47757</v>
      </c>
      <c r="AY103" s="7">
        <f t="shared" si="113"/>
        <v>693282.2567146651</v>
      </c>
      <c r="AZ103" s="7">
        <f t="shared" si="114"/>
        <v>5361.5768515826985</v>
      </c>
      <c r="BA103" s="7">
        <f t="shared" si="115"/>
        <v>1028.5627471160424</v>
      </c>
      <c r="BB103" s="65">
        <f t="shared" si="94"/>
        <v>1.7803359087657178E-2</v>
      </c>
      <c r="BC103" s="7">
        <f t="shared" si="95"/>
        <v>4333.0141044666561</v>
      </c>
      <c r="BD103" s="65">
        <f t="shared" si="96"/>
        <v>7.4999999999999983E-2</v>
      </c>
      <c r="BE103" s="7">
        <f t="shared" si="116"/>
        <v>74546.306032450841</v>
      </c>
      <c r="BF103" s="7">
        <f t="shared" si="117"/>
        <v>440165.07171948813</v>
      </c>
      <c r="BG103" s="7">
        <f t="shared" si="97"/>
        <v>692253.69396754901</v>
      </c>
      <c r="BH103" s="7">
        <f t="shared" si="79"/>
        <v>514711.377751939</v>
      </c>
      <c r="BJ103">
        <v>96</v>
      </c>
      <c r="BK103" s="160">
        <v>47757</v>
      </c>
      <c r="BL103" s="7">
        <f t="shared" si="118"/>
        <v>690343.75324631599</v>
      </c>
      <c r="BM103" s="7">
        <f t="shared" si="119"/>
        <v>5230.927715470877</v>
      </c>
      <c r="BN103" s="7">
        <f t="shared" si="120"/>
        <v>1060.1008729410514</v>
      </c>
      <c r="BO103" s="65">
        <f t="shared" si="98"/>
        <v>1.8427356538639764E-2</v>
      </c>
      <c r="BP103" s="7">
        <f t="shared" si="99"/>
        <v>4170.8268425298256</v>
      </c>
      <c r="BQ103" s="65">
        <f t="shared" si="100"/>
        <v>7.2499999999999995E-2</v>
      </c>
      <c r="BR103" s="7">
        <f t="shared" si="121"/>
        <v>77516.347626624949</v>
      </c>
      <c r="BS103" s="7">
        <f t="shared" si="122"/>
        <v>424652.71305857907</v>
      </c>
      <c r="BT103" s="7">
        <f t="shared" si="101"/>
        <v>689283.65237337491</v>
      </c>
      <c r="BU103" s="7">
        <f t="shared" si="80"/>
        <v>502169.06068520399</v>
      </c>
      <c r="BW103">
        <v>96</v>
      </c>
      <c r="BX103" s="160">
        <v>47757</v>
      </c>
      <c r="BY103" s="7">
        <f t="shared" si="123"/>
        <v>687314.1797098401</v>
      </c>
      <c r="BZ103" s="7">
        <f t="shared" si="124"/>
        <v>5101.5395330339725</v>
      </c>
      <c r="CA103" s="7">
        <f t="shared" si="125"/>
        <v>1092.2068180599049</v>
      </c>
      <c r="CB103" s="65">
        <f t="shared" si="102"/>
        <v>1.9069127632798083E-2</v>
      </c>
      <c r="CC103" s="7">
        <f t="shared" si="103"/>
        <v>4009.3327149740676</v>
      </c>
      <c r="CD103" s="65">
        <f t="shared" si="104"/>
        <v>7.0000000000000007E-2</v>
      </c>
      <c r="CE103" s="7">
        <f t="shared" si="126"/>
        <v>80578.027108220282</v>
      </c>
      <c r="CF103" s="7">
        <f t="shared" si="127"/>
        <v>409169.76806304109</v>
      </c>
      <c r="CG103" s="7">
        <f t="shared" si="105"/>
        <v>686221.9728917802</v>
      </c>
      <c r="CH103" s="7">
        <f t="shared" si="81"/>
        <v>489747.79517126136</v>
      </c>
    </row>
    <row r="104" spans="10:86" x14ac:dyDescent="0.3">
      <c r="J104">
        <v>97</v>
      </c>
      <c r="K104" s="160">
        <v>47788</v>
      </c>
      <c r="L104" s="7">
        <f t="shared" si="82"/>
        <v>700626.31322239526</v>
      </c>
      <c r="M104" s="7">
        <f t="shared" si="83"/>
        <v>5760.7123198624959</v>
      </c>
      <c r="N104" s="7">
        <f t="shared" si="68"/>
        <v>943.90641645852884</v>
      </c>
      <c r="O104" s="65">
        <f t="shared" si="69"/>
        <v>1.6166787892116934E-2</v>
      </c>
      <c r="P104" s="7">
        <f t="shared" si="70"/>
        <v>4816.805903403967</v>
      </c>
      <c r="Q104" s="65">
        <f t="shared" si="71"/>
        <v>8.249999999999999E-2</v>
      </c>
      <c r="R104" s="7">
        <f t="shared" si="84"/>
        <v>67117.59319406304</v>
      </c>
      <c r="S104" s="7">
        <f t="shared" si="85"/>
        <v>491671.50183259923</v>
      </c>
      <c r="T104" s="7">
        <f t="shared" si="72"/>
        <v>699682.40680593671</v>
      </c>
      <c r="U104" s="7">
        <f t="shared" si="73"/>
        <v>558789.09502666222</v>
      </c>
      <c r="W104">
        <v>97</v>
      </c>
      <c r="X104" s="160">
        <v>47788</v>
      </c>
      <c r="Y104" s="7">
        <f t="shared" si="86"/>
        <v>697923.71010699857</v>
      </c>
      <c r="Z104" s="7">
        <f t="shared" si="106"/>
        <v>5626.5067525070672</v>
      </c>
      <c r="AA104" s="7">
        <f t="shared" si="74"/>
        <v>973.68201846040938</v>
      </c>
      <c r="AB104" s="65">
        <f t="shared" si="87"/>
        <v>1.6741348735284566E-2</v>
      </c>
      <c r="AC104" s="7">
        <f t="shared" si="88"/>
        <v>4652.8247340466578</v>
      </c>
      <c r="AD104" s="65">
        <f t="shared" si="75"/>
        <v>8.0000000000000016E-2</v>
      </c>
      <c r="AE104" s="7">
        <f t="shared" si="89"/>
        <v>69849.971911462068</v>
      </c>
      <c r="AF104" s="7">
        <f t="shared" si="107"/>
        <v>475921.18308172363</v>
      </c>
      <c r="AG104" s="7">
        <f t="shared" si="76"/>
        <v>696950.02808853821</v>
      </c>
      <c r="AH104" s="7">
        <f t="shared" si="77"/>
        <v>545771.15499318566</v>
      </c>
      <c r="AJ104">
        <v>97</v>
      </c>
      <c r="AK104" s="160">
        <v>47788</v>
      </c>
      <c r="AL104" s="7">
        <f t="shared" si="108"/>
        <v>695133.28812764504</v>
      </c>
      <c r="AM104" s="7">
        <f t="shared" si="109"/>
        <v>5493.4490989467549</v>
      </c>
      <c r="AN104" s="7">
        <f t="shared" si="110"/>
        <v>1004.0466131223811</v>
      </c>
      <c r="AO104" s="65">
        <f t="shared" si="90"/>
        <v>1.73327325323775E-2</v>
      </c>
      <c r="AP104" s="7">
        <f t="shared" si="91"/>
        <v>4489.4024858243738</v>
      </c>
      <c r="AQ104" s="65">
        <f t="shared" si="92"/>
        <v>7.7499999999999986E-2</v>
      </c>
      <c r="AR104" s="7">
        <f t="shared" si="111"/>
        <v>72670.758485477098</v>
      </c>
      <c r="AS104" s="7">
        <f t="shared" si="112"/>
        <v>460193.80411235808</v>
      </c>
      <c r="AT104" s="7">
        <f t="shared" si="93"/>
        <v>694129.2415145227</v>
      </c>
      <c r="AU104" s="7">
        <f t="shared" si="78"/>
        <v>532864.5625978352</v>
      </c>
      <c r="AW104">
        <v>97</v>
      </c>
      <c r="AX104" s="160">
        <v>47788</v>
      </c>
      <c r="AY104" s="7">
        <f t="shared" si="113"/>
        <v>692253.69396754901</v>
      </c>
      <c r="AZ104" s="7">
        <f t="shared" si="114"/>
        <v>5361.5768515826985</v>
      </c>
      <c r="BA104" s="7">
        <f t="shared" si="115"/>
        <v>1034.9912642855179</v>
      </c>
      <c r="BB104" s="65">
        <f t="shared" si="94"/>
        <v>1.7941247955274076E-2</v>
      </c>
      <c r="BC104" s="7">
        <f t="shared" si="95"/>
        <v>4326.5855872971806</v>
      </c>
      <c r="BD104" s="65">
        <f t="shared" si="96"/>
        <v>7.4999999999999983E-2</v>
      </c>
      <c r="BE104" s="7">
        <f t="shared" si="116"/>
        <v>75581.29729673636</v>
      </c>
      <c r="BF104" s="7">
        <f t="shared" si="117"/>
        <v>444491.65730678529</v>
      </c>
      <c r="BG104" s="7">
        <f t="shared" si="97"/>
        <v>691218.70270326349</v>
      </c>
      <c r="BH104" s="7">
        <f t="shared" si="79"/>
        <v>520072.95460352162</v>
      </c>
      <c r="BJ104">
        <v>97</v>
      </c>
      <c r="BK104" s="160">
        <v>47788</v>
      </c>
      <c r="BL104" s="7">
        <f t="shared" si="118"/>
        <v>689283.65237337491</v>
      </c>
      <c r="BM104" s="7">
        <f t="shared" si="119"/>
        <v>5230.927715470877</v>
      </c>
      <c r="BN104" s="7">
        <f t="shared" si="120"/>
        <v>1066.5056490484039</v>
      </c>
      <c r="BO104" s="65">
        <f t="shared" si="98"/>
        <v>1.8567200519719159E-2</v>
      </c>
      <c r="BP104" s="7">
        <f t="shared" si="99"/>
        <v>4164.4220664224731</v>
      </c>
      <c r="BQ104" s="65">
        <f t="shared" si="100"/>
        <v>7.2499999999999995E-2</v>
      </c>
      <c r="BR104" s="7">
        <f t="shared" si="121"/>
        <v>78582.853275673348</v>
      </c>
      <c r="BS104" s="7">
        <f t="shared" si="122"/>
        <v>428817.13512500154</v>
      </c>
      <c r="BT104" s="7">
        <f t="shared" si="101"/>
        <v>688217.14672432654</v>
      </c>
      <c r="BU104" s="7">
        <f t="shared" si="80"/>
        <v>507399.98840067489</v>
      </c>
      <c r="BW104">
        <v>97</v>
      </c>
      <c r="BX104" s="160">
        <v>47788</v>
      </c>
      <c r="BY104" s="7">
        <f t="shared" si="123"/>
        <v>686221.9728917802</v>
      </c>
      <c r="BZ104" s="7">
        <f t="shared" si="124"/>
        <v>5101.5395330339725</v>
      </c>
      <c r="CA104" s="7">
        <f t="shared" si="125"/>
        <v>1098.5780244985876</v>
      </c>
      <c r="CB104" s="65">
        <f t="shared" si="102"/>
        <v>1.9210892123476278E-2</v>
      </c>
      <c r="CC104" s="7">
        <f t="shared" si="103"/>
        <v>4002.9615085353848</v>
      </c>
      <c r="CD104" s="65">
        <f t="shared" si="104"/>
        <v>7.0000000000000007E-2</v>
      </c>
      <c r="CE104" s="7">
        <f t="shared" si="126"/>
        <v>81676.605132718876</v>
      </c>
      <c r="CF104" s="7">
        <f t="shared" si="127"/>
        <v>413172.72957157646</v>
      </c>
      <c r="CG104" s="7">
        <f t="shared" si="105"/>
        <v>685123.39486728166</v>
      </c>
      <c r="CH104" s="7">
        <f t="shared" si="81"/>
        <v>494849.33470429532</v>
      </c>
    </row>
    <row r="105" spans="10:86" x14ac:dyDescent="0.3">
      <c r="J105">
        <v>98</v>
      </c>
      <c r="K105" s="160">
        <v>47818</v>
      </c>
      <c r="L105" s="7">
        <f t="shared" si="82"/>
        <v>699682.40680593671</v>
      </c>
      <c r="M105" s="7">
        <f t="shared" si="83"/>
        <v>5760.7123198624959</v>
      </c>
      <c r="N105" s="7">
        <f t="shared" si="68"/>
        <v>950.39577307168111</v>
      </c>
      <c r="O105" s="65">
        <f t="shared" si="69"/>
        <v>1.6299894303364103E-2</v>
      </c>
      <c r="P105" s="7">
        <f t="shared" si="70"/>
        <v>4810.3165467908148</v>
      </c>
      <c r="Q105" s="65">
        <f t="shared" si="71"/>
        <v>8.2500000000000004E-2</v>
      </c>
      <c r="R105" s="7">
        <f t="shared" si="84"/>
        <v>68067.988967134719</v>
      </c>
      <c r="S105" s="7">
        <f t="shared" si="85"/>
        <v>496481.81837939005</v>
      </c>
      <c r="T105" s="7">
        <f t="shared" si="72"/>
        <v>698732.01103286503</v>
      </c>
      <c r="U105" s="7">
        <f t="shared" si="73"/>
        <v>564549.80734652479</v>
      </c>
      <c r="W105">
        <v>98</v>
      </c>
      <c r="X105" s="160">
        <v>47818</v>
      </c>
      <c r="Y105" s="7">
        <f t="shared" si="86"/>
        <v>696950.02808853821</v>
      </c>
      <c r="Z105" s="7">
        <f t="shared" si="106"/>
        <v>5626.5067525070672</v>
      </c>
      <c r="AA105" s="7">
        <f t="shared" si="74"/>
        <v>980.17323191681226</v>
      </c>
      <c r="AB105" s="65">
        <f t="shared" si="87"/>
        <v>1.687650234445149E-2</v>
      </c>
      <c r="AC105" s="7">
        <f t="shared" si="88"/>
        <v>4646.3335205902549</v>
      </c>
      <c r="AD105" s="65">
        <f t="shared" si="75"/>
        <v>0.08</v>
      </c>
      <c r="AE105" s="7">
        <f t="shared" si="89"/>
        <v>70830.145143378875</v>
      </c>
      <c r="AF105" s="7">
        <f t="shared" si="107"/>
        <v>480567.5166023139</v>
      </c>
      <c r="AG105" s="7">
        <f t="shared" si="76"/>
        <v>695969.85485662136</v>
      </c>
      <c r="AH105" s="7">
        <f t="shared" si="77"/>
        <v>551397.66174569284</v>
      </c>
      <c r="AJ105">
        <v>98</v>
      </c>
      <c r="AK105" s="160">
        <v>47818</v>
      </c>
      <c r="AL105" s="7">
        <f t="shared" si="108"/>
        <v>694129.2415145227</v>
      </c>
      <c r="AM105" s="7">
        <f t="shared" si="109"/>
        <v>5493.4490989467549</v>
      </c>
      <c r="AN105" s="7">
        <f t="shared" si="110"/>
        <v>1010.5310808321292</v>
      </c>
      <c r="AO105" s="65">
        <f t="shared" si="90"/>
        <v>1.7469906531421987E-2</v>
      </c>
      <c r="AP105" s="7">
        <f t="shared" si="91"/>
        <v>4482.9180181146257</v>
      </c>
      <c r="AQ105" s="65">
        <f t="shared" si="92"/>
        <v>7.7499999999999999E-2</v>
      </c>
      <c r="AR105" s="7">
        <f t="shared" si="111"/>
        <v>73681.28956630922</v>
      </c>
      <c r="AS105" s="7">
        <f t="shared" si="112"/>
        <v>464676.72213047271</v>
      </c>
      <c r="AT105" s="7">
        <f t="shared" si="93"/>
        <v>693118.71043369058</v>
      </c>
      <c r="AU105" s="7">
        <f t="shared" si="78"/>
        <v>538358.01169678196</v>
      </c>
      <c r="AW105">
        <v>98</v>
      </c>
      <c r="AX105" s="160">
        <v>47818</v>
      </c>
      <c r="AY105" s="7">
        <f t="shared" si="113"/>
        <v>691218.70270326349</v>
      </c>
      <c r="AZ105" s="7">
        <f t="shared" si="114"/>
        <v>5361.5768515826985</v>
      </c>
      <c r="BA105" s="7">
        <f t="shared" si="115"/>
        <v>1041.4599596873022</v>
      </c>
      <c r="BB105" s="65">
        <f t="shared" si="94"/>
        <v>1.8080412852504578E-2</v>
      </c>
      <c r="BC105" s="7">
        <f t="shared" si="95"/>
        <v>4320.1168918953963</v>
      </c>
      <c r="BD105" s="65">
        <f t="shared" si="96"/>
        <v>7.4999999999999997E-2</v>
      </c>
      <c r="BE105" s="7">
        <f t="shared" si="116"/>
        <v>76622.757256423662</v>
      </c>
      <c r="BF105" s="7">
        <f t="shared" si="117"/>
        <v>448811.77419868071</v>
      </c>
      <c r="BG105" s="7">
        <f t="shared" si="97"/>
        <v>690177.24274357618</v>
      </c>
      <c r="BH105" s="7">
        <f t="shared" si="79"/>
        <v>525434.53145510436</v>
      </c>
      <c r="BJ105">
        <v>98</v>
      </c>
      <c r="BK105" s="160">
        <v>47818</v>
      </c>
      <c r="BL105" s="7">
        <f t="shared" si="118"/>
        <v>688217.14672432654</v>
      </c>
      <c r="BM105" s="7">
        <f t="shared" si="119"/>
        <v>5230.927715470877</v>
      </c>
      <c r="BN105" s="7">
        <f t="shared" si="120"/>
        <v>1072.9491206780713</v>
      </c>
      <c r="BO105" s="65">
        <f t="shared" si="98"/>
        <v>1.8708324123307907E-2</v>
      </c>
      <c r="BP105" s="7">
        <f t="shared" si="99"/>
        <v>4157.9785947928058</v>
      </c>
      <c r="BQ105" s="65">
        <f t="shared" si="100"/>
        <v>7.2499999999999995E-2</v>
      </c>
      <c r="BR105" s="7">
        <f t="shared" si="121"/>
        <v>79655.802396351413</v>
      </c>
      <c r="BS105" s="7">
        <f t="shared" si="122"/>
        <v>432975.11371979438</v>
      </c>
      <c r="BT105" s="7">
        <f t="shared" si="101"/>
        <v>687144.19760364841</v>
      </c>
      <c r="BU105" s="7">
        <f t="shared" si="80"/>
        <v>512630.91611614579</v>
      </c>
      <c r="BW105">
        <v>98</v>
      </c>
      <c r="BX105" s="160">
        <v>47818</v>
      </c>
      <c r="BY105" s="7">
        <f t="shared" si="123"/>
        <v>685123.39486728166</v>
      </c>
      <c r="BZ105" s="7">
        <f t="shared" si="124"/>
        <v>5101.5395330339725</v>
      </c>
      <c r="CA105" s="7">
        <f t="shared" si="125"/>
        <v>1104.9863963081625</v>
      </c>
      <c r="CB105" s="65">
        <f t="shared" si="102"/>
        <v>1.9353939531238123E-2</v>
      </c>
      <c r="CC105" s="7">
        <f t="shared" si="103"/>
        <v>3996.55313672581</v>
      </c>
      <c r="CD105" s="65">
        <f t="shared" si="104"/>
        <v>7.0000000000000007E-2</v>
      </c>
      <c r="CE105" s="7">
        <f t="shared" si="126"/>
        <v>82781.591529027035</v>
      </c>
      <c r="CF105" s="7">
        <f t="shared" si="127"/>
        <v>417169.28270830226</v>
      </c>
      <c r="CG105" s="7">
        <f t="shared" si="105"/>
        <v>684018.40847097349</v>
      </c>
      <c r="CH105" s="7">
        <f t="shared" si="81"/>
        <v>499950.87423732929</v>
      </c>
    </row>
    <row r="106" spans="10:86" x14ac:dyDescent="0.3">
      <c r="J106">
        <v>99</v>
      </c>
      <c r="K106" s="160">
        <v>47849</v>
      </c>
      <c r="L106" s="7">
        <f t="shared" si="82"/>
        <v>698732.01103286503</v>
      </c>
      <c r="M106" s="7">
        <f t="shared" si="83"/>
        <v>5760.7123198624959</v>
      </c>
      <c r="N106" s="7">
        <f t="shared" si="68"/>
        <v>956.92974401154879</v>
      </c>
      <c r="O106" s="65">
        <f t="shared" si="69"/>
        <v>1.6434279161139608E-2</v>
      </c>
      <c r="P106" s="7">
        <f t="shared" si="70"/>
        <v>4803.7825758509471</v>
      </c>
      <c r="Q106" s="65">
        <f t="shared" si="71"/>
        <v>8.2500000000000004E-2</v>
      </c>
      <c r="R106" s="7">
        <f t="shared" si="84"/>
        <v>69024.918711146267</v>
      </c>
      <c r="S106" s="7">
        <f t="shared" si="85"/>
        <v>501285.60095524101</v>
      </c>
      <c r="T106" s="7">
        <f t="shared" si="72"/>
        <v>697775.08128885343</v>
      </c>
      <c r="U106" s="7">
        <f t="shared" si="73"/>
        <v>570310.51966638723</v>
      </c>
      <c r="W106">
        <v>99</v>
      </c>
      <c r="X106" s="160">
        <v>47849</v>
      </c>
      <c r="Y106" s="7">
        <f t="shared" si="86"/>
        <v>695969.85485662136</v>
      </c>
      <c r="Z106" s="7">
        <f t="shared" si="106"/>
        <v>5626.5067525070672</v>
      </c>
      <c r="AA106" s="7">
        <f t="shared" si="74"/>
        <v>986.70772012959151</v>
      </c>
      <c r="AB106" s="65">
        <f t="shared" si="87"/>
        <v>1.7012938935400283E-2</v>
      </c>
      <c r="AC106" s="7">
        <f t="shared" si="88"/>
        <v>4639.7990323774757</v>
      </c>
      <c r="AD106" s="65">
        <f t="shared" si="75"/>
        <v>7.9999999999999988E-2</v>
      </c>
      <c r="AE106" s="7">
        <f t="shared" si="89"/>
        <v>71816.852863508466</v>
      </c>
      <c r="AF106" s="7">
        <f t="shared" si="107"/>
        <v>485207.31563469139</v>
      </c>
      <c r="AG106" s="7">
        <f t="shared" si="76"/>
        <v>694983.14713649172</v>
      </c>
      <c r="AH106" s="7">
        <f t="shared" si="77"/>
        <v>557024.1684981999</v>
      </c>
      <c r="AJ106">
        <v>99</v>
      </c>
      <c r="AK106" s="160">
        <v>47849</v>
      </c>
      <c r="AL106" s="7">
        <f t="shared" si="108"/>
        <v>693118.71043369058</v>
      </c>
      <c r="AM106" s="7">
        <f t="shared" si="109"/>
        <v>5493.4490989467549</v>
      </c>
      <c r="AN106" s="7">
        <f t="shared" si="110"/>
        <v>1017.0574273958364</v>
      </c>
      <c r="AO106" s="65">
        <f t="shared" si="90"/>
        <v>1.760836772262785E-2</v>
      </c>
      <c r="AP106" s="7">
        <f t="shared" si="91"/>
        <v>4476.3916715509185</v>
      </c>
      <c r="AQ106" s="65">
        <f t="shared" si="92"/>
        <v>7.7499999999999999E-2</v>
      </c>
      <c r="AR106" s="7">
        <f t="shared" si="111"/>
        <v>74698.346993705054</v>
      </c>
      <c r="AS106" s="7">
        <f t="shared" si="112"/>
        <v>469153.11380202364</v>
      </c>
      <c r="AT106" s="7">
        <f t="shared" si="93"/>
        <v>692101.65300629474</v>
      </c>
      <c r="AU106" s="7">
        <f t="shared" si="78"/>
        <v>543851.46079572872</v>
      </c>
      <c r="AW106">
        <v>99</v>
      </c>
      <c r="AX106" s="160">
        <v>47849</v>
      </c>
      <c r="AY106" s="7">
        <f t="shared" si="113"/>
        <v>690177.24274357618</v>
      </c>
      <c r="AZ106" s="7">
        <f t="shared" si="114"/>
        <v>5361.5768515826985</v>
      </c>
      <c r="BA106" s="7">
        <f t="shared" si="115"/>
        <v>1047.9690844353481</v>
      </c>
      <c r="BB106" s="65">
        <f t="shared" si="94"/>
        <v>1.8220868835422385E-2</v>
      </c>
      <c r="BC106" s="7">
        <f t="shared" si="95"/>
        <v>4313.6077671473504</v>
      </c>
      <c r="BD106" s="65">
        <f t="shared" si="96"/>
        <v>7.4999999999999983E-2</v>
      </c>
      <c r="BE106" s="7">
        <f t="shared" si="116"/>
        <v>77670.726340859008</v>
      </c>
      <c r="BF106" s="7">
        <f t="shared" si="117"/>
        <v>453125.38196582807</v>
      </c>
      <c r="BG106" s="7">
        <f t="shared" si="97"/>
        <v>689129.2736591408</v>
      </c>
      <c r="BH106" s="7">
        <f t="shared" si="79"/>
        <v>530796.10830668709</v>
      </c>
      <c r="BJ106">
        <v>99</v>
      </c>
      <c r="BK106" s="160">
        <v>47849</v>
      </c>
      <c r="BL106" s="7">
        <f t="shared" si="118"/>
        <v>687144.19760364841</v>
      </c>
      <c r="BM106" s="7">
        <f t="shared" si="119"/>
        <v>5230.927715470877</v>
      </c>
      <c r="BN106" s="7">
        <f t="shared" si="120"/>
        <v>1079.431521615501</v>
      </c>
      <c r="BO106" s="65">
        <f t="shared" si="98"/>
        <v>1.8850742398115298E-2</v>
      </c>
      <c r="BP106" s="7">
        <f t="shared" si="99"/>
        <v>4151.4961938553761</v>
      </c>
      <c r="BQ106" s="65">
        <f t="shared" si="100"/>
        <v>7.2500000000000009E-2</v>
      </c>
      <c r="BR106" s="7">
        <f t="shared" si="121"/>
        <v>80735.233917966922</v>
      </c>
      <c r="BS106" s="7">
        <f t="shared" si="122"/>
        <v>437126.60991364974</v>
      </c>
      <c r="BT106" s="7">
        <f t="shared" si="101"/>
        <v>686064.76608203293</v>
      </c>
      <c r="BU106" s="7">
        <f t="shared" si="80"/>
        <v>517861.84383161669</v>
      </c>
      <c r="BW106">
        <v>99</v>
      </c>
      <c r="BX106" s="160">
        <v>47849</v>
      </c>
      <c r="BY106" s="7">
        <f t="shared" si="123"/>
        <v>684018.40847097349</v>
      </c>
      <c r="BZ106" s="7">
        <f t="shared" si="124"/>
        <v>5101.5395330339725</v>
      </c>
      <c r="CA106" s="7">
        <f t="shared" si="125"/>
        <v>1111.4321502866269</v>
      </c>
      <c r="CB106" s="65">
        <f t="shared" si="102"/>
        <v>1.949828489740929E-2</v>
      </c>
      <c r="CC106" s="7">
        <f t="shared" si="103"/>
        <v>3990.1073827473456</v>
      </c>
      <c r="CD106" s="65">
        <f t="shared" si="104"/>
        <v>7.0000000000000007E-2</v>
      </c>
      <c r="CE106" s="7">
        <f t="shared" si="126"/>
        <v>83893.023679313657</v>
      </c>
      <c r="CF106" s="7">
        <f t="shared" si="127"/>
        <v>421159.3900910496</v>
      </c>
      <c r="CG106" s="7">
        <f t="shared" si="105"/>
        <v>682906.97632068687</v>
      </c>
      <c r="CH106" s="7">
        <f t="shared" si="81"/>
        <v>505052.41377036326</v>
      </c>
    </row>
    <row r="107" spans="10:86" x14ac:dyDescent="0.3">
      <c r="J107">
        <v>100</v>
      </c>
      <c r="K107" s="160">
        <v>47880</v>
      </c>
      <c r="L107" s="7">
        <f t="shared" si="82"/>
        <v>697775.08128885343</v>
      </c>
      <c r="M107" s="7">
        <f t="shared" si="83"/>
        <v>5760.7123198624959</v>
      </c>
      <c r="N107" s="7">
        <f t="shared" si="68"/>
        <v>963.50863600162847</v>
      </c>
      <c r="O107" s="65">
        <f t="shared" si="69"/>
        <v>1.6569957773016619E-2</v>
      </c>
      <c r="P107" s="7">
        <f t="shared" si="70"/>
        <v>4797.2036838608674</v>
      </c>
      <c r="Q107" s="65">
        <f t="shared" si="71"/>
        <v>8.2500000000000004E-2</v>
      </c>
      <c r="R107" s="7">
        <f t="shared" si="84"/>
        <v>69988.427347147895</v>
      </c>
      <c r="S107" s="7">
        <f t="shared" si="85"/>
        <v>506082.8046391019</v>
      </c>
      <c r="T107" s="7">
        <f t="shared" si="72"/>
        <v>696811.57265285181</v>
      </c>
      <c r="U107" s="7">
        <f t="shared" si="73"/>
        <v>576071.2319862498</v>
      </c>
      <c r="W107">
        <v>100</v>
      </c>
      <c r="X107" s="160">
        <v>47880</v>
      </c>
      <c r="Y107" s="7">
        <f t="shared" si="86"/>
        <v>694983.14713649172</v>
      </c>
      <c r="Z107" s="7">
        <f t="shared" si="106"/>
        <v>5626.5067525070672</v>
      </c>
      <c r="AA107" s="7">
        <f t="shared" si="74"/>
        <v>993.28577159712222</v>
      </c>
      <c r="AB107" s="65">
        <f t="shared" si="87"/>
        <v>1.7150673808820491E-2</v>
      </c>
      <c r="AC107" s="7">
        <f t="shared" si="88"/>
        <v>4633.220980909945</v>
      </c>
      <c r="AD107" s="65">
        <f t="shared" si="75"/>
        <v>0.08</v>
      </c>
      <c r="AE107" s="7">
        <f t="shared" si="89"/>
        <v>72810.138635105584</v>
      </c>
      <c r="AF107" s="7">
        <f t="shared" si="107"/>
        <v>489840.53661560133</v>
      </c>
      <c r="AG107" s="7">
        <f t="shared" si="76"/>
        <v>693989.86136489455</v>
      </c>
      <c r="AH107" s="7">
        <f t="shared" si="77"/>
        <v>562650.67525070696</v>
      </c>
      <c r="AJ107">
        <v>100</v>
      </c>
      <c r="AK107" s="160">
        <v>47880</v>
      </c>
      <c r="AL107" s="7">
        <f t="shared" si="108"/>
        <v>692101.65300629474</v>
      </c>
      <c r="AM107" s="7">
        <f t="shared" si="109"/>
        <v>5493.4490989467549</v>
      </c>
      <c r="AN107" s="7">
        <f t="shared" si="110"/>
        <v>1023.6259232811017</v>
      </c>
      <c r="AO107" s="65">
        <f t="shared" si="90"/>
        <v>1.7748131399509169E-2</v>
      </c>
      <c r="AP107" s="7">
        <f t="shared" si="91"/>
        <v>4469.8231756656533</v>
      </c>
      <c r="AQ107" s="65">
        <f t="shared" si="92"/>
        <v>7.7499999999999999E-2</v>
      </c>
      <c r="AR107" s="7">
        <f t="shared" si="111"/>
        <v>75721.972916986153</v>
      </c>
      <c r="AS107" s="7">
        <f t="shared" si="112"/>
        <v>473622.93697768927</v>
      </c>
      <c r="AT107" s="7">
        <f t="shared" si="93"/>
        <v>691078.02708301367</v>
      </c>
      <c r="AU107" s="7">
        <f t="shared" si="78"/>
        <v>549344.90989467548</v>
      </c>
      <c r="AW107">
        <v>100</v>
      </c>
      <c r="AX107" s="160">
        <v>47880</v>
      </c>
      <c r="AY107" s="7">
        <f t="shared" si="113"/>
        <v>689129.2736591408</v>
      </c>
      <c r="AZ107" s="7">
        <f t="shared" si="114"/>
        <v>5361.5768515826985</v>
      </c>
      <c r="BA107" s="7">
        <f t="shared" si="115"/>
        <v>1054.5188912130689</v>
      </c>
      <c r="BB107" s="65">
        <f t="shared" si="94"/>
        <v>1.8362631190176226E-2</v>
      </c>
      <c r="BC107" s="7">
        <f t="shared" si="95"/>
        <v>4307.0579603696297</v>
      </c>
      <c r="BD107" s="65">
        <f t="shared" si="96"/>
        <v>7.4999999999999997E-2</v>
      </c>
      <c r="BE107" s="7">
        <f t="shared" si="116"/>
        <v>78725.245232072077</v>
      </c>
      <c r="BF107" s="7">
        <f t="shared" si="117"/>
        <v>457432.43992619769</v>
      </c>
      <c r="BG107" s="7">
        <f t="shared" si="97"/>
        <v>688074.75476792769</v>
      </c>
      <c r="BH107" s="7">
        <f t="shared" si="79"/>
        <v>536157.68515826971</v>
      </c>
      <c r="BJ107">
        <v>100</v>
      </c>
      <c r="BK107" s="160">
        <v>47880</v>
      </c>
      <c r="BL107" s="7">
        <f t="shared" si="118"/>
        <v>686064.76608203293</v>
      </c>
      <c r="BM107" s="7">
        <f t="shared" si="119"/>
        <v>5230.927715470877</v>
      </c>
      <c r="BN107" s="7">
        <f t="shared" si="120"/>
        <v>1085.953087058595</v>
      </c>
      <c r="BO107" s="65">
        <f t="shared" si="98"/>
        <v>1.8994470622828875E-2</v>
      </c>
      <c r="BP107" s="7">
        <f t="shared" si="99"/>
        <v>4144.9746284122821</v>
      </c>
      <c r="BQ107" s="65">
        <f t="shared" si="100"/>
        <v>7.2499999999999995E-2</v>
      </c>
      <c r="BR107" s="7">
        <f t="shared" si="121"/>
        <v>81821.187005025509</v>
      </c>
      <c r="BS107" s="7">
        <f t="shared" si="122"/>
        <v>441271.58454206202</v>
      </c>
      <c r="BT107" s="7">
        <f t="shared" si="101"/>
        <v>684978.81299497432</v>
      </c>
      <c r="BU107" s="7">
        <f t="shared" si="80"/>
        <v>523092.77154708753</v>
      </c>
      <c r="BW107">
        <v>100</v>
      </c>
      <c r="BX107" s="160">
        <v>47880</v>
      </c>
      <c r="BY107" s="7">
        <f t="shared" si="123"/>
        <v>682906.97632068687</v>
      </c>
      <c r="BZ107" s="7">
        <f t="shared" si="124"/>
        <v>5101.5395330339725</v>
      </c>
      <c r="CA107" s="7">
        <f t="shared" si="125"/>
        <v>1117.9155044966324</v>
      </c>
      <c r="CB107" s="65">
        <f t="shared" si="102"/>
        <v>1.9643943493205779E-2</v>
      </c>
      <c r="CC107" s="7">
        <f t="shared" si="103"/>
        <v>3983.6240285373401</v>
      </c>
      <c r="CD107" s="65">
        <f t="shared" si="104"/>
        <v>7.0000000000000007E-2</v>
      </c>
      <c r="CE107" s="7">
        <f t="shared" si="126"/>
        <v>85010.939183810289</v>
      </c>
      <c r="CF107" s="7">
        <f t="shared" si="127"/>
        <v>425143.01411958697</v>
      </c>
      <c r="CG107" s="7">
        <f t="shared" si="105"/>
        <v>681789.06081619021</v>
      </c>
      <c r="CH107" s="7">
        <f t="shared" si="81"/>
        <v>510153.95330339728</v>
      </c>
    </row>
    <row r="108" spans="10:86" x14ac:dyDescent="0.3">
      <c r="J108">
        <v>101</v>
      </c>
      <c r="K108" s="160">
        <v>47908</v>
      </c>
      <c r="L108" s="7">
        <f t="shared" si="82"/>
        <v>696811.57265285181</v>
      </c>
      <c r="M108" s="7">
        <f t="shared" si="83"/>
        <v>5760.7123198624959</v>
      </c>
      <c r="N108" s="7">
        <f t="shared" si="68"/>
        <v>970.13275787413932</v>
      </c>
      <c r="O108" s="65">
        <f t="shared" si="69"/>
        <v>1.6706945681410859E-2</v>
      </c>
      <c r="P108" s="7">
        <f t="shared" si="70"/>
        <v>4790.5795619883565</v>
      </c>
      <c r="Q108" s="65">
        <f t="shared" si="71"/>
        <v>8.2500000000000018E-2</v>
      </c>
      <c r="R108" s="7">
        <f t="shared" si="84"/>
        <v>70958.560105022028</v>
      </c>
      <c r="S108" s="7">
        <f t="shared" si="85"/>
        <v>510873.38420109026</v>
      </c>
      <c r="T108" s="7">
        <f t="shared" si="72"/>
        <v>695841.43989497772</v>
      </c>
      <c r="U108" s="7">
        <f t="shared" si="73"/>
        <v>581831.94430611224</v>
      </c>
      <c r="W108">
        <v>101</v>
      </c>
      <c r="X108" s="160">
        <v>47908</v>
      </c>
      <c r="Y108" s="7">
        <f t="shared" si="86"/>
        <v>693989.86136489455</v>
      </c>
      <c r="Z108" s="7">
        <f t="shared" si="106"/>
        <v>5626.5067525070672</v>
      </c>
      <c r="AA108" s="7">
        <f t="shared" si="74"/>
        <v>999.90767674110339</v>
      </c>
      <c r="AB108" s="65">
        <f t="shared" si="87"/>
        <v>1.7289722500116345E-2</v>
      </c>
      <c r="AC108" s="7">
        <f t="shared" si="88"/>
        <v>4626.5990757659638</v>
      </c>
      <c r="AD108" s="65">
        <f t="shared" si="75"/>
        <v>0.08</v>
      </c>
      <c r="AE108" s="7">
        <f t="shared" si="89"/>
        <v>73810.046311846687</v>
      </c>
      <c r="AF108" s="7">
        <f t="shared" si="107"/>
        <v>494467.13569136732</v>
      </c>
      <c r="AG108" s="7">
        <f t="shared" si="76"/>
        <v>692989.95368815341</v>
      </c>
      <c r="AH108" s="7">
        <f t="shared" si="77"/>
        <v>568277.18200321402</v>
      </c>
      <c r="AJ108">
        <v>101</v>
      </c>
      <c r="AK108" s="160">
        <v>47908</v>
      </c>
      <c r="AL108" s="7">
        <f t="shared" si="108"/>
        <v>691078.02708301367</v>
      </c>
      <c r="AM108" s="7">
        <f t="shared" si="109"/>
        <v>5493.4490989467549</v>
      </c>
      <c r="AN108" s="7">
        <f t="shared" si="110"/>
        <v>1030.2368407022914</v>
      </c>
      <c r="AO108" s="65">
        <f t="shared" si="90"/>
        <v>1.7889213090177509E-2</v>
      </c>
      <c r="AP108" s="7">
        <f t="shared" si="91"/>
        <v>4463.2122582444636</v>
      </c>
      <c r="AQ108" s="65">
        <f t="shared" si="92"/>
        <v>7.7499999999999999E-2</v>
      </c>
      <c r="AR108" s="7">
        <f t="shared" si="111"/>
        <v>76752.209757688441</v>
      </c>
      <c r="AS108" s="7">
        <f t="shared" si="112"/>
        <v>478086.14923593373</v>
      </c>
      <c r="AT108" s="7">
        <f t="shared" si="93"/>
        <v>690047.79024231143</v>
      </c>
      <c r="AU108" s="7">
        <f t="shared" si="78"/>
        <v>554838.35899362213</v>
      </c>
      <c r="AW108">
        <v>101</v>
      </c>
      <c r="AX108" s="160">
        <v>47908</v>
      </c>
      <c r="AY108" s="7">
        <f t="shared" si="113"/>
        <v>688074.75476792769</v>
      </c>
      <c r="AZ108" s="7">
        <f t="shared" si="114"/>
        <v>5361.5768515826985</v>
      </c>
      <c r="BA108" s="7">
        <f t="shared" si="115"/>
        <v>1061.1096342831506</v>
      </c>
      <c r="BB108" s="65">
        <f t="shared" si="94"/>
        <v>1.8505715437405448E-2</v>
      </c>
      <c r="BC108" s="7">
        <f t="shared" si="95"/>
        <v>4300.4672172995479</v>
      </c>
      <c r="BD108" s="65">
        <f t="shared" si="96"/>
        <v>7.4999999999999997E-2</v>
      </c>
      <c r="BE108" s="7">
        <f t="shared" si="116"/>
        <v>79786.354866355221</v>
      </c>
      <c r="BF108" s="7">
        <f t="shared" si="117"/>
        <v>461732.90714349726</v>
      </c>
      <c r="BG108" s="7">
        <f t="shared" si="97"/>
        <v>687013.64513364458</v>
      </c>
      <c r="BH108" s="7">
        <f t="shared" si="79"/>
        <v>541519.26200985245</v>
      </c>
      <c r="BJ108">
        <v>101</v>
      </c>
      <c r="BK108" s="160">
        <v>47908</v>
      </c>
      <c r="BL108" s="7">
        <f t="shared" si="118"/>
        <v>684978.81299497432</v>
      </c>
      <c r="BM108" s="7">
        <f t="shared" si="119"/>
        <v>5230.927715470877</v>
      </c>
      <c r="BN108" s="7">
        <f t="shared" si="120"/>
        <v>1092.5140536262406</v>
      </c>
      <c r="BO108" s="65">
        <f t="shared" si="98"/>
        <v>1.9139524310529409E-2</v>
      </c>
      <c r="BP108" s="7">
        <f t="shared" si="99"/>
        <v>4138.4136618446364</v>
      </c>
      <c r="BQ108" s="65">
        <f t="shared" si="100"/>
        <v>7.2499999999999995E-2</v>
      </c>
      <c r="BR108" s="7">
        <f t="shared" si="121"/>
        <v>82913.701058651757</v>
      </c>
      <c r="BS108" s="7">
        <f t="shared" si="122"/>
        <v>445409.99820390664</v>
      </c>
      <c r="BT108" s="7">
        <f t="shared" si="101"/>
        <v>683886.2989413481</v>
      </c>
      <c r="BU108" s="7">
        <f t="shared" si="80"/>
        <v>528323.69926255837</v>
      </c>
      <c r="BW108">
        <v>101</v>
      </c>
      <c r="BX108" s="160">
        <v>47908</v>
      </c>
      <c r="BY108" s="7">
        <f t="shared" si="123"/>
        <v>681789.06081619021</v>
      </c>
      <c r="BZ108" s="7">
        <f t="shared" si="124"/>
        <v>5101.5395330339725</v>
      </c>
      <c r="CA108" s="7">
        <f t="shared" si="125"/>
        <v>1124.4366782728625</v>
      </c>
      <c r="CB108" s="65">
        <f t="shared" si="102"/>
        <v>1.9790930824148435E-2</v>
      </c>
      <c r="CC108" s="7">
        <f t="shared" si="103"/>
        <v>3977.1028547611099</v>
      </c>
      <c r="CD108" s="65">
        <f t="shared" si="104"/>
        <v>7.0000000000000007E-2</v>
      </c>
      <c r="CE108" s="7">
        <f t="shared" si="126"/>
        <v>86135.37586208315</v>
      </c>
      <c r="CF108" s="7">
        <f t="shared" si="127"/>
        <v>429120.11697434809</v>
      </c>
      <c r="CG108" s="7">
        <f t="shared" si="105"/>
        <v>680664.6241379173</v>
      </c>
      <c r="CH108" s="7">
        <f t="shared" si="81"/>
        <v>515255.49283643125</v>
      </c>
    </row>
    <row r="109" spans="10:86" x14ac:dyDescent="0.3">
      <c r="J109">
        <v>102</v>
      </c>
      <c r="K109" s="160">
        <v>47939</v>
      </c>
      <c r="L109" s="7">
        <f t="shared" si="82"/>
        <v>695841.43989497772</v>
      </c>
      <c r="M109" s="7">
        <f t="shared" si="83"/>
        <v>5760.7123198624959</v>
      </c>
      <c r="N109" s="7">
        <f t="shared" si="68"/>
        <v>976.80242058452404</v>
      </c>
      <c r="O109" s="65">
        <f t="shared" si="69"/>
        <v>1.684525866810033E-2</v>
      </c>
      <c r="P109" s="7">
        <f t="shared" si="70"/>
        <v>4783.9098992779718</v>
      </c>
      <c r="Q109" s="65">
        <f t="shared" si="71"/>
        <v>8.2500000000000004E-2</v>
      </c>
      <c r="R109" s="7">
        <f t="shared" si="84"/>
        <v>71935.362525606557</v>
      </c>
      <c r="S109" s="7">
        <f t="shared" si="85"/>
        <v>515657.29410036822</v>
      </c>
      <c r="T109" s="7">
        <f t="shared" si="72"/>
        <v>694864.63747439324</v>
      </c>
      <c r="U109" s="7">
        <f t="shared" si="73"/>
        <v>587592.65662597481</v>
      </c>
      <c r="W109">
        <v>102</v>
      </c>
      <c r="X109" s="160">
        <v>47939</v>
      </c>
      <c r="Y109" s="7">
        <f t="shared" si="86"/>
        <v>692989.95368815341</v>
      </c>
      <c r="Z109" s="7">
        <f t="shared" si="106"/>
        <v>5626.5067525070672</v>
      </c>
      <c r="AA109" s="7">
        <f t="shared" si="74"/>
        <v>1006.5737279193772</v>
      </c>
      <c r="AB109" s="65">
        <f t="shared" si="87"/>
        <v>1.7430100783925713E-2</v>
      </c>
      <c r="AC109" s="7">
        <f t="shared" si="88"/>
        <v>4619.9330245876899</v>
      </c>
      <c r="AD109" s="65">
        <f t="shared" si="75"/>
        <v>0.08</v>
      </c>
      <c r="AE109" s="7">
        <f t="shared" si="89"/>
        <v>74816.620039766058</v>
      </c>
      <c r="AF109" s="7">
        <f t="shared" si="107"/>
        <v>499087.06871595501</v>
      </c>
      <c r="AG109" s="7">
        <f t="shared" si="76"/>
        <v>691983.37996023404</v>
      </c>
      <c r="AH109" s="7">
        <f t="shared" si="77"/>
        <v>573903.68875572109</v>
      </c>
      <c r="AJ109">
        <v>102</v>
      </c>
      <c r="AK109" s="160">
        <v>47939</v>
      </c>
      <c r="AL109" s="7">
        <f t="shared" si="108"/>
        <v>690047.79024231143</v>
      </c>
      <c r="AM109" s="7">
        <f t="shared" si="109"/>
        <v>5493.4490989467549</v>
      </c>
      <c r="AN109" s="7">
        <f t="shared" si="110"/>
        <v>1036.8904536318269</v>
      </c>
      <c r="AO109" s="65">
        <f t="shared" si="90"/>
        <v>1.8031628561860406E-2</v>
      </c>
      <c r="AP109" s="7">
        <f t="shared" si="91"/>
        <v>4456.5586453149281</v>
      </c>
      <c r="AQ109" s="65">
        <f t="shared" si="92"/>
        <v>7.7499999999999999E-2</v>
      </c>
      <c r="AR109" s="7">
        <f t="shared" si="111"/>
        <v>77789.10021132027</v>
      </c>
      <c r="AS109" s="7">
        <f t="shared" si="112"/>
        <v>482542.70788124867</v>
      </c>
      <c r="AT109" s="7">
        <f t="shared" si="93"/>
        <v>689010.89978867956</v>
      </c>
      <c r="AU109" s="7">
        <f t="shared" si="78"/>
        <v>560331.808092569</v>
      </c>
      <c r="AW109">
        <v>102</v>
      </c>
      <c r="AX109" s="160">
        <v>47939</v>
      </c>
      <c r="AY109" s="7">
        <f t="shared" si="113"/>
        <v>687013.64513364458</v>
      </c>
      <c r="AZ109" s="7">
        <f t="shared" si="114"/>
        <v>5361.5768515826985</v>
      </c>
      <c r="BA109" s="7">
        <f t="shared" si="115"/>
        <v>1067.7415694974206</v>
      </c>
      <c r="BB109" s="65">
        <f t="shared" si="94"/>
        <v>1.8650137336757786E-2</v>
      </c>
      <c r="BC109" s="7">
        <f t="shared" si="95"/>
        <v>4293.8352820852779</v>
      </c>
      <c r="BD109" s="65">
        <f t="shared" si="96"/>
        <v>7.4999999999999983E-2</v>
      </c>
      <c r="BE109" s="7">
        <f t="shared" si="116"/>
        <v>80854.09643585264</v>
      </c>
      <c r="BF109" s="7">
        <f t="shared" si="117"/>
        <v>466026.74242558255</v>
      </c>
      <c r="BG109" s="7">
        <f t="shared" si="97"/>
        <v>685945.90356414719</v>
      </c>
      <c r="BH109" s="7">
        <f t="shared" si="79"/>
        <v>546880.83886143519</v>
      </c>
      <c r="BJ109">
        <v>102</v>
      </c>
      <c r="BK109" s="160">
        <v>47939</v>
      </c>
      <c r="BL109" s="7">
        <f t="shared" si="118"/>
        <v>683886.2989413481</v>
      </c>
      <c r="BM109" s="7">
        <f t="shared" si="119"/>
        <v>5230.927715470877</v>
      </c>
      <c r="BN109" s="7">
        <f t="shared" si="120"/>
        <v>1099.1146593668991</v>
      </c>
      <c r="BO109" s="65">
        <f t="shared" si="98"/>
        <v>1.9285919213208196E-2</v>
      </c>
      <c r="BP109" s="7">
        <f t="shared" si="99"/>
        <v>4131.8130561039779</v>
      </c>
      <c r="BQ109" s="65">
        <f t="shared" si="100"/>
        <v>7.2499999999999995E-2</v>
      </c>
      <c r="BR109" s="7">
        <f t="shared" si="121"/>
        <v>84012.815718018654</v>
      </c>
      <c r="BS109" s="7">
        <f t="shared" si="122"/>
        <v>449541.81126001064</v>
      </c>
      <c r="BT109" s="7">
        <f t="shared" si="101"/>
        <v>682787.1842819812</v>
      </c>
      <c r="BU109" s="7">
        <f t="shared" si="80"/>
        <v>533554.62697802926</v>
      </c>
      <c r="BW109">
        <v>102</v>
      </c>
      <c r="BX109" s="160">
        <v>47939</v>
      </c>
      <c r="BY109" s="7">
        <f t="shared" si="123"/>
        <v>680664.6241379173</v>
      </c>
      <c r="BZ109" s="7">
        <f t="shared" si="124"/>
        <v>5101.5395330339725</v>
      </c>
      <c r="CA109" s="7">
        <f t="shared" si="125"/>
        <v>1130.9958922294545</v>
      </c>
      <c r="CB109" s="65">
        <f t="shared" si="102"/>
        <v>1.9939262634579766E-2</v>
      </c>
      <c r="CC109" s="7">
        <f t="shared" si="103"/>
        <v>3970.543640804518</v>
      </c>
      <c r="CD109" s="65">
        <f t="shared" si="104"/>
        <v>7.0000000000000007E-2</v>
      </c>
      <c r="CE109" s="7">
        <f t="shared" si="126"/>
        <v>87266.371754312611</v>
      </c>
      <c r="CF109" s="7">
        <f t="shared" si="127"/>
        <v>433090.66061515262</v>
      </c>
      <c r="CG109" s="7">
        <f t="shared" si="105"/>
        <v>679533.62824568781</v>
      </c>
      <c r="CH109" s="7">
        <f t="shared" si="81"/>
        <v>520357.03236946522</v>
      </c>
    </row>
    <row r="110" spans="10:86" x14ac:dyDescent="0.3">
      <c r="J110">
        <v>103</v>
      </c>
      <c r="K110" s="160">
        <v>47969</v>
      </c>
      <c r="L110" s="7">
        <f t="shared" si="82"/>
        <v>694864.63747439324</v>
      </c>
      <c r="M110" s="7">
        <f t="shared" si="83"/>
        <v>5760.7123198624959</v>
      </c>
      <c r="N110" s="7">
        <f t="shared" si="68"/>
        <v>983.5179372260427</v>
      </c>
      <c r="O110" s="65">
        <f t="shared" si="69"/>
        <v>1.6984912758850015E-2</v>
      </c>
      <c r="P110" s="7">
        <f t="shared" si="70"/>
        <v>4777.1943826364532</v>
      </c>
      <c r="Q110" s="65">
        <f t="shared" si="71"/>
        <v>8.249999999999999E-2</v>
      </c>
      <c r="R110" s="7">
        <f t="shared" si="84"/>
        <v>72918.880462832603</v>
      </c>
      <c r="S110" s="7">
        <f t="shared" si="85"/>
        <v>520434.48848300468</v>
      </c>
      <c r="T110" s="7">
        <f t="shared" si="72"/>
        <v>693881.11953716725</v>
      </c>
      <c r="U110" s="7">
        <f t="shared" si="73"/>
        <v>593353.36894583725</v>
      </c>
      <c r="W110">
        <v>103</v>
      </c>
      <c r="X110" s="160">
        <v>47969</v>
      </c>
      <c r="Y110" s="7">
        <f t="shared" si="86"/>
        <v>691983.37996023404</v>
      </c>
      <c r="Z110" s="7">
        <f t="shared" si="106"/>
        <v>5626.5067525070672</v>
      </c>
      <c r="AA110" s="7">
        <f t="shared" si="74"/>
        <v>1013.2842194388395</v>
      </c>
      <c r="AB110" s="65">
        <f t="shared" si="87"/>
        <v>1.7571824678744213E-2</v>
      </c>
      <c r="AC110" s="7">
        <f t="shared" si="88"/>
        <v>4613.2225330682277</v>
      </c>
      <c r="AD110" s="65">
        <f t="shared" si="75"/>
        <v>8.0000000000000016E-2</v>
      </c>
      <c r="AE110" s="7">
        <f t="shared" si="89"/>
        <v>75829.904259204894</v>
      </c>
      <c r="AF110" s="7">
        <f t="shared" si="107"/>
        <v>503700.29124902323</v>
      </c>
      <c r="AG110" s="7">
        <f t="shared" si="76"/>
        <v>690970.09574079525</v>
      </c>
      <c r="AH110" s="7">
        <f t="shared" si="77"/>
        <v>579530.19550822815</v>
      </c>
      <c r="AJ110">
        <v>103</v>
      </c>
      <c r="AK110" s="160">
        <v>47969</v>
      </c>
      <c r="AL110" s="7">
        <f t="shared" si="108"/>
        <v>689010.89978867956</v>
      </c>
      <c r="AM110" s="7">
        <f t="shared" si="109"/>
        <v>5493.4490989467549</v>
      </c>
      <c r="AN110" s="7">
        <f t="shared" si="110"/>
        <v>1043.5870378115333</v>
      </c>
      <c r="AO110" s="65">
        <f t="shared" si="90"/>
        <v>1.8175393825524723E-2</v>
      </c>
      <c r="AP110" s="7">
        <f t="shared" si="91"/>
        <v>4449.8620611352217</v>
      </c>
      <c r="AQ110" s="65">
        <f t="shared" si="92"/>
        <v>7.7499999999999986E-2</v>
      </c>
      <c r="AR110" s="7">
        <f t="shared" si="111"/>
        <v>78832.687249131806</v>
      </c>
      <c r="AS110" s="7">
        <f t="shared" si="112"/>
        <v>486992.56994238391</v>
      </c>
      <c r="AT110" s="7">
        <f t="shared" si="93"/>
        <v>687967.31275086803</v>
      </c>
      <c r="AU110" s="7">
        <f t="shared" si="78"/>
        <v>565825.25719151576</v>
      </c>
      <c r="AW110">
        <v>103</v>
      </c>
      <c r="AX110" s="160">
        <v>47969</v>
      </c>
      <c r="AY110" s="7">
        <f t="shared" si="113"/>
        <v>685945.90356414719</v>
      </c>
      <c r="AZ110" s="7">
        <f t="shared" si="114"/>
        <v>5361.5768515826985</v>
      </c>
      <c r="BA110" s="7">
        <f t="shared" si="115"/>
        <v>1074.4149543067788</v>
      </c>
      <c r="BB110" s="65">
        <f t="shared" si="94"/>
        <v>1.8795912891512209E-2</v>
      </c>
      <c r="BC110" s="7">
        <f t="shared" si="95"/>
        <v>4287.1618972759197</v>
      </c>
      <c r="BD110" s="65">
        <f t="shared" si="96"/>
        <v>7.4999999999999997E-2</v>
      </c>
      <c r="BE110" s="7">
        <f t="shared" si="116"/>
        <v>81928.511390159416</v>
      </c>
      <c r="BF110" s="7">
        <f t="shared" si="117"/>
        <v>470313.90432285849</v>
      </c>
      <c r="BG110" s="7">
        <f t="shared" si="97"/>
        <v>684871.48860984039</v>
      </c>
      <c r="BH110" s="7">
        <f t="shared" si="79"/>
        <v>552242.41571301792</v>
      </c>
      <c r="BJ110">
        <v>103</v>
      </c>
      <c r="BK110" s="160">
        <v>47969</v>
      </c>
      <c r="BL110" s="7">
        <f t="shared" si="118"/>
        <v>682787.1842819812</v>
      </c>
      <c r="BM110" s="7">
        <f t="shared" si="119"/>
        <v>5230.927715470877</v>
      </c>
      <c r="BN110" s="7">
        <f t="shared" si="120"/>
        <v>1105.755143767241</v>
      </c>
      <c r="BO110" s="65">
        <f t="shared" si="98"/>
        <v>1.9433671326389398E-2</v>
      </c>
      <c r="BP110" s="7">
        <f t="shared" si="99"/>
        <v>4125.1725717036361</v>
      </c>
      <c r="BQ110" s="65">
        <f t="shared" si="100"/>
        <v>7.2499999999999995E-2</v>
      </c>
      <c r="BR110" s="7">
        <f t="shared" si="121"/>
        <v>85118.570861785891</v>
      </c>
      <c r="BS110" s="7">
        <f t="shared" si="122"/>
        <v>453666.98383171426</v>
      </c>
      <c r="BT110" s="7">
        <f t="shared" si="101"/>
        <v>681681.42913821398</v>
      </c>
      <c r="BU110" s="7">
        <f t="shared" si="80"/>
        <v>538785.55469350016</v>
      </c>
      <c r="BW110">
        <v>103</v>
      </c>
      <c r="BX110" s="160">
        <v>47969</v>
      </c>
      <c r="BY110" s="7">
        <f t="shared" si="123"/>
        <v>679533.62824568781</v>
      </c>
      <c r="BZ110" s="7">
        <f t="shared" si="124"/>
        <v>5101.5395330339725</v>
      </c>
      <c r="CA110" s="7">
        <f t="shared" si="125"/>
        <v>1137.5933682674599</v>
      </c>
      <c r="CB110" s="65">
        <f t="shared" si="102"/>
        <v>2.0088954912285677E-2</v>
      </c>
      <c r="CC110" s="7">
        <f t="shared" si="103"/>
        <v>3963.9461647665125</v>
      </c>
      <c r="CD110" s="65">
        <f t="shared" si="104"/>
        <v>7.0000000000000007E-2</v>
      </c>
      <c r="CE110" s="7">
        <f t="shared" si="126"/>
        <v>88403.965122580077</v>
      </c>
      <c r="CF110" s="7">
        <f t="shared" si="127"/>
        <v>437054.60677991912</v>
      </c>
      <c r="CG110" s="7">
        <f t="shared" si="105"/>
        <v>678396.0348774204</v>
      </c>
      <c r="CH110" s="7">
        <f t="shared" si="81"/>
        <v>525458.57190249918</v>
      </c>
    </row>
    <row r="111" spans="10:86" x14ac:dyDescent="0.3">
      <c r="J111">
        <v>104</v>
      </c>
      <c r="K111" s="160">
        <v>48000</v>
      </c>
      <c r="L111" s="7">
        <f t="shared" si="82"/>
        <v>693881.11953716725</v>
      </c>
      <c r="M111" s="7">
        <f t="shared" si="83"/>
        <v>5760.7123198624959</v>
      </c>
      <c r="N111" s="7">
        <f t="shared" si="68"/>
        <v>990.27962304447101</v>
      </c>
      <c r="O111" s="65">
        <f t="shared" si="69"/>
        <v>1.7125924228144573E-2</v>
      </c>
      <c r="P111" s="7">
        <f t="shared" si="70"/>
        <v>4770.4326968180249</v>
      </c>
      <c r="Q111" s="65">
        <f t="shared" si="71"/>
        <v>8.2500000000000004E-2</v>
      </c>
      <c r="R111" s="7">
        <f t="shared" si="84"/>
        <v>73909.160085877069</v>
      </c>
      <c r="S111" s="7">
        <f t="shared" si="85"/>
        <v>525204.92117982265</v>
      </c>
      <c r="T111" s="7">
        <f t="shared" si="72"/>
        <v>692890.83991412283</v>
      </c>
      <c r="U111" s="7">
        <f t="shared" si="73"/>
        <v>599114.0812656997</v>
      </c>
      <c r="W111">
        <v>104</v>
      </c>
      <c r="X111" s="160">
        <v>48000</v>
      </c>
      <c r="Y111" s="7">
        <f t="shared" si="86"/>
        <v>690970.09574079525</v>
      </c>
      <c r="Z111" s="7">
        <f t="shared" si="106"/>
        <v>5626.5067525070672</v>
      </c>
      <c r="AA111" s="7">
        <f t="shared" si="74"/>
        <v>1020.0394475684316</v>
      </c>
      <c r="AB111" s="65">
        <f t="shared" si="87"/>
        <v>1.7714910451657184E-2</v>
      </c>
      <c r="AC111" s="7">
        <f t="shared" si="88"/>
        <v>4606.4673049386356</v>
      </c>
      <c r="AD111" s="65">
        <f t="shared" si="75"/>
        <v>0.08</v>
      </c>
      <c r="AE111" s="7">
        <f t="shared" si="89"/>
        <v>76849.943706773323</v>
      </c>
      <c r="AF111" s="7">
        <f t="shared" si="107"/>
        <v>508306.75855396187</v>
      </c>
      <c r="AG111" s="7">
        <f t="shared" si="76"/>
        <v>689950.05629322678</v>
      </c>
      <c r="AH111" s="7">
        <f t="shared" si="77"/>
        <v>585156.70226073521</v>
      </c>
      <c r="AJ111">
        <v>104</v>
      </c>
      <c r="AK111" s="160">
        <v>48000</v>
      </c>
      <c r="AL111" s="7">
        <f t="shared" si="108"/>
        <v>687967.31275086803</v>
      </c>
      <c r="AM111" s="7">
        <f t="shared" si="109"/>
        <v>5493.4490989467549</v>
      </c>
      <c r="AN111" s="7">
        <f t="shared" si="110"/>
        <v>1050.3268707640655</v>
      </c>
      <c r="AO111" s="65">
        <f t="shared" si="90"/>
        <v>1.8320525140607974E-2</v>
      </c>
      <c r="AP111" s="7">
        <f t="shared" si="91"/>
        <v>4443.1222281826895</v>
      </c>
      <c r="AQ111" s="65">
        <f t="shared" si="92"/>
        <v>7.7499999999999999E-2</v>
      </c>
      <c r="AR111" s="7">
        <f t="shared" si="111"/>
        <v>79883.014119895874</v>
      </c>
      <c r="AS111" s="7">
        <f t="shared" si="112"/>
        <v>491435.69217056659</v>
      </c>
      <c r="AT111" s="7">
        <f t="shared" si="93"/>
        <v>686916.98588010401</v>
      </c>
      <c r="AU111" s="7">
        <f t="shared" si="78"/>
        <v>571318.70629046252</v>
      </c>
      <c r="AW111">
        <v>104</v>
      </c>
      <c r="AX111" s="160">
        <v>48000</v>
      </c>
      <c r="AY111" s="7">
        <f t="shared" si="113"/>
        <v>684871.48860984039</v>
      </c>
      <c r="AZ111" s="7">
        <f t="shared" si="114"/>
        <v>5361.5768515826985</v>
      </c>
      <c r="BA111" s="7">
        <f t="shared" si="115"/>
        <v>1081.1300477711966</v>
      </c>
      <c r="BB111" s="65">
        <f t="shared" si="94"/>
        <v>1.8943058353309807E-2</v>
      </c>
      <c r="BC111" s="7">
        <f t="shared" si="95"/>
        <v>4280.4468038115019</v>
      </c>
      <c r="BD111" s="65">
        <f t="shared" si="96"/>
        <v>7.4999999999999997E-2</v>
      </c>
      <c r="BE111" s="7">
        <f t="shared" si="116"/>
        <v>83009.641437930608</v>
      </c>
      <c r="BF111" s="7">
        <f t="shared" si="117"/>
        <v>474594.35112667002</v>
      </c>
      <c r="BG111" s="7">
        <f t="shared" si="97"/>
        <v>683790.35856206925</v>
      </c>
      <c r="BH111" s="7">
        <f t="shared" si="79"/>
        <v>557603.99256460066</v>
      </c>
      <c r="BJ111">
        <v>104</v>
      </c>
      <c r="BK111" s="160">
        <v>48000</v>
      </c>
      <c r="BL111" s="7">
        <f t="shared" si="118"/>
        <v>681681.42913821398</v>
      </c>
      <c r="BM111" s="7">
        <f t="shared" si="119"/>
        <v>5230.927715470877</v>
      </c>
      <c r="BN111" s="7">
        <f t="shared" si="120"/>
        <v>1112.4357477608346</v>
      </c>
      <c r="BO111" s="65">
        <f t="shared" si="98"/>
        <v>1.9582796893860225E-2</v>
      </c>
      <c r="BP111" s="7">
        <f t="shared" si="99"/>
        <v>4118.4919677100424</v>
      </c>
      <c r="BQ111" s="65">
        <f t="shared" si="100"/>
        <v>7.2499999999999995E-2</v>
      </c>
      <c r="BR111" s="7">
        <f t="shared" si="121"/>
        <v>86231.006609546719</v>
      </c>
      <c r="BS111" s="7">
        <f t="shared" si="122"/>
        <v>457785.47579942428</v>
      </c>
      <c r="BT111" s="7">
        <f t="shared" si="101"/>
        <v>680568.99339045316</v>
      </c>
      <c r="BU111" s="7">
        <f t="shared" si="80"/>
        <v>544016.48240897106</v>
      </c>
      <c r="BW111">
        <v>104</v>
      </c>
      <c r="BX111" s="160">
        <v>48000</v>
      </c>
      <c r="BY111" s="7">
        <f t="shared" si="123"/>
        <v>678396.0348774204</v>
      </c>
      <c r="BZ111" s="7">
        <f t="shared" si="124"/>
        <v>5101.5395330339725</v>
      </c>
      <c r="CA111" s="7">
        <f t="shared" si="125"/>
        <v>1144.2293295823533</v>
      </c>
      <c r="CB111" s="65">
        <f t="shared" si="102"/>
        <v>2.0240023893225222E-2</v>
      </c>
      <c r="CC111" s="7">
        <f t="shared" si="103"/>
        <v>3957.3102034516191</v>
      </c>
      <c r="CD111" s="65">
        <f t="shared" si="104"/>
        <v>7.0000000000000007E-2</v>
      </c>
      <c r="CE111" s="7">
        <f t="shared" si="126"/>
        <v>89548.194452162425</v>
      </c>
      <c r="CF111" s="7">
        <f t="shared" si="127"/>
        <v>441011.91698337073</v>
      </c>
      <c r="CG111" s="7">
        <f t="shared" si="105"/>
        <v>677251.8055478381</v>
      </c>
      <c r="CH111" s="7">
        <f t="shared" si="81"/>
        <v>530560.11143553315</v>
      </c>
    </row>
    <row r="112" spans="10:86" x14ac:dyDescent="0.3">
      <c r="J112">
        <v>105</v>
      </c>
      <c r="K112" s="160">
        <v>48030</v>
      </c>
      <c r="L112" s="7">
        <f t="shared" si="82"/>
        <v>692890.83991412283</v>
      </c>
      <c r="M112" s="7">
        <f t="shared" si="83"/>
        <v>5760.7123198624959</v>
      </c>
      <c r="N112" s="7">
        <f t="shared" si="68"/>
        <v>997.08779545290145</v>
      </c>
      <c r="O112" s="65">
        <f t="shared" si="69"/>
        <v>1.7268309604031959E-2</v>
      </c>
      <c r="P112" s="7">
        <f t="shared" si="70"/>
        <v>4763.6245244095944</v>
      </c>
      <c r="Q112" s="65">
        <f t="shared" si="71"/>
        <v>8.2500000000000004E-2</v>
      </c>
      <c r="R112" s="7">
        <f t="shared" si="84"/>
        <v>74906.247881329968</v>
      </c>
      <c r="S112" s="7">
        <f t="shared" si="85"/>
        <v>529968.5457042323</v>
      </c>
      <c r="T112" s="7">
        <f t="shared" si="72"/>
        <v>691893.75211866992</v>
      </c>
      <c r="U112" s="7">
        <f t="shared" si="73"/>
        <v>604874.79358556226</v>
      </c>
      <c r="W112">
        <v>105</v>
      </c>
      <c r="X112" s="160">
        <v>48030</v>
      </c>
      <c r="Y112" s="7">
        <f t="shared" si="86"/>
        <v>689950.05629322678</v>
      </c>
      <c r="Z112" s="7">
        <f t="shared" si="106"/>
        <v>5626.5067525070672</v>
      </c>
      <c r="AA112" s="7">
        <f t="shared" si="74"/>
        <v>1026.8397105522217</v>
      </c>
      <c r="AB112" s="65">
        <f t="shared" si="87"/>
        <v>1.78593746231826E-2</v>
      </c>
      <c r="AC112" s="7">
        <f t="shared" si="88"/>
        <v>4599.6670419548454</v>
      </c>
      <c r="AD112" s="65">
        <f t="shared" si="75"/>
        <v>0.08</v>
      </c>
      <c r="AE112" s="7">
        <f t="shared" si="89"/>
        <v>77876.78341732554</v>
      </c>
      <c r="AF112" s="7">
        <f t="shared" si="107"/>
        <v>512906.42559591669</v>
      </c>
      <c r="AG112" s="7">
        <f t="shared" si="76"/>
        <v>688923.21658267453</v>
      </c>
      <c r="AH112" s="7">
        <f t="shared" si="77"/>
        <v>590783.20901324227</v>
      </c>
      <c r="AJ112">
        <v>105</v>
      </c>
      <c r="AK112" s="160">
        <v>48030</v>
      </c>
      <c r="AL112" s="7">
        <f t="shared" si="108"/>
        <v>686916.98588010401</v>
      </c>
      <c r="AM112" s="7">
        <f t="shared" si="109"/>
        <v>5493.4490989467549</v>
      </c>
      <c r="AN112" s="7">
        <f t="shared" si="110"/>
        <v>1057.1102318044168</v>
      </c>
      <c r="AO112" s="65">
        <f t="shared" si="90"/>
        <v>1.8467039019860729E-2</v>
      </c>
      <c r="AP112" s="7">
        <f t="shared" si="91"/>
        <v>4436.3388671423381</v>
      </c>
      <c r="AQ112" s="65">
        <f t="shared" si="92"/>
        <v>7.7499999999999999E-2</v>
      </c>
      <c r="AR112" s="7">
        <f t="shared" si="111"/>
        <v>80940.124351700288</v>
      </c>
      <c r="AS112" s="7">
        <f t="shared" si="112"/>
        <v>495872.03103770892</v>
      </c>
      <c r="AT112" s="7">
        <f t="shared" si="93"/>
        <v>685859.87564829958</v>
      </c>
      <c r="AU112" s="7">
        <f t="shared" si="78"/>
        <v>576812.15538940916</v>
      </c>
      <c r="AW112">
        <v>105</v>
      </c>
      <c r="AX112" s="160">
        <v>48030</v>
      </c>
      <c r="AY112" s="7">
        <f t="shared" si="113"/>
        <v>683790.35856206925</v>
      </c>
      <c r="AZ112" s="7">
        <f t="shared" si="114"/>
        <v>5361.5768515826985</v>
      </c>
      <c r="BA112" s="7">
        <f t="shared" si="115"/>
        <v>1087.8871105697663</v>
      </c>
      <c r="BB112" s="65">
        <f t="shared" si="94"/>
        <v>1.9091590226995275E-2</v>
      </c>
      <c r="BC112" s="7">
        <f t="shared" si="95"/>
        <v>4273.6897410129322</v>
      </c>
      <c r="BD112" s="65">
        <f t="shared" si="96"/>
        <v>7.4999999999999997E-2</v>
      </c>
      <c r="BE112" s="7">
        <f t="shared" si="116"/>
        <v>84097.52854850037</v>
      </c>
      <c r="BF112" s="7">
        <f t="shared" si="117"/>
        <v>478868.04086768295</v>
      </c>
      <c r="BG112" s="7">
        <f t="shared" si="97"/>
        <v>682702.4714514995</v>
      </c>
      <c r="BH112" s="7">
        <f t="shared" si="79"/>
        <v>562965.56941618328</v>
      </c>
      <c r="BJ112">
        <v>105</v>
      </c>
      <c r="BK112" s="160">
        <v>48030</v>
      </c>
      <c r="BL112" s="7">
        <f t="shared" si="118"/>
        <v>680568.99339045316</v>
      </c>
      <c r="BM112" s="7">
        <f t="shared" si="119"/>
        <v>5230.927715470877</v>
      </c>
      <c r="BN112" s="7">
        <f t="shared" si="120"/>
        <v>1119.1567137368893</v>
      </c>
      <c r="BO112" s="65">
        <f t="shared" si="98"/>
        <v>1.9733312412512066E-2</v>
      </c>
      <c r="BP112" s="7">
        <f t="shared" si="99"/>
        <v>4111.7710017339878</v>
      </c>
      <c r="BQ112" s="65">
        <f t="shared" si="100"/>
        <v>7.2499999999999995E-2</v>
      </c>
      <c r="BR112" s="7">
        <f t="shared" si="121"/>
        <v>87350.163323283603</v>
      </c>
      <c r="BS112" s="7">
        <f t="shared" si="122"/>
        <v>461897.2468011583</v>
      </c>
      <c r="BT112" s="7">
        <f t="shared" si="101"/>
        <v>679449.83667671622</v>
      </c>
      <c r="BU112" s="7">
        <f t="shared" si="80"/>
        <v>549247.41012444184</v>
      </c>
      <c r="BW112">
        <v>105</v>
      </c>
      <c r="BX112" s="160">
        <v>48030</v>
      </c>
      <c r="BY112" s="7">
        <f t="shared" si="123"/>
        <v>677251.8055478381</v>
      </c>
      <c r="BZ112" s="7">
        <f t="shared" si="124"/>
        <v>5101.5395330339725</v>
      </c>
      <c r="CA112" s="7">
        <f t="shared" si="125"/>
        <v>1150.9040006715832</v>
      </c>
      <c r="CB112" s="65">
        <f t="shared" si="102"/>
        <v>2.039248606637116E-2</v>
      </c>
      <c r="CC112" s="7">
        <f t="shared" si="103"/>
        <v>3950.6355323623893</v>
      </c>
      <c r="CD112" s="65">
        <f t="shared" si="104"/>
        <v>7.0000000000000007E-2</v>
      </c>
      <c r="CE112" s="7">
        <f t="shared" si="126"/>
        <v>90699.098452834005</v>
      </c>
      <c r="CF112" s="7">
        <f t="shared" si="127"/>
        <v>444962.55251573311</v>
      </c>
      <c r="CG112" s="7">
        <f t="shared" si="105"/>
        <v>676100.90154716652</v>
      </c>
      <c r="CH112" s="7">
        <f t="shared" si="81"/>
        <v>535661.65096856712</v>
      </c>
    </row>
    <row r="113" spans="10:86" x14ac:dyDescent="0.3">
      <c r="J113">
        <v>106</v>
      </c>
      <c r="K113" s="160">
        <v>48061</v>
      </c>
      <c r="L113" s="7">
        <f t="shared" si="82"/>
        <v>691893.75211866992</v>
      </c>
      <c r="M113" s="7">
        <f t="shared" si="83"/>
        <v>5760.7123198624959</v>
      </c>
      <c r="N113" s="7">
        <f t="shared" si="68"/>
        <v>1003.9427740466399</v>
      </c>
      <c r="O113" s="65">
        <f t="shared" si="69"/>
        <v>1.7412085673080897E-2</v>
      </c>
      <c r="P113" s="7">
        <f t="shared" si="70"/>
        <v>4756.769545815856</v>
      </c>
      <c r="Q113" s="65">
        <f t="shared" si="71"/>
        <v>8.2500000000000004E-2</v>
      </c>
      <c r="R113" s="7">
        <f t="shared" si="84"/>
        <v>75910.190655376602</v>
      </c>
      <c r="S113" s="7">
        <f t="shared" si="85"/>
        <v>534725.31525004818</v>
      </c>
      <c r="T113" s="7">
        <f t="shared" si="72"/>
        <v>690889.80934462324</v>
      </c>
      <c r="U113" s="7">
        <f t="shared" si="73"/>
        <v>610635.50590542483</v>
      </c>
      <c r="W113">
        <v>106</v>
      </c>
      <c r="X113" s="160">
        <v>48061</v>
      </c>
      <c r="Y113" s="7">
        <f t="shared" si="86"/>
        <v>688923.21658267453</v>
      </c>
      <c r="Z113" s="7">
        <f t="shared" si="106"/>
        <v>5626.5067525070672</v>
      </c>
      <c r="AA113" s="7">
        <f t="shared" si="74"/>
        <v>1033.6853086225701</v>
      </c>
      <c r="AB113" s="65">
        <f t="shared" si="87"/>
        <v>1.8005233972227828E-2</v>
      </c>
      <c r="AC113" s="7">
        <f t="shared" si="88"/>
        <v>4592.8214438844971</v>
      </c>
      <c r="AD113" s="65">
        <f t="shared" si="75"/>
        <v>0.08</v>
      </c>
      <c r="AE113" s="7">
        <f t="shared" si="89"/>
        <v>78910.468725948114</v>
      </c>
      <c r="AF113" s="7">
        <f t="shared" si="107"/>
        <v>517499.24703980121</v>
      </c>
      <c r="AG113" s="7">
        <f t="shared" si="76"/>
        <v>687889.53127405199</v>
      </c>
      <c r="AH113" s="7">
        <f t="shared" si="77"/>
        <v>596409.71576574934</v>
      </c>
      <c r="AJ113">
        <v>106</v>
      </c>
      <c r="AK113" s="160">
        <v>48061</v>
      </c>
      <c r="AL113" s="7">
        <f t="shared" si="108"/>
        <v>685859.87564829958</v>
      </c>
      <c r="AM113" s="7">
        <f t="shared" si="109"/>
        <v>5493.4490989467549</v>
      </c>
      <c r="AN113" s="7">
        <f t="shared" si="110"/>
        <v>1063.937402051487</v>
      </c>
      <c r="AO113" s="65">
        <f t="shared" si="90"/>
        <v>1.8614952234302637E-2</v>
      </c>
      <c r="AP113" s="7">
        <f t="shared" si="91"/>
        <v>4429.511696895268</v>
      </c>
      <c r="AQ113" s="65">
        <f t="shared" si="92"/>
        <v>7.7499999999999999E-2</v>
      </c>
      <c r="AR113" s="7">
        <f t="shared" si="111"/>
        <v>82004.061753751768</v>
      </c>
      <c r="AS113" s="7">
        <f t="shared" si="112"/>
        <v>500301.54273460421</v>
      </c>
      <c r="AT113" s="7">
        <f t="shared" si="93"/>
        <v>684795.93824624806</v>
      </c>
      <c r="AU113" s="7">
        <f t="shared" si="78"/>
        <v>582305.60448835604</v>
      </c>
      <c r="AW113">
        <v>106</v>
      </c>
      <c r="AX113" s="160">
        <v>48061</v>
      </c>
      <c r="AY113" s="7">
        <f t="shared" si="113"/>
        <v>682702.4714514995</v>
      </c>
      <c r="AZ113" s="7">
        <f t="shared" si="114"/>
        <v>5361.5768515826985</v>
      </c>
      <c r="BA113" s="7">
        <f t="shared" si="115"/>
        <v>1094.686405010827</v>
      </c>
      <c r="BB113" s="65">
        <f t="shared" si="94"/>
        <v>1.9241525275572623E-2</v>
      </c>
      <c r="BC113" s="7">
        <f t="shared" si="95"/>
        <v>4266.8904465718715</v>
      </c>
      <c r="BD113" s="65">
        <f t="shared" si="96"/>
        <v>7.4999999999999997E-2</v>
      </c>
      <c r="BE113" s="7">
        <f t="shared" si="116"/>
        <v>85192.214953511197</v>
      </c>
      <c r="BF113" s="7">
        <f t="shared" si="117"/>
        <v>483134.93131425482</v>
      </c>
      <c r="BG113" s="7">
        <f t="shared" si="97"/>
        <v>681607.78504648863</v>
      </c>
      <c r="BH113" s="7">
        <f t="shared" si="79"/>
        <v>568327.14626776602</v>
      </c>
      <c r="BJ113">
        <v>106</v>
      </c>
      <c r="BK113" s="160">
        <v>48061</v>
      </c>
      <c r="BL113" s="7">
        <f t="shared" si="118"/>
        <v>679449.83667671622</v>
      </c>
      <c r="BM113" s="7">
        <f t="shared" si="119"/>
        <v>5230.927715470877</v>
      </c>
      <c r="BN113" s="7">
        <f t="shared" si="120"/>
        <v>1125.9182855490499</v>
      </c>
      <c r="BO113" s="65">
        <f t="shared" si="98"/>
        <v>1.9885234637295485E-2</v>
      </c>
      <c r="BP113" s="7">
        <f t="shared" si="99"/>
        <v>4105.0094299218272</v>
      </c>
      <c r="BQ113" s="65">
        <f t="shared" si="100"/>
        <v>7.2499999999999995E-2</v>
      </c>
      <c r="BR113" s="7">
        <f t="shared" si="121"/>
        <v>88476.081608832654</v>
      </c>
      <c r="BS113" s="7">
        <f t="shared" si="122"/>
        <v>466002.2562310801</v>
      </c>
      <c r="BT113" s="7">
        <f t="shared" si="101"/>
        <v>678323.91839116719</v>
      </c>
      <c r="BU113" s="7">
        <f t="shared" si="80"/>
        <v>554478.33783991274</v>
      </c>
      <c r="BW113">
        <v>106</v>
      </c>
      <c r="BX113" s="160">
        <v>48061</v>
      </c>
      <c r="BY113" s="7">
        <f t="shared" si="123"/>
        <v>676100.90154716652</v>
      </c>
      <c r="BZ113" s="7">
        <f t="shared" si="124"/>
        <v>5101.5395330339725</v>
      </c>
      <c r="CA113" s="7">
        <f t="shared" si="125"/>
        <v>1157.6176073421675</v>
      </c>
      <c r="CB113" s="65">
        <f t="shared" si="102"/>
        <v>2.0546358178664417E-2</v>
      </c>
      <c r="CC113" s="7">
        <f t="shared" si="103"/>
        <v>3943.921925691805</v>
      </c>
      <c r="CD113" s="65">
        <f t="shared" si="104"/>
        <v>7.0000000000000007E-2</v>
      </c>
      <c r="CE113" s="7">
        <f t="shared" si="126"/>
        <v>91856.716060176172</v>
      </c>
      <c r="CF113" s="7">
        <f t="shared" si="127"/>
        <v>448906.47444142494</v>
      </c>
      <c r="CG113" s="7">
        <f t="shared" si="105"/>
        <v>674943.28393982432</v>
      </c>
      <c r="CH113" s="7">
        <f t="shared" si="81"/>
        <v>540763.19050160109</v>
      </c>
    </row>
    <row r="114" spans="10:86" x14ac:dyDescent="0.3">
      <c r="J114">
        <v>107</v>
      </c>
      <c r="K114" s="160">
        <v>48092</v>
      </c>
      <c r="L114" s="7">
        <f t="shared" si="82"/>
        <v>690889.80934462324</v>
      </c>
      <c r="M114" s="7">
        <f t="shared" si="83"/>
        <v>5760.7123198624959</v>
      </c>
      <c r="N114" s="7">
        <f t="shared" si="68"/>
        <v>1010.8448806182114</v>
      </c>
      <c r="O114" s="65">
        <f t="shared" si="69"/>
        <v>1.7557269485455523E-2</v>
      </c>
      <c r="P114" s="7">
        <f t="shared" si="70"/>
        <v>4749.8674392442845</v>
      </c>
      <c r="Q114" s="65">
        <f t="shared" si="71"/>
        <v>8.249999999999999E-2</v>
      </c>
      <c r="R114" s="7">
        <f t="shared" si="84"/>
        <v>76921.035535994815</v>
      </c>
      <c r="S114" s="7">
        <f t="shared" si="85"/>
        <v>539475.18268929247</v>
      </c>
      <c r="T114" s="7">
        <f t="shared" si="72"/>
        <v>689878.96446400508</v>
      </c>
      <c r="U114" s="7">
        <f t="shared" si="73"/>
        <v>616396.21822528727</v>
      </c>
      <c r="W114">
        <v>107</v>
      </c>
      <c r="X114" s="160">
        <v>48092</v>
      </c>
      <c r="Y114" s="7">
        <f t="shared" si="86"/>
        <v>687889.53127405199</v>
      </c>
      <c r="Z114" s="7">
        <f t="shared" si="106"/>
        <v>5626.5067525070672</v>
      </c>
      <c r="AA114" s="7">
        <f t="shared" si="74"/>
        <v>1040.5765440133873</v>
      </c>
      <c r="AB114" s="65">
        <f t="shared" si="87"/>
        <v>1.8152505541163582E-2</v>
      </c>
      <c r="AC114" s="7">
        <f t="shared" si="88"/>
        <v>4585.9302084936799</v>
      </c>
      <c r="AD114" s="65">
        <f t="shared" si="75"/>
        <v>7.9999999999999988E-2</v>
      </c>
      <c r="AE114" s="7">
        <f t="shared" si="89"/>
        <v>79951.045269961498</v>
      </c>
      <c r="AF114" s="7">
        <f t="shared" si="107"/>
        <v>522085.17724829487</v>
      </c>
      <c r="AG114" s="7">
        <f t="shared" si="76"/>
        <v>686848.95473003865</v>
      </c>
      <c r="AH114" s="7">
        <f t="shared" si="77"/>
        <v>602036.2225182564</v>
      </c>
      <c r="AJ114">
        <v>107</v>
      </c>
      <c r="AK114" s="160">
        <v>48092</v>
      </c>
      <c r="AL114" s="7">
        <f t="shared" si="108"/>
        <v>684795.93824624806</v>
      </c>
      <c r="AM114" s="7">
        <f t="shared" si="109"/>
        <v>5493.4490989467549</v>
      </c>
      <c r="AN114" s="7">
        <f t="shared" si="110"/>
        <v>1070.8086644397363</v>
      </c>
      <c r="AO114" s="65">
        <f t="shared" si="90"/>
        <v>1.8764281818295727E-2</v>
      </c>
      <c r="AP114" s="7">
        <f t="shared" si="91"/>
        <v>4422.6404345070187</v>
      </c>
      <c r="AQ114" s="65">
        <f t="shared" si="92"/>
        <v>7.7499999999999999E-2</v>
      </c>
      <c r="AR114" s="7">
        <f t="shared" si="111"/>
        <v>83074.870418191509</v>
      </c>
      <c r="AS114" s="7">
        <f t="shared" si="112"/>
        <v>504724.18316911126</v>
      </c>
      <c r="AT114" s="7">
        <f t="shared" si="93"/>
        <v>683725.12958180835</v>
      </c>
      <c r="AU114" s="7">
        <f t="shared" si="78"/>
        <v>587799.0535873028</v>
      </c>
      <c r="AW114">
        <v>107</v>
      </c>
      <c r="AX114" s="160">
        <v>48092</v>
      </c>
      <c r="AY114" s="7">
        <f t="shared" si="113"/>
        <v>681607.78504648863</v>
      </c>
      <c r="AZ114" s="7">
        <f t="shared" si="114"/>
        <v>5361.5768515826985</v>
      </c>
      <c r="BA114" s="7">
        <f t="shared" si="115"/>
        <v>1101.5281950421449</v>
      </c>
      <c r="BB114" s="65">
        <f t="shared" si="94"/>
        <v>1.9392880525277732E-2</v>
      </c>
      <c r="BC114" s="7">
        <f t="shared" si="95"/>
        <v>4260.0486565405536</v>
      </c>
      <c r="BD114" s="65">
        <f t="shared" si="96"/>
        <v>7.4999999999999997E-2</v>
      </c>
      <c r="BE114" s="7">
        <f t="shared" si="116"/>
        <v>86293.743148553345</v>
      </c>
      <c r="BF114" s="7">
        <f t="shared" si="117"/>
        <v>487394.97997079539</v>
      </c>
      <c r="BG114" s="7">
        <f t="shared" si="97"/>
        <v>680506.25685144647</v>
      </c>
      <c r="BH114" s="7">
        <f t="shared" si="79"/>
        <v>573688.72311934875</v>
      </c>
      <c r="BJ114">
        <v>107</v>
      </c>
      <c r="BK114" s="160">
        <v>48092</v>
      </c>
      <c r="BL114" s="7">
        <f t="shared" si="118"/>
        <v>678323.91839116719</v>
      </c>
      <c r="BM114" s="7">
        <f t="shared" si="119"/>
        <v>5230.927715470877</v>
      </c>
      <c r="BN114" s="7">
        <f t="shared" si="120"/>
        <v>1132.7207085242417</v>
      </c>
      <c r="BO114" s="65">
        <f t="shared" si="98"/>
        <v>2.0038580586292203E-2</v>
      </c>
      <c r="BP114" s="7">
        <f t="shared" si="99"/>
        <v>4098.2070069466354</v>
      </c>
      <c r="BQ114" s="65">
        <f t="shared" si="100"/>
        <v>7.2500000000000009E-2</v>
      </c>
      <c r="BR114" s="7">
        <f t="shared" si="121"/>
        <v>89608.802317356894</v>
      </c>
      <c r="BS114" s="7">
        <f t="shared" si="122"/>
        <v>470100.46323802671</v>
      </c>
      <c r="BT114" s="7">
        <f t="shared" si="101"/>
        <v>677191.19768264296</v>
      </c>
      <c r="BU114" s="7">
        <f t="shared" si="80"/>
        <v>559709.26555538364</v>
      </c>
      <c r="BW114">
        <v>107</v>
      </c>
      <c r="BX114" s="160">
        <v>48092</v>
      </c>
      <c r="BY114" s="7">
        <f t="shared" si="123"/>
        <v>674943.28393982432</v>
      </c>
      <c r="BZ114" s="7">
        <f t="shared" si="124"/>
        <v>5101.5395330339725</v>
      </c>
      <c r="CA114" s="7">
        <f t="shared" si="125"/>
        <v>1164.3703767183306</v>
      </c>
      <c r="CB114" s="65">
        <f t="shared" si="102"/>
        <v>2.070165724008553E-2</v>
      </c>
      <c r="CC114" s="7">
        <f t="shared" si="103"/>
        <v>3937.1691563156419</v>
      </c>
      <c r="CD114" s="65">
        <f t="shared" si="104"/>
        <v>7.0000000000000007E-2</v>
      </c>
      <c r="CE114" s="7">
        <f t="shared" si="126"/>
        <v>93021.086436894504</v>
      </c>
      <c r="CF114" s="7">
        <f t="shared" si="127"/>
        <v>452843.64359774056</v>
      </c>
      <c r="CG114" s="7">
        <f t="shared" si="105"/>
        <v>673778.91356310598</v>
      </c>
      <c r="CH114" s="7">
        <f t="shared" si="81"/>
        <v>545864.73003463505</v>
      </c>
    </row>
    <row r="115" spans="10:86" x14ac:dyDescent="0.3">
      <c r="J115">
        <v>108</v>
      </c>
      <c r="K115" s="160">
        <v>48122</v>
      </c>
      <c r="L115" s="7">
        <f t="shared" si="82"/>
        <v>689878.96446400508</v>
      </c>
      <c r="M115" s="7">
        <f t="shared" si="83"/>
        <v>5760.7123198624959</v>
      </c>
      <c r="N115" s="7">
        <f t="shared" si="68"/>
        <v>1017.7944391724604</v>
      </c>
      <c r="O115" s="65">
        <f t="shared" si="69"/>
        <v>1.7703878360110187E-2</v>
      </c>
      <c r="P115" s="7">
        <f t="shared" si="70"/>
        <v>4742.9178806900354</v>
      </c>
      <c r="Q115" s="65">
        <f t="shared" si="71"/>
        <v>8.2500000000000018E-2</v>
      </c>
      <c r="R115" s="7">
        <f t="shared" si="84"/>
        <v>77938.829975167275</v>
      </c>
      <c r="S115" s="7">
        <f t="shared" si="85"/>
        <v>544218.10056998255</v>
      </c>
      <c r="T115" s="7">
        <f t="shared" si="72"/>
        <v>688861.17002483259</v>
      </c>
      <c r="U115" s="7">
        <f t="shared" si="73"/>
        <v>622156.93054514984</v>
      </c>
      <c r="W115">
        <v>108</v>
      </c>
      <c r="X115" s="160">
        <v>48122</v>
      </c>
      <c r="Y115" s="7">
        <f t="shared" si="86"/>
        <v>686848.95473003865</v>
      </c>
      <c r="Z115" s="7">
        <f t="shared" si="106"/>
        <v>5626.5067525070672</v>
      </c>
      <c r="AA115" s="7">
        <f t="shared" si="74"/>
        <v>1047.5137209734758</v>
      </c>
      <c r="AB115" s="65">
        <f t="shared" si="87"/>
        <v>1.8301206641018079E-2</v>
      </c>
      <c r="AC115" s="7">
        <f t="shared" si="88"/>
        <v>4578.9930315335914</v>
      </c>
      <c r="AD115" s="65">
        <f t="shared" si="75"/>
        <v>0.08</v>
      </c>
      <c r="AE115" s="7">
        <f t="shared" si="89"/>
        <v>80998.55899093498</v>
      </c>
      <c r="AF115" s="7">
        <f t="shared" si="107"/>
        <v>526664.17027982848</v>
      </c>
      <c r="AG115" s="7">
        <f t="shared" si="76"/>
        <v>685801.44100906514</v>
      </c>
      <c r="AH115" s="7">
        <f t="shared" si="77"/>
        <v>607662.72927076346</v>
      </c>
      <c r="AJ115">
        <v>108</v>
      </c>
      <c r="AK115" s="160">
        <v>48122</v>
      </c>
      <c r="AL115" s="7">
        <f t="shared" si="108"/>
        <v>683725.12958180835</v>
      </c>
      <c r="AM115" s="7">
        <f t="shared" si="109"/>
        <v>5493.4490989467549</v>
      </c>
      <c r="AN115" s="7">
        <f t="shared" si="110"/>
        <v>1077.724303730909</v>
      </c>
      <c r="AO115" s="65">
        <f t="shared" si="90"/>
        <v>1.8915045074737888E-2</v>
      </c>
      <c r="AP115" s="7">
        <f t="shared" si="91"/>
        <v>4415.7247952158459</v>
      </c>
      <c r="AQ115" s="65">
        <f t="shared" si="92"/>
        <v>7.7500000000000013E-2</v>
      </c>
      <c r="AR115" s="7">
        <f t="shared" si="111"/>
        <v>84152.594721922418</v>
      </c>
      <c r="AS115" s="7">
        <f t="shared" si="112"/>
        <v>509139.90796432708</v>
      </c>
      <c r="AT115" s="7">
        <f t="shared" si="93"/>
        <v>682647.40527807747</v>
      </c>
      <c r="AU115" s="7">
        <f t="shared" si="78"/>
        <v>593292.50268624956</v>
      </c>
      <c r="AW115">
        <v>108</v>
      </c>
      <c r="AX115" s="160">
        <v>48122</v>
      </c>
      <c r="AY115" s="7">
        <f t="shared" si="113"/>
        <v>680506.25685144647</v>
      </c>
      <c r="AZ115" s="7">
        <f t="shared" si="114"/>
        <v>5361.5768515826985</v>
      </c>
      <c r="BA115" s="7">
        <f t="shared" si="115"/>
        <v>1108.4127462611586</v>
      </c>
      <c r="BB115" s="65">
        <f t="shared" si="94"/>
        <v>1.9545673270771238E-2</v>
      </c>
      <c r="BC115" s="7">
        <f t="shared" si="95"/>
        <v>4253.1641053215399</v>
      </c>
      <c r="BD115" s="65">
        <f t="shared" si="96"/>
        <v>7.4999999999999997E-2</v>
      </c>
      <c r="BE115" s="7">
        <f t="shared" si="116"/>
        <v>87402.15589481451</v>
      </c>
      <c r="BF115" s="7">
        <f t="shared" si="117"/>
        <v>491648.14407611691</v>
      </c>
      <c r="BG115" s="7">
        <f t="shared" si="97"/>
        <v>679397.84410518536</v>
      </c>
      <c r="BH115" s="7">
        <f t="shared" si="79"/>
        <v>579050.29997093137</v>
      </c>
      <c r="BJ115">
        <v>108</v>
      </c>
      <c r="BK115" s="160">
        <v>48122</v>
      </c>
      <c r="BL115" s="7">
        <f t="shared" si="118"/>
        <v>677191.19768264296</v>
      </c>
      <c r="BM115" s="7">
        <f t="shared" si="119"/>
        <v>5230.927715470877</v>
      </c>
      <c r="BN115" s="7">
        <f t="shared" si="120"/>
        <v>1139.5642294715758</v>
      </c>
      <c r="BO115" s="65">
        <f t="shared" si="98"/>
        <v>2.0193367545907497E-2</v>
      </c>
      <c r="BP115" s="7">
        <f t="shared" si="99"/>
        <v>4091.3634859993012</v>
      </c>
      <c r="BQ115" s="65">
        <f t="shared" si="100"/>
        <v>7.2499999999999995E-2</v>
      </c>
      <c r="BR115" s="7">
        <f t="shared" si="121"/>
        <v>90748.366546828474</v>
      </c>
      <c r="BS115" s="7">
        <f t="shared" si="122"/>
        <v>474191.826724026</v>
      </c>
      <c r="BT115" s="7">
        <f t="shared" si="101"/>
        <v>676051.63345317135</v>
      </c>
      <c r="BU115" s="7">
        <f t="shared" si="80"/>
        <v>564940.19327085442</v>
      </c>
      <c r="BW115">
        <v>108</v>
      </c>
      <c r="BX115" s="160">
        <v>48122</v>
      </c>
      <c r="BY115" s="7">
        <f t="shared" si="123"/>
        <v>673778.91356310598</v>
      </c>
      <c r="BZ115" s="7">
        <f t="shared" si="124"/>
        <v>5101.5395330339725</v>
      </c>
      <c r="CA115" s="7">
        <f t="shared" si="125"/>
        <v>1171.1625372491876</v>
      </c>
      <c r="CB115" s="65">
        <f t="shared" si="102"/>
        <v>2.0858400528846414E-2</v>
      </c>
      <c r="CC115" s="7">
        <f t="shared" si="103"/>
        <v>3930.3769957847849</v>
      </c>
      <c r="CD115" s="65">
        <f t="shared" si="104"/>
        <v>7.0000000000000007E-2</v>
      </c>
      <c r="CE115" s="7">
        <f t="shared" si="126"/>
        <v>94192.248974143688</v>
      </c>
      <c r="CF115" s="7">
        <f t="shared" si="127"/>
        <v>456774.02059352538</v>
      </c>
      <c r="CG115" s="7">
        <f t="shared" si="105"/>
        <v>672607.75102585682</v>
      </c>
      <c r="CH115" s="7">
        <f t="shared" si="81"/>
        <v>550966.26956766902</v>
      </c>
    </row>
    <row r="116" spans="10:86" x14ac:dyDescent="0.3">
      <c r="J116">
        <v>109</v>
      </c>
      <c r="K116" s="160">
        <v>48153</v>
      </c>
      <c r="L116" s="7">
        <f t="shared" si="82"/>
        <v>688861.17002483259</v>
      </c>
      <c r="M116" s="7">
        <f t="shared" si="83"/>
        <v>5760.7123198624959</v>
      </c>
      <c r="N116" s="7">
        <f t="shared" si="68"/>
        <v>1024.7917759417714</v>
      </c>
      <c r="O116" s="65">
        <f t="shared" si="69"/>
        <v>1.785192989010826E-2</v>
      </c>
      <c r="P116" s="7">
        <f t="shared" si="70"/>
        <v>4735.9205439207244</v>
      </c>
      <c r="Q116" s="65">
        <f t="shared" si="71"/>
        <v>8.2500000000000018E-2</v>
      </c>
      <c r="R116" s="7">
        <f t="shared" si="84"/>
        <v>78963.621751109051</v>
      </c>
      <c r="S116" s="7">
        <f t="shared" si="85"/>
        <v>548954.02111390326</v>
      </c>
      <c r="T116" s="7">
        <f t="shared" si="72"/>
        <v>687836.37824889086</v>
      </c>
      <c r="U116" s="7">
        <f t="shared" si="73"/>
        <v>627917.64286501228</v>
      </c>
      <c r="W116">
        <v>109</v>
      </c>
      <c r="X116" s="160">
        <v>48153</v>
      </c>
      <c r="Y116" s="7">
        <f t="shared" si="86"/>
        <v>685801.44100906514</v>
      </c>
      <c r="Z116" s="7">
        <f t="shared" si="106"/>
        <v>5626.5067525070672</v>
      </c>
      <c r="AA116" s="7">
        <f t="shared" si="74"/>
        <v>1054.4971457799656</v>
      </c>
      <c r="AB116" s="65">
        <f t="shared" si="87"/>
        <v>1.8451354856794947E-2</v>
      </c>
      <c r="AC116" s="7">
        <f t="shared" si="88"/>
        <v>4572.0096067271015</v>
      </c>
      <c r="AD116" s="65">
        <f t="shared" si="75"/>
        <v>8.0000000000000016E-2</v>
      </c>
      <c r="AE116" s="7">
        <f t="shared" si="89"/>
        <v>82053.056136714949</v>
      </c>
      <c r="AF116" s="7">
        <f t="shared" si="107"/>
        <v>531236.17988655553</v>
      </c>
      <c r="AG116" s="7">
        <f t="shared" si="76"/>
        <v>684746.94386328512</v>
      </c>
      <c r="AH116" s="7">
        <f t="shared" si="77"/>
        <v>613289.23602327053</v>
      </c>
      <c r="AJ116">
        <v>109</v>
      </c>
      <c r="AK116" s="160">
        <v>48153</v>
      </c>
      <c r="AL116" s="7">
        <f t="shared" si="108"/>
        <v>682647.40527807747</v>
      </c>
      <c r="AM116" s="7">
        <f t="shared" si="109"/>
        <v>5493.4490989467549</v>
      </c>
      <c r="AN116" s="7">
        <f t="shared" si="110"/>
        <v>1084.6846065258378</v>
      </c>
      <c r="AO116" s="65">
        <f t="shared" si="90"/>
        <v>1.9067259580380122E-2</v>
      </c>
      <c r="AP116" s="7">
        <f t="shared" si="91"/>
        <v>4408.7644924209171</v>
      </c>
      <c r="AQ116" s="65">
        <f t="shared" si="92"/>
        <v>7.7499999999999999E-2</v>
      </c>
      <c r="AR116" s="7">
        <f t="shared" si="111"/>
        <v>85237.279328448261</v>
      </c>
      <c r="AS116" s="7">
        <f t="shared" si="112"/>
        <v>513548.67245674803</v>
      </c>
      <c r="AT116" s="7">
        <f t="shared" si="93"/>
        <v>681562.72067155165</v>
      </c>
      <c r="AU116" s="7">
        <f t="shared" si="78"/>
        <v>598785.95178519632</v>
      </c>
      <c r="AW116">
        <v>109</v>
      </c>
      <c r="AX116" s="160">
        <v>48153</v>
      </c>
      <c r="AY116" s="7">
        <f t="shared" si="113"/>
        <v>679397.84410518536</v>
      </c>
      <c r="AZ116" s="7">
        <f t="shared" si="114"/>
        <v>5361.5768515826985</v>
      </c>
      <c r="BA116" s="7">
        <f t="shared" si="115"/>
        <v>1115.34032592529</v>
      </c>
      <c r="BB116" s="65">
        <f t="shared" si="94"/>
        <v>1.9699921080455089E-2</v>
      </c>
      <c r="BC116" s="7">
        <f t="shared" si="95"/>
        <v>4246.2365256574085</v>
      </c>
      <c r="BD116" s="65">
        <f t="shared" si="96"/>
        <v>7.5000000000000011E-2</v>
      </c>
      <c r="BE116" s="7">
        <f t="shared" si="116"/>
        <v>88517.496220739806</v>
      </c>
      <c r="BF116" s="7">
        <f t="shared" si="117"/>
        <v>495894.38060177432</v>
      </c>
      <c r="BG116" s="7">
        <f t="shared" si="97"/>
        <v>678282.50377926009</v>
      </c>
      <c r="BH116" s="7">
        <f t="shared" si="79"/>
        <v>584411.87682251411</v>
      </c>
      <c r="BJ116">
        <v>109</v>
      </c>
      <c r="BK116" s="160">
        <v>48153</v>
      </c>
      <c r="BL116" s="7">
        <f t="shared" si="118"/>
        <v>676051.63345317135</v>
      </c>
      <c r="BM116" s="7">
        <f t="shared" si="119"/>
        <v>5230.927715470877</v>
      </c>
      <c r="BN116" s="7">
        <f t="shared" si="120"/>
        <v>1146.4490966913004</v>
      </c>
      <c r="BO116" s="65">
        <f t="shared" si="98"/>
        <v>2.0349613076186067E-2</v>
      </c>
      <c r="BP116" s="7">
        <f t="shared" si="99"/>
        <v>4084.4786187795767</v>
      </c>
      <c r="BQ116" s="65">
        <f t="shared" si="100"/>
        <v>7.2499999999999995E-2</v>
      </c>
      <c r="BR116" s="7">
        <f t="shared" si="121"/>
        <v>91894.815643519774</v>
      </c>
      <c r="BS116" s="7">
        <f t="shared" si="122"/>
        <v>478276.30534280557</v>
      </c>
      <c r="BT116" s="7">
        <f t="shared" si="101"/>
        <v>674905.18435648002</v>
      </c>
      <c r="BU116" s="7">
        <f t="shared" si="80"/>
        <v>570171.12098632532</v>
      </c>
      <c r="BW116">
        <v>109</v>
      </c>
      <c r="BX116" s="160">
        <v>48153</v>
      </c>
      <c r="BY116" s="7">
        <f t="shared" si="123"/>
        <v>672607.75102585682</v>
      </c>
      <c r="BZ116" s="7">
        <f t="shared" si="124"/>
        <v>5101.5395330339725</v>
      </c>
      <c r="CA116" s="7">
        <f t="shared" si="125"/>
        <v>1177.994318716474</v>
      </c>
      <c r="CB116" s="65">
        <f t="shared" si="102"/>
        <v>2.1016605596705748E-2</v>
      </c>
      <c r="CC116" s="7">
        <f t="shared" si="103"/>
        <v>3923.5452143174984</v>
      </c>
      <c r="CD116" s="65">
        <f t="shared" si="104"/>
        <v>7.0000000000000007E-2</v>
      </c>
      <c r="CE116" s="7">
        <f t="shared" si="126"/>
        <v>95370.243292860163</v>
      </c>
      <c r="CF116" s="7">
        <f t="shared" si="127"/>
        <v>460697.56580784288</v>
      </c>
      <c r="CG116" s="7">
        <f t="shared" si="105"/>
        <v>671429.75670714036</v>
      </c>
      <c r="CH116" s="7">
        <f t="shared" si="81"/>
        <v>556067.8091007031</v>
      </c>
    </row>
    <row r="117" spans="10:86" x14ac:dyDescent="0.3">
      <c r="J117">
        <v>110</v>
      </c>
      <c r="K117" s="160">
        <v>48183</v>
      </c>
      <c r="L117" s="7">
        <f t="shared" si="82"/>
        <v>687836.37824889086</v>
      </c>
      <c r="M117" s="7">
        <f t="shared" si="83"/>
        <v>5760.7123198624959</v>
      </c>
      <c r="N117" s="7">
        <f t="shared" si="68"/>
        <v>1031.8372194013709</v>
      </c>
      <c r="O117" s="65">
        <f t="shared" si="69"/>
        <v>1.8001441948067562E-2</v>
      </c>
      <c r="P117" s="7">
        <f t="shared" si="70"/>
        <v>4728.8751004611249</v>
      </c>
      <c r="Q117" s="65">
        <f t="shared" si="71"/>
        <v>8.2500000000000004E-2</v>
      </c>
      <c r="R117" s="7">
        <f t="shared" si="84"/>
        <v>79995.458970510415</v>
      </c>
      <c r="S117" s="7">
        <f t="shared" si="85"/>
        <v>553682.89621436433</v>
      </c>
      <c r="T117" s="7">
        <f t="shared" si="72"/>
        <v>686804.54102948948</v>
      </c>
      <c r="U117" s="7">
        <f t="shared" si="73"/>
        <v>633678.35518487473</v>
      </c>
      <c r="W117">
        <v>110</v>
      </c>
      <c r="X117" s="160">
        <v>48183</v>
      </c>
      <c r="Y117" s="7">
        <f t="shared" si="86"/>
        <v>684746.94386328512</v>
      </c>
      <c r="Z117" s="7">
        <f t="shared" si="106"/>
        <v>5626.5067525070672</v>
      </c>
      <c r="AA117" s="7">
        <f t="shared" si="74"/>
        <v>1061.5271267518328</v>
      </c>
      <c r="AB117" s="65">
        <f t="shared" si="87"/>
        <v>1.8602968052918094E-2</v>
      </c>
      <c r="AC117" s="7">
        <f t="shared" si="88"/>
        <v>4564.9796257552343</v>
      </c>
      <c r="AD117" s="65">
        <f t="shared" si="75"/>
        <v>0.08</v>
      </c>
      <c r="AE117" s="7">
        <f t="shared" si="89"/>
        <v>83114.583263466775</v>
      </c>
      <c r="AF117" s="7">
        <f t="shared" si="107"/>
        <v>535801.15951231075</v>
      </c>
      <c r="AG117" s="7">
        <f t="shared" si="76"/>
        <v>683685.41673653328</v>
      </c>
      <c r="AH117" s="7">
        <f t="shared" si="77"/>
        <v>618915.74277577759</v>
      </c>
      <c r="AJ117">
        <v>110</v>
      </c>
      <c r="AK117" s="160">
        <v>48183</v>
      </c>
      <c r="AL117" s="7">
        <f t="shared" si="108"/>
        <v>681562.72067155165</v>
      </c>
      <c r="AM117" s="7">
        <f t="shared" si="109"/>
        <v>5493.4490989467549</v>
      </c>
      <c r="AN117" s="7">
        <f t="shared" si="110"/>
        <v>1091.6898612763171</v>
      </c>
      <c r="AO117" s="65">
        <f t="shared" si="90"/>
        <v>1.9220943191270715E-2</v>
      </c>
      <c r="AP117" s="7">
        <f t="shared" si="91"/>
        <v>4401.7592376704379</v>
      </c>
      <c r="AQ117" s="65">
        <f t="shared" si="92"/>
        <v>7.7499999999999999E-2</v>
      </c>
      <c r="AR117" s="7">
        <f t="shared" si="111"/>
        <v>86328.969189724579</v>
      </c>
      <c r="AS117" s="7">
        <f t="shared" si="112"/>
        <v>517950.43169441848</v>
      </c>
      <c r="AT117" s="7">
        <f t="shared" si="93"/>
        <v>680471.03081027535</v>
      </c>
      <c r="AU117" s="7">
        <f t="shared" si="78"/>
        <v>604279.40088414308</v>
      </c>
      <c r="AW117">
        <v>110</v>
      </c>
      <c r="AX117" s="160">
        <v>48183</v>
      </c>
      <c r="AY117" s="7">
        <f t="shared" si="113"/>
        <v>678282.50377926009</v>
      </c>
      <c r="AZ117" s="7">
        <f t="shared" si="114"/>
        <v>5361.5768515826985</v>
      </c>
      <c r="BA117" s="7">
        <f t="shared" si="115"/>
        <v>1122.3112029623235</v>
      </c>
      <c r="BB117" s="65">
        <f t="shared" si="94"/>
        <v>1.9855641801916235E-2</v>
      </c>
      <c r="BC117" s="7">
        <f t="shared" si="95"/>
        <v>4239.265648620375</v>
      </c>
      <c r="BD117" s="65">
        <f t="shared" si="96"/>
        <v>7.4999999999999997E-2</v>
      </c>
      <c r="BE117" s="7">
        <f t="shared" si="116"/>
        <v>89639.807423702136</v>
      </c>
      <c r="BF117" s="7">
        <f t="shared" si="117"/>
        <v>500133.6462503947</v>
      </c>
      <c r="BG117" s="7">
        <f t="shared" si="97"/>
        <v>677160.19257629779</v>
      </c>
      <c r="BH117" s="7">
        <f t="shared" si="79"/>
        <v>589773.45367409685</v>
      </c>
      <c r="BJ117">
        <v>110</v>
      </c>
      <c r="BK117" s="160">
        <v>48183</v>
      </c>
      <c r="BL117" s="7">
        <f t="shared" si="118"/>
        <v>674905.18435648002</v>
      </c>
      <c r="BM117" s="7">
        <f t="shared" si="119"/>
        <v>5230.927715470877</v>
      </c>
      <c r="BN117" s="7">
        <f t="shared" si="120"/>
        <v>1153.3755599838105</v>
      </c>
      <c r="BO117" s="65">
        <f t="shared" si="98"/>
        <v>2.0507335016255068E-2</v>
      </c>
      <c r="BP117" s="7">
        <f t="shared" si="99"/>
        <v>4077.5521554870666</v>
      </c>
      <c r="BQ117" s="65">
        <f t="shared" si="100"/>
        <v>7.2499999999999995E-2</v>
      </c>
      <c r="BR117" s="7">
        <f t="shared" si="121"/>
        <v>93048.191203503578</v>
      </c>
      <c r="BS117" s="7">
        <f t="shared" si="122"/>
        <v>482353.85749829264</v>
      </c>
      <c r="BT117" s="7">
        <f t="shared" si="101"/>
        <v>673751.80879649625</v>
      </c>
      <c r="BU117" s="7">
        <f t="shared" si="80"/>
        <v>575402.04870179622</v>
      </c>
      <c r="BW117">
        <v>110</v>
      </c>
      <c r="BX117" s="160">
        <v>48183</v>
      </c>
      <c r="BY117" s="7">
        <f t="shared" si="123"/>
        <v>671429.75670714036</v>
      </c>
      <c r="BZ117" s="7">
        <f t="shared" si="124"/>
        <v>5101.5395330339725</v>
      </c>
      <c r="CA117" s="7">
        <f t="shared" si="125"/>
        <v>1184.8659522423204</v>
      </c>
      <c r="CB117" s="65">
        <f t="shared" si="102"/>
        <v>2.1176290274411425E-2</v>
      </c>
      <c r="CC117" s="7">
        <f t="shared" si="103"/>
        <v>3916.6735807916521</v>
      </c>
      <c r="CD117" s="65">
        <f t="shared" si="104"/>
        <v>7.0000000000000007E-2</v>
      </c>
      <c r="CE117" s="7">
        <f t="shared" si="126"/>
        <v>96555.109245102489</v>
      </c>
      <c r="CF117" s="7">
        <f t="shared" si="127"/>
        <v>464614.23938863451</v>
      </c>
      <c r="CG117" s="7">
        <f t="shared" si="105"/>
        <v>670244.89075489808</v>
      </c>
      <c r="CH117" s="7">
        <f t="shared" si="81"/>
        <v>561169.34863373695</v>
      </c>
    </row>
    <row r="118" spans="10:86" x14ac:dyDescent="0.3">
      <c r="J118">
        <v>111</v>
      </c>
      <c r="K118" s="160">
        <v>48214</v>
      </c>
      <c r="L118" s="7">
        <f t="shared" si="82"/>
        <v>686804.54102948948</v>
      </c>
      <c r="M118" s="7">
        <f t="shared" si="83"/>
        <v>5760.7123198624959</v>
      </c>
      <c r="N118" s="7">
        <f t="shared" si="68"/>
        <v>1038.9311002847553</v>
      </c>
      <c r="O118" s="65">
        <f t="shared" si="69"/>
        <v>1.81524326917369E-2</v>
      </c>
      <c r="P118" s="7">
        <f t="shared" si="70"/>
        <v>4721.7812195777406</v>
      </c>
      <c r="Q118" s="65">
        <f t="shared" si="71"/>
        <v>8.2500000000000018E-2</v>
      </c>
      <c r="R118" s="7">
        <f t="shared" si="84"/>
        <v>81034.390070795169</v>
      </c>
      <c r="S118" s="7">
        <f t="shared" si="85"/>
        <v>558404.6774339421</v>
      </c>
      <c r="T118" s="7">
        <f t="shared" si="72"/>
        <v>685765.60992920469</v>
      </c>
      <c r="U118" s="7">
        <f t="shared" si="73"/>
        <v>639439.06750473729</v>
      </c>
      <c r="W118">
        <v>111</v>
      </c>
      <c r="X118" s="160">
        <v>48214</v>
      </c>
      <c r="Y118" s="7">
        <f t="shared" si="86"/>
        <v>683685.41673653328</v>
      </c>
      <c r="Z118" s="7">
        <f t="shared" si="106"/>
        <v>5626.5067525070672</v>
      </c>
      <c r="AA118" s="7">
        <f t="shared" si="74"/>
        <v>1068.6039742635121</v>
      </c>
      <c r="AB118" s="65">
        <f t="shared" si="87"/>
        <v>1.8756064378807343E-2</v>
      </c>
      <c r="AC118" s="7">
        <f t="shared" si="88"/>
        <v>4557.9027782435551</v>
      </c>
      <c r="AD118" s="65">
        <f t="shared" si="75"/>
        <v>7.9999999999999988E-2</v>
      </c>
      <c r="AE118" s="7">
        <f t="shared" si="89"/>
        <v>84183.187237730293</v>
      </c>
      <c r="AF118" s="7">
        <f t="shared" si="107"/>
        <v>540359.06229055428</v>
      </c>
      <c r="AG118" s="7">
        <f t="shared" si="76"/>
        <v>682616.81276226975</v>
      </c>
      <c r="AH118" s="7">
        <f t="shared" si="77"/>
        <v>624542.24952828453</v>
      </c>
      <c r="AJ118">
        <v>111</v>
      </c>
      <c r="AK118" s="160">
        <v>48214</v>
      </c>
      <c r="AL118" s="7">
        <f t="shared" si="108"/>
        <v>680471.03081027535</v>
      </c>
      <c r="AM118" s="7">
        <f t="shared" si="109"/>
        <v>5493.4490989467549</v>
      </c>
      <c r="AN118" s="7">
        <f t="shared" si="110"/>
        <v>1098.7403582970601</v>
      </c>
      <c r="AO118" s="65">
        <f t="shared" si="90"/>
        <v>1.9376114048330218E-2</v>
      </c>
      <c r="AP118" s="7">
        <f t="shared" si="91"/>
        <v>4394.7087406496948</v>
      </c>
      <c r="AQ118" s="65">
        <f t="shared" si="92"/>
        <v>7.7499999999999999E-2</v>
      </c>
      <c r="AR118" s="7">
        <f t="shared" si="111"/>
        <v>87427.709548021638</v>
      </c>
      <c r="AS118" s="7">
        <f t="shared" si="112"/>
        <v>522345.14043506817</v>
      </c>
      <c r="AT118" s="7">
        <f t="shared" si="93"/>
        <v>679372.29045197833</v>
      </c>
      <c r="AU118" s="7">
        <f t="shared" si="78"/>
        <v>609772.84998308984</v>
      </c>
      <c r="AW118">
        <v>111</v>
      </c>
      <c r="AX118" s="160">
        <v>48214</v>
      </c>
      <c r="AY118" s="7">
        <f t="shared" si="113"/>
        <v>677160.19257629779</v>
      </c>
      <c r="AZ118" s="7">
        <f t="shared" si="114"/>
        <v>5361.5768515826985</v>
      </c>
      <c r="BA118" s="7">
        <f t="shared" si="115"/>
        <v>1129.3256479808379</v>
      </c>
      <c r="BB118" s="65">
        <f t="shared" si="94"/>
        <v>2.0012853567500748E-2</v>
      </c>
      <c r="BC118" s="7">
        <f t="shared" si="95"/>
        <v>4232.2512036018607</v>
      </c>
      <c r="BD118" s="65">
        <f t="shared" si="96"/>
        <v>7.4999999999999997E-2</v>
      </c>
      <c r="BE118" s="7">
        <f t="shared" si="116"/>
        <v>90769.133071682969</v>
      </c>
      <c r="BF118" s="7">
        <f t="shared" si="117"/>
        <v>504365.89745399659</v>
      </c>
      <c r="BG118" s="7">
        <f t="shared" si="97"/>
        <v>676030.866928317</v>
      </c>
      <c r="BH118" s="7">
        <f t="shared" si="79"/>
        <v>595135.03052567958</v>
      </c>
      <c r="BJ118">
        <v>111</v>
      </c>
      <c r="BK118" s="160">
        <v>48214</v>
      </c>
      <c r="BL118" s="7">
        <f t="shared" si="118"/>
        <v>673751.80879649625</v>
      </c>
      <c r="BM118" s="7">
        <f t="shared" si="119"/>
        <v>5230.927715470877</v>
      </c>
      <c r="BN118" s="7">
        <f t="shared" si="120"/>
        <v>1160.3438706587121</v>
      </c>
      <c r="BO118" s="65">
        <f t="shared" si="98"/>
        <v>2.0666551489897766E-2</v>
      </c>
      <c r="BP118" s="7">
        <f t="shared" si="99"/>
        <v>4070.5838448121649</v>
      </c>
      <c r="BQ118" s="65">
        <f t="shared" si="100"/>
        <v>7.2499999999999995E-2</v>
      </c>
      <c r="BR118" s="7">
        <f t="shared" si="121"/>
        <v>94208.535074162297</v>
      </c>
      <c r="BS118" s="7">
        <f t="shared" si="122"/>
        <v>486424.44134310482</v>
      </c>
      <c r="BT118" s="7">
        <f t="shared" si="101"/>
        <v>672591.46492583759</v>
      </c>
      <c r="BU118" s="7">
        <f t="shared" si="80"/>
        <v>580632.97641726711</v>
      </c>
      <c r="BW118">
        <v>111</v>
      </c>
      <c r="BX118" s="160">
        <v>48214</v>
      </c>
      <c r="BY118" s="7">
        <f t="shared" si="123"/>
        <v>670244.89075489808</v>
      </c>
      <c r="BZ118" s="7">
        <f t="shared" si="124"/>
        <v>5101.5395330339725</v>
      </c>
      <c r="CA118" s="7">
        <f t="shared" si="125"/>
        <v>1191.7776702970668</v>
      </c>
      <c r="CB118" s="65">
        <f t="shared" si="102"/>
        <v>2.1337472677273504E-2</v>
      </c>
      <c r="CC118" s="7">
        <f t="shared" si="103"/>
        <v>3909.7618627369056</v>
      </c>
      <c r="CD118" s="65">
        <f t="shared" si="104"/>
        <v>7.0000000000000007E-2</v>
      </c>
      <c r="CE118" s="7">
        <f t="shared" si="126"/>
        <v>97746.886915399562</v>
      </c>
      <c r="CF118" s="7">
        <f t="shared" si="127"/>
        <v>468524.0012513714</v>
      </c>
      <c r="CG118" s="7">
        <f t="shared" si="105"/>
        <v>669053.11308460101</v>
      </c>
      <c r="CH118" s="7">
        <f t="shared" si="81"/>
        <v>566270.88816677092</v>
      </c>
    </row>
    <row r="119" spans="10:86" x14ac:dyDescent="0.3">
      <c r="J119">
        <v>112</v>
      </c>
      <c r="K119" s="160">
        <v>48245</v>
      </c>
      <c r="L119" s="7">
        <f t="shared" si="82"/>
        <v>685765.60992920469</v>
      </c>
      <c r="M119" s="7">
        <f t="shared" si="83"/>
        <v>5760.7123198624959</v>
      </c>
      <c r="N119" s="7">
        <f t="shared" si="68"/>
        <v>1046.0737515992132</v>
      </c>
      <c r="O119" s="65">
        <f t="shared" si="69"/>
        <v>1.8304920569706701E-2</v>
      </c>
      <c r="P119" s="7">
        <f t="shared" si="70"/>
        <v>4714.6385682632827</v>
      </c>
      <c r="Q119" s="65">
        <f t="shared" si="71"/>
        <v>8.2500000000000018E-2</v>
      </c>
      <c r="R119" s="7">
        <f t="shared" si="84"/>
        <v>82080.463822394377</v>
      </c>
      <c r="S119" s="7">
        <f t="shared" si="85"/>
        <v>563119.31600220536</v>
      </c>
      <c r="T119" s="7">
        <f t="shared" si="72"/>
        <v>684719.53617760551</v>
      </c>
      <c r="U119" s="7">
        <f t="shared" si="73"/>
        <v>645199.77982459974</v>
      </c>
      <c r="W119">
        <v>112</v>
      </c>
      <c r="X119" s="160">
        <v>48245</v>
      </c>
      <c r="Y119" s="7">
        <f t="shared" si="86"/>
        <v>682616.81276226975</v>
      </c>
      <c r="Z119" s="7">
        <f t="shared" si="106"/>
        <v>5626.5067525070672</v>
      </c>
      <c r="AA119" s="7">
        <f t="shared" si="74"/>
        <v>1075.7280007586023</v>
      </c>
      <c r="AB119" s="65">
        <f t="shared" si="87"/>
        <v>1.8910662274588399E-2</v>
      </c>
      <c r="AC119" s="7">
        <f t="shared" si="88"/>
        <v>4550.7787517484649</v>
      </c>
      <c r="AD119" s="65">
        <f t="shared" si="75"/>
        <v>7.9999999999999988E-2</v>
      </c>
      <c r="AE119" s="7">
        <f t="shared" si="89"/>
        <v>85258.915238488902</v>
      </c>
      <c r="AF119" s="7">
        <f t="shared" si="107"/>
        <v>544909.84104230278</v>
      </c>
      <c r="AG119" s="7">
        <f t="shared" si="76"/>
        <v>681541.08476151119</v>
      </c>
      <c r="AH119" s="7">
        <f t="shared" si="77"/>
        <v>630168.75628079171</v>
      </c>
      <c r="AJ119">
        <v>112</v>
      </c>
      <c r="AK119" s="160">
        <v>48245</v>
      </c>
      <c r="AL119" s="7">
        <f t="shared" si="108"/>
        <v>679372.29045197833</v>
      </c>
      <c r="AM119" s="7">
        <f t="shared" si="109"/>
        <v>5493.4490989467549</v>
      </c>
      <c r="AN119" s="7">
        <f t="shared" si="110"/>
        <v>1105.8363897777281</v>
      </c>
      <c r="AO119" s="65">
        <f t="shared" si="90"/>
        <v>1.9532790583060636E-2</v>
      </c>
      <c r="AP119" s="7">
        <f t="shared" si="91"/>
        <v>4387.6127091690269</v>
      </c>
      <c r="AQ119" s="65">
        <f t="shared" si="92"/>
        <v>7.7499999999999999E-2</v>
      </c>
      <c r="AR119" s="7">
        <f t="shared" si="111"/>
        <v>88533.545937799368</v>
      </c>
      <c r="AS119" s="7">
        <f t="shared" si="112"/>
        <v>526732.75314423721</v>
      </c>
      <c r="AT119" s="7">
        <f t="shared" si="93"/>
        <v>678266.45406220062</v>
      </c>
      <c r="AU119" s="7">
        <f t="shared" si="78"/>
        <v>615266.2990820366</v>
      </c>
      <c r="AW119">
        <v>112</v>
      </c>
      <c r="AX119" s="160">
        <v>48245</v>
      </c>
      <c r="AY119" s="7">
        <f t="shared" si="113"/>
        <v>676030.866928317</v>
      </c>
      <c r="AZ119" s="7">
        <f t="shared" si="114"/>
        <v>5361.5768515826985</v>
      </c>
      <c r="BA119" s="7">
        <f t="shared" si="115"/>
        <v>1136.3839332807174</v>
      </c>
      <c r="BB119" s="65">
        <f t="shared" si="94"/>
        <v>2.0171574800022511E-2</v>
      </c>
      <c r="BC119" s="7">
        <f t="shared" si="95"/>
        <v>4225.1929183019811</v>
      </c>
      <c r="BD119" s="65">
        <f t="shared" si="96"/>
        <v>7.4999999999999997E-2</v>
      </c>
      <c r="BE119" s="7">
        <f t="shared" si="116"/>
        <v>91905.51700496368</v>
      </c>
      <c r="BF119" s="7">
        <f t="shared" si="117"/>
        <v>508591.09037229855</v>
      </c>
      <c r="BG119" s="7">
        <f t="shared" si="97"/>
        <v>674894.48299503629</v>
      </c>
      <c r="BH119" s="7">
        <f t="shared" si="79"/>
        <v>600496.6073772622</v>
      </c>
      <c r="BJ119">
        <v>112</v>
      </c>
      <c r="BK119" s="160">
        <v>48245</v>
      </c>
      <c r="BL119" s="7">
        <f t="shared" si="118"/>
        <v>672591.46492583759</v>
      </c>
      <c r="BM119" s="7">
        <f t="shared" si="119"/>
        <v>5230.927715470877</v>
      </c>
      <c r="BN119" s="7">
        <f t="shared" si="120"/>
        <v>1167.3542815439419</v>
      </c>
      <c r="BO119" s="65">
        <f t="shared" si="98"/>
        <v>2.0827280911261493E-2</v>
      </c>
      <c r="BP119" s="7">
        <f t="shared" si="99"/>
        <v>4063.5734339269352</v>
      </c>
      <c r="BQ119" s="65">
        <f t="shared" si="100"/>
        <v>7.2499999999999995E-2</v>
      </c>
      <c r="BR119" s="7">
        <f t="shared" si="121"/>
        <v>95375.88935570624</v>
      </c>
      <c r="BS119" s="7">
        <f t="shared" si="122"/>
        <v>490488.01477703173</v>
      </c>
      <c r="BT119" s="7">
        <f t="shared" si="101"/>
        <v>671424.1106442936</v>
      </c>
      <c r="BU119" s="7">
        <f t="shared" si="80"/>
        <v>585863.90413273801</v>
      </c>
      <c r="BW119">
        <v>112</v>
      </c>
      <c r="BX119" s="160">
        <v>48245</v>
      </c>
      <c r="BY119" s="7">
        <f t="shared" si="123"/>
        <v>669053.11308460101</v>
      </c>
      <c r="BZ119" s="7">
        <f t="shared" si="124"/>
        <v>5101.5395330339725</v>
      </c>
      <c r="CA119" s="7">
        <f t="shared" si="125"/>
        <v>1198.7297067071331</v>
      </c>
      <c r="CB119" s="65">
        <f t="shared" si="102"/>
        <v>2.1500171210871659E-2</v>
      </c>
      <c r="CC119" s="7">
        <f t="shared" si="103"/>
        <v>3902.8098263268394</v>
      </c>
      <c r="CD119" s="65">
        <f t="shared" si="104"/>
        <v>7.0000000000000007E-2</v>
      </c>
      <c r="CE119" s="7">
        <f t="shared" si="126"/>
        <v>98945.616622106696</v>
      </c>
      <c r="CF119" s="7">
        <f t="shared" si="127"/>
        <v>472426.81107769825</v>
      </c>
      <c r="CG119" s="7">
        <f t="shared" si="105"/>
        <v>667854.38337789383</v>
      </c>
      <c r="CH119" s="7">
        <f t="shared" si="81"/>
        <v>571372.427699805</v>
      </c>
    </row>
    <row r="120" spans="10:86" x14ac:dyDescent="0.3">
      <c r="J120">
        <v>113</v>
      </c>
      <c r="K120" s="160">
        <v>48274</v>
      </c>
      <c r="L120" s="7">
        <f t="shared" si="82"/>
        <v>684719.53617760551</v>
      </c>
      <c r="M120" s="7">
        <f t="shared" si="83"/>
        <v>5760.7123198624959</v>
      </c>
      <c r="N120" s="7">
        <f t="shared" si="68"/>
        <v>1053.2655086414579</v>
      </c>
      <c r="O120" s="65">
        <f t="shared" si="69"/>
        <v>1.8458924327257823E-2</v>
      </c>
      <c r="P120" s="7">
        <f t="shared" si="70"/>
        <v>4707.4468112210379</v>
      </c>
      <c r="Q120" s="65">
        <f t="shared" si="71"/>
        <v>8.2500000000000004E-2</v>
      </c>
      <c r="R120" s="7">
        <f t="shared" si="84"/>
        <v>83133.729331035836</v>
      </c>
      <c r="S120" s="7">
        <f t="shared" si="85"/>
        <v>567826.76281342644</v>
      </c>
      <c r="T120" s="7">
        <f t="shared" si="72"/>
        <v>683666.27066896402</v>
      </c>
      <c r="U120" s="7">
        <f t="shared" si="73"/>
        <v>650960.4921444623</v>
      </c>
      <c r="W120">
        <v>113</v>
      </c>
      <c r="X120" s="160">
        <v>48274</v>
      </c>
      <c r="Y120" s="7">
        <f t="shared" si="86"/>
        <v>681541.08476151119</v>
      </c>
      <c r="Z120" s="7">
        <f t="shared" si="106"/>
        <v>5626.5067525070672</v>
      </c>
      <c r="AA120" s="7">
        <f t="shared" si="74"/>
        <v>1082.899520763659</v>
      </c>
      <c r="AB120" s="65">
        <f t="shared" si="87"/>
        <v>1.9066780476940905E-2</v>
      </c>
      <c r="AC120" s="7">
        <f t="shared" si="88"/>
        <v>4543.6072317434082</v>
      </c>
      <c r="AD120" s="65">
        <f t="shared" si="75"/>
        <v>0.08</v>
      </c>
      <c r="AE120" s="7">
        <f t="shared" si="89"/>
        <v>86341.814759252564</v>
      </c>
      <c r="AF120" s="7">
        <f t="shared" si="107"/>
        <v>549453.44827404618</v>
      </c>
      <c r="AG120" s="7">
        <f t="shared" si="76"/>
        <v>680458.18524074752</v>
      </c>
      <c r="AH120" s="7">
        <f t="shared" si="77"/>
        <v>635795.26303329878</v>
      </c>
      <c r="AJ120">
        <v>113</v>
      </c>
      <c r="AK120" s="160">
        <v>48274</v>
      </c>
      <c r="AL120" s="7">
        <f t="shared" si="108"/>
        <v>678266.45406220062</v>
      </c>
      <c r="AM120" s="7">
        <f t="shared" si="109"/>
        <v>5493.4490989467549</v>
      </c>
      <c r="AN120" s="7">
        <f t="shared" si="110"/>
        <v>1112.9782497950428</v>
      </c>
      <c r="AO120" s="65">
        <f t="shared" si="90"/>
        <v>1.9690991523392844E-2</v>
      </c>
      <c r="AP120" s="7">
        <f t="shared" si="91"/>
        <v>4380.4708491517122</v>
      </c>
      <c r="AQ120" s="65">
        <f t="shared" si="92"/>
        <v>7.7499999999999999E-2</v>
      </c>
      <c r="AR120" s="7">
        <f t="shared" si="111"/>
        <v>89646.524187594405</v>
      </c>
      <c r="AS120" s="7">
        <f t="shared" si="112"/>
        <v>531113.22399338894</v>
      </c>
      <c r="AT120" s="7">
        <f t="shared" si="93"/>
        <v>677153.47581240558</v>
      </c>
      <c r="AU120" s="7">
        <f t="shared" si="78"/>
        <v>620759.74818098336</v>
      </c>
      <c r="AW120">
        <v>113</v>
      </c>
      <c r="AX120" s="160">
        <v>48274</v>
      </c>
      <c r="AY120" s="7">
        <f t="shared" si="113"/>
        <v>674894.48299503629</v>
      </c>
      <c r="AZ120" s="7">
        <f t="shared" si="114"/>
        <v>5361.5768515826985</v>
      </c>
      <c r="BA120" s="7">
        <f t="shared" si="115"/>
        <v>1143.4863328637221</v>
      </c>
      <c r="BB120" s="65">
        <f t="shared" si="94"/>
        <v>2.0331824218609868E-2</v>
      </c>
      <c r="BC120" s="7">
        <f t="shared" si="95"/>
        <v>4218.0905187189765</v>
      </c>
      <c r="BD120" s="65">
        <f t="shared" si="96"/>
        <v>7.4999999999999997E-2</v>
      </c>
      <c r="BE120" s="7">
        <f t="shared" si="116"/>
        <v>93049.003337827395</v>
      </c>
      <c r="BF120" s="7">
        <f t="shared" si="117"/>
        <v>512809.18089101755</v>
      </c>
      <c r="BG120" s="7">
        <f t="shared" si="97"/>
        <v>673750.99666217261</v>
      </c>
      <c r="BH120" s="7">
        <f t="shared" si="79"/>
        <v>605858.18422884494</v>
      </c>
      <c r="BJ120">
        <v>113</v>
      </c>
      <c r="BK120" s="160">
        <v>48274</v>
      </c>
      <c r="BL120" s="7">
        <f t="shared" si="118"/>
        <v>671424.1106442936</v>
      </c>
      <c r="BM120" s="7">
        <f t="shared" si="119"/>
        <v>5230.927715470877</v>
      </c>
      <c r="BN120" s="7">
        <f t="shared" si="120"/>
        <v>1174.4070469949365</v>
      </c>
      <c r="BO120" s="65">
        <f t="shared" si="98"/>
        <v>2.0989541990703624E-2</v>
      </c>
      <c r="BP120" s="7">
        <f t="shared" si="99"/>
        <v>4056.5206684759405</v>
      </c>
      <c r="BQ120" s="65">
        <f t="shared" si="100"/>
        <v>7.2499999999999995E-2</v>
      </c>
      <c r="BR120" s="7">
        <f t="shared" si="121"/>
        <v>96550.296402701177</v>
      </c>
      <c r="BS120" s="7">
        <f t="shared" si="122"/>
        <v>494544.53544550767</v>
      </c>
      <c r="BT120" s="7">
        <f t="shared" si="101"/>
        <v>670249.70359729871</v>
      </c>
      <c r="BU120" s="7">
        <f t="shared" si="80"/>
        <v>591094.83184820879</v>
      </c>
      <c r="BW120">
        <v>113</v>
      </c>
      <c r="BX120" s="160">
        <v>48274</v>
      </c>
      <c r="BY120" s="7">
        <f t="shared" si="123"/>
        <v>667854.38337789383</v>
      </c>
      <c r="BZ120" s="7">
        <f t="shared" si="124"/>
        <v>5101.5395330339725</v>
      </c>
      <c r="CA120" s="7">
        <f t="shared" si="125"/>
        <v>1205.7222966629251</v>
      </c>
      <c r="CB120" s="65">
        <f t="shared" si="102"/>
        <v>2.1664404576900498E-2</v>
      </c>
      <c r="CC120" s="7">
        <f t="shared" si="103"/>
        <v>3895.8172363710473</v>
      </c>
      <c r="CD120" s="65">
        <f t="shared" si="104"/>
        <v>7.0000000000000007E-2</v>
      </c>
      <c r="CE120" s="7">
        <f t="shared" si="126"/>
        <v>100151.33891876962</v>
      </c>
      <c r="CF120" s="7">
        <f t="shared" si="127"/>
        <v>476322.6283140693</v>
      </c>
      <c r="CG120" s="7">
        <f t="shared" si="105"/>
        <v>666648.66108123085</v>
      </c>
      <c r="CH120" s="7">
        <f t="shared" si="81"/>
        <v>576473.96723283897</v>
      </c>
    </row>
    <row r="121" spans="10:86" x14ac:dyDescent="0.3">
      <c r="J121">
        <v>114</v>
      </c>
      <c r="K121" s="160">
        <v>48305</v>
      </c>
      <c r="L121" s="7">
        <f t="shared" si="82"/>
        <v>683666.27066896402</v>
      </c>
      <c r="M121" s="7">
        <f t="shared" si="83"/>
        <v>5760.7123198624959</v>
      </c>
      <c r="N121" s="7">
        <f t="shared" si="68"/>
        <v>1060.506709013368</v>
      </c>
      <c r="O121" s="65">
        <f t="shared" si="69"/>
        <v>1.861446301235252E-2</v>
      </c>
      <c r="P121" s="7">
        <f t="shared" si="70"/>
        <v>4700.2056108491279</v>
      </c>
      <c r="Q121" s="65">
        <f t="shared" si="71"/>
        <v>8.2500000000000004E-2</v>
      </c>
      <c r="R121" s="7">
        <f t="shared" si="84"/>
        <v>84194.236040049203</v>
      </c>
      <c r="S121" s="7">
        <f t="shared" si="85"/>
        <v>572526.96842427552</v>
      </c>
      <c r="T121" s="7">
        <f t="shared" si="72"/>
        <v>682605.76395995065</v>
      </c>
      <c r="U121" s="7">
        <f t="shared" si="73"/>
        <v>656721.20446432475</v>
      </c>
      <c r="W121">
        <v>114</v>
      </c>
      <c r="X121" s="160">
        <v>48305</v>
      </c>
      <c r="Y121" s="7">
        <f t="shared" si="86"/>
        <v>680458.18524074752</v>
      </c>
      <c r="Z121" s="7">
        <f t="shared" si="106"/>
        <v>5626.5067525070672</v>
      </c>
      <c r="AA121" s="7">
        <f t="shared" si="74"/>
        <v>1090.1188509020831</v>
      </c>
      <c r="AB121" s="65">
        <f t="shared" si="87"/>
        <v>1.922443802508858E-2</v>
      </c>
      <c r="AC121" s="7">
        <f t="shared" si="88"/>
        <v>4536.3879016049841</v>
      </c>
      <c r="AD121" s="65">
        <f t="shared" si="75"/>
        <v>8.0000000000000016E-2</v>
      </c>
      <c r="AE121" s="7">
        <f t="shared" si="89"/>
        <v>87431.933610154651</v>
      </c>
      <c r="AF121" s="7">
        <f t="shared" si="107"/>
        <v>553989.83617565117</v>
      </c>
      <c r="AG121" s="7">
        <f t="shared" si="76"/>
        <v>679368.06638984545</v>
      </c>
      <c r="AH121" s="7">
        <f t="shared" si="77"/>
        <v>641421.76978580584</v>
      </c>
      <c r="AJ121">
        <v>114</v>
      </c>
      <c r="AK121" s="160">
        <v>48305</v>
      </c>
      <c r="AL121" s="7">
        <f t="shared" si="108"/>
        <v>677153.47581240558</v>
      </c>
      <c r="AM121" s="7">
        <f t="shared" si="109"/>
        <v>5493.4490989467549</v>
      </c>
      <c r="AN121" s="7">
        <f t="shared" si="110"/>
        <v>1120.1662343249691</v>
      </c>
      <c r="AO121" s="65">
        <f t="shared" si="90"/>
        <v>1.9850735899675891E-2</v>
      </c>
      <c r="AP121" s="7">
        <f t="shared" si="91"/>
        <v>4373.2828646217858</v>
      </c>
      <c r="AQ121" s="65">
        <f t="shared" si="92"/>
        <v>7.7499999999999999E-2</v>
      </c>
      <c r="AR121" s="7">
        <f t="shared" si="111"/>
        <v>90766.690421919368</v>
      </c>
      <c r="AS121" s="7">
        <f t="shared" si="112"/>
        <v>535486.50685801078</v>
      </c>
      <c r="AT121" s="7">
        <f t="shared" si="93"/>
        <v>676033.30957808066</v>
      </c>
      <c r="AU121" s="7">
        <f t="shared" si="78"/>
        <v>626253.19727993011</v>
      </c>
      <c r="AW121">
        <v>114</v>
      </c>
      <c r="AX121" s="160">
        <v>48305</v>
      </c>
      <c r="AY121" s="7">
        <f t="shared" si="113"/>
        <v>673750.99666217261</v>
      </c>
      <c r="AZ121" s="7">
        <f t="shared" si="114"/>
        <v>5361.5768515826985</v>
      </c>
      <c r="BA121" s="7">
        <f t="shared" si="115"/>
        <v>1150.6331224441201</v>
      </c>
      <c r="BB121" s="65">
        <f t="shared" si="94"/>
        <v>2.0493620844694273E-2</v>
      </c>
      <c r="BC121" s="7">
        <f t="shared" si="95"/>
        <v>4210.9437291385784</v>
      </c>
      <c r="BD121" s="65">
        <f t="shared" si="96"/>
        <v>7.4999999999999997E-2</v>
      </c>
      <c r="BE121" s="7">
        <f t="shared" si="116"/>
        <v>94199.636460271518</v>
      </c>
      <c r="BF121" s="7">
        <f t="shared" si="117"/>
        <v>517020.12462015613</v>
      </c>
      <c r="BG121" s="7">
        <f t="shared" si="97"/>
        <v>672600.36353972845</v>
      </c>
      <c r="BH121" s="7">
        <f t="shared" si="79"/>
        <v>611219.76108042768</v>
      </c>
      <c r="BJ121">
        <v>114</v>
      </c>
      <c r="BK121" s="160">
        <v>48305</v>
      </c>
      <c r="BL121" s="7">
        <f t="shared" si="118"/>
        <v>670249.70359729871</v>
      </c>
      <c r="BM121" s="7">
        <f t="shared" si="119"/>
        <v>5230.927715470877</v>
      </c>
      <c r="BN121" s="7">
        <f t="shared" si="120"/>
        <v>1181.502422903864</v>
      </c>
      <c r="BO121" s="65">
        <f t="shared" si="98"/>
        <v>2.1153353740779646E-2</v>
      </c>
      <c r="BP121" s="7">
        <f t="shared" si="99"/>
        <v>4049.425292567013</v>
      </c>
      <c r="BQ121" s="65">
        <f t="shared" si="100"/>
        <v>7.2499999999999995E-2</v>
      </c>
      <c r="BR121" s="7">
        <f t="shared" si="121"/>
        <v>97731.798825605045</v>
      </c>
      <c r="BS121" s="7">
        <f t="shared" si="122"/>
        <v>498593.96073807467</v>
      </c>
      <c r="BT121" s="7">
        <f t="shared" si="101"/>
        <v>669068.20117439481</v>
      </c>
      <c r="BU121" s="7">
        <f t="shared" si="80"/>
        <v>596325.75956367969</v>
      </c>
      <c r="BW121">
        <v>114</v>
      </c>
      <c r="BX121" s="160">
        <v>48305</v>
      </c>
      <c r="BY121" s="7">
        <f t="shared" si="123"/>
        <v>666648.66108123085</v>
      </c>
      <c r="BZ121" s="7">
        <f t="shared" si="124"/>
        <v>5101.5395330339725</v>
      </c>
      <c r="CA121" s="7">
        <f t="shared" si="125"/>
        <v>1212.7556767267924</v>
      </c>
      <c r="CB121" s="65">
        <f t="shared" si="102"/>
        <v>2.1830191779157005E-2</v>
      </c>
      <c r="CC121" s="7">
        <f t="shared" si="103"/>
        <v>3888.78385630718</v>
      </c>
      <c r="CD121" s="65">
        <f t="shared" si="104"/>
        <v>7.0000000000000007E-2</v>
      </c>
      <c r="CE121" s="7">
        <f t="shared" si="126"/>
        <v>101364.09459549641</v>
      </c>
      <c r="CF121" s="7">
        <f t="shared" si="127"/>
        <v>480211.41217037645</v>
      </c>
      <c r="CG121" s="7">
        <f t="shared" si="105"/>
        <v>665435.90540450404</v>
      </c>
      <c r="CH121" s="7">
        <f t="shared" si="81"/>
        <v>581575.50676587282</v>
      </c>
    </row>
    <row r="122" spans="10:86" x14ac:dyDescent="0.3">
      <c r="J122">
        <v>115</v>
      </c>
      <c r="K122" s="160">
        <v>48335</v>
      </c>
      <c r="L122" s="7">
        <f t="shared" si="82"/>
        <v>682605.76395995065</v>
      </c>
      <c r="M122" s="7">
        <f t="shared" si="83"/>
        <v>5760.7123198624959</v>
      </c>
      <c r="N122" s="7">
        <f t="shared" si="68"/>
        <v>1067.7976926378351</v>
      </c>
      <c r="O122" s="65">
        <f t="shared" si="69"/>
        <v>1.8771555981771361E-2</v>
      </c>
      <c r="P122" s="7">
        <f t="shared" si="70"/>
        <v>4692.9146272246608</v>
      </c>
      <c r="Q122" s="65">
        <f t="shared" si="71"/>
        <v>8.2500000000000004E-2</v>
      </c>
      <c r="R122" s="7">
        <f t="shared" si="84"/>
        <v>85262.033732687036</v>
      </c>
      <c r="S122" s="7">
        <f t="shared" si="85"/>
        <v>577219.88305150019</v>
      </c>
      <c r="T122" s="7">
        <f t="shared" si="72"/>
        <v>681537.96626731276</v>
      </c>
      <c r="U122" s="7">
        <f t="shared" si="73"/>
        <v>662481.9167841872</v>
      </c>
      <c r="W122">
        <v>115</v>
      </c>
      <c r="X122" s="160">
        <v>48335</v>
      </c>
      <c r="Y122" s="7">
        <f t="shared" si="86"/>
        <v>679368.06638984545</v>
      </c>
      <c r="Z122" s="7">
        <f t="shared" si="106"/>
        <v>5626.5067525070672</v>
      </c>
      <c r="AA122" s="7">
        <f t="shared" si="74"/>
        <v>1097.3863099080972</v>
      </c>
      <c r="AB122" s="65">
        <f t="shared" si="87"/>
        <v>1.938365426693538E-2</v>
      </c>
      <c r="AC122" s="7">
        <f t="shared" si="88"/>
        <v>4529.1204425989699</v>
      </c>
      <c r="AD122" s="65">
        <f t="shared" si="75"/>
        <v>0.08</v>
      </c>
      <c r="AE122" s="7">
        <f t="shared" si="89"/>
        <v>88529.319920062742</v>
      </c>
      <c r="AF122" s="7">
        <f t="shared" si="107"/>
        <v>558518.95661825011</v>
      </c>
      <c r="AG122" s="7">
        <f t="shared" si="76"/>
        <v>678270.68007993733</v>
      </c>
      <c r="AH122" s="7">
        <f t="shared" si="77"/>
        <v>647048.2765383129</v>
      </c>
      <c r="AJ122">
        <v>115</v>
      </c>
      <c r="AK122" s="160">
        <v>48335</v>
      </c>
      <c r="AL122" s="7">
        <f t="shared" si="108"/>
        <v>676033.30957808066</v>
      </c>
      <c r="AM122" s="7">
        <f t="shared" si="109"/>
        <v>5493.4490989467549</v>
      </c>
      <c r="AN122" s="7">
        <f t="shared" si="110"/>
        <v>1127.4006412549843</v>
      </c>
      <c r="AO122" s="65">
        <f t="shared" si="90"/>
        <v>2.0012043050812511E-2</v>
      </c>
      <c r="AP122" s="7">
        <f t="shared" si="91"/>
        <v>4366.0484576917706</v>
      </c>
      <c r="AQ122" s="65">
        <f t="shared" si="92"/>
        <v>7.7499999999999999E-2</v>
      </c>
      <c r="AR122" s="7">
        <f t="shared" si="111"/>
        <v>91894.091063174346</v>
      </c>
      <c r="AS122" s="7">
        <f t="shared" si="112"/>
        <v>539852.55531570257</v>
      </c>
      <c r="AT122" s="7">
        <f t="shared" si="93"/>
        <v>674905.9089368257</v>
      </c>
      <c r="AU122" s="7">
        <f t="shared" si="78"/>
        <v>631746.64637887687</v>
      </c>
      <c r="AW122">
        <v>115</v>
      </c>
      <c r="AX122" s="160">
        <v>48335</v>
      </c>
      <c r="AY122" s="7">
        <f t="shared" si="113"/>
        <v>672600.36353972845</v>
      </c>
      <c r="AZ122" s="7">
        <f t="shared" si="114"/>
        <v>5361.5768515826985</v>
      </c>
      <c r="BA122" s="7">
        <f t="shared" si="115"/>
        <v>1157.8245794593959</v>
      </c>
      <c r="BB122" s="65">
        <f t="shared" si="94"/>
        <v>2.0656984008145099E-2</v>
      </c>
      <c r="BC122" s="7">
        <f t="shared" si="95"/>
        <v>4203.7522721233026</v>
      </c>
      <c r="BD122" s="65">
        <f t="shared" si="96"/>
        <v>7.4999999999999997E-2</v>
      </c>
      <c r="BE122" s="7">
        <f t="shared" si="116"/>
        <v>95357.461039730915</v>
      </c>
      <c r="BF122" s="7">
        <f t="shared" si="117"/>
        <v>521223.87689227943</v>
      </c>
      <c r="BG122" s="7">
        <f t="shared" si="97"/>
        <v>671442.53896026907</v>
      </c>
      <c r="BH122" s="7">
        <f t="shared" si="79"/>
        <v>616581.3379320103</v>
      </c>
      <c r="BJ122">
        <v>115</v>
      </c>
      <c r="BK122" s="160">
        <v>48335</v>
      </c>
      <c r="BL122" s="7">
        <f t="shared" si="118"/>
        <v>669068.20117439481</v>
      </c>
      <c r="BM122" s="7">
        <f t="shared" si="119"/>
        <v>5230.927715470877</v>
      </c>
      <c r="BN122" s="7">
        <f t="shared" si="120"/>
        <v>1188.6406667089086</v>
      </c>
      <c r="BO122" s="65">
        <f t="shared" si="98"/>
        <v>2.1318735482377268E-2</v>
      </c>
      <c r="BP122" s="7">
        <f t="shared" si="99"/>
        <v>4042.2870487619684</v>
      </c>
      <c r="BQ122" s="65">
        <f t="shared" si="100"/>
        <v>7.2499999999999995E-2</v>
      </c>
      <c r="BR122" s="7">
        <f t="shared" si="121"/>
        <v>98920.439492313948</v>
      </c>
      <c r="BS122" s="7">
        <f t="shared" si="122"/>
        <v>502636.24778683664</v>
      </c>
      <c r="BT122" s="7">
        <f t="shared" si="101"/>
        <v>667879.56050768588</v>
      </c>
      <c r="BU122" s="7">
        <f t="shared" si="80"/>
        <v>601556.68727915059</v>
      </c>
      <c r="BW122">
        <v>115</v>
      </c>
      <c r="BX122" s="160">
        <v>48335</v>
      </c>
      <c r="BY122" s="7">
        <f t="shared" si="123"/>
        <v>665435.90540450404</v>
      </c>
      <c r="BZ122" s="7">
        <f t="shared" si="124"/>
        <v>5101.5395330339725</v>
      </c>
      <c r="CA122" s="7">
        <f t="shared" si="125"/>
        <v>1219.8300848410322</v>
      </c>
      <c r="CB122" s="65">
        <f t="shared" si="102"/>
        <v>2.1997552129673987E-2</v>
      </c>
      <c r="CC122" s="7">
        <f t="shared" si="103"/>
        <v>3881.7094481929403</v>
      </c>
      <c r="CD122" s="65">
        <f t="shared" si="104"/>
        <v>7.0000000000000007E-2</v>
      </c>
      <c r="CE122" s="7">
        <f t="shared" si="126"/>
        <v>102583.92468033744</v>
      </c>
      <c r="CF122" s="7">
        <f t="shared" si="127"/>
        <v>484093.12161856942</v>
      </c>
      <c r="CG122" s="7">
        <f t="shared" si="105"/>
        <v>664216.07531966304</v>
      </c>
      <c r="CH122" s="7">
        <f t="shared" si="81"/>
        <v>586677.04629890691</v>
      </c>
    </row>
    <row r="123" spans="10:86" x14ac:dyDescent="0.3">
      <c r="J123">
        <v>116</v>
      </c>
      <c r="K123" s="160">
        <v>48366</v>
      </c>
      <c r="L123" s="7">
        <f t="shared" si="82"/>
        <v>681537.96626731276</v>
      </c>
      <c r="M123" s="7">
        <f t="shared" si="83"/>
        <v>5760.7123198624959</v>
      </c>
      <c r="N123" s="7">
        <f t="shared" si="68"/>
        <v>1075.1388017747204</v>
      </c>
      <c r="O123" s="65">
        <f t="shared" si="69"/>
        <v>1.8930222907400516E-2</v>
      </c>
      <c r="P123" s="7">
        <f t="shared" si="70"/>
        <v>4685.5735180877755</v>
      </c>
      <c r="Q123" s="65">
        <f t="shared" si="71"/>
        <v>8.2500000000000004E-2</v>
      </c>
      <c r="R123" s="7">
        <f t="shared" si="84"/>
        <v>86337.172534461759</v>
      </c>
      <c r="S123" s="7">
        <f t="shared" si="85"/>
        <v>581905.45656958793</v>
      </c>
      <c r="T123" s="7">
        <f t="shared" si="72"/>
        <v>680462.82746553805</v>
      </c>
      <c r="U123" s="7">
        <f t="shared" si="73"/>
        <v>668242.62910404964</v>
      </c>
      <c r="W123">
        <v>116</v>
      </c>
      <c r="X123" s="160">
        <v>48366</v>
      </c>
      <c r="Y123" s="7">
        <f t="shared" si="86"/>
        <v>678270.68007993733</v>
      </c>
      <c r="Z123" s="7">
        <f t="shared" si="106"/>
        <v>5626.5067525070672</v>
      </c>
      <c r="AA123" s="7">
        <f t="shared" si="74"/>
        <v>1104.7022186408176</v>
      </c>
      <c r="AB123" s="65">
        <f t="shared" si="87"/>
        <v>1.9544448865351928E-2</v>
      </c>
      <c r="AC123" s="7">
        <f t="shared" si="88"/>
        <v>4521.8045338662496</v>
      </c>
      <c r="AD123" s="65">
        <f t="shared" si="75"/>
        <v>8.0000000000000016E-2</v>
      </c>
      <c r="AE123" s="7">
        <f t="shared" si="89"/>
        <v>89634.022138703556</v>
      </c>
      <c r="AF123" s="7">
        <f t="shared" si="107"/>
        <v>563040.76115211635</v>
      </c>
      <c r="AG123" s="7">
        <f t="shared" si="76"/>
        <v>677165.9778612965</v>
      </c>
      <c r="AH123" s="7">
        <f t="shared" si="77"/>
        <v>652674.78329081996</v>
      </c>
      <c r="AJ123">
        <v>116</v>
      </c>
      <c r="AK123" s="160">
        <v>48366</v>
      </c>
      <c r="AL123" s="7">
        <f t="shared" si="108"/>
        <v>674905.9089368257</v>
      </c>
      <c r="AM123" s="7">
        <f t="shared" si="109"/>
        <v>5493.4490989467549</v>
      </c>
      <c r="AN123" s="7">
        <f t="shared" si="110"/>
        <v>1134.6817703964225</v>
      </c>
      <c r="AO123" s="65">
        <f t="shared" si="90"/>
        <v>2.017493263054481E-2</v>
      </c>
      <c r="AP123" s="7">
        <f t="shared" si="91"/>
        <v>4358.7673285503324</v>
      </c>
      <c r="AQ123" s="65">
        <f t="shared" si="92"/>
        <v>7.7499999999999999E-2</v>
      </c>
      <c r="AR123" s="7">
        <f t="shared" si="111"/>
        <v>93028.772833570765</v>
      </c>
      <c r="AS123" s="7">
        <f t="shared" si="112"/>
        <v>544211.32264425291</v>
      </c>
      <c r="AT123" s="7">
        <f t="shared" si="93"/>
        <v>673771.22716642928</v>
      </c>
      <c r="AU123" s="7">
        <f t="shared" si="78"/>
        <v>637240.09547782363</v>
      </c>
      <c r="AW123">
        <v>116</v>
      </c>
      <c r="AX123" s="160">
        <v>48366</v>
      </c>
      <c r="AY123" s="7">
        <f t="shared" si="113"/>
        <v>671442.53896026907</v>
      </c>
      <c r="AZ123" s="7">
        <f t="shared" si="114"/>
        <v>5361.5768515826985</v>
      </c>
      <c r="BA123" s="7">
        <f t="shared" si="115"/>
        <v>1165.0609830810172</v>
      </c>
      <c r="BB123" s="65">
        <f t="shared" si="94"/>
        <v>2.0821933353554596E-2</v>
      </c>
      <c r="BC123" s="7">
        <f t="shared" si="95"/>
        <v>4196.5158685016813</v>
      </c>
      <c r="BD123" s="65">
        <f t="shared" si="96"/>
        <v>7.4999999999999997E-2</v>
      </c>
      <c r="BE123" s="7">
        <f t="shared" si="116"/>
        <v>96522.522022811929</v>
      </c>
      <c r="BF123" s="7">
        <f t="shared" si="117"/>
        <v>525420.39276078111</v>
      </c>
      <c r="BG123" s="7">
        <f t="shared" si="97"/>
        <v>670277.47797718807</v>
      </c>
      <c r="BH123" s="7">
        <f t="shared" si="79"/>
        <v>621942.91478359303</v>
      </c>
      <c r="BJ123">
        <v>116</v>
      </c>
      <c r="BK123" s="160">
        <v>48366</v>
      </c>
      <c r="BL123" s="7">
        <f t="shared" si="118"/>
        <v>667879.56050768588</v>
      </c>
      <c r="BM123" s="7">
        <f t="shared" si="119"/>
        <v>5230.927715470877</v>
      </c>
      <c r="BN123" s="7">
        <f t="shared" si="120"/>
        <v>1195.8220374036082</v>
      </c>
      <c r="BO123" s="65">
        <f t="shared" si="98"/>
        <v>2.1485706851000666E-2</v>
      </c>
      <c r="BP123" s="7">
        <f t="shared" si="99"/>
        <v>4035.1056780672689</v>
      </c>
      <c r="BQ123" s="65">
        <f t="shared" si="100"/>
        <v>7.2499999999999995E-2</v>
      </c>
      <c r="BR123" s="7">
        <f t="shared" si="121"/>
        <v>100116.26152971755</v>
      </c>
      <c r="BS123" s="7">
        <f t="shared" si="122"/>
        <v>506671.35346490389</v>
      </c>
      <c r="BT123" s="7">
        <f t="shared" si="101"/>
        <v>666683.73847028229</v>
      </c>
      <c r="BU123" s="7">
        <f t="shared" si="80"/>
        <v>606787.61499462149</v>
      </c>
      <c r="BW123">
        <v>116</v>
      </c>
      <c r="BX123" s="160">
        <v>48366</v>
      </c>
      <c r="BY123" s="7">
        <f t="shared" si="123"/>
        <v>664216.07531966304</v>
      </c>
      <c r="BZ123" s="7">
        <f t="shared" si="124"/>
        <v>5101.5395330339725</v>
      </c>
      <c r="CA123" s="7">
        <f t="shared" si="125"/>
        <v>1226.9457603359378</v>
      </c>
      <c r="CB123" s="65">
        <f t="shared" si="102"/>
        <v>2.2166505255003716E-2</v>
      </c>
      <c r="CC123" s="7">
        <f t="shared" si="103"/>
        <v>3874.5937726980346</v>
      </c>
      <c r="CD123" s="65">
        <f t="shared" si="104"/>
        <v>7.0000000000000007E-2</v>
      </c>
      <c r="CE123" s="7">
        <f t="shared" si="126"/>
        <v>103810.87044067337</v>
      </c>
      <c r="CF123" s="7">
        <f t="shared" si="127"/>
        <v>487967.71539126744</v>
      </c>
      <c r="CG123" s="7">
        <f t="shared" si="105"/>
        <v>662989.12955932715</v>
      </c>
      <c r="CH123" s="7">
        <f t="shared" si="81"/>
        <v>591778.58583194087</v>
      </c>
    </row>
    <row r="124" spans="10:86" x14ac:dyDescent="0.3">
      <c r="J124">
        <v>117</v>
      </c>
      <c r="K124" s="160">
        <v>48396</v>
      </c>
      <c r="L124" s="7">
        <f t="shared" si="82"/>
        <v>680462.82746553805</v>
      </c>
      <c r="M124" s="7">
        <f t="shared" si="83"/>
        <v>5760.7123198624959</v>
      </c>
      <c r="N124" s="7">
        <f t="shared" si="68"/>
        <v>1082.5303810369214</v>
      </c>
      <c r="O124" s="65">
        <f t="shared" si="69"/>
        <v>1.909048378267357E-2</v>
      </c>
      <c r="P124" s="7">
        <f t="shared" si="70"/>
        <v>4678.1819388255744</v>
      </c>
      <c r="Q124" s="65">
        <f t="shared" si="71"/>
        <v>8.2500000000000018E-2</v>
      </c>
      <c r="R124" s="7">
        <f t="shared" si="84"/>
        <v>87419.702915498681</v>
      </c>
      <c r="S124" s="7">
        <f t="shared" si="85"/>
        <v>586583.63850841345</v>
      </c>
      <c r="T124" s="7">
        <f t="shared" si="72"/>
        <v>679380.29708450113</v>
      </c>
      <c r="U124" s="7">
        <f t="shared" si="73"/>
        <v>674003.34142391209</v>
      </c>
      <c r="W124">
        <v>117</v>
      </c>
      <c r="X124" s="160">
        <v>48396</v>
      </c>
      <c r="Y124" s="7">
        <f t="shared" si="86"/>
        <v>677165.9778612965</v>
      </c>
      <c r="Z124" s="7">
        <f t="shared" si="106"/>
        <v>5626.5067525070672</v>
      </c>
      <c r="AA124" s="7">
        <f t="shared" si="74"/>
        <v>1112.0669000984235</v>
      </c>
      <c r="AB124" s="65">
        <f t="shared" si="87"/>
        <v>1.9706841804616609E-2</v>
      </c>
      <c r="AC124" s="7">
        <f t="shared" si="88"/>
        <v>4514.4398524086437</v>
      </c>
      <c r="AD124" s="65">
        <f t="shared" si="75"/>
        <v>0.08</v>
      </c>
      <c r="AE124" s="7">
        <f t="shared" si="89"/>
        <v>90746.089038801976</v>
      </c>
      <c r="AF124" s="7">
        <f t="shared" si="107"/>
        <v>567555.20100452495</v>
      </c>
      <c r="AG124" s="7">
        <f t="shared" si="76"/>
        <v>676053.91096119804</v>
      </c>
      <c r="AH124" s="7">
        <f t="shared" si="77"/>
        <v>658301.29004332691</v>
      </c>
      <c r="AJ124">
        <v>117</v>
      </c>
      <c r="AK124" s="160">
        <v>48396</v>
      </c>
      <c r="AL124" s="7">
        <f t="shared" si="108"/>
        <v>673771.22716642928</v>
      </c>
      <c r="AM124" s="7">
        <f t="shared" si="109"/>
        <v>5493.4490989467549</v>
      </c>
      <c r="AN124" s="7">
        <f t="shared" si="110"/>
        <v>1142.0099234968993</v>
      </c>
      <c r="AO124" s="65">
        <f t="shared" si="90"/>
        <v>2.0339424613894527E-2</v>
      </c>
      <c r="AP124" s="7">
        <f t="shared" si="91"/>
        <v>4351.4391754498556</v>
      </c>
      <c r="AQ124" s="65">
        <f t="shared" si="92"/>
        <v>7.7499999999999999E-2</v>
      </c>
      <c r="AR124" s="7">
        <f t="shared" si="111"/>
        <v>94170.78275706766</v>
      </c>
      <c r="AS124" s="7">
        <f t="shared" si="112"/>
        <v>548562.76181970281</v>
      </c>
      <c r="AT124" s="7">
        <f t="shared" si="93"/>
        <v>672629.21724293241</v>
      </c>
      <c r="AU124" s="7">
        <f t="shared" si="78"/>
        <v>642733.54457677051</v>
      </c>
      <c r="AW124">
        <v>117</v>
      </c>
      <c r="AX124" s="160">
        <v>48396</v>
      </c>
      <c r="AY124" s="7">
        <f t="shared" si="113"/>
        <v>670277.47797718807</v>
      </c>
      <c r="AZ124" s="7">
        <f t="shared" si="114"/>
        <v>5361.5768515826985</v>
      </c>
      <c r="BA124" s="7">
        <f t="shared" si="115"/>
        <v>1172.3426142252738</v>
      </c>
      <c r="BB124" s="65">
        <f t="shared" si="94"/>
        <v>2.0988488846677426E-2</v>
      </c>
      <c r="BC124" s="7">
        <f t="shared" si="95"/>
        <v>4189.2342373574247</v>
      </c>
      <c r="BD124" s="65">
        <f t="shared" si="96"/>
        <v>7.4999999999999983E-2</v>
      </c>
      <c r="BE124" s="7">
        <f t="shared" si="116"/>
        <v>97694.864637037201</v>
      </c>
      <c r="BF124" s="7">
        <f t="shared" si="117"/>
        <v>529609.6269981385</v>
      </c>
      <c r="BG124" s="7">
        <f t="shared" si="97"/>
        <v>669105.13536296284</v>
      </c>
      <c r="BH124" s="7">
        <f t="shared" si="79"/>
        <v>627304.49163517565</v>
      </c>
      <c r="BJ124">
        <v>117</v>
      </c>
      <c r="BK124" s="160">
        <v>48396</v>
      </c>
      <c r="BL124" s="7">
        <f t="shared" si="118"/>
        <v>666683.73847028229</v>
      </c>
      <c r="BM124" s="7">
        <f t="shared" si="119"/>
        <v>5230.927715470877</v>
      </c>
      <c r="BN124" s="7">
        <f t="shared" si="120"/>
        <v>1203.046795546255</v>
      </c>
      <c r="BO124" s="65">
        <f t="shared" si="98"/>
        <v>2.1654287803209368E-2</v>
      </c>
      <c r="BP124" s="7">
        <f t="shared" si="99"/>
        <v>4027.880919924622</v>
      </c>
      <c r="BQ124" s="65">
        <f t="shared" si="100"/>
        <v>7.2499999999999995E-2</v>
      </c>
      <c r="BR124" s="7">
        <f t="shared" si="121"/>
        <v>101319.3083252638</v>
      </c>
      <c r="BS124" s="7">
        <f t="shared" si="122"/>
        <v>510699.23438482854</v>
      </c>
      <c r="BT124" s="7">
        <f t="shared" si="101"/>
        <v>665480.69167473598</v>
      </c>
      <c r="BU124" s="7">
        <f t="shared" si="80"/>
        <v>612018.54271009238</v>
      </c>
      <c r="BW124">
        <v>117</v>
      </c>
      <c r="BX124" s="160">
        <v>48396</v>
      </c>
      <c r="BY124" s="7">
        <f t="shared" si="123"/>
        <v>662989.12955932715</v>
      </c>
      <c r="BZ124" s="7">
        <f t="shared" si="124"/>
        <v>5101.5395330339725</v>
      </c>
      <c r="CA124" s="7">
        <f t="shared" si="125"/>
        <v>1234.1029439378972</v>
      </c>
      <c r="CB124" s="65">
        <f t="shared" si="102"/>
        <v>2.2337071102656099E-2</v>
      </c>
      <c r="CC124" s="7">
        <f t="shared" si="103"/>
        <v>3867.4365890960753</v>
      </c>
      <c r="CD124" s="65">
        <f t="shared" si="104"/>
        <v>7.0000000000000007E-2</v>
      </c>
      <c r="CE124" s="7">
        <f t="shared" si="126"/>
        <v>105044.97338461126</v>
      </c>
      <c r="CF124" s="7">
        <f t="shared" si="127"/>
        <v>491835.15198036353</v>
      </c>
      <c r="CG124" s="7">
        <f t="shared" si="105"/>
        <v>661755.02661538927</v>
      </c>
      <c r="CH124" s="7">
        <f t="shared" si="81"/>
        <v>596880.12536497484</v>
      </c>
    </row>
    <row r="125" spans="10:86" x14ac:dyDescent="0.3">
      <c r="J125">
        <v>118</v>
      </c>
      <c r="K125" s="160">
        <v>48427</v>
      </c>
      <c r="L125" s="7">
        <f t="shared" si="82"/>
        <v>679380.29708450113</v>
      </c>
      <c r="M125" s="7">
        <f t="shared" si="83"/>
        <v>5760.7123198624959</v>
      </c>
      <c r="N125" s="7">
        <f t="shared" si="68"/>
        <v>1089.9727774065504</v>
      </c>
      <c r="O125" s="65">
        <f t="shared" si="69"/>
        <v>1.9252358929172417E-2</v>
      </c>
      <c r="P125" s="7">
        <f t="shared" si="70"/>
        <v>4670.7395424559454</v>
      </c>
      <c r="Q125" s="65">
        <f t="shared" si="71"/>
        <v>8.2500000000000004E-2</v>
      </c>
      <c r="R125" s="7">
        <f t="shared" si="84"/>
        <v>88509.675692905235</v>
      </c>
      <c r="S125" s="7">
        <f t="shared" si="85"/>
        <v>591254.37805086945</v>
      </c>
      <c r="T125" s="7">
        <f t="shared" si="72"/>
        <v>678290.32430709456</v>
      </c>
      <c r="U125" s="7">
        <f t="shared" si="73"/>
        <v>679764.05374377465</v>
      </c>
      <c r="W125">
        <v>118</v>
      </c>
      <c r="X125" s="160">
        <v>48427</v>
      </c>
      <c r="Y125" s="7">
        <f t="shared" si="86"/>
        <v>676053.91096119804</v>
      </c>
      <c r="Z125" s="7">
        <f t="shared" si="106"/>
        <v>5626.5067525070672</v>
      </c>
      <c r="AA125" s="7">
        <f t="shared" si="74"/>
        <v>1119.4806794324131</v>
      </c>
      <c r="AB125" s="65">
        <f t="shared" si="87"/>
        <v>1.9870853397015532E-2</v>
      </c>
      <c r="AC125" s="7">
        <f t="shared" si="88"/>
        <v>4507.0260730746541</v>
      </c>
      <c r="AD125" s="65">
        <f t="shared" si="75"/>
        <v>0.08</v>
      </c>
      <c r="AE125" s="7">
        <f t="shared" si="89"/>
        <v>91865.569718234387</v>
      </c>
      <c r="AF125" s="7">
        <f t="shared" si="107"/>
        <v>572062.22707759961</v>
      </c>
      <c r="AG125" s="7">
        <f t="shared" si="76"/>
        <v>674934.43028176564</v>
      </c>
      <c r="AH125" s="7">
        <f t="shared" si="77"/>
        <v>663927.79679583397</v>
      </c>
      <c r="AJ125">
        <v>118</v>
      </c>
      <c r="AK125" s="160">
        <v>48427</v>
      </c>
      <c r="AL125" s="7">
        <f t="shared" si="108"/>
        <v>672629.21724293241</v>
      </c>
      <c r="AM125" s="7">
        <f t="shared" si="109"/>
        <v>5493.4490989467549</v>
      </c>
      <c r="AN125" s="7">
        <f t="shared" si="110"/>
        <v>1149.3854042528164</v>
      </c>
      <c r="AO125" s="65">
        <f t="shared" si="90"/>
        <v>2.0505539303762265E-2</v>
      </c>
      <c r="AP125" s="7">
        <f t="shared" si="91"/>
        <v>4344.0636946939385</v>
      </c>
      <c r="AQ125" s="65">
        <f t="shared" si="92"/>
        <v>7.7499999999999999E-2</v>
      </c>
      <c r="AR125" s="7">
        <f t="shared" si="111"/>
        <v>95320.168161320471</v>
      </c>
      <c r="AS125" s="7">
        <f t="shared" si="112"/>
        <v>552906.82551439677</v>
      </c>
      <c r="AT125" s="7">
        <f t="shared" si="93"/>
        <v>671479.83183867962</v>
      </c>
      <c r="AU125" s="7">
        <f t="shared" si="78"/>
        <v>648226.99367571727</v>
      </c>
      <c r="AW125">
        <v>118</v>
      </c>
      <c r="AX125" s="160">
        <v>48427</v>
      </c>
      <c r="AY125" s="7">
        <f t="shared" si="113"/>
        <v>669105.13536296284</v>
      </c>
      <c r="AZ125" s="7">
        <f t="shared" si="114"/>
        <v>5361.5768515826985</v>
      </c>
      <c r="BA125" s="7">
        <f t="shared" si="115"/>
        <v>1179.6697555641813</v>
      </c>
      <c r="BB125" s="65">
        <f t="shared" si="94"/>
        <v>2.1156670781029188E-2</v>
      </c>
      <c r="BC125" s="7">
        <f t="shared" si="95"/>
        <v>4181.9070960185172</v>
      </c>
      <c r="BD125" s="65">
        <f t="shared" si="96"/>
        <v>7.4999999999999997E-2</v>
      </c>
      <c r="BE125" s="7">
        <f t="shared" si="116"/>
        <v>98874.534392601388</v>
      </c>
      <c r="BF125" s="7">
        <f t="shared" si="117"/>
        <v>533791.53409415705</v>
      </c>
      <c r="BG125" s="7">
        <f t="shared" si="97"/>
        <v>667925.46560739866</v>
      </c>
      <c r="BH125" s="7">
        <f t="shared" si="79"/>
        <v>632666.06848675839</v>
      </c>
      <c r="BJ125">
        <v>118</v>
      </c>
      <c r="BK125" s="160">
        <v>48427</v>
      </c>
      <c r="BL125" s="7">
        <f t="shared" si="118"/>
        <v>665480.69167473598</v>
      </c>
      <c r="BM125" s="7">
        <f t="shared" si="119"/>
        <v>5230.927715470877</v>
      </c>
      <c r="BN125" s="7">
        <f t="shared" si="120"/>
        <v>1210.3152032693474</v>
      </c>
      <c r="BO125" s="65">
        <f t="shared" si="98"/>
        <v>2.1824498623216095E-2</v>
      </c>
      <c r="BP125" s="7">
        <f t="shared" si="99"/>
        <v>4020.6125122015296</v>
      </c>
      <c r="BQ125" s="65">
        <f t="shared" si="100"/>
        <v>7.2499999999999995E-2</v>
      </c>
      <c r="BR125" s="7">
        <f t="shared" si="121"/>
        <v>102529.62352853315</v>
      </c>
      <c r="BS125" s="7">
        <f t="shared" si="122"/>
        <v>514719.84689703007</v>
      </c>
      <c r="BT125" s="7">
        <f t="shared" si="101"/>
        <v>664270.37647146662</v>
      </c>
      <c r="BU125" s="7">
        <f t="shared" si="80"/>
        <v>617249.47042556317</v>
      </c>
      <c r="BW125">
        <v>118</v>
      </c>
      <c r="BX125" s="160">
        <v>48427</v>
      </c>
      <c r="BY125" s="7">
        <f t="shared" si="123"/>
        <v>661755.02661538927</v>
      </c>
      <c r="BZ125" s="7">
        <f t="shared" si="124"/>
        <v>5101.5395330339725</v>
      </c>
      <c r="CA125" s="7">
        <f t="shared" si="125"/>
        <v>1241.3018777775351</v>
      </c>
      <c r="CB125" s="65">
        <f t="shared" si="102"/>
        <v>2.2509269947695806E-2</v>
      </c>
      <c r="CC125" s="7">
        <f t="shared" si="103"/>
        <v>3860.2376552564374</v>
      </c>
      <c r="CD125" s="65">
        <f t="shared" si="104"/>
        <v>7.0000000000000007E-2</v>
      </c>
      <c r="CE125" s="7">
        <f t="shared" si="126"/>
        <v>106286.27526238879</v>
      </c>
      <c r="CF125" s="7">
        <f t="shared" si="127"/>
        <v>495695.38963561994</v>
      </c>
      <c r="CG125" s="7">
        <f t="shared" si="105"/>
        <v>660513.72473761172</v>
      </c>
      <c r="CH125" s="7">
        <f t="shared" si="81"/>
        <v>601981.66489800869</v>
      </c>
    </row>
    <row r="126" spans="10:86" x14ac:dyDescent="0.3">
      <c r="J126">
        <v>119</v>
      </c>
      <c r="K126" s="160">
        <v>48458</v>
      </c>
      <c r="L126" s="7">
        <f t="shared" si="82"/>
        <v>678290.32430709456</v>
      </c>
      <c r="M126" s="7">
        <f t="shared" si="83"/>
        <v>5760.7123198624959</v>
      </c>
      <c r="N126" s="7">
        <f t="shared" si="68"/>
        <v>1097.4663402512206</v>
      </c>
      <c r="O126" s="65">
        <f t="shared" si="69"/>
        <v>1.9415869003391737E-2</v>
      </c>
      <c r="P126" s="7">
        <f t="shared" si="70"/>
        <v>4663.2459796112753</v>
      </c>
      <c r="Q126" s="65">
        <f t="shared" si="71"/>
        <v>8.2500000000000004E-2</v>
      </c>
      <c r="R126" s="7">
        <f t="shared" si="84"/>
        <v>89607.142033156459</v>
      </c>
      <c r="S126" s="7">
        <f t="shared" si="85"/>
        <v>595917.62403048074</v>
      </c>
      <c r="T126" s="7">
        <f t="shared" si="72"/>
        <v>677192.85796684329</v>
      </c>
      <c r="U126" s="7">
        <f t="shared" si="73"/>
        <v>685524.76606363722</v>
      </c>
      <c r="W126">
        <v>119</v>
      </c>
      <c r="X126" s="160">
        <v>48458</v>
      </c>
      <c r="Y126" s="7">
        <f t="shared" si="86"/>
        <v>674934.43028176564</v>
      </c>
      <c r="Z126" s="7">
        <f t="shared" si="106"/>
        <v>5626.5067525070672</v>
      </c>
      <c r="AA126" s="7">
        <f t="shared" si="74"/>
        <v>1126.9438839619625</v>
      </c>
      <c r="AB126" s="65">
        <f t="shared" si="87"/>
        <v>2.0036504289606252E-2</v>
      </c>
      <c r="AC126" s="7">
        <f t="shared" si="88"/>
        <v>4499.5628685451047</v>
      </c>
      <c r="AD126" s="65">
        <f t="shared" si="75"/>
        <v>0.08</v>
      </c>
      <c r="AE126" s="7">
        <f t="shared" si="89"/>
        <v>92992.513602196355</v>
      </c>
      <c r="AF126" s="7">
        <f t="shared" si="107"/>
        <v>576561.78994614468</v>
      </c>
      <c r="AG126" s="7">
        <f t="shared" si="76"/>
        <v>673807.48639780364</v>
      </c>
      <c r="AH126" s="7">
        <f t="shared" si="77"/>
        <v>669554.30354834103</v>
      </c>
      <c r="AJ126">
        <v>119</v>
      </c>
      <c r="AK126" s="160">
        <v>48458</v>
      </c>
      <c r="AL126" s="7">
        <f t="shared" si="108"/>
        <v>671479.83183867962</v>
      </c>
      <c r="AM126" s="7">
        <f t="shared" si="109"/>
        <v>5493.4490989467549</v>
      </c>
      <c r="AN126" s="7">
        <f t="shared" si="110"/>
        <v>1156.8085183219491</v>
      </c>
      <c r="AO126" s="65">
        <f t="shared" si="90"/>
        <v>2.0673297337690424E-2</v>
      </c>
      <c r="AP126" s="7">
        <f t="shared" si="91"/>
        <v>4336.6405806248058</v>
      </c>
      <c r="AQ126" s="65">
        <f t="shared" si="92"/>
        <v>7.7499999999999999E-2</v>
      </c>
      <c r="AR126" s="7">
        <f t="shared" si="111"/>
        <v>96476.976679642423</v>
      </c>
      <c r="AS126" s="7">
        <f t="shared" si="112"/>
        <v>557243.46609502158</v>
      </c>
      <c r="AT126" s="7">
        <f t="shared" si="93"/>
        <v>670323.02332035766</v>
      </c>
      <c r="AU126" s="7">
        <f t="shared" si="78"/>
        <v>653720.44277466403</v>
      </c>
      <c r="AW126">
        <v>119</v>
      </c>
      <c r="AX126" s="160">
        <v>48458</v>
      </c>
      <c r="AY126" s="7">
        <f t="shared" si="113"/>
        <v>667925.46560739866</v>
      </c>
      <c r="AZ126" s="7">
        <f t="shared" si="114"/>
        <v>5361.5768515826985</v>
      </c>
      <c r="BA126" s="7">
        <f t="shared" si="115"/>
        <v>1187.0426915364569</v>
      </c>
      <c r="BB126" s="65">
        <f t="shared" si="94"/>
        <v>2.1326499784648571E-2</v>
      </c>
      <c r="BC126" s="7">
        <f t="shared" si="95"/>
        <v>4174.5341600462416</v>
      </c>
      <c r="BD126" s="65">
        <f t="shared" si="96"/>
        <v>7.5000000000000011E-2</v>
      </c>
      <c r="BE126" s="7">
        <f t="shared" si="116"/>
        <v>100061.57708413784</v>
      </c>
      <c r="BF126" s="7">
        <f t="shared" si="117"/>
        <v>537966.0682542033</v>
      </c>
      <c r="BG126" s="7">
        <f t="shared" si="97"/>
        <v>666738.42291586217</v>
      </c>
      <c r="BH126" s="7">
        <f t="shared" si="79"/>
        <v>638027.64533834113</v>
      </c>
      <c r="BJ126">
        <v>119</v>
      </c>
      <c r="BK126" s="160">
        <v>48458</v>
      </c>
      <c r="BL126" s="7">
        <f t="shared" si="118"/>
        <v>664270.37647146662</v>
      </c>
      <c r="BM126" s="7">
        <f t="shared" si="119"/>
        <v>5230.927715470877</v>
      </c>
      <c r="BN126" s="7">
        <f t="shared" si="120"/>
        <v>1217.6275242890997</v>
      </c>
      <c r="BO126" s="65">
        <f t="shared" si="98"/>
        <v>2.1996359929648053E-2</v>
      </c>
      <c r="BP126" s="7">
        <f t="shared" si="99"/>
        <v>4013.3001911817773</v>
      </c>
      <c r="BQ126" s="65">
        <f t="shared" si="100"/>
        <v>7.2499999999999995E-2</v>
      </c>
      <c r="BR126" s="7">
        <f t="shared" si="121"/>
        <v>103747.25105282225</v>
      </c>
      <c r="BS126" s="7">
        <f t="shared" si="122"/>
        <v>518733.14708821184</v>
      </c>
      <c r="BT126" s="7">
        <f t="shared" si="101"/>
        <v>663052.74894717755</v>
      </c>
      <c r="BU126" s="7">
        <f t="shared" si="80"/>
        <v>622480.39814103406</v>
      </c>
      <c r="BW126">
        <v>119</v>
      </c>
      <c r="BX126" s="160">
        <v>48458</v>
      </c>
      <c r="BY126" s="7">
        <f t="shared" si="123"/>
        <v>660513.72473761172</v>
      </c>
      <c r="BZ126" s="7">
        <f t="shared" si="124"/>
        <v>5101.5395330339725</v>
      </c>
      <c r="CA126" s="7">
        <f t="shared" si="125"/>
        <v>1248.542805397904</v>
      </c>
      <c r="CB126" s="65">
        <f t="shared" si="102"/>
        <v>2.2683122399502952E-2</v>
      </c>
      <c r="CC126" s="7">
        <f t="shared" si="103"/>
        <v>3852.9967276360685</v>
      </c>
      <c r="CD126" s="65">
        <f t="shared" si="104"/>
        <v>7.0000000000000007E-2</v>
      </c>
      <c r="CE126" s="7">
        <f t="shared" si="126"/>
        <v>107534.81806778669</v>
      </c>
      <c r="CF126" s="7">
        <f t="shared" si="127"/>
        <v>499548.38636325602</v>
      </c>
      <c r="CG126" s="7">
        <f t="shared" si="105"/>
        <v>659265.18193221383</v>
      </c>
      <c r="CH126" s="7">
        <f t="shared" si="81"/>
        <v>607083.20443104277</v>
      </c>
    </row>
    <row r="127" spans="10:86" x14ac:dyDescent="0.3">
      <c r="J127">
        <v>120</v>
      </c>
      <c r="K127" s="160">
        <v>48488</v>
      </c>
      <c r="L127" s="7">
        <f t="shared" si="82"/>
        <v>677192.85796684329</v>
      </c>
      <c r="M127" s="7">
        <f t="shared" si="83"/>
        <v>5760.7123198624959</v>
      </c>
      <c r="N127" s="7">
        <f t="shared" si="68"/>
        <v>1105.0114213404486</v>
      </c>
      <c r="O127" s="65">
        <f t="shared" si="69"/>
        <v>1.9581035003671917E-2</v>
      </c>
      <c r="P127" s="7">
        <f t="shared" si="70"/>
        <v>4655.7008985220473</v>
      </c>
      <c r="Q127" s="65">
        <f t="shared" si="71"/>
        <v>8.249999999999999E-2</v>
      </c>
      <c r="R127" s="7">
        <f t="shared" si="84"/>
        <v>90712.153454496904</v>
      </c>
      <c r="S127" s="7">
        <f t="shared" si="85"/>
        <v>600573.32492900279</v>
      </c>
      <c r="T127" s="7">
        <f t="shared" si="72"/>
        <v>676087.84654550289</v>
      </c>
      <c r="U127" s="7">
        <f t="shared" si="73"/>
        <v>691285.47838349966</v>
      </c>
      <c r="W127">
        <v>120</v>
      </c>
      <c r="X127" s="160">
        <v>48488</v>
      </c>
      <c r="Y127" s="7">
        <f t="shared" si="86"/>
        <v>673807.48639780364</v>
      </c>
      <c r="Z127" s="7">
        <f t="shared" si="106"/>
        <v>5626.5067525070672</v>
      </c>
      <c r="AA127" s="7">
        <f t="shared" si="74"/>
        <v>1134.4568431883763</v>
      </c>
      <c r="AB127" s="65">
        <f t="shared" si="87"/>
        <v>2.0203815471149817E-2</v>
      </c>
      <c r="AC127" s="7">
        <f t="shared" si="88"/>
        <v>4492.0499093186909</v>
      </c>
      <c r="AD127" s="65">
        <f t="shared" si="75"/>
        <v>7.9999999999999988E-2</v>
      </c>
      <c r="AE127" s="7">
        <f t="shared" si="89"/>
        <v>94126.970445384737</v>
      </c>
      <c r="AF127" s="7">
        <f t="shared" si="107"/>
        <v>581053.83985546336</v>
      </c>
      <c r="AG127" s="7">
        <f t="shared" si="76"/>
        <v>672673.02955461526</v>
      </c>
      <c r="AH127" s="7">
        <f t="shared" si="77"/>
        <v>675180.8103008481</v>
      </c>
      <c r="AJ127">
        <v>120</v>
      </c>
      <c r="AK127" s="160">
        <v>48488</v>
      </c>
      <c r="AL127" s="7">
        <f t="shared" si="108"/>
        <v>670323.02332035766</v>
      </c>
      <c r="AM127" s="7">
        <f t="shared" si="109"/>
        <v>5493.4490989467549</v>
      </c>
      <c r="AN127" s="7">
        <f t="shared" si="110"/>
        <v>1164.2795733361118</v>
      </c>
      <c r="AO127" s="65">
        <f t="shared" si="90"/>
        <v>2.0842719694794395E-2</v>
      </c>
      <c r="AP127" s="7">
        <f t="shared" si="91"/>
        <v>4329.1695256106432</v>
      </c>
      <c r="AQ127" s="65">
        <f t="shared" si="92"/>
        <v>7.7499999999999999E-2</v>
      </c>
      <c r="AR127" s="7">
        <f t="shared" si="111"/>
        <v>97641.256252978535</v>
      </c>
      <c r="AS127" s="7">
        <f t="shared" si="112"/>
        <v>561572.63562063221</v>
      </c>
      <c r="AT127" s="7">
        <f t="shared" si="93"/>
        <v>669158.74374702154</v>
      </c>
      <c r="AU127" s="7">
        <f t="shared" si="78"/>
        <v>659213.89187361079</v>
      </c>
      <c r="AW127">
        <v>120</v>
      </c>
      <c r="AX127" s="160">
        <v>48488</v>
      </c>
      <c r="AY127" s="7">
        <f t="shared" si="113"/>
        <v>666738.42291586217</v>
      </c>
      <c r="AZ127" s="7">
        <f t="shared" si="114"/>
        <v>5361.5768515826985</v>
      </c>
      <c r="BA127" s="7">
        <f t="shared" si="115"/>
        <v>1194.4617083585599</v>
      </c>
      <c r="BB127" s="65">
        <f t="shared" si="94"/>
        <v>2.1497996827027792E-2</v>
      </c>
      <c r="BC127" s="7">
        <f t="shared" si="95"/>
        <v>4167.1151432241386</v>
      </c>
      <c r="BD127" s="65">
        <f t="shared" si="96"/>
        <v>7.5000000000000011E-2</v>
      </c>
      <c r="BE127" s="7">
        <f t="shared" si="116"/>
        <v>101256.0387924964</v>
      </c>
      <c r="BF127" s="7">
        <f t="shared" si="117"/>
        <v>542133.18339742743</v>
      </c>
      <c r="BG127" s="7">
        <f t="shared" si="97"/>
        <v>665543.96120750357</v>
      </c>
      <c r="BH127" s="7">
        <f t="shared" si="79"/>
        <v>643389.22218992386</v>
      </c>
      <c r="BJ127">
        <v>120</v>
      </c>
      <c r="BK127" s="160">
        <v>48488</v>
      </c>
      <c r="BL127" s="7">
        <f t="shared" si="118"/>
        <v>663052.74894717755</v>
      </c>
      <c r="BM127" s="7">
        <f t="shared" si="119"/>
        <v>5230.927715470877</v>
      </c>
      <c r="BN127" s="7">
        <f t="shared" si="120"/>
        <v>1224.9840239150126</v>
      </c>
      <c r="BO127" s="65">
        <f t="shared" si="98"/>
        <v>2.2169892682476787E-2</v>
      </c>
      <c r="BP127" s="7">
        <f t="shared" si="99"/>
        <v>4005.9436915558645</v>
      </c>
      <c r="BQ127" s="65">
        <f t="shared" si="100"/>
        <v>7.2499999999999995E-2</v>
      </c>
      <c r="BR127" s="7">
        <f t="shared" si="121"/>
        <v>104972.23507673726</v>
      </c>
      <c r="BS127" s="7">
        <f t="shared" si="122"/>
        <v>522739.09077976772</v>
      </c>
      <c r="BT127" s="7">
        <f t="shared" si="101"/>
        <v>661827.76492326253</v>
      </c>
      <c r="BU127" s="7">
        <f t="shared" si="80"/>
        <v>627711.32585650496</v>
      </c>
      <c r="BW127">
        <v>120</v>
      </c>
      <c r="BX127" s="160">
        <v>48488</v>
      </c>
      <c r="BY127" s="7">
        <f t="shared" si="123"/>
        <v>659265.18193221383</v>
      </c>
      <c r="BZ127" s="7">
        <f t="shared" si="124"/>
        <v>5101.5395330339725</v>
      </c>
      <c r="CA127" s="7">
        <f t="shared" si="125"/>
        <v>1255.8259717627247</v>
      </c>
      <c r="CB127" s="65">
        <f t="shared" si="102"/>
        <v>2.2858649408702122E-2</v>
      </c>
      <c r="CC127" s="7">
        <f t="shared" si="103"/>
        <v>3845.7135612712477</v>
      </c>
      <c r="CD127" s="65">
        <f t="shared" si="104"/>
        <v>7.0000000000000007E-2</v>
      </c>
      <c r="CE127" s="7">
        <f t="shared" si="126"/>
        <v>108790.64403954941</v>
      </c>
      <c r="CF127" s="7">
        <f t="shared" si="127"/>
        <v>503394.09992452728</v>
      </c>
      <c r="CG127" s="7">
        <f t="shared" si="105"/>
        <v>658009.35596045107</v>
      </c>
      <c r="CH127" s="7">
        <f t="shared" si="81"/>
        <v>612184.74396407674</v>
      </c>
    </row>
    <row r="128" spans="10:86" x14ac:dyDescent="0.3">
      <c r="J128">
        <v>121</v>
      </c>
      <c r="K128" s="160">
        <v>48519</v>
      </c>
      <c r="L128" s="7">
        <f t="shared" si="82"/>
        <v>676087.84654550289</v>
      </c>
      <c r="M128" s="7">
        <f t="shared" si="83"/>
        <v>5760.7123198624959</v>
      </c>
      <c r="N128" s="7">
        <f t="shared" si="68"/>
        <v>1112.6083748621631</v>
      </c>
      <c r="O128" s="65">
        <f t="shared" si="69"/>
        <v>1.9747878277305154E-2</v>
      </c>
      <c r="P128" s="7">
        <f t="shared" si="70"/>
        <v>4648.1039450003327</v>
      </c>
      <c r="Q128" s="65">
        <f t="shared" si="71"/>
        <v>8.2500000000000018E-2</v>
      </c>
      <c r="R128" s="7">
        <f t="shared" si="84"/>
        <v>91824.761829359064</v>
      </c>
      <c r="S128" s="7">
        <f t="shared" si="85"/>
        <v>605221.42887400312</v>
      </c>
      <c r="T128" s="7">
        <f t="shared" si="72"/>
        <v>674975.23817064078</v>
      </c>
      <c r="U128" s="7">
        <f t="shared" si="73"/>
        <v>697046.19070336223</v>
      </c>
      <c r="W128">
        <v>121</v>
      </c>
      <c r="X128" s="160">
        <v>48519</v>
      </c>
      <c r="Y128" s="7">
        <f t="shared" si="86"/>
        <v>672673.02955461526</v>
      </c>
      <c r="Z128" s="7">
        <f t="shared" si="106"/>
        <v>5626.5067525070672</v>
      </c>
      <c r="AA128" s="7">
        <f t="shared" si="74"/>
        <v>1142.019888809632</v>
      </c>
      <c r="AB128" s="65">
        <f t="shared" si="87"/>
        <v>2.0372808279216011E-2</v>
      </c>
      <c r="AC128" s="7">
        <f t="shared" si="88"/>
        <v>4484.4868636974352</v>
      </c>
      <c r="AD128" s="65">
        <f t="shared" si="75"/>
        <v>0.08</v>
      </c>
      <c r="AE128" s="7">
        <f t="shared" si="89"/>
        <v>95268.990334194372</v>
      </c>
      <c r="AF128" s="7">
        <f t="shared" si="107"/>
        <v>585538.32671916077</v>
      </c>
      <c r="AG128" s="7">
        <f t="shared" si="76"/>
        <v>671531.00966580561</v>
      </c>
      <c r="AH128" s="7">
        <f t="shared" si="77"/>
        <v>680807.31705335516</v>
      </c>
      <c r="AJ128">
        <v>121</v>
      </c>
      <c r="AK128" s="160">
        <v>48519</v>
      </c>
      <c r="AL128" s="7">
        <f t="shared" si="108"/>
        <v>669158.74374702154</v>
      </c>
      <c r="AM128" s="7">
        <f t="shared" si="109"/>
        <v>5493.4490989467549</v>
      </c>
      <c r="AN128" s="7">
        <f t="shared" si="110"/>
        <v>1171.7988789139072</v>
      </c>
      <c r="AO128" s="65">
        <f t="shared" si="90"/>
        <v>2.1013827702867069E-2</v>
      </c>
      <c r="AP128" s="7">
        <f t="shared" si="91"/>
        <v>4321.6502200328478</v>
      </c>
      <c r="AQ128" s="65">
        <f t="shared" si="92"/>
        <v>7.7500000000000013E-2</v>
      </c>
      <c r="AR128" s="7">
        <f t="shared" si="111"/>
        <v>98813.055131892441</v>
      </c>
      <c r="AS128" s="7">
        <f t="shared" si="112"/>
        <v>565894.28584066511</v>
      </c>
      <c r="AT128" s="7">
        <f t="shared" si="93"/>
        <v>667986.94486810768</v>
      </c>
      <c r="AU128" s="7">
        <f t="shared" si="78"/>
        <v>664707.34097255755</v>
      </c>
      <c r="AW128">
        <v>121</v>
      </c>
      <c r="AX128" s="160">
        <v>48519</v>
      </c>
      <c r="AY128" s="7">
        <f t="shared" si="113"/>
        <v>665543.96120750357</v>
      </c>
      <c r="AZ128" s="7">
        <f t="shared" si="114"/>
        <v>5361.5768515826985</v>
      </c>
      <c r="BA128" s="7">
        <f t="shared" si="115"/>
        <v>1201.9270940358019</v>
      </c>
      <c r="BB128" s="65">
        <f t="shared" si="94"/>
        <v>2.1671183226216327E-2</v>
      </c>
      <c r="BC128" s="7">
        <f t="shared" si="95"/>
        <v>4159.6497575468966</v>
      </c>
      <c r="BD128" s="65">
        <f t="shared" si="96"/>
        <v>7.4999999999999983E-2</v>
      </c>
      <c r="BE128" s="7">
        <f t="shared" si="116"/>
        <v>102457.9658865322</v>
      </c>
      <c r="BF128" s="7">
        <f t="shared" si="117"/>
        <v>546292.83315497427</v>
      </c>
      <c r="BG128" s="7">
        <f t="shared" si="97"/>
        <v>664342.03411346779</v>
      </c>
      <c r="BH128" s="7">
        <f t="shared" si="79"/>
        <v>648750.79904150649</v>
      </c>
      <c r="BJ128">
        <v>121</v>
      </c>
      <c r="BK128" s="160">
        <v>48519</v>
      </c>
      <c r="BL128" s="7">
        <f t="shared" si="118"/>
        <v>661827.76492326253</v>
      </c>
      <c r="BM128" s="7">
        <f t="shared" si="119"/>
        <v>5230.927715470877</v>
      </c>
      <c r="BN128" s="7">
        <f t="shared" si="120"/>
        <v>1232.3849690594993</v>
      </c>
      <c r="BO128" s="65">
        <f t="shared" si="98"/>
        <v>2.234511819012111E-2</v>
      </c>
      <c r="BP128" s="7">
        <f t="shared" si="99"/>
        <v>3998.5427464113777</v>
      </c>
      <c r="BQ128" s="65">
        <f t="shared" si="100"/>
        <v>7.2499999999999995E-2</v>
      </c>
      <c r="BR128" s="7">
        <f t="shared" si="121"/>
        <v>106204.62004579675</v>
      </c>
      <c r="BS128" s="7">
        <f t="shared" si="122"/>
        <v>526737.63352617912</v>
      </c>
      <c r="BT128" s="7">
        <f t="shared" si="101"/>
        <v>660595.37995420303</v>
      </c>
      <c r="BU128" s="7">
        <f t="shared" si="80"/>
        <v>632942.25357197586</v>
      </c>
      <c r="BW128">
        <v>121</v>
      </c>
      <c r="BX128" s="160">
        <v>48519</v>
      </c>
      <c r="BY128" s="7">
        <f t="shared" si="123"/>
        <v>658009.35596045107</v>
      </c>
      <c r="BZ128" s="7">
        <f t="shared" si="124"/>
        <v>5101.5395330339725</v>
      </c>
      <c r="CA128" s="7">
        <f t="shared" si="125"/>
        <v>1263.1516232646745</v>
      </c>
      <c r="CB128" s="65">
        <f t="shared" si="102"/>
        <v>2.3035872274264652E-2</v>
      </c>
      <c r="CC128" s="7">
        <f t="shared" si="103"/>
        <v>3838.3879097692979</v>
      </c>
      <c r="CD128" s="65">
        <f t="shared" si="104"/>
        <v>7.0000000000000007E-2</v>
      </c>
      <c r="CE128" s="7">
        <f t="shared" si="126"/>
        <v>110053.79566281408</v>
      </c>
      <c r="CF128" s="7">
        <f t="shared" si="127"/>
        <v>507232.4878342966</v>
      </c>
      <c r="CG128" s="7">
        <f t="shared" si="105"/>
        <v>656746.20433718641</v>
      </c>
      <c r="CH128" s="7">
        <f t="shared" si="81"/>
        <v>617286.28349711071</v>
      </c>
    </row>
    <row r="129" spans="10:86" x14ac:dyDescent="0.3">
      <c r="J129">
        <v>122</v>
      </c>
      <c r="K129" s="160">
        <v>48549</v>
      </c>
      <c r="L129" s="7">
        <f t="shared" si="82"/>
        <v>674975.23817064078</v>
      </c>
      <c r="M129" s="7">
        <f t="shared" si="83"/>
        <v>5760.7123198624959</v>
      </c>
      <c r="N129" s="7">
        <f t="shared" si="68"/>
        <v>1120.2575574393404</v>
      </c>
      <c r="O129" s="65">
        <f t="shared" si="69"/>
        <v>1.9916420527820208E-2</v>
      </c>
      <c r="P129" s="7">
        <f t="shared" si="70"/>
        <v>4640.4547624231554</v>
      </c>
      <c r="Q129" s="65">
        <f t="shared" si="71"/>
        <v>8.2500000000000004E-2</v>
      </c>
      <c r="R129" s="7">
        <f t="shared" si="84"/>
        <v>92945.019386798405</v>
      </c>
      <c r="S129" s="7">
        <f t="shared" si="85"/>
        <v>609861.8836364263</v>
      </c>
      <c r="T129" s="7">
        <f t="shared" si="72"/>
        <v>673854.98061320139</v>
      </c>
      <c r="U129" s="7">
        <f t="shared" si="73"/>
        <v>702806.90302322467</v>
      </c>
      <c r="W129">
        <v>122</v>
      </c>
      <c r="X129" s="160">
        <v>48549</v>
      </c>
      <c r="Y129" s="7">
        <f t="shared" si="86"/>
        <v>671531.00966580561</v>
      </c>
      <c r="Z129" s="7">
        <f t="shared" si="106"/>
        <v>5626.5067525070672</v>
      </c>
      <c r="AA129" s="7">
        <f t="shared" si="74"/>
        <v>1149.6333547350296</v>
      </c>
      <c r="AB129" s="65">
        <f t="shared" si="87"/>
        <v>2.0543504407467168E-2</v>
      </c>
      <c r="AC129" s="7">
        <f t="shared" si="88"/>
        <v>4476.8733977720376</v>
      </c>
      <c r="AD129" s="65">
        <f t="shared" si="75"/>
        <v>0.08</v>
      </c>
      <c r="AE129" s="7">
        <f t="shared" si="89"/>
        <v>96418.623688929394</v>
      </c>
      <c r="AF129" s="7">
        <f t="shared" si="107"/>
        <v>590015.20011693286</v>
      </c>
      <c r="AG129" s="7">
        <f t="shared" si="76"/>
        <v>670381.37631107063</v>
      </c>
      <c r="AH129" s="7">
        <f t="shared" si="77"/>
        <v>686433.82380586222</v>
      </c>
      <c r="AJ129">
        <v>122</v>
      </c>
      <c r="AK129" s="160">
        <v>48549</v>
      </c>
      <c r="AL129" s="7">
        <f t="shared" si="108"/>
        <v>667986.94486810768</v>
      </c>
      <c r="AM129" s="7">
        <f t="shared" si="109"/>
        <v>5493.4490989467549</v>
      </c>
      <c r="AN129" s="7">
        <f t="shared" si="110"/>
        <v>1179.3667466735596</v>
      </c>
      <c r="AO129" s="65">
        <f t="shared" si="90"/>
        <v>2.1186643045661726E-2</v>
      </c>
      <c r="AP129" s="7">
        <f t="shared" si="91"/>
        <v>4314.0823522731953</v>
      </c>
      <c r="AQ129" s="65">
        <f t="shared" si="92"/>
        <v>7.7499999999999999E-2</v>
      </c>
      <c r="AR129" s="7">
        <f t="shared" si="111"/>
        <v>99992.421878566005</v>
      </c>
      <c r="AS129" s="7">
        <f t="shared" si="112"/>
        <v>570208.36819293827</v>
      </c>
      <c r="AT129" s="7">
        <f t="shared" si="93"/>
        <v>666807.57812143408</v>
      </c>
      <c r="AU129" s="7">
        <f t="shared" si="78"/>
        <v>670200.79007150431</v>
      </c>
      <c r="AW129">
        <v>122</v>
      </c>
      <c r="AX129" s="160">
        <v>48549</v>
      </c>
      <c r="AY129" s="7">
        <f t="shared" si="113"/>
        <v>664342.03411346779</v>
      </c>
      <c r="AZ129" s="7">
        <f t="shared" si="114"/>
        <v>5361.5768515826985</v>
      </c>
      <c r="BA129" s="7">
        <f t="shared" si="115"/>
        <v>1209.4391383735256</v>
      </c>
      <c r="BB129" s="65">
        <f t="shared" si="94"/>
        <v>2.184608065610294E-2</v>
      </c>
      <c r="BC129" s="7">
        <f t="shared" si="95"/>
        <v>4152.1377132091729</v>
      </c>
      <c r="BD129" s="65">
        <f t="shared" si="96"/>
        <v>7.4999999999999983E-2</v>
      </c>
      <c r="BE129" s="7">
        <f t="shared" si="116"/>
        <v>103667.40502490572</v>
      </c>
      <c r="BF129" s="7">
        <f t="shared" si="117"/>
        <v>550444.97086818342</v>
      </c>
      <c r="BG129" s="7">
        <f t="shared" si="97"/>
        <v>663132.59497509431</v>
      </c>
      <c r="BH129" s="7">
        <f t="shared" si="79"/>
        <v>654112.37589308911</v>
      </c>
      <c r="BJ129">
        <v>122</v>
      </c>
      <c r="BK129" s="160">
        <v>48549</v>
      </c>
      <c r="BL129" s="7">
        <f t="shared" si="118"/>
        <v>660595.37995420303</v>
      </c>
      <c r="BM129" s="7">
        <f t="shared" si="119"/>
        <v>5230.927715470877</v>
      </c>
      <c r="BN129" s="7">
        <f t="shared" si="120"/>
        <v>1239.8306282475673</v>
      </c>
      <c r="BO129" s="65">
        <f t="shared" si="98"/>
        <v>2.2522058116728354E-2</v>
      </c>
      <c r="BP129" s="7">
        <f t="shared" si="99"/>
        <v>3991.0970872233097</v>
      </c>
      <c r="BQ129" s="65">
        <f t="shared" si="100"/>
        <v>7.2499999999999995E-2</v>
      </c>
      <c r="BR129" s="7">
        <f t="shared" si="121"/>
        <v>107444.45067404432</v>
      </c>
      <c r="BS129" s="7">
        <f t="shared" si="122"/>
        <v>530728.73061340244</v>
      </c>
      <c r="BT129" s="7">
        <f t="shared" si="101"/>
        <v>659355.54932595545</v>
      </c>
      <c r="BU129" s="7">
        <f t="shared" si="80"/>
        <v>638173.18128744676</v>
      </c>
      <c r="BW129">
        <v>122</v>
      </c>
      <c r="BX129" s="160">
        <v>48549</v>
      </c>
      <c r="BY129" s="7">
        <f t="shared" si="123"/>
        <v>656746.20433718641</v>
      </c>
      <c r="BZ129" s="7">
        <f t="shared" si="124"/>
        <v>5101.5395330339725</v>
      </c>
      <c r="CA129" s="7">
        <f t="shared" si="125"/>
        <v>1270.5200077337181</v>
      </c>
      <c r="CB129" s="65">
        <f t="shared" si="102"/>
        <v>2.321481265078907E-2</v>
      </c>
      <c r="CC129" s="7">
        <f t="shared" si="103"/>
        <v>3831.0195253002544</v>
      </c>
      <c r="CD129" s="65">
        <f t="shared" si="104"/>
        <v>7.0000000000000007E-2</v>
      </c>
      <c r="CE129" s="7">
        <f t="shared" si="126"/>
        <v>111324.3156705478</v>
      </c>
      <c r="CF129" s="7">
        <f t="shared" si="127"/>
        <v>511063.50735959684</v>
      </c>
      <c r="CG129" s="7">
        <f t="shared" si="105"/>
        <v>655475.68432945269</v>
      </c>
      <c r="CH129" s="7">
        <f t="shared" si="81"/>
        <v>622387.82303014467</v>
      </c>
    </row>
    <row r="130" spans="10:86" x14ac:dyDescent="0.3">
      <c r="J130">
        <v>123</v>
      </c>
      <c r="K130" s="160">
        <v>48580</v>
      </c>
      <c r="L130" s="7">
        <f t="shared" si="82"/>
        <v>673854.98061320139</v>
      </c>
      <c r="M130" s="7">
        <f t="shared" si="83"/>
        <v>5760.7123198624959</v>
      </c>
      <c r="N130" s="7">
        <f t="shared" si="68"/>
        <v>1127.959328146736</v>
      </c>
      <c r="O130" s="65">
        <f t="shared" si="69"/>
        <v>2.0086683822450418E-2</v>
      </c>
      <c r="P130" s="7">
        <f t="shared" si="70"/>
        <v>4632.7529917157599</v>
      </c>
      <c r="Q130" s="65">
        <f t="shared" si="71"/>
        <v>8.2500000000000018E-2</v>
      </c>
      <c r="R130" s="7">
        <f t="shared" si="84"/>
        <v>94072.978714945144</v>
      </c>
      <c r="S130" s="7">
        <f t="shared" si="85"/>
        <v>614494.63662814209</v>
      </c>
      <c r="T130" s="7">
        <f t="shared" si="72"/>
        <v>672727.02128505462</v>
      </c>
      <c r="U130" s="7">
        <f t="shared" si="73"/>
        <v>708567.61534308724</v>
      </c>
      <c r="W130">
        <v>123</v>
      </c>
      <c r="X130" s="160">
        <v>48580</v>
      </c>
      <c r="Y130" s="7">
        <f t="shared" si="86"/>
        <v>670381.37631107063</v>
      </c>
      <c r="Z130" s="7">
        <f t="shared" si="106"/>
        <v>5626.5067525070672</v>
      </c>
      <c r="AA130" s="7">
        <f t="shared" si="74"/>
        <v>1157.2975770999292</v>
      </c>
      <c r="AB130" s="65">
        <f t="shared" si="87"/>
        <v>2.0715925913125356E-2</v>
      </c>
      <c r="AC130" s="7">
        <f t="shared" si="88"/>
        <v>4469.209175407138</v>
      </c>
      <c r="AD130" s="65">
        <f t="shared" si="75"/>
        <v>0.08</v>
      </c>
      <c r="AE130" s="7">
        <f t="shared" si="89"/>
        <v>97575.921266029327</v>
      </c>
      <c r="AF130" s="7">
        <f t="shared" si="107"/>
        <v>594484.40929234005</v>
      </c>
      <c r="AG130" s="7">
        <f t="shared" si="76"/>
        <v>669224.07873397076</v>
      </c>
      <c r="AH130" s="7">
        <f t="shared" si="77"/>
        <v>692060.3305583694</v>
      </c>
      <c r="AJ130">
        <v>123</v>
      </c>
      <c r="AK130" s="160">
        <v>48580</v>
      </c>
      <c r="AL130" s="7">
        <f t="shared" si="108"/>
        <v>666807.57812143408</v>
      </c>
      <c r="AM130" s="7">
        <f t="shared" si="109"/>
        <v>5493.4490989467549</v>
      </c>
      <c r="AN130" s="7">
        <f t="shared" si="110"/>
        <v>1186.9834902458269</v>
      </c>
      <c r="AO130" s="65">
        <f t="shared" si="90"/>
        <v>2.1361187770358461E-2</v>
      </c>
      <c r="AP130" s="7">
        <f t="shared" si="91"/>
        <v>4306.465608700928</v>
      </c>
      <c r="AQ130" s="65">
        <f t="shared" si="92"/>
        <v>7.7499999999999986E-2</v>
      </c>
      <c r="AR130" s="7">
        <f t="shared" si="111"/>
        <v>101179.40536881183</v>
      </c>
      <c r="AS130" s="7">
        <f t="shared" si="112"/>
        <v>574514.83380163915</v>
      </c>
      <c r="AT130" s="7">
        <f t="shared" si="93"/>
        <v>665620.5946311882</v>
      </c>
      <c r="AU130" s="7">
        <f t="shared" si="78"/>
        <v>675694.23917045095</v>
      </c>
      <c r="AW130">
        <v>123</v>
      </c>
      <c r="AX130" s="160">
        <v>48580</v>
      </c>
      <c r="AY130" s="7">
        <f t="shared" si="113"/>
        <v>663132.59497509431</v>
      </c>
      <c r="AZ130" s="7">
        <f t="shared" si="114"/>
        <v>5361.5768515826985</v>
      </c>
      <c r="BA130" s="7">
        <f t="shared" si="115"/>
        <v>1216.9981329883594</v>
      </c>
      <c r="BB130" s="65">
        <f t="shared" si="94"/>
        <v>2.202271115388138E-2</v>
      </c>
      <c r="BC130" s="7">
        <f t="shared" si="95"/>
        <v>4144.5787185943391</v>
      </c>
      <c r="BD130" s="65">
        <f t="shared" si="96"/>
        <v>7.4999999999999997E-2</v>
      </c>
      <c r="BE130" s="7">
        <f t="shared" si="116"/>
        <v>104884.40315789408</v>
      </c>
      <c r="BF130" s="7">
        <f t="shared" si="117"/>
        <v>554589.54958677781</v>
      </c>
      <c r="BG130" s="7">
        <f t="shared" si="97"/>
        <v>661915.59684210597</v>
      </c>
      <c r="BH130" s="7">
        <f t="shared" si="79"/>
        <v>659473.95274467184</v>
      </c>
      <c r="BJ130">
        <v>123</v>
      </c>
      <c r="BK130" s="160">
        <v>48580</v>
      </c>
      <c r="BL130" s="7">
        <f t="shared" si="118"/>
        <v>659355.54932595545</v>
      </c>
      <c r="BM130" s="7">
        <f t="shared" si="119"/>
        <v>5230.927715470877</v>
      </c>
      <c r="BN130" s="7">
        <f t="shared" si="120"/>
        <v>1247.321271626563</v>
      </c>
      <c r="BO130" s="65">
        <f t="shared" si="98"/>
        <v>2.270073448963926E-2</v>
      </c>
      <c r="BP130" s="7">
        <f t="shared" si="99"/>
        <v>3983.6064438443141</v>
      </c>
      <c r="BQ130" s="65">
        <f t="shared" si="100"/>
        <v>7.2499999999999995E-2</v>
      </c>
      <c r="BR130" s="7">
        <f t="shared" si="121"/>
        <v>108691.77194567089</v>
      </c>
      <c r="BS130" s="7">
        <f t="shared" si="122"/>
        <v>534712.33705724671</v>
      </c>
      <c r="BT130" s="7">
        <f t="shared" si="101"/>
        <v>658108.22805432894</v>
      </c>
      <c r="BU130" s="7">
        <f t="shared" si="80"/>
        <v>643404.10900291754</v>
      </c>
      <c r="BW130">
        <v>123</v>
      </c>
      <c r="BX130" s="160">
        <v>48580</v>
      </c>
      <c r="BY130" s="7">
        <f t="shared" si="123"/>
        <v>655475.68432945269</v>
      </c>
      <c r="BZ130" s="7">
        <f t="shared" si="124"/>
        <v>5101.5395330339725</v>
      </c>
      <c r="CA130" s="7">
        <f t="shared" si="125"/>
        <v>1277.9313744454985</v>
      </c>
      <c r="CB130" s="65">
        <f t="shared" si="102"/>
        <v>2.3395492555965316E-2</v>
      </c>
      <c r="CC130" s="7">
        <f t="shared" si="103"/>
        <v>3823.608158588474</v>
      </c>
      <c r="CD130" s="65">
        <f t="shared" si="104"/>
        <v>7.0000000000000007E-2</v>
      </c>
      <c r="CE130" s="7">
        <f t="shared" si="126"/>
        <v>112602.2470449933</v>
      </c>
      <c r="CF130" s="7">
        <f t="shared" si="127"/>
        <v>514887.11551818531</v>
      </c>
      <c r="CG130" s="7">
        <f t="shared" si="105"/>
        <v>654197.75295500725</v>
      </c>
      <c r="CH130" s="7">
        <f t="shared" si="81"/>
        <v>627489.36256317864</v>
      </c>
    </row>
    <row r="131" spans="10:86" x14ac:dyDescent="0.3">
      <c r="J131">
        <v>124</v>
      </c>
      <c r="K131" s="160">
        <v>48611</v>
      </c>
      <c r="L131" s="7">
        <f t="shared" si="82"/>
        <v>672727.02128505462</v>
      </c>
      <c r="M131" s="7">
        <f t="shared" si="83"/>
        <v>5760.7123198624959</v>
      </c>
      <c r="N131" s="7">
        <f t="shared" si="68"/>
        <v>1135.714048527745</v>
      </c>
      <c r="O131" s="65">
        <f t="shared" si="69"/>
        <v>2.0258690599791004E-2</v>
      </c>
      <c r="P131" s="7">
        <f t="shared" si="70"/>
        <v>4624.9982713347508</v>
      </c>
      <c r="Q131" s="65">
        <f t="shared" si="71"/>
        <v>8.2500000000000004E-2</v>
      </c>
      <c r="R131" s="7">
        <f t="shared" si="84"/>
        <v>95208.692763472893</v>
      </c>
      <c r="S131" s="7">
        <f t="shared" si="85"/>
        <v>619119.63489947689</v>
      </c>
      <c r="T131" s="7">
        <f t="shared" si="72"/>
        <v>671591.30723652686</v>
      </c>
      <c r="U131" s="7">
        <f t="shared" si="73"/>
        <v>714328.3276629498</v>
      </c>
      <c r="W131">
        <v>124</v>
      </c>
      <c r="X131" s="160">
        <v>48611</v>
      </c>
      <c r="Y131" s="7">
        <f t="shared" si="86"/>
        <v>669224.07873397076</v>
      </c>
      <c r="Z131" s="7">
        <f t="shared" si="106"/>
        <v>5626.5067525070672</v>
      </c>
      <c r="AA131" s="7">
        <f t="shared" si="74"/>
        <v>1165.012894280595</v>
      </c>
      <c r="AB131" s="65">
        <f t="shared" si="87"/>
        <v>2.0890095224628813E-2</v>
      </c>
      <c r="AC131" s="7">
        <f t="shared" si="88"/>
        <v>4461.4938582264722</v>
      </c>
      <c r="AD131" s="65">
        <f t="shared" si="75"/>
        <v>0.08</v>
      </c>
      <c r="AE131" s="7">
        <f t="shared" si="89"/>
        <v>98740.934160309916</v>
      </c>
      <c r="AF131" s="7">
        <f t="shared" si="107"/>
        <v>598945.9031505665</v>
      </c>
      <c r="AG131" s="7">
        <f t="shared" si="76"/>
        <v>668059.06583969016</v>
      </c>
      <c r="AH131" s="7">
        <f t="shared" si="77"/>
        <v>697686.83731087646</v>
      </c>
      <c r="AJ131">
        <v>124</v>
      </c>
      <c r="AK131" s="160">
        <v>48611</v>
      </c>
      <c r="AL131" s="7">
        <f t="shared" si="108"/>
        <v>665620.5946311882</v>
      </c>
      <c r="AM131" s="7">
        <f t="shared" si="109"/>
        <v>5493.4490989467549</v>
      </c>
      <c r="AN131" s="7">
        <f t="shared" si="110"/>
        <v>1194.6494252869979</v>
      </c>
      <c r="AO131" s="65">
        <f t="shared" si="90"/>
        <v>2.1537484295219643E-2</v>
      </c>
      <c r="AP131" s="7">
        <f t="shared" si="91"/>
        <v>4298.799673659757</v>
      </c>
      <c r="AQ131" s="65">
        <f t="shared" si="92"/>
        <v>7.7499999999999999E-2</v>
      </c>
      <c r="AR131" s="7">
        <f t="shared" si="111"/>
        <v>102374.05479409883</v>
      </c>
      <c r="AS131" s="7">
        <f t="shared" si="112"/>
        <v>578813.63347529888</v>
      </c>
      <c r="AT131" s="7">
        <f t="shared" si="93"/>
        <v>664425.94520590117</v>
      </c>
      <c r="AU131" s="7">
        <f t="shared" si="78"/>
        <v>681187.68826939771</v>
      </c>
      <c r="AW131">
        <v>124</v>
      </c>
      <c r="AX131" s="160">
        <v>48611</v>
      </c>
      <c r="AY131" s="7">
        <f t="shared" si="113"/>
        <v>661915.59684210597</v>
      </c>
      <c r="AZ131" s="7">
        <f t="shared" si="114"/>
        <v>5361.5768515826985</v>
      </c>
      <c r="BA131" s="7">
        <f t="shared" si="115"/>
        <v>1224.6043713195368</v>
      </c>
      <c r="BB131" s="65">
        <f t="shared" si="94"/>
        <v>2.2201097127705034E-2</v>
      </c>
      <c r="BC131" s="7">
        <f t="shared" si="95"/>
        <v>4136.9724802631617</v>
      </c>
      <c r="BD131" s="65">
        <f t="shared" si="96"/>
        <v>7.4999999999999997E-2</v>
      </c>
      <c r="BE131" s="7">
        <f t="shared" si="116"/>
        <v>106109.00752921362</v>
      </c>
      <c r="BF131" s="7">
        <f t="shared" si="117"/>
        <v>558726.52206704102</v>
      </c>
      <c r="BG131" s="7">
        <f t="shared" si="97"/>
        <v>660690.99247078644</v>
      </c>
      <c r="BH131" s="7">
        <f t="shared" si="79"/>
        <v>664835.5295962547</v>
      </c>
      <c r="BJ131">
        <v>124</v>
      </c>
      <c r="BK131" s="160">
        <v>48611</v>
      </c>
      <c r="BL131" s="7">
        <f t="shared" si="118"/>
        <v>658108.22805432894</v>
      </c>
      <c r="BM131" s="7">
        <f t="shared" si="119"/>
        <v>5230.927715470877</v>
      </c>
      <c r="BN131" s="7">
        <f t="shared" si="120"/>
        <v>1254.8571709759731</v>
      </c>
      <c r="BO131" s="65">
        <f t="shared" si="98"/>
        <v>2.2881169707041814E-2</v>
      </c>
      <c r="BP131" s="7">
        <f t="shared" si="99"/>
        <v>3976.070544494904</v>
      </c>
      <c r="BQ131" s="65">
        <f t="shared" si="100"/>
        <v>7.2499999999999995E-2</v>
      </c>
      <c r="BR131" s="7">
        <f t="shared" si="121"/>
        <v>109946.62911664686</v>
      </c>
      <c r="BS131" s="7">
        <f t="shared" si="122"/>
        <v>538688.40760174161</v>
      </c>
      <c r="BT131" s="7">
        <f t="shared" si="101"/>
        <v>656853.37088335294</v>
      </c>
      <c r="BU131" s="7">
        <f t="shared" si="80"/>
        <v>648635.03671838844</v>
      </c>
      <c r="BW131">
        <v>124</v>
      </c>
      <c r="BX131" s="160">
        <v>48611</v>
      </c>
      <c r="BY131" s="7">
        <f t="shared" si="123"/>
        <v>654197.75295500725</v>
      </c>
      <c r="BZ131" s="7">
        <f t="shared" si="124"/>
        <v>5101.5395330339725</v>
      </c>
      <c r="CA131" s="7">
        <f t="shared" si="125"/>
        <v>1285.3859741297633</v>
      </c>
      <c r="CB131" s="65">
        <f t="shared" si="102"/>
        <v>2.3577934378227673E-2</v>
      </c>
      <c r="CC131" s="7">
        <f t="shared" si="103"/>
        <v>3816.1535589042091</v>
      </c>
      <c r="CD131" s="65">
        <f t="shared" si="104"/>
        <v>7.0000000000000007E-2</v>
      </c>
      <c r="CE131" s="7">
        <f t="shared" si="126"/>
        <v>113887.63301912307</v>
      </c>
      <c r="CF131" s="7">
        <f t="shared" si="127"/>
        <v>518703.2690770895</v>
      </c>
      <c r="CG131" s="7">
        <f t="shared" si="105"/>
        <v>652912.36698087747</v>
      </c>
      <c r="CH131" s="7">
        <f t="shared" si="81"/>
        <v>632590.90209621261</v>
      </c>
    </row>
    <row r="132" spans="10:86" x14ac:dyDescent="0.3">
      <c r="J132">
        <v>125</v>
      </c>
      <c r="K132" s="160">
        <v>48639</v>
      </c>
      <c r="L132" s="7">
        <f t="shared" si="82"/>
        <v>671591.30723652686</v>
      </c>
      <c r="M132" s="7">
        <f t="shared" si="83"/>
        <v>5760.7123198624959</v>
      </c>
      <c r="N132" s="7">
        <f t="shared" si="68"/>
        <v>1143.5220826113737</v>
      </c>
      <c r="O132" s="65">
        <f t="shared" si="69"/>
        <v>2.0432463677650996E-2</v>
      </c>
      <c r="P132" s="7">
        <f t="shared" si="70"/>
        <v>4617.1902372511222</v>
      </c>
      <c r="Q132" s="65">
        <f t="shared" si="71"/>
        <v>8.2500000000000004E-2</v>
      </c>
      <c r="R132" s="7">
        <f t="shared" si="84"/>
        <v>96352.214846084273</v>
      </c>
      <c r="S132" s="7">
        <f t="shared" si="85"/>
        <v>623736.825136728</v>
      </c>
      <c r="T132" s="7">
        <f t="shared" si="72"/>
        <v>670447.78515391552</v>
      </c>
      <c r="U132" s="7">
        <f t="shared" si="73"/>
        <v>720089.03998281225</v>
      </c>
      <c r="W132">
        <v>125</v>
      </c>
      <c r="X132" s="160">
        <v>48639</v>
      </c>
      <c r="Y132" s="7">
        <f t="shared" si="86"/>
        <v>668059.06583969016</v>
      </c>
      <c r="Z132" s="7">
        <f t="shared" si="106"/>
        <v>5626.5067525070672</v>
      </c>
      <c r="AA132" s="7">
        <f t="shared" si="74"/>
        <v>1172.7796469091327</v>
      </c>
      <c r="AB132" s="65">
        <f t="shared" si="87"/>
        <v>2.1066035149482853E-2</v>
      </c>
      <c r="AC132" s="7">
        <f t="shared" si="88"/>
        <v>4453.7271055979345</v>
      </c>
      <c r="AD132" s="65">
        <f t="shared" si="75"/>
        <v>0.08</v>
      </c>
      <c r="AE132" s="7">
        <f t="shared" si="89"/>
        <v>99913.713807219043</v>
      </c>
      <c r="AF132" s="7">
        <f t="shared" si="107"/>
        <v>603399.63025616447</v>
      </c>
      <c r="AG132" s="7">
        <f t="shared" si="76"/>
        <v>666886.28619278106</v>
      </c>
      <c r="AH132" s="7">
        <f t="shared" si="77"/>
        <v>703313.34406338353</v>
      </c>
      <c r="AJ132">
        <v>125</v>
      </c>
      <c r="AK132" s="160">
        <v>48639</v>
      </c>
      <c r="AL132" s="7">
        <f t="shared" si="108"/>
        <v>664425.94520590117</v>
      </c>
      <c r="AM132" s="7">
        <f t="shared" si="109"/>
        <v>5493.4490989467549</v>
      </c>
      <c r="AN132" s="7">
        <f t="shared" si="110"/>
        <v>1202.3648694919766</v>
      </c>
      <c r="AO132" s="65">
        <f t="shared" si="90"/>
        <v>2.1715555417440031E-2</v>
      </c>
      <c r="AP132" s="7">
        <f t="shared" si="91"/>
        <v>4291.0842294547783</v>
      </c>
      <c r="AQ132" s="65">
        <f t="shared" si="92"/>
        <v>7.7499999999999999E-2</v>
      </c>
      <c r="AR132" s="7">
        <f t="shared" si="111"/>
        <v>103576.41966359082</v>
      </c>
      <c r="AS132" s="7">
        <f t="shared" si="112"/>
        <v>583104.71770475362</v>
      </c>
      <c r="AT132" s="7">
        <f t="shared" si="93"/>
        <v>663223.58033640916</v>
      </c>
      <c r="AU132" s="7">
        <f t="shared" si="78"/>
        <v>686681.13736834447</v>
      </c>
      <c r="AW132">
        <v>125</v>
      </c>
      <c r="AX132" s="160">
        <v>48639</v>
      </c>
      <c r="AY132" s="7">
        <f t="shared" si="113"/>
        <v>660690.99247078644</v>
      </c>
      <c r="AZ132" s="7">
        <f t="shared" si="114"/>
        <v>5361.5768515826985</v>
      </c>
      <c r="BA132" s="7">
        <f t="shared" si="115"/>
        <v>1232.2581486402833</v>
      </c>
      <c r="BB132" s="65">
        <f t="shared" si="94"/>
        <v>2.2381261364536061E-2</v>
      </c>
      <c r="BC132" s="7">
        <f t="shared" si="95"/>
        <v>4129.3187029424153</v>
      </c>
      <c r="BD132" s="65">
        <f t="shared" si="96"/>
        <v>7.5000000000000011E-2</v>
      </c>
      <c r="BE132" s="7">
        <f t="shared" si="116"/>
        <v>107341.26567785389</v>
      </c>
      <c r="BF132" s="7">
        <f t="shared" si="117"/>
        <v>562855.84076998348</v>
      </c>
      <c r="BG132" s="7">
        <f t="shared" si="97"/>
        <v>659458.73432214616</v>
      </c>
      <c r="BH132" s="7">
        <f t="shared" si="79"/>
        <v>670197.10644783732</v>
      </c>
      <c r="BJ132">
        <v>125</v>
      </c>
      <c r="BK132" s="160">
        <v>48639</v>
      </c>
      <c r="BL132" s="7">
        <f t="shared" si="118"/>
        <v>656853.37088335294</v>
      </c>
      <c r="BM132" s="7">
        <f t="shared" si="119"/>
        <v>5230.927715470877</v>
      </c>
      <c r="BN132" s="7">
        <f t="shared" si="120"/>
        <v>1262.4385997172863</v>
      </c>
      <c r="BO132" s="65">
        <f t="shared" si="98"/>
        <v>2.3063386545819693E-2</v>
      </c>
      <c r="BP132" s="7">
        <f t="shared" si="99"/>
        <v>3968.4891157535908</v>
      </c>
      <c r="BQ132" s="65">
        <f t="shared" si="100"/>
        <v>7.2499999999999995E-2</v>
      </c>
      <c r="BR132" s="7">
        <f t="shared" si="121"/>
        <v>111209.06771636414</v>
      </c>
      <c r="BS132" s="7">
        <f t="shared" si="122"/>
        <v>542656.89671749517</v>
      </c>
      <c r="BT132" s="7">
        <f t="shared" si="101"/>
        <v>655590.9322836356</v>
      </c>
      <c r="BU132" s="7">
        <f t="shared" si="80"/>
        <v>653865.96443385934</v>
      </c>
      <c r="BW132">
        <v>125</v>
      </c>
      <c r="BX132" s="160">
        <v>48639</v>
      </c>
      <c r="BY132" s="7">
        <f t="shared" si="123"/>
        <v>652912.36698087747</v>
      </c>
      <c r="BZ132" s="7">
        <f t="shared" si="124"/>
        <v>5101.5395330339725</v>
      </c>
      <c r="CA132" s="7">
        <f t="shared" si="125"/>
        <v>1292.8840589788538</v>
      </c>
      <c r="CB132" s="65">
        <f t="shared" si="102"/>
        <v>2.3762160884602507E-2</v>
      </c>
      <c r="CC132" s="7">
        <f t="shared" si="103"/>
        <v>3808.6554740551187</v>
      </c>
      <c r="CD132" s="65">
        <f t="shared" si="104"/>
        <v>7.0000000000000007E-2</v>
      </c>
      <c r="CE132" s="7">
        <f t="shared" si="126"/>
        <v>115180.51707810193</v>
      </c>
      <c r="CF132" s="7">
        <f t="shared" si="127"/>
        <v>522511.92455114459</v>
      </c>
      <c r="CG132" s="7">
        <f t="shared" si="105"/>
        <v>651619.4829218986</v>
      </c>
      <c r="CH132" s="7">
        <f t="shared" si="81"/>
        <v>637692.44162924658</v>
      </c>
    </row>
    <row r="133" spans="10:86" x14ac:dyDescent="0.3">
      <c r="J133">
        <v>126</v>
      </c>
      <c r="K133" s="160">
        <v>48670</v>
      </c>
      <c r="L133" s="7">
        <f t="shared" si="82"/>
        <v>670447.78515391552</v>
      </c>
      <c r="M133" s="7">
        <f t="shared" si="83"/>
        <v>5760.7123198624959</v>
      </c>
      <c r="N133" s="7">
        <f t="shared" si="68"/>
        <v>1151.3837969293263</v>
      </c>
      <c r="O133" s="65">
        <f t="shared" si="69"/>
        <v>2.0608026261105507E-2</v>
      </c>
      <c r="P133" s="7">
        <f t="shared" si="70"/>
        <v>4609.3285229331696</v>
      </c>
      <c r="Q133" s="65">
        <f t="shared" si="71"/>
        <v>8.2500000000000018E-2</v>
      </c>
      <c r="R133" s="7">
        <f t="shared" si="84"/>
        <v>97503.598643013596</v>
      </c>
      <c r="S133" s="7">
        <f t="shared" si="85"/>
        <v>628346.15365966118</v>
      </c>
      <c r="T133" s="7">
        <f t="shared" si="72"/>
        <v>669296.40135698614</v>
      </c>
      <c r="U133" s="7">
        <f t="shared" si="73"/>
        <v>725849.75230267481</v>
      </c>
      <c r="W133">
        <v>126</v>
      </c>
      <c r="X133" s="160">
        <v>48670</v>
      </c>
      <c r="Y133" s="7">
        <f t="shared" si="86"/>
        <v>666886.28619278106</v>
      </c>
      <c r="Z133" s="7">
        <f t="shared" si="106"/>
        <v>5626.5067525070672</v>
      </c>
      <c r="AA133" s="7">
        <f t="shared" si="74"/>
        <v>1180.5981778885262</v>
      </c>
      <c r="AB133" s="65">
        <f t="shared" si="87"/>
        <v>2.1243768882311245E-2</v>
      </c>
      <c r="AC133" s="7">
        <f t="shared" si="88"/>
        <v>4445.908574618541</v>
      </c>
      <c r="AD133" s="65">
        <f t="shared" si="75"/>
        <v>8.0000000000000016E-2</v>
      </c>
      <c r="AE133" s="7">
        <f t="shared" si="89"/>
        <v>101094.31198510758</v>
      </c>
      <c r="AF133" s="7">
        <f t="shared" si="107"/>
        <v>607845.53883078299</v>
      </c>
      <c r="AG133" s="7">
        <f t="shared" si="76"/>
        <v>665705.68801489251</v>
      </c>
      <c r="AH133" s="7">
        <f t="shared" si="77"/>
        <v>708939.85081589059</v>
      </c>
      <c r="AJ133">
        <v>126</v>
      </c>
      <c r="AK133" s="160">
        <v>48670</v>
      </c>
      <c r="AL133" s="7">
        <f t="shared" si="108"/>
        <v>663223.58033640916</v>
      </c>
      <c r="AM133" s="7">
        <f t="shared" si="109"/>
        <v>5493.4490989467549</v>
      </c>
      <c r="AN133" s="7">
        <f t="shared" si="110"/>
        <v>1210.130142607446</v>
      </c>
      <c r="AO133" s="65">
        <f t="shared" si="90"/>
        <v>2.1895424321197281E-2</v>
      </c>
      <c r="AP133" s="7">
        <f t="shared" si="91"/>
        <v>4283.3189563393089</v>
      </c>
      <c r="AQ133" s="65">
        <f t="shared" si="92"/>
        <v>7.7499999999999999E-2</v>
      </c>
      <c r="AR133" s="7">
        <f t="shared" si="111"/>
        <v>104786.54980619827</v>
      </c>
      <c r="AS133" s="7">
        <f t="shared" si="112"/>
        <v>587388.03666109289</v>
      </c>
      <c r="AT133" s="7">
        <f t="shared" si="93"/>
        <v>662013.45019380166</v>
      </c>
      <c r="AU133" s="7">
        <f t="shared" si="78"/>
        <v>692174.58646729111</v>
      </c>
      <c r="AW133">
        <v>126</v>
      </c>
      <c r="AX133" s="160">
        <v>48670</v>
      </c>
      <c r="AY133" s="7">
        <f t="shared" si="113"/>
        <v>659458.73432214616</v>
      </c>
      <c r="AZ133" s="7">
        <f t="shared" si="114"/>
        <v>5361.5768515826985</v>
      </c>
      <c r="BA133" s="7">
        <f t="shared" si="115"/>
        <v>1239.9597620692857</v>
      </c>
      <c r="BB133" s="65">
        <f t="shared" si="94"/>
        <v>2.2563227038195192E-2</v>
      </c>
      <c r="BC133" s="7">
        <f t="shared" si="95"/>
        <v>4121.6170895134128</v>
      </c>
      <c r="BD133" s="65">
        <f t="shared" si="96"/>
        <v>7.4999999999999983E-2</v>
      </c>
      <c r="BE133" s="7">
        <f t="shared" si="116"/>
        <v>108581.22543992318</v>
      </c>
      <c r="BF133" s="7">
        <f t="shared" si="117"/>
        <v>566977.45785949694</v>
      </c>
      <c r="BG133" s="7">
        <f t="shared" si="97"/>
        <v>658218.77456007688</v>
      </c>
      <c r="BH133" s="7">
        <f t="shared" si="79"/>
        <v>675558.68329942017</v>
      </c>
      <c r="BJ133">
        <v>126</v>
      </c>
      <c r="BK133" s="160">
        <v>48670</v>
      </c>
      <c r="BL133" s="7">
        <f t="shared" si="118"/>
        <v>655590.9322836356</v>
      </c>
      <c r="BM133" s="7">
        <f t="shared" si="119"/>
        <v>5230.927715470877</v>
      </c>
      <c r="BN133" s="7">
        <f t="shared" si="120"/>
        <v>1270.0658329239122</v>
      </c>
      <c r="BO133" s="65">
        <f t="shared" si="98"/>
        <v>2.3247408169601032E-2</v>
      </c>
      <c r="BP133" s="7">
        <f t="shared" si="99"/>
        <v>3960.8618825469648</v>
      </c>
      <c r="BQ133" s="65">
        <f t="shared" si="100"/>
        <v>7.2499999999999995E-2</v>
      </c>
      <c r="BR133" s="7">
        <f t="shared" si="121"/>
        <v>112479.13354928805</v>
      </c>
      <c r="BS133" s="7">
        <f t="shared" si="122"/>
        <v>546617.75860004209</v>
      </c>
      <c r="BT133" s="7">
        <f t="shared" si="101"/>
        <v>654320.86645071174</v>
      </c>
      <c r="BU133" s="7">
        <f t="shared" si="80"/>
        <v>659096.89214933012</v>
      </c>
      <c r="BW133">
        <v>126</v>
      </c>
      <c r="BX133" s="160">
        <v>48670</v>
      </c>
      <c r="BY133" s="7">
        <f t="shared" si="123"/>
        <v>651619.4829218986</v>
      </c>
      <c r="BZ133" s="7">
        <f t="shared" si="124"/>
        <v>5101.5395330339725</v>
      </c>
      <c r="CA133" s="7">
        <f t="shared" si="125"/>
        <v>1300.4258826562304</v>
      </c>
      <c r="CB133" s="65">
        <f t="shared" si="102"/>
        <v>2.3948195228756151E-2</v>
      </c>
      <c r="CC133" s="7">
        <f t="shared" si="103"/>
        <v>3801.113650377742</v>
      </c>
      <c r="CD133" s="65">
        <f t="shared" si="104"/>
        <v>7.0000000000000007E-2</v>
      </c>
      <c r="CE133" s="7">
        <f t="shared" si="126"/>
        <v>116480.94296075816</v>
      </c>
      <c r="CF133" s="7">
        <f t="shared" si="127"/>
        <v>526313.03820152231</v>
      </c>
      <c r="CG133" s="7">
        <f t="shared" si="105"/>
        <v>650319.05703924235</v>
      </c>
      <c r="CH133" s="7">
        <f t="shared" si="81"/>
        <v>642793.98116228043</v>
      </c>
    </row>
    <row r="134" spans="10:86" x14ac:dyDescent="0.3">
      <c r="J134">
        <v>127</v>
      </c>
      <c r="K134" s="160">
        <v>48700</v>
      </c>
      <c r="L134" s="7">
        <f t="shared" si="82"/>
        <v>669296.40135698614</v>
      </c>
      <c r="M134" s="7">
        <f t="shared" si="83"/>
        <v>5760.7123198624959</v>
      </c>
      <c r="N134" s="7">
        <f t="shared" si="68"/>
        <v>1159.2995605332162</v>
      </c>
      <c r="O134" s="65">
        <f t="shared" si="69"/>
        <v>2.0785401950754692E-2</v>
      </c>
      <c r="P134" s="7">
        <f t="shared" si="70"/>
        <v>4601.4127593292797</v>
      </c>
      <c r="Q134" s="65">
        <f t="shared" si="71"/>
        <v>8.2500000000000004E-2</v>
      </c>
      <c r="R134" s="7">
        <f t="shared" si="84"/>
        <v>98662.898203546807</v>
      </c>
      <c r="S134" s="7">
        <f t="shared" si="85"/>
        <v>632947.56641899049</v>
      </c>
      <c r="T134" s="7">
        <f t="shared" si="72"/>
        <v>668137.10179645289</v>
      </c>
      <c r="U134" s="7">
        <f t="shared" si="73"/>
        <v>731610.46462253726</v>
      </c>
      <c r="W134">
        <v>127</v>
      </c>
      <c r="X134" s="160">
        <v>48700</v>
      </c>
      <c r="Y134" s="7">
        <f t="shared" si="86"/>
        <v>665705.68801489251</v>
      </c>
      <c r="Z134" s="7">
        <f t="shared" si="106"/>
        <v>5626.5067525070672</v>
      </c>
      <c r="AA134" s="7">
        <f t="shared" si="74"/>
        <v>1188.4688324077833</v>
      </c>
      <c r="AB134" s="65">
        <f t="shared" si="87"/>
        <v>2.1423320013114193E-2</v>
      </c>
      <c r="AC134" s="7">
        <f t="shared" si="88"/>
        <v>4438.0379200992838</v>
      </c>
      <c r="AD134" s="65">
        <f t="shared" si="75"/>
        <v>0.08</v>
      </c>
      <c r="AE134" s="7">
        <f t="shared" si="89"/>
        <v>102282.78081751536</v>
      </c>
      <c r="AF134" s="7">
        <f t="shared" si="107"/>
        <v>612283.57675088232</v>
      </c>
      <c r="AG134" s="7">
        <f t="shared" si="76"/>
        <v>664517.21918248478</v>
      </c>
      <c r="AH134" s="7">
        <f t="shared" si="77"/>
        <v>714566.35756839765</v>
      </c>
      <c r="AJ134">
        <v>127</v>
      </c>
      <c r="AK134" s="160">
        <v>48700</v>
      </c>
      <c r="AL134" s="7">
        <f t="shared" si="108"/>
        <v>662013.45019380166</v>
      </c>
      <c r="AM134" s="7">
        <f t="shared" si="109"/>
        <v>5493.4490989467549</v>
      </c>
      <c r="AN134" s="7">
        <f t="shared" si="110"/>
        <v>1217.9455664451189</v>
      </c>
      <c r="AO134" s="65">
        <f t="shared" si="90"/>
        <v>2.2077114585908858E-2</v>
      </c>
      <c r="AP134" s="7">
        <f t="shared" si="91"/>
        <v>4275.5035325016361</v>
      </c>
      <c r="AQ134" s="65">
        <f t="shared" si="92"/>
        <v>7.7500000000000013E-2</v>
      </c>
      <c r="AR134" s="7">
        <f t="shared" si="111"/>
        <v>106004.49537264339</v>
      </c>
      <c r="AS134" s="7">
        <f t="shared" si="112"/>
        <v>591663.54019359453</v>
      </c>
      <c r="AT134" s="7">
        <f t="shared" si="93"/>
        <v>660795.50462735654</v>
      </c>
      <c r="AU134" s="7">
        <f t="shared" si="78"/>
        <v>697668.03556623787</v>
      </c>
      <c r="AW134">
        <v>127</v>
      </c>
      <c r="AX134" s="160">
        <v>48700</v>
      </c>
      <c r="AY134" s="7">
        <f t="shared" si="113"/>
        <v>658218.77456007688</v>
      </c>
      <c r="AZ134" s="7">
        <f t="shared" si="114"/>
        <v>5361.5768515826985</v>
      </c>
      <c r="BA134" s="7">
        <f t="shared" si="115"/>
        <v>1247.7095105822182</v>
      </c>
      <c r="BB134" s="65">
        <f t="shared" si="94"/>
        <v>2.2747017717617606E-2</v>
      </c>
      <c r="BC134" s="7">
        <f t="shared" si="95"/>
        <v>4113.8673410004803</v>
      </c>
      <c r="BD134" s="65">
        <f t="shared" si="96"/>
        <v>7.4999999999999997E-2</v>
      </c>
      <c r="BE134" s="7">
        <f t="shared" si="116"/>
        <v>109828.9349505054</v>
      </c>
      <c r="BF134" s="7">
        <f t="shared" si="117"/>
        <v>571091.32520049741</v>
      </c>
      <c r="BG134" s="7">
        <f t="shared" si="97"/>
        <v>656971.06504949462</v>
      </c>
      <c r="BH134" s="7">
        <f t="shared" si="79"/>
        <v>680920.26015100279</v>
      </c>
      <c r="BJ134">
        <v>127</v>
      </c>
      <c r="BK134" s="160">
        <v>48700</v>
      </c>
      <c r="BL134" s="7">
        <f t="shared" si="118"/>
        <v>654320.86645071174</v>
      </c>
      <c r="BM134" s="7">
        <f t="shared" si="119"/>
        <v>5230.927715470877</v>
      </c>
      <c r="BN134" s="7">
        <f t="shared" si="120"/>
        <v>1277.7391473311604</v>
      </c>
      <c r="BO134" s="65">
        <f t="shared" si="98"/>
        <v>2.3433258137013593E-2</v>
      </c>
      <c r="BP134" s="7">
        <f t="shared" si="99"/>
        <v>3953.1885681397166</v>
      </c>
      <c r="BQ134" s="65">
        <f t="shared" si="100"/>
        <v>7.2499999999999995E-2</v>
      </c>
      <c r="BR134" s="7">
        <f t="shared" si="121"/>
        <v>113756.8726966192</v>
      </c>
      <c r="BS134" s="7">
        <f t="shared" si="122"/>
        <v>550570.94716818177</v>
      </c>
      <c r="BT134" s="7">
        <f t="shared" si="101"/>
        <v>653043.12730338052</v>
      </c>
      <c r="BU134" s="7">
        <f t="shared" si="80"/>
        <v>664327.81986480101</v>
      </c>
      <c r="BW134">
        <v>127</v>
      </c>
      <c r="BX134" s="160">
        <v>48700</v>
      </c>
      <c r="BY134" s="7">
        <f t="shared" si="123"/>
        <v>650319.05703924235</v>
      </c>
      <c r="BZ134" s="7">
        <f t="shared" si="124"/>
        <v>5101.5395330339725</v>
      </c>
      <c r="CA134" s="7">
        <f t="shared" si="125"/>
        <v>1308.0117003050586</v>
      </c>
      <c r="CB134" s="65">
        <f t="shared" si="102"/>
        <v>2.4136060959249341E-2</v>
      </c>
      <c r="CC134" s="7">
        <f t="shared" si="103"/>
        <v>3793.5278327289138</v>
      </c>
      <c r="CD134" s="65">
        <f t="shared" si="104"/>
        <v>7.0000000000000007E-2</v>
      </c>
      <c r="CE134" s="7">
        <f t="shared" si="126"/>
        <v>117788.95466106321</v>
      </c>
      <c r="CF134" s="7">
        <f t="shared" si="127"/>
        <v>530106.56603425124</v>
      </c>
      <c r="CG134" s="7">
        <f t="shared" si="105"/>
        <v>649011.04533893731</v>
      </c>
      <c r="CH134" s="7">
        <f t="shared" si="81"/>
        <v>647895.52069531451</v>
      </c>
    </row>
    <row r="135" spans="10:86" x14ac:dyDescent="0.3">
      <c r="J135">
        <v>128</v>
      </c>
      <c r="K135" s="160">
        <v>48731</v>
      </c>
      <c r="L135" s="7">
        <f t="shared" si="82"/>
        <v>668137.10179645289</v>
      </c>
      <c r="M135" s="7">
        <f t="shared" si="83"/>
        <v>5760.7123198624959</v>
      </c>
      <c r="N135" s="7">
        <f t="shared" si="68"/>
        <v>1167.2697450118822</v>
      </c>
      <c r="O135" s="65">
        <f t="shared" si="69"/>
        <v>2.0964614751194991E-2</v>
      </c>
      <c r="P135" s="7">
        <f t="shared" si="70"/>
        <v>4593.4425748506137</v>
      </c>
      <c r="Q135" s="65">
        <f t="shared" si="71"/>
        <v>8.2500000000000004E-2</v>
      </c>
      <c r="R135" s="7">
        <f t="shared" si="84"/>
        <v>99830.167948558694</v>
      </c>
      <c r="S135" s="7">
        <f t="shared" si="85"/>
        <v>637541.00899384113</v>
      </c>
      <c r="T135" s="7">
        <f t="shared" si="72"/>
        <v>666969.83205144096</v>
      </c>
      <c r="U135" s="7">
        <f t="shared" si="73"/>
        <v>737371.17694239982</v>
      </c>
      <c r="W135">
        <v>128</v>
      </c>
      <c r="X135" s="160">
        <v>48731</v>
      </c>
      <c r="Y135" s="7">
        <f t="shared" si="86"/>
        <v>664517.21918248478</v>
      </c>
      <c r="Z135" s="7">
        <f t="shared" si="106"/>
        <v>5626.5067525070672</v>
      </c>
      <c r="AA135" s="7">
        <f t="shared" si="74"/>
        <v>1196.3919579571684</v>
      </c>
      <c r="AB135" s="65">
        <f t="shared" si="87"/>
        <v>2.1604712535738656E-2</v>
      </c>
      <c r="AC135" s="7">
        <f t="shared" si="88"/>
        <v>4430.1147945498988</v>
      </c>
      <c r="AD135" s="65">
        <f t="shared" si="75"/>
        <v>0.08</v>
      </c>
      <c r="AE135" s="7">
        <f t="shared" si="89"/>
        <v>103479.17277547253</v>
      </c>
      <c r="AF135" s="7">
        <f t="shared" si="107"/>
        <v>616713.6915454322</v>
      </c>
      <c r="AG135" s="7">
        <f t="shared" si="76"/>
        <v>663320.8272245276</v>
      </c>
      <c r="AH135" s="7">
        <f t="shared" si="77"/>
        <v>720192.86432090471</v>
      </c>
      <c r="AJ135">
        <v>128</v>
      </c>
      <c r="AK135" s="160">
        <v>48731</v>
      </c>
      <c r="AL135" s="7">
        <f t="shared" si="108"/>
        <v>660795.50462735654</v>
      </c>
      <c r="AM135" s="7">
        <f t="shared" si="109"/>
        <v>5493.4490989467549</v>
      </c>
      <c r="AN135" s="7">
        <f t="shared" si="110"/>
        <v>1225.8114648950777</v>
      </c>
      <c r="AO135" s="65">
        <f t="shared" si="90"/>
        <v>2.226065019470164E-2</v>
      </c>
      <c r="AP135" s="7">
        <f t="shared" si="91"/>
        <v>4267.6376340516772</v>
      </c>
      <c r="AQ135" s="65">
        <f t="shared" si="92"/>
        <v>7.7499999999999986E-2</v>
      </c>
      <c r="AR135" s="7">
        <f t="shared" si="111"/>
        <v>107230.30683753846</v>
      </c>
      <c r="AS135" s="7">
        <f t="shared" si="112"/>
        <v>595931.17782764626</v>
      </c>
      <c r="AT135" s="7">
        <f t="shared" si="93"/>
        <v>659569.69316246151</v>
      </c>
      <c r="AU135" s="7">
        <f t="shared" si="78"/>
        <v>703161.48466518475</v>
      </c>
      <c r="AW135">
        <v>128</v>
      </c>
      <c r="AX135" s="160">
        <v>48731</v>
      </c>
      <c r="AY135" s="7">
        <f t="shared" si="113"/>
        <v>656971.06504949462</v>
      </c>
      <c r="AZ135" s="7">
        <f t="shared" si="114"/>
        <v>5361.5768515826985</v>
      </c>
      <c r="BA135" s="7">
        <f t="shared" si="115"/>
        <v>1255.5076950233579</v>
      </c>
      <c r="BB135" s="65">
        <f t="shared" si="94"/>
        <v>2.2932657375321776E-2</v>
      </c>
      <c r="BC135" s="7">
        <f t="shared" si="95"/>
        <v>4106.0691565593406</v>
      </c>
      <c r="BD135" s="65">
        <f t="shared" si="96"/>
        <v>7.4999999999999983E-2</v>
      </c>
      <c r="BE135" s="7">
        <f t="shared" si="116"/>
        <v>111084.44264552876</v>
      </c>
      <c r="BF135" s="7">
        <f t="shared" si="117"/>
        <v>575197.39435705671</v>
      </c>
      <c r="BG135" s="7">
        <f t="shared" si="97"/>
        <v>655715.5573544713</v>
      </c>
      <c r="BH135" s="7">
        <f t="shared" si="79"/>
        <v>686281.83700258541</v>
      </c>
      <c r="BJ135">
        <v>128</v>
      </c>
      <c r="BK135" s="160">
        <v>48731</v>
      </c>
      <c r="BL135" s="7">
        <f t="shared" si="118"/>
        <v>653043.12730338052</v>
      </c>
      <c r="BM135" s="7">
        <f t="shared" si="119"/>
        <v>5230.927715470877</v>
      </c>
      <c r="BN135" s="7">
        <f t="shared" si="120"/>
        <v>1285.4588213462866</v>
      </c>
      <c r="BO135" s="65">
        <f t="shared" si="98"/>
        <v>2.3620960410152665E-2</v>
      </c>
      <c r="BP135" s="7">
        <f t="shared" si="99"/>
        <v>3945.4688941245904</v>
      </c>
      <c r="BQ135" s="65">
        <f t="shared" si="100"/>
        <v>7.2499999999999995E-2</v>
      </c>
      <c r="BR135" s="7">
        <f t="shared" si="121"/>
        <v>115042.33151796549</v>
      </c>
      <c r="BS135" s="7">
        <f t="shared" si="122"/>
        <v>554516.41606230638</v>
      </c>
      <c r="BT135" s="7">
        <f t="shared" si="101"/>
        <v>651757.66848203423</v>
      </c>
      <c r="BU135" s="7">
        <f t="shared" si="80"/>
        <v>669558.74758027191</v>
      </c>
      <c r="BW135">
        <v>128</v>
      </c>
      <c r="BX135" s="160">
        <v>48731</v>
      </c>
      <c r="BY135" s="7">
        <f t="shared" si="123"/>
        <v>649011.04533893731</v>
      </c>
      <c r="BZ135" s="7">
        <f t="shared" si="124"/>
        <v>5101.5395330339725</v>
      </c>
      <c r="CA135" s="7">
        <f t="shared" si="125"/>
        <v>1315.6417685568381</v>
      </c>
      <c r="CB135" s="65">
        <f t="shared" si="102"/>
        <v>2.4325782028004075E-2</v>
      </c>
      <c r="CC135" s="7">
        <f t="shared" si="103"/>
        <v>3785.8977644771344</v>
      </c>
      <c r="CD135" s="65">
        <f t="shared" si="104"/>
        <v>7.0000000000000007E-2</v>
      </c>
      <c r="CE135" s="7">
        <f t="shared" si="126"/>
        <v>119104.59642962005</v>
      </c>
      <c r="CF135" s="7">
        <f t="shared" si="127"/>
        <v>533892.46379872842</v>
      </c>
      <c r="CG135" s="7">
        <f t="shared" si="105"/>
        <v>647695.40357038053</v>
      </c>
      <c r="CH135" s="7">
        <f t="shared" si="81"/>
        <v>652997.06022834848</v>
      </c>
    </row>
    <row r="136" spans="10:86" x14ac:dyDescent="0.3">
      <c r="J136">
        <v>129</v>
      </c>
      <c r="K136" s="160">
        <v>48761</v>
      </c>
      <c r="L136" s="7">
        <f t="shared" si="82"/>
        <v>666969.83205144096</v>
      </c>
      <c r="M136" s="7">
        <f t="shared" si="83"/>
        <v>5760.7123198624959</v>
      </c>
      <c r="N136" s="7">
        <f t="shared" ref="N136:N199" si="128">M136-P136</f>
        <v>1175.294724508839</v>
      </c>
      <c r="O136" s="65">
        <f t="shared" ref="O136:O199" si="129">(N136/L136)*12</f>
        <v>2.1145689079709852E-2</v>
      </c>
      <c r="P136" s="7">
        <f t="shared" ref="P136:P199" si="130">L136*($K$3/12)</f>
        <v>4585.4175953536569</v>
      </c>
      <c r="Q136" s="65">
        <f t="shared" ref="Q136:Q199" si="131">(P136/L136)*12</f>
        <v>8.2500000000000018E-2</v>
      </c>
      <c r="R136" s="7">
        <f t="shared" si="84"/>
        <v>101005.46267306754</v>
      </c>
      <c r="S136" s="7">
        <f t="shared" si="85"/>
        <v>642126.4265891948</v>
      </c>
      <c r="T136" s="7">
        <f t="shared" ref="T136:T199" si="132">L136-N136</f>
        <v>665794.53732693207</v>
      </c>
      <c r="U136" s="7">
        <f t="shared" ref="U136:U199" si="133">R136+S136</f>
        <v>743131.88926226238</v>
      </c>
      <c r="W136">
        <v>129</v>
      </c>
      <c r="X136" s="160">
        <v>48761</v>
      </c>
      <c r="Y136" s="7">
        <f t="shared" si="86"/>
        <v>663320.8272245276</v>
      </c>
      <c r="Z136" s="7">
        <f t="shared" si="106"/>
        <v>5626.5067525070672</v>
      </c>
      <c r="AA136" s="7">
        <f t="shared" ref="AA136:AA199" si="134">Z136-AC136</f>
        <v>1204.3679043435495</v>
      </c>
      <c r="AB136" s="65">
        <f t="shared" si="87"/>
        <v>2.1787970856568015E-2</v>
      </c>
      <c r="AC136" s="7">
        <f t="shared" si="88"/>
        <v>4422.1388481635177</v>
      </c>
      <c r="AD136" s="65">
        <f t="shared" ref="AD136:AD199" si="135">(AC136/Y136)*12</f>
        <v>0.08</v>
      </c>
      <c r="AE136" s="7">
        <f t="shared" si="89"/>
        <v>104683.54067981608</v>
      </c>
      <c r="AF136" s="7">
        <f t="shared" si="107"/>
        <v>621135.83039359574</v>
      </c>
      <c r="AG136" s="7">
        <f t="shared" ref="AG136:AG199" si="136">Y136-AA136</f>
        <v>662116.45932018408</v>
      </c>
      <c r="AH136" s="7">
        <f t="shared" ref="AH136:AH199" si="137">AE136+AF136</f>
        <v>725819.37107341178</v>
      </c>
      <c r="AJ136">
        <v>129</v>
      </c>
      <c r="AK136" s="160">
        <v>48761</v>
      </c>
      <c r="AL136" s="7">
        <f t="shared" si="108"/>
        <v>659569.69316246151</v>
      </c>
      <c r="AM136" s="7">
        <f t="shared" si="109"/>
        <v>5493.4490989467549</v>
      </c>
      <c r="AN136" s="7">
        <f t="shared" si="110"/>
        <v>1233.7281639391913</v>
      </c>
      <c r="AO136" s="65">
        <f t="shared" si="90"/>
        <v>2.2446055543100394E-2</v>
      </c>
      <c r="AP136" s="7">
        <f t="shared" si="91"/>
        <v>4259.7209350075636</v>
      </c>
      <c r="AQ136" s="65">
        <f t="shared" si="92"/>
        <v>7.7499999999999999E-2</v>
      </c>
      <c r="AR136" s="7">
        <f t="shared" si="111"/>
        <v>108464.03500147765</v>
      </c>
      <c r="AS136" s="7">
        <f t="shared" si="112"/>
        <v>600190.89876265381</v>
      </c>
      <c r="AT136" s="7">
        <f t="shared" si="93"/>
        <v>658335.96499852231</v>
      </c>
      <c r="AU136" s="7">
        <f t="shared" ref="AU136:AU199" si="138">AR136+AS136</f>
        <v>708654.93376413151</v>
      </c>
      <c r="AW136">
        <v>129</v>
      </c>
      <c r="AX136" s="160">
        <v>48761</v>
      </c>
      <c r="AY136" s="7">
        <f t="shared" si="113"/>
        <v>655715.5573544713</v>
      </c>
      <c r="AZ136" s="7">
        <f t="shared" si="114"/>
        <v>5361.5768515826985</v>
      </c>
      <c r="BA136" s="7">
        <f t="shared" si="115"/>
        <v>1263.3546181172533</v>
      </c>
      <c r="BB136" s="65">
        <f t="shared" si="94"/>
        <v>2.3120170396096918E-2</v>
      </c>
      <c r="BC136" s="7">
        <f t="shared" si="95"/>
        <v>4098.2222334654452</v>
      </c>
      <c r="BD136" s="65">
        <f t="shared" si="96"/>
        <v>7.4999999999999997E-2</v>
      </c>
      <c r="BE136" s="7">
        <f t="shared" si="116"/>
        <v>112347.79726364602</v>
      </c>
      <c r="BF136" s="7">
        <f t="shared" si="117"/>
        <v>579295.61659052211</v>
      </c>
      <c r="BG136" s="7">
        <f t="shared" si="97"/>
        <v>654452.20273635408</v>
      </c>
      <c r="BH136" s="7">
        <f t="shared" ref="BH136:BH199" si="139">BE136+BF136</f>
        <v>691643.41385416815</v>
      </c>
      <c r="BJ136">
        <v>129</v>
      </c>
      <c r="BK136" s="160">
        <v>48761</v>
      </c>
      <c r="BL136" s="7">
        <f t="shared" si="118"/>
        <v>651757.66848203423</v>
      </c>
      <c r="BM136" s="7">
        <f t="shared" si="119"/>
        <v>5230.927715470877</v>
      </c>
      <c r="BN136" s="7">
        <f t="shared" si="120"/>
        <v>1293.2251350585871</v>
      </c>
      <c r="BO136" s="65">
        <f t="shared" si="98"/>
        <v>2.3810539363267685E-2</v>
      </c>
      <c r="BP136" s="7">
        <f t="shared" si="99"/>
        <v>3937.70258041229</v>
      </c>
      <c r="BQ136" s="65">
        <f t="shared" si="100"/>
        <v>7.2499999999999995E-2</v>
      </c>
      <c r="BR136" s="7">
        <f t="shared" si="121"/>
        <v>116335.55665302408</v>
      </c>
      <c r="BS136" s="7">
        <f t="shared" si="122"/>
        <v>558454.11864271865</v>
      </c>
      <c r="BT136" s="7">
        <f t="shared" si="101"/>
        <v>650464.4433469756</v>
      </c>
      <c r="BU136" s="7">
        <f t="shared" ref="BU136:BU199" si="140">BR136+BS136</f>
        <v>674789.67529574269</v>
      </c>
      <c r="BW136">
        <v>129</v>
      </c>
      <c r="BX136" s="160">
        <v>48761</v>
      </c>
      <c r="BY136" s="7">
        <f t="shared" si="123"/>
        <v>647695.40357038053</v>
      </c>
      <c r="BZ136" s="7">
        <f t="shared" si="124"/>
        <v>5101.5395330339725</v>
      </c>
      <c r="CA136" s="7">
        <f t="shared" si="125"/>
        <v>1323.3163455400859</v>
      </c>
      <c r="CB136" s="65">
        <f t="shared" si="102"/>
        <v>2.4517382798989532E-2</v>
      </c>
      <c r="CC136" s="7">
        <f t="shared" si="103"/>
        <v>3778.2231874938866</v>
      </c>
      <c r="CD136" s="65">
        <f t="shared" si="104"/>
        <v>7.0000000000000007E-2</v>
      </c>
      <c r="CE136" s="7">
        <f t="shared" si="126"/>
        <v>120427.91277516013</v>
      </c>
      <c r="CF136" s="7">
        <f t="shared" si="127"/>
        <v>537670.68698622228</v>
      </c>
      <c r="CG136" s="7">
        <f t="shared" si="105"/>
        <v>646372.08722484042</v>
      </c>
      <c r="CH136" s="7">
        <f t="shared" ref="CH136:CH199" si="141">CE136+CF136</f>
        <v>658098.59976138244</v>
      </c>
    </row>
    <row r="137" spans="10:86" x14ac:dyDescent="0.3">
      <c r="J137">
        <v>130</v>
      </c>
      <c r="K137" s="160">
        <v>48792</v>
      </c>
      <c r="L137" s="7">
        <f t="shared" ref="L137:L200" si="142">T136</f>
        <v>665794.53732693207</v>
      </c>
      <c r="M137" s="7">
        <f t="shared" ref="M137:M200" si="143">$L$8/((($N$4)-1)/($N$3*$N$4))</f>
        <v>5760.7123198624959</v>
      </c>
      <c r="N137" s="7">
        <f t="shared" si="128"/>
        <v>1183.374875739838</v>
      </c>
      <c r="O137" s="65">
        <f t="shared" si="129"/>
        <v>2.1328649775185879E-2</v>
      </c>
      <c r="P137" s="7">
        <f t="shared" si="130"/>
        <v>4577.3374441226579</v>
      </c>
      <c r="Q137" s="65">
        <f t="shared" si="131"/>
        <v>8.2500000000000004E-2</v>
      </c>
      <c r="R137" s="7">
        <f t="shared" ref="R137:R200" si="144">R136+N137</f>
        <v>102188.83754880738</v>
      </c>
      <c r="S137" s="7">
        <f t="shared" ref="S137:S200" si="145">S136+P137</f>
        <v>646703.76403331745</v>
      </c>
      <c r="T137" s="7">
        <f t="shared" si="132"/>
        <v>664611.16245119227</v>
      </c>
      <c r="U137" s="7">
        <f t="shared" si="133"/>
        <v>748892.60158212483</v>
      </c>
      <c r="W137">
        <v>130</v>
      </c>
      <c r="X137" s="160">
        <v>48792</v>
      </c>
      <c r="Y137" s="7">
        <f t="shared" ref="Y137:Y200" si="146">AG136</f>
        <v>662116.45932018408</v>
      </c>
      <c r="Z137" s="7">
        <f t="shared" si="106"/>
        <v>5626.5067525070672</v>
      </c>
      <c r="AA137" s="7">
        <f t="shared" si="134"/>
        <v>1212.3970237058393</v>
      </c>
      <c r="AB137" s="65">
        <f t="shared" ref="AB137:AB200" si="147">(AA137/Y137)*12</f>
        <v>2.1973119803437222E-2</v>
      </c>
      <c r="AC137" s="7">
        <f t="shared" ref="AC137:AC200" si="148">Y137*($X$3/12)</f>
        <v>4414.1097288012279</v>
      </c>
      <c r="AD137" s="65">
        <f t="shared" si="135"/>
        <v>8.0000000000000016E-2</v>
      </c>
      <c r="AE137" s="7">
        <f t="shared" ref="AE137:AE200" si="149">AE136+AA137</f>
        <v>105895.93770352192</v>
      </c>
      <c r="AF137" s="7">
        <f t="shared" si="107"/>
        <v>625549.94012239692</v>
      </c>
      <c r="AG137" s="7">
        <f t="shared" si="136"/>
        <v>660904.06229647819</v>
      </c>
      <c r="AH137" s="7">
        <f t="shared" si="137"/>
        <v>731445.87782591884</v>
      </c>
      <c r="AJ137">
        <v>130</v>
      </c>
      <c r="AK137" s="160">
        <v>48792</v>
      </c>
      <c r="AL137" s="7">
        <f t="shared" si="108"/>
        <v>658335.96499852231</v>
      </c>
      <c r="AM137" s="7">
        <f t="shared" si="109"/>
        <v>5493.4490989467549</v>
      </c>
      <c r="AN137" s="7">
        <f t="shared" si="110"/>
        <v>1241.6959916646319</v>
      </c>
      <c r="AO137" s="65">
        <f t="shared" ref="AO137:AO200" si="150">(AN137/AL137)*12</f>
        <v>2.2633355447942191E-2</v>
      </c>
      <c r="AP137" s="7">
        <f t="shared" ref="AP137:AP200" si="151">AL137*($AK$3/12)</f>
        <v>4251.753107282123</v>
      </c>
      <c r="AQ137" s="65">
        <f t="shared" ref="AQ137:AQ200" si="152">(AP137/AL137)*12</f>
        <v>7.7499999999999999E-2</v>
      </c>
      <c r="AR137" s="7">
        <f t="shared" si="111"/>
        <v>109705.73099314228</v>
      </c>
      <c r="AS137" s="7">
        <f t="shared" si="112"/>
        <v>604442.65186993591</v>
      </c>
      <c r="AT137" s="7">
        <f t="shared" ref="AT137:AT200" si="153">AL137-AN137</f>
        <v>657094.26900685765</v>
      </c>
      <c r="AU137" s="7">
        <f t="shared" si="138"/>
        <v>714148.38286307815</v>
      </c>
      <c r="AW137">
        <v>130</v>
      </c>
      <c r="AX137" s="160">
        <v>48792</v>
      </c>
      <c r="AY137" s="7">
        <f t="shared" si="113"/>
        <v>654452.20273635408</v>
      </c>
      <c r="AZ137" s="7">
        <f t="shared" si="114"/>
        <v>5361.5768515826985</v>
      </c>
      <c r="BA137" s="7">
        <f t="shared" si="115"/>
        <v>1271.2505844804859</v>
      </c>
      <c r="BB137" s="65">
        <f t="shared" ref="BB137:BB200" si="154">(BA137/AY137)*12</f>
        <v>2.330958158591653E-2</v>
      </c>
      <c r="BC137" s="7">
        <f t="shared" ref="BC137:BC200" si="155">AY137*($AX$3/12)</f>
        <v>4090.3262671022126</v>
      </c>
      <c r="BD137" s="65">
        <f t="shared" ref="BD137:BD200" si="156">(BC137/AY137)*12</f>
        <v>7.4999999999999997E-2</v>
      </c>
      <c r="BE137" s="7">
        <f t="shared" si="116"/>
        <v>113619.0478481265</v>
      </c>
      <c r="BF137" s="7">
        <f t="shared" si="117"/>
        <v>583385.94285762438</v>
      </c>
      <c r="BG137" s="7">
        <f t="shared" ref="BG137:BG200" si="157">AY137-BA137</f>
        <v>653180.95215187361</v>
      </c>
      <c r="BH137" s="7">
        <f t="shared" si="139"/>
        <v>697004.99070575088</v>
      </c>
      <c r="BJ137">
        <v>130</v>
      </c>
      <c r="BK137" s="160">
        <v>48792</v>
      </c>
      <c r="BL137" s="7">
        <f t="shared" si="118"/>
        <v>650464.4433469756</v>
      </c>
      <c r="BM137" s="7">
        <f t="shared" si="119"/>
        <v>5230.927715470877</v>
      </c>
      <c r="BN137" s="7">
        <f t="shared" si="120"/>
        <v>1301.038370249566</v>
      </c>
      <c r="BO137" s="65">
        <f t="shared" ref="BO137:BO200" si="158">(BN137/BL137)*12</f>
        <v>2.4002019791674725E-2</v>
      </c>
      <c r="BP137" s="7">
        <f t="shared" ref="BP137:BP200" si="159">BL137*($BK$3/12)</f>
        <v>3929.889345221311</v>
      </c>
      <c r="BQ137" s="65">
        <f t="shared" ref="BQ137:BQ200" si="160">(BP137/BL137)*12</f>
        <v>7.2499999999999995E-2</v>
      </c>
      <c r="BR137" s="7">
        <f t="shared" si="121"/>
        <v>117636.59502327364</v>
      </c>
      <c r="BS137" s="7">
        <f t="shared" si="122"/>
        <v>562384.00798793999</v>
      </c>
      <c r="BT137" s="7">
        <f t="shared" ref="BT137:BT200" si="161">BL137-BN137</f>
        <v>649163.40497672604</v>
      </c>
      <c r="BU137" s="7">
        <f t="shared" si="140"/>
        <v>680020.60301121359</v>
      </c>
      <c r="BW137">
        <v>130</v>
      </c>
      <c r="BX137" s="160">
        <v>48792</v>
      </c>
      <c r="BY137" s="7">
        <f t="shared" si="123"/>
        <v>646372.08722484042</v>
      </c>
      <c r="BZ137" s="7">
        <f t="shared" si="124"/>
        <v>5101.5395330339725</v>
      </c>
      <c r="CA137" s="7">
        <f t="shared" si="125"/>
        <v>1331.0356908890699</v>
      </c>
      <c r="CB137" s="65">
        <f t="shared" ref="CB137:CB200" si="162">(CA137/BY137)*12</f>
        <v>2.4710888057133618E-2</v>
      </c>
      <c r="CC137" s="7">
        <f t="shared" ref="CC137:CC200" si="163">BY137*($BX$3/12)</f>
        <v>3770.5038421449026</v>
      </c>
      <c r="CD137" s="65">
        <f t="shared" ref="CD137:CD200" si="164">(CC137/BY137)*12</f>
        <v>7.0000000000000007E-2</v>
      </c>
      <c r="CE137" s="7">
        <f t="shared" si="126"/>
        <v>121758.9484660492</v>
      </c>
      <c r="CF137" s="7">
        <f t="shared" si="127"/>
        <v>541441.19082836714</v>
      </c>
      <c r="CG137" s="7">
        <f t="shared" ref="CG137:CG200" si="165">BY137-CA137</f>
        <v>645041.05153395131</v>
      </c>
      <c r="CH137" s="7">
        <f t="shared" si="141"/>
        <v>663200.13929441629</v>
      </c>
    </row>
    <row r="138" spans="10:86" x14ac:dyDescent="0.3">
      <c r="J138">
        <v>131</v>
      </c>
      <c r="K138" s="160">
        <v>48823</v>
      </c>
      <c r="L138" s="7">
        <f t="shared" si="142"/>
        <v>664611.16245119227</v>
      </c>
      <c r="M138" s="7">
        <f t="shared" si="143"/>
        <v>5760.7123198624959</v>
      </c>
      <c r="N138" s="7">
        <f t="shared" si="128"/>
        <v>1191.5105780105487</v>
      </c>
      <c r="O138" s="65">
        <f t="shared" si="129"/>
        <v>2.1513522107261644E-2</v>
      </c>
      <c r="P138" s="7">
        <f t="shared" si="130"/>
        <v>4569.2017418519472</v>
      </c>
      <c r="Q138" s="65">
        <f t="shared" si="131"/>
        <v>8.2500000000000018E-2</v>
      </c>
      <c r="R138" s="7">
        <f t="shared" si="144"/>
        <v>103380.34812681793</v>
      </c>
      <c r="S138" s="7">
        <f t="shared" si="145"/>
        <v>651272.96577516943</v>
      </c>
      <c r="T138" s="7">
        <f t="shared" si="132"/>
        <v>663419.65187318169</v>
      </c>
      <c r="U138" s="7">
        <f t="shared" si="133"/>
        <v>754653.31390198739</v>
      </c>
      <c r="W138">
        <v>131</v>
      </c>
      <c r="X138" s="160">
        <v>48823</v>
      </c>
      <c r="Y138" s="7">
        <f t="shared" si="146"/>
        <v>660904.06229647819</v>
      </c>
      <c r="Z138" s="7">
        <f t="shared" ref="Z138:Z201" si="166">Z137</f>
        <v>5626.5067525070672</v>
      </c>
      <c r="AA138" s="7">
        <f t="shared" si="134"/>
        <v>1220.4796705305453</v>
      </c>
      <c r="AB138" s="65">
        <f t="shared" si="147"/>
        <v>2.2160184634780668E-2</v>
      </c>
      <c r="AC138" s="7">
        <f t="shared" si="148"/>
        <v>4406.0270819765219</v>
      </c>
      <c r="AD138" s="65">
        <f t="shared" si="135"/>
        <v>8.0000000000000016E-2</v>
      </c>
      <c r="AE138" s="7">
        <f t="shared" si="149"/>
        <v>107116.41737405247</v>
      </c>
      <c r="AF138" s="7">
        <f t="shared" ref="AF138:AF201" si="167">AF137+AC138</f>
        <v>629955.96720437345</v>
      </c>
      <c r="AG138" s="7">
        <f t="shared" si="136"/>
        <v>659683.58262594766</v>
      </c>
      <c r="AH138" s="7">
        <f t="shared" si="137"/>
        <v>737072.3845784259</v>
      </c>
      <c r="AJ138">
        <v>131</v>
      </c>
      <c r="AK138" s="160">
        <v>48823</v>
      </c>
      <c r="AL138" s="7">
        <f t="shared" ref="AL138:AL201" si="168">AT137</f>
        <v>657094.26900685765</v>
      </c>
      <c r="AM138" s="7">
        <f t="shared" ref="AM138:AM201" si="169">AM137</f>
        <v>5493.4490989467549</v>
      </c>
      <c r="AN138" s="7">
        <f t="shared" ref="AN138:AN201" si="170">AM138-AP138</f>
        <v>1249.7152782774656</v>
      </c>
      <c r="AO138" s="65">
        <f t="shared" si="150"/>
        <v>2.2822575156523056E-2</v>
      </c>
      <c r="AP138" s="7">
        <f t="shared" si="151"/>
        <v>4243.7338206692893</v>
      </c>
      <c r="AQ138" s="65">
        <f t="shared" si="152"/>
        <v>7.7500000000000013E-2</v>
      </c>
      <c r="AR138" s="7">
        <f t="shared" ref="AR138:AR201" si="171">AR137+AN138</f>
        <v>110955.44627141974</v>
      </c>
      <c r="AS138" s="7">
        <f t="shared" ref="AS138:AS201" si="172">AS137+AP138</f>
        <v>608686.38569060515</v>
      </c>
      <c r="AT138" s="7">
        <f t="shared" si="153"/>
        <v>655844.55372858013</v>
      </c>
      <c r="AU138" s="7">
        <f t="shared" si="138"/>
        <v>719641.83196202491</v>
      </c>
      <c r="AW138">
        <v>131</v>
      </c>
      <c r="AX138" s="160">
        <v>48823</v>
      </c>
      <c r="AY138" s="7">
        <f t="shared" ref="AY138:AY201" si="173">BG137</f>
        <v>653180.95215187361</v>
      </c>
      <c r="AZ138" s="7">
        <f t="shared" ref="AZ138:AZ201" si="174">AZ137</f>
        <v>5361.5768515826985</v>
      </c>
      <c r="BA138" s="7">
        <f t="shared" ref="BA138:BA201" si="175">AZ138-BC138</f>
        <v>1279.1959006334887</v>
      </c>
      <c r="BB138" s="65">
        <f t="shared" si="154"/>
        <v>2.3500916181084065E-2</v>
      </c>
      <c r="BC138" s="7">
        <f t="shared" si="155"/>
        <v>4082.3809509492098</v>
      </c>
      <c r="BD138" s="65">
        <f t="shared" si="156"/>
        <v>7.4999999999999997E-2</v>
      </c>
      <c r="BE138" s="7">
        <f t="shared" ref="BE138:BE201" si="176">BE137+BA138</f>
        <v>114898.24374876</v>
      </c>
      <c r="BF138" s="7">
        <f t="shared" ref="BF138:BF201" si="177">BF137+BC138</f>
        <v>587468.32380857354</v>
      </c>
      <c r="BG138" s="7">
        <f t="shared" si="157"/>
        <v>651901.75625124015</v>
      </c>
      <c r="BH138" s="7">
        <f t="shared" si="139"/>
        <v>702366.5675573335</v>
      </c>
      <c r="BJ138">
        <v>131</v>
      </c>
      <c r="BK138" s="160">
        <v>48823</v>
      </c>
      <c r="BL138" s="7">
        <f t="shared" ref="BL138:BL201" si="178">BT137</f>
        <v>649163.40497672604</v>
      </c>
      <c r="BM138" s="7">
        <f t="shared" ref="BM138:BM201" si="179">BM137</f>
        <v>5230.927715470877</v>
      </c>
      <c r="BN138" s="7">
        <f t="shared" ref="BN138:BN201" si="180">BM138-BP138</f>
        <v>1308.8988104031573</v>
      </c>
      <c r="BO138" s="65">
        <f t="shared" si="158"/>
        <v>2.4195426920901389E-2</v>
      </c>
      <c r="BP138" s="7">
        <f t="shared" si="159"/>
        <v>3922.0289050677197</v>
      </c>
      <c r="BQ138" s="65">
        <f t="shared" si="160"/>
        <v>7.2499999999999995E-2</v>
      </c>
      <c r="BR138" s="7">
        <f t="shared" ref="BR138:BR201" si="181">BR137+BN138</f>
        <v>118945.4938336768</v>
      </c>
      <c r="BS138" s="7">
        <f t="shared" ref="BS138:BS201" si="182">BS137+BP138</f>
        <v>566306.03689300769</v>
      </c>
      <c r="BT138" s="7">
        <f t="shared" si="161"/>
        <v>647854.50616632286</v>
      </c>
      <c r="BU138" s="7">
        <f t="shared" si="140"/>
        <v>685251.53072668449</v>
      </c>
      <c r="BW138">
        <v>131</v>
      </c>
      <c r="BX138" s="160">
        <v>48823</v>
      </c>
      <c r="BY138" s="7">
        <f t="shared" ref="BY138:BY201" si="183">CG137</f>
        <v>645041.05153395131</v>
      </c>
      <c r="BZ138" s="7">
        <f t="shared" ref="BZ138:BZ201" si="184">BZ137</f>
        <v>5101.5395330339725</v>
      </c>
      <c r="CA138" s="7">
        <f t="shared" ref="CA138:CA201" si="185">BZ138-CC138</f>
        <v>1338.8000657525895</v>
      </c>
      <c r="CB138" s="65">
        <f t="shared" si="162"/>
        <v>2.4906323017466855E-2</v>
      </c>
      <c r="CC138" s="7">
        <f t="shared" si="163"/>
        <v>3762.739467281383</v>
      </c>
      <c r="CD138" s="65">
        <f t="shared" si="164"/>
        <v>7.0000000000000007E-2</v>
      </c>
      <c r="CE138" s="7">
        <f t="shared" ref="CE138:CE201" si="186">CE137+CA138</f>
        <v>123097.74853180179</v>
      </c>
      <c r="CF138" s="7">
        <f t="shared" ref="CF138:CF201" si="187">CF137+CC138</f>
        <v>545203.93029564852</v>
      </c>
      <c r="CG138" s="7">
        <f t="shared" si="165"/>
        <v>643702.25146819872</v>
      </c>
      <c r="CH138" s="7">
        <f t="shared" si="141"/>
        <v>668301.67882745026</v>
      </c>
    </row>
    <row r="139" spans="10:86" x14ac:dyDescent="0.3">
      <c r="J139">
        <v>132</v>
      </c>
      <c r="K139" s="160">
        <v>48853</v>
      </c>
      <c r="L139" s="7">
        <f t="shared" si="142"/>
        <v>663419.65187318169</v>
      </c>
      <c r="M139" s="7">
        <f t="shared" si="143"/>
        <v>5760.7123198624959</v>
      </c>
      <c r="N139" s="7">
        <f t="shared" si="128"/>
        <v>1199.7022132343718</v>
      </c>
      <c r="O139" s="65">
        <f t="shared" si="129"/>
        <v>2.1700331785716322E-2</v>
      </c>
      <c r="P139" s="7">
        <f t="shared" si="130"/>
        <v>4561.010106628124</v>
      </c>
      <c r="Q139" s="65">
        <f t="shared" si="131"/>
        <v>8.2500000000000004E-2</v>
      </c>
      <c r="R139" s="7">
        <f t="shared" si="144"/>
        <v>104580.0503400523</v>
      </c>
      <c r="S139" s="7">
        <f t="shared" si="145"/>
        <v>655833.97588179761</v>
      </c>
      <c r="T139" s="7">
        <f t="shared" si="132"/>
        <v>662219.94965994731</v>
      </c>
      <c r="U139" s="7">
        <f t="shared" si="133"/>
        <v>760414.02622184996</v>
      </c>
      <c r="W139">
        <v>132</v>
      </c>
      <c r="X139" s="160">
        <v>48853</v>
      </c>
      <c r="Y139" s="7">
        <f t="shared" si="146"/>
        <v>659683.58262594766</v>
      </c>
      <c r="Z139" s="7">
        <f t="shared" si="166"/>
        <v>5626.5067525070672</v>
      </c>
      <c r="AA139" s="7">
        <f t="shared" si="134"/>
        <v>1228.6162016674161</v>
      </c>
      <c r="AB139" s="65">
        <f t="shared" si="147"/>
        <v>2.2349191049019574E-2</v>
      </c>
      <c r="AC139" s="7">
        <f t="shared" si="148"/>
        <v>4397.890550839651</v>
      </c>
      <c r="AD139" s="65">
        <f t="shared" si="135"/>
        <v>7.9999999999999988E-2</v>
      </c>
      <c r="AE139" s="7">
        <f t="shared" si="149"/>
        <v>108345.03357571989</v>
      </c>
      <c r="AF139" s="7">
        <f t="shared" si="167"/>
        <v>634353.85775521304</v>
      </c>
      <c r="AG139" s="7">
        <f t="shared" si="136"/>
        <v>658454.9664242802</v>
      </c>
      <c r="AH139" s="7">
        <f t="shared" si="137"/>
        <v>742698.89133093297</v>
      </c>
      <c r="AJ139">
        <v>132</v>
      </c>
      <c r="AK139" s="160">
        <v>48853</v>
      </c>
      <c r="AL139" s="7">
        <f t="shared" si="168"/>
        <v>655844.55372858013</v>
      </c>
      <c r="AM139" s="7">
        <f t="shared" si="169"/>
        <v>5493.4490989467549</v>
      </c>
      <c r="AN139" s="7">
        <f t="shared" si="170"/>
        <v>1257.7863561163413</v>
      </c>
      <c r="AO139" s="65">
        <f t="shared" si="150"/>
        <v>2.3013740355984538E-2</v>
      </c>
      <c r="AP139" s="7">
        <f t="shared" si="151"/>
        <v>4235.6627428304137</v>
      </c>
      <c r="AQ139" s="65">
        <f t="shared" si="152"/>
        <v>7.7500000000000013E-2</v>
      </c>
      <c r="AR139" s="7">
        <f t="shared" si="171"/>
        <v>112213.23262753608</v>
      </c>
      <c r="AS139" s="7">
        <f t="shared" si="172"/>
        <v>612922.04843343562</v>
      </c>
      <c r="AT139" s="7">
        <f t="shared" si="153"/>
        <v>654586.76737246383</v>
      </c>
      <c r="AU139" s="7">
        <f t="shared" si="138"/>
        <v>725135.28106097167</v>
      </c>
      <c r="AW139">
        <v>132</v>
      </c>
      <c r="AX139" s="160">
        <v>48853</v>
      </c>
      <c r="AY139" s="7">
        <f t="shared" si="173"/>
        <v>651901.75625124015</v>
      </c>
      <c r="AZ139" s="7">
        <f t="shared" si="174"/>
        <v>5361.5768515826985</v>
      </c>
      <c r="BA139" s="7">
        <f t="shared" si="175"/>
        <v>1287.190875012448</v>
      </c>
      <c r="BB139" s="65">
        <f t="shared" si="154"/>
        <v>2.3694199857618489E-2</v>
      </c>
      <c r="BC139" s="7">
        <f t="shared" si="155"/>
        <v>4074.3859765702505</v>
      </c>
      <c r="BD139" s="65">
        <f t="shared" si="156"/>
        <v>7.4999999999999997E-2</v>
      </c>
      <c r="BE139" s="7">
        <f t="shared" si="176"/>
        <v>116185.43462377244</v>
      </c>
      <c r="BF139" s="7">
        <f t="shared" si="177"/>
        <v>591542.70978514373</v>
      </c>
      <c r="BG139" s="7">
        <f t="shared" si="157"/>
        <v>650614.56537622772</v>
      </c>
      <c r="BH139" s="7">
        <f t="shared" si="139"/>
        <v>707728.14440891612</v>
      </c>
      <c r="BJ139">
        <v>132</v>
      </c>
      <c r="BK139" s="160">
        <v>48853</v>
      </c>
      <c r="BL139" s="7">
        <f t="shared" si="178"/>
        <v>647854.50616632286</v>
      </c>
      <c r="BM139" s="7">
        <f t="shared" si="179"/>
        <v>5230.927715470877</v>
      </c>
      <c r="BN139" s="7">
        <f t="shared" si="180"/>
        <v>1316.8067407160097</v>
      </c>
      <c r="BO139" s="65">
        <f t="shared" si="158"/>
        <v>2.4390786416071286E-2</v>
      </c>
      <c r="BP139" s="7">
        <f t="shared" si="159"/>
        <v>3914.1209747548673</v>
      </c>
      <c r="BQ139" s="65">
        <f t="shared" si="160"/>
        <v>7.2499999999999995E-2</v>
      </c>
      <c r="BR139" s="7">
        <f t="shared" si="181"/>
        <v>120262.30057439281</v>
      </c>
      <c r="BS139" s="7">
        <f t="shared" si="182"/>
        <v>570220.15786776261</v>
      </c>
      <c r="BT139" s="7">
        <f t="shared" si="161"/>
        <v>646537.69942560687</v>
      </c>
      <c r="BU139" s="7">
        <f t="shared" si="140"/>
        <v>690482.45844215539</v>
      </c>
      <c r="BW139">
        <v>132</v>
      </c>
      <c r="BX139" s="160">
        <v>48853</v>
      </c>
      <c r="BY139" s="7">
        <f t="shared" si="183"/>
        <v>643702.25146819872</v>
      </c>
      <c r="BZ139" s="7">
        <f t="shared" si="184"/>
        <v>5101.5395330339725</v>
      </c>
      <c r="CA139" s="7">
        <f t="shared" si="185"/>
        <v>1346.6097328028131</v>
      </c>
      <c r="CB139" s="65">
        <f t="shared" si="162"/>
        <v>2.5103713334506002E-2</v>
      </c>
      <c r="CC139" s="7">
        <f t="shared" si="163"/>
        <v>3754.9298002311593</v>
      </c>
      <c r="CD139" s="65">
        <f t="shared" si="164"/>
        <v>7.0000000000000007E-2</v>
      </c>
      <c r="CE139" s="7">
        <f t="shared" si="186"/>
        <v>124444.3582646046</v>
      </c>
      <c r="CF139" s="7">
        <f t="shared" si="187"/>
        <v>548958.86009587965</v>
      </c>
      <c r="CG139" s="7">
        <f t="shared" si="165"/>
        <v>642355.64173539588</v>
      </c>
      <c r="CH139" s="7">
        <f t="shared" si="141"/>
        <v>673403.21836048423</v>
      </c>
    </row>
    <row r="140" spans="10:86" x14ac:dyDescent="0.3">
      <c r="J140">
        <v>133</v>
      </c>
      <c r="K140" s="160">
        <v>48884</v>
      </c>
      <c r="L140" s="7">
        <f t="shared" si="142"/>
        <v>662219.94965994731</v>
      </c>
      <c r="M140" s="7">
        <f t="shared" si="143"/>
        <v>5760.7123198624959</v>
      </c>
      <c r="N140" s="7">
        <f t="shared" si="128"/>
        <v>1207.9501659503585</v>
      </c>
      <c r="O140" s="65">
        <f t="shared" si="129"/>
        <v>2.18891049701051E-2</v>
      </c>
      <c r="P140" s="7">
        <f t="shared" si="130"/>
        <v>4552.7621539121374</v>
      </c>
      <c r="Q140" s="65">
        <f t="shared" si="131"/>
        <v>8.249999999999999E-2</v>
      </c>
      <c r="R140" s="7">
        <f t="shared" si="144"/>
        <v>105788.00050600266</v>
      </c>
      <c r="S140" s="7">
        <f t="shared" si="145"/>
        <v>660386.73803570971</v>
      </c>
      <c r="T140" s="7">
        <f t="shared" si="132"/>
        <v>661011.99949399696</v>
      </c>
      <c r="U140" s="7">
        <f t="shared" si="133"/>
        <v>766174.7385417124</v>
      </c>
      <c r="W140">
        <v>133</v>
      </c>
      <c r="X140" s="160">
        <v>48884</v>
      </c>
      <c r="Y140" s="7">
        <f t="shared" si="146"/>
        <v>658454.9664242802</v>
      </c>
      <c r="Z140" s="7">
        <f t="shared" si="166"/>
        <v>5626.5067525070672</v>
      </c>
      <c r="AA140" s="7">
        <f t="shared" si="134"/>
        <v>1236.8069763451986</v>
      </c>
      <c r="AB140" s="65">
        <f t="shared" si="147"/>
        <v>2.2540165194196493E-2</v>
      </c>
      <c r="AC140" s="7">
        <f t="shared" si="148"/>
        <v>4389.6997761618686</v>
      </c>
      <c r="AD140" s="65">
        <f t="shared" si="135"/>
        <v>8.0000000000000016E-2</v>
      </c>
      <c r="AE140" s="7">
        <f t="shared" si="149"/>
        <v>109581.84055206508</v>
      </c>
      <c r="AF140" s="7">
        <f t="shared" si="167"/>
        <v>638743.55753137486</v>
      </c>
      <c r="AG140" s="7">
        <f t="shared" si="136"/>
        <v>657218.15944793494</v>
      </c>
      <c r="AH140" s="7">
        <f t="shared" si="137"/>
        <v>748325.39808343991</v>
      </c>
      <c r="AJ140">
        <v>133</v>
      </c>
      <c r="AK140" s="160">
        <v>48884</v>
      </c>
      <c r="AL140" s="7">
        <f t="shared" si="168"/>
        <v>654586.76737246383</v>
      </c>
      <c r="AM140" s="7">
        <f t="shared" si="169"/>
        <v>5493.4490989467549</v>
      </c>
      <c r="AN140" s="7">
        <f t="shared" si="170"/>
        <v>1265.9095596662592</v>
      </c>
      <c r="AO140" s="65">
        <f t="shared" si="150"/>
        <v>2.3206877182947068E-2</v>
      </c>
      <c r="AP140" s="7">
        <f t="shared" si="151"/>
        <v>4227.5395392804958</v>
      </c>
      <c r="AQ140" s="65">
        <f t="shared" si="152"/>
        <v>7.7499999999999999E-2</v>
      </c>
      <c r="AR140" s="7">
        <f t="shared" si="171"/>
        <v>113479.14218720235</v>
      </c>
      <c r="AS140" s="7">
        <f t="shared" si="172"/>
        <v>617149.58797271608</v>
      </c>
      <c r="AT140" s="7">
        <f t="shared" si="153"/>
        <v>653320.85781279753</v>
      </c>
      <c r="AU140" s="7">
        <f t="shared" si="138"/>
        <v>730628.73015991843</v>
      </c>
      <c r="AW140">
        <v>133</v>
      </c>
      <c r="AX140" s="160">
        <v>48884</v>
      </c>
      <c r="AY140" s="7">
        <f t="shared" si="173"/>
        <v>650614.56537622772</v>
      </c>
      <c r="AZ140" s="7">
        <f t="shared" si="174"/>
        <v>5361.5768515826985</v>
      </c>
      <c r="BA140" s="7">
        <f t="shared" si="175"/>
        <v>1295.2358179812754</v>
      </c>
      <c r="BB140" s="65">
        <f t="shared" si="154"/>
        <v>2.3889458740886674E-2</v>
      </c>
      <c r="BC140" s="7">
        <f t="shared" si="155"/>
        <v>4066.3410336014231</v>
      </c>
      <c r="BD140" s="65">
        <f t="shared" si="156"/>
        <v>7.4999999999999997E-2</v>
      </c>
      <c r="BE140" s="7">
        <f t="shared" si="176"/>
        <v>117480.67044175371</v>
      </c>
      <c r="BF140" s="7">
        <f t="shared" si="177"/>
        <v>595609.05081874516</v>
      </c>
      <c r="BG140" s="7">
        <f t="shared" si="157"/>
        <v>649319.32955824642</v>
      </c>
      <c r="BH140" s="7">
        <f t="shared" si="139"/>
        <v>713089.72126049886</v>
      </c>
      <c r="BJ140">
        <v>133</v>
      </c>
      <c r="BK140" s="160">
        <v>48884</v>
      </c>
      <c r="BL140" s="7">
        <f t="shared" si="178"/>
        <v>646537.69942560687</v>
      </c>
      <c r="BM140" s="7">
        <f t="shared" si="179"/>
        <v>5230.927715470877</v>
      </c>
      <c r="BN140" s="7">
        <f t="shared" si="180"/>
        <v>1324.7624481078356</v>
      </c>
      <c r="BO140" s="65">
        <f t="shared" si="158"/>
        <v>2.4588124391535522E-2</v>
      </c>
      <c r="BP140" s="7">
        <f t="shared" si="159"/>
        <v>3906.1652673630415</v>
      </c>
      <c r="BQ140" s="65">
        <f t="shared" si="160"/>
        <v>7.2499999999999995E-2</v>
      </c>
      <c r="BR140" s="7">
        <f t="shared" si="181"/>
        <v>121587.06302250065</v>
      </c>
      <c r="BS140" s="7">
        <f t="shared" si="182"/>
        <v>574126.32313512568</v>
      </c>
      <c r="BT140" s="7">
        <f t="shared" si="161"/>
        <v>645212.93697749905</v>
      </c>
      <c r="BU140" s="7">
        <f t="shared" si="140"/>
        <v>695713.38615762629</v>
      </c>
      <c r="BW140">
        <v>133</v>
      </c>
      <c r="BX140" s="160">
        <v>48884</v>
      </c>
      <c r="BY140" s="7">
        <f t="shared" si="183"/>
        <v>642355.64173539588</v>
      </c>
      <c r="BZ140" s="7">
        <f t="shared" si="184"/>
        <v>5101.5395330339725</v>
      </c>
      <c r="CA140" s="7">
        <f t="shared" si="185"/>
        <v>1354.4649562441632</v>
      </c>
      <c r="CB140" s="65">
        <f t="shared" si="162"/>
        <v>2.5303085111884577E-2</v>
      </c>
      <c r="CC140" s="7">
        <f t="shared" si="163"/>
        <v>3747.0745767898093</v>
      </c>
      <c r="CD140" s="65">
        <f t="shared" si="164"/>
        <v>7.0000000000000007E-2</v>
      </c>
      <c r="CE140" s="7">
        <f t="shared" si="186"/>
        <v>125798.82322084876</v>
      </c>
      <c r="CF140" s="7">
        <f t="shared" si="187"/>
        <v>552705.93467266951</v>
      </c>
      <c r="CG140" s="7">
        <f t="shared" si="165"/>
        <v>641001.17677915166</v>
      </c>
      <c r="CH140" s="7">
        <f t="shared" si="141"/>
        <v>678504.75789351831</v>
      </c>
    </row>
    <row r="141" spans="10:86" x14ac:dyDescent="0.3">
      <c r="J141">
        <v>134</v>
      </c>
      <c r="K141" s="160">
        <v>48914</v>
      </c>
      <c r="L141" s="7">
        <f t="shared" si="142"/>
        <v>661011.99949399696</v>
      </c>
      <c r="M141" s="7">
        <f t="shared" si="143"/>
        <v>5760.7123198624959</v>
      </c>
      <c r="N141" s="7">
        <f t="shared" si="128"/>
        <v>1216.2548233412663</v>
      </c>
      <c r="O141" s="65">
        <f t="shared" si="129"/>
        <v>2.20798682796495E-2</v>
      </c>
      <c r="P141" s="7">
        <f t="shared" si="130"/>
        <v>4544.4574965212296</v>
      </c>
      <c r="Q141" s="65">
        <f t="shared" si="131"/>
        <v>8.2500000000000018E-2</v>
      </c>
      <c r="R141" s="7">
        <f t="shared" si="144"/>
        <v>107004.25532934393</v>
      </c>
      <c r="S141" s="7">
        <f t="shared" si="145"/>
        <v>664931.19553223089</v>
      </c>
      <c r="T141" s="7">
        <f t="shared" si="132"/>
        <v>659795.74467065569</v>
      </c>
      <c r="U141" s="7">
        <f t="shared" si="133"/>
        <v>771935.45086157485</v>
      </c>
      <c r="W141">
        <v>134</v>
      </c>
      <c r="X141" s="160">
        <v>48914</v>
      </c>
      <c r="Y141" s="7">
        <f t="shared" si="146"/>
        <v>657218.15944793494</v>
      </c>
      <c r="Z141" s="7">
        <f t="shared" si="166"/>
        <v>5626.5067525070672</v>
      </c>
      <c r="AA141" s="7">
        <f t="shared" si="134"/>
        <v>1245.0523561875007</v>
      </c>
      <c r="AB141" s="65">
        <f t="shared" si="147"/>
        <v>2.2733133677864555E-2</v>
      </c>
      <c r="AC141" s="7">
        <f t="shared" si="148"/>
        <v>4381.4543963195665</v>
      </c>
      <c r="AD141" s="65">
        <f t="shared" si="135"/>
        <v>0.08</v>
      </c>
      <c r="AE141" s="7">
        <f t="shared" si="149"/>
        <v>110826.89290825259</v>
      </c>
      <c r="AF141" s="7">
        <f t="shared" si="167"/>
        <v>643125.01192769443</v>
      </c>
      <c r="AG141" s="7">
        <f t="shared" si="136"/>
        <v>655973.10709174746</v>
      </c>
      <c r="AH141" s="7">
        <f t="shared" si="137"/>
        <v>753951.90483594697</v>
      </c>
      <c r="AJ141">
        <v>134</v>
      </c>
      <c r="AK141" s="160">
        <v>48914</v>
      </c>
      <c r="AL141" s="7">
        <f t="shared" si="168"/>
        <v>653320.85781279753</v>
      </c>
      <c r="AM141" s="7">
        <f t="shared" si="169"/>
        <v>5493.4490989467549</v>
      </c>
      <c r="AN141" s="7">
        <f t="shared" si="170"/>
        <v>1274.0852255724376</v>
      </c>
      <c r="AO141" s="65">
        <f t="shared" si="150"/>
        <v>2.3402012233398134E-2</v>
      </c>
      <c r="AP141" s="7">
        <f t="shared" si="151"/>
        <v>4219.3638733743173</v>
      </c>
      <c r="AQ141" s="65">
        <f t="shared" si="152"/>
        <v>7.7499999999999999E-2</v>
      </c>
      <c r="AR141" s="7">
        <f t="shared" si="171"/>
        <v>114753.22741277478</v>
      </c>
      <c r="AS141" s="7">
        <f t="shared" si="172"/>
        <v>621368.95184609038</v>
      </c>
      <c r="AT141" s="7">
        <f t="shared" si="153"/>
        <v>652046.77258722507</v>
      </c>
      <c r="AU141" s="7">
        <f t="shared" si="138"/>
        <v>736122.17925886519</v>
      </c>
      <c r="AW141">
        <v>134</v>
      </c>
      <c r="AX141" s="160">
        <v>48914</v>
      </c>
      <c r="AY141" s="7">
        <f t="shared" si="173"/>
        <v>649319.32955824642</v>
      </c>
      <c r="AZ141" s="7">
        <f t="shared" si="174"/>
        <v>5361.5768515826985</v>
      </c>
      <c r="BA141" s="7">
        <f t="shared" si="175"/>
        <v>1303.3310418436586</v>
      </c>
      <c r="BB141" s="65">
        <f t="shared" si="154"/>
        <v>2.4086719415490523E-2</v>
      </c>
      <c r="BC141" s="7">
        <f t="shared" si="155"/>
        <v>4058.2458097390399</v>
      </c>
      <c r="BD141" s="65">
        <f t="shared" si="156"/>
        <v>7.4999999999999997E-2</v>
      </c>
      <c r="BE141" s="7">
        <f t="shared" si="176"/>
        <v>118784.00148359737</v>
      </c>
      <c r="BF141" s="7">
        <f t="shared" si="177"/>
        <v>599667.29662848415</v>
      </c>
      <c r="BG141" s="7">
        <f t="shared" si="157"/>
        <v>648015.99851640279</v>
      </c>
      <c r="BH141" s="7">
        <f t="shared" si="139"/>
        <v>718451.29811208148</v>
      </c>
      <c r="BJ141">
        <v>134</v>
      </c>
      <c r="BK141" s="160">
        <v>48914</v>
      </c>
      <c r="BL141" s="7">
        <f t="shared" si="178"/>
        <v>645212.93697749905</v>
      </c>
      <c r="BM141" s="7">
        <f t="shared" si="179"/>
        <v>5230.927715470877</v>
      </c>
      <c r="BN141" s="7">
        <f t="shared" si="180"/>
        <v>1332.7662212318205</v>
      </c>
      <c r="BO141" s="65">
        <f t="shared" si="158"/>
        <v>2.4787467420758783E-2</v>
      </c>
      <c r="BP141" s="7">
        <f t="shared" si="159"/>
        <v>3898.1614942390565</v>
      </c>
      <c r="BQ141" s="65">
        <f t="shared" si="160"/>
        <v>7.2499999999999995E-2</v>
      </c>
      <c r="BR141" s="7">
        <f t="shared" si="181"/>
        <v>122919.82924373247</v>
      </c>
      <c r="BS141" s="7">
        <f t="shared" si="182"/>
        <v>578024.48462936468</v>
      </c>
      <c r="BT141" s="7">
        <f t="shared" si="161"/>
        <v>643880.17075626727</v>
      </c>
      <c r="BU141" s="7">
        <f t="shared" si="140"/>
        <v>700944.31387309718</v>
      </c>
      <c r="BW141">
        <v>134</v>
      </c>
      <c r="BX141" s="160">
        <v>48914</v>
      </c>
      <c r="BY141" s="7">
        <f t="shared" si="183"/>
        <v>641001.17677915166</v>
      </c>
      <c r="BZ141" s="7">
        <f t="shared" si="184"/>
        <v>5101.5395330339725</v>
      </c>
      <c r="CA141" s="7">
        <f t="shared" si="185"/>
        <v>1362.3660018222545</v>
      </c>
      <c r="CB141" s="65">
        <f t="shared" si="162"/>
        <v>2.5504464912237863E-2</v>
      </c>
      <c r="CC141" s="7">
        <f t="shared" si="163"/>
        <v>3739.173531211718</v>
      </c>
      <c r="CD141" s="65">
        <f t="shared" si="164"/>
        <v>7.0000000000000007E-2</v>
      </c>
      <c r="CE141" s="7">
        <f t="shared" si="186"/>
        <v>127161.18922267102</v>
      </c>
      <c r="CF141" s="7">
        <f t="shared" si="187"/>
        <v>556445.10820388119</v>
      </c>
      <c r="CG141" s="7">
        <f t="shared" si="165"/>
        <v>639638.81077732937</v>
      </c>
      <c r="CH141" s="7">
        <f t="shared" si="141"/>
        <v>683606.29742655216</v>
      </c>
    </row>
    <row r="142" spans="10:86" x14ac:dyDescent="0.3">
      <c r="J142">
        <v>135</v>
      </c>
      <c r="K142" s="160">
        <v>48945</v>
      </c>
      <c r="L142" s="7">
        <f t="shared" si="142"/>
        <v>659795.74467065569</v>
      </c>
      <c r="M142" s="7">
        <f t="shared" si="143"/>
        <v>5760.7123198624959</v>
      </c>
      <c r="N142" s="7">
        <f t="shared" si="128"/>
        <v>1224.6165752517381</v>
      </c>
      <c r="O142" s="65">
        <f t="shared" si="129"/>
        <v>2.2272648803390249E-2</v>
      </c>
      <c r="P142" s="7">
        <f t="shared" si="130"/>
        <v>4536.0957446107577</v>
      </c>
      <c r="Q142" s="65">
        <f t="shared" si="131"/>
        <v>8.2500000000000004E-2</v>
      </c>
      <c r="R142" s="7">
        <f t="shared" si="144"/>
        <v>108228.87190459567</v>
      </c>
      <c r="S142" s="7">
        <f t="shared" si="145"/>
        <v>669467.29127684166</v>
      </c>
      <c r="T142" s="7">
        <f t="shared" si="132"/>
        <v>658571.12809540401</v>
      </c>
      <c r="U142" s="7">
        <f t="shared" si="133"/>
        <v>777696.1631814373</v>
      </c>
      <c r="W142">
        <v>135</v>
      </c>
      <c r="X142" s="160">
        <v>48945</v>
      </c>
      <c r="Y142" s="7">
        <f t="shared" si="146"/>
        <v>655973.10709174746</v>
      </c>
      <c r="Z142" s="7">
        <f t="shared" si="166"/>
        <v>5626.5067525070672</v>
      </c>
      <c r="AA142" s="7">
        <f t="shared" si="134"/>
        <v>1253.3527052287509</v>
      </c>
      <c r="AB142" s="65">
        <f t="shared" si="147"/>
        <v>2.2928123577238987E-2</v>
      </c>
      <c r="AC142" s="7">
        <f t="shared" si="148"/>
        <v>4373.1540472783163</v>
      </c>
      <c r="AD142" s="65">
        <f t="shared" si="135"/>
        <v>7.9999999999999988E-2</v>
      </c>
      <c r="AE142" s="7">
        <f t="shared" si="149"/>
        <v>112080.24561348134</v>
      </c>
      <c r="AF142" s="7">
        <f t="shared" si="167"/>
        <v>647498.16597497277</v>
      </c>
      <c r="AG142" s="7">
        <f t="shared" si="136"/>
        <v>654719.75438651873</v>
      </c>
      <c r="AH142" s="7">
        <f t="shared" si="137"/>
        <v>759578.41158845415</v>
      </c>
      <c r="AJ142">
        <v>135</v>
      </c>
      <c r="AK142" s="160">
        <v>48945</v>
      </c>
      <c r="AL142" s="7">
        <f t="shared" si="168"/>
        <v>652046.77258722507</v>
      </c>
      <c r="AM142" s="7">
        <f t="shared" si="169"/>
        <v>5493.4490989467549</v>
      </c>
      <c r="AN142" s="7">
        <f t="shared" si="170"/>
        <v>1282.3136926542593</v>
      </c>
      <c r="AO142" s="65">
        <f t="shared" si="150"/>
        <v>2.3599172572842806E-2</v>
      </c>
      <c r="AP142" s="7">
        <f t="shared" si="151"/>
        <v>4211.1354062924956</v>
      </c>
      <c r="AQ142" s="65">
        <f t="shared" si="152"/>
        <v>7.7500000000000013E-2</v>
      </c>
      <c r="AR142" s="7">
        <f t="shared" si="171"/>
        <v>116035.54110542905</v>
      </c>
      <c r="AS142" s="7">
        <f t="shared" si="172"/>
        <v>625580.08725238289</v>
      </c>
      <c r="AT142" s="7">
        <f t="shared" si="153"/>
        <v>650764.45889457082</v>
      </c>
      <c r="AU142" s="7">
        <f t="shared" si="138"/>
        <v>741615.62835781195</v>
      </c>
      <c r="AW142">
        <v>135</v>
      </c>
      <c r="AX142" s="160">
        <v>48945</v>
      </c>
      <c r="AY142" s="7">
        <f t="shared" si="173"/>
        <v>648015.99851640279</v>
      </c>
      <c r="AZ142" s="7">
        <f t="shared" si="174"/>
        <v>5361.5768515826985</v>
      </c>
      <c r="BA142" s="7">
        <f t="shared" si="175"/>
        <v>1311.4768608551813</v>
      </c>
      <c r="BB142" s="65">
        <f t="shared" si="154"/>
        <v>2.4286008935416457E-2</v>
      </c>
      <c r="BC142" s="7">
        <f t="shared" si="155"/>
        <v>4050.0999907275173</v>
      </c>
      <c r="BD142" s="65">
        <f t="shared" si="156"/>
        <v>7.4999999999999997E-2</v>
      </c>
      <c r="BE142" s="7">
        <f t="shared" si="176"/>
        <v>120095.47834445255</v>
      </c>
      <c r="BF142" s="7">
        <f t="shared" si="177"/>
        <v>603717.39661921165</v>
      </c>
      <c r="BG142" s="7">
        <f t="shared" si="157"/>
        <v>646704.52165554767</v>
      </c>
      <c r="BH142" s="7">
        <f t="shared" si="139"/>
        <v>723812.87496366422</v>
      </c>
      <c r="BJ142">
        <v>135</v>
      </c>
      <c r="BK142" s="160">
        <v>48945</v>
      </c>
      <c r="BL142" s="7">
        <f t="shared" si="178"/>
        <v>643880.17075626727</v>
      </c>
      <c r="BM142" s="7">
        <f t="shared" si="179"/>
        <v>5230.927715470877</v>
      </c>
      <c r="BN142" s="7">
        <f t="shared" si="180"/>
        <v>1340.8183504850958</v>
      </c>
      <c r="BO142" s="65">
        <f t="shared" si="158"/>
        <v>2.4988842546467778E-2</v>
      </c>
      <c r="BP142" s="7">
        <f t="shared" si="159"/>
        <v>3890.1093649857812</v>
      </c>
      <c r="BQ142" s="65">
        <f t="shared" si="160"/>
        <v>7.2499999999999995E-2</v>
      </c>
      <c r="BR142" s="7">
        <f t="shared" si="181"/>
        <v>124260.64759421756</v>
      </c>
      <c r="BS142" s="7">
        <f t="shared" si="182"/>
        <v>581914.59399435052</v>
      </c>
      <c r="BT142" s="7">
        <f t="shared" si="161"/>
        <v>642539.35240578221</v>
      </c>
      <c r="BU142" s="7">
        <f t="shared" si="140"/>
        <v>706175.24158856808</v>
      </c>
      <c r="BW142">
        <v>135</v>
      </c>
      <c r="BX142" s="160">
        <v>48945</v>
      </c>
      <c r="BY142" s="7">
        <f t="shared" si="183"/>
        <v>639638.81077732937</v>
      </c>
      <c r="BZ142" s="7">
        <f t="shared" si="184"/>
        <v>5101.5395330339725</v>
      </c>
      <c r="CA142" s="7">
        <f t="shared" si="185"/>
        <v>1370.3131368328841</v>
      </c>
      <c r="CB142" s="65">
        <f t="shared" si="162"/>
        <v>2.570787976735045E-2</v>
      </c>
      <c r="CC142" s="7">
        <f t="shared" si="163"/>
        <v>3731.2263962010884</v>
      </c>
      <c r="CD142" s="65">
        <f t="shared" si="164"/>
        <v>7.0000000000000007E-2</v>
      </c>
      <c r="CE142" s="7">
        <f t="shared" si="186"/>
        <v>128531.50235950391</v>
      </c>
      <c r="CF142" s="7">
        <f t="shared" si="187"/>
        <v>560176.33460008225</v>
      </c>
      <c r="CG142" s="7">
        <f t="shared" si="165"/>
        <v>638268.49764049647</v>
      </c>
      <c r="CH142" s="7">
        <f t="shared" si="141"/>
        <v>688707.83695958613</v>
      </c>
    </row>
    <row r="143" spans="10:86" x14ac:dyDescent="0.3">
      <c r="J143">
        <v>136</v>
      </c>
      <c r="K143" s="160">
        <v>48976</v>
      </c>
      <c r="L143" s="7">
        <f t="shared" si="142"/>
        <v>658571.12809540401</v>
      </c>
      <c r="M143" s="7">
        <f t="shared" si="143"/>
        <v>5760.7123198624959</v>
      </c>
      <c r="N143" s="7">
        <f t="shared" si="128"/>
        <v>1233.0358142065934</v>
      </c>
      <c r="O143" s="65">
        <f t="shared" si="129"/>
        <v>2.2467474110610619E-2</v>
      </c>
      <c r="P143" s="7">
        <f t="shared" si="130"/>
        <v>4527.6765056559025</v>
      </c>
      <c r="Q143" s="65">
        <f t="shared" si="131"/>
        <v>8.2500000000000004E-2</v>
      </c>
      <c r="R143" s="7">
        <f t="shared" si="144"/>
        <v>109461.90771880226</v>
      </c>
      <c r="S143" s="7">
        <f t="shared" si="145"/>
        <v>673994.96778249752</v>
      </c>
      <c r="T143" s="7">
        <f t="shared" si="132"/>
        <v>657338.09228119743</v>
      </c>
      <c r="U143" s="7">
        <f t="shared" si="133"/>
        <v>783456.87550129974</v>
      </c>
      <c r="W143">
        <v>136</v>
      </c>
      <c r="X143" s="160">
        <v>48976</v>
      </c>
      <c r="Y143" s="7">
        <f t="shared" si="146"/>
        <v>654719.75438651873</v>
      </c>
      <c r="Z143" s="7">
        <f t="shared" si="166"/>
        <v>5626.5067525070672</v>
      </c>
      <c r="AA143" s="7">
        <f t="shared" si="134"/>
        <v>1261.7083899302752</v>
      </c>
      <c r="AB143" s="65">
        <f t="shared" si="147"/>
        <v>2.3125162449619617E-2</v>
      </c>
      <c r="AC143" s="7">
        <f t="shared" si="148"/>
        <v>4364.798362576792</v>
      </c>
      <c r="AD143" s="65">
        <f t="shared" si="135"/>
        <v>0.08</v>
      </c>
      <c r="AE143" s="7">
        <f t="shared" si="149"/>
        <v>113341.95400341162</v>
      </c>
      <c r="AF143" s="7">
        <f t="shared" si="167"/>
        <v>651862.96433754952</v>
      </c>
      <c r="AG143" s="7">
        <f t="shared" si="136"/>
        <v>653458.04599658842</v>
      </c>
      <c r="AH143" s="7">
        <f t="shared" si="137"/>
        <v>765204.9183409611</v>
      </c>
      <c r="AJ143">
        <v>136</v>
      </c>
      <c r="AK143" s="160">
        <v>48976</v>
      </c>
      <c r="AL143" s="7">
        <f t="shared" si="168"/>
        <v>650764.45889457082</v>
      </c>
      <c r="AM143" s="7">
        <f t="shared" si="169"/>
        <v>5493.4490989467549</v>
      </c>
      <c r="AN143" s="7">
        <f t="shared" si="170"/>
        <v>1290.5953019193184</v>
      </c>
      <c r="AO143" s="65">
        <f t="shared" si="150"/>
        <v>2.379838574672509E-2</v>
      </c>
      <c r="AP143" s="7">
        <f t="shared" si="151"/>
        <v>4202.8537970274365</v>
      </c>
      <c r="AQ143" s="65">
        <f t="shared" si="152"/>
        <v>7.7499999999999999E-2</v>
      </c>
      <c r="AR143" s="7">
        <f t="shared" si="171"/>
        <v>117326.13640734836</v>
      </c>
      <c r="AS143" s="7">
        <f t="shared" si="172"/>
        <v>629782.94104941038</v>
      </c>
      <c r="AT143" s="7">
        <f t="shared" si="153"/>
        <v>649473.86359265156</v>
      </c>
      <c r="AU143" s="7">
        <f t="shared" si="138"/>
        <v>747109.07745675871</v>
      </c>
      <c r="AW143">
        <v>136</v>
      </c>
      <c r="AX143" s="160">
        <v>48976</v>
      </c>
      <c r="AY143" s="7">
        <f t="shared" si="173"/>
        <v>646704.52165554767</v>
      </c>
      <c r="AZ143" s="7">
        <f t="shared" si="174"/>
        <v>5361.5768515826985</v>
      </c>
      <c r="BA143" s="7">
        <f t="shared" si="175"/>
        <v>1319.6735912355261</v>
      </c>
      <c r="BB143" s="65">
        <f t="shared" si="154"/>
        <v>2.4487354834455664E-2</v>
      </c>
      <c r="BC143" s="7">
        <f t="shared" si="155"/>
        <v>4041.9032603471724</v>
      </c>
      <c r="BD143" s="65">
        <f t="shared" si="156"/>
        <v>7.4999999999999997E-2</v>
      </c>
      <c r="BE143" s="7">
        <f t="shared" si="176"/>
        <v>121415.15193568807</v>
      </c>
      <c r="BF143" s="7">
        <f t="shared" si="177"/>
        <v>607759.29987955885</v>
      </c>
      <c r="BG143" s="7">
        <f t="shared" si="157"/>
        <v>645384.84806431213</v>
      </c>
      <c r="BH143" s="7">
        <f t="shared" si="139"/>
        <v>729174.45181524695</v>
      </c>
      <c r="BJ143">
        <v>136</v>
      </c>
      <c r="BK143" s="160">
        <v>48976</v>
      </c>
      <c r="BL143" s="7">
        <f t="shared" si="178"/>
        <v>642539.35240578221</v>
      </c>
      <c r="BM143" s="7">
        <f t="shared" si="179"/>
        <v>5230.927715470877</v>
      </c>
      <c r="BN143" s="7">
        <f t="shared" si="180"/>
        <v>1348.9191280192763</v>
      </c>
      <c r="BO143" s="65">
        <f t="shared" si="158"/>
        <v>2.5192277291070472E-2</v>
      </c>
      <c r="BP143" s="7">
        <f t="shared" si="159"/>
        <v>3882.0085874516008</v>
      </c>
      <c r="BQ143" s="65">
        <f t="shared" si="160"/>
        <v>7.2499999999999995E-2</v>
      </c>
      <c r="BR143" s="7">
        <f t="shared" si="181"/>
        <v>125609.56672223684</v>
      </c>
      <c r="BS143" s="7">
        <f t="shared" si="182"/>
        <v>585796.60258180217</v>
      </c>
      <c r="BT143" s="7">
        <f t="shared" si="161"/>
        <v>641190.43327776296</v>
      </c>
      <c r="BU143" s="7">
        <f t="shared" si="140"/>
        <v>711406.16930403898</v>
      </c>
      <c r="BW143">
        <v>136</v>
      </c>
      <c r="BX143" s="160">
        <v>48976</v>
      </c>
      <c r="BY143" s="7">
        <f t="shared" si="183"/>
        <v>638268.49764049647</v>
      </c>
      <c r="BZ143" s="7">
        <f t="shared" si="184"/>
        <v>5101.5395330339725</v>
      </c>
      <c r="CA143" s="7">
        <f t="shared" si="185"/>
        <v>1378.3066301310764</v>
      </c>
      <c r="CB143" s="65">
        <f t="shared" si="162"/>
        <v>2.5913357188574359E-2</v>
      </c>
      <c r="CC143" s="7">
        <f t="shared" si="163"/>
        <v>3723.2329029028961</v>
      </c>
      <c r="CD143" s="65">
        <f t="shared" si="164"/>
        <v>7.0000000000000007E-2</v>
      </c>
      <c r="CE143" s="7">
        <f t="shared" si="186"/>
        <v>129909.80898963498</v>
      </c>
      <c r="CF143" s="7">
        <f t="shared" si="187"/>
        <v>563899.56750298513</v>
      </c>
      <c r="CG143" s="7">
        <f t="shared" si="165"/>
        <v>636890.19101036538</v>
      </c>
      <c r="CH143" s="7">
        <f t="shared" si="141"/>
        <v>693809.3764926201</v>
      </c>
    </row>
    <row r="144" spans="10:86" x14ac:dyDescent="0.3">
      <c r="J144">
        <v>137</v>
      </c>
      <c r="K144" s="160">
        <v>49004</v>
      </c>
      <c r="L144" s="7">
        <f t="shared" si="142"/>
        <v>657338.09228119743</v>
      </c>
      <c r="M144" s="7">
        <f t="shared" si="143"/>
        <v>5760.7123198624959</v>
      </c>
      <c r="N144" s="7">
        <f t="shared" si="128"/>
        <v>1241.5129354292631</v>
      </c>
      <c r="O144" s="65">
        <f t="shared" si="129"/>
        <v>2.2664372261539337E-2</v>
      </c>
      <c r="P144" s="7">
        <f t="shared" si="130"/>
        <v>4519.1993844332328</v>
      </c>
      <c r="Q144" s="65">
        <f t="shared" si="131"/>
        <v>8.2500000000000018E-2</v>
      </c>
      <c r="R144" s="7">
        <f t="shared" si="144"/>
        <v>110703.42065423152</v>
      </c>
      <c r="S144" s="7">
        <f t="shared" si="145"/>
        <v>678514.16716693074</v>
      </c>
      <c r="T144" s="7">
        <f t="shared" si="132"/>
        <v>656096.5793457682</v>
      </c>
      <c r="U144" s="7">
        <f t="shared" si="133"/>
        <v>789217.58782116231</v>
      </c>
      <c r="W144">
        <v>137</v>
      </c>
      <c r="X144" s="160">
        <v>49004</v>
      </c>
      <c r="Y144" s="7">
        <f t="shared" si="146"/>
        <v>653458.04599658842</v>
      </c>
      <c r="Z144" s="7">
        <f t="shared" si="166"/>
        <v>5626.5067525070672</v>
      </c>
      <c r="AA144" s="7">
        <f t="shared" si="134"/>
        <v>1270.1197791964778</v>
      </c>
      <c r="AB144" s="65">
        <f t="shared" si="147"/>
        <v>2.3324278343092444E-2</v>
      </c>
      <c r="AC144" s="7">
        <f t="shared" si="148"/>
        <v>4356.3869733105894</v>
      </c>
      <c r="AD144" s="65">
        <f t="shared" si="135"/>
        <v>7.9999999999999988E-2</v>
      </c>
      <c r="AE144" s="7">
        <f t="shared" si="149"/>
        <v>114612.0737826081</v>
      </c>
      <c r="AF144" s="7">
        <f t="shared" si="167"/>
        <v>656219.35131086013</v>
      </c>
      <c r="AG144" s="7">
        <f t="shared" si="136"/>
        <v>652187.92621739197</v>
      </c>
      <c r="AH144" s="7">
        <f t="shared" si="137"/>
        <v>770831.42509346828</v>
      </c>
      <c r="AJ144">
        <v>137</v>
      </c>
      <c r="AK144" s="160">
        <v>49004</v>
      </c>
      <c r="AL144" s="7">
        <f t="shared" si="168"/>
        <v>649473.86359265156</v>
      </c>
      <c r="AM144" s="7">
        <f t="shared" si="169"/>
        <v>5493.4490989467549</v>
      </c>
      <c r="AN144" s="7">
        <f t="shared" si="170"/>
        <v>1298.9303965775471</v>
      </c>
      <c r="AO144" s="65">
        <f t="shared" si="150"/>
        <v>2.399967979112828E-2</v>
      </c>
      <c r="AP144" s="7">
        <f t="shared" si="151"/>
        <v>4194.5187023692079</v>
      </c>
      <c r="AQ144" s="65">
        <f t="shared" si="152"/>
        <v>7.7499999999999999E-2</v>
      </c>
      <c r="AR144" s="7">
        <f t="shared" si="171"/>
        <v>118625.0668039259</v>
      </c>
      <c r="AS144" s="7">
        <f t="shared" si="172"/>
        <v>633977.45975177956</v>
      </c>
      <c r="AT144" s="7">
        <f t="shared" si="153"/>
        <v>648174.93319607398</v>
      </c>
      <c r="AU144" s="7">
        <f t="shared" si="138"/>
        <v>752602.52655570547</v>
      </c>
      <c r="AW144">
        <v>137</v>
      </c>
      <c r="AX144" s="160">
        <v>49004</v>
      </c>
      <c r="AY144" s="7">
        <f t="shared" si="173"/>
        <v>645384.84806431213</v>
      </c>
      <c r="AZ144" s="7">
        <f t="shared" si="174"/>
        <v>5361.5768515826985</v>
      </c>
      <c r="BA144" s="7">
        <f t="shared" si="175"/>
        <v>1327.9215511807479</v>
      </c>
      <c r="BB144" s="65">
        <f t="shared" si="154"/>
        <v>2.4690785136903398E-2</v>
      </c>
      <c r="BC144" s="7">
        <f t="shared" si="155"/>
        <v>4033.6553004019506</v>
      </c>
      <c r="BD144" s="65">
        <f t="shared" si="156"/>
        <v>7.4999999999999997E-2</v>
      </c>
      <c r="BE144" s="7">
        <f t="shared" si="176"/>
        <v>122743.07348686882</v>
      </c>
      <c r="BF144" s="7">
        <f t="shared" si="177"/>
        <v>611792.95517996082</v>
      </c>
      <c r="BG144" s="7">
        <f t="shared" si="157"/>
        <v>644056.92651313136</v>
      </c>
      <c r="BH144" s="7">
        <f t="shared" si="139"/>
        <v>734536.02866682969</v>
      </c>
      <c r="BJ144">
        <v>137</v>
      </c>
      <c r="BK144" s="160">
        <v>49004</v>
      </c>
      <c r="BL144" s="7">
        <f t="shared" si="178"/>
        <v>641190.43327776296</v>
      </c>
      <c r="BM144" s="7">
        <f t="shared" si="179"/>
        <v>5230.927715470877</v>
      </c>
      <c r="BN144" s="7">
        <f t="shared" si="180"/>
        <v>1357.0688477510594</v>
      </c>
      <c r="BO144" s="65">
        <f t="shared" si="158"/>
        <v>2.5397799667354275E-2</v>
      </c>
      <c r="BP144" s="7">
        <f t="shared" si="159"/>
        <v>3873.8588677198177</v>
      </c>
      <c r="BQ144" s="65">
        <f t="shared" si="160"/>
        <v>7.2499999999999995E-2</v>
      </c>
      <c r="BR144" s="7">
        <f t="shared" si="181"/>
        <v>126966.63556998789</v>
      </c>
      <c r="BS144" s="7">
        <f t="shared" si="182"/>
        <v>589670.46144952194</v>
      </c>
      <c r="BT144" s="7">
        <f t="shared" si="161"/>
        <v>639833.36443001195</v>
      </c>
      <c r="BU144" s="7">
        <f t="shared" si="140"/>
        <v>716637.09701950988</v>
      </c>
      <c r="BW144">
        <v>137</v>
      </c>
      <c r="BX144" s="160">
        <v>49004</v>
      </c>
      <c r="BY144" s="7">
        <f t="shared" si="183"/>
        <v>636890.19101036538</v>
      </c>
      <c r="BZ144" s="7">
        <f t="shared" si="184"/>
        <v>5101.5395330339725</v>
      </c>
      <c r="CA144" s="7">
        <f t="shared" si="185"/>
        <v>1386.3467521401744</v>
      </c>
      <c r="CB144" s="65">
        <f t="shared" si="162"/>
        <v>2.612092517752615E-2</v>
      </c>
      <c r="CC144" s="7">
        <f t="shared" si="163"/>
        <v>3715.192780893798</v>
      </c>
      <c r="CD144" s="65">
        <f t="shared" si="164"/>
        <v>7.0000000000000007E-2</v>
      </c>
      <c r="CE144" s="7">
        <f t="shared" si="186"/>
        <v>131296.15574177515</v>
      </c>
      <c r="CF144" s="7">
        <f t="shared" si="187"/>
        <v>567614.76028387889</v>
      </c>
      <c r="CG144" s="7">
        <f t="shared" si="165"/>
        <v>635503.84425822517</v>
      </c>
      <c r="CH144" s="7">
        <f t="shared" si="141"/>
        <v>698910.91602565406</v>
      </c>
    </row>
    <row r="145" spans="10:86" x14ac:dyDescent="0.3">
      <c r="J145">
        <v>138</v>
      </c>
      <c r="K145" s="160">
        <v>49035</v>
      </c>
      <c r="L145" s="7">
        <f t="shared" si="142"/>
        <v>656096.5793457682</v>
      </c>
      <c r="M145" s="7">
        <f t="shared" si="143"/>
        <v>5760.7123198624959</v>
      </c>
      <c r="N145" s="7">
        <f t="shared" si="128"/>
        <v>1250.0483368603391</v>
      </c>
      <c r="O145" s="65">
        <f t="shared" si="129"/>
        <v>2.2863371818341156E-2</v>
      </c>
      <c r="P145" s="7">
        <f t="shared" si="130"/>
        <v>4510.6639830021568</v>
      </c>
      <c r="Q145" s="65">
        <f t="shared" si="131"/>
        <v>8.2500000000000018E-2</v>
      </c>
      <c r="R145" s="7">
        <f t="shared" si="144"/>
        <v>111953.46899109187</v>
      </c>
      <c r="S145" s="7">
        <f t="shared" si="145"/>
        <v>683024.83114993293</v>
      </c>
      <c r="T145" s="7">
        <f t="shared" si="132"/>
        <v>654846.53100890783</v>
      </c>
      <c r="U145" s="7">
        <f t="shared" si="133"/>
        <v>794978.30014102475</v>
      </c>
      <c r="W145">
        <v>138</v>
      </c>
      <c r="X145" s="160">
        <v>49035</v>
      </c>
      <c r="Y145" s="7">
        <f t="shared" si="146"/>
        <v>652187.92621739197</v>
      </c>
      <c r="Z145" s="7">
        <f t="shared" si="166"/>
        <v>5626.5067525070672</v>
      </c>
      <c r="AA145" s="7">
        <f t="shared" si="134"/>
        <v>1278.5872443911203</v>
      </c>
      <c r="AB145" s="65">
        <f t="shared" si="147"/>
        <v>2.3525499807518956E-2</v>
      </c>
      <c r="AC145" s="7">
        <f t="shared" si="148"/>
        <v>4347.9195081159469</v>
      </c>
      <c r="AD145" s="65">
        <f t="shared" si="135"/>
        <v>0.08</v>
      </c>
      <c r="AE145" s="7">
        <f t="shared" si="149"/>
        <v>115890.66102699922</v>
      </c>
      <c r="AF145" s="7">
        <f t="shared" si="167"/>
        <v>660567.2708189761</v>
      </c>
      <c r="AG145" s="7">
        <f t="shared" si="136"/>
        <v>650909.33897300088</v>
      </c>
      <c r="AH145" s="7">
        <f t="shared" si="137"/>
        <v>776457.93184597534</v>
      </c>
      <c r="AJ145">
        <v>138</v>
      </c>
      <c r="AK145" s="160">
        <v>49035</v>
      </c>
      <c r="AL145" s="7">
        <f t="shared" si="168"/>
        <v>648174.93319607398</v>
      </c>
      <c r="AM145" s="7">
        <f t="shared" si="169"/>
        <v>5493.4490989467549</v>
      </c>
      <c r="AN145" s="7">
        <f t="shared" si="170"/>
        <v>1307.319322055444</v>
      </c>
      <c r="AO145" s="65">
        <f t="shared" si="150"/>
        <v>2.4203083243763353E-2</v>
      </c>
      <c r="AP145" s="7">
        <f t="shared" si="151"/>
        <v>4186.1297768913109</v>
      </c>
      <c r="AQ145" s="65">
        <f t="shared" si="152"/>
        <v>7.7499999999999999E-2</v>
      </c>
      <c r="AR145" s="7">
        <f t="shared" si="171"/>
        <v>119932.38612598134</v>
      </c>
      <c r="AS145" s="7">
        <f t="shared" si="172"/>
        <v>638163.58952867088</v>
      </c>
      <c r="AT145" s="7">
        <f t="shared" si="153"/>
        <v>646867.61387401854</v>
      </c>
      <c r="AU145" s="7">
        <f t="shared" si="138"/>
        <v>758095.97565465223</v>
      </c>
      <c r="AW145">
        <v>138</v>
      </c>
      <c r="AX145" s="160">
        <v>49035</v>
      </c>
      <c r="AY145" s="7">
        <f t="shared" si="173"/>
        <v>644056.92651313136</v>
      </c>
      <c r="AZ145" s="7">
        <f t="shared" si="174"/>
        <v>5361.5768515826985</v>
      </c>
      <c r="BA145" s="7">
        <f t="shared" si="175"/>
        <v>1336.2210608756277</v>
      </c>
      <c r="BB145" s="65">
        <f t="shared" si="154"/>
        <v>2.4896328368546175E-2</v>
      </c>
      <c r="BC145" s="7">
        <f t="shared" si="155"/>
        <v>4025.3557907070708</v>
      </c>
      <c r="BD145" s="65">
        <f t="shared" si="156"/>
        <v>7.4999999999999997E-2</v>
      </c>
      <c r="BE145" s="7">
        <f t="shared" si="176"/>
        <v>124079.29454774444</v>
      </c>
      <c r="BF145" s="7">
        <f t="shared" si="177"/>
        <v>615818.31097066787</v>
      </c>
      <c r="BG145" s="7">
        <f t="shared" si="157"/>
        <v>642720.70545225579</v>
      </c>
      <c r="BH145" s="7">
        <f t="shared" si="139"/>
        <v>739897.60551841231</v>
      </c>
      <c r="BJ145">
        <v>138</v>
      </c>
      <c r="BK145" s="160">
        <v>49035</v>
      </c>
      <c r="BL145" s="7">
        <f t="shared" si="178"/>
        <v>639833.36443001195</v>
      </c>
      <c r="BM145" s="7">
        <f t="shared" si="179"/>
        <v>5230.927715470877</v>
      </c>
      <c r="BN145" s="7">
        <f t="shared" si="180"/>
        <v>1365.2678053728882</v>
      </c>
      <c r="BO145" s="65">
        <f t="shared" si="158"/>
        <v>2.5605438189472116E-2</v>
      </c>
      <c r="BP145" s="7">
        <f t="shared" si="159"/>
        <v>3865.6599100979888</v>
      </c>
      <c r="BQ145" s="65">
        <f t="shared" si="160"/>
        <v>7.2499999999999995E-2</v>
      </c>
      <c r="BR145" s="7">
        <f t="shared" si="181"/>
        <v>128331.90337536078</v>
      </c>
      <c r="BS145" s="7">
        <f t="shared" si="182"/>
        <v>593536.12135961989</v>
      </c>
      <c r="BT145" s="7">
        <f t="shared" si="161"/>
        <v>638468.09662463912</v>
      </c>
      <c r="BU145" s="7">
        <f t="shared" si="140"/>
        <v>721868.02473498066</v>
      </c>
      <c r="BW145">
        <v>138</v>
      </c>
      <c r="BX145" s="160">
        <v>49035</v>
      </c>
      <c r="BY145" s="7">
        <f t="shared" si="183"/>
        <v>635503.84425822517</v>
      </c>
      <c r="BZ145" s="7">
        <f t="shared" si="184"/>
        <v>5101.5395330339725</v>
      </c>
      <c r="CA145" s="7">
        <f t="shared" si="185"/>
        <v>1394.4337748609923</v>
      </c>
      <c r="CB145" s="65">
        <f t="shared" si="162"/>
        <v>2.6330612237071976E-2</v>
      </c>
      <c r="CC145" s="7">
        <f t="shared" si="163"/>
        <v>3707.1057581729801</v>
      </c>
      <c r="CD145" s="65">
        <f t="shared" si="164"/>
        <v>7.0000000000000007E-2</v>
      </c>
      <c r="CE145" s="7">
        <f t="shared" si="186"/>
        <v>132690.58951663613</v>
      </c>
      <c r="CF145" s="7">
        <f t="shared" si="187"/>
        <v>571321.86604205181</v>
      </c>
      <c r="CG145" s="7">
        <f t="shared" si="165"/>
        <v>634109.41048336413</v>
      </c>
      <c r="CH145" s="7">
        <f t="shared" si="141"/>
        <v>704012.45555868791</v>
      </c>
    </row>
    <row r="146" spans="10:86" x14ac:dyDescent="0.3">
      <c r="J146">
        <v>139</v>
      </c>
      <c r="K146" s="160">
        <v>49065</v>
      </c>
      <c r="L146" s="7">
        <f t="shared" si="142"/>
        <v>654846.53100890783</v>
      </c>
      <c r="M146" s="7">
        <f t="shared" si="143"/>
        <v>5760.7123198624959</v>
      </c>
      <c r="N146" s="7">
        <f t="shared" si="128"/>
        <v>1258.6424191762544</v>
      </c>
      <c r="O146" s="65">
        <f t="shared" si="129"/>
        <v>2.3064501856404577E-2</v>
      </c>
      <c r="P146" s="7">
        <f t="shared" si="130"/>
        <v>4502.0699006862415</v>
      </c>
      <c r="Q146" s="65">
        <f t="shared" si="131"/>
        <v>8.2500000000000004E-2</v>
      </c>
      <c r="R146" s="7">
        <f t="shared" si="144"/>
        <v>113212.11141026812</v>
      </c>
      <c r="S146" s="7">
        <f t="shared" si="145"/>
        <v>687526.9010506192</v>
      </c>
      <c r="T146" s="7">
        <f t="shared" si="132"/>
        <v>653587.88858973153</v>
      </c>
      <c r="U146" s="7">
        <f t="shared" si="133"/>
        <v>800739.01246088732</v>
      </c>
      <c r="W146">
        <v>139</v>
      </c>
      <c r="X146" s="160">
        <v>49065</v>
      </c>
      <c r="Y146" s="7">
        <f t="shared" si="146"/>
        <v>650909.33897300088</v>
      </c>
      <c r="Z146" s="7">
        <f t="shared" si="166"/>
        <v>5626.5067525070672</v>
      </c>
      <c r="AA146" s="7">
        <f t="shared" si="134"/>
        <v>1287.111159353728</v>
      </c>
      <c r="AB146" s="65">
        <f t="shared" si="147"/>
        <v>2.3728855905822844E-2</v>
      </c>
      <c r="AC146" s="7">
        <f t="shared" si="148"/>
        <v>4339.3955931533392</v>
      </c>
      <c r="AD146" s="65">
        <f t="shared" si="135"/>
        <v>7.9999999999999988E-2</v>
      </c>
      <c r="AE146" s="7">
        <f t="shared" si="149"/>
        <v>117177.77218635296</v>
      </c>
      <c r="AF146" s="7">
        <f t="shared" si="167"/>
        <v>664906.66641212942</v>
      </c>
      <c r="AG146" s="7">
        <f t="shared" si="136"/>
        <v>649622.22781364713</v>
      </c>
      <c r="AH146" s="7">
        <f t="shared" si="137"/>
        <v>782084.4385984824</v>
      </c>
      <c r="AJ146">
        <v>139</v>
      </c>
      <c r="AK146" s="160">
        <v>49065</v>
      </c>
      <c r="AL146" s="7">
        <f t="shared" si="168"/>
        <v>646867.61387401854</v>
      </c>
      <c r="AM146" s="7">
        <f t="shared" si="169"/>
        <v>5493.4490989467549</v>
      </c>
      <c r="AN146" s="7">
        <f t="shared" si="170"/>
        <v>1315.7624260103848</v>
      </c>
      <c r="AO146" s="65">
        <f t="shared" si="150"/>
        <v>2.4408625155254181E-2</v>
      </c>
      <c r="AP146" s="7">
        <f t="shared" si="151"/>
        <v>4177.6866729363701</v>
      </c>
      <c r="AQ146" s="65">
        <f t="shared" si="152"/>
        <v>7.7500000000000013E-2</v>
      </c>
      <c r="AR146" s="7">
        <f t="shared" si="171"/>
        <v>121248.14855199173</v>
      </c>
      <c r="AS146" s="7">
        <f t="shared" si="172"/>
        <v>642341.27620160731</v>
      </c>
      <c r="AT146" s="7">
        <f t="shared" si="153"/>
        <v>645551.85144800821</v>
      </c>
      <c r="AU146" s="7">
        <f t="shared" si="138"/>
        <v>763589.4247535991</v>
      </c>
      <c r="AW146">
        <v>139</v>
      </c>
      <c r="AX146" s="160">
        <v>49065</v>
      </c>
      <c r="AY146" s="7">
        <f t="shared" si="173"/>
        <v>642720.70545225579</v>
      </c>
      <c r="AZ146" s="7">
        <f t="shared" si="174"/>
        <v>5361.5768515826985</v>
      </c>
      <c r="BA146" s="7">
        <f t="shared" si="175"/>
        <v>1344.5724425061003</v>
      </c>
      <c r="BB146" s="65">
        <f t="shared" si="154"/>
        <v>2.5104013567945921E-2</v>
      </c>
      <c r="BC146" s="7">
        <f t="shared" si="155"/>
        <v>4017.0044090765982</v>
      </c>
      <c r="BD146" s="65">
        <f t="shared" si="156"/>
        <v>7.4999999999999997E-2</v>
      </c>
      <c r="BE146" s="7">
        <f t="shared" si="176"/>
        <v>125423.86699025055</v>
      </c>
      <c r="BF146" s="7">
        <f t="shared" si="177"/>
        <v>619835.31537974451</v>
      </c>
      <c r="BG146" s="7">
        <f t="shared" si="157"/>
        <v>641376.1330097497</v>
      </c>
      <c r="BH146" s="7">
        <f t="shared" si="139"/>
        <v>745259.18236999505</v>
      </c>
      <c r="BJ146">
        <v>139</v>
      </c>
      <c r="BK146" s="160">
        <v>49065</v>
      </c>
      <c r="BL146" s="7">
        <f t="shared" si="178"/>
        <v>638468.09662463912</v>
      </c>
      <c r="BM146" s="7">
        <f t="shared" si="179"/>
        <v>5230.927715470877</v>
      </c>
      <c r="BN146" s="7">
        <f t="shared" si="180"/>
        <v>1373.5162983636824</v>
      </c>
      <c r="BO146" s="65">
        <f t="shared" si="158"/>
        <v>2.5815221884225508E-2</v>
      </c>
      <c r="BP146" s="7">
        <f t="shared" si="159"/>
        <v>3857.4114171071947</v>
      </c>
      <c r="BQ146" s="65">
        <f t="shared" si="160"/>
        <v>7.2499999999999995E-2</v>
      </c>
      <c r="BR146" s="7">
        <f t="shared" si="181"/>
        <v>129705.41967372446</v>
      </c>
      <c r="BS146" s="7">
        <f t="shared" si="182"/>
        <v>597393.53277672711</v>
      </c>
      <c r="BT146" s="7">
        <f t="shared" si="161"/>
        <v>637094.58032627543</v>
      </c>
      <c r="BU146" s="7">
        <f t="shared" si="140"/>
        <v>727098.95245045156</v>
      </c>
      <c r="BW146">
        <v>139</v>
      </c>
      <c r="BX146" s="160">
        <v>49065</v>
      </c>
      <c r="BY146" s="7">
        <f t="shared" si="183"/>
        <v>634109.41048336413</v>
      </c>
      <c r="BZ146" s="7">
        <f t="shared" si="184"/>
        <v>5101.5395330339725</v>
      </c>
      <c r="CA146" s="7">
        <f t="shared" si="185"/>
        <v>1402.5679718810147</v>
      </c>
      <c r="CB146" s="65">
        <f t="shared" si="162"/>
        <v>2.6542447382609427E-2</v>
      </c>
      <c r="CC146" s="7">
        <f t="shared" si="163"/>
        <v>3698.9715611529577</v>
      </c>
      <c r="CD146" s="65">
        <f t="shared" si="164"/>
        <v>7.0000000000000007E-2</v>
      </c>
      <c r="CE146" s="7">
        <f t="shared" si="186"/>
        <v>134093.15748851714</v>
      </c>
      <c r="CF146" s="7">
        <f t="shared" si="187"/>
        <v>575020.83760320477</v>
      </c>
      <c r="CG146" s="7">
        <f t="shared" si="165"/>
        <v>632706.84251148312</v>
      </c>
      <c r="CH146" s="7">
        <f t="shared" si="141"/>
        <v>709113.99509172188</v>
      </c>
    </row>
    <row r="147" spans="10:86" x14ac:dyDescent="0.3">
      <c r="J147">
        <v>140</v>
      </c>
      <c r="K147" s="160">
        <v>49096</v>
      </c>
      <c r="L147" s="7">
        <f t="shared" si="142"/>
        <v>653587.88858973153</v>
      </c>
      <c r="M147" s="7">
        <f t="shared" si="143"/>
        <v>5760.7123198624959</v>
      </c>
      <c r="N147" s="7">
        <f t="shared" si="128"/>
        <v>1267.2955858080913</v>
      </c>
      <c r="O147" s="65">
        <f t="shared" si="129"/>
        <v>2.3267791975935984E-2</v>
      </c>
      <c r="P147" s="7">
        <f t="shared" si="130"/>
        <v>4493.4167340544045</v>
      </c>
      <c r="Q147" s="65">
        <f t="shared" si="131"/>
        <v>8.2500000000000004E-2</v>
      </c>
      <c r="R147" s="7">
        <f t="shared" si="144"/>
        <v>114479.40699607621</v>
      </c>
      <c r="S147" s="7">
        <f t="shared" si="145"/>
        <v>692020.31778467365</v>
      </c>
      <c r="T147" s="7">
        <f t="shared" si="132"/>
        <v>652320.59300392342</v>
      </c>
      <c r="U147" s="7">
        <f t="shared" si="133"/>
        <v>806499.72478074988</v>
      </c>
      <c r="W147">
        <v>140</v>
      </c>
      <c r="X147" s="160">
        <v>49096</v>
      </c>
      <c r="Y147" s="7">
        <f t="shared" si="146"/>
        <v>649622.22781364713</v>
      </c>
      <c r="Z147" s="7">
        <f t="shared" si="166"/>
        <v>5626.5067525070672</v>
      </c>
      <c r="AA147" s="7">
        <f t="shared" si="134"/>
        <v>1295.6919004160864</v>
      </c>
      <c r="AB147" s="65">
        <f t="shared" si="147"/>
        <v>2.3934376225582716E-2</v>
      </c>
      <c r="AC147" s="7">
        <f t="shared" si="148"/>
        <v>4330.8148520909808</v>
      </c>
      <c r="AD147" s="65">
        <f t="shared" si="135"/>
        <v>7.9999999999999988E-2</v>
      </c>
      <c r="AE147" s="7">
        <f t="shared" si="149"/>
        <v>118473.46408676905</v>
      </c>
      <c r="AF147" s="7">
        <f t="shared" si="167"/>
        <v>669237.48126422043</v>
      </c>
      <c r="AG147" s="7">
        <f t="shared" si="136"/>
        <v>648326.53591323108</v>
      </c>
      <c r="AH147" s="7">
        <f t="shared" si="137"/>
        <v>787710.94535098947</v>
      </c>
      <c r="AJ147">
        <v>140</v>
      </c>
      <c r="AK147" s="160">
        <v>49096</v>
      </c>
      <c r="AL147" s="7">
        <f t="shared" si="168"/>
        <v>645551.85144800821</v>
      </c>
      <c r="AM147" s="7">
        <f t="shared" si="169"/>
        <v>5493.4490989467549</v>
      </c>
      <c r="AN147" s="7">
        <f t="shared" si="170"/>
        <v>1324.2600583450348</v>
      </c>
      <c r="AO147" s="65">
        <f t="shared" si="150"/>
        <v>2.4616335100729345E-2</v>
      </c>
      <c r="AP147" s="7">
        <f t="shared" si="151"/>
        <v>4169.1890406017201</v>
      </c>
      <c r="AQ147" s="65">
        <f t="shared" si="152"/>
        <v>7.7500000000000013E-2</v>
      </c>
      <c r="AR147" s="7">
        <f t="shared" si="171"/>
        <v>122572.40861033677</v>
      </c>
      <c r="AS147" s="7">
        <f t="shared" si="172"/>
        <v>646510.46524220903</v>
      </c>
      <c r="AT147" s="7">
        <f t="shared" si="153"/>
        <v>644227.59138966317</v>
      </c>
      <c r="AU147" s="7">
        <f t="shared" si="138"/>
        <v>769082.87385254586</v>
      </c>
      <c r="AW147">
        <v>140</v>
      </c>
      <c r="AX147" s="160">
        <v>49096</v>
      </c>
      <c r="AY147" s="7">
        <f t="shared" si="173"/>
        <v>641376.1330097497</v>
      </c>
      <c r="AZ147" s="7">
        <f t="shared" si="174"/>
        <v>5361.5768515826985</v>
      </c>
      <c r="BA147" s="7">
        <f t="shared" si="175"/>
        <v>1352.9760202717634</v>
      </c>
      <c r="BB147" s="65">
        <f t="shared" si="154"/>
        <v>2.5313870298030498E-2</v>
      </c>
      <c r="BC147" s="7">
        <f t="shared" si="155"/>
        <v>4008.6008313109351</v>
      </c>
      <c r="BD147" s="65">
        <f t="shared" si="156"/>
        <v>7.4999999999999997E-2</v>
      </c>
      <c r="BE147" s="7">
        <f t="shared" si="176"/>
        <v>126776.84301052231</v>
      </c>
      <c r="BF147" s="7">
        <f t="shared" si="177"/>
        <v>623843.91621105548</v>
      </c>
      <c r="BG147" s="7">
        <f t="shared" si="157"/>
        <v>640023.15698947792</v>
      </c>
      <c r="BH147" s="7">
        <f t="shared" si="139"/>
        <v>750620.75922157778</v>
      </c>
      <c r="BJ147">
        <v>140</v>
      </c>
      <c r="BK147" s="160">
        <v>49096</v>
      </c>
      <c r="BL147" s="7">
        <f t="shared" si="178"/>
        <v>637094.58032627543</v>
      </c>
      <c r="BM147" s="7">
        <f t="shared" si="179"/>
        <v>5230.927715470877</v>
      </c>
      <c r="BN147" s="7">
        <f t="shared" si="180"/>
        <v>1381.8146259996297</v>
      </c>
      <c r="BO147" s="65">
        <f t="shared" si="158"/>
        <v>2.602718030265385E-2</v>
      </c>
      <c r="BP147" s="7">
        <f t="shared" si="159"/>
        <v>3849.1130894712473</v>
      </c>
      <c r="BQ147" s="65">
        <f t="shared" si="160"/>
        <v>7.2499999999999995E-2</v>
      </c>
      <c r="BR147" s="7">
        <f t="shared" si="181"/>
        <v>131087.23429972411</v>
      </c>
      <c r="BS147" s="7">
        <f t="shared" si="182"/>
        <v>601242.64586619835</v>
      </c>
      <c r="BT147" s="7">
        <f t="shared" si="161"/>
        <v>635712.76570027578</v>
      </c>
      <c r="BU147" s="7">
        <f t="shared" si="140"/>
        <v>732329.88016592246</v>
      </c>
      <c r="BW147">
        <v>140</v>
      </c>
      <c r="BX147" s="160">
        <v>49096</v>
      </c>
      <c r="BY147" s="7">
        <f t="shared" si="183"/>
        <v>632706.84251148312</v>
      </c>
      <c r="BZ147" s="7">
        <f t="shared" si="184"/>
        <v>5101.5395330339725</v>
      </c>
      <c r="CA147" s="7">
        <f t="shared" si="185"/>
        <v>1410.7496183836543</v>
      </c>
      <c r="CB147" s="65">
        <f t="shared" si="162"/>
        <v>2.6756460153655764E-2</v>
      </c>
      <c r="CC147" s="7">
        <f t="shared" si="163"/>
        <v>3690.7899146503182</v>
      </c>
      <c r="CD147" s="65">
        <f t="shared" si="164"/>
        <v>7.0000000000000007E-2</v>
      </c>
      <c r="CE147" s="7">
        <f t="shared" si="186"/>
        <v>135503.90710690079</v>
      </c>
      <c r="CF147" s="7">
        <f t="shared" si="187"/>
        <v>578711.62751785503</v>
      </c>
      <c r="CG147" s="7">
        <f t="shared" si="165"/>
        <v>631296.09289309941</v>
      </c>
      <c r="CH147" s="7">
        <f t="shared" si="141"/>
        <v>714215.53462475585</v>
      </c>
    </row>
    <row r="148" spans="10:86" x14ac:dyDescent="0.3">
      <c r="J148">
        <v>141</v>
      </c>
      <c r="K148" s="160">
        <v>49126</v>
      </c>
      <c r="L148" s="7">
        <f t="shared" si="142"/>
        <v>652320.59300392342</v>
      </c>
      <c r="M148" s="7">
        <f t="shared" si="143"/>
        <v>5760.7123198624959</v>
      </c>
      <c r="N148" s="7">
        <f t="shared" si="128"/>
        <v>1276.0082429605227</v>
      </c>
      <c r="O148" s="65">
        <f t="shared" si="129"/>
        <v>2.3473272313870024E-2</v>
      </c>
      <c r="P148" s="7">
        <f t="shared" si="130"/>
        <v>4484.7040769019732</v>
      </c>
      <c r="Q148" s="65">
        <f t="shared" si="131"/>
        <v>8.249999999999999E-2</v>
      </c>
      <c r="R148" s="7">
        <f t="shared" si="144"/>
        <v>115755.41523903674</v>
      </c>
      <c r="S148" s="7">
        <f t="shared" si="145"/>
        <v>696505.02186157566</v>
      </c>
      <c r="T148" s="7">
        <f t="shared" si="132"/>
        <v>651044.58476096287</v>
      </c>
      <c r="U148" s="7">
        <f t="shared" si="133"/>
        <v>812260.43710061244</v>
      </c>
      <c r="W148">
        <v>141</v>
      </c>
      <c r="X148" s="160">
        <v>49126</v>
      </c>
      <c r="Y148" s="7">
        <f t="shared" si="146"/>
        <v>648326.53591323108</v>
      </c>
      <c r="Z148" s="7">
        <f t="shared" si="166"/>
        <v>5626.5067525070672</v>
      </c>
      <c r="AA148" s="7">
        <f t="shared" si="134"/>
        <v>1304.3298464188592</v>
      </c>
      <c r="AB148" s="65">
        <f t="shared" si="147"/>
        <v>2.4142090890941249E-2</v>
      </c>
      <c r="AC148" s="7">
        <f t="shared" si="148"/>
        <v>4322.1769060882079</v>
      </c>
      <c r="AD148" s="65">
        <f t="shared" si="135"/>
        <v>8.0000000000000016E-2</v>
      </c>
      <c r="AE148" s="7">
        <f t="shared" si="149"/>
        <v>119777.7939331879</v>
      </c>
      <c r="AF148" s="7">
        <f t="shared" si="167"/>
        <v>673559.65817030868</v>
      </c>
      <c r="AG148" s="7">
        <f t="shared" si="136"/>
        <v>647022.20606681227</v>
      </c>
      <c r="AH148" s="7">
        <f t="shared" si="137"/>
        <v>793337.45210349653</v>
      </c>
      <c r="AJ148">
        <v>141</v>
      </c>
      <c r="AK148" s="160">
        <v>49126</v>
      </c>
      <c r="AL148" s="7">
        <f t="shared" si="168"/>
        <v>644227.59138966317</v>
      </c>
      <c r="AM148" s="7">
        <f t="shared" si="169"/>
        <v>5493.4490989467549</v>
      </c>
      <c r="AN148" s="7">
        <f t="shared" si="170"/>
        <v>1332.8125712218471</v>
      </c>
      <c r="AO148" s="65">
        <f t="shared" si="150"/>
        <v>2.482624319172988E-2</v>
      </c>
      <c r="AP148" s="7">
        <f t="shared" si="151"/>
        <v>4160.6365277249079</v>
      </c>
      <c r="AQ148" s="65">
        <f t="shared" si="152"/>
        <v>7.7499999999999999E-2</v>
      </c>
      <c r="AR148" s="7">
        <f t="shared" si="171"/>
        <v>123905.22118155862</v>
      </c>
      <c r="AS148" s="7">
        <f t="shared" si="172"/>
        <v>650671.10176993394</v>
      </c>
      <c r="AT148" s="7">
        <f t="shared" si="153"/>
        <v>642894.77881844132</v>
      </c>
      <c r="AU148" s="7">
        <f t="shared" si="138"/>
        <v>774576.32295149262</v>
      </c>
      <c r="AW148">
        <v>141</v>
      </c>
      <c r="AX148" s="160">
        <v>49126</v>
      </c>
      <c r="AY148" s="7">
        <f t="shared" si="173"/>
        <v>640023.15698947792</v>
      </c>
      <c r="AZ148" s="7">
        <f t="shared" si="174"/>
        <v>5361.5768515826985</v>
      </c>
      <c r="BA148" s="7">
        <f t="shared" si="175"/>
        <v>1361.4321203984618</v>
      </c>
      <c r="BB148" s="65">
        <f t="shared" si="154"/>
        <v>2.5525928658000303E-2</v>
      </c>
      <c r="BC148" s="7">
        <f t="shared" si="155"/>
        <v>4000.1447311842367</v>
      </c>
      <c r="BD148" s="65">
        <f t="shared" si="156"/>
        <v>7.4999999999999997E-2</v>
      </c>
      <c r="BE148" s="7">
        <f t="shared" si="176"/>
        <v>128138.27513092077</v>
      </c>
      <c r="BF148" s="7">
        <f t="shared" si="177"/>
        <v>627844.06094223971</v>
      </c>
      <c r="BG148" s="7">
        <f t="shared" si="157"/>
        <v>638661.72486907942</v>
      </c>
      <c r="BH148" s="7">
        <f t="shared" si="139"/>
        <v>755982.33607316052</v>
      </c>
      <c r="BJ148">
        <v>141</v>
      </c>
      <c r="BK148" s="160">
        <v>49126</v>
      </c>
      <c r="BL148" s="7">
        <f t="shared" si="178"/>
        <v>635712.76570027578</v>
      </c>
      <c r="BM148" s="7">
        <f t="shared" si="179"/>
        <v>5230.927715470877</v>
      </c>
      <c r="BN148" s="7">
        <f t="shared" si="180"/>
        <v>1390.1630893650445</v>
      </c>
      <c r="BO148" s="65">
        <f t="shared" si="158"/>
        <v>2.6241343531939861E-2</v>
      </c>
      <c r="BP148" s="7">
        <f t="shared" si="159"/>
        <v>3840.7646261058326</v>
      </c>
      <c r="BQ148" s="65">
        <f t="shared" si="160"/>
        <v>7.2499999999999995E-2</v>
      </c>
      <c r="BR148" s="7">
        <f t="shared" si="181"/>
        <v>132477.39738908916</v>
      </c>
      <c r="BS148" s="7">
        <f t="shared" si="182"/>
        <v>605083.41049230413</v>
      </c>
      <c r="BT148" s="7">
        <f t="shared" si="161"/>
        <v>634322.60261091078</v>
      </c>
      <c r="BU148" s="7">
        <f t="shared" si="140"/>
        <v>737560.80788139324</v>
      </c>
      <c r="BW148">
        <v>141</v>
      </c>
      <c r="BX148" s="160">
        <v>49126</v>
      </c>
      <c r="BY148" s="7">
        <f t="shared" si="183"/>
        <v>631296.09289309941</v>
      </c>
      <c r="BZ148" s="7">
        <f t="shared" si="184"/>
        <v>5101.5395330339725</v>
      </c>
      <c r="CA148" s="7">
        <f t="shared" si="185"/>
        <v>1418.978991157559</v>
      </c>
      <c r="CB148" s="65">
        <f t="shared" si="162"/>
        <v>2.6972680625752109E-2</v>
      </c>
      <c r="CC148" s="7">
        <f t="shared" si="163"/>
        <v>3682.5605418764135</v>
      </c>
      <c r="CD148" s="65">
        <f t="shared" si="164"/>
        <v>7.0000000000000007E-2</v>
      </c>
      <c r="CE148" s="7">
        <f t="shared" si="186"/>
        <v>136922.88609805834</v>
      </c>
      <c r="CF148" s="7">
        <f t="shared" si="187"/>
        <v>582394.18805973139</v>
      </c>
      <c r="CG148" s="7">
        <f t="shared" si="165"/>
        <v>629877.1139019418</v>
      </c>
      <c r="CH148" s="7">
        <f t="shared" si="141"/>
        <v>719317.0741577897</v>
      </c>
    </row>
    <row r="149" spans="10:86" x14ac:dyDescent="0.3">
      <c r="J149">
        <v>142</v>
      </c>
      <c r="K149" s="160">
        <v>49157</v>
      </c>
      <c r="L149" s="7">
        <f t="shared" si="142"/>
        <v>651044.58476096287</v>
      </c>
      <c r="M149" s="7">
        <f t="shared" si="143"/>
        <v>5760.7123198624959</v>
      </c>
      <c r="N149" s="7">
        <f t="shared" si="128"/>
        <v>1284.7807996308757</v>
      </c>
      <c r="O149" s="65">
        <f t="shared" si="129"/>
        <v>2.3680973556106207E-2</v>
      </c>
      <c r="P149" s="7">
        <f t="shared" si="130"/>
        <v>4475.9315202316202</v>
      </c>
      <c r="Q149" s="65">
        <f t="shared" si="131"/>
        <v>8.2500000000000018E-2</v>
      </c>
      <c r="R149" s="7">
        <f t="shared" si="144"/>
        <v>117040.19603866761</v>
      </c>
      <c r="S149" s="7">
        <f t="shared" si="145"/>
        <v>700980.95338180731</v>
      </c>
      <c r="T149" s="7">
        <f t="shared" si="132"/>
        <v>649759.80396133196</v>
      </c>
      <c r="U149" s="7">
        <f t="shared" si="133"/>
        <v>818021.14942047489</v>
      </c>
      <c r="W149">
        <v>142</v>
      </c>
      <c r="X149" s="160">
        <v>49157</v>
      </c>
      <c r="Y149" s="7">
        <f t="shared" si="146"/>
        <v>647022.20606681227</v>
      </c>
      <c r="Z149" s="7">
        <f t="shared" si="166"/>
        <v>5626.5067525070672</v>
      </c>
      <c r="AA149" s="7">
        <f t="shared" si="134"/>
        <v>1313.0253787283182</v>
      </c>
      <c r="AB149" s="65">
        <f t="shared" si="147"/>
        <v>2.4352030574840582E-2</v>
      </c>
      <c r="AC149" s="7">
        <f t="shared" si="148"/>
        <v>4313.481373778749</v>
      </c>
      <c r="AD149" s="65">
        <f t="shared" si="135"/>
        <v>0.08</v>
      </c>
      <c r="AE149" s="7">
        <f t="shared" si="149"/>
        <v>121090.81931191622</v>
      </c>
      <c r="AF149" s="7">
        <f t="shared" si="167"/>
        <v>677873.13954408746</v>
      </c>
      <c r="AG149" s="7">
        <f t="shared" si="136"/>
        <v>645709.18068808399</v>
      </c>
      <c r="AH149" s="7">
        <f t="shared" si="137"/>
        <v>798963.95885600371</v>
      </c>
      <c r="AJ149">
        <v>142</v>
      </c>
      <c r="AK149" s="160">
        <v>49157</v>
      </c>
      <c r="AL149" s="7">
        <f t="shared" si="168"/>
        <v>642894.77881844132</v>
      </c>
      <c r="AM149" s="7">
        <f t="shared" si="169"/>
        <v>5493.4490989467549</v>
      </c>
      <c r="AN149" s="7">
        <f t="shared" si="170"/>
        <v>1341.4203190776543</v>
      </c>
      <c r="AO149" s="65">
        <f t="shared" si="150"/>
        <v>2.5038380088443349E-2</v>
      </c>
      <c r="AP149" s="7">
        <f t="shared" si="151"/>
        <v>4152.0287798691006</v>
      </c>
      <c r="AQ149" s="65">
        <f t="shared" si="152"/>
        <v>7.7500000000000013E-2</v>
      </c>
      <c r="AR149" s="7">
        <f t="shared" si="171"/>
        <v>125246.64150063628</v>
      </c>
      <c r="AS149" s="7">
        <f t="shared" si="172"/>
        <v>654823.13054980303</v>
      </c>
      <c r="AT149" s="7">
        <f t="shared" si="153"/>
        <v>641553.35849936365</v>
      </c>
      <c r="AU149" s="7">
        <f t="shared" si="138"/>
        <v>780069.77205043926</v>
      </c>
      <c r="AW149">
        <v>142</v>
      </c>
      <c r="AX149" s="160">
        <v>49157</v>
      </c>
      <c r="AY149" s="7">
        <f t="shared" si="173"/>
        <v>638661.72486907942</v>
      </c>
      <c r="AZ149" s="7">
        <f t="shared" si="174"/>
        <v>5361.5768515826985</v>
      </c>
      <c r="BA149" s="7">
        <f t="shared" si="175"/>
        <v>1369.9410711509527</v>
      </c>
      <c r="BB149" s="65">
        <f t="shared" si="154"/>
        <v>2.5740219295561129E-2</v>
      </c>
      <c r="BC149" s="7">
        <f t="shared" si="155"/>
        <v>3991.6357804317458</v>
      </c>
      <c r="BD149" s="65">
        <f t="shared" si="156"/>
        <v>7.4999999999999997E-2</v>
      </c>
      <c r="BE149" s="7">
        <f t="shared" si="176"/>
        <v>129508.21620207172</v>
      </c>
      <c r="BF149" s="7">
        <f t="shared" si="177"/>
        <v>631835.69672267151</v>
      </c>
      <c r="BG149" s="7">
        <f t="shared" si="157"/>
        <v>637291.78379792848</v>
      </c>
      <c r="BH149" s="7">
        <f t="shared" si="139"/>
        <v>761343.91292474326</v>
      </c>
      <c r="BJ149">
        <v>142</v>
      </c>
      <c r="BK149" s="160">
        <v>49157</v>
      </c>
      <c r="BL149" s="7">
        <f t="shared" si="178"/>
        <v>634322.60261091078</v>
      </c>
      <c r="BM149" s="7">
        <f t="shared" si="179"/>
        <v>5230.927715470877</v>
      </c>
      <c r="BN149" s="7">
        <f t="shared" si="180"/>
        <v>1398.5619913632913</v>
      </c>
      <c r="BO149" s="65">
        <f t="shared" si="158"/>
        <v>2.6457742207641174E-2</v>
      </c>
      <c r="BP149" s="7">
        <f t="shared" si="159"/>
        <v>3832.3657241075857</v>
      </c>
      <c r="BQ149" s="65">
        <f t="shared" si="160"/>
        <v>7.2499999999999995E-2</v>
      </c>
      <c r="BR149" s="7">
        <f t="shared" si="181"/>
        <v>133875.95938045246</v>
      </c>
      <c r="BS149" s="7">
        <f t="shared" si="182"/>
        <v>608915.77621641173</v>
      </c>
      <c r="BT149" s="7">
        <f t="shared" si="161"/>
        <v>632924.04061954748</v>
      </c>
      <c r="BU149" s="7">
        <f t="shared" si="140"/>
        <v>742791.73559686425</v>
      </c>
      <c r="BW149">
        <v>142</v>
      </c>
      <c r="BX149" s="160">
        <v>49157</v>
      </c>
      <c r="BY149" s="7">
        <f t="shared" si="183"/>
        <v>629877.1139019418</v>
      </c>
      <c r="BZ149" s="7">
        <f t="shared" si="184"/>
        <v>5101.5395330339725</v>
      </c>
      <c r="CA149" s="7">
        <f t="shared" si="185"/>
        <v>1427.2563686059784</v>
      </c>
      <c r="CB149" s="65">
        <f t="shared" si="162"/>
        <v>2.7191139422693893E-2</v>
      </c>
      <c r="CC149" s="7">
        <f t="shared" si="163"/>
        <v>3674.2831644279941</v>
      </c>
      <c r="CD149" s="65">
        <f t="shared" si="164"/>
        <v>7.0000000000000007E-2</v>
      </c>
      <c r="CE149" s="7">
        <f t="shared" si="186"/>
        <v>138350.14246666431</v>
      </c>
      <c r="CF149" s="7">
        <f t="shared" si="187"/>
        <v>586068.47122415935</v>
      </c>
      <c r="CG149" s="7">
        <f t="shared" si="165"/>
        <v>628449.8575333358</v>
      </c>
      <c r="CH149" s="7">
        <f t="shared" si="141"/>
        <v>724418.61369082367</v>
      </c>
    </row>
    <row r="150" spans="10:86" x14ac:dyDescent="0.3">
      <c r="J150">
        <v>143</v>
      </c>
      <c r="K150" s="160">
        <v>49188</v>
      </c>
      <c r="L150" s="7">
        <f t="shared" si="142"/>
        <v>649759.80396133196</v>
      </c>
      <c r="M150" s="7">
        <f t="shared" si="143"/>
        <v>5760.7123198624959</v>
      </c>
      <c r="N150" s="7">
        <f t="shared" si="128"/>
        <v>1293.6136676283386</v>
      </c>
      <c r="O150" s="65">
        <f t="shared" si="129"/>
        <v>2.3890926950082429E-2</v>
      </c>
      <c r="P150" s="7">
        <f t="shared" si="130"/>
        <v>4467.0986522341573</v>
      </c>
      <c r="Q150" s="65">
        <f t="shared" si="131"/>
        <v>8.2500000000000004E-2</v>
      </c>
      <c r="R150" s="7">
        <f t="shared" si="144"/>
        <v>118333.80970629594</v>
      </c>
      <c r="S150" s="7">
        <f t="shared" si="145"/>
        <v>705448.0520340415</v>
      </c>
      <c r="T150" s="7">
        <f t="shared" si="132"/>
        <v>648466.19029370358</v>
      </c>
      <c r="U150" s="7">
        <f t="shared" si="133"/>
        <v>823781.86174033745</v>
      </c>
      <c r="W150">
        <v>143</v>
      </c>
      <c r="X150" s="160">
        <v>49188</v>
      </c>
      <c r="Y150" s="7">
        <f t="shared" si="146"/>
        <v>645709.18068808399</v>
      </c>
      <c r="Z150" s="7">
        <f t="shared" si="166"/>
        <v>5626.5067525070672</v>
      </c>
      <c r="AA150" s="7">
        <f t="shared" si="134"/>
        <v>1321.7788812531735</v>
      </c>
      <c r="AB150" s="65">
        <f t="shared" si="147"/>
        <v>2.4564226511594324E-2</v>
      </c>
      <c r="AC150" s="7">
        <f t="shared" si="148"/>
        <v>4304.7278712538937</v>
      </c>
      <c r="AD150" s="65">
        <f t="shared" si="135"/>
        <v>0.08</v>
      </c>
      <c r="AE150" s="7">
        <f t="shared" si="149"/>
        <v>122412.5981931694</v>
      </c>
      <c r="AF150" s="7">
        <f t="shared" si="167"/>
        <v>682177.86741534132</v>
      </c>
      <c r="AG150" s="7">
        <f t="shared" si="136"/>
        <v>644387.40180683078</v>
      </c>
      <c r="AH150" s="7">
        <f t="shared" si="137"/>
        <v>804590.46560851065</v>
      </c>
      <c r="AJ150">
        <v>143</v>
      </c>
      <c r="AK150" s="160">
        <v>49188</v>
      </c>
      <c r="AL150" s="7">
        <f t="shared" si="168"/>
        <v>641553.35849936365</v>
      </c>
      <c r="AM150" s="7">
        <f t="shared" si="169"/>
        <v>5493.4490989467549</v>
      </c>
      <c r="AN150" s="7">
        <f t="shared" si="170"/>
        <v>1350.0836586383648</v>
      </c>
      <c r="AO150" s="65">
        <f t="shared" si="150"/>
        <v>2.5252777012274727E-2</v>
      </c>
      <c r="AP150" s="7">
        <f t="shared" si="151"/>
        <v>4143.3654403083901</v>
      </c>
      <c r="AQ150" s="65">
        <f t="shared" si="152"/>
        <v>7.7499999999999999E-2</v>
      </c>
      <c r="AR150" s="7">
        <f t="shared" si="171"/>
        <v>126596.72515927465</v>
      </c>
      <c r="AS150" s="7">
        <f t="shared" si="172"/>
        <v>658966.49599011138</v>
      </c>
      <c r="AT150" s="7">
        <f t="shared" si="153"/>
        <v>640203.27484072524</v>
      </c>
      <c r="AU150" s="7">
        <f t="shared" si="138"/>
        <v>785563.22114938602</v>
      </c>
      <c r="AW150">
        <v>143</v>
      </c>
      <c r="AX150" s="160">
        <v>49188</v>
      </c>
      <c r="AY150" s="7">
        <f t="shared" si="173"/>
        <v>637291.78379792848</v>
      </c>
      <c r="AZ150" s="7">
        <f t="shared" si="174"/>
        <v>5361.5768515826985</v>
      </c>
      <c r="BA150" s="7">
        <f t="shared" si="175"/>
        <v>1378.5032028456458</v>
      </c>
      <c r="BB150" s="65">
        <f t="shared" si="154"/>
        <v>2.5956773419493626E-2</v>
      </c>
      <c r="BC150" s="7">
        <f t="shared" si="155"/>
        <v>3983.0736487370527</v>
      </c>
      <c r="BD150" s="65">
        <f t="shared" si="156"/>
        <v>7.4999999999999997E-2</v>
      </c>
      <c r="BE150" s="7">
        <f t="shared" si="176"/>
        <v>130886.71940491737</v>
      </c>
      <c r="BF150" s="7">
        <f t="shared" si="177"/>
        <v>635818.77037140855</v>
      </c>
      <c r="BG150" s="7">
        <f t="shared" si="157"/>
        <v>635913.28059508279</v>
      </c>
      <c r="BH150" s="7">
        <f t="shared" si="139"/>
        <v>766705.48977632588</v>
      </c>
      <c r="BJ150">
        <v>143</v>
      </c>
      <c r="BK150" s="160">
        <v>49188</v>
      </c>
      <c r="BL150" s="7">
        <f t="shared" si="178"/>
        <v>632924.04061954748</v>
      </c>
      <c r="BM150" s="7">
        <f t="shared" si="179"/>
        <v>5230.927715470877</v>
      </c>
      <c r="BN150" s="7">
        <f t="shared" si="180"/>
        <v>1407.0116367277778</v>
      </c>
      <c r="BO150" s="65">
        <f t="shared" si="158"/>
        <v>2.6676407526258654E-2</v>
      </c>
      <c r="BP150" s="7">
        <f t="shared" si="159"/>
        <v>3823.9160787430992</v>
      </c>
      <c r="BQ150" s="65">
        <f t="shared" si="160"/>
        <v>7.2499999999999995E-2</v>
      </c>
      <c r="BR150" s="7">
        <f t="shared" si="181"/>
        <v>135282.97101718024</v>
      </c>
      <c r="BS150" s="7">
        <f t="shared" si="182"/>
        <v>612739.69229515479</v>
      </c>
      <c r="BT150" s="7">
        <f t="shared" si="161"/>
        <v>631517.02898281976</v>
      </c>
      <c r="BU150" s="7">
        <f t="shared" si="140"/>
        <v>748022.66331233503</v>
      </c>
      <c r="BW150">
        <v>143</v>
      </c>
      <c r="BX150" s="160">
        <v>49188</v>
      </c>
      <c r="BY150" s="7">
        <f t="shared" si="183"/>
        <v>628449.8575333358</v>
      </c>
      <c r="BZ150" s="7">
        <f t="shared" si="184"/>
        <v>5101.5395330339725</v>
      </c>
      <c r="CA150" s="7">
        <f t="shared" si="185"/>
        <v>1435.5820307561803</v>
      </c>
      <c r="CB150" s="65">
        <f t="shared" si="162"/>
        <v>2.7411867729097809E-2</v>
      </c>
      <c r="CC150" s="7">
        <f t="shared" si="163"/>
        <v>3665.9575022777922</v>
      </c>
      <c r="CD150" s="65">
        <f t="shared" si="164"/>
        <v>7.0000000000000007E-2</v>
      </c>
      <c r="CE150" s="7">
        <f t="shared" si="186"/>
        <v>139785.72449742048</v>
      </c>
      <c r="CF150" s="7">
        <f t="shared" si="187"/>
        <v>589734.42872643715</v>
      </c>
      <c r="CG150" s="7">
        <f t="shared" si="165"/>
        <v>627014.27550257964</v>
      </c>
      <c r="CH150" s="7">
        <f t="shared" si="141"/>
        <v>729520.15322385763</v>
      </c>
    </row>
    <row r="151" spans="10:86" x14ac:dyDescent="0.3">
      <c r="J151">
        <v>144</v>
      </c>
      <c r="K151" s="160">
        <v>49218</v>
      </c>
      <c r="L151" s="7">
        <f t="shared" si="142"/>
        <v>648466.19029370358</v>
      </c>
      <c r="M151" s="7">
        <f t="shared" si="143"/>
        <v>5760.7123198624959</v>
      </c>
      <c r="N151" s="7">
        <f t="shared" si="128"/>
        <v>1302.5072615932841</v>
      </c>
      <c r="O151" s="65">
        <f t="shared" si="129"/>
        <v>2.4103164317695921E-2</v>
      </c>
      <c r="P151" s="7">
        <f t="shared" si="130"/>
        <v>4458.2050582692118</v>
      </c>
      <c r="Q151" s="65">
        <f t="shared" si="131"/>
        <v>8.249999999999999E-2</v>
      </c>
      <c r="R151" s="7">
        <f t="shared" si="144"/>
        <v>119636.31696788923</v>
      </c>
      <c r="S151" s="7">
        <f t="shared" si="145"/>
        <v>709906.2570923107</v>
      </c>
      <c r="T151" s="7">
        <f t="shared" si="132"/>
        <v>647163.68303211033</v>
      </c>
      <c r="U151" s="7">
        <f t="shared" si="133"/>
        <v>829542.5740601999</v>
      </c>
      <c r="W151">
        <v>144</v>
      </c>
      <c r="X151" s="160">
        <v>49218</v>
      </c>
      <c r="Y151" s="7">
        <f t="shared" si="146"/>
        <v>644387.40180683078</v>
      </c>
      <c r="Z151" s="7">
        <f t="shared" si="166"/>
        <v>5626.5067525070672</v>
      </c>
      <c r="AA151" s="7">
        <f t="shared" si="134"/>
        <v>1330.5907404615282</v>
      </c>
      <c r="AB151" s="65">
        <f t="shared" si="147"/>
        <v>2.4778710509807303E-2</v>
      </c>
      <c r="AC151" s="7">
        <f t="shared" si="148"/>
        <v>4295.916012045539</v>
      </c>
      <c r="AD151" s="65">
        <f t="shared" si="135"/>
        <v>0.08</v>
      </c>
      <c r="AE151" s="7">
        <f t="shared" si="149"/>
        <v>123743.18893363093</v>
      </c>
      <c r="AF151" s="7">
        <f t="shared" si="167"/>
        <v>686473.78342738689</v>
      </c>
      <c r="AG151" s="7">
        <f t="shared" si="136"/>
        <v>643056.81106636929</v>
      </c>
      <c r="AH151" s="7">
        <f t="shared" si="137"/>
        <v>810216.97236101783</v>
      </c>
      <c r="AJ151">
        <v>144</v>
      </c>
      <c r="AK151" s="160">
        <v>49218</v>
      </c>
      <c r="AL151" s="7">
        <f t="shared" si="168"/>
        <v>640203.27484072524</v>
      </c>
      <c r="AM151" s="7">
        <f t="shared" si="169"/>
        <v>5493.4490989467549</v>
      </c>
      <c r="AN151" s="7">
        <f t="shared" si="170"/>
        <v>1358.8029489337378</v>
      </c>
      <c r="AO151" s="65">
        <f t="shared" si="150"/>
        <v>2.5469465758764659E-2</v>
      </c>
      <c r="AP151" s="7">
        <f t="shared" si="151"/>
        <v>4134.6461500130172</v>
      </c>
      <c r="AQ151" s="65">
        <f t="shared" si="152"/>
        <v>7.7499999999999999E-2</v>
      </c>
      <c r="AR151" s="7">
        <f t="shared" si="171"/>
        <v>127955.52810820838</v>
      </c>
      <c r="AS151" s="7">
        <f t="shared" si="172"/>
        <v>663101.14214012434</v>
      </c>
      <c r="AT151" s="7">
        <f t="shared" si="153"/>
        <v>638844.47189179144</v>
      </c>
      <c r="AU151" s="7">
        <f t="shared" si="138"/>
        <v>791056.67024833267</v>
      </c>
      <c r="AW151">
        <v>144</v>
      </c>
      <c r="AX151" s="160">
        <v>49218</v>
      </c>
      <c r="AY151" s="7">
        <f t="shared" si="173"/>
        <v>635913.28059508279</v>
      </c>
      <c r="AZ151" s="7">
        <f t="shared" si="174"/>
        <v>5361.5768515826985</v>
      </c>
      <c r="BA151" s="7">
        <f t="shared" si="175"/>
        <v>1387.1188478634313</v>
      </c>
      <c r="BB151" s="65">
        <f t="shared" si="154"/>
        <v>2.6175622812570472E-2</v>
      </c>
      <c r="BC151" s="7">
        <f t="shared" si="155"/>
        <v>3974.4580037192673</v>
      </c>
      <c r="BD151" s="65">
        <f t="shared" si="156"/>
        <v>7.4999999999999997E-2</v>
      </c>
      <c r="BE151" s="7">
        <f t="shared" si="176"/>
        <v>132273.83825278081</v>
      </c>
      <c r="BF151" s="7">
        <f t="shared" si="177"/>
        <v>639793.22837512777</v>
      </c>
      <c r="BG151" s="7">
        <f t="shared" si="157"/>
        <v>634526.16174721939</v>
      </c>
      <c r="BH151" s="7">
        <f t="shared" si="139"/>
        <v>772067.06662790861</v>
      </c>
      <c r="BJ151">
        <v>144</v>
      </c>
      <c r="BK151" s="160">
        <v>49218</v>
      </c>
      <c r="BL151" s="7">
        <f t="shared" si="178"/>
        <v>631517.02898281976</v>
      </c>
      <c r="BM151" s="7">
        <f t="shared" si="179"/>
        <v>5230.927715470877</v>
      </c>
      <c r="BN151" s="7">
        <f t="shared" si="180"/>
        <v>1415.5123320330076</v>
      </c>
      <c r="BO151" s="65">
        <f t="shared" si="158"/>
        <v>2.6897371258152079E-2</v>
      </c>
      <c r="BP151" s="7">
        <f t="shared" si="159"/>
        <v>3815.4153834378694</v>
      </c>
      <c r="BQ151" s="65">
        <f t="shared" si="160"/>
        <v>7.2499999999999995E-2</v>
      </c>
      <c r="BR151" s="7">
        <f t="shared" si="181"/>
        <v>136698.48334921326</v>
      </c>
      <c r="BS151" s="7">
        <f t="shared" si="182"/>
        <v>616555.10767859267</v>
      </c>
      <c r="BT151" s="7">
        <f t="shared" si="161"/>
        <v>630101.51665078674</v>
      </c>
      <c r="BU151" s="7">
        <f t="shared" si="140"/>
        <v>753253.59102780593</v>
      </c>
      <c r="BW151">
        <v>144</v>
      </c>
      <c r="BX151" s="160">
        <v>49218</v>
      </c>
      <c r="BY151" s="7">
        <f t="shared" si="183"/>
        <v>627014.27550257964</v>
      </c>
      <c r="BZ151" s="7">
        <f t="shared" si="184"/>
        <v>5101.5395330339725</v>
      </c>
      <c r="CA151" s="7">
        <f t="shared" si="185"/>
        <v>1443.9562592689244</v>
      </c>
      <c r="CB151" s="65">
        <f t="shared" si="162"/>
        <v>2.763489730331635E-2</v>
      </c>
      <c r="CC151" s="7">
        <f t="shared" si="163"/>
        <v>3657.583273765048</v>
      </c>
      <c r="CD151" s="65">
        <f t="shared" si="164"/>
        <v>7.0000000000000007E-2</v>
      </c>
      <c r="CE151" s="7">
        <f t="shared" si="186"/>
        <v>141229.6807566894</v>
      </c>
      <c r="CF151" s="7">
        <f t="shared" si="187"/>
        <v>593392.0120002022</v>
      </c>
      <c r="CG151" s="7">
        <f t="shared" si="165"/>
        <v>625570.31924331072</v>
      </c>
      <c r="CH151" s="7">
        <f t="shared" si="141"/>
        <v>734621.6927568916</v>
      </c>
    </row>
    <row r="152" spans="10:86" x14ac:dyDescent="0.3">
      <c r="J152">
        <v>145</v>
      </c>
      <c r="K152" s="160">
        <v>49249</v>
      </c>
      <c r="L152" s="7">
        <f t="shared" si="142"/>
        <v>647163.68303211033</v>
      </c>
      <c r="M152" s="7">
        <f t="shared" si="143"/>
        <v>5760.7123198624959</v>
      </c>
      <c r="N152" s="7">
        <f t="shared" si="128"/>
        <v>1311.4619990167375</v>
      </c>
      <c r="O152" s="65">
        <f t="shared" si="129"/>
        <v>2.431771806858328E-2</v>
      </c>
      <c r="P152" s="7">
        <f t="shared" si="130"/>
        <v>4449.2503208457583</v>
      </c>
      <c r="Q152" s="65">
        <f t="shared" si="131"/>
        <v>8.2500000000000004E-2</v>
      </c>
      <c r="R152" s="7">
        <f t="shared" si="144"/>
        <v>120947.77896690597</v>
      </c>
      <c r="S152" s="7">
        <f t="shared" si="145"/>
        <v>714355.50741315645</v>
      </c>
      <c r="T152" s="7">
        <f t="shared" si="132"/>
        <v>645852.22103309364</v>
      </c>
      <c r="U152" s="7">
        <f t="shared" si="133"/>
        <v>835303.28638006246</v>
      </c>
      <c r="W152">
        <v>145</v>
      </c>
      <c r="X152" s="160">
        <v>49249</v>
      </c>
      <c r="Y152" s="7">
        <f t="shared" si="146"/>
        <v>643056.81106636929</v>
      </c>
      <c r="Z152" s="7">
        <f t="shared" si="166"/>
        <v>5626.5067525070672</v>
      </c>
      <c r="AA152" s="7">
        <f t="shared" si="134"/>
        <v>1339.4613453979382</v>
      </c>
      <c r="AB152" s="65">
        <f t="shared" si="147"/>
        <v>2.4995514965654136E-2</v>
      </c>
      <c r="AC152" s="7">
        <f t="shared" si="148"/>
        <v>4287.045407109129</v>
      </c>
      <c r="AD152" s="65">
        <f t="shared" si="135"/>
        <v>0.08</v>
      </c>
      <c r="AE152" s="7">
        <f t="shared" si="149"/>
        <v>125082.65027902887</v>
      </c>
      <c r="AF152" s="7">
        <f t="shared" si="167"/>
        <v>690760.82883449597</v>
      </c>
      <c r="AG152" s="7">
        <f t="shared" si="136"/>
        <v>641717.34972097131</v>
      </c>
      <c r="AH152" s="7">
        <f t="shared" si="137"/>
        <v>815843.47911352478</v>
      </c>
      <c r="AJ152">
        <v>145</v>
      </c>
      <c r="AK152" s="160">
        <v>49249</v>
      </c>
      <c r="AL152" s="7">
        <f t="shared" si="168"/>
        <v>638844.47189179144</v>
      </c>
      <c r="AM152" s="7">
        <f t="shared" si="169"/>
        <v>5493.4490989467549</v>
      </c>
      <c r="AN152" s="7">
        <f t="shared" si="170"/>
        <v>1367.5785513122682</v>
      </c>
      <c r="AO152" s="65">
        <f t="shared" si="150"/>
        <v>2.5688478710866783E-2</v>
      </c>
      <c r="AP152" s="7">
        <f t="shared" si="151"/>
        <v>4125.8705476344867</v>
      </c>
      <c r="AQ152" s="65">
        <f t="shared" si="152"/>
        <v>7.7500000000000013E-2</v>
      </c>
      <c r="AR152" s="7">
        <f t="shared" si="171"/>
        <v>129323.10665952065</v>
      </c>
      <c r="AS152" s="7">
        <f t="shared" si="172"/>
        <v>667227.01268775878</v>
      </c>
      <c r="AT152" s="7">
        <f t="shared" si="153"/>
        <v>637476.89334047912</v>
      </c>
      <c r="AU152" s="7">
        <f t="shared" si="138"/>
        <v>796550.11934727943</v>
      </c>
      <c r="AW152">
        <v>145</v>
      </c>
      <c r="AX152" s="160">
        <v>49249</v>
      </c>
      <c r="AY152" s="7">
        <f t="shared" si="173"/>
        <v>634526.16174721939</v>
      </c>
      <c r="AZ152" s="7">
        <f t="shared" si="174"/>
        <v>5361.5768515826985</v>
      </c>
      <c r="BA152" s="7">
        <f t="shared" si="175"/>
        <v>1395.7883406625779</v>
      </c>
      <c r="BB152" s="65">
        <f t="shared" si="154"/>
        <v>2.639679984483214E-2</v>
      </c>
      <c r="BC152" s="7">
        <f t="shared" si="155"/>
        <v>3965.7885109201206</v>
      </c>
      <c r="BD152" s="65">
        <f t="shared" si="156"/>
        <v>7.4999999999999997E-2</v>
      </c>
      <c r="BE152" s="7">
        <f t="shared" si="176"/>
        <v>133669.62659344339</v>
      </c>
      <c r="BF152" s="7">
        <f t="shared" si="177"/>
        <v>643759.0168860479</v>
      </c>
      <c r="BG152" s="7">
        <f t="shared" si="157"/>
        <v>633130.37340655678</v>
      </c>
      <c r="BH152" s="7">
        <f t="shared" si="139"/>
        <v>777428.64347949135</v>
      </c>
      <c r="BJ152">
        <v>145</v>
      </c>
      <c r="BK152" s="160">
        <v>49249</v>
      </c>
      <c r="BL152" s="7">
        <f t="shared" si="178"/>
        <v>630101.51665078674</v>
      </c>
      <c r="BM152" s="7">
        <f t="shared" si="179"/>
        <v>5230.927715470877</v>
      </c>
      <c r="BN152" s="7">
        <f t="shared" si="180"/>
        <v>1424.0643857057071</v>
      </c>
      <c r="BO152" s="65">
        <f t="shared" si="158"/>
        <v>2.7120665760814823E-2</v>
      </c>
      <c r="BP152" s="7">
        <f t="shared" si="159"/>
        <v>3806.86332976517</v>
      </c>
      <c r="BQ152" s="65">
        <f t="shared" si="160"/>
        <v>7.2499999999999995E-2</v>
      </c>
      <c r="BR152" s="7">
        <f t="shared" si="181"/>
        <v>138122.54773491898</v>
      </c>
      <c r="BS152" s="7">
        <f t="shared" si="182"/>
        <v>620361.97100835782</v>
      </c>
      <c r="BT152" s="7">
        <f t="shared" si="161"/>
        <v>628677.452265081</v>
      </c>
      <c r="BU152" s="7">
        <f t="shared" si="140"/>
        <v>758484.51874327683</v>
      </c>
      <c r="BW152">
        <v>145</v>
      </c>
      <c r="BX152" s="160">
        <v>49249</v>
      </c>
      <c r="BY152" s="7">
        <f t="shared" si="183"/>
        <v>625570.31924331072</v>
      </c>
      <c r="BZ152" s="7">
        <f t="shared" si="184"/>
        <v>5101.5395330339725</v>
      </c>
      <c r="CA152" s="7">
        <f t="shared" si="185"/>
        <v>1452.3793374479933</v>
      </c>
      <c r="CB152" s="65">
        <f t="shared" si="162"/>
        <v>2.786026049071107E-2</v>
      </c>
      <c r="CC152" s="7">
        <f t="shared" si="163"/>
        <v>3649.1601955859792</v>
      </c>
      <c r="CD152" s="65">
        <f t="shared" si="164"/>
        <v>7.0000000000000007E-2</v>
      </c>
      <c r="CE152" s="7">
        <f t="shared" si="186"/>
        <v>142682.06009413739</v>
      </c>
      <c r="CF152" s="7">
        <f t="shared" si="187"/>
        <v>597041.17219578812</v>
      </c>
      <c r="CG152" s="7">
        <f t="shared" si="165"/>
        <v>624117.93990586267</v>
      </c>
      <c r="CH152" s="7">
        <f t="shared" si="141"/>
        <v>739723.23228992545</v>
      </c>
    </row>
    <row r="153" spans="10:86" x14ac:dyDescent="0.3">
      <c r="J153">
        <v>146</v>
      </c>
      <c r="K153" s="160">
        <v>49279</v>
      </c>
      <c r="L153" s="7">
        <f t="shared" si="142"/>
        <v>645852.22103309364</v>
      </c>
      <c r="M153" s="7">
        <f t="shared" si="143"/>
        <v>5760.7123198624959</v>
      </c>
      <c r="N153" s="7">
        <f t="shared" si="128"/>
        <v>1320.478300259977</v>
      </c>
      <c r="O153" s="65">
        <f t="shared" si="129"/>
        <v>2.4534621213771104E-2</v>
      </c>
      <c r="P153" s="7">
        <f t="shared" si="130"/>
        <v>4440.2340196025189</v>
      </c>
      <c r="Q153" s="65">
        <f t="shared" si="131"/>
        <v>8.2500000000000004E-2</v>
      </c>
      <c r="R153" s="7">
        <f t="shared" si="144"/>
        <v>122268.25726716594</v>
      </c>
      <c r="S153" s="7">
        <f t="shared" si="145"/>
        <v>718795.74143275898</v>
      </c>
      <c r="T153" s="7">
        <f t="shared" si="132"/>
        <v>644531.74273283361</v>
      </c>
      <c r="U153" s="7">
        <f t="shared" si="133"/>
        <v>841063.99869992491</v>
      </c>
      <c r="W153">
        <v>146</v>
      </c>
      <c r="X153" s="160">
        <v>49279</v>
      </c>
      <c r="Y153" s="7">
        <f t="shared" si="146"/>
        <v>641717.34972097131</v>
      </c>
      <c r="Z153" s="7">
        <f t="shared" si="166"/>
        <v>5626.5067525070672</v>
      </c>
      <c r="AA153" s="7">
        <f t="shared" si="134"/>
        <v>1348.3910877005919</v>
      </c>
      <c r="AB153" s="65">
        <f t="shared" si="147"/>
        <v>2.5214672876528458E-2</v>
      </c>
      <c r="AC153" s="7">
        <f t="shared" si="148"/>
        <v>4278.1156648064753</v>
      </c>
      <c r="AD153" s="65">
        <f t="shared" si="135"/>
        <v>7.9999999999999988E-2</v>
      </c>
      <c r="AE153" s="7">
        <f t="shared" si="149"/>
        <v>126431.04136672946</v>
      </c>
      <c r="AF153" s="7">
        <f t="shared" si="167"/>
        <v>695038.94449930242</v>
      </c>
      <c r="AG153" s="7">
        <f t="shared" si="136"/>
        <v>640368.9586332707</v>
      </c>
      <c r="AH153" s="7">
        <f t="shared" si="137"/>
        <v>821469.98586603184</v>
      </c>
      <c r="AJ153">
        <v>146</v>
      </c>
      <c r="AK153" s="160">
        <v>49279</v>
      </c>
      <c r="AL153" s="7">
        <f t="shared" si="168"/>
        <v>637476.89334047912</v>
      </c>
      <c r="AM153" s="7">
        <f t="shared" si="169"/>
        <v>5493.4490989467549</v>
      </c>
      <c r="AN153" s="7">
        <f t="shared" si="170"/>
        <v>1376.4108294561611</v>
      </c>
      <c r="AO153" s="65">
        <f t="shared" si="150"/>
        <v>2.5909848852595462E-2</v>
      </c>
      <c r="AP153" s="7">
        <f t="shared" si="151"/>
        <v>4117.0382694905938</v>
      </c>
      <c r="AQ153" s="65">
        <f t="shared" si="152"/>
        <v>7.7499999999999986E-2</v>
      </c>
      <c r="AR153" s="7">
        <f t="shared" si="171"/>
        <v>130699.51748897681</v>
      </c>
      <c r="AS153" s="7">
        <f t="shared" si="172"/>
        <v>671344.05095724936</v>
      </c>
      <c r="AT153" s="7">
        <f t="shared" si="153"/>
        <v>636100.48251102294</v>
      </c>
      <c r="AU153" s="7">
        <f t="shared" si="138"/>
        <v>802043.56844622619</v>
      </c>
      <c r="AW153">
        <v>146</v>
      </c>
      <c r="AX153" s="160">
        <v>49279</v>
      </c>
      <c r="AY153" s="7">
        <f t="shared" si="173"/>
        <v>633130.37340655678</v>
      </c>
      <c r="AZ153" s="7">
        <f t="shared" si="174"/>
        <v>5361.5768515826985</v>
      </c>
      <c r="BA153" s="7">
        <f t="shared" si="175"/>
        <v>1404.5120177917188</v>
      </c>
      <c r="BB153" s="65">
        <f t="shared" si="154"/>
        <v>2.6620337487233369E-2</v>
      </c>
      <c r="BC153" s="7">
        <f t="shared" si="155"/>
        <v>3957.0648337909797</v>
      </c>
      <c r="BD153" s="65">
        <f t="shared" si="156"/>
        <v>7.4999999999999997E-2</v>
      </c>
      <c r="BE153" s="7">
        <f t="shared" si="176"/>
        <v>135074.1386112351</v>
      </c>
      <c r="BF153" s="7">
        <f t="shared" si="177"/>
        <v>647716.0817198389</v>
      </c>
      <c r="BG153" s="7">
        <f t="shared" si="157"/>
        <v>631725.86138876504</v>
      </c>
      <c r="BH153" s="7">
        <f t="shared" si="139"/>
        <v>782790.22033107397</v>
      </c>
      <c r="BJ153">
        <v>146</v>
      </c>
      <c r="BK153" s="160">
        <v>49279</v>
      </c>
      <c r="BL153" s="7">
        <f t="shared" si="178"/>
        <v>628677.452265081</v>
      </c>
      <c r="BM153" s="7">
        <f t="shared" si="179"/>
        <v>5230.927715470877</v>
      </c>
      <c r="BN153" s="7">
        <f t="shared" si="180"/>
        <v>1432.6681080360127</v>
      </c>
      <c r="BO153" s="65">
        <f t="shared" si="158"/>
        <v>2.734632399251876E-2</v>
      </c>
      <c r="BP153" s="7">
        <f t="shared" si="159"/>
        <v>3798.2596074348644</v>
      </c>
      <c r="BQ153" s="65">
        <f t="shared" si="160"/>
        <v>7.2499999999999995E-2</v>
      </c>
      <c r="BR153" s="7">
        <f t="shared" si="181"/>
        <v>139555.21584295499</v>
      </c>
      <c r="BS153" s="7">
        <f t="shared" si="182"/>
        <v>624160.23061579268</v>
      </c>
      <c r="BT153" s="7">
        <f t="shared" si="161"/>
        <v>627244.78415704495</v>
      </c>
      <c r="BU153" s="7">
        <f t="shared" si="140"/>
        <v>763715.44645874761</v>
      </c>
      <c r="BW153">
        <v>146</v>
      </c>
      <c r="BX153" s="160">
        <v>49279</v>
      </c>
      <c r="BY153" s="7">
        <f t="shared" si="183"/>
        <v>624117.93990586267</v>
      </c>
      <c r="BZ153" s="7">
        <f t="shared" si="184"/>
        <v>5101.5395330339725</v>
      </c>
      <c r="CA153" s="7">
        <f t="shared" si="185"/>
        <v>1460.8515502497735</v>
      </c>
      <c r="CB153" s="65">
        <f t="shared" si="162"/>
        <v>2.8087990237296193E-2</v>
      </c>
      <c r="CC153" s="7">
        <f t="shared" si="163"/>
        <v>3640.687982784199</v>
      </c>
      <c r="CD153" s="65">
        <f t="shared" si="164"/>
        <v>7.0000000000000007E-2</v>
      </c>
      <c r="CE153" s="7">
        <f t="shared" si="186"/>
        <v>144142.91164438715</v>
      </c>
      <c r="CF153" s="7">
        <f t="shared" si="187"/>
        <v>600681.86017857236</v>
      </c>
      <c r="CG153" s="7">
        <f t="shared" si="165"/>
        <v>622657.08835561294</v>
      </c>
      <c r="CH153" s="7">
        <f t="shared" si="141"/>
        <v>744824.77182295953</v>
      </c>
    </row>
    <row r="154" spans="10:86" x14ac:dyDescent="0.3">
      <c r="J154">
        <v>147</v>
      </c>
      <c r="K154" s="160">
        <v>49310</v>
      </c>
      <c r="L154" s="7">
        <f t="shared" si="142"/>
        <v>644531.74273283361</v>
      </c>
      <c r="M154" s="7">
        <f t="shared" si="143"/>
        <v>5760.7123198624959</v>
      </c>
      <c r="N154" s="7">
        <f t="shared" si="128"/>
        <v>1329.5565885742644</v>
      </c>
      <c r="O154" s="65">
        <f t="shared" si="129"/>
        <v>2.475390737970928E-2</v>
      </c>
      <c r="P154" s="7">
        <f t="shared" si="130"/>
        <v>4431.1557312882314</v>
      </c>
      <c r="Q154" s="65">
        <f t="shared" si="131"/>
        <v>8.2500000000000018E-2</v>
      </c>
      <c r="R154" s="7">
        <f t="shared" si="144"/>
        <v>123597.81385574021</v>
      </c>
      <c r="S154" s="7">
        <f t="shared" si="145"/>
        <v>723226.89716404723</v>
      </c>
      <c r="T154" s="7">
        <f t="shared" si="132"/>
        <v>643202.18614425929</v>
      </c>
      <c r="U154" s="7">
        <f t="shared" si="133"/>
        <v>846824.71101978747</v>
      </c>
      <c r="W154">
        <v>147</v>
      </c>
      <c r="X154" s="160">
        <v>49310</v>
      </c>
      <c r="Y154" s="7">
        <f t="shared" si="146"/>
        <v>640368.9586332707</v>
      </c>
      <c r="Z154" s="7">
        <f t="shared" si="166"/>
        <v>5626.5067525070672</v>
      </c>
      <c r="AA154" s="7">
        <f t="shared" si="134"/>
        <v>1357.380361618596</v>
      </c>
      <c r="AB154" s="65">
        <f t="shared" si="147"/>
        <v>2.543621785507464E-2</v>
      </c>
      <c r="AC154" s="7">
        <f t="shared" si="148"/>
        <v>4269.1263908884712</v>
      </c>
      <c r="AD154" s="65">
        <f t="shared" si="135"/>
        <v>7.9999999999999988E-2</v>
      </c>
      <c r="AE154" s="7">
        <f t="shared" si="149"/>
        <v>127788.42172834805</v>
      </c>
      <c r="AF154" s="7">
        <f t="shared" si="167"/>
        <v>699308.07089019089</v>
      </c>
      <c r="AG154" s="7">
        <f t="shared" si="136"/>
        <v>639011.57827165211</v>
      </c>
      <c r="AH154" s="7">
        <f t="shared" si="137"/>
        <v>827096.4926185389</v>
      </c>
      <c r="AJ154">
        <v>147</v>
      </c>
      <c r="AK154" s="160">
        <v>49310</v>
      </c>
      <c r="AL154" s="7">
        <f t="shared" si="168"/>
        <v>636100.48251102294</v>
      </c>
      <c r="AM154" s="7">
        <f t="shared" si="169"/>
        <v>5493.4490989467549</v>
      </c>
      <c r="AN154" s="7">
        <f t="shared" si="170"/>
        <v>1385.3001493963984</v>
      </c>
      <c r="AO154" s="65">
        <f t="shared" si="150"/>
        <v>2.6133609783056112E-2</v>
      </c>
      <c r="AP154" s="7">
        <f t="shared" si="151"/>
        <v>4108.1489495503565</v>
      </c>
      <c r="AQ154" s="65">
        <f t="shared" si="152"/>
        <v>7.7499999999999999E-2</v>
      </c>
      <c r="AR154" s="7">
        <f t="shared" si="171"/>
        <v>132084.81763837321</v>
      </c>
      <c r="AS154" s="7">
        <f t="shared" si="172"/>
        <v>675452.19990679971</v>
      </c>
      <c r="AT154" s="7">
        <f t="shared" si="153"/>
        <v>634715.18236162653</v>
      </c>
      <c r="AU154" s="7">
        <f t="shared" si="138"/>
        <v>807537.01754517294</v>
      </c>
      <c r="AW154">
        <v>147</v>
      </c>
      <c r="AX154" s="160">
        <v>49310</v>
      </c>
      <c r="AY154" s="7">
        <f t="shared" si="173"/>
        <v>631725.86138876504</v>
      </c>
      <c r="AZ154" s="7">
        <f t="shared" si="174"/>
        <v>5361.5768515826985</v>
      </c>
      <c r="BA154" s="7">
        <f t="shared" si="175"/>
        <v>1413.2902179029174</v>
      </c>
      <c r="BB154" s="65">
        <f t="shared" si="154"/>
        <v>2.6846269325672134E-2</v>
      </c>
      <c r="BC154" s="7">
        <f t="shared" si="155"/>
        <v>3948.2866336797811</v>
      </c>
      <c r="BD154" s="65">
        <f t="shared" si="156"/>
        <v>7.4999999999999997E-2</v>
      </c>
      <c r="BE154" s="7">
        <f t="shared" si="176"/>
        <v>136487.42882913802</v>
      </c>
      <c r="BF154" s="7">
        <f t="shared" si="177"/>
        <v>651664.36835351866</v>
      </c>
      <c r="BG154" s="7">
        <f t="shared" si="157"/>
        <v>630312.57117086218</v>
      </c>
      <c r="BH154" s="7">
        <f t="shared" si="139"/>
        <v>788151.79718265671</v>
      </c>
      <c r="BJ154">
        <v>147</v>
      </c>
      <c r="BK154" s="160">
        <v>49310</v>
      </c>
      <c r="BL154" s="7">
        <f t="shared" si="178"/>
        <v>627244.78415704495</v>
      </c>
      <c r="BM154" s="7">
        <f t="shared" si="179"/>
        <v>5230.927715470877</v>
      </c>
      <c r="BN154" s="7">
        <f t="shared" si="180"/>
        <v>1441.3238111887304</v>
      </c>
      <c r="BO154" s="65">
        <f t="shared" si="158"/>
        <v>2.7574379526341897E-2</v>
      </c>
      <c r="BP154" s="7">
        <f t="shared" si="159"/>
        <v>3789.6039042821467</v>
      </c>
      <c r="BQ154" s="65">
        <f t="shared" si="160"/>
        <v>7.2499999999999995E-2</v>
      </c>
      <c r="BR154" s="7">
        <f t="shared" si="181"/>
        <v>140996.53965414371</v>
      </c>
      <c r="BS154" s="7">
        <f t="shared" si="182"/>
        <v>627949.83452007477</v>
      </c>
      <c r="BT154" s="7">
        <f t="shared" si="161"/>
        <v>625803.46034585626</v>
      </c>
      <c r="BU154" s="7">
        <f t="shared" si="140"/>
        <v>768946.37417421851</v>
      </c>
      <c r="BW154">
        <v>147</v>
      </c>
      <c r="BX154" s="160">
        <v>49310</v>
      </c>
      <c r="BY154" s="7">
        <f t="shared" si="183"/>
        <v>622657.08835561294</v>
      </c>
      <c r="BZ154" s="7">
        <f t="shared" si="184"/>
        <v>5101.5395330339725</v>
      </c>
      <c r="CA154" s="7">
        <f t="shared" si="185"/>
        <v>1469.3731842928969</v>
      </c>
      <c r="CB154" s="65">
        <f t="shared" si="162"/>
        <v>2.8318120103764839E-2</v>
      </c>
      <c r="CC154" s="7">
        <f t="shared" si="163"/>
        <v>3632.1663487410756</v>
      </c>
      <c r="CD154" s="65">
        <f t="shared" si="164"/>
        <v>7.0000000000000007E-2</v>
      </c>
      <c r="CE154" s="7">
        <f t="shared" si="186"/>
        <v>145612.28482868004</v>
      </c>
      <c r="CF154" s="7">
        <f t="shared" si="187"/>
        <v>604314.0265273134</v>
      </c>
      <c r="CG154" s="7">
        <f t="shared" si="165"/>
        <v>621187.71517132001</v>
      </c>
      <c r="CH154" s="7">
        <f t="shared" si="141"/>
        <v>749926.31135599338</v>
      </c>
    </row>
    <row r="155" spans="10:86" x14ac:dyDescent="0.3">
      <c r="J155">
        <v>148</v>
      </c>
      <c r="K155" s="160">
        <v>49341</v>
      </c>
      <c r="L155" s="7">
        <f t="shared" si="142"/>
        <v>643202.18614425929</v>
      </c>
      <c r="M155" s="7">
        <f t="shared" si="143"/>
        <v>5760.7123198624959</v>
      </c>
      <c r="N155" s="7">
        <f t="shared" si="128"/>
        <v>1338.6972901207128</v>
      </c>
      <c r="O155" s="65">
        <f t="shared" si="129"/>
        <v>2.4975610822699515E-2</v>
      </c>
      <c r="P155" s="7">
        <f t="shared" si="130"/>
        <v>4422.0150297417831</v>
      </c>
      <c r="Q155" s="65">
        <f t="shared" si="131"/>
        <v>8.2500000000000018E-2</v>
      </c>
      <c r="R155" s="7">
        <f t="shared" si="144"/>
        <v>124936.51114586093</v>
      </c>
      <c r="S155" s="7">
        <f t="shared" si="145"/>
        <v>727648.91219378903</v>
      </c>
      <c r="T155" s="7">
        <f t="shared" si="132"/>
        <v>641863.48885413853</v>
      </c>
      <c r="U155" s="7">
        <f t="shared" si="133"/>
        <v>852585.42333964992</v>
      </c>
      <c r="W155">
        <v>148</v>
      </c>
      <c r="X155" s="160">
        <v>49341</v>
      </c>
      <c r="Y155" s="7">
        <f t="shared" si="146"/>
        <v>639011.57827165211</v>
      </c>
      <c r="Z155" s="7">
        <f t="shared" si="166"/>
        <v>5626.5067525070672</v>
      </c>
      <c r="AA155" s="7">
        <f t="shared" si="134"/>
        <v>1366.4295640293858</v>
      </c>
      <c r="AB155" s="65">
        <f t="shared" si="147"/>
        <v>2.566018414361498E-2</v>
      </c>
      <c r="AC155" s="7">
        <f t="shared" si="148"/>
        <v>4260.0771884776814</v>
      </c>
      <c r="AD155" s="65">
        <f t="shared" si="135"/>
        <v>8.0000000000000016E-2</v>
      </c>
      <c r="AE155" s="7">
        <f t="shared" si="149"/>
        <v>129154.85129237744</v>
      </c>
      <c r="AF155" s="7">
        <f t="shared" si="167"/>
        <v>703568.14807866863</v>
      </c>
      <c r="AG155" s="7">
        <f t="shared" si="136"/>
        <v>637645.14870762266</v>
      </c>
      <c r="AH155" s="7">
        <f t="shared" si="137"/>
        <v>832722.99937104608</v>
      </c>
      <c r="AJ155">
        <v>148</v>
      </c>
      <c r="AK155" s="160">
        <v>49341</v>
      </c>
      <c r="AL155" s="7">
        <f t="shared" si="168"/>
        <v>634715.18236162653</v>
      </c>
      <c r="AM155" s="7">
        <f t="shared" si="169"/>
        <v>5493.4490989467549</v>
      </c>
      <c r="AN155" s="7">
        <f t="shared" si="170"/>
        <v>1394.2468795279174</v>
      </c>
      <c r="AO155" s="65">
        <f t="shared" si="150"/>
        <v>2.6359795730870998E-2</v>
      </c>
      <c r="AP155" s="7">
        <f t="shared" si="151"/>
        <v>4099.2022194188376</v>
      </c>
      <c r="AQ155" s="65">
        <f t="shared" si="152"/>
        <v>7.7499999999999986E-2</v>
      </c>
      <c r="AR155" s="7">
        <f t="shared" si="171"/>
        <v>133479.06451790113</v>
      </c>
      <c r="AS155" s="7">
        <f t="shared" si="172"/>
        <v>679551.40212621854</v>
      </c>
      <c r="AT155" s="7">
        <f t="shared" si="153"/>
        <v>633320.9354820986</v>
      </c>
      <c r="AU155" s="7">
        <f t="shared" si="138"/>
        <v>813030.4666441197</v>
      </c>
      <c r="AW155">
        <v>148</v>
      </c>
      <c r="AX155" s="160">
        <v>49341</v>
      </c>
      <c r="AY155" s="7">
        <f t="shared" si="173"/>
        <v>630312.57117086218</v>
      </c>
      <c r="AZ155" s="7">
        <f t="shared" si="174"/>
        <v>5361.5768515826985</v>
      </c>
      <c r="BA155" s="7">
        <f t="shared" si="175"/>
        <v>1422.1232817648101</v>
      </c>
      <c r="BB155" s="65">
        <f t="shared" si="154"/>
        <v>2.7074629575413772E-2</v>
      </c>
      <c r="BC155" s="7">
        <f t="shared" si="155"/>
        <v>3939.4535698178884</v>
      </c>
      <c r="BD155" s="65">
        <f t="shared" si="156"/>
        <v>7.4999999999999997E-2</v>
      </c>
      <c r="BE155" s="7">
        <f t="shared" si="176"/>
        <v>137909.55211090282</v>
      </c>
      <c r="BF155" s="7">
        <f t="shared" si="177"/>
        <v>655603.8219233366</v>
      </c>
      <c r="BG155" s="7">
        <f t="shared" si="157"/>
        <v>628890.44788909738</v>
      </c>
      <c r="BH155" s="7">
        <f t="shared" si="139"/>
        <v>793513.37403423944</v>
      </c>
      <c r="BJ155">
        <v>148</v>
      </c>
      <c r="BK155" s="160">
        <v>49341</v>
      </c>
      <c r="BL155" s="7">
        <f t="shared" si="178"/>
        <v>625803.46034585626</v>
      </c>
      <c r="BM155" s="7">
        <f t="shared" si="179"/>
        <v>5230.927715470877</v>
      </c>
      <c r="BN155" s="7">
        <f t="shared" si="180"/>
        <v>1450.0318092146622</v>
      </c>
      <c r="BO155" s="65">
        <f t="shared" si="158"/>
        <v>2.7804866564591156E-2</v>
      </c>
      <c r="BP155" s="7">
        <f t="shared" si="159"/>
        <v>3780.8959062562149</v>
      </c>
      <c r="BQ155" s="65">
        <f t="shared" si="160"/>
        <v>7.2499999999999995E-2</v>
      </c>
      <c r="BR155" s="7">
        <f t="shared" si="181"/>
        <v>142446.57146335836</v>
      </c>
      <c r="BS155" s="7">
        <f t="shared" si="182"/>
        <v>631730.73042633093</v>
      </c>
      <c r="BT155" s="7">
        <f t="shared" si="161"/>
        <v>624353.42853664164</v>
      </c>
      <c r="BU155" s="7">
        <f t="shared" si="140"/>
        <v>774177.30188968929</v>
      </c>
      <c r="BW155">
        <v>148</v>
      </c>
      <c r="BX155" s="160">
        <v>49341</v>
      </c>
      <c r="BY155" s="7">
        <f t="shared" si="183"/>
        <v>621187.71517132001</v>
      </c>
      <c r="BZ155" s="7">
        <f t="shared" si="184"/>
        <v>5101.5395330339725</v>
      </c>
      <c r="CA155" s="7">
        <f t="shared" si="185"/>
        <v>1477.9445278679391</v>
      </c>
      <c r="CB155" s="65">
        <f t="shared" si="162"/>
        <v>2.8550684279910407E-2</v>
      </c>
      <c r="CC155" s="7">
        <f t="shared" si="163"/>
        <v>3623.5950051660334</v>
      </c>
      <c r="CD155" s="65">
        <f t="shared" si="164"/>
        <v>7.0000000000000007E-2</v>
      </c>
      <c r="CE155" s="7">
        <f t="shared" si="186"/>
        <v>147090.22935654799</v>
      </c>
      <c r="CF155" s="7">
        <f t="shared" si="187"/>
        <v>607937.62153247942</v>
      </c>
      <c r="CG155" s="7">
        <f t="shared" si="165"/>
        <v>619709.77064345207</v>
      </c>
      <c r="CH155" s="7">
        <f t="shared" si="141"/>
        <v>755027.85088902735</v>
      </c>
    </row>
    <row r="156" spans="10:86" x14ac:dyDescent="0.3">
      <c r="J156">
        <v>149</v>
      </c>
      <c r="K156" s="160">
        <v>49369</v>
      </c>
      <c r="L156" s="7">
        <f t="shared" si="142"/>
        <v>641863.48885413853</v>
      </c>
      <c r="M156" s="7">
        <f t="shared" si="143"/>
        <v>5760.7123198624959</v>
      </c>
      <c r="N156" s="7">
        <f t="shared" si="128"/>
        <v>1347.900833990293</v>
      </c>
      <c r="O156" s="65">
        <f t="shared" si="129"/>
        <v>2.5199766443732386E-2</v>
      </c>
      <c r="P156" s="7">
        <f t="shared" si="130"/>
        <v>4412.8114858722029</v>
      </c>
      <c r="Q156" s="65">
        <f t="shared" si="131"/>
        <v>8.2500000000000018E-2</v>
      </c>
      <c r="R156" s="7">
        <f t="shared" si="144"/>
        <v>126284.41197985123</v>
      </c>
      <c r="S156" s="7">
        <f t="shared" si="145"/>
        <v>732061.72367966129</v>
      </c>
      <c r="T156" s="7">
        <f t="shared" si="132"/>
        <v>640515.58802014822</v>
      </c>
      <c r="U156" s="7">
        <f t="shared" si="133"/>
        <v>858346.13565951248</v>
      </c>
      <c r="W156">
        <v>149</v>
      </c>
      <c r="X156" s="160">
        <v>49369</v>
      </c>
      <c r="Y156" s="7">
        <f t="shared" si="146"/>
        <v>637645.14870762266</v>
      </c>
      <c r="Z156" s="7">
        <f t="shared" si="166"/>
        <v>5626.5067525070672</v>
      </c>
      <c r="AA156" s="7">
        <f t="shared" si="134"/>
        <v>1375.5390944562496</v>
      </c>
      <c r="AB156" s="65">
        <f t="shared" si="147"/>
        <v>2.5886606628985197E-2</v>
      </c>
      <c r="AC156" s="7">
        <f t="shared" si="148"/>
        <v>4250.9676580508176</v>
      </c>
      <c r="AD156" s="65">
        <f t="shared" si="135"/>
        <v>7.9999999999999988E-2</v>
      </c>
      <c r="AE156" s="7">
        <f t="shared" si="149"/>
        <v>130530.39038683369</v>
      </c>
      <c r="AF156" s="7">
        <f t="shared" si="167"/>
        <v>707819.11573671945</v>
      </c>
      <c r="AG156" s="7">
        <f t="shared" si="136"/>
        <v>636269.60961316642</v>
      </c>
      <c r="AH156" s="7">
        <f t="shared" si="137"/>
        <v>838349.50612355315</v>
      </c>
      <c r="AJ156">
        <v>149</v>
      </c>
      <c r="AK156" s="160">
        <v>49369</v>
      </c>
      <c r="AL156" s="7">
        <f t="shared" si="168"/>
        <v>633320.9354820986</v>
      </c>
      <c r="AM156" s="7">
        <f t="shared" si="169"/>
        <v>5493.4490989467549</v>
      </c>
      <c r="AN156" s="7">
        <f t="shared" si="170"/>
        <v>1403.2513906248682</v>
      </c>
      <c r="AO156" s="65">
        <f t="shared" si="150"/>
        <v>2.6588441569012983E-2</v>
      </c>
      <c r="AP156" s="7">
        <f t="shared" si="151"/>
        <v>4090.1977083218867</v>
      </c>
      <c r="AQ156" s="65">
        <f t="shared" si="152"/>
        <v>7.7499999999999999E-2</v>
      </c>
      <c r="AR156" s="7">
        <f t="shared" si="171"/>
        <v>134882.31590852601</v>
      </c>
      <c r="AS156" s="7">
        <f t="shared" si="172"/>
        <v>683641.59983454039</v>
      </c>
      <c r="AT156" s="7">
        <f t="shared" si="153"/>
        <v>631917.6840914737</v>
      </c>
      <c r="AU156" s="7">
        <f t="shared" si="138"/>
        <v>818523.91574306646</v>
      </c>
      <c r="AW156">
        <v>149</v>
      </c>
      <c r="AX156" s="160">
        <v>49369</v>
      </c>
      <c r="AY156" s="7">
        <f t="shared" si="173"/>
        <v>628890.44788909738</v>
      </c>
      <c r="AZ156" s="7">
        <f t="shared" si="174"/>
        <v>5361.5768515826985</v>
      </c>
      <c r="BA156" s="7">
        <f t="shared" si="175"/>
        <v>1431.0115522758401</v>
      </c>
      <c r="BB156" s="65">
        <f t="shared" si="154"/>
        <v>2.7305453095923519E-2</v>
      </c>
      <c r="BC156" s="7">
        <f t="shared" si="155"/>
        <v>3930.5652993068584</v>
      </c>
      <c r="BD156" s="65">
        <f t="shared" si="156"/>
        <v>7.4999999999999997E-2</v>
      </c>
      <c r="BE156" s="7">
        <f t="shared" si="176"/>
        <v>139340.56366317865</v>
      </c>
      <c r="BF156" s="7">
        <f t="shared" si="177"/>
        <v>659534.38722264348</v>
      </c>
      <c r="BG156" s="7">
        <f t="shared" si="157"/>
        <v>627459.43633682153</v>
      </c>
      <c r="BH156" s="7">
        <f t="shared" si="139"/>
        <v>798874.95088582207</v>
      </c>
      <c r="BJ156">
        <v>149</v>
      </c>
      <c r="BK156" s="160">
        <v>49369</v>
      </c>
      <c r="BL156" s="7">
        <f t="shared" si="178"/>
        <v>624353.42853664164</v>
      </c>
      <c r="BM156" s="7">
        <f t="shared" si="179"/>
        <v>5230.927715470877</v>
      </c>
      <c r="BN156" s="7">
        <f t="shared" si="180"/>
        <v>1458.7924180620007</v>
      </c>
      <c r="BO156" s="65">
        <f t="shared" si="158"/>
        <v>2.8037819953633296E-2</v>
      </c>
      <c r="BP156" s="7">
        <f t="shared" si="159"/>
        <v>3772.1352974088763</v>
      </c>
      <c r="BQ156" s="65">
        <f t="shared" si="160"/>
        <v>7.2499999999999995E-2</v>
      </c>
      <c r="BR156" s="7">
        <f t="shared" si="181"/>
        <v>143905.36388142034</v>
      </c>
      <c r="BS156" s="7">
        <f t="shared" si="182"/>
        <v>635502.86572373984</v>
      </c>
      <c r="BT156" s="7">
        <f t="shared" si="161"/>
        <v>622894.63611857966</v>
      </c>
      <c r="BU156" s="7">
        <f t="shared" si="140"/>
        <v>779408.22960516019</v>
      </c>
      <c r="BW156">
        <v>149</v>
      </c>
      <c r="BX156" s="160">
        <v>49369</v>
      </c>
      <c r="BY156" s="7">
        <f t="shared" si="183"/>
        <v>619709.77064345207</v>
      </c>
      <c r="BZ156" s="7">
        <f t="shared" si="184"/>
        <v>5101.5395330339725</v>
      </c>
      <c r="CA156" s="7">
        <f t="shared" si="185"/>
        <v>1486.5658709471686</v>
      </c>
      <c r="CB156" s="65">
        <f t="shared" si="162"/>
        <v>2.8785717599455946E-2</v>
      </c>
      <c r="CC156" s="7">
        <f t="shared" si="163"/>
        <v>3614.9736620868039</v>
      </c>
      <c r="CD156" s="65">
        <f t="shared" si="164"/>
        <v>7.0000000000000007E-2</v>
      </c>
      <c r="CE156" s="7">
        <f t="shared" si="186"/>
        <v>148576.79522749517</v>
      </c>
      <c r="CF156" s="7">
        <f t="shared" si="187"/>
        <v>611552.59519456618</v>
      </c>
      <c r="CG156" s="7">
        <f t="shared" si="165"/>
        <v>618223.20477250486</v>
      </c>
      <c r="CH156" s="7">
        <f t="shared" si="141"/>
        <v>760129.39042206132</v>
      </c>
    </row>
    <row r="157" spans="10:86" x14ac:dyDescent="0.3">
      <c r="J157">
        <v>150</v>
      </c>
      <c r="K157" s="160">
        <v>49400</v>
      </c>
      <c r="L157" s="7">
        <f t="shared" si="142"/>
        <v>640515.58802014822</v>
      </c>
      <c r="M157" s="7">
        <f t="shared" si="143"/>
        <v>5760.7123198624959</v>
      </c>
      <c r="N157" s="7">
        <f t="shared" si="128"/>
        <v>1357.1676522239768</v>
      </c>
      <c r="O157" s="65">
        <f t="shared" si="129"/>
        <v>2.542640980374614E-2</v>
      </c>
      <c r="P157" s="7">
        <f t="shared" si="130"/>
        <v>4403.5446676385191</v>
      </c>
      <c r="Q157" s="65">
        <f t="shared" si="131"/>
        <v>8.2500000000000004E-2</v>
      </c>
      <c r="R157" s="7">
        <f t="shared" si="144"/>
        <v>127641.5796320752</v>
      </c>
      <c r="S157" s="7">
        <f t="shared" si="145"/>
        <v>736465.26834729977</v>
      </c>
      <c r="T157" s="7">
        <f t="shared" si="132"/>
        <v>639158.42036792426</v>
      </c>
      <c r="U157" s="7">
        <f t="shared" si="133"/>
        <v>864106.84797937493</v>
      </c>
      <c r="W157">
        <v>150</v>
      </c>
      <c r="X157" s="160">
        <v>49400</v>
      </c>
      <c r="Y157" s="7">
        <f t="shared" si="146"/>
        <v>636269.60961316642</v>
      </c>
      <c r="Z157" s="7">
        <f t="shared" si="166"/>
        <v>5626.5067525070672</v>
      </c>
      <c r="AA157" s="7">
        <f t="shared" si="134"/>
        <v>1384.7093550859572</v>
      </c>
      <c r="AB157" s="65">
        <f t="shared" si="147"/>
        <v>2.6115520857791473E-2</v>
      </c>
      <c r="AC157" s="7">
        <f t="shared" si="148"/>
        <v>4241.79739742111</v>
      </c>
      <c r="AD157" s="65">
        <f t="shared" si="135"/>
        <v>0.08</v>
      </c>
      <c r="AE157" s="7">
        <f t="shared" si="149"/>
        <v>131915.09974191966</v>
      </c>
      <c r="AF157" s="7">
        <f t="shared" si="167"/>
        <v>712060.91313414054</v>
      </c>
      <c r="AG157" s="7">
        <f t="shared" si="136"/>
        <v>634884.90025808045</v>
      </c>
      <c r="AH157" s="7">
        <f t="shared" si="137"/>
        <v>843976.01287606021</v>
      </c>
      <c r="AJ157">
        <v>150</v>
      </c>
      <c r="AK157" s="160">
        <v>49400</v>
      </c>
      <c r="AL157" s="7">
        <f t="shared" si="168"/>
        <v>631917.6840914737</v>
      </c>
      <c r="AM157" s="7">
        <f t="shared" si="169"/>
        <v>5493.4490989467549</v>
      </c>
      <c r="AN157" s="7">
        <f t="shared" si="170"/>
        <v>1412.3140558559871</v>
      </c>
      <c r="AO157" s="65">
        <f t="shared" si="150"/>
        <v>2.6819582830061389E-2</v>
      </c>
      <c r="AP157" s="7">
        <f t="shared" si="151"/>
        <v>4081.1350430907678</v>
      </c>
      <c r="AQ157" s="65">
        <f t="shared" si="152"/>
        <v>7.7499999999999999E-2</v>
      </c>
      <c r="AR157" s="7">
        <f t="shared" si="171"/>
        <v>136294.62996438201</v>
      </c>
      <c r="AS157" s="7">
        <f t="shared" si="172"/>
        <v>687722.73487763118</v>
      </c>
      <c r="AT157" s="7">
        <f t="shared" si="153"/>
        <v>630505.37003561773</v>
      </c>
      <c r="AU157" s="7">
        <f t="shared" si="138"/>
        <v>824017.36484201322</v>
      </c>
      <c r="AW157">
        <v>150</v>
      </c>
      <c r="AX157" s="160">
        <v>49400</v>
      </c>
      <c r="AY157" s="7">
        <f t="shared" si="173"/>
        <v>627459.43633682153</v>
      </c>
      <c r="AZ157" s="7">
        <f t="shared" si="174"/>
        <v>5361.5768515826985</v>
      </c>
      <c r="BA157" s="7">
        <f t="shared" si="175"/>
        <v>1439.9553744775644</v>
      </c>
      <c r="BB157" s="65">
        <f t="shared" si="154"/>
        <v>2.7538775406120628E-2</v>
      </c>
      <c r="BC157" s="7">
        <f t="shared" si="155"/>
        <v>3921.6214771051341</v>
      </c>
      <c r="BD157" s="65">
        <f t="shared" si="156"/>
        <v>7.4999999999999997E-2</v>
      </c>
      <c r="BE157" s="7">
        <f t="shared" si="176"/>
        <v>140780.51903765622</v>
      </c>
      <c r="BF157" s="7">
        <f t="shared" si="177"/>
        <v>663456.00869974867</v>
      </c>
      <c r="BG157" s="7">
        <f t="shared" si="157"/>
        <v>626019.48096234398</v>
      </c>
      <c r="BH157" s="7">
        <f t="shared" si="139"/>
        <v>804236.52773740492</v>
      </c>
      <c r="BJ157">
        <v>150</v>
      </c>
      <c r="BK157" s="160">
        <v>49400</v>
      </c>
      <c r="BL157" s="7">
        <f t="shared" si="178"/>
        <v>622894.63611857966</v>
      </c>
      <c r="BM157" s="7">
        <f t="shared" si="179"/>
        <v>5230.927715470877</v>
      </c>
      <c r="BN157" s="7">
        <f t="shared" si="180"/>
        <v>1467.6059555877919</v>
      </c>
      <c r="BO157" s="65">
        <f t="shared" si="158"/>
        <v>2.8273275199147595E-2</v>
      </c>
      <c r="BP157" s="7">
        <f t="shared" si="159"/>
        <v>3763.3217598830852</v>
      </c>
      <c r="BQ157" s="65">
        <f t="shared" si="160"/>
        <v>7.2499999999999995E-2</v>
      </c>
      <c r="BR157" s="7">
        <f t="shared" si="181"/>
        <v>145372.96983700813</v>
      </c>
      <c r="BS157" s="7">
        <f t="shared" si="182"/>
        <v>639266.18748362293</v>
      </c>
      <c r="BT157" s="7">
        <f t="shared" si="161"/>
        <v>621427.03016299184</v>
      </c>
      <c r="BU157" s="7">
        <f t="shared" si="140"/>
        <v>784639.15732063109</v>
      </c>
      <c r="BW157">
        <v>150</v>
      </c>
      <c r="BX157" s="160">
        <v>49400</v>
      </c>
      <c r="BY157" s="7">
        <f t="shared" si="183"/>
        <v>618223.20477250486</v>
      </c>
      <c r="BZ157" s="7">
        <f t="shared" si="184"/>
        <v>5101.5395330339725</v>
      </c>
      <c r="CA157" s="7">
        <f t="shared" si="185"/>
        <v>1495.2375051943604</v>
      </c>
      <c r="CB157" s="65">
        <f t="shared" si="162"/>
        <v>2.9023255555305428E-2</v>
      </c>
      <c r="CC157" s="7">
        <f t="shared" si="163"/>
        <v>3606.302027839612</v>
      </c>
      <c r="CD157" s="65">
        <f t="shared" si="164"/>
        <v>7.0000000000000007E-2</v>
      </c>
      <c r="CE157" s="7">
        <f t="shared" si="186"/>
        <v>150072.03273268952</v>
      </c>
      <c r="CF157" s="7">
        <f t="shared" si="187"/>
        <v>615158.89722240577</v>
      </c>
      <c r="CG157" s="7">
        <f t="shared" si="165"/>
        <v>616727.96726731048</v>
      </c>
      <c r="CH157" s="7">
        <f t="shared" si="141"/>
        <v>765230.92995509529</v>
      </c>
    </row>
    <row r="158" spans="10:86" x14ac:dyDescent="0.3">
      <c r="J158">
        <v>151</v>
      </c>
      <c r="K158" s="160">
        <v>49430</v>
      </c>
      <c r="L158" s="7">
        <f t="shared" si="142"/>
        <v>639158.42036792426</v>
      </c>
      <c r="M158" s="7">
        <f t="shared" si="143"/>
        <v>5760.7123198624959</v>
      </c>
      <c r="N158" s="7">
        <f t="shared" si="128"/>
        <v>1366.4981798330164</v>
      </c>
      <c r="O158" s="65">
        <f t="shared" si="129"/>
        <v>2.565557713932156E-2</v>
      </c>
      <c r="P158" s="7">
        <f t="shared" si="130"/>
        <v>4394.2141400294795</v>
      </c>
      <c r="Q158" s="65">
        <f t="shared" si="131"/>
        <v>8.2500000000000004E-2</v>
      </c>
      <c r="R158" s="7">
        <f t="shared" si="144"/>
        <v>129008.07781190821</v>
      </c>
      <c r="S158" s="7">
        <f t="shared" si="145"/>
        <v>740859.48248732928</v>
      </c>
      <c r="T158" s="7">
        <f t="shared" si="132"/>
        <v>637791.92218809121</v>
      </c>
      <c r="U158" s="7">
        <f t="shared" si="133"/>
        <v>869867.56029923749</v>
      </c>
      <c r="W158">
        <v>151</v>
      </c>
      <c r="X158" s="160">
        <v>49430</v>
      </c>
      <c r="Y158" s="7">
        <f t="shared" si="146"/>
        <v>634884.90025808045</v>
      </c>
      <c r="Z158" s="7">
        <f t="shared" si="166"/>
        <v>5626.5067525070672</v>
      </c>
      <c r="AA158" s="7">
        <f t="shared" si="134"/>
        <v>1393.9407507865308</v>
      </c>
      <c r="AB158" s="65">
        <f t="shared" si="147"/>
        <v>2.6346963052103985E-2</v>
      </c>
      <c r="AC158" s="7">
        <f t="shared" si="148"/>
        <v>4232.5660017205364</v>
      </c>
      <c r="AD158" s="65">
        <f t="shared" si="135"/>
        <v>0.08</v>
      </c>
      <c r="AE158" s="7">
        <f t="shared" si="149"/>
        <v>133309.0404927062</v>
      </c>
      <c r="AF158" s="7">
        <f t="shared" si="167"/>
        <v>716293.47913586104</v>
      </c>
      <c r="AG158" s="7">
        <f t="shared" si="136"/>
        <v>633490.95950729388</v>
      </c>
      <c r="AH158" s="7">
        <f t="shared" si="137"/>
        <v>849602.51962856727</v>
      </c>
      <c r="AJ158">
        <v>151</v>
      </c>
      <c r="AK158" s="160">
        <v>49430</v>
      </c>
      <c r="AL158" s="7">
        <f t="shared" si="168"/>
        <v>630505.37003561773</v>
      </c>
      <c r="AM158" s="7">
        <f t="shared" si="169"/>
        <v>5493.4490989467549</v>
      </c>
      <c r="AN158" s="7">
        <f t="shared" si="170"/>
        <v>1421.435250800057</v>
      </c>
      <c r="AO158" s="65">
        <f t="shared" si="150"/>
        <v>2.7053255721893547E-2</v>
      </c>
      <c r="AP158" s="7">
        <f t="shared" si="151"/>
        <v>4072.0138481466979</v>
      </c>
      <c r="AQ158" s="65">
        <f t="shared" si="152"/>
        <v>7.7499999999999999E-2</v>
      </c>
      <c r="AR158" s="7">
        <f t="shared" si="171"/>
        <v>137716.06521518205</v>
      </c>
      <c r="AS158" s="7">
        <f t="shared" si="172"/>
        <v>691794.74872577784</v>
      </c>
      <c r="AT158" s="7">
        <f t="shared" si="153"/>
        <v>629083.93478481763</v>
      </c>
      <c r="AU158" s="7">
        <f t="shared" si="138"/>
        <v>829510.81394095987</v>
      </c>
      <c r="AW158">
        <v>151</v>
      </c>
      <c r="AX158" s="160">
        <v>49430</v>
      </c>
      <c r="AY158" s="7">
        <f t="shared" si="173"/>
        <v>626019.48096234398</v>
      </c>
      <c r="AZ158" s="7">
        <f t="shared" si="174"/>
        <v>5361.5768515826985</v>
      </c>
      <c r="BA158" s="7">
        <f t="shared" si="175"/>
        <v>1448.9550955680488</v>
      </c>
      <c r="BB158" s="65">
        <f t="shared" si="154"/>
        <v>2.7774632700068434E-2</v>
      </c>
      <c r="BC158" s="7">
        <f t="shared" si="155"/>
        <v>3912.6217560146497</v>
      </c>
      <c r="BD158" s="65">
        <f t="shared" si="156"/>
        <v>7.4999999999999997E-2</v>
      </c>
      <c r="BE158" s="7">
        <f t="shared" si="176"/>
        <v>142229.47413322428</v>
      </c>
      <c r="BF158" s="7">
        <f t="shared" si="177"/>
        <v>667368.63045576331</v>
      </c>
      <c r="BG158" s="7">
        <f t="shared" si="157"/>
        <v>624570.52586677589</v>
      </c>
      <c r="BH158" s="7">
        <f t="shared" si="139"/>
        <v>809598.10458898754</v>
      </c>
      <c r="BJ158">
        <v>151</v>
      </c>
      <c r="BK158" s="160">
        <v>49430</v>
      </c>
      <c r="BL158" s="7">
        <f t="shared" si="178"/>
        <v>621427.03016299184</v>
      </c>
      <c r="BM158" s="7">
        <f t="shared" si="179"/>
        <v>5230.927715470877</v>
      </c>
      <c r="BN158" s="7">
        <f t="shared" si="180"/>
        <v>1476.4727415694679</v>
      </c>
      <c r="BO158" s="65">
        <f t="shared" si="158"/>
        <v>2.8511268481814366E-2</v>
      </c>
      <c r="BP158" s="7">
        <f t="shared" si="159"/>
        <v>3754.4549739014092</v>
      </c>
      <c r="BQ158" s="65">
        <f t="shared" si="160"/>
        <v>7.2499999999999995E-2</v>
      </c>
      <c r="BR158" s="7">
        <f t="shared" si="181"/>
        <v>146849.44257857761</v>
      </c>
      <c r="BS158" s="7">
        <f t="shared" si="182"/>
        <v>643020.64245752431</v>
      </c>
      <c r="BT158" s="7">
        <f t="shared" si="161"/>
        <v>619950.55742142233</v>
      </c>
      <c r="BU158" s="7">
        <f t="shared" si="140"/>
        <v>789870.08503610198</v>
      </c>
      <c r="BW158">
        <v>151</v>
      </c>
      <c r="BX158" s="160">
        <v>49430</v>
      </c>
      <c r="BY158" s="7">
        <f t="shared" si="183"/>
        <v>616727.96726731048</v>
      </c>
      <c r="BZ158" s="7">
        <f t="shared" si="184"/>
        <v>5101.5395330339725</v>
      </c>
      <c r="CA158" s="7">
        <f t="shared" si="185"/>
        <v>1503.9597239746613</v>
      </c>
      <c r="CB158" s="65">
        <f t="shared" si="162"/>
        <v>2.9263334315230656E-2</v>
      </c>
      <c r="CC158" s="7">
        <f t="shared" si="163"/>
        <v>3597.5798090593112</v>
      </c>
      <c r="CD158" s="65">
        <f t="shared" si="164"/>
        <v>7.0000000000000007E-2</v>
      </c>
      <c r="CE158" s="7">
        <f t="shared" si="186"/>
        <v>151575.99245666419</v>
      </c>
      <c r="CF158" s="7">
        <f t="shared" si="187"/>
        <v>618756.47703146504</v>
      </c>
      <c r="CG158" s="7">
        <f t="shared" si="165"/>
        <v>615224.00754333579</v>
      </c>
      <c r="CH158" s="7">
        <f t="shared" si="141"/>
        <v>770332.46948812925</v>
      </c>
    </row>
    <row r="159" spans="10:86" x14ac:dyDescent="0.3">
      <c r="J159">
        <v>152</v>
      </c>
      <c r="K159" s="160">
        <v>49461</v>
      </c>
      <c r="L159" s="7">
        <f t="shared" si="142"/>
        <v>637791.92218809121</v>
      </c>
      <c r="M159" s="7">
        <f t="shared" si="143"/>
        <v>5760.7123198624959</v>
      </c>
      <c r="N159" s="7">
        <f t="shared" si="128"/>
        <v>1375.8928548193689</v>
      </c>
      <c r="O159" s="65">
        <f t="shared" si="129"/>
        <v>2.5887305378827379E-2</v>
      </c>
      <c r="P159" s="7">
        <f t="shared" si="130"/>
        <v>4384.8194650431269</v>
      </c>
      <c r="Q159" s="65">
        <f t="shared" si="131"/>
        <v>8.2500000000000004E-2</v>
      </c>
      <c r="R159" s="7">
        <f t="shared" si="144"/>
        <v>130383.97066672758</v>
      </c>
      <c r="S159" s="7">
        <f t="shared" si="145"/>
        <v>745244.30195237242</v>
      </c>
      <c r="T159" s="7">
        <f t="shared" si="132"/>
        <v>636416.02933327178</v>
      </c>
      <c r="U159" s="7">
        <f t="shared" si="133"/>
        <v>875628.27261910005</v>
      </c>
      <c r="W159">
        <v>152</v>
      </c>
      <c r="X159" s="160">
        <v>49461</v>
      </c>
      <c r="Y159" s="7">
        <f t="shared" si="146"/>
        <v>633490.95950729388</v>
      </c>
      <c r="Z159" s="7">
        <f t="shared" si="166"/>
        <v>5626.5067525070672</v>
      </c>
      <c r="AA159" s="7">
        <f t="shared" si="134"/>
        <v>1403.233689125108</v>
      </c>
      <c r="AB159" s="65">
        <f t="shared" si="147"/>
        <v>2.6580970125600373E-2</v>
      </c>
      <c r="AC159" s="7">
        <f t="shared" si="148"/>
        <v>4223.2730633819592</v>
      </c>
      <c r="AD159" s="65">
        <f t="shared" si="135"/>
        <v>0.08</v>
      </c>
      <c r="AE159" s="7">
        <f t="shared" si="149"/>
        <v>134712.27418183131</v>
      </c>
      <c r="AF159" s="7">
        <f t="shared" si="167"/>
        <v>720516.75219924306</v>
      </c>
      <c r="AG159" s="7">
        <f t="shared" si="136"/>
        <v>632087.72581816872</v>
      </c>
      <c r="AH159" s="7">
        <f t="shared" si="137"/>
        <v>855229.02638107433</v>
      </c>
      <c r="AJ159">
        <v>152</v>
      </c>
      <c r="AK159" s="160">
        <v>49461</v>
      </c>
      <c r="AL159" s="7">
        <f t="shared" si="168"/>
        <v>629083.93478481763</v>
      </c>
      <c r="AM159" s="7">
        <f t="shared" si="169"/>
        <v>5493.4490989467549</v>
      </c>
      <c r="AN159" s="7">
        <f t="shared" si="170"/>
        <v>1430.6153534614746</v>
      </c>
      <c r="AO159" s="65">
        <f t="shared" si="150"/>
        <v>2.7289497143826943E-2</v>
      </c>
      <c r="AP159" s="7">
        <f t="shared" si="151"/>
        <v>4062.8337454852804</v>
      </c>
      <c r="AQ159" s="65">
        <f t="shared" si="152"/>
        <v>7.7499999999999999E-2</v>
      </c>
      <c r="AR159" s="7">
        <f t="shared" si="171"/>
        <v>139146.68056864353</v>
      </c>
      <c r="AS159" s="7">
        <f t="shared" si="172"/>
        <v>695857.58247126313</v>
      </c>
      <c r="AT159" s="7">
        <f t="shared" si="153"/>
        <v>627653.31943135615</v>
      </c>
      <c r="AU159" s="7">
        <f t="shared" si="138"/>
        <v>835004.26303990663</v>
      </c>
      <c r="AW159">
        <v>152</v>
      </c>
      <c r="AX159" s="160">
        <v>49461</v>
      </c>
      <c r="AY159" s="7">
        <f t="shared" si="173"/>
        <v>624570.52586677589</v>
      </c>
      <c r="AZ159" s="7">
        <f t="shared" si="174"/>
        <v>5361.5768515826985</v>
      </c>
      <c r="BA159" s="7">
        <f t="shared" si="175"/>
        <v>1458.0110649153494</v>
      </c>
      <c r="BB159" s="65">
        <f t="shared" si="154"/>
        <v>2.8013061863114891E-2</v>
      </c>
      <c r="BC159" s="7">
        <f t="shared" si="155"/>
        <v>3903.5657866673491</v>
      </c>
      <c r="BD159" s="65">
        <f t="shared" si="156"/>
        <v>7.4999999999999997E-2</v>
      </c>
      <c r="BE159" s="7">
        <f t="shared" si="176"/>
        <v>143687.48519813962</v>
      </c>
      <c r="BF159" s="7">
        <f t="shared" si="177"/>
        <v>671272.19624243071</v>
      </c>
      <c r="BG159" s="7">
        <f t="shared" si="157"/>
        <v>623112.51480186055</v>
      </c>
      <c r="BH159" s="7">
        <f t="shared" si="139"/>
        <v>814959.68144057039</v>
      </c>
      <c r="BJ159">
        <v>152</v>
      </c>
      <c r="BK159" s="160">
        <v>49461</v>
      </c>
      <c r="BL159" s="7">
        <f t="shared" si="178"/>
        <v>619950.55742142233</v>
      </c>
      <c r="BM159" s="7">
        <f t="shared" si="179"/>
        <v>5230.927715470877</v>
      </c>
      <c r="BN159" s="7">
        <f t="shared" si="180"/>
        <v>1485.3930977164505</v>
      </c>
      <c r="BO159" s="65">
        <f t="shared" si="158"/>
        <v>2.8751836673453851E-2</v>
      </c>
      <c r="BP159" s="7">
        <f t="shared" si="159"/>
        <v>3745.5346177544266</v>
      </c>
      <c r="BQ159" s="65">
        <f t="shared" si="160"/>
        <v>7.2499999999999995E-2</v>
      </c>
      <c r="BR159" s="7">
        <f t="shared" si="181"/>
        <v>148334.83567629405</v>
      </c>
      <c r="BS159" s="7">
        <f t="shared" si="182"/>
        <v>646766.17707527871</v>
      </c>
      <c r="BT159" s="7">
        <f t="shared" si="161"/>
        <v>618465.16432370583</v>
      </c>
      <c r="BU159" s="7">
        <f t="shared" si="140"/>
        <v>795101.01275157277</v>
      </c>
      <c r="BW159">
        <v>152</v>
      </c>
      <c r="BX159" s="160">
        <v>49461</v>
      </c>
      <c r="BY159" s="7">
        <f t="shared" si="183"/>
        <v>615224.00754333579</v>
      </c>
      <c r="BZ159" s="7">
        <f t="shared" si="184"/>
        <v>5101.5395330339725</v>
      </c>
      <c r="CA159" s="7">
        <f t="shared" si="185"/>
        <v>1512.7328223645136</v>
      </c>
      <c r="CB159" s="65">
        <f t="shared" si="162"/>
        <v>2.9505990738008546E-2</v>
      </c>
      <c r="CC159" s="7">
        <f t="shared" si="163"/>
        <v>3588.8067106694589</v>
      </c>
      <c r="CD159" s="65">
        <f t="shared" si="164"/>
        <v>7.0000000000000007E-2</v>
      </c>
      <c r="CE159" s="7">
        <f t="shared" si="186"/>
        <v>153088.7252790287</v>
      </c>
      <c r="CF159" s="7">
        <f t="shared" si="187"/>
        <v>622345.28374213446</v>
      </c>
      <c r="CG159" s="7">
        <f t="shared" si="165"/>
        <v>613711.27472097124</v>
      </c>
      <c r="CH159" s="7">
        <f t="shared" si="141"/>
        <v>775434.00902116322</v>
      </c>
    </row>
    <row r="160" spans="10:86" x14ac:dyDescent="0.3">
      <c r="J160">
        <v>153</v>
      </c>
      <c r="K160" s="160">
        <v>49491</v>
      </c>
      <c r="L160" s="7">
        <f t="shared" si="142"/>
        <v>636416.02933327178</v>
      </c>
      <c r="M160" s="7">
        <f t="shared" si="143"/>
        <v>5760.7123198624959</v>
      </c>
      <c r="N160" s="7">
        <f t="shared" si="128"/>
        <v>1385.3521181962524</v>
      </c>
      <c r="O160" s="65">
        <f t="shared" si="129"/>
        <v>2.6121632159031342E-2</v>
      </c>
      <c r="P160" s="7">
        <f t="shared" si="130"/>
        <v>4375.3602016662435</v>
      </c>
      <c r="Q160" s="65">
        <f t="shared" si="131"/>
        <v>8.2500000000000004E-2</v>
      </c>
      <c r="R160" s="7">
        <f t="shared" si="144"/>
        <v>131769.32278492383</v>
      </c>
      <c r="S160" s="7">
        <f t="shared" si="145"/>
        <v>749619.66215403867</v>
      </c>
      <c r="T160" s="7">
        <f t="shared" si="132"/>
        <v>635030.67721507559</v>
      </c>
      <c r="U160" s="7">
        <f t="shared" si="133"/>
        <v>881388.9849389625</v>
      </c>
      <c r="W160">
        <v>153</v>
      </c>
      <c r="X160" s="160">
        <v>49491</v>
      </c>
      <c r="Y160" s="7">
        <f t="shared" si="146"/>
        <v>632087.72581816872</v>
      </c>
      <c r="Z160" s="7">
        <f t="shared" si="166"/>
        <v>5626.5067525070672</v>
      </c>
      <c r="AA160" s="7">
        <f t="shared" si="134"/>
        <v>1412.5885803859419</v>
      </c>
      <c r="AB160" s="65">
        <f t="shared" si="147"/>
        <v>2.6817579700175318E-2</v>
      </c>
      <c r="AC160" s="7">
        <f t="shared" si="148"/>
        <v>4213.9181721211253</v>
      </c>
      <c r="AD160" s="65">
        <f t="shared" si="135"/>
        <v>0.08</v>
      </c>
      <c r="AE160" s="7">
        <f t="shared" si="149"/>
        <v>136124.86276221724</v>
      </c>
      <c r="AF160" s="7">
        <f t="shared" si="167"/>
        <v>724730.67037136422</v>
      </c>
      <c r="AG160" s="7">
        <f t="shared" si="136"/>
        <v>630675.13723778282</v>
      </c>
      <c r="AH160" s="7">
        <f t="shared" si="137"/>
        <v>860855.53313358151</v>
      </c>
      <c r="AJ160">
        <v>153</v>
      </c>
      <c r="AK160" s="160">
        <v>49491</v>
      </c>
      <c r="AL160" s="7">
        <f t="shared" si="168"/>
        <v>627653.31943135615</v>
      </c>
      <c r="AM160" s="7">
        <f t="shared" si="169"/>
        <v>5493.4490989467549</v>
      </c>
      <c r="AN160" s="7">
        <f t="shared" si="170"/>
        <v>1439.8547442859131</v>
      </c>
      <c r="AO160" s="65">
        <f t="shared" si="150"/>
        <v>2.7528344703226904E-2</v>
      </c>
      <c r="AP160" s="7">
        <f t="shared" si="151"/>
        <v>4053.5943546608419</v>
      </c>
      <c r="AQ160" s="65">
        <f t="shared" si="152"/>
        <v>7.7499999999999999E-2</v>
      </c>
      <c r="AR160" s="7">
        <f t="shared" si="171"/>
        <v>140586.53531292945</v>
      </c>
      <c r="AS160" s="7">
        <f t="shared" si="172"/>
        <v>699911.17682592396</v>
      </c>
      <c r="AT160" s="7">
        <f t="shared" si="153"/>
        <v>626213.46468707023</v>
      </c>
      <c r="AU160" s="7">
        <f t="shared" si="138"/>
        <v>840497.71213885339</v>
      </c>
      <c r="AW160">
        <v>153</v>
      </c>
      <c r="AX160" s="160">
        <v>49491</v>
      </c>
      <c r="AY160" s="7">
        <f t="shared" si="173"/>
        <v>623112.51480186055</v>
      </c>
      <c r="AZ160" s="7">
        <f t="shared" si="174"/>
        <v>5361.5768515826985</v>
      </c>
      <c r="BA160" s="7">
        <f t="shared" si="175"/>
        <v>1467.1236340710702</v>
      </c>
      <c r="BB160" s="65">
        <f t="shared" si="154"/>
        <v>2.8254100488498603E-2</v>
      </c>
      <c r="BC160" s="7">
        <f t="shared" si="155"/>
        <v>3894.4532175116283</v>
      </c>
      <c r="BD160" s="65">
        <f t="shared" si="156"/>
        <v>7.4999999999999997E-2</v>
      </c>
      <c r="BE160" s="7">
        <f t="shared" si="176"/>
        <v>145154.60883221068</v>
      </c>
      <c r="BF160" s="7">
        <f t="shared" si="177"/>
        <v>675166.64945994236</v>
      </c>
      <c r="BG160" s="7">
        <f t="shared" si="157"/>
        <v>621645.39116778946</v>
      </c>
      <c r="BH160" s="7">
        <f t="shared" si="139"/>
        <v>820321.25829215301</v>
      </c>
      <c r="BJ160">
        <v>153</v>
      </c>
      <c r="BK160" s="160">
        <v>49491</v>
      </c>
      <c r="BL160" s="7">
        <f t="shared" si="178"/>
        <v>618465.16432370583</v>
      </c>
      <c r="BM160" s="7">
        <f t="shared" si="179"/>
        <v>5230.927715470877</v>
      </c>
      <c r="BN160" s="7">
        <f t="shared" si="180"/>
        <v>1494.3673476818212</v>
      </c>
      <c r="BO160" s="65">
        <f t="shared" si="158"/>
        <v>2.8995017353630605E-2</v>
      </c>
      <c r="BP160" s="7">
        <f t="shared" si="159"/>
        <v>3736.5603677890558</v>
      </c>
      <c r="BQ160" s="65">
        <f t="shared" si="160"/>
        <v>7.2499999999999995E-2</v>
      </c>
      <c r="BR160" s="7">
        <f t="shared" si="181"/>
        <v>149829.20302397586</v>
      </c>
      <c r="BS160" s="7">
        <f t="shared" si="182"/>
        <v>650502.73744306772</v>
      </c>
      <c r="BT160" s="7">
        <f t="shared" si="161"/>
        <v>616970.79697602405</v>
      </c>
      <c r="BU160" s="7">
        <f t="shared" si="140"/>
        <v>800331.94046704355</v>
      </c>
      <c r="BW160">
        <v>153</v>
      </c>
      <c r="BX160" s="160">
        <v>49491</v>
      </c>
      <c r="BY160" s="7">
        <f t="shared" si="183"/>
        <v>613711.27472097124</v>
      </c>
      <c r="BZ160" s="7">
        <f t="shared" si="184"/>
        <v>5101.5395330339725</v>
      </c>
      <c r="CA160" s="7">
        <f t="shared" si="185"/>
        <v>1521.5570971616403</v>
      </c>
      <c r="CB160" s="65">
        <f t="shared" si="162"/>
        <v>2.9751262390023944E-2</v>
      </c>
      <c r="CC160" s="7">
        <f t="shared" si="163"/>
        <v>3579.9824358723322</v>
      </c>
      <c r="CD160" s="65">
        <f t="shared" si="164"/>
        <v>7.0000000000000007E-2</v>
      </c>
      <c r="CE160" s="7">
        <f t="shared" si="186"/>
        <v>154610.28237619036</v>
      </c>
      <c r="CF160" s="7">
        <f t="shared" si="187"/>
        <v>625925.26617800677</v>
      </c>
      <c r="CG160" s="7">
        <f t="shared" si="165"/>
        <v>612189.71762380959</v>
      </c>
      <c r="CH160" s="7">
        <f t="shared" si="141"/>
        <v>780535.54855419719</v>
      </c>
    </row>
    <row r="161" spans="10:86" x14ac:dyDescent="0.3">
      <c r="J161">
        <v>154</v>
      </c>
      <c r="K161" s="160">
        <v>49522</v>
      </c>
      <c r="L161" s="7">
        <f t="shared" si="142"/>
        <v>635030.67721507559</v>
      </c>
      <c r="M161" s="7">
        <f t="shared" si="143"/>
        <v>5760.7123198624959</v>
      </c>
      <c r="N161" s="7">
        <f t="shared" si="128"/>
        <v>1394.8764140088515</v>
      </c>
      <c r="O161" s="65">
        <f t="shared" si="129"/>
        <v>2.6358595842192876E-2</v>
      </c>
      <c r="P161" s="7">
        <f t="shared" si="130"/>
        <v>4365.8359058536444</v>
      </c>
      <c r="Q161" s="65">
        <f t="shared" si="131"/>
        <v>8.249999999999999E-2</v>
      </c>
      <c r="R161" s="7">
        <f t="shared" si="144"/>
        <v>133164.19919893268</v>
      </c>
      <c r="S161" s="7">
        <f t="shared" si="145"/>
        <v>753985.49805989233</v>
      </c>
      <c r="T161" s="7">
        <f t="shared" si="132"/>
        <v>633635.80080106668</v>
      </c>
      <c r="U161" s="7">
        <f t="shared" si="133"/>
        <v>887149.69725882495</v>
      </c>
      <c r="W161">
        <v>154</v>
      </c>
      <c r="X161" s="160">
        <v>49522</v>
      </c>
      <c r="Y161" s="7">
        <f t="shared" si="146"/>
        <v>630675.13723778282</v>
      </c>
      <c r="Z161" s="7">
        <f t="shared" si="166"/>
        <v>5626.5067525070672</v>
      </c>
      <c r="AA161" s="7">
        <f t="shared" si="134"/>
        <v>1422.0058375885146</v>
      </c>
      <c r="AB161" s="65">
        <f t="shared" si="147"/>
        <v>2.7056830123031353E-2</v>
      </c>
      <c r="AC161" s="7">
        <f t="shared" si="148"/>
        <v>4204.5009149185526</v>
      </c>
      <c r="AD161" s="65">
        <f t="shared" si="135"/>
        <v>0.08</v>
      </c>
      <c r="AE161" s="7">
        <f t="shared" si="149"/>
        <v>137546.86859980575</v>
      </c>
      <c r="AF161" s="7">
        <f t="shared" si="167"/>
        <v>728935.17128628283</v>
      </c>
      <c r="AG161" s="7">
        <f t="shared" si="136"/>
        <v>629253.13140019425</v>
      </c>
      <c r="AH161" s="7">
        <f t="shared" si="137"/>
        <v>866482.03988608858</v>
      </c>
      <c r="AJ161">
        <v>154</v>
      </c>
      <c r="AK161" s="160">
        <v>49522</v>
      </c>
      <c r="AL161" s="7">
        <f t="shared" si="168"/>
        <v>626213.46468707023</v>
      </c>
      <c r="AM161" s="7">
        <f t="shared" si="169"/>
        <v>5493.4490989467549</v>
      </c>
      <c r="AN161" s="7">
        <f t="shared" si="170"/>
        <v>1449.153806176093</v>
      </c>
      <c r="AO161" s="65">
        <f t="shared" si="150"/>
        <v>2.7769836732595844E-2</v>
      </c>
      <c r="AP161" s="7">
        <f t="shared" si="151"/>
        <v>4044.2952927706619</v>
      </c>
      <c r="AQ161" s="65">
        <f t="shared" si="152"/>
        <v>7.7499999999999999E-2</v>
      </c>
      <c r="AR161" s="7">
        <f t="shared" si="171"/>
        <v>142035.68911910555</v>
      </c>
      <c r="AS161" s="7">
        <f t="shared" si="172"/>
        <v>703955.47211869457</v>
      </c>
      <c r="AT161" s="7">
        <f t="shared" si="153"/>
        <v>624764.31088089419</v>
      </c>
      <c r="AU161" s="7">
        <f t="shared" si="138"/>
        <v>845991.16123780014</v>
      </c>
      <c r="AW161">
        <v>154</v>
      </c>
      <c r="AX161" s="160">
        <v>49522</v>
      </c>
      <c r="AY161" s="7">
        <f t="shared" si="173"/>
        <v>621645.39116778946</v>
      </c>
      <c r="AZ161" s="7">
        <f t="shared" si="174"/>
        <v>5361.5768515826985</v>
      </c>
      <c r="BA161" s="7">
        <f t="shared" si="175"/>
        <v>1476.2931567840146</v>
      </c>
      <c r="BB161" s="65">
        <f t="shared" si="154"/>
        <v>2.8497786894436328E-2</v>
      </c>
      <c r="BC161" s="7">
        <f t="shared" si="155"/>
        <v>3885.2836947986839</v>
      </c>
      <c r="BD161" s="65">
        <f t="shared" si="156"/>
        <v>7.4999999999999997E-2</v>
      </c>
      <c r="BE161" s="7">
        <f t="shared" si="176"/>
        <v>146630.90198899471</v>
      </c>
      <c r="BF161" s="7">
        <f t="shared" si="177"/>
        <v>679051.93315474107</v>
      </c>
      <c r="BG161" s="7">
        <f t="shared" si="157"/>
        <v>620169.09801100544</v>
      </c>
      <c r="BH161" s="7">
        <f t="shared" si="139"/>
        <v>825682.83514373575</v>
      </c>
      <c r="BJ161">
        <v>154</v>
      </c>
      <c r="BK161" s="160">
        <v>49522</v>
      </c>
      <c r="BL161" s="7">
        <f t="shared" si="178"/>
        <v>616970.79697602405</v>
      </c>
      <c r="BM161" s="7">
        <f t="shared" si="179"/>
        <v>5230.927715470877</v>
      </c>
      <c r="BN161" s="7">
        <f t="shared" si="180"/>
        <v>1503.3958170740652</v>
      </c>
      <c r="BO161" s="65">
        <f t="shared" si="158"/>
        <v>2.9240848826739302E-2</v>
      </c>
      <c r="BP161" s="7">
        <f t="shared" si="159"/>
        <v>3727.5318983968118</v>
      </c>
      <c r="BQ161" s="65">
        <f t="shared" si="160"/>
        <v>7.2499999999999995E-2</v>
      </c>
      <c r="BR161" s="7">
        <f t="shared" si="181"/>
        <v>151332.59884104991</v>
      </c>
      <c r="BS161" s="7">
        <f t="shared" si="182"/>
        <v>654230.2693414645</v>
      </c>
      <c r="BT161" s="7">
        <f t="shared" si="161"/>
        <v>615467.40115894994</v>
      </c>
      <c r="BU161" s="7">
        <f t="shared" si="140"/>
        <v>805562.86818251444</v>
      </c>
      <c r="BW161">
        <v>154</v>
      </c>
      <c r="BX161" s="160">
        <v>49522</v>
      </c>
      <c r="BY161" s="7">
        <f t="shared" si="183"/>
        <v>612189.71762380959</v>
      </c>
      <c r="BZ161" s="7">
        <f t="shared" si="184"/>
        <v>5101.5395330339725</v>
      </c>
      <c r="CA161" s="7">
        <f t="shared" si="185"/>
        <v>1530.432846895083</v>
      </c>
      <c r="CB161" s="65">
        <f t="shared" si="162"/>
        <v>2.9999187562353674E-2</v>
      </c>
      <c r="CC161" s="7">
        <f t="shared" si="163"/>
        <v>3571.1066861388895</v>
      </c>
      <c r="CD161" s="65">
        <f t="shared" si="164"/>
        <v>7.0000000000000007E-2</v>
      </c>
      <c r="CE161" s="7">
        <f t="shared" si="186"/>
        <v>156140.71522308543</v>
      </c>
      <c r="CF161" s="7">
        <f t="shared" si="187"/>
        <v>629496.37286414567</v>
      </c>
      <c r="CG161" s="7">
        <f t="shared" si="165"/>
        <v>610659.28477691452</v>
      </c>
      <c r="CH161" s="7">
        <f t="shared" si="141"/>
        <v>785637.08808723115</v>
      </c>
    </row>
    <row r="162" spans="10:86" x14ac:dyDescent="0.3">
      <c r="J162">
        <v>155</v>
      </c>
      <c r="K162" s="160">
        <v>49553</v>
      </c>
      <c r="L162" s="7">
        <f t="shared" si="142"/>
        <v>633635.80080106668</v>
      </c>
      <c r="M162" s="7">
        <f t="shared" si="143"/>
        <v>5760.7123198624959</v>
      </c>
      <c r="N162" s="7">
        <f t="shared" si="128"/>
        <v>1404.466189355162</v>
      </c>
      <c r="O162" s="65">
        <f t="shared" si="129"/>
        <v>2.6598235533653536E-2</v>
      </c>
      <c r="P162" s="7">
        <f t="shared" si="130"/>
        <v>4356.2461305073339</v>
      </c>
      <c r="Q162" s="65">
        <f t="shared" si="131"/>
        <v>8.2500000000000018E-2</v>
      </c>
      <c r="R162" s="7">
        <f t="shared" si="144"/>
        <v>134568.66538828783</v>
      </c>
      <c r="S162" s="7">
        <f t="shared" si="145"/>
        <v>758341.74419039965</v>
      </c>
      <c r="T162" s="7">
        <f t="shared" si="132"/>
        <v>632231.33461171156</v>
      </c>
      <c r="U162" s="7">
        <f t="shared" si="133"/>
        <v>892910.40957868751</v>
      </c>
      <c r="W162">
        <v>155</v>
      </c>
      <c r="X162" s="160">
        <v>49553</v>
      </c>
      <c r="Y162" s="7">
        <f t="shared" si="146"/>
        <v>629253.13140019425</v>
      </c>
      <c r="Z162" s="7">
        <f t="shared" si="166"/>
        <v>5626.5067525070672</v>
      </c>
      <c r="AA162" s="7">
        <f t="shared" si="134"/>
        <v>1431.4858765057716</v>
      </c>
      <c r="AB162" s="65">
        <f t="shared" si="147"/>
        <v>2.7298760484267583E-2</v>
      </c>
      <c r="AC162" s="7">
        <f t="shared" si="148"/>
        <v>4195.0208760012956</v>
      </c>
      <c r="AD162" s="65">
        <f t="shared" si="135"/>
        <v>8.0000000000000016E-2</v>
      </c>
      <c r="AE162" s="7">
        <f t="shared" si="149"/>
        <v>138978.35447631151</v>
      </c>
      <c r="AF162" s="7">
        <f t="shared" si="167"/>
        <v>733130.19216228416</v>
      </c>
      <c r="AG162" s="7">
        <f t="shared" si="136"/>
        <v>627821.64552368852</v>
      </c>
      <c r="AH162" s="7">
        <f t="shared" si="137"/>
        <v>872108.54663859564</v>
      </c>
      <c r="AJ162">
        <v>155</v>
      </c>
      <c r="AK162" s="160">
        <v>49553</v>
      </c>
      <c r="AL162" s="7">
        <f t="shared" si="168"/>
        <v>624764.31088089419</v>
      </c>
      <c r="AM162" s="7">
        <f t="shared" si="169"/>
        <v>5493.4490989467549</v>
      </c>
      <c r="AN162" s="7">
        <f t="shared" si="170"/>
        <v>1458.5129245076469</v>
      </c>
      <c r="AO162" s="65">
        <f t="shared" si="150"/>
        <v>2.801401230716009E-2</v>
      </c>
      <c r="AP162" s="7">
        <f t="shared" si="151"/>
        <v>4034.9361744391081</v>
      </c>
      <c r="AQ162" s="65">
        <f t="shared" si="152"/>
        <v>7.7499999999999999E-2</v>
      </c>
      <c r="AR162" s="7">
        <f t="shared" si="171"/>
        <v>143494.20204361319</v>
      </c>
      <c r="AS162" s="7">
        <f t="shared" si="172"/>
        <v>707990.40829313372</v>
      </c>
      <c r="AT162" s="7">
        <f t="shared" si="153"/>
        <v>623305.79795638658</v>
      </c>
      <c r="AU162" s="7">
        <f t="shared" si="138"/>
        <v>851484.6103367469</v>
      </c>
      <c r="AW162">
        <v>155</v>
      </c>
      <c r="AX162" s="160">
        <v>49553</v>
      </c>
      <c r="AY162" s="7">
        <f t="shared" si="173"/>
        <v>620169.09801100544</v>
      </c>
      <c r="AZ162" s="7">
        <f t="shared" si="174"/>
        <v>5361.5768515826985</v>
      </c>
      <c r="BA162" s="7">
        <f t="shared" si="175"/>
        <v>1485.5199890139147</v>
      </c>
      <c r="BB162" s="65">
        <f t="shared" si="154"/>
        <v>2.8744160141708053E-2</v>
      </c>
      <c r="BC162" s="7">
        <f t="shared" si="155"/>
        <v>3876.0568625687838</v>
      </c>
      <c r="BD162" s="65">
        <f t="shared" si="156"/>
        <v>7.4999999999999997E-2</v>
      </c>
      <c r="BE162" s="7">
        <f t="shared" si="176"/>
        <v>148116.42197800861</v>
      </c>
      <c r="BF162" s="7">
        <f t="shared" si="177"/>
        <v>682927.9900173099</v>
      </c>
      <c r="BG162" s="7">
        <f t="shared" si="157"/>
        <v>618683.57802199153</v>
      </c>
      <c r="BH162" s="7">
        <f t="shared" si="139"/>
        <v>831044.41199531849</v>
      </c>
      <c r="BJ162">
        <v>155</v>
      </c>
      <c r="BK162" s="160">
        <v>49553</v>
      </c>
      <c r="BL162" s="7">
        <f t="shared" si="178"/>
        <v>615467.40115894994</v>
      </c>
      <c r="BM162" s="7">
        <f t="shared" si="179"/>
        <v>5230.927715470877</v>
      </c>
      <c r="BN162" s="7">
        <f t="shared" si="180"/>
        <v>1512.4788334688878</v>
      </c>
      <c r="BO162" s="65">
        <f t="shared" si="158"/>
        <v>2.9489370139588141E-2</v>
      </c>
      <c r="BP162" s="7">
        <f t="shared" si="159"/>
        <v>3718.4488820019892</v>
      </c>
      <c r="BQ162" s="65">
        <f t="shared" si="160"/>
        <v>7.2499999999999995E-2</v>
      </c>
      <c r="BR162" s="7">
        <f t="shared" si="181"/>
        <v>152845.0776745188</v>
      </c>
      <c r="BS162" s="7">
        <f t="shared" si="182"/>
        <v>657948.71822346654</v>
      </c>
      <c r="BT162" s="7">
        <f t="shared" si="161"/>
        <v>613954.92232548108</v>
      </c>
      <c r="BU162" s="7">
        <f t="shared" si="140"/>
        <v>810793.79589798534</v>
      </c>
      <c r="BW162">
        <v>155</v>
      </c>
      <c r="BX162" s="160">
        <v>49553</v>
      </c>
      <c r="BY162" s="7">
        <f t="shared" si="183"/>
        <v>610659.28477691452</v>
      </c>
      <c r="BZ162" s="7">
        <f t="shared" si="184"/>
        <v>5101.5395330339725</v>
      </c>
      <c r="CA162" s="7">
        <f t="shared" si="185"/>
        <v>1539.3603718353042</v>
      </c>
      <c r="CB162" s="65">
        <f t="shared" si="162"/>
        <v>3.0249805288348225E-2</v>
      </c>
      <c r="CC162" s="7">
        <f t="shared" si="163"/>
        <v>3562.1791611986682</v>
      </c>
      <c r="CD162" s="65">
        <f t="shared" si="164"/>
        <v>7.0000000000000007E-2</v>
      </c>
      <c r="CE162" s="7">
        <f t="shared" si="186"/>
        <v>157680.07559492072</v>
      </c>
      <c r="CF162" s="7">
        <f t="shared" si="187"/>
        <v>633058.55202534434</v>
      </c>
      <c r="CG162" s="7">
        <f t="shared" si="165"/>
        <v>609119.92440507922</v>
      </c>
      <c r="CH162" s="7">
        <f t="shared" si="141"/>
        <v>790738.62762026512</v>
      </c>
    </row>
    <row r="163" spans="10:86" x14ac:dyDescent="0.3">
      <c r="J163">
        <v>156</v>
      </c>
      <c r="K163" s="160">
        <v>49583</v>
      </c>
      <c r="L163" s="7">
        <f t="shared" si="142"/>
        <v>632231.33461171156</v>
      </c>
      <c r="M163" s="7">
        <f t="shared" si="143"/>
        <v>5760.7123198624959</v>
      </c>
      <c r="N163" s="7">
        <f t="shared" si="128"/>
        <v>1414.1218944069788</v>
      </c>
      <c r="O163" s="65">
        <f t="shared" si="129"/>
        <v>2.6840591099942294E-2</v>
      </c>
      <c r="P163" s="7">
        <f t="shared" si="130"/>
        <v>4346.5904254555171</v>
      </c>
      <c r="Q163" s="65">
        <f t="shared" si="131"/>
        <v>8.2500000000000004E-2</v>
      </c>
      <c r="R163" s="7">
        <f t="shared" si="144"/>
        <v>135982.7872826948</v>
      </c>
      <c r="S163" s="7">
        <f t="shared" si="145"/>
        <v>762688.33461585513</v>
      </c>
      <c r="T163" s="7">
        <f t="shared" si="132"/>
        <v>630817.21271730459</v>
      </c>
      <c r="U163" s="7">
        <f t="shared" si="133"/>
        <v>898671.12189854996</v>
      </c>
      <c r="W163">
        <v>156</v>
      </c>
      <c r="X163" s="160">
        <v>49583</v>
      </c>
      <c r="Y163" s="7">
        <f t="shared" si="146"/>
        <v>627821.64552368852</v>
      </c>
      <c r="Z163" s="7">
        <f t="shared" si="166"/>
        <v>5626.5067525070672</v>
      </c>
      <c r="AA163" s="7">
        <f t="shared" si="134"/>
        <v>1441.0291156824769</v>
      </c>
      <c r="AB163" s="65">
        <f t="shared" si="147"/>
        <v>2.7543410634983053E-2</v>
      </c>
      <c r="AC163" s="7">
        <f t="shared" si="148"/>
        <v>4185.4776368245903</v>
      </c>
      <c r="AD163" s="65">
        <f t="shared" si="135"/>
        <v>0.08</v>
      </c>
      <c r="AE163" s="7">
        <f t="shared" si="149"/>
        <v>140419.38359199397</v>
      </c>
      <c r="AF163" s="7">
        <f t="shared" si="167"/>
        <v>737315.66979910876</v>
      </c>
      <c r="AG163" s="7">
        <f t="shared" si="136"/>
        <v>626380.61640800606</v>
      </c>
      <c r="AH163" s="7">
        <f t="shared" si="137"/>
        <v>877735.0533911027</v>
      </c>
      <c r="AJ163">
        <v>156</v>
      </c>
      <c r="AK163" s="160">
        <v>49583</v>
      </c>
      <c r="AL163" s="7">
        <f t="shared" si="168"/>
        <v>623305.79795638658</v>
      </c>
      <c r="AM163" s="7">
        <f t="shared" si="169"/>
        <v>5493.4490989467549</v>
      </c>
      <c r="AN163" s="7">
        <f t="shared" si="170"/>
        <v>1467.9324871450917</v>
      </c>
      <c r="AO163" s="65">
        <f t="shared" si="150"/>
        <v>2.8260911262971526E-2</v>
      </c>
      <c r="AP163" s="7">
        <f t="shared" si="151"/>
        <v>4025.5166118016632</v>
      </c>
      <c r="AQ163" s="65">
        <f t="shared" si="152"/>
        <v>7.7499999999999999E-2</v>
      </c>
      <c r="AR163" s="7">
        <f t="shared" si="171"/>
        <v>144962.13453075828</v>
      </c>
      <c r="AS163" s="7">
        <f t="shared" si="172"/>
        <v>712015.92490493541</v>
      </c>
      <c r="AT163" s="7">
        <f t="shared" si="153"/>
        <v>621837.86546924151</v>
      </c>
      <c r="AU163" s="7">
        <f t="shared" si="138"/>
        <v>856978.05943569366</v>
      </c>
      <c r="AW163">
        <v>156</v>
      </c>
      <c r="AX163" s="160">
        <v>49583</v>
      </c>
      <c r="AY163" s="7">
        <f t="shared" si="173"/>
        <v>618683.57802199153</v>
      </c>
      <c r="AZ163" s="7">
        <f t="shared" si="174"/>
        <v>5361.5768515826985</v>
      </c>
      <c r="BA163" s="7">
        <f t="shared" si="175"/>
        <v>1494.8044889452517</v>
      </c>
      <c r="BB163" s="65">
        <f t="shared" si="154"/>
        <v>2.8993260051756883E-2</v>
      </c>
      <c r="BC163" s="7">
        <f t="shared" si="155"/>
        <v>3866.7723626374468</v>
      </c>
      <c r="BD163" s="65">
        <f t="shared" si="156"/>
        <v>7.4999999999999997E-2</v>
      </c>
      <c r="BE163" s="7">
        <f t="shared" si="176"/>
        <v>149611.22646695387</v>
      </c>
      <c r="BF163" s="7">
        <f t="shared" si="177"/>
        <v>686794.76237994735</v>
      </c>
      <c r="BG163" s="7">
        <f t="shared" si="157"/>
        <v>617188.77353304625</v>
      </c>
      <c r="BH163" s="7">
        <f t="shared" si="139"/>
        <v>836405.98884690122</v>
      </c>
      <c r="BJ163">
        <v>156</v>
      </c>
      <c r="BK163" s="160">
        <v>49583</v>
      </c>
      <c r="BL163" s="7">
        <f t="shared" si="178"/>
        <v>613954.92232548108</v>
      </c>
      <c r="BM163" s="7">
        <f t="shared" si="179"/>
        <v>5230.927715470877</v>
      </c>
      <c r="BN163" s="7">
        <f t="shared" si="180"/>
        <v>1521.6167264210958</v>
      </c>
      <c r="BO163" s="65">
        <f t="shared" si="158"/>
        <v>2.9740621099496843E-2</v>
      </c>
      <c r="BP163" s="7">
        <f t="shared" si="159"/>
        <v>3709.3109890497813</v>
      </c>
      <c r="BQ163" s="65">
        <f t="shared" si="160"/>
        <v>7.2499999999999995E-2</v>
      </c>
      <c r="BR163" s="7">
        <f t="shared" si="181"/>
        <v>154366.69440093989</v>
      </c>
      <c r="BS163" s="7">
        <f t="shared" si="182"/>
        <v>661658.02921251627</v>
      </c>
      <c r="BT163" s="7">
        <f t="shared" si="161"/>
        <v>612433.30559906003</v>
      </c>
      <c r="BU163" s="7">
        <f t="shared" si="140"/>
        <v>816024.72361345612</v>
      </c>
      <c r="BW163">
        <v>156</v>
      </c>
      <c r="BX163" s="160">
        <v>49583</v>
      </c>
      <c r="BY163" s="7">
        <f t="shared" si="183"/>
        <v>609119.92440507922</v>
      </c>
      <c r="BZ163" s="7">
        <f t="shared" si="184"/>
        <v>5101.5395330339725</v>
      </c>
      <c r="CA163" s="7">
        <f t="shared" si="185"/>
        <v>1548.3399740043437</v>
      </c>
      <c r="CB163" s="65">
        <f t="shared" si="162"/>
        <v>3.0503155361727964E-2</v>
      </c>
      <c r="CC163" s="7">
        <f t="shared" si="163"/>
        <v>3553.1995590296287</v>
      </c>
      <c r="CD163" s="65">
        <f t="shared" si="164"/>
        <v>7.0000000000000007E-2</v>
      </c>
      <c r="CE163" s="7">
        <f t="shared" si="186"/>
        <v>159228.41556892506</v>
      </c>
      <c r="CF163" s="7">
        <f t="shared" si="187"/>
        <v>636611.751584374</v>
      </c>
      <c r="CG163" s="7">
        <f t="shared" si="165"/>
        <v>607571.58443107491</v>
      </c>
      <c r="CH163" s="7">
        <f t="shared" si="141"/>
        <v>795840.16715329909</v>
      </c>
    </row>
    <row r="164" spans="10:86" x14ac:dyDescent="0.3">
      <c r="J164">
        <v>157</v>
      </c>
      <c r="K164" s="160">
        <v>49614</v>
      </c>
      <c r="L164" s="7">
        <f t="shared" si="142"/>
        <v>630817.21271730459</v>
      </c>
      <c r="M164" s="7">
        <f t="shared" si="143"/>
        <v>5760.7123198624959</v>
      </c>
      <c r="N164" s="7">
        <f t="shared" si="128"/>
        <v>1423.8439824310271</v>
      </c>
      <c r="O164" s="65">
        <f t="shared" si="129"/>
        <v>2.708570318741339E-2</v>
      </c>
      <c r="P164" s="7">
        <f t="shared" si="130"/>
        <v>4336.8683374314687</v>
      </c>
      <c r="Q164" s="65">
        <f t="shared" si="131"/>
        <v>8.249999999999999E-2</v>
      </c>
      <c r="R164" s="7">
        <f t="shared" si="144"/>
        <v>137406.63126512582</v>
      </c>
      <c r="S164" s="7">
        <f t="shared" si="145"/>
        <v>767025.20295328659</v>
      </c>
      <c r="T164" s="7">
        <f t="shared" si="132"/>
        <v>629393.3687348736</v>
      </c>
      <c r="U164" s="7">
        <f t="shared" si="133"/>
        <v>904431.8342184124</v>
      </c>
      <c r="W164">
        <v>157</v>
      </c>
      <c r="X164" s="160">
        <v>49614</v>
      </c>
      <c r="Y164" s="7">
        <f t="shared" si="146"/>
        <v>626380.61640800606</v>
      </c>
      <c r="Z164" s="7">
        <f t="shared" si="166"/>
        <v>5626.5067525070672</v>
      </c>
      <c r="AA164" s="7">
        <f t="shared" si="134"/>
        <v>1450.6359764536928</v>
      </c>
      <c r="AB164" s="65">
        <f t="shared" si="147"/>
        <v>2.7790821205912752E-2</v>
      </c>
      <c r="AC164" s="7">
        <f t="shared" si="148"/>
        <v>4175.8707760533744</v>
      </c>
      <c r="AD164" s="65">
        <f t="shared" si="135"/>
        <v>8.0000000000000016E-2</v>
      </c>
      <c r="AE164" s="7">
        <f t="shared" si="149"/>
        <v>141870.01956844766</v>
      </c>
      <c r="AF164" s="7">
        <f t="shared" si="167"/>
        <v>741491.54057516216</v>
      </c>
      <c r="AG164" s="7">
        <f t="shared" si="136"/>
        <v>624929.98043155239</v>
      </c>
      <c r="AH164" s="7">
        <f t="shared" si="137"/>
        <v>883361.56014360976</v>
      </c>
      <c r="AJ164">
        <v>157</v>
      </c>
      <c r="AK164" s="160">
        <v>49614</v>
      </c>
      <c r="AL164" s="7">
        <f t="shared" si="168"/>
        <v>621837.86546924151</v>
      </c>
      <c r="AM164" s="7">
        <f t="shared" si="169"/>
        <v>5493.4490989467549</v>
      </c>
      <c r="AN164" s="7">
        <f t="shared" si="170"/>
        <v>1477.4128844579036</v>
      </c>
      <c r="AO164" s="65">
        <f t="shared" si="150"/>
        <v>2.8510574215541696E-2</v>
      </c>
      <c r="AP164" s="7">
        <f t="shared" si="151"/>
        <v>4016.0362144888513</v>
      </c>
      <c r="AQ164" s="65">
        <f t="shared" si="152"/>
        <v>7.7499999999999999E-2</v>
      </c>
      <c r="AR164" s="7">
        <f t="shared" si="171"/>
        <v>146439.54741521619</v>
      </c>
      <c r="AS164" s="7">
        <f t="shared" si="172"/>
        <v>716031.96111942432</v>
      </c>
      <c r="AT164" s="7">
        <f t="shared" si="153"/>
        <v>620360.45258478366</v>
      </c>
      <c r="AU164" s="7">
        <f t="shared" si="138"/>
        <v>862471.50853464054</v>
      </c>
      <c r="AW164">
        <v>157</v>
      </c>
      <c r="AX164" s="160">
        <v>49614</v>
      </c>
      <c r="AY164" s="7">
        <f t="shared" si="173"/>
        <v>617188.77353304625</v>
      </c>
      <c r="AZ164" s="7">
        <f t="shared" si="174"/>
        <v>5361.5768515826985</v>
      </c>
      <c r="BA164" s="7">
        <f t="shared" si="175"/>
        <v>1504.1470170011598</v>
      </c>
      <c r="BB164" s="65">
        <f t="shared" si="154"/>
        <v>2.9245127225321244E-2</v>
      </c>
      <c r="BC164" s="7">
        <f t="shared" si="155"/>
        <v>3857.4298345815387</v>
      </c>
      <c r="BD164" s="65">
        <f t="shared" si="156"/>
        <v>7.4999999999999997E-2</v>
      </c>
      <c r="BE164" s="7">
        <f t="shared" si="176"/>
        <v>151115.37348395505</v>
      </c>
      <c r="BF164" s="7">
        <f t="shared" si="177"/>
        <v>690652.19221452891</v>
      </c>
      <c r="BG164" s="7">
        <f t="shared" si="157"/>
        <v>615684.62651604507</v>
      </c>
      <c r="BH164" s="7">
        <f t="shared" si="139"/>
        <v>841767.56569848396</v>
      </c>
      <c r="BJ164">
        <v>157</v>
      </c>
      <c r="BK164" s="160">
        <v>49614</v>
      </c>
      <c r="BL164" s="7">
        <f t="shared" si="178"/>
        <v>612433.30559906003</v>
      </c>
      <c r="BM164" s="7">
        <f t="shared" si="179"/>
        <v>5230.927715470877</v>
      </c>
      <c r="BN164" s="7">
        <f t="shared" si="180"/>
        <v>1530.8098274765562</v>
      </c>
      <c r="BO164" s="65">
        <f t="shared" si="158"/>
        <v>2.9994642292927039E-2</v>
      </c>
      <c r="BP164" s="7">
        <f t="shared" si="159"/>
        <v>3700.1178879943209</v>
      </c>
      <c r="BQ164" s="65">
        <f t="shared" si="160"/>
        <v>7.2499999999999995E-2</v>
      </c>
      <c r="BR164" s="7">
        <f t="shared" si="181"/>
        <v>155897.50422841645</v>
      </c>
      <c r="BS164" s="7">
        <f t="shared" si="182"/>
        <v>665358.14710051054</v>
      </c>
      <c r="BT164" s="7">
        <f t="shared" si="161"/>
        <v>610902.49577158352</v>
      </c>
      <c r="BU164" s="7">
        <f t="shared" si="140"/>
        <v>821255.65132892702</v>
      </c>
      <c r="BW164">
        <v>157</v>
      </c>
      <c r="BX164" s="160">
        <v>49614</v>
      </c>
      <c r="BY164" s="7">
        <f t="shared" si="183"/>
        <v>607571.58443107491</v>
      </c>
      <c r="BZ164" s="7">
        <f t="shared" si="184"/>
        <v>5101.5395330339725</v>
      </c>
      <c r="CA164" s="7">
        <f t="shared" si="185"/>
        <v>1557.3719571860352</v>
      </c>
      <c r="CB164" s="65">
        <f t="shared" si="162"/>
        <v>3.0759278355211674E-2</v>
      </c>
      <c r="CC164" s="7">
        <f t="shared" si="163"/>
        <v>3544.1675758479373</v>
      </c>
      <c r="CD164" s="65">
        <f t="shared" si="164"/>
        <v>7.0000000000000007E-2</v>
      </c>
      <c r="CE164" s="7">
        <f t="shared" si="186"/>
        <v>160785.78752611109</v>
      </c>
      <c r="CF164" s="7">
        <f t="shared" si="187"/>
        <v>640155.91916022194</v>
      </c>
      <c r="CG164" s="7">
        <f t="shared" si="165"/>
        <v>606014.21247388888</v>
      </c>
      <c r="CH164" s="7">
        <f t="shared" si="141"/>
        <v>800941.70668633305</v>
      </c>
    </row>
    <row r="165" spans="10:86" x14ac:dyDescent="0.3">
      <c r="J165">
        <v>158</v>
      </c>
      <c r="K165" s="160">
        <v>49644</v>
      </c>
      <c r="L165" s="7">
        <f t="shared" si="142"/>
        <v>629393.3687348736</v>
      </c>
      <c r="M165" s="7">
        <f t="shared" si="143"/>
        <v>5760.7123198624959</v>
      </c>
      <c r="N165" s="7">
        <f t="shared" si="128"/>
        <v>1433.6329098102397</v>
      </c>
      <c r="O165" s="65">
        <f t="shared" si="129"/>
        <v>2.7333613241434927E-2</v>
      </c>
      <c r="P165" s="7">
        <f t="shared" si="130"/>
        <v>4327.0794100522562</v>
      </c>
      <c r="Q165" s="65">
        <f t="shared" si="131"/>
        <v>8.2500000000000004E-2</v>
      </c>
      <c r="R165" s="7">
        <f t="shared" si="144"/>
        <v>138840.26417493605</v>
      </c>
      <c r="S165" s="7">
        <f t="shared" si="145"/>
        <v>771352.28236333886</v>
      </c>
      <c r="T165" s="7">
        <f t="shared" si="132"/>
        <v>627959.73582506331</v>
      </c>
      <c r="U165" s="7">
        <f t="shared" si="133"/>
        <v>910192.54653827497</v>
      </c>
      <c r="W165">
        <v>158</v>
      </c>
      <c r="X165" s="160">
        <v>49644</v>
      </c>
      <c r="Y165" s="7">
        <f t="shared" si="146"/>
        <v>624929.98043155239</v>
      </c>
      <c r="Z165" s="7">
        <f t="shared" si="166"/>
        <v>5626.5067525070672</v>
      </c>
      <c r="AA165" s="7">
        <f t="shared" si="134"/>
        <v>1460.3068829633839</v>
      </c>
      <c r="AB165" s="65">
        <f t="shared" si="147"/>
        <v>2.8041033626614351E-2</v>
      </c>
      <c r="AC165" s="7">
        <f t="shared" si="148"/>
        <v>4166.1998695436832</v>
      </c>
      <c r="AD165" s="65">
        <f t="shared" si="135"/>
        <v>8.0000000000000016E-2</v>
      </c>
      <c r="AE165" s="7">
        <f t="shared" si="149"/>
        <v>143330.32645141103</v>
      </c>
      <c r="AF165" s="7">
        <f t="shared" si="167"/>
        <v>745657.74044470582</v>
      </c>
      <c r="AG165" s="7">
        <f t="shared" si="136"/>
        <v>623469.67354858899</v>
      </c>
      <c r="AH165" s="7">
        <f t="shared" si="137"/>
        <v>888988.06689611683</v>
      </c>
      <c r="AJ165">
        <v>158</v>
      </c>
      <c r="AK165" s="160">
        <v>49644</v>
      </c>
      <c r="AL165" s="7">
        <f t="shared" si="168"/>
        <v>620360.45258478366</v>
      </c>
      <c r="AM165" s="7">
        <f t="shared" si="169"/>
        <v>5493.4490989467549</v>
      </c>
      <c r="AN165" s="7">
        <f t="shared" si="170"/>
        <v>1486.9545093366937</v>
      </c>
      <c r="AO165" s="65">
        <f t="shared" si="150"/>
        <v>2.8763042579026569E-2</v>
      </c>
      <c r="AP165" s="7">
        <f t="shared" si="151"/>
        <v>4006.4945896100612</v>
      </c>
      <c r="AQ165" s="65">
        <f t="shared" si="152"/>
        <v>7.7499999999999999E-2</v>
      </c>
      <c r="AR165" s="7">
        <f t="shared" si="171"/>
        <v>147926.5019245529</v>
      </c>
      <c r="AS165" s="7">
        <f t="shared" si="172"/>
        <v>720038.45570903434</v>
      </c>
      <c r="AT165" s="7">
        <f t="shared" si="153"/>
        <v>618873.49807544693</v>
      </c>
      <c r="AU165" s="7">
        <f t="shared" si="138"/>
        <v>867964.9576335873</v>
      </c>
      <c r="AW165">
        <v>158</v>
      </c>
      <c r="AX165" s="160">
        <v>49644</v>
      </c>
      <c r="AY165" s="7">
        <f t="shared" si="173"/>
        <v>615684.62651604507</v>
      </c>
      <c r="AZ165" s="7">
        <f t="shared" si="174"/>
        <v>5361.5768515826985</v>
      </c>
      <c r="BA165" s="7">
        <f t="shared" si="175"/>
        <v>1513.5479358574171</v>
      </c>
      <c r="BB165" s="65">
        <f t="shared" si="154"/>
        <v>2.9499803061617744E-2</v>
      </c>
      <c r="BC165" s="7">
        <f t="shared" si="155"/>
        <v>3848.0289157252814</v>
      </c>
      <c r="BD165" s="65">
        <f t="shared" si="156"/>
        <v>7.4999999999999997E-2</v>
      </c>
      <c r="BE165" s="7">
        <f t="shared" si="176"/>
        <v>152628.92141981245</v>
      </c>
      <c r="BF165" s="7">
        <f t="shared" si="177"/>
        <v>694500.22113025421</v>
      </c>
      <c r="BG165" s="7">
        <f t="shared" si="157"/>
        <v>614171.07858018763</v>
      </c>
      <c r="BH165" s="7">
        <f t="shared" si="139"/>
        <v>847129.1425500667</v>
      </c>
      <c r="BJ165">
        <v>158</v>
      </c>
      <c r="BK165" s="160">
        <v>49644</v>
      </c>
      <c r="BL165" s="7">
        <f t="shared" si="178"/>
        <v>610902.49577158352</v>
      </c>
      <c r="BM165" s="7">
        <f t="shared" si="179"/>
        <v>5230.927715470877</v>
      </c>
      <c r="BN165" s="7">
        <f t="shared" si="180"/>
        <v>1540.0584701842267</v>
      </c>
      <c r="BO165" s="65">
        <f t="shared" si="158"/>
        <v>3.0251475104663278E-2</v>
      </c>
      <c r="BP165" s="7">
        <f t="shared" si="159"/>
        <v>3690.8692452866503</v>
      </c>
      <c r="BQ165" s="65">
        <f t="shared" si="160"/>
        <v>7.2499999999999995E-2</v>
      </c>
      <c r="BR165" s="7">
        <f t="shared" si="181"/>
        <v>157437.56269860067</v>
      </c>
      <c r="BS165" s="7">
        <f t="shared" si="182"/>
        <v>669049.01634579722</v>
      </c>
      <c r="BT165" s="7">
        <f t="shared" si="161"/>
        <v>609362.4373013993</v>
      </c>
      <c r="BU165" s="7">
        <f t="shared" si="140"/>
        <v>826486.57904439792</v>
      </c>
      <c r="BW165">
        <v>158</v>
      </c>
      <c r="BX165" s="160">
        <v>49644</v>
      </c>
      <c r="BY165" s="7">
        <f t="shared" si="183"/>
        <v>606014.21247388888</v>
      </c>
      <c r="BZ165" s="7">
        <f t="shared" si="184"/>
        <v>5101.5395330339725</v>
      </c>
      <c r="CA165" s="7">
        <f t="shared" si="185"/>
        <v>1566.4566269362872</v>
      </c>
      <c r="CB165" s="65">
        <f t="shared" si="162"/>
        <v>3.1018215639695691E-2</v>
      </c>
      <c r="CC165" s="7">
        <f t="shared" si="163"/>
        <v>3535.0829060976853</v>
      </c>
      <c r="CD165" s="65">
        <f t="shared" si="164"/>
        <v>7.0000000000000007E-2</v>
      </c>
      <c r="CE165" s="7">
        <f t="shared" si="186"/>
        <v>162352.24415304739</v>
      </c>
      <c r="CF165" s="7">
        <f t="shared" si="187"/>
        <v>643691.00206631958</v>
      </c>
      <c r="CG165" s="7">
        <f t="shared" si="165"/>
        <v>604447.75584695255</v>
      </c>
      <c r="CH165" s="7">
        <f t="shared" si="141"/>
        <v>806043.24621936702</v>
      </c>
    </row>
    <row r="166" spans="10:86" x14ac:dyDescent="0.3">
      <c r="J166">
        <v>159</v>
      </c>
      <c r="K166" s="160">
        <v>49675</v>
      </c>
      <c r="L166" s="7">
        <f t="shared" si="142"/>
        <v>627959.73582506331</v>
      </c>
      <c r="M166" s="7">
        <f t="shared" si="143"/>
        <v>5760.7123198624959</v>
      </c>
      <c r="N166" s="7">
        <f t="shared" si="128"/>
        <v>1443.4891360651854</v>
      </c>
      <c r="O166" s="65">
        <f t="shared" si="129"/>
        <v>2.7584363526147706E-2</v>
      </c>
      <c r="P166" s="7">
        <f t="shared" si="130"/>
        <v>4317.2231837973104</v>
      </c>
      <c r="Q166" s="65">
        <f t="shared" si="131"/>
        <v>8.2500000000000004E-2</v>
      </c>
      <c r="R166" s="7">
        <f t="shared" si="144"/>
        <v>140283.75331100123</v>
      </c>
      <c r="S166" s="7">
        <f t="shared" si="145"/>
        <v>775669.50554713618</v>
      </c>
      <c r="T166" s="7">
        <f t="shared" si="132"/>
        <v>626516.24668899807</v>
      </c>
      <c r="U166" s="7">
        <f t="shared" si="133"/>
        <v>915953.25885813741</v>
      </c>
      <c r="W166">
        <v>159</v>
      </c>
      <c r="X166" s="160">
        <v>49675</v>
      </c>
      <c r="Y166" s="7">
        <f t="shared" si="146"/>
        <v>623469.67354858899</v>
      </c>
      <c r="Z166" s="7">
        <f t="shared" si="166"/>
        <v>5626.5067525070672</v>
      </c>
      <c r="AA166" s="7">
        <f t="shared" si="134"/>
        <v>1470.0422621831403</v>
      </c>
      <c r="AB166" s="65">
        <f t="shared" si="147"/>
        <v>2.8294090145224847E-2</v>
      </c>
      <c r="AC166" s="7">
        <f t="shared" si="148"/>
        <v>4156.4644903239268</v>
      </c>
      <c r="AD166" s="65">
        <f t="shared" si="135"/>
        <v>0.08</v>
      </c>
      <c r="AE166" s="7">
        <f t="shared" si="149"/>
        <v>144800.36871359419</v>
      </c>
      <c r="AF166" s="7">
        <f t="shared" si="167"/>
        <v>749814.20493502973</v>
      </c>
      <c r="AG166" s="7">
        <f t="shared" si="136"/>
        <v>621999.63128640584</v>
      </c>
      <c r="AH166" s="7">
        <f t="shared" si="137"/>
        <v>894614.57364862389</v>
      </c>
      <c r="AJ166">
        <v>159</v>
      </c>
      <c r="AK166" s="160">
        <v>49675</v>
      </c>
      <c r="AL166" s="7">
        <f t="shared" si="168"/>
        <v>618873.49807544693</v>
      </c>
      <c r="AM166" s="7">
        <f t="shared" si="169"/>
        <v>5493.4490989467549</v>
      </c>
      <c r="AN166" s="7">
        <f t="shared" si="170"/>
        <v>1496.5577572094935</v>
      </c>
      <c r="AO166" s="65">
        <f t="shared" si="150"/>
        <v>2.9018358585981292E-2</v>
      </c>
      <c r="AP166" s="7">
        <f t="shared" si="151"/>
        <v>3996.8913417372614</v>
      </c>
      <c r="AQ166" s="65">
        <f t="shared" si="152"/>
        <v>7.7499999999999999E-2</v>
      </c>
      <c r="AR166" s="7">
        <f t="shared" si="171"/>
        <v>149423.05968176239</v>
      </c>
      <c r="AS166" s="7">
        <f t="shared" si="172"/>
        <v>724035.34705077158</v>
      </c>
      <c r="AT166" s="7">
        <f t="shared" si="153"/>
        <v>617376.94031823741</v>
      </c>
      <c r="AU166" s="7">
        <f t="shared" si="138"/>
        <v>873458.40673253394</v>
      </c>
      <c r="AW166">
        <v>159</v>
      </c>
      <c r="AX166" s="160">
        <v>49675</v>
      </c>
      <c r="AY166" s="7">
        <f t="shared" si="173"/>
        <v>614171.07858018763</v>
      </c>
      <c r="AZ166" s="7">
        <f t="shared" si="174"/>
        <v>5361.5768515826985</v>
      </c>
      <c r="BA166" s="7">
        <f t="shared" si="175"/>
        <v>1523.007610456526</v>
      </c>
      <c r="BB166" s="65">
        <f t="shared" si="154"/>
        <v>2.9757329778093977E-2</v>
      </c>
      <c r="BC166" s="7">
        <f t="shared" si="155"/>
        <v>3838.5692411261725</v>
      </c>
      <c r="BD166" s="65">
        <f t="shared" si="156"/>
        <v>7.4999999999999997E-2</v>
      </c>
      <c r="BE166" s="7">
        <f t="shared" si="176"/>
        <v>154151.92903026898</v>
      </c>
      <c r="BF166" s="7">
        <f t="shared" si="177"/>
        <v>698338.7903713804</v>
      </c>
      <c r="BG166" s="7">
        <f t="shared" si="157"/>
        <v>612648.07096973108</v>
      </c>
      <c r="BH166" s="7">
        <f t="shared" si="139"/>
        <v>852490.71940164943</v>
      </c>
      <c r="BJ166">
        <v>159</v>
      </c>
      <c r="BK166" s="160">
        <v>49675</v>
      </c>
      <c r="BL166" s="7">
        <f t="shared" si="178"/>
        <v>609362.4373013993</v>
      </c>
      <c r="BM166" s="7">
        <f t="shared" si="179"/>
        <v>5230.927715470877</v>
      </c>
      <c r="BN166" s="7">
        <f t="shared" si="180"/>
        <v>1549.3629901082563</v>
      </c>
      <c r="BO166" s="65">
        <f t="shared" si="158"/>
        <v>3.05111617375638E-2</v>
      </c>
      <c r="BP166" s="7">
        <f t="shared" si="159"/>
        <v>3681.5647253626207</v>
      </c>
      <c r="BQ166" s="65">
        <f t="shared" si="160"/>
        <v>7.2499999999999995E-2</v>
      </c>
      <c r="BR166" s="7">
        <f t="shared" si="181"/>
        <v>158986.92568870893</v>
      </c>
      <c r="BS166" s="7">
        <f t="shared" si="182"/>
        <v>672730.5810711598</v>
      </c>
      <c r="BT166" s="7">
        <f t="shared" si="161"/>
        <v>607813.0743112911</v>
      </c>
      <c r="BU166" s="7">
        <f t="shared" si="140"/>
        <v>831717.5067598687</v>
      </c>
      <c r="BW166">
        <v>159</v>
      </c>
      <c r="BX166" s="160">
        <v>49675</v>
      </c>
      <c r="BY166" s="7">
        <f t="shared" si="183"/>
        <v>604447.75584695255</v>
      </c>
      <c r="BZ166" s="7">
        <f t="shared" si="184"/>
        <v>5101.5395330339725</v>
      </c>
      <c r="CA166" s="7">
        <f t="shared" si="185"/>
        <v>1575.5942905934157</v>
      </c>
      <c r="CB166" s="65">
        <f t="shared" si="162"/>
        <v>3.1280009404002676E-2</v>
      </c>
      <c r="CC166" s="7">
        <f t="shared" si="163"/>
        <v>3525.9452424405567</v>
      </c>
      <c r="CD166" s="65">
        <f t="shared" si="164"/>
        <v>7.0000000000000007E-2</v>
      </c>
      <c r="CE166" s="7">
        <f t="shared" si="186"/>
        <v>163927.83844364079</v>
      </c>
      <c r="CF166" s="7">
        <f t="shared" si="187"/>
        <v>647216.94730876014</v>
      </c>
      <c r="CG166" s="7">
        <f t="shared" si="165"/>
        <v>602872.16155635915</v>
      </c>
      <c r="CH166" s="7">
        <f t="shared" si="141"/>
        <v>811144.78575240099</v>
      </c>
    </row>
    <row r="167" spans="10:86" x14ac:dyDescent="0.3">
      <c r="J167">
        <v>160</v>
      </c>
      <c r="K167" s="160">
        <v>49706</v>
      </c>
      <c r="L167" s="7">
        <f t="shared" si="142"/>
        <v>626516.24668899807</v>
      </c>
      <c r="M167" s="7">
        <f t="shared" si="143"/>
        <v>5760.7123198624959</v>
      </c>
      <c r="N167" s="7">
        <f t="shared" si="128"/>
        <v>1453.4131238756345</v>
      </c>
      <c r="O167" s="65">
        <f t="shared" si="129"/>
        <v>2.7837997144813525E-2</v>
      </c>
      <c r="P167" s="7">
        <f t="shared" si="130"/>
        <v>4307.2991959868614</v>
      </c>
      <c r="Q167" s="65">
        <f t="shared" si="131"/>
        <v>8.249999999999999E-2</v>
      </c>
      <c r="R167" s="7">
        <f t="shared" si="144"/>
        <v>141737.16643487685</v>
      </c>
      <c r="S167" s="7">
        <f t="shared" si="145"/>
        <v>779976.80474312301</v>
      </c>
      <c r="T167" s="7">
        <f t="shared" si="132"/>
        <v>625062.83356512245</v>
      </c>
      <c r="U167" s="7">
        <f t="shared" si="133"/>
        <v>921713.97117799986</v>
      </c>
      <c r="W167">
        <v>160</v>
      </c>
      <c r="X167" s="160">
        <v>49706</v>
      </c>
      <c r="Y167" s="7">
        <f t="shared" si="146"/>
        <v>621999.63128640584</v>
      </c>
      <c r="Z167" s="7">
        <f t="shared" si="166"/>
        <v>5626.5067525070672</v>
      </c>
      <c r="AA167" s="7">
        <f t="shared" si="134"/>
        <v>1479.8425439310276</v>
      </c>
      <c r="AB167" s="65">
        <f t="shared" si="147"/>
        <v>2.8550033848806954E-2</v>
      </c>
      <c r="AC167" s="7">
        <f t="shared" si="148"/>
        <v>4146.6642085760395</v>
      </c>
      <c r="AD167" s="65">
        <f t="shared" si="135"/>
        <v>8.0000000000000016E-2</v>
      </c>
      <c r="AE167" s="7">
        <f t="shared" si="149"/>
        <v>146280.21125752522</v>
      </c>
      <c r="AF167" s="7">
        <f t="shared" si="167"/>
        <v>753960.86914360581</v>
      </c>
      <c r="AG167" s="7">
        <f t="shared" si="136"/>
        <v>620519.78874247486</v>
      </c>
      <c r="AH167" s="7">
        <f t="shared" si="137"/>
        <v>900241.08040113107</v>
      </c>
      <c r="AJ167">
        <v>160</v>
      </c>
      <c r="AK167" s="160">
        <v>49706</v>
      </c>
      <c r="AL167" s="7">
        <f t="shared" si="168"/>
        <v>617376.94031823741</v>
      </c>
      <c r="AM167" s="7">
        <f t="shared" si="169"/>
        <v>5493.4490989467549</v>
      </c>
      <c r="AN167" s="7">
        <f t="shared" si="170"/>
        <v>1506.2230260581382</v>
      </c>
      <c r="AO167" s="65">
        <f t="shared" si="150"/>
        <v>2.9276565307704498E-2</v>
      </c>
      <c r="AP167" s="7">
        <f t="shared" si="151"/>
        <v>3987.2260728886167</v>
      </c>
      <c r="AQ167" s="65">
        <f t="shared" si="152"/>
        <v>7.7499999999999999E-2</v>
      </c>
      <c r="AR167" s="7">
        <f t="shared" si="171"/>
        <v>150929.28270782053</v>
      </c>
      <c r="AS167" s="7">
        <f t="shared" si="172"/>
        <v>728022.57312366017</v>
      </c>
      <c r="AT167" s="7">
        <f t="shared" si="153"/>
        <v>615870.71729217924</v>
      </c>
      <c r="AU167" s="7">
        <f t="shared" si="138"/>
        <v>878951.8558314807</v>
      </c>
      <c r="AW167">
        <v>160</v>
      </c>
      <c r="AX167" s="160">
        <v>49706</v>
      </c>
      <c r="AY167" s="7">
        <f t="shared" si="173"/>
        <v>612648.07096973108</v>
      </c>
      <c r="AZ167" s="7">
        <f t="shared" si="174"/>
        <v>5361.5768515826985</v>
      </c>
      <c r="BA167" s="7">
        <f t="shared" si="175"/>
        <v>1532.5264080218794</v>
      </c>
      <c r="BB167" s="65">
        <f t="shared" si="154"/>
        <v>3.0017750430770814E-2</v>
      </c>
      <c r="BC167" s="7">
        <f t="shared" si="155"/>
        <v>3829.0504435608191</v>
      </c>
      <c r="BD167" s="65">
        <f t="shared" si="156"/>
        <v>7.4999999999999997E-2</v>
      </c>
      <c r="BE167" s="7">
        <f t="shared" si="176"/>
        <v>155684.45543829087</v>
      </c>
      <c r="BF167" s="7">
        <f t="shared" si="177"/>
        <v>702167.84081494121</v>
      </c>
      <c r="BG167" s="7">
        <f t="shared" si="157"/>
        <v>611115.54456170916</v>
      </c>
      <c r="BH167" s="7">
        <f t="shared" si="139"/>
        <v>857852.29625323205</v>
      </c>
      <c r="BJ167">
        <v>160</v>
      </c>
      <c r="BK167" s="160">
        <v>49706</v>
      </c>
      <c r="BL167" s="7">
        <f t="shared" si="178"/>
        <v>607813.0743112911</v>
      </c>
      <c r="BM167" s="7">
        <f t="shared" si="179"/>
        <v>5230.927715470877</v>
      </c>
      <c r="BN167" s="7">
        <f t="shared" si="180"/>
        <v>1558.7237248401602</v>
      </c>
      <c r="BO167" s="65">
        <f t="shared" si="158"/>
        <v>3.0773745232900877E-2</v>
      </c>
      <c r="BP167" s="7">
        <f t="shared" si="159"/>
        <v>3672.2039906307168</v>
      </c>
      <c r="BQ167" s="65">
        <f t="shared" si="160"/>
        <v>7.2499999999999995E-2</v>
      </c>
      <c r="BR167" s="7">
        <f t="shared" si="181"/>
        <v>160545.64941354908</v>
      </c>
      <c r="BS167" s="7">
        <f t="shared" si="182"/>
        <v>676402.78506179049</v>
      </c>
      <c r="BT167" s="7">
        <f t="shared" si="161"/>
        <v>606254.35058645089</v>
      </c>
      <c r="BU167" s="7">
        <f t="shared" si="140"/>
        <v>836948.4344753396</v>
      </c>
      <c r="BW167">
        <v>160</v>
      </c>
      <c r="BX167" s="160">
        <v>49706</v>
      </c>
      <c r="BY167" s="7">
        <f t="shared" si="183"/>
        <v>602872.16155635915</v>
      </c>
      <c r="BZ167" s="7">
        <f t="shared" si="184"/>
        <v>5101.5395330339725</v>
      </c>
      <c r="CA167" s="7">
        <f t="shared" si="185"/>
        <v>1584.785257288544</v>
      </c>
      <c r="CB167" s="65">
        <f t="shared" si="162"/>
        <v>3.1544702675219971E-2</v>
      </c>
      <c r="CC167" s="7">
        <f t="shared" si="163"/>
        <v>3516.7542757454285</v>
      </c>
      <c r="CD167" s="65">
        <f t="shared" si="164"/>
        <v>7.0000000000000007E-2</v>
      </c>
      <c r="CE167" s="7">
        <f t="shared" si="186"/>
        <v>165512.62370092934</v>
      </c>
      <c r="CF167" s="7">
        <f t="shared" si="187"/>
        <v>650733.70158450562</v>
      </c>
      <c r="CG167" s="7">
        <f t="shared" si="165"/>
        <v>601287.37629907066</v>
      </c>
      <c r="CH167" s="7">
        <f t="shared" si="141"/>
        <v>816246.32528543496</v>
      </c>
    </row>
    <row r="168" spans="10:86" x14ac:dyDescent="0.3">
      <c r="J168">
        <v>161</v>
      </c>
      <c r="K168" s="160">
        <v>49735</v>
      </c>
      <c r="L168" s="7">
        <f t="shared" si="142"/>
        <v>625062.83356512245</v>
      </c>
      <c r="M168" s="7">
        <f t="shared" si="143"/>
        <v>5760.7123198624959</v>
      </c>
      <c r="N168" s="7">
        <f t="shared" si="128"/>
        <v>1463.405339102279</v>
      </c>
      <c r="O168" s="65">
        <f t="shared" si="129"/>
        <v>2.8094558060774162E-2</v>
      </c>
      <c r="P168" s="7">
        <f t="shared" si="130"/>
        <v>4297.3069807602169</v>
      </c>
      <c r="Q168" s="65">
        <f t="shared" si="131"/>
        <v>8.2500000000000004E-2</v>
      </c>
      <c r="R168" s="7">
        <f t="shared" si="144"/>
        <v>143200.57177397914</v>
      </c>
      <c r="S168" s="7">
        <f t="shared" si="145"/>
        <v>784274.11172388319</v>
      </c>
      <c r="T168" s="7">
        <f t="shared" si="132"/>
        <v>623599.42822602019</v>
      </c>
      <c r="U168" s="7">
        <f t="shared" si="133"/>
        <v>927474.68349786231</v>
      </c>
      <c r="W168">
        <v>161</v>
      </c>
      <c r="X168" s="160">
        <v>49735</v>
      </c>
      <c r="Y168" s="7">
        <f t="shared" si="146"/>
        <v>620519.78874247486</v>
      </c>
      <c r="Z168" s="7">
        <f t="shared" si="166"/>
        <v>5626.5067525070672</v>
      </c>
      <c r="AA168" s="7">
        <f t="shared" si="134"/>
        <v>1489.7081608905683</v>
      </c>
      <c r="AB168" s="65">
        <f t="shared" si="147"/>
        <v>2.8808908684306016E-2</v>
      </c>
      <c r="AC168" s="7">
        <f t="shared" si="148"/>
        <v>4136.7985916164989</v>
      </c>
      <c r="AD168" s="65">
        <f t="shared" si="135"/>
        <v>7.9999999999999988E-2</v>
      </c>
      <c r="AE168" s="7">
        <f t="shared" si="149"/>
        <v>147769.91941841578</v>
      </c>
      <c r="AF168" s="7">
        <f t="shared" si="167"/>
        <v>758097.66773522226</v>
      </c>
      <c r="AG168" s="7">
        <f t="shared" si="136"/>
        <v>619030.08058158425</v>
      </c>
      <c r="AH168" s="7">
        <f t="shared" si="137"/>
        <v>905867.58715363801</v>
      </c>
      <c r="AJ168">
        <v>161</v>
      </c>
      <c r="AK168" s="160">
        <v>49735</v>
      </c>
      <c r="AL168" s="7">
        <f t="shared" si="168"/>
        <v>615870.71729217924</v>
      </c>
      <c r="AM168" s="7">
        <f t="shared" si="169"/>
        <v>5493.4490989467549</v>
      </c>
      <c r="AN168" s="7">
        <f t="shared" si="170"/>
        <v>1515.9507164347642</v>
      </c>
      <c r="AO168" s="65">
        <f t="shared" si="150"/>
        <v>2.953770667519311E-2</v>
      </c>
      <c r="AP168" s="7">
        <f t="shared" si="151"/>
        <v>3977.4983825119907</v>
      </c>
      <c r="AQ168" s="65">
        <f t="shared" si="152"/>
        <v>7.7499999999999999E-2</v>
      </c>
      <c r="AR168" s="7">
        <f t="shared" si="171"/>
        <v>152445.2334242553</v>
      </c>
      <c r="AS168" s="7">
        <f t="shared" si="172"/>
        <v>732000.07150617219</v>
      </c>
      <c r="AT168" s="7">
        <f t="shared" si="153"/>
        <v>614354.76657574449</v>
      </c>
      <c r="AU168" s="7">
        <f t="shared" si="138"/>
        <v>884445.30493042746</v>
      </c>
      <c r="AW168">
        <v>161</v>
      </c>
      <c r="AX168" s="160">
        <v>49735</v>
      </c>
      <c r="AY168" s="7">
        <f t="shared" si="173"/>
        <v>611115.54456170916</v>
      </c>
      <c r="AZ168" s="7">
        <f t="shared" si="174"/>
        <v>5361.5768515826985</v>
      </c>
      <c r="BA168" s="7">
        <f t="shared" si="175"/>
        <v>1542.1046980720166</v>
      </c>
      <c r="BB168" s="65">
        <f t="shared" si="154"/>
        <v>3.0281108935195117E-2</v>
      </c>
      <c r="BC168" s="7">
        <f t="shared" si="155"/>
        <v>3819.4721535106819</v>
      </c>
      <c r="BD168" s="65">
        <f t="shared" si="156"/>
        <v>7.4999999999999997E-2</v>
      </c>
      <c r="BE168" s="7">
        <f t="shared" si="176"/>
        <v>157226.56013636288</v>
      </c>
      <c r="BF168" s="7">
        <f t="shared" si="177"/>
        <v>705987.31296845188</v>
      </c>
      <c r="BG168" s="7">
        <f t="shared" si="157"/>
        <v>609573.43986363709</v>
      </c>
      <c r="BH168" s="7">
        <f t="shared" si="139"/>
        <v>863213.87310481479</v>
      </c>
      <c r="BJ168">
        <v>161</v>
      </c>
      <c r="BK168" s="160">
        <v>49735</v>
      </c>
      <c r="BL168" s="7">
        <f t="shared" si="178"/>
        <v>606254.35058645089</v>
      </c>
      <c r="BM168" s="7">
        <f t="shared" si="179"/>
        <v>5230.927715470877</v>
      </c>
      <c r="BN168" s="7">
        <f t="shared" si="180"/>
        <v>1568.1410140110697</v>
      </c>
      <c r="BO168" s="65">
        <f t="shared" si="158"/>
        <v>3.1039269491311409E-2</v>
      </c>
      <c r="BP168" s="7">
        <f t="shared" si="159"/>
        <v>3662.7867014598073</v>
      </c>
      <c r="BQ168" s="65">
        <f t="shared" si="160"/>
        <v>7.2499999999999995E-2</v>
      </c>
      <c r="BR168" s="7">
        <f t="shared" si="181"/>
        <v>162113.79042756016</v>
      </c>
      <c r="BS168" s="7">
        <f t="shared" si="182"/>
        <v>680065.57176325028</v>
      </c>
      <c r="BT168" s="7">
        <f t="shared" si="161"/>
        <v>604686.20957243978</v>
      </c>
      <c r="BU168" s="7">
        <f t="shared" si="140"/>
        <v>842179.3621908105</v>
      </c>
      <c r="BW168">
        <v>161</v>
      </c>
      <c r="BX168" s="160">
        <v>49735</v>
      </c>
      <c r="BY168" s="7">
        <f t="shared" si="183"/>
        <v>601287.37629907066</v>
      </c>
      <c r="BZ168" s="7">
        <f t="shared" si="184"/>
        <v>5101.5395330339725</v>
      </c>
      <c r="CA168" s="7">
        <f t="shared" si="185"/>
        <v>1594.02983795606</v>
      </c>
      <c r="CB168" s="65">
        <f t="shared" si="162"/>
        <v>3.181233933964811E-2</v>
      </c>
      <c r="CC168" s="7">
        <f t="shared" si="163"/>
        <v>3507.5096950779125</v>
      </c>
      <c r="CD168" s="65">
        <f t="shared" si="164"/>
        <v>7.0000000000000007E-2</v>
      </c>
      <c r="CE168" s="7">
        <f t="shared" si="186"/>
        <v>167106.65353888541</v>
      </c>
      <c r="CF168" s="7">
        <f t="shared" si="187"/>
        <v>654241.21127958351</v>
      </c>
      <c r="CG168" s="7">
        <f t="shared" si="165"/>
        <v>599693.34646111459</v>
      </c>
      <c r="CH168" s="7">
        <f t="shared" si="141"/>
        <v>821347.86481846892</v>
      </c>
    </row>
    <row r="169" spans="10:86" x14ac:dyDescent="0.3">
      <c r="J169">
        <v>162</v>
      </c>
      <c r="K169" s="160">
        <v>49766</v>
      </c>
      <c r="L169" s="7">
        <f t="shared" si="142"/>
        <v>623599.42822602019</v>
      </c>
      <c r="M169" s="7">
        <f t="shared" si="143"/>
        <v>5760.7123198624959</v>
      </c>
      <c r="N169" s="7">
        <f t="shared" si="128"/>
        <v>1473.4662508086067</v>
      </c>
      <c r="O169" s="65">
        <f t="shared" si="129"/>
        <v>2.835409111904234E-2</v>
      </c>
      <c r="P169" s="7">
        <f t="shared" si="130"/>
        <v>4287.2460690538892</v>
      </c>
      <c r="Q169" s="65">
        <f t="shared" si="131"/>
        <v>8.2500000000000018E-2</v>
      </c>
      <c r="R169" s="7">
        <f t="shared" si="144"/>
        <v>144674.03802478776</v>
      </c>
      <c r="S169" s="7">
        <f t="shared" si="145"/>
        <v>788561.35779293708</v>
      </c>
      <c r="T169" s="7">
        <f t="shared" si="132"/>
        <v>622125.96197521163</v>
      </c>
      <c r="U169" s="7">
        <f t="shared" si="133"/>
        <v>933235.39581772487</v>
      </c>
      <c r="W169">
        <v>162</v>
      </c>
      <c r="X169" s="160">
        <v>49766</v>
      </c>
      <c r="Y169" s="7">
        <f t="shared" si="146"/>
        <v>619030.08058158425</v>
      </c>
      <c r="Z169" s="7">
        <f t="shared" si="166"/>
        <v>5626.5067525070672</v>
      </c>
      <c r="AA169" s="7">
        <f t="shared" si="134"/>
        <v>1499.6395486298388</v>
      </c>
      <c r="AB169" s="65">
        <f t="shared" si="147"/>
        <v>2.9070759480138625E-2</v>
      </c>
      <c r="AC169" s="7">
        <f t="shared" si="148"/>
        <v>4126.8672038772283</v>
      </c>
      <c r="AD169" s="65">
        <f t="shared" si="135"/>
        <v>0.08</v>
      </c>
      <c r="AE169" s="7">
        <f t="shared" si="149"/>
        <v>149269.55896704562</v>
      </c>
      <c r="AF169" s="7">
        <f t="shared" si="167"/>
        <v>762224.53493909945</v>
      </c>
      <c r="AG169" s="7">
        <f t="shared" si="136"/>
        <v>617530.44103295438</v>
      </c>
      <c r="AH169" s="7">
        <f t="shared" si="137"/>
        <v>911494.09390614508</v>
      </c>
      <c r="AJ169">
        <v>162</v>
      </c>
      <c r="AK169" s="160">
        <v>49766</v>
      </c>
      <c r="AL169" s="7">
        <f t="shared" si="168"/>
        <v>614354.76657574449</v>
      </c>
      <c r="AM169" s="7">
        <f t="shared" si="169"/>
        <v>5493.4490989467549</v>
      </c>
      <c r="AN169" s="7">
        <f t="shared" si="170"/>
        <v>1525.7412314784051</v>
      </c>
      <c r="AO169" s="65">
        <f t="shared" si="150"/>
        <v>2.9801827500728826E-2</v>
      </c>
      <c r="AP169" s="7">
        <f t="shared" si="151"/>
        <v>3967.7078674683498</v>
      </c>
      <c r="AQ169" s="65">
        <f t="shared" si="152"/>
        <v>7.7499999999999999E-2</v>
      </c>
      <c r="AR169" s="7">
        <f t="shared" si="171"/>
        <v>153970.97465573371</v>
      </c>
      <c r="AS169" s="7">
        <f t="shared" si="172"/>
        <v>735967.77937364054</v>
      </c>
      <c r="AT169" s="7">
        <f t="shared" si="153"/>
        <v>612829.02534426609</v>
      </c>
      <c r="AU169" s="7">
        <f t="shared" si="138"/>
        <v>889938.75402937422</v>
      </c>
      <c r="AW169">
        <v>162</v>
      </c>
      <c r="AX169" s="160">
        <v>49766</v>
      </c>
      <c r="AY169" s="7">
        <f t="shared" si="173"/>
        <v>609573.43986363709</v>
      </c>
      <c r="AZ169" s="7">
        <f t="shared" si="174"/>
        <v>5361.5768515826985</v>
      </c>
      <c r="BA169" s="7">
        <f t="shared" si="175"/>
        <v>1551.7428524349671</v>
      </c>
      <c r="BB169" s="65">
        <f t="shared" si="154"/>
        <v>3.0547450088024085E-2</v>
      </c>
      <c r="BC169" s="7">
        <f t="shared" si="155"/>
        <v>3809.8339991477314</v>
      </c>
      <c r="BD169" s="65">
        <f t="shared" si="156"/>
        <v>7.4999999999999997E-2</v>
      </c>
      <c r="BE169" s="7">
        <f t="shared" si="176"/>
        <v>158778.30298879783</v>
      </c>
      <c r="BF169" s="7">
        <f t="shared" si="177"/>
        <v>709797.14696759963</v>
      </c>
      <c r="BG169" s="7">
        <f t="shared" si="157"/>
        <v>608021.69701120211</v>
      </c>
      <c r="BH169" s="7">
        <f t="shared" si="139"/>
        <v>868575.44995639753</v>
      </c>
      <c r="BJ169">
        <v>162</v>
      </c>
      <c r="BK169" s="160">
        <v>49766</v>
      </c>
      <c r="BL169" s="7">
        <f t="shared" si="178"/>
        <v>604686.20957243978</v>
      </c>
      <c r="BM169" s="7">
        <f t="shared" si="179"/>
        <v>5230.927715470877</v>
      </c>
      <c r="BN169" s="7">
        <f t="shared" si="180"/>
        <v>1577.6151993040535</v>
      </c>
      <c r="BO169" s="65">
        <f t="shared" si="158"/>
        <v>3.1307779294379154E-2</v>
      </c>
      <c r="BP169" s="7">
        <f t="shared" si="159"/>
        <v>3653.3125161668236</v>
      </c>
      <c r="BQ169" s="65">
        <f t="shared" si="160"/>
        <v>7.2499999999999995E-2</v>
      </c>
      <c r="BR169" s="7">
        <f t="shared" si="181"/>
        <v>163691.4056268642</v>
      </c>
      <c r="BS169" s="7">
        <f t="shared" si="182"/>
        <v>683718.88427941711</v>
      </c>
      <c r="BT169" s="7">
        <f t="shared" si="161"/>
        <v>603108.59437313571</v>
      </c>
      <c r="BU169" s="7">
        <f t="shared" si="140"/>
        <v>847410.28990628128</v>
      </c>
      <c r="BW169">
        <v>162</v>
      </c>
      <c r="BX169" s="160">
        <v>49766</v>
      </c>
      <c r="BY169" s="7">
        <f t="shared" si="183"/>
        <v>599693.34646111459</v>
      </c>
      <c r="BZ169" s="7">
        <f t="shared" si="184"/>
        <v>5101.5395330339725</v>
      </c>
      <c r="CA169" s="7">
        <f t="shared" si="185"/>
        <v>1603.3283453441372</v>
      </c>
      <c r="CB169" s="65">
        <f t="shared" si="162"/>
        <v>3.208296416438098E-2</v>
      </c>
      <c r="CC169" s="7">
        <f t="shared" si="163"/>
        <v>3498.2111876898352</v>
      </c>
      <c r="CD169" s="65">
        <f t="shared" si="164"/>
        <v>7.0000000000000007E-2</v>
      </c>
      <c r="CE169" s="7">
        <f t="shared" si="186"/>
        <v>168709.98188422955</v>
      </c>
      <c r="CF169" s="7">
        <f t="shared" si="187"/>
        <v>657739.42246727331</v>
      </c>
      <c r="CG169" s="7">
        <f t="shared" si="165"/>
        <v>598090.01811577042</v>
      </c>
      <c r="CH169" s="7">
        <f t="shared" si="141"/>
        <v>826449.40435150289</v>
      </c>
    </row>
    <row r="170" spans="10:86" x14ac:dyDescent="0.3">
      <c r="J170">
        <v>163</v>
      </c>
      <c r="K170" s="160">
        <v>49796</v>
      </c>
      <c r="L170" s="7">
        <f t="shared" si="142"/>
        <v>622125.96197521163</v>
      </c>
      <c r="M170" s="7">
        <f t="shared" si="143"/>
        <v>5760.7123198624959</v>
      </c>
      <c r="N170" s="7">
        <f t="shared" si="128"/>
        <v>1483.5963312829163</v>
      </c>
      <c r="O170" s="65">
        <f t="shared" si="129"/>
        <v>2.8616642068546812E-2</v>
      </c>
      <c r="P170" s="7">
        <f t="shared" si="130"/>
        <v>4277.1159885795796</v>
      </c>
      <c r="Q170" s="65">
        <f t="shared" si="131"/>
        <v>8.249999999999999E-2</v>
      </c>
      <c r="R170" s="7">
        <f t="shared" si="144"/>
        <v>146157.63435607069</v>
      </c>
      <c r="S170" s="7">
        <f t="shared" si="145"/>
        <v>792838.47378151666</v>
      </c>
      <c r="T170" s="7">
        <f t="shared" si="132"/>
        <v>620642.36564392876</v>
      </c>
      <c r="U170" s="7">
        <f t="shared" si="133"/>
        <v>938996.10813758732</v>
      </c>
      <c r="W170">
        <v>163</v>
      </c>
      <c r="X170" s="160">
        <v>49796</v>
      </c>
      <c r="Y170" s="7">
        <f t="shared" si="146"/>
        <v>617530.44103295438</v>
      </c>
      <c r="Z170" s="7">
        <f t="shared" si="166"/>
        <v>5626.5067525070672</v>
      </c>
      <c r="AA170" s="7">
        <f t="shared" si="134"/>
        <v>1509.6371456207044</v>
      </c>
      <c r="AB170" s="65">
        <f t="shared" si="147"/>
        <v>2.9335631968435569E-2</v>
      </c>
      <c r="AC170" s="7">
        <f t="shared" si="148"/>
        <v>4116.8696068863628</v>
      </c>
      <c r="AD170" s="65">
        <f t="shared" si="135"/>
        <v>0.08</v>
      </c>
      <c r="AE170" s="7">
        <f t="shared" si="149"/>
        <v>150779.19611266634</v>
      </c>
      <c r="AF170" s="7">
        <f t="shared" si="167"/>
        <v>766341.40454598586</v>
      </c>
      <c r="AG170" s="7">
        <f t="shared" si="136"/>
        <v>616020.80388733372</v>
      </c>
      <c r="AH170" s="7">
        <f t="shared" si="137"/>
        <v>917120.60065865214</v>
      </c>
      <c r="AJ170">
        <v>163</v>
      </c>
      <c r="AK170" s="160">
        <v>49796</v>
      </c>
      <c r="AL170" s="7">
        <f t="shared" si="168"/>
        <v>612829.02534426609</v>
      </c>
      <c r="AM170" s="7">
        <f t="shared" si="169"/>
        <v>5493.4490989467549</v>
      </c>
      <c r="AN170" s="7">
        <f t="shared" si="170"/>
        <v>1535.5949769317031</v>
      </c>
      <c r="AO170" s="65">
        <f t="shared" si="150"/>
        <v>3.006897350011891E-2</v>
      </c>
      <c r="AP170" s="7">
        <f t="shared" si="151"/>
        <v>3957.8541220150519</v>
      </c>
      <c r="AQ170" s="65">
        <f t="shared" si="152"/>
        <v>7.7499999999999999E-2</v>
      </c>
      <c r="AR170" s="7">
        <f t="shared" si="171"/>
        <v>155506.5696326654</v>
      </c>
      <c r="AS170" s="7">
        <f t="shared" si="172"/>
        <v>739925.63349565561</v>
      </c>
      <c r="AT170" s="7">
        <f t="shared" si="153"/>
        <v>611293.4303673344</v>
      </c>
      <c r="AU170" s="7">
        <f t="shared" si="138"/>
        <v>895432.20312832098</v>
      </c>
      <c r="AW170">
        <v>163</v>
      </c>
      <c r="AX170" s="160">
        <v>49796</v>
      </c>
      <c r="AY170" s="7">
        <f t="shared" si="173"/>
        <v>608021.69701120211</v>
      </c>
      <c r="AZ170" s="7">
        <f t="shared" si="174"/>
        <v>5361.5768515826985</v>
      </c>
      <c r="BA170" s="7">
        <f t="shared" si="175"/>
        <v>1561.4412452626857</v>
      </c>
      <c r="BB170" s="65">
        <f t="shared" si="154"/>
        <v>3.0816819589263793E-2</v>
      </c>
      <c r="BC170" s="7">
        <f t="shared" si="155"/>
        <v>3800.1356063200128</v>
      </c>
      <c r="BD170" s="65">
        <f t="shared" si="156"/>
        <v>7.4999999999999997E-2</v>
      </c>
      <c r="BE170" s="7">
        <f t="shared" si="176"/>
        <v>160339.74423406052</v>
      </c>
      <c r="BF170" s="7">
        <f t="shared" si="177"/>
        <v>713597.28257391963</v>
      </c>
      <c r="BG170" s="7">
        <f t="shared" si="157"/>
        <v>606460.25576593936</v>
      </c>
      <c r="BH170" s="7">
        <f t="shared" si="139"/>
        <v>873937.02680798015</v>
      </c>
      <c r="BJ170">
        <v>163</v>
      </c>
      <c r="BK170" s="160">
        <v>49796</v>
      </c>
      <c r="BL170" s="7">
        <f t="shared" si="178"/>
        <v>603108.59437313571</v>
      </c>
      <c r="BM170" s="7">
        <f t="shared" si="179"/>
        <v>5230.927715470877</v>
      </c>
      <c r="BN170" s="7">
        <f t="shared" si="180"/>
        <v>1587.1466244665157</v>
      </c>
      <c r="BO170" s="65">
        <f t="shared" si="158"/>
        <v>3.1579320326871045E-2</v>
      </c>
      <c r="BP170" s="7">
        <f t="shared" si="159"/>
        <v>3643.7810910043613</v>
      </c>
      <c r="BQ170" s="65">
        <f t="shared" si="160"/>
        <v>7.2499999999999995E-2</v>
      </c>
      <c r="BR170" s="7">
        <f t="shared" si="181"/>
        <v>165278.55225133072</v>
      </c>
      <c r="BS170" s="7">
        <f t="shared" si="182"/>
        <v>687362.66537042148</v>
      </c>
      <c r="BT170" s="7">
        <f t="shared" si="161"/>
        <v>601521.44774866919</v>
      </c>
      <c r="BU170" s="7">
        <f t="shared" si="140"/>
        <v>852641.21762175218</v>
      </c>
      <c r="BW170">
        <v>163</v>
      </c>
      <c r="BX170" s="160">
        <v>49796</v>
      </c>
      <c r="BY170" s="7">
        <f t="shared" si="183"/>
        <v>598090.01811577042</v>
      </c>
      <c r="BZ170" s="7">
        <f t="shared" si="184"/>
        <v>5101.5395330339725</v>
      </c>
      <c r="CA170" s="7">
        <f t="shared" si="185"/>
        <v>1612.6810940253117</v>
      </c>
      <c r="CB170" s="65">
        <f t="shared" si="162"/>
        <v>3.2356622819539854E-2</v>
      </c>
      <c r="CC170" s="7">
        <f t="shared" si="163"/>
        <v>3488.8584390086608</v>
      </c>
      <c r="CD170" s="65">
        <f t="shared" si="164"/>
        <v>7.0000000000000007E-2</v>
      </c>
      <c r="CE170" s="7">
        <f t="shared" si="186"/>
        <v>170322.66297825487</v>
      </c>
      <c r="CF170" s="7">
        <f t="shared" si="187"/>
        <v>661228.28090628202</v>
      </c>
      <c r="CG170" s="7">
        <f t="shared" si="165"/>
        <v>596477.33702174516</v>
      </c>
      <c r="CH170" s="7">
        <f t="shared" si="141"/>
        <v>831550.94388453686</v>
      </c>
    </row>
    <row r="171" spans="10:86" x14ac:dyDescent="0.3">
      <c r="J171">
        <v>164</v>
      </c>
      <c r="K171" s="160">
        <v>49827</v>
      </c>
      <c r="L171" s="7">
        <f t="shared" si="142"/>
        <v>620642.36564392876</v>
      </c>
      <c r="M171" s="7">
        <f t="shared" si="143"/>
        <v>5760.7123198624959</v>
      </c>
      <c r="N171" s="7">
        <f t="shared" si="128"/>
        <v>1493.7960560604852</v>
      </c>
      <c r="O171" s="65">
        <f t="shared" si="129"/>
        <v>2.8882257585054971E-2</v>
      </c>
      <c r="P171" s="7">
        <f t="shared" si="130"/>
        <v>4266.9162638020107</v>
      </c>
      <c r="Q171" s="65">
        <f t="shared" si="131"/>
        <v>8.2500000000000018E-2</v>
      </c>
      <c r="R171" s="7">
        <f t="shared" si="144"/>
        <v>147651.43041213119</v>
      </c>
      <c r="S171" s="7">
        <f t="shared" si="145"/>
        <v>797105.39004531864</v>
      </c>
      <c r="T171" s="7">
        <f t="shared" si="132"/>
        <v>619148.56958786829</v>
      </c>
      <c r="U171" s="7">
        <f t="shared" si="133"/>
        <v>944756.82045744988</v>
      </c>
      <c r="W171">
        <v>164</v>
      </c>
      <c r="X171" s="160">
        <v>49827</v>
      </c>
      <c r="Y171" s="7">
        <f t="shared" si="146"/>
        <v>616020.80388733372</v>
      </c>
      <c r="Z171" s="7">
        <f t="shared" si="166"/>
        <v>5626.5067525070672</v>
      </c>
      <c r="AA171" s="7">
        <f t="shared" si="134"/>
        <v>1519.7013932581758</v>
      </c>
      <c r="AB171" s="65">
        <f t="shared" si="147"/>
        <v>2.9603572807962233E-2</v>
      </c>
      <c r="AC171" s="7">
        <f t="shared" si="148"/>
        <v>4106.8053592488914</v>
      </c>
      <c r="AD171" s="65">
        <f t="shared" si="135"/>
        <v>7.9999999999999988E-2</v>
      </c>
      <c r="AE171" s="7">
        <f t="shared" si="149"/>
        <v>152298.89750592451</v>
      </c>
      <c r="AF171" s="7">
        <f t="shared" si="167"/>
        <v>770448.20990523475</v>
      </c>
      <c r="AG171" s="7">
        <f t="shared" si="136"/>
        <v>614501.10249407555</v>
      </c>
      <c r="AH171" s="7">
        <f t="shared" si="137"/>
        <v>922747.1074111592</v>
      </c>
      <c r="AJ171">
        <v>164</v>
      </c>
      <c r="AK171" s="160">
        <v>49827</v>
      </c>
      <c r="AL171" s="7">
        <f t="shared" si="168"/>
        <v>611293.4303673344</v>
      </c>
      <c r="AM171" s="7">
        <f t="shared" si="169"/>
        <v>5493.4490989467549</v>
      </c>
      <c r="AN171" s="7">
        <f t="shared" si="170"/>
        <v>1545.5123611577205</v>
      </c>
      <c r="AO171" s="65">
        <f t="shared" si="150"/>
        <v>3.0339191315614203E-2</v>
      </c>
      <c r="AP171" s="7">
        <f t="shared" si="151"/>
        <v>3947.9367377890344</v>
      </c>
      <c r="AQ171" s="65">
        <f t="shared" si="152"/>
        <v>7.7499999999999999E-2</v>
      </c>
      <c r="AR171" s="7">
        <f t="shared" si="171"/>
        <v>157052.08199382311</v>
      </c>
      <c r="AS171" s="7">
        <f t="shared" si="172"/>
        <v>743873.57023344468</v>
      </c>
      <c r="AT171" s="7">
        <f t="shared" si="153"/>
        <v>609747.91800617671</v>
      </c>
      <c r="AU171" s="7">
        <f t="shared" si="138"/>
        <v>900925.65222726786</v>
      </c>
      <c r="AW171">
        <v>164</v>
      </c>
      <c r="AX171" s="160">
        <v>49827</v>
      </c>
      <c r="AY171" s="7">
        <f t="shared" si="173"/>
        <v>606460.25576593936</v>
      </c>
      <c r="AZ171" s="7">
        <f t="shared" si="174"/>
        <v>5361.5768515826985</v>
      </c>
      <c r="BA171" s="7">
        <f t="shared" si="175"/>
        <v>1571.2002530455779</v>
      </c>
      <c r="BB171" s="65">
        <f t="shared" si="154"/>
        <v>3.1089264065185022E-2</v>
      </c>
      <c r="BC171" s="7">
        <f t="shared" si="155"/>
        <v>3790.3765985371206</v>
      </c>
      <c r="BD171" s="65">
        <f t="shared" si="156"/>
        <v>7.4999999999999997E-2</v>
      </c>
      <c r="BE171" s="7">
        <f t="shared" si="176"/>
        <v>161910.94448710608</v>
      </c>
      <c r="BF171" s="7">
        <f t="shared" si="177"/>
        <v>717387.65917245671</v>
      </c>
      <c r="BG171" s="7">
        <f t="shared" si="157"/>
        <v>604889.05551289383</v>
      </c>
      <c r="BH171" s="7">
        <f t="shared" si="139"/>
        <v>879298.60365956277</v>
      </c>
      <c r="BJ171">
        <v>164</v>
      </c>
      <c r="BK171" s="160">
        <v>49827</v>
      </c>
      <c r="BL171" s="7">
        <f t="shared" si="178"/>
        <v>601521.44774866919</v>
      </c>
      <c r="BM171" s="7">
        <f t="shared" si="179"/>
        <v>5230.927715470877</v>
      </c>
      <c r="BN171" s="7">
        <f t="shared" si="180"/>
        <v>1596.7356353226673</v>
      </c>
      <c r="BO171" s="65">
        <f t="shared" si="158"/>
        <v>3.1853939199650759E-2</v>
      </c>
      <c r="BP171" s="7">
        <f t="shared" si="159"/>
        <v>3634.1920801482097</v>
      </c>
      <c r="BQ171" s="65">
        <f t="shared" si="160"/>
        <v>7.2499999999999995E-2</v>
      </c>
      <c r="BR171" s="7">
        <f t="shared" si="181"/>
        <v>166875.28788665339</v>
      </c>
      <c r="BS171" s="7">
        <f t="shared" si="182"/>
        <v>690996.85745056975</v>
      </c>
      <c r="BT171" s="7">
        <f t="shared" si="161"/>
        <v>599924.71211334656</v>
      </c>
      <c r="BU171" s="7">
        <f t="shared" si="140"/>
        <v>857872.14533722308</v>
      </c>
      <c r="BW171">
        <v>164</v>
      </c>
      <c r="BX171" s="160">
        <v>49827</v>
      </c>
      <c r="BY171" s="7">
        <f t="shared" si="183"/>
        <v>596477.33702174516</v>
      </c>
      <c r="BZ171" s="7">
        <f t="shared" si="184"/>
        <v>5101.5395330339725</v>
      </c>
      <c r="CA171" s="7">
        <f t="shared" si="185"/>
        <v>1622.0884004071254</v>
      </c>
      <c r="CB171" s="65">
        <f t="shared" si="162"/>
        <v>3.2633361901184668E-2</v>
      </c>
      <c r="CC171" s="7">
        <f t="shared" si="163"/>
        <v>3479.4511326268471</v>
      </c>
      <c r="CD171" s="65">
        <f t="shared" si="164"/>
        <v>7.0000000000000007E-2</v>
      </c>
      <c r="CE171" s="7">
        <f t="shared" si="186"/>
        <v>171944.75137866198</v>
      </c>
      <c r="CF171" s="7">
        <f t="shared" si="187"/>
        <v>664707.73203890887</v>
      </c>
      <c r="CG171" s="7">
        <f t="shared" si="165"/>
        <v>594855.24862133805</v>
      </c>
      <c r="CH171" s="7">
        <f t="shared" si="141"/>
        <v>836652.48341757082</v>
      </c>
    </row>
    <row r="172" spans="10:86" x14ac:dyDescent="0.3">
      <c r="J172">
        <v>165</v>
      </c>
      <c r="K172" s="160">
        <v>49857</v>
      </c>
      <c r="L172" s="7">
        <f t="shared" si="142"/>
        <v>619148.56958786829</v>
      </c>
      <c r="M172" s="7">
        <f t="shared" si="143"/>
        <v>5760.7123198624959</v>
      </c>
      <c r="N172" s="7">
        <f t="shared" si="128"/>
        <v>1504.0659039459015</v>
      </c>
      <c r="O172" s="65">
        <f t="shared" si="129"/>
        <v>2.9150985294797441E-2</v>
      </c>
      <c r="P172" s="7">
        <f t="shared" si="130"/>
        <v>4256.6464159165944</v>
      </c>
      <c r="Q172" s="65">
        <f t="shared" si="131"/>
        <v>8.2500000000000004E-2</v>
      </c>
      <c r="R172" s="7">
        <f t="shared" si="144"/>
        <v>149155.4963160771</v>
      </c>
      <c r="S172" s="7">
        <f t="shared" si="145"/>
        <v>801362.03646123526</v>
      </c>
      <c r="T172" s="7">
        <f t="shared" si="132"/>
        <v>617644.50368392235</v>
      </c>
      <c r="U172" s="7">
        <f t="shared" si="133"/>
        <v>950517.53277731233</v>
      </c>
      <c r="W172">
        <v>165</v>
      </c>
      <c r="X172" s="160">
        <v>49857</v>
      </c>
      <c r="Y172" s="7">
        <f t="shared" si="146"/>
        <v>614501.10249407555</v>
      </c>
      <c r="Z172" s="7">
        <f t="shared" si="166"/>
        <v>5626.5067525070672</v>
      </c>
      <c r="AA172" s="7">
        <f t="shared" si="134"/>
        <v>1529.832735879897</v>
      </c>
      <c r="AB172" s="65">
        <f t="shared" si="147"/>
        <v>2.9874629607740621E-2</v>
      </c>
      <c r="AC172" s="7">
        <f t="shared" si="148"/>
        <v>4096.6740166271702</v>
      </c>
      <c r="AD172" s="65">
        <f t="shared" si="135"/>
        <v>7.9999999999999988E-2</v>
      </c>
      <c r="AE172" s="7">
        <f t="shared" si="149"/>
        <v>153828.73024180441</v>
      </c>
      <c r="AF172" s="7">
        <f t="shared" si="167"/>
        <v>774544.88392186188</v>
      </c>
      <c r="AG172" s="7">
        <f t="shared" si="136"/>
        <v>612971.26975819562</v>
      </c>
      <c r="AH172" s="7">
        <f t="shared" si="137"/>
        <v>928373.61416366627</v>
      </c>
      <c r="AJ172">
        <v>165</v>
      </c>
      <c r="AK172" s="160">
        <v>49857</v>
      </c>
      <c r="AL172" s="7">
        <f t="shared" si="168"/>
        <v>609747.91800617671</v>
      </c>
      <c r="AM172" s="7">
        <f t="shared" si="169"/>
        <v>5493.4490989467549</v>
      </c>
      <c r="AN172" s="7">
        <f t="shared" si="170"/>
        <v>1555.4937951568636</v>
      </c>
      <c r="AO172" s="65">
        <f t="shared" si="150"/>
        <v>3.0612528539528817E-2</v>
      </c>
      <c r="AP172" s="7">
        <f t="shared" si="151"/>
        <v>3937.9553037898913</v>
      </c>
      <c r="AQ172" s="65">
        <f t="shared" si="152"/>
        <v>7.7499999999999999E-2</v>
      </c>
      <c r="AR172" s="7">
        <f t="shared" si="171"/>
        <v>158607.57578897997</v>
      </c>
      <c r="AS172" s="7">
        <f t="shared" si="172"/>
        <v>747811.52553723461</v>
      </c>
      <c r="AT172" s="7">
        <f t="shared" si="153"/>
        <v>608192.42421101988</v>
      </c>
      <c r="AU172" s="7">
        <f t="shared" si="138"/>
        <v>906419.10132621462</v>
      </c>
      <c r="AW172">
        <v>165</v>
      </c>
      <c r="AX172" s="160">
        <v>49857</v>
      </c>
      <c r="AY172" s="7">
        <f t="shared" si="173"/>
        <v>604889.05551289383</v>
      </c>
      <c r="AZ172" s="7">
        <f t="shared" si="174"/>
        <v>5361.5768515826985</v>
      </c>
      <c r="BA172" s="7">
        <f t="shared" si="175"/>
        <v>1581.0202546271125</v>
      </c>
      <c r="BB172" s="65">
        <f t="shared" si="154"/>
        <v>3.1364831091940527E-2</v>
      </c>
      <c r="BC172" s="7">
        <f t="shared" si="155"/>
        <v>3780.556596955586</v>
      </c>
      <c r="BD172" s="65">
        <f t="shared" si="156"/>
        <v>7.4999999999999997E-2</v>
      </c>
      <c r="BE172" s="7">
        <f t="shared" si="176"/>
        <v>163491.96474173319</v>
      </c>
      <c r="BF172" s="7">
        <f t="shared" si="177"/>
        <v>721168.21576941235</v>
      </c>
      <c r="BG172" s="7">
        <f t="shared" si="157"/>
        <v>603308.03525826673</v>
      </c>
      <c r="BH172" s="7">
        <f t="shared" si="139"/>
        <v>884660.1805111455</v>
      </c>
      <c r="BJ172">
        <v>165</v>
      </c>
      <c r="BK172" s="160">
        <v>49857</v>
      </c>
      <c r="BL172" s="7">
        <f t="shared" si="178"/>
        <v>599924.71211334656</v>
      </c>
      <c r="BM172" s="7">
        <f t="shared" si="179"/>
        <v>5230.927715470877</v>
      </c>
      <c r="BN172" s="7">
        <f t="shared" si="180"/>
        <v>1606.382579786075</v>
      </c>
      <c r="BO172" s="65">
        <f t="shared" si="158"/>
        <v>3.2131683473293704E-2</v>
      </c>
      <c r="BP172" s="7">
        <f t="shared" si="159"/>
        <v>3624.5451356848021</v>
      </c>
      <c r="BQ172" s="65">
        <f t="shared" si="160"/>
        <v>7.2499999999999995E-2</v>
      </c>
      <c r="BR172" s="7">
        <f t="shared" si="181"/>
        <v>168481.67046643945</v>
      </c>
      <c r="BS172" s="7">
        <f t="shared" si="182"/>
        <v>694621.40258625452</v>
      </c>
      <c r="BT172" s="7">
        <f t="shared" si="161"/>
        <v>598318.32953356043</v>
      </c>
      <c r="BU172" s="7">
        <f t="shared" si="140"/>
        <v>863103.07305269397</v>
      </c>
      <c r="BW172">
        <v>165</v>
      </c>
      <c r="BX172" s="160">
        <v>49857</v>
      </c>
      <c r="BY172" s="7">
        <f t="shared" si="183"/>
        <v>594855.24862133805</v>
      </c>
      <c r="BZ172" s="7">
        <f t="shared" si="184"/>
        <v>5101.5395330339725</v>
      </c>
      <c r="CA172" s="7">
        <f t="shared" si="185"/>
        <v>1631.5505827428337</v>
      </c>
      <c r="CB172" s="65">
        <f t="shared" si="162"/>
        <v>3.2913228954926807E-2</v>
      </c>
      <c r="CC172" s="7">
        <f t="shared" si="163"/>
        <v>3469.9889502911387</v>
      </c>
      <c r="CD172" s="65">
        <f t="shared" si="164"/>
        <v>7.0000000000000007E-2</v>
      </c>
      <c r="CE172" s="7">
        <f t="shared" si="186"/>
        <v>173576.30196140482</v>
      </c>
      <c r="CF172" s="7">
        <f t="shared" si="187"/>
        <v>668177.72098920005</v>
      </c>
      <c r="CG172" s="7">
        <f t="shared" si="165"/>
        <v>593223.69803859526</v>
      </c>
      <c r="CH172" s="7">
        <f t="shared" si="141"/>
        <v>841754.02295060491</v>
      </c>
    </row>
    <row r="173" spans="10:86" x14ac:dyDescent="0.3">
      <c r="J173">
        <v>166</v>
      </c>
      <c r="K173" s="160">
        <v>49888</v>
      </c>
      <c r="L173" s="7">
        <f t="shared" si="142"/>
        <v>617644.50368392235</v>
      </c>
      <c r="M173" s="7">
        <f t="shared" si="143"/>
        <v>5760.7123198624959</v>
      </c>
      <c r="N173" s="7">
        <f t="shared" si="128"/>
        <v>1514.4063570355293</v>
      </c>
      <c r="O173" s="65">
        <f t="shared" si="129"/>
        <v>2.9422873798819173E-2</v>
      </c>
      <c r="P173" s="7">
        <f t="shared" si="130"/>
        <v>4246.3059628269666</v>
      </c>
      <c r="Q173" s="65">
        <f t="shared" si="131"/>
        <v>8.2500000000000018E-2</v>
      </c>
      <c r="R173" s="7">
        <f t="shared" si="144"/>
        <v>150669.90267311264</v>
      </c>
      <c r="S173" s="7">
        <f t="shared" si="145"/>
        <v>805608.3424240622</v>
      </c>
      <c r="T173" s="7">
        <f t="shared" si="132"/>
        <v>616130.09732688684</v>
      </c>
      <c r="U173" s="7">
        <f t="shared" si="133"/>
        <v>956278.24509717477</v>
      </c>
      <c r="W173">
        <v>166</v>
      </c>
      <c r="X173" s="160">
        <v>49888</v>
      </c>
      <c r="Y173" s="7">
        <f t="shared" si="146"/>
        <v>612971.26975819562</v>
      </c>
      <c r="Z173" s="7">
        <f t="shared" si="166"/>
        <v>5626.5067525070672</v>
      </c>
      <c r="AA173" s="7">
        <f t="shared" si="134"/>
        <v>1540.0316207857627</v>
      </c>
      <c r="AB173" s="65">
        <f t="shared" si="147"/>
        <v>3.0148850951398222E-2</v>
      </c>
      <c r="AC173" s="7">
        <f t="shared" si="148"/>
        <v>4086.4751317213045</v>
      </c>
      <c r="AD173" s="65">
        <f t="shared" si="135"/>
        <v>0.08</v>
      </c>
      <c r="AE173" s="7">
        <f t="shared" si="149"/>
        <v>155368.76186259018</v>
      </c>
      <c r="AF173" s="7">
        <f t="shared" si="167"/>
        <v>778631.35905358323</v>
      </c>
      <c r="AG173" s="7">
        <f t="shared" si="136"/>
        <v>611431.23813740991</v>
      </c>
      <c r="AH173" s="7">
        <f t="shared" si="137"/>
        <v>934000.12091617344</v>
      </c>
      <c r="AJ173">
        <v>166</v>
      </c>
      <c r="AK173" s="160">
        <v>49888</v>
      </c>
      <c r="AL173" s="7">
        <f t="shared" si="168"/>
        <v>608192.42421101988</v>
      </c>
      <c r="AM173" s="7">
        <f t="shared" si="169"/>
        <v>5493.4490989467549</v>
      </c>
      <c r="AN173" s="7">
        <f t="shared" si="170"/>
        <v>1565.5396925839182</v>
      </c>
      <c r="AO173" s="65">
        <f t="shared" si="150"/>
        <v>3.0889033738586681E-2</v>
      </c>
      <c r="AP173" s="7">
        <f t="shared" si="151"/>
        <v>3927.9094063628368</v>
      </c>
      <c r="AQ173" s="65">
        <f t="shared" si="152"/>
        <v>7.7499999999999999E-2</v>
      </c>
      <c r="AR173" s="7">
        <f t="shared" si="171"/>
        <v>160173.1154815639</v>
      </c>
      <c r="AS173" s="7">
        <f t="shared" si="172"/>
        <v>751739.43494359741</v>
      </c>
      <c r="AT173" s="7">
        <f t="shared" si="153"/>
        <v>606626.88451843592</v>
      </c>
      <c r="AU173" s="7">
        <f t="shared" si="138"/>
        <v>911912.55042516137</v>
      </c>
      <c r="AW173">
        <v>166</v>
      </c>
      <c r="AX173" s="160">
        <v>49888</v>
      </c>
      <c r="AY173" s="7">
        <f t="shared" si="173"/>
        <v>603308.03525826673</v>
      </c>
      <c r="AZ173" s="7">
        <f t="shared" si="174"/>
        <v>5361.5768515826985</v>
      </c>
      <c r="BA173" s="7">
        <f t="shared" si="175"/>
        <v>1590.9016312185317</v>
      </c>
      <c r="BB173" s="65">
        <f t="shared" si="154"/>
        <v>3.1643569219909198E-2</v>
      </c>
      <c r="BC173" s="7">
        <f t="shared" si="155"/>
        <v>3770.6752203641668</v>
      </c>
      <c r="BD173" s="65">
        <f t="shared" si="156"/>
        <v>7.4999999999999997E-2</v>
      </c>
      <c r="BE173" s="7">
        <f t="shared" si="176"/>
        <v>165082.86637295171</v>
      </c>
      <c r="BF173" s="7">
        <f t="shared" si="177"/>
        <v>724938.89098977647</v>
      </c>
      <c r="BG173" s="7">
        <f t="shared" si="157"/>
        <v>601717.13362704823</v>
      </c>
      <c r="BH173" s="7">
        <f t="shared" si="139"/>
        <v>890021.75736272824</v>
      </c>
      <c r="BJ173">
        <v>166</v>
      </c>
      <c r="BK173" s="160">
        <v>49888</v>
      </c>
      <c r="BL173" s="7">
        <f t="shared" si="178"/>
        <v>598318.32953356043</v>
      </c>
      <c r="BM173" s="7">
        <f t="shared" si="179"/>
        <v>5230.927715470877</v>
      </c>
      <c r="BN173" s="7">
        <f t="shared" si="180"/>
        <v>1616.0878078722826</v>
      </c>
      <c r="BO173" s="65">
        <f t="shared" si="158"/>
        <v>3.2412601682428668E-2</v>
      </c>
      <c r="BP173" s="7">
        <f t="shared" si="159"/>
        <v>3614.8399075985944</v>
      </c>
      <c r="BQ173" s="65">
        <f t="shared" si="160"/>
        <v>7.2499999999999995E-2</v>
      </c>
      <c r="BR173" s="7">
        <f t="shared" si="181"/>
        <v>170097.75827431172</v>
      </c>
      <c r="BS173" s="7">
        <f t="shared" si="182"/>
        <v>698236.24249385309</v>
      </c>
      <c r="BT173" s="7">
        <f t="shared" si="161"/>
        <v>596702.2417256881</v>
      </c>
      <c r="BU173" s="7">
        <f t="shared" si="140"/>
        <v>868334.00076816487</v>
      </c>
      <c r="BW173">
        <v>166</v>
      </c>
      <c r="BX173" s="160">
        <v>49888</v>
      </c>
      <c r="BY173" s="7">
        <f t="shared" si="183"/>
        <v>593223.69803859526</v>
      </c>
      <c r="BZ173" s="7">
        <f t="shared" si="184"/>
        <v>5101.5395330339725</v>
      </c>
      <c r="CA173" s="7">
        <f t="shared" si="185"/>
        <v>1641.0679611421665</v>
      </c>
      <c r="CB173" s="65">
        <f t="shared" si="162"/>
        <v>3.3196272500268152E-2</v>
      </c>
      <c r="CC173" s="7">
        <f t="shared" si="163"/>
        <v>3460.471571891806</v>
      </c>
      <c r="CD173" s="65">
        <f t="shared" si="164"/>
        <v>7.0000000000000007E-2</v>
      </c>
      <c r="CE173" s="7">
        <f t="shared" si="186"/>
        <v>175217.36992254699</v>
      </c>
      <c r="CF173" s="7">
        <f t="shared" si="187"/>
        <v>671638.19256109186</v>
      </c>
      <c r="CG173" s="7">
        <f t="shared" si="165"/>
        <v>591582.6300774531</v>
      </c>
      <c r="CH173" s="7">
        <f t="shared" si="141"/>
        <v>846855.56248363887</v>
      </c>
    </row>
    <row r="174" spans="10:86" x14ac:dyDescent="0.3">
      <c r="J174">
        <v>167</v>
      </c>
      <c r="K174" s="160">
        <v>49919</v>
      </c>
      <c r="L174" s="7">
        <f t="shared" si="142"/>
        <v>616130.09732688684</v>
      </c>
      <c r="M174" s="7">
        <f t="shared" si="143"/>
        <v>5760.7123198624959</v>
      </c>
      <c r="N174" s="7">
        <f t="shared" si="128"/>
        <v>1524.8179007401486</v>
      </c>
      <c r="O174" s="65">
        <f t="shared" si="129"/>
        <v>2.9697972698084101E-2</v>
      </c>
      <c r="P174" s="7">
        <f t="shared" si="130"/>
        <v>4235.8944191223472</v>
      </c>
      <c r="Q174" s="65">
        <f t="shared" si="131"/>
        <v>8.2500000000000004E-2</v>
      </c>
      <c r="R174" s="7">
        <f t="shared" si="144"/>
        <v>152194.72057385277</v>
      </c>
      <c r="S174" s="7">
        <f t="shared" si="145"/>
        <v>809844.23684318457</v>
      </c>
      <c r="T174" s="7">
        <f t="shared" si="132"/>
        <v>614605.27942614665</v>
      </c>
      <c r="U174" s="7">
        <f t="shared" si="133"/>
        <v>962038.95741703734</v>
      </c>
      <c r="W174">
        <v>167</v>
      </c>
      <c r="X174" s="160">
        <v>49919</v>
      </c>
      <c r="Y174" s="7">
        <f t="shared" si="146"/>
        <v>611431.23813740991</v>
      </c>
      <c r="Z174" s="7">
        <f t="shared" si="166"/>
        <v>5626.5067525070672</v>
      </c>
      <c r="AA174" s="7">
        <f t="shared" si="134"/>
        <v>1550.2984982576677</v>
      </c>
      <c r="AB174" s="65">
        <f t="shared" si="147"/>
        <v>3.0426286422270007E-2</v>
      </c>
      <c r="AC174" s="7">
        <f t="shared" si="148"/>
        <v>4076.2082542493995</v>
      </c>
      <c r="AD174" s="65">
        <f t="shared" si="135"/>
        <v>0.08</v>
      </c>
      <c r="AE174" s="7">
        <f t="shared" si="149"/>
        <v>156919.06036084786</v>
      </c>
      <c r="AF174" s="7">
        <f t="shared" si="167"/>
        <v>782707.56730783265</v>
      </c>
      <c r="AG174" s="7">
        <f t="shared" si="136"/>
        <v>609880.93963915226</v>
      </c>
      <c r="AH174" s="7">
        <f t="shared" si="137"/>
        <v>939626.62766868051</v>
      </c>
      <c r="AJ174">
        <v>167</v>
      </c>
      <c r="AK174" s="160">
        <v>49919</v>
      </c>
      <c r="AL174" s="7">
        <f t="shared" si="168"/>
        <v>606626.88451843592</v>
      </c>
      <c r="AM174" s="7">
        <f t="shared" si="169"/>
        <v>5493.4490989467549</v>
      </c>
      <c r="AN174" s="7">
        <f t="shared" si="170"/>
        <v>1575.6504697651894</v>
      </c>
      <c r="AO174" s="65">
        <f t="shared" si="150"/>
        <v>3.1168756479020916E-2</v>
      </c>
      <c r="AP174" s="7">
        <f t="shared" si="151"/>
        <v>3917.7986291815655</v>
      </c>
      <c r="AQ174" s="65">
        <f t="shared" si="152"/>
        <v>7.7499999999999999E-2</v>
      </c>
      <c r="AR174" s="7">
        <f t="shared" si="171"/>
        <v>161748.76595132909</v>
      </c>
      <c r="AS174" s="7">
        <f t="shared" si="172"/>
        <v>755657.23357277899</v>
      </c>
      <c r="AT174" s="7">
        <f t="shared" si="153"/>
        <v>605051.23404867074</v>
      </c>
      <c r="AU174" s="7">
        <f t="shared" si="138"/>
        <v>917405.99952410813</v>
      </c>
      <c r="AW174">
        <v>167</v>
      </c>
      <c r="AX174" s="160">
        <v>49919</v>
      </c>
      <c r="AY174" s="7">
        <f t="shared" si="173"/>
        <v>601717.13362704823</v>
      </c>
      <c r="AZ174" s="7">
        <f t="shared" si="174"/>
        <v>5361.5768515826985</v>
      </c>
      <c r="BA174" s="7">
        <f t="shared" si="175"/>
        <v>1600.8447664136474</v>
      </c>
      <c r="BB174" s="65">
        <f t="shared" si="154"/>
        <v>3.1925527998792953E-2</v>
      </c>
      <c r="BC174" s="7">
        <f t="shared" si="155"/>
        <v>3760.7320851690511</v>
      </c>
      <c r="BD174" s="65">
        <f t="shared" si="156"/>
        <v>7.4999999999999997E-2</v>
      </c>
      <c r="BE174" s="7">
        <f t="shared" si="176"/>
        <v>166683.71113936536</v>
      </c>
      <c r="BF174" s="7">
        <f t="shared" si="177"/>
        <v>728699.62307494553</v>
      </c>
      <c r="BG174" s="7">
        <f t="shared" si="157"/>
        <v>600116.28886063455</v>
      </c>
      <c r="BH174" s="7">
        <f t="shared" si="139"/>
        <v>895383.33421431086</v>
      </c>
      <c r="BJ174">
        <v>167</v>
      </c>
      <c r="BK174" s="160">
        <v>49919</v>
      </c>
      <c r="BL174" s="7">
        <f t="shared" si="178"/>
        <v>596702.2417256881</v>
      </c>
      <c r="BM174" s="7">
        <f t="shared" si="179"/>
        <v>5230.927715470877</v>
      </c>
      <c r="BN174" s="7">
        <f t="shared" si="180"/>
        <v>1625.8516717115117</v>
      </c>
      <c r="BO174" s="65">
        <f t="shared" si="158"/>
        <v>3.2696743360832295E-2</v>
      </c>
      <c r="BP174" s="7">
        <f t="shared" si="159"/>
        <v>3605.0760437593653</v>
      </c>
      <c r="BQ174" s="65">
        <f t="shared" si="160"/>
        <v>7.2499999999999995E-2</v>
      </c>
      <c r="BR174" s="7">
        <f t="shared" si="181"/>
        <v>171723.60994602324</v>
      </c>
      <c r="BS174" s="7">
        <f t="shared" si="182"/>
        <v>701841.31853761245</v>
      </c>
      <c r="BT174" s="7">
        <f t="shared" si="161"/>
        <v>595076.39005397656</v>
      </c>
      <c r="BU174" s="7">
        <f t="shared" si="140"/>
        <v>873564.92848363565</v>
      </c>
      <c r="BW174">
        <v>167</v>
      </c>
      <c r="BX174" s="160">
        <v>49919</v>
      </c>
      <c r="BY174" s="7">
        <f t="shared" si="183"/>
        <v>591582.6300774531</v>
      </c>
      <c r="BZ174" s="7">
        <f t="shared" si="184"/>
        <v>5101.5395330339725</v>
      </c>
      <c r="CA174" s="7">
        <f t="shared" si="185"/>
        <v>1650.6408575821624</v>
      </c>
      <c r="CB174" s="65">
        <f t="shared" si="162"/>
        <v>3.348254205569326E-2</v>
      </c>
      <c r="CC174" s="7">
        <f t="shared" si="163"/>
        <v>3450.89867545181</v>
      </c>
      <c r="CD174" s="65">
        <f t="shared" si="164"/>
        <v>7.0000000000000007E-2</v>
      </c>
      <c r="CE174" s="7">
        <f t="shared" si="186"/>
        <v>176868.01078012915</v>
      </c>
      <c r="CF174" s="7">
        <f t="shared" si="187"/>
        <v>675089.09123654361</v>
      </c>
      <c r="CG174" s="7">
        <f t="shared" si="165"/>
        <v>589931.98921987088</v>
      </c>
      <c r="CH174" s="7">
        <f t="shared" si="141"/>
        <v>851957.10201667272</v>
      </c>
    </row>
    <row r="175" spans="10:86" x14ac:dyDescent="0.3">
      <c r="J175">
        <v>168</v>
      </c>
      <c r="K175" s="160">
        <v>49949</v>
      </c>
      <c r="L175" s="7">
        <f t="shared" si="142"/>
        <v>614605.27942614665</v>
      </c>
      <c r="M175" s="7">
        <f t="shared" si="143"/>
        <v>5760.7123198624959</v>
      </c>
      <c r="N175" s="7">
        <f t="shared" si="128"/>
        <v>1535.3010238077377</v>
      </c>
      <c r="O175" s="65">
        <f t="shared" si="129"/>
        <v>2.9976332619359974E-2</v>
      </c>
      <c r="P175" s="7">
        <f t="shared" si="130"/>
        <v>4225.4112960547582</v>
      </c>
      <c r="Q175" s="65">
        <f t="shared" si="131"/>
        <v>8.2500000000000004E-2</v>
      </c>
      <c r="R175" s="7">
        <f t="shared" si="144"/>
        <v>153730.0215976605</v>
      </c>
      <c r="S175" s="7">
        <f t="shared" si="145"/>
        <v>814069.64813923929</v>
      </c>
      <c r="T175" s="7">
        <f t="shared" si="132"/>
        <v>613069.97840233892</v>
      </c>
      <c r="U175" s="7">
        <f t="shared" si="133"/>
        <v>967799.66973689978</v>
      </c>
      <c r="W175">
        <v>168</v>
      </c>
      <c r="X175" s="160">
        <v>49949</v>
      </c>
      <c r="Y175" s="7">
        <f t="shared" si="146"/>
        <v>609880.93963915226</v>
      </c>
      <c r="Z175" s="7">
        <f t="shared" si="166"/>
        <v>5626.5067525070672</v>
      </c>
      <c r="AA175" s="7">
        <f t="shared" si="134"/>
        <v>1560.6338215793853</v>
      </c>
      <c r="AB175" s="65">
        <f t="shared" si="147"/>
        <v>3.0706986629280741E-2</v>
      </c>
      <c r="AC175" s="7">
        <f t="shared" si="148"/>
        <v>4065.8729309276819</v>
      </c>
      <c r="AD175" s="65">
        <f t="shared" si="135"/>
        <v>0.08</v>
      </c>
      <c r="AE175" s="7">
        <f t="shared" si="149"/>
        <v>158479.69418242725</v>
      </c>
      <c r="AF175" s="7">
        <f t="shared" si="167"/>
        <v>786773.44023876032</v>
      </c>
      <c r="AG175" s="7">
        <f t="shared" si="136"/>
        <v>608320.30581757287</v>
      </c>
      <c r="AH175" s="7">
        <f t="shared" si="137"/>
        <v>945253.13442118757</v>
      </c>
      <c r="AJ175">
        <v>168</v>
      </c>
      <c r="AK175" s="160">
        <v>49949</v>
      </c>
      <c r="AL175" s="7">
        <f t="shared" si="168"/>
        <v>605051.23404867074</v>
      </c>
      <c r="AM175" s="7">
        <f t="shared" si="169"/>
        <v>5493.4490989467549</v>
      </c>
      <c r="AN175" s="7">
        <f t="shared" si="170"/>
        <v>1585.8265457157563</v>
      </c>
      <c r="AO175" s="65">
        <f t="shared" si="150"/>
        <v>3.1451747352453624E-2</v>
      </c>
      <c r="AP175" s="7">
        <f t="shared" si="151"/>
        <v>3907.6225532309986</v>
      </c>
      <c r="AQ175" s="65">
        <f t="shared" si="152"/>
        <v>7.7499999999999999E-2</v>
      </c>
      <c r="AR175" s="7">
        <f t="shared" si="171"/>
        <v>163334.59249704485</v>
      </c>
      <c r="AS175" s="7">
        <f t="shared" si="172"/>
        <v>759564.85612600995</v>
      </c>
      <c r="AT175" s="7">
        <f t="shared" si="153"/>
        <v>603465.40750295494</v>
      </c>
      <c r="AU175" s="7">
        <f t="shared" si="138"/>
        <v>922899.44862305478</v>
      </c>
      <c r="AW175">
        <v>168</v>
      </c>
      <c r="AX175" s="160">
        <v>49949</v>
      </c>
      <c r="AY175" s="7">
        <f t="shared" si="173"/>
        <v>600116.28886063455</v>
      </c>
      <c r="AZ175" s="7">
        <f t="shared" si="174"/>
        <v>5361.5768515826985</v>
      </c>
      <c r="BA175" s="7">
        <f t="shared" si="175"/>
        <v>1610.8500462037327</v>
      </c>
      <c r="BB175" s="65">
        <f t="shared" si="154"/>
        <v>3.2210758003493982E-2</v>
      </c>
      <c r="BC175" s="7">
        <f t="shared" si="155"/>
        <v>3750.7268053789658</v>
      </c>
      <c r="BD175" s="65">
        <f t="shared" si="156"/>
        <v>7.4999999999999997E-2</v>
      </c>
      <c r="BE175" s="7">
        <f t="shared" si="176"/>
        <v>168294.56118556909</v>
      </c>
      <c r="BF175" s="7">
        <f t="shared" si="177"/>
        <v>732450.34988032444</v>
      </c>
      <c r="BG175" s="7">
        <f t="shared" si="157"/>
        <v>598505.43881443085</v>
      </c>
      <c r="BH175" s="7">
        <f t="shared" si="139"/>
        <v>900744.91106589348</v>
      </c>
      <c r="BJ175">
        <v>168</v>
      </c>
      <c r="BK175" s="160">
        <v>49949</v>
      </c>
      <c r="BL175" s="7">
        <f t="shared" si="178"/>
        <v>595076.39005397656</v>
      </c>
      <c r="BM175" s="7">
        <f t="shared" si="179"/>
        <v>5230.927715470877</v>
      </c>
      <c r="BN175" s="7">
        <f t="shared" si="180"/>
        <v>1635.6745255614355</v>
      </c>
      <c r="BO175" s="65">
        <f t="shared" si="158"/>
        <v>3.2984159067303703E-2</v>
      </c>
      <c r="BP175" s="7">
        <f t="shared" si="159"/>
        <v>3595.2531899094415</v>
      </c>
      <c r="BQ175" s="65">
        <f t="shared" si="160"/>
        <v>7.2499999999999995E-2</v>
      </c>
      <c r="BR175" s="7">
        <f t="shared" si="181"/>
        <v>173359.28447158466</v>
      </c>
      <c r="BS175" s="7">
        <f t="shared" si="182"/>
        <v>705436.57172752183</v>
      </c>
      <c r="BT175" s="7">
        <f t="shared" si="161"/>
        <v>593440.71552841517</v>
      </c>
      <c r="BU175" s="7">
        <f t="shared" si="140"/>
        <v>878795.85619910643</v>
      </c>
      <c r="BW175">
        <v>168</v>
      </c>
      <c r="BX175" s="160">
        <v>49949</v>
      </c>
      <c r="BY175" s="7">
        <f t="shared" si="183"/>
        <v>589931.98921987088</v>
      </c>
      <c r="BZ175" s="7">
        <f t="shared" si="184"/>
        <v>5101.5395330339725</v>
      </c>
      <c r="CA175" s="7">
        <f t="shared" si="185"/>
        <v>1660.2695959180587</v>
      </c>
      <c r="CB175" s="65">
        <f t="shared" si="162"/>
        <v>3.3772088164541296E-2</v>
      </c>
      <c r="CC175" s="7">
        <f t="shared" si="163"/>
        <v>3441.2699371159138</v>
      </c>
      <c r="CD175" s="65">
        <f t="shared" si="164"/>
        <v>7.0000000000000007E-2</v>
      </c>
      <c r="CE175" s="7">
        <f t="shared" si="186"/>
        <v>178528.28037604722</v>
      </c>
      <c r="CF175" s="7">
        <f t="shared" si="187"/>
        <v>678530.36117365956</v>
      </c>
      <c r="CG175" s="7">
        <f t="shared" si="165"/>
        <v>588271.71962395287</v>
      </c>
      <c r="CH175" s="7">
        <f t="shared" si="141"/>
        <v>857058.64154970681</v>
      </c>
    </row>
    <row r="176" spans="10:86" x14ac:dyDescent="0.3">
      <c r="J176">
        <v>169</v>
      </c>
      <c r="K176" s="160">
        <v>49980</v>
      </c>
      <c r="L176" s="7">
        <f t="shared" si="142"/>
        <v>613069.97840233892</v>
      </c>
      <c r="M176" s="7">
        <f t="shared" si="143"/>
        <v>5760.7123198624959</v>
      </c>
      <c r="N176" s="7">
        <f t="shared" si="128"/>
        <v>1545.8562183464155</v>
      </c>
      <c r="O176" s="65">
        <f t="shared" si="129"/>
        <v>3.0258005241912224E-2</v>
      </c>
      <c r="P176" s="7">
        <f t="shared" si="130"/>
        <v>4214.8561015160803</v>
      </c>
      <c r="Q176" s="65">
        <f t="shared" si="131"/>
        <v>8.2500000000000004E-2</v>
      </c>
      <c r="R176" s="7">
        <f t="shared" si="144"/>
        <v>155275.87781600692</v>
      </c>
      <c r="S176" s="7">
        <f t="shared" si="145"/>
        <v>818284.50424075534</v>
      </c>
      <c r="T176" s="7">
        <f t="shared" si="132"/>
        <v>611524.12218399253</v>
      </c>
      <c r="U176" s="7">
        <f t="shared" si="133"/>
        <v>973560.38205676223</v>
      </c>
      <c r="W176">
        <v>169</v>
      </c>
      <c r="X176" s="160">
        <v>49980</v>
      </c>
      <c r="Y176" s="7">
        <f t="shared" si="146"/>
        <v>608320.30581757287</v>
      </c>
      <c r="Z176" s="7">
        <f t="shared" si="166"/>
        <v>5626.5067525070672</v>
      </c>
      <c r="AA176" s="7">
        <f t="shared" si="134"/>
        <v>1571.038047056581</v>
      </c>
      <c r="AB176" s="65">
        <f t="shared" si="147"/>
        <v>3.0991003233636214E-2</v>
      </c>
      <c r="AC176" s="7">
        <f t="shared" si="148"/>
        <v>4055.4687054504861</v>
      </c>
      <c r="AD176" s="65">
        <f t="shared" si="135"/>
        <v>0.08</v>
      </c>
      <c r="AE176" s="7">
        <f t="shared" si="149"/>
        <v>160050.73222948384</v>
      </c>
      <c r="AF176" s="7">
        <f t="shared" si="167"/>
        <v>790828.90894421085</v>
      </c>
      <c r="AG176" s="7">
        <f t="shared" si="136"/>
        <v>606749.26777051634</v>
      </c>
      <c r="AH176" s="7">
        <f t="shared" si="137"/>
        <v>950879.64117369475</v>
      </c>
      <c r="AJ176">
        <v>169</v>
      </c>
      <c r="AK176" s="160">
        <v>49980</v>
      </c>
      <c r="AL176" s="7">
        <f t="shared" si="168"/>
        <v>603465.40750295494</v>
      </c>
      <c r="AM176" s="7">
        <f t="shared" si="169"/>
        <v>5493.4490989467549</v>
      </c>
      <c r="AN176" s="7">
        <f t="shared" si="170"/>
        <v>1596.0683421568378</v>
      </c>
      <c r="AO176" s="65">
        <f t="shared" si="150"/>
        <v>3.173805800258446E-2</v>
      </c>
      <c r="AP176" s="7">
        <f t="shared" si="151"/>
        <v>3897.3807567899171</v>
      </c>
      <c r="AQ176" s="65">
        <f t="shared" si="152"/>
        <v>7.7499999999999999E-2</v>
      </c>
      <c r="AR176" s="7">
        <f t="shared" si="171"/>
        <v>164930.66083920168</v>
      </c>
      <c r="AS176" s="7">
        <f t="shared" si="172"/>
        <v>763462.23688279989</v>
      </c>
      <c r="AT176" s="7">
        <f t="shared" si="153"/>
        <v>601869.33916079812</v>
      </c>
      <c r="AU176" s="7">
        <f t="shared" si="138"/>
        <v>928392.89772200154</v>
      </c>
      <c r="AW176">
        <v>169</v>
      </c>
      <c r="AX176" s="160">
        <v>49980</v>
      </c>
      <c r="AY176" s="7">
        <f t="shared" si="173"/>
        <v>598505.43881443085</v>
      </c>
      <c r="AZ176" s="7">
        <f t="shared" si="174"/>
        <v>5361.5768515826985</v>
      </c>
      <c r="BA176" s="7">
        <f t="shared" si="175"/>
        <v>1620.9178589925059</v>
      </c>
      <c r="BB176" s="65">
        <f t="shared" si="154"/>
        <v>3.2499310860800615E-2</v>
      </c>
      <c r="BC176" s="7">
        <f t="shared" si="155"/>
        <v>3740.6589925901926</v>
      </c>
      <c r="BD176" s="65">
        <f t="shared" si="156"/>
        <v>7.4999999999999997E-2</v>
      </c>
      <c r="BE176" s="7">
        <f t="shared" si="176"/>
        <v>169915.47904456159</v>
      </c>
      <c r="BF176" s="7">
        <f t="shared" si="177"/>
        <v>736191.00887291459</v>
      </c>
      <c r="BG176" s="7">
        <f t="shared" si="157"/>
        <v>596884.52095543838</v>
      </c>
      <c r="BH176" s="7">
        <f t="shared" si="139"/>
        <v>906106.48791747622</v>
      </c>
      <c r="BJ176">
        <v>169</v>
      </c>
      <c r="BK176" s="160">
        <v>49980</v>
      </c>
      <c r="BL176" s="7">
        <f t="shared" si="178"/>
        <v>593440.71552841517</v>
      </c>
      <c r="BM176" s="7">
        <f t="shared" si="179"/>
        <v>5230.927715470877</v>
      </c>
      <c r="BN176" s="7">
        <f t="shared" si="180"/>
        <v>1645.5567258200354</v>
      </c>
      <c r="BO176" s="65">
        <f t="shared" si="158"/>
        <v>3.3274900412347777E-2</v>
      </c>
      <c r="BP176" s="7">
        <f t="shared" si="159"/>
        <v>3585.3709896508417</v>
      </c>
      <c r="BQ176" s="65">
        <f t="shared" si="160"/>
        <v>7.2499999999999995E-2</v>
      </c>
      <c r="BR176" s="7">
        <f t="shared" si="181"/>
        <v>175004.84119740469</v>
      </c>
      <c r="BS176" s="7">
        <f t="shared" si="182"/>
        <v>709021.94271717267</v>
      </c>
      <c r="BT176" s="7">
        <f t="shared" si="161"/>
        <v>591795.15880259511</v>
      </c>
      <c r="BU176" s="7">
        <f t="shared" si="140"/>
        <v>884026.78391457733</v>
      </c>
      <c r="BW176">
        <v>169</v>
      </c>
      <c r="BX176" s="160">
        <v>49980</v>
      </c>
      <c r="BY176" s="7">
        <f t="shared" si="183"/>
        <v>588271.71962395287</v>
      </c>
      <c r="BZ176" s="7">
        <f t="shared" si="184"/>
        <v>5101.5395330339725</v>
      </c>
      <c r="CA176" s="7">
        <f t="shared" si="185"/>
        <v>1669.9545018942472</v>
      </c>
      <c r="CB176" s="65">
        <f t="shared" si="162"/>
        <v>3.4064962421686697E-2</v>
      </c>
      <c r="CC176" s="7">
        <f t="shared" si="163"/>
        <v>3431.5850311397253</v>
      </c>
      <c r="CD176" s="65">
        <f t="shared" si="164"/>
        <v>7.0000000000000007E-2</v>
      </c>
      <c r="CE176" s="7">
        <f t="shared" si="186"/>
        <v>180198.23487794146</v>
      </c>
      <c r="CF176" s="7">
        <f t="shared" si="187"/>
        <v>681961.94620479934</v>
      </c>
      <c r="CG176" s="7">
        <f t="shared" si="165"/>
        <v>586601.76512205857</v>
      </c>
      <c r="CH176" s="7">
        <f t="shared" si="141"/>
        <v>862160.18108274078</v>
      </c>
    </row>
    <row r="177" spans="10:86" x14ac:dyDescent="0.3">
      <c r="J177">
        <v>170</v>
      </c>
      <c r="K177" s="160">
        <v>50010</v>
      </c>
      <c r="L177" s="7">
        <f t="shared" si="142"/>
        <v>611524.12218399253</v>
      </c>
      <c r="M177" s="7">
        <f t="shared" si="143"/>
        <v>5760.7123198624959</v>
      </c>
      <c r="N177" s="7">
        <f t="shared" si="128"/>
        <v>1556.4839798475468</v>
      </c>
      <c r="O177" s="65">
        <f t="shared" si="129"/>
        <v>3.0543043325036441E-2</v>
      </c>
      <c r="P177" s="7">
        <f t="shared" si="130"/>
        <v>4204.228340014949</v>
      </c>
      <c r="Q177" s="65">
        <f t="shared" si="131"/>
        <v>8.2500000000000018E-2</v>
      </c>
      <c r="R177" s="7">
        <f t="shared" si="144"/>
        <v>156832.36179585446</v>
      </c>
      <c r="S177" s="7">
        <f t="shared" si="145"/>
        <v>822488.73258077027</v>
      </c>
      <c r="T177" s="7">
        <f t="shared" si="132"/>
        <v>609967.63820414501</v>
      </c>
      <c r="U177" s="7">
        <f t="shared" si="133"/>
        <v>979321.09437662479</v>
      </c>
      <c r="W177">
        <v>170</v>
      </c>
      <c r="X177" s="160">
        <v>50010</v>
      </c>
      <c r="Y177" s="7">
        <f t="shared" si="146"/>
        <v>606749.26777051634</v>
      </c>
      <c r="Z177" s="7">
        <f t="shared" si="166"/>
        <v>5626.5067525070672</v>
      </c>
      <c r="AA177" s="7">
        <f t="shared" si="134"/>
        <v>1581.5116340369582</v>
      </c>
      <c r="AB177" s="65">
        <f t="shared" si="147"/>
        <v>3.1278388976352878E-2</v>
      </c>
      <c r="AC177" s="7">
        <f t="shared" si="148"/>
        <v>4044.995118470109</v>
      </c>
      <c r="AD177" s="65">
        <f t="shared" si="135"/>
        <v>0.08</v>
      </c>
      <c r="AE177" s="7">
        <f t="shared" si="149"/>
        <v>161632.24386352079</v>
      </c>
      <c r="AF177" s="7">
        <f t="shared" si="167"/>
        <v>794873.90406268102</v>
      </c>
      <c r="AG177" s="7">
        <f t="shared" si="136"/>
        <v>605167.75613647932</v>
      </c>
      <c r="AH177" s="7">
        <f t="shared" si="137"/>
        <v>956506.14792620181</v>
      </c>
      <c r="AJ177">
        <v>170</v>
      </c>
      <c r="AK177" s="160">
        <v>50010</v>
      </c>
      <c r="AL177" s="7">
        <f t="shared" si="168"/>
        <v>601869.33916079812</v>
      </c>
      <c r="AM177" s="7">
        <f t="shared" si="169"/>
        <v>5493.4490989467549</v>
      </c>
      <c r="AN177" s="7">
        <f t="shared" si="170"/>
        <v>1606.3762835332673</v>
      </c>
      <c r="AO177" s="65">
        <f t="shared" si="150"/>
        <v>3.2027741152717545E-2</v>
      </c>
      <c r="AP177" s="7">
        <f t="shared" si="151"/>
        <v>3887.0728154134877</v>
      </c>
      <c r="AQ177" s="65">
        <f t="shared" si="152"/>
        <v>7.7499999999999999E-2</v>
      </c>
      <c r="AR177" s="7">
        <f t="shared" si="171"/>
        <v>166537.03712273494</v>
      </c>
      <c r="AS177" s="7">
        <f t="shared" si="172"/>
        <v>767349.30969821336</v>
      </c>
      <c r="AT177" s="7">
        <f t="shared" si="153"/>
        <v>600262.96287726483</v>
      </c>
      <c r="AU177" s="7">
        <f t="shared" si="138"/>
        <v>933886.3468209483</v>
      </c>
      <c r="AW177">
        <v>170</v>
      </c>
      <c r="AX177" s="160">
        <v>50010</v>
      </c>
      <c r="AY177" s="7">
        <f t="shared" si="173"/>
        <v>596884.52095543838</v>
      </c>
      <c r="AZ177" s="7">
        <f t="shared" si="174"/>
        <v>5361.5768515826985</v>
      </c>
      <c r="BA177" s="7">
        <f t="shared" si="175"/>
        <v>1631.0485956112088</v>
      </c>
      <c r="BB177" s="65">
        <f t="shared" si="154"/>
        <v>3.2791239276911549E-2</v>
      </c>
      <c r="BC177" s="7">
        <f t="shared" si="155"/>
        <v>3730.5282559714897</v>
      </c>
      <c r="BD177" s="65">
        <f t="shared" si="156"/>
        <v>7.4999999999999997E-2</v>
      </c>
      <c r="BE177" s="7">
        <f t="shared" si="176"/>
        <v>171546.5276401728</v>
      </c>
      <c r="BF177" s="7">
        <f t="shared" si="177"/>
        <v>739921.53712888609</v>
      </c>
      <c r="BG177" s="7">
        <f t="shared" si="157"/>
        <v>595253.47235982714</v>
      </c>
      <c r="BH177" s="7">
        <f t="shared" si="139"/>
        <v>911468.06476905895</v>
      </c>
      <c r="BJ177">
        <v>170</v>
      </c>
      <c r="BK177" s="160">
        <v>50010</v>
      </c>
      <c r="BL177" s="7">
        <f t="shared" si="178"/>
        <v>591795.15880259511</v>
      </c>
      <c r="BM177" s="7">
        <f t="shared" si="179"/>
        <v>5230.927715470877</v>
      </c>
      <c r="BN177" s="7">
        <f t="shared" si="180"/>
        <v>1655.4986310385316</v>
      </c>
      <c r="BO177" s="65">
        <f t="shared" si="158"/>
        <v>3.3569020085696691E-2</v>
      </c>
      <c r="BP177" s="7">
        <f t="shared" si="159"/>
        <v>3575.4290844323455</v>
      </c>
      <c r="BQ177" s="65">
        <f t="shared" si="160"/>
        <v>7.2499999999999995E-2</v>
      </c>
      <c r="BR177" s="7">
        <f t="shared" si="181"/>
        <v>176660.33982844322</v>
      </c>
      <c r="BS177" s="7">
        <f t="shared" si="182"/>
        <v>712597.37180160498</v>
      </c>
      <c r="BT177" s="7">
        <f t="shared" si="161"/>
        <v>590139.66017155652</v>
      </c>
      <c r="BU177" s="7">
        <f t="shared" si="140"/>
        <v>889257.71163004823</v>
      </c>
      <c r="BW177">
        <v>170</v>
      </c>
      <c r="BX177" s="160">
        <v>50010</v>
      </c>
      <c r="BY177" s="7">
        <f t="shared" si="183"/>
        <v>586601.76512205857</v>
      </c>
      <c r="BZ177" s="7">
        <f t="shared" si="184"/>
        <v>5101.5395330339725</v>
      </c>
      <c r="CA177" s="7">
        <f t="shared" si="185"/>
        <v>1679.6959031552974</v>
      </c>
      <c r="CB177" s="65">
        <f t="shared" si="162"/>
        <v>3.4361217501057958E-2</v>
      </c>
      <c r="CC177" s="7">
        <f t="shared" si="163"/>
        <v>3421.8436298786751</v>
      </c>
      <c r="CD177" s="65">
        <f t="shared" si="164"/>
        <v>7.0000000000000007E-2</v>
      </c>
      <c r="CE177" s="7">
        <f t="shared" si="186"/>
        <v>181877.93078109674</v>
      </c>
      <c r="CF177" s="7">
        <f t="shared" si="187"/>
        <v>685383.78983467806</v>
      </c>
      <c r="CG177" s="7">
        <f t="shared" si="165"/>
        <v>584922.06921890331</v>
      </c>
      <c r="CH177" s="7">
        <f t="shared" si="141"/>
        <v>867261.72061577486</v>
      </c>
    </row>
    <row r="178" spans="10:86" x14ac:dyDescent="0.3">
      <c r="J178">
        <v>171</v>
      </c>
      <c r="K178" s="160">
        <v>50041</v>
      </c>
      <c r="L178" s="7">
        <f t="shared" si="142"/>
        <v>609967.63820414501</v>
      </c>
      <c r="M178" s="7">
        <f t="shared" si="143"/>
        <v>5760.7123198624959</v>
      </c>
      <c r="N178" s="7">
        <f t="shared" si="128"/>
        <v>1567.1848072089988</v>
      </c>
      <c r="O178" s="65">
        <f t="shared" si="129"/>
        <v>3.0831500736460203E-2</v>
      </c>
      <c r="P178" s="7">
        <f t="shared" si="130"/>
        <v>4193.5275126534971</v>
      </c>
      <c r="Q178" s="65">
        <f t="shared" si="131"/>
        <v>8.2500000000000004E-2</v>
      </c>
      <c r="R178" s="7">
        <f t="shared" si="144"/>
        <v>158399.54660306347</v>
      </c>
      <c r="S178" s="7">
        <f t="shared" si="145"/>
        <v>826682.26009342377</v>
      </c>
      <c r="T178" s="7">
        <f t="shared" si="132"/>
        <v>608400.45339693606</v>
      </c>
      <c r="U178" s="7">
        <f t="shared" si="133"/>
        <v>985081.80669648724</v>
      </c>
      <c r="W178">
        <v>171</v>
      </c>
      <c r="X178" s="160">
        <v>50041</v>
      </c>
      <c r="Y178" s="7">
        <f t="shared" si="146"/>
        <v>605167.75613647932</v>
      </c>
      <c r="Z178" s="7">
        <f t="shared" si="166"/>
        <v>5626.5067525070672</v>
      </c>
      <c r="AA178" s="7">
        <f t="shared" si="134"/>
        <v>1592.0550449305383</v>
      </c>
      <c r="AB178" s="65">
        <f t="shared" si="147"/>
        <v>3.1569197706656921E-2</v>
      </c>
      <c r="AC178" s="7">
        <f t="shared" si="148"/>
        <v>4034.4517075765289</v>
      </c>
      <c r="AD178" s="65">
        <f t="shared" si="135"/>
        <v>0.08</v>
      </c>
      <c r="AE178" s="7">
        <f t="shared" si="149"/>
        <v>163224.29890845134</v>
      </c>
      <c r="AF178" s="7">
        <f t="shared" si="167"/>
        <v>798908.35577025753</v>
      </c>
      <c r="AG178" s="7">
        <f t="shared" si="136"/>
        <v>603575.70109154878</v>
      </c>
      <c r="AH178" s="7">
        <f t="shared" si="137"/>
        <v>962132.65467870887</v>
      </c>
      <c r="AJ178">
        <v>171</v>
      </c>
      <c r="AK178" s="160">
        <v>50041</v>
      </c>
      <c r="AL178" s="7">
        <f t="shared" si="168"/>
        <v>600262.96287726483</v>
      </c>
      <c r="AM178" s="7">
        <f t="shared" si="169"/>
        <v>5493.4490989467549</v>
      </c>
      <c r="AN178" s="7">
        <f t="shared" si="170"/>
        <v>1616.7507970310862</v>
      </c>
      <c r="AO178" s="65">
        <f t="shared" si="150"/>
        <v>3.2320850634157711E-2</v>
      </c>
      <c r="AP178" s="7">
        <f t="shared" si="151"/>
        <v>3876.6983019156687</v>
      </c>
      <c r="AQ178" s="65">
        <f t="shared" si="152"/>
        <v>7.7499999999999999E-2</v>
      </c>
      <c r="AR178" s="7">
        <f t="shared" si="171"/>
        <v>168153.78791976604</v>
      </c>
      <c r="AS178" s="7">
        <f t="shared" si="172"/>
        <v>771226.00800012902</v>
      </c>
      <c r="AT178" s="7">
        <f t="shared" si="153"/>
        <v>598646.21208023373</v>
      </c>
      <c r="AU178" s="7">
        <f t="shared" si="138"/>
        <v>939379.79591989506</v>
      </c>
      <c r="AW178">
        <v>171</v>
      </c>
      <c r="AX178" s="160">
        <v>50041</v>
      </c>
      <c r="AY178" s="7">
        <f t="shared" si="173"/>
        <v>595253.47235982714</v>
      </c>
      <c r="AZ178" s="7">
        <f t="shared" si="174"/>
        <v>5361.5768515826985</v>
      </c>
      <c r="BA178" s="7">
        <f t="shared" si="175"/>
        <v>1641.2426493337794</v>
      </c>
      <c r="BB178" s="65">
        <f t="shared" si="154"/>
        <v>3.3086597065829289E-2</v>
      </c>
      <c r="BC178" s="7">
        <f t="shared" si="155"/>
        <v>3720.3342022489192</v>
      </c>
      <c r="BD178" s="65">
        <f t="shared" si="156"/>
        <v>7.4999999999999997E-2</v>
      </c>
      <c r="BE178" s="7">
        <f t="shared" si="176"/>
        <v>173187.77028950659</v>
      </c>
      <c r="BF178" s="7">
        <f t="shared" si="177"/>
        <v>743641.87133113504</v>
      </c>
      <c r="BG178" s="7">
        <f t="shared" si="157"/>
        <v>593612.22971049335</v>
      </c>
      <c r="BH178" s="7">
        <f t="shared" si="139"/>
        <v>916829.64162064157</v>
      </c>
      <c r="BJ178">
        <v>171</v>
      </c>
      <c r="BK178" s="160">
        <v>50041</v>
      </c>
      <c r="BL178" s="7">
        <f t="shared" si="178"/>
        <v>590139.66017155652</v>
      </c>
      <c r="BM178" s="7">
        <f t="shared" si="179"/>
        <v>5230.927715470877</v>
      </c>
      <c r="BN178" s="7">
        <f t="shared" si="180"/>
        <v>1665.50060193439</v>
      </c>
      <c r="BO178" s="65">
        <f t="shared" si="158"/>
        <v>3.3866571884700394E-2</v>
      </c>
      <c r="BP178" s="7">
        <f t="shared" si="159"/>
        <v>3565.427113536487</v>
      </c>
      <c r="BQ178" s="65">
        <f t="shared" si="160"/>
        <v>7.2499999999999995E-2</v>
      </c>
      <c r="BR178" s="7">
        <f t="shared" si="181"/>
        <v>178325.8404303776</v>
      </c>
      <c r="BS178" s="7">
        <f t="shared" si="182"/>
        <v>716162.79891514149</v>
      </c>
      <c r="BT178" s="7">
        <f t="shared" si="161"/>
        <v>588474.15956962213</v>
      </c>
      <c r="BU178" s="7">
        <f t="shared" si="140"/>
        <v>894488.63934551913</v>
      </c>
      <c r="BW178">
        <v>171</v>
      </c>
      <c r="BX178" s="160">
        <v>50041</v>
      </c>
      <c r="BY178" s="7">
        <f t="shared" si="183"/>
        <v>584922.06921890331</v>
      </c>
      <c r="BZ178" s="7">
        <f t="shared" si="184"/>
        <v>5101.5395330339725</v>
      </c>
      <c r="CA178" s="7">
        <f t="shared" si="185"/>
        <v>1689.4941292570361</v>
      </c>
      <c r="CB178" s="65">
        <f t="shared" si="162"/>
        <v>3.4660907184025307E-2</v>
      </c>
      <c r="CC178" s="7">
        <f t="shared" si="163"/>
        <v>3412.0454037769364</v>
      </c>
      <c r="CD178" s="65">
        <f t="shared" si="164"/>
        <v>7.0000000000000007E-2</v>
      </c>
      <c r="CE178" s="7">
        <f t="shared" si="186"/>
        <v>183567.42491035379</v>
      </c>
      <c r="CF178" s="7">
        <f t="shared" si="187"/>
        <v>688795.83523845498</v>
      </c>
      <c r="CG178" s="7">
        <f t="shared" si="165"/>
        <v>583232.57508964627</v>
      </c>
      <c r="CH178" s="7">
        <f t="shared" si="141"/>
        <v>872363.26014880883</v>
      </c>
    </row>
    <row r="179" spans="10:86" x14ac:dyDescent="0.3">
      <c r="J179">
        <v>172</v>
      </c>
      <c r="K179" s="160">
        <v>50072</v>
      </c>
      <c r="L179" s="7">
        <f t="shared" si="142"/>
        <v>608400.45339693606</v>
      </c>
      <c r="M179" s="7">
        <f t="shared" si="143"/>
        <v>5760.7123198624959</v>
      </c>
      <c r="N179" s="7">
        <f t="shared" si="128"/>
        <v>1577.9592027585604</v>
      </c>
      <c r="O179" s="65">
        <f t="shared" si="129"/>
        <v>3.1123432481646611E-2</v>
      </c>
      <c r="P179" s="7">
        <f t="shared" si="130"/>
        <v>4182.7531171039354</v>
      </c>
      <c r="Q179" s="65">
        <f t="shared" si="131"/>
        <v>8.2500000000000004E-2</v>
      </c>
      <c r="R179" s="7">
        <f t="shared" si="144"/>
        <v>159977.50580582203</v>
      </c>
      <c r="S179" s="7">
        <f t="shared" si="145"/>
        <v>830865.01321052772</v>
      </c>
      <c r="T179" s="7">
        <f t="shared" si="132"/>
        <v>606822.49419417745</v>
      </c>
      <c r="U179" s="7">
        <f t="shared" si="133"/>
        <v>990842.51901634969</v>
      </c>
      <c r="W179">
        <v>172</v>
      </c>
      <c r="X179" s="160">
        <v>50072</v>
      </c>
      <c r="Y179" s="7">
        <f t="shared" si="146"/>
        <v>603575.70109154878</v>
      </c>
      <c r="Z179" s="7">
        <f t="shared" si="166"/>
        <v>5626.5067525070672</v>
      </c>
      <c r="AA179" s="7">
        <f t="shared" si="134"/>
        <v>1602.6687452300753</v>
      </c>
      <c r="AB179" s="65">
        <f t="shared" si="147"/>
        <v>3.1863484411284872E-2</v>
      </c>
      <c r="AC179" s="7">
        <f t="shared" si="148"/>
        <v>4023.8380072769919</v>
      </c>
      <c r="AD179" s="65">
        <f t="shared" si="135"/>
        <v>0.08</v>
      </c>
      <c r="AE179" s="7">
        <f t="shared" si="149"/>
        <v>164826.96765368141</v>
      </c>
      <c r="AF179" s="7">
        <f t="shared" si="167"/>
        <v>802932.19377753453</v>
      </c>
      <c r="AG179" s="7">
        <f t="shared" si="136"/>
        <v>601973.03234631871</v>
      </c>
      <c r="AH179" s="7">
        <f t="shared" si="137"/>
        <v>967759.16143121594</v>
      </c>
      <c r="AJ179">
        <v>172</v>
      </c>
      <c r="AK179" s="160">
        <v>50072</v>
      </c>
      <c r="AL179" s="7">
        <f t="shared" si="168"/>
        <v>598646.21208023373</v>
      </c>
      <c r="AM179" s="7">
        <f t="shared" si="169"/>
        <v>5493.4490989467549</v>
      </c>
      <c r="AN179" s="7">
        <f t="shared" si="170"/>
        <v>1627.1923125952453</v>
      </c>
      <c r="AO179" s="65">
        <f t="shared" si="150"/>
        <v>3.2617441415508236E-2</v>
      </c>
      <c r="AP179" s="7">
        <f t="shared" si="151"/>
        <v>3866.2567863515096</v>
      </c>
      <c r="AQ179" s="65">
        <f t="shared" si="152"/>
        <v>7.7499999999999999E-2</v>
      </c>
      <c r="AR179" s="7">
        <f t="shared" si="171"/>
        <v>169780.9802323613</v>
      </c>
      <c r="AS179" s="7">
        <f t="shared" si="172"/>
        <v>775092.26478648058</v>
      </c>
      <c r="AT179" s="7">
        <f t="shared" si="153"/>
        <v>597019.01976763853</v>
      </c>
      <c r="AU179" s="7">
        <f t="shared" si="138"/>
        <v>944873.24501884193</v>
      </c>
      <c r="AW179">
        <v>172</v>
      </c>
      <c r="AX179" s="160">
        <v>50072</v>
      </c>
      <c r="AY179" s="7">
        <f t="shared" si="173"/>
        <v>593612.22971049335</v>
      </c>
      <c r="AZ179" s="7">
        <f t="shared" si="174"/>
        <v>5361.5768515826985</v>
      </c>
      <c r="BA179" s="7">
        <f t="shared" si="175"/>
        <v>1651.5004158921151</v>
      </c>
      <c r="BB179" s="65">
        <f t="shared" si="154"/>
        <v>3.3385439178654878E-2</v>
      </c>
      <c r="BC179" s="7">
        <f t="shared" si="155"/>
        <v>3710.0764356905834</v>
      </c>
      <c r="BD179" s="65">
        <f t="shared" si="156"/>
        <v>7.4999999999999997E-2</v>
      </c>
      <c r="BE179" s="7">
        <f t="shared" si="176"/>
        <v>174839.2707053987</v>
      </c>
      <c r="BF179" s="7">
        <f t="shared" si="177"/>
        <v>747351.94776682567</v>
      </c>
      <c r="BG179" s="7">
        <f t="shared" si="157"/>
        <v>591960.72929460125</v>
      </c>
      <c r="BH179" s="7">
        <f t="shared" si="139"/>
        <v>922191.21847222443</v>
      </c>
      <c r="BJ179">
        <v>172</v>
      </c>
      <c r="BK179" s="160">
        <v>50072</v>
      </c>
      <c r="BL179" s="7">
        <f t="shared" si="178"/>
        <v>588474.15956962213</v>
      </c>
      <c r="BM179" s="7">
        <f t="shared" si="179"/>
        <v>5230.927715470877</v>
      </c>
      <c r="BN179" s="7">
        <f t="shared" si="180"/>
        <v>1675.56300140441</v>
      </c>
      <c r="BO179" s="65">
        <f t="shared" si="158"/>
        <v>3.4167610743618557E-2</v>
      </c>
      <c r="BP179" s="7">
        <f t="shared" si="159"/>
        <v>3555.3647140664671</v>
      </c>
      <c r="BQ179" s="65">
        <f t="shared" si="160"/>
        <v>7.2499999999999995E-2</v>
      </c>
      <c r="BR179" s="7">
        <f t="shared" si="181"/>
        <v>180001.403431782</v>
      </c>
      <c r="BS179" s="7">
        <f t="shared" si="182"/>
        <v>719718.16362920799</v>
      </c>
      <c r="BT179" s="7">
        <f t="shared" si="161"/>
        <v>586798.59656821773</v>
      </c>
      <c r="BU179" s="7">
        <f t="shared" si="140"/>
        <v>899719.56706099003</v>
      </c>
      <c r="BW179">
        <v>172</v>
      </c>
      <c r="BX179" s="160">
        <v>50072</v>
      </c>
      <c r="BY179" s="7">
        <f t="shared" si="183"/>
        <v>583232.57508964627</v>
      </c>
      <c r="BZ179" s="7">
        <f t="shared" si="184"/>
        <v>5101.5395330339725</v>
      </c>
      <c r="CA179" s="7">
        <f t="shared" si="185"/>
        <v>1699.3495116777026</v>
      </c>
      <c r="CB179" s="65">
        <f t="shared" si="162"/>
        <v>3.496408638868985E-2</v>
      </c>
      <c r="CC179" s="7">
        <f t="shared" si="163"/>
        <v>3402.1900213562699</v>
      </c>
      <c r="CD179" s="65">
        <f t="shared" si="164"/>
        <v>7.0000000000000007E-2</v>
      </c>
      <c r="CE179" s="7">
        <f t="shared" si="186"/>
        <v>185266.77442203148</v>
      </c>
      <c r="CF179" s="7">
        <f t="shared" si="187"/>
        <v>692198.0252598112</v>
      </c>
      <c r="CG179" s="7">
        <f t="shared" si="165"/>
        <v>581533.22557796852</v>
      </c>
      <c r="CH179" s="7">
        <f t="shared" si="141"/>
        <v>877464.79968184268</v>
      </c>
    </row>
    <row r="180" spans="10:86" x14ac:dyDescent="0.3">
      <c r="J180">
        <v>173</v>
      </c>
      <c r="K180" s="160">
        <v>50100</v>
      </c>
      <c r="L180" s="7">
        <f t="shared" si="142"/>
        <v>606822.49419417745</v>
      </c>
      <c r="M180" s="7">
        <f t="shared" si="143"/>
        <v>5760.7123198624959</v>
      </c>
      <c r="N180" s="7">
        <f t="shared" si="128"/>
        <v>1588.8076722775259</v>
      </c>
      <c r="O180" s="65">
        <f t="shared" si="129"/>
        <v>3.1418894734033156E-2</v>
      </c>
      <c r="P180" s="7">
        <f t="shared" si="130"/>
        <v>4171.90464758497</v>
      </c>
      <c r="Q180" s="65">
        <f t="shared" si="131"/>
        <v>8.2500000000000004E-2</v>
      </c>
      <c r="R180" s="7">
        <f t="shared" si="144"/>
        <v>161566.31347809956</v>
      </c>
      <c r="S180" s="7">
        <f t="shared" si="145"/>
        <v>835036.91785811272</v>
      </c>
      <c r="T180" s="7">
        <f t="shared" si="132"/>
        <v>605233.68652189989</v>
      </c>
      <c r="U180" s="7">
        <f t="shared" si="133"/>
        <v>996603.23133621225</v>
      </c>
      <c r="W180">
        <v>173</v>
      </c>
      <c r="X180" s="160">
        <v>50100</v>
      </c>
      <c r="Y180" s="7">
        <f t="shared" si="146"/>
        <v>601973.03234631871</v>
      </c>
      <c r="Z180" s="7">
        <f t="shared" si="166"/>
        <v>5626.5067525070672</v>
      </c>
      <c r="AA180" s="7">
        <f t="shared" si="134"/>
        <v>1613.3532035316089</v>
      </c>
      <c r="AB180" s="65">
        <f t="shared" si="147"/>
        <v>3.2161305244719406E-2</v>
      </c>
      <c r="AC180" s="7">
        <f t="shared" si="148"/>
        <v>4013.1535489754583</v>
      </c>
      <c r="AD180" s="65">
        <f t="shared" si="135"/>
        <v>0.08</v>
      </c>
      <c r="AE180" s="7">
        <f t="shared" si="149"/>
        <v>166440.32085721302</v>
      </c>
      <c r="AF180" s="7">
        <f t="shared" si="167"/>
        <v>806945.34732651</v>
      </c>
      <c r="AG180" s="7">
        <f t="shared" si="136"/>
        <v>600359.67914278712</v>
      </c>
      <c r="AH180" s="7">
        <f t="shared" si="137"/>
        <v>973385.668183723</v>
      </c>
      <c r="AJ180">
        <v>173</v>
      </c>
      <c r="AK180" s="160">
        <v>50100</v>
      </c>
      <c r="AL180" s="7">
        <f t="shared" si="168"/>
        <v>597019.01976763853</v>
      </c>
      <c r="AM180" s="7">
        <f t="shared" si="169"/>
        <v>5493.4490989467549</v>
      </c>
      <c r="AN180" s="7">
        <f t="shared" si="170"/>
        <v>1637.7012629474229</v>
      </c>
      <c r="AO180" s="65">
        <f t="shared" si="150"/>
        <v>3.2917569632903571E-2</v>
      </c>
      <c r="AP180" s="7">
        <f t="shared" si="151"/>
        <v>3855.747835999332</v>
      </c>
      <c r="AQ180" s="65">
        <f t="shared" si="152"/>
        <v>7.7499999999999999E-2</v>
      </c>
      <c r="AR180" s="7">
        <f t="shared" si="171"/>
        <v>171418.68149530873</v>
      </c>
      <c r="AS180" s="7">
        <f t="shared" si="172"/>
        <v>778948.01262247993</v>
      </c>
      <c r="AT180" s="7">
        <f t="shared" si="153"/>
        <v>595381.31850469112</v>
      </c>
      <c r="AU180" s="7">
        <f t="shared" si="138"/>
        <v>950366.69411778869</v>
      </c>
      <c r="AW180">
        <v>173</v>
      </c>
      <c r="AX180" s="160">
        <v>50100</v>
      </c>
      <c r="AY180" s="7">
        <f t="shared" si="173"/>
        <v>591960.72929460125</v>
      </c>
      <c r="AZ180" s="7">
        <f t="shared" si="174"/>
        <v>5361.5768515826985</v>
      </c>
      <c r="BA180" s="7">
        <f t="shared" si="175"/>
        <v>1661.8222934914411</v>
      </c>
      <c r="BB180" s="65">
        <f t="shared" si="154"/>
        <v>3.3687821733817777E-2</v>
      </c>
      <c r="BC180" s="7">
        <f t="shared" si="155"/>
        <v>3699.7545580912574</v>
      </c>
      <c r="BD180" s="65">
        <f t="shared" si="156"/>
        <v>7.4999999999999997E-2</v>
      </c>
      <c r="BE180" s="7">
        <f t="shared" si="176"/>
        <v>176501.09299889015</v>
      </c>
      <c r="BF180" s="7">
        <f t="shared" si="177"/>
        <v>751051.70232491696</v>
      </c>
      <c r="BG180" s="7">
        <f t="shared" si="157"/>
        <v>590298.90700110979</v>
      </c>
      <c r="BH180" s="7">
        <f t="shared" si="139"/>
        <v>927552.79532380705</v>
      </c>
      <c r="BJ180">
        <v>173</v>
      </c>
      <c r="BK180" s="160">
        <v>50100</v>
      </c>
      <c r="BL180" s="7">
        <f t="shared" si="178"/>
        <v>586798.59656821773</v>
      </c>
      <c r="BM180" s="7">
        <f t="shared" si="179"/>
        <v>5230.927715470877</v>
      </c>
      <c r="BN180" s="7">
        <f t="shared" si="180"/>
        <v>1685.6861945378951</v>
      </c>
      <c r="BO180" s="65">
        <f t="shared" si="158"/>
        <v>3.4472192763847428E-2</v>
      </c>
      <c r="BP180" s="7">
        <f t="shared" si="159"/>
        <v>3545.241520932982</v>
      </c>
      <c r="BQ180" s="65">
        <f t="shared" si="160"/>
        <v>7.2499999999999995E-2</v>
      </c>
      <c r="BR180" s="7">
        <f t="shared" si="181"/>
        <v>181687.08962631991</v>
      </c>
      <c r="BS180" s="7">
        <f t="shared" si="182"/>
        <v>723263.40515014098</v>
      </c>
      <c r="BT180" s="7">
        <f t="shared" si="161"/>
        <v>585112.91037367983</v>
      </c>
      <c r="BU180" s="7">
        <f t="shared" si="140"/>
        <v>904950.49477646092</v>
      </c>
      <c r="BW180">
        <v>173</v>
      </c>
      <c r="BX180" s="160">
        <v>50100</v>
      </c>
      <c r="BY180" s="7">
        <f t="shared" si="183"/>
        <v>581533.22557796852</v>
      </c>
      <c r="BZ180" s="7">
        <f t="shared" si="184"/>
        <v>5101.5395330339725</v>
      </c>
      <c r="CA180" s="7">
        <f t="shared" si="185"/>
        <v>1709.2623838291561</v>
      </c>
      <c r="CB180" s="65">
        <f t="shared" si="162"/>
        <v>3.5270811200107194E-2</v>
      </c>
      <c r="CC180" s="7">
        <f t="shared" si="163"/>
        <v>3392.2771492048164</v>
      </c>
      <c r="CD180" s="65">
        <f t="shared" si="164"/>
        <v>7.0000000000000007E-2</v>
      </c>
      <c r="CE180" s="7">
        <f t="shared" si="186"/>
        <v>186976.03680586064</v>
      </c>
      <c r="CF180" s="7">
        <f t="shared" si="187"/>
        <v>695590.30240901606</v>
      </c>
      <c r="CG180" s="7">
        <f t="shared" si="165"/>
        <v>579823.96319413942</v>
      </c>
      <c r="CH180" s="7">
        <f t="shared" si="141"/>
        <v>882566.33921487676</v>
      </c>
    </row>
    <row r="181" spans="10:86" x14ac:dyDescent="0.3">
      <c r="J181">
        <v>174</v>
      </c>
      <c r="K181" s="160">
        <v>50131</v>
      </c>
      <c r="L181" s="7">
        <f t="shared" si="142"/>
        <v>605233.68652189989</v>
      </c>
      <c r="M181" s="7">
        <f t="shared" si="143"/>
        <v>5760.7123198624959</v>
      </c>
      <c r="N181" s="7">
        <f t="shared" si="128"/>
        <v>1599.7307250244339</v>
      </c>
      <c r="O181" s="65">
        <f t="shared" si="129"/>
        <v>3.171794486624066E-2</v>
      </c>
      <c r="P181" s="7">
        <f t="shared" si="130"/>
        <v>4160.9815948380619</v>
      </c>
      <c r="Q181" s="65">
        <f t="shared" si="131"/>
        <v>8.2500000000000004E-2</v>
      </c>
      <c r="R181" s="7">
        <f t="shared" si="144"/>
        <v>163166.04420312401</v>
      </c>
      <c r="S181" s="7">
        <f t="shared" si="145"/>
        <v>839197.89945295081</v>
      </c>
      <c r="T181" s="7">
        <f t="shared" si="132"/>
        <v>603633.95579687541</v>
      </c>
      <c r="U181" s="7">
        <f t="shared" si="133"/>
        <v>1002363.9436560748</v>
      </c>
      <c r="W181">
        <v>174</v>
      </c>
      <c r="X181" s="160">
        <v>50131</v>
      </c>
      <c r="Y181" s="7">
        <f t="shared" si="146"/>
        <v>600359.67914278712</v>
      </c>
      <c r="Z181" s="7">
        <f t="shared" si="166"/>
        <v>5626.5067525070672</v>
      </c>
      <c r="AA181" s="7">
        <f t="shared" si="134"/>
        <v>1624.1088915551527</v>
      </c>
      <c r="AB181" s="65">
        <f t="shared" si="147"/>
        <v>3.2462717560395281E-2</v>
      </c>
      <c r="AC181" s="7">
        <f t="shared" si="148"/>
        <v>4002.3978609519145</v>
      </c>
      <c r="AD181" s="65">
        <f t="shared" si="135"/>
        <v>0.08</v>
      </c>
      <c r="AE181" s="7">
        <f t="shared" si="149"/>
        <v>168064.42974876819</v>
      </c>
      <c r="AF181" s="7">
        <f t="shared" si="167"/>
        <v>810947.74518746196</v>
      </c>
      <c r="AG181" s="7">
        <f t="shared" si="136"/>
        <v>598735.57025123201</v>
      </c>
      <c r="AH181" s="7">
        <f t="shared" si="137"/>
        <v>979012.17493623018</v>
      </c>
      <c r="AJ181">
        <v>174</v>
      </c>
      <c r="AK181" s="160">
        <v>50131</v>
      </c>
      <c r="AL181" s="7">
        <f t="shared" si="168"/>
        <v>595381.31850469112</v>
      </c>
      <c r="AM181" s="7">
        <f t="shared" si="169"/>
        <v>5493.4490989467549</v>
      </c>
      <c r="AN181" s="7">
        <f t="shared" si="170"/>
        <v>1648.2780836039583</v>
      </c>
      <c r="AO181" s="65">
        <f t="shared" si="150"/>
        <v>3.322129262121222E-2</v>
      </c>
      <c r="AP181" s="7">
        <f t="shared" si="151"/>
        <v>3845.1710153427966</v>
      </c>
      <c r="AQ181" s="65">
        <f t="shared" si="152"/>
        <v>7.7499999999999999E-2</v>
      </c>
      <c r="AR181" s="7">
        <f t="shared" si="171"/>
        <v>173066.95957891268</v>
      </c>
      <c r="AS181" s="7">
        <f t="shared" si="172"/>
        <v>782793.18363782275</v>
      </c>
      <c r="AT181" s="7">
        <f t="shared" si="153"/>
        <v>593733.04042108718</v>
      </c>
      <c r="AU181" s="7">
        <f t="shared" si="138"/>
        <v>955860.14321673545</v>
      </c>
      <c r="AW181">
        <v>174</v>
      </c>
      <c r="AX181" s="160">
        <v>50131</v>
      </c>
      <c r="AY181" s="7">
        <f t="shared" si="173"/>
        <v>590298.90700110979</v>
      </c>
      <c r="AZ181" s="7">
        <f t="shared" si="174"/>
        <v>5361.5768515826985</v>
      </c>
      <c r="BA181" s="7">
        <f t="shared" si="175"/>
        <v>1672.2086828257625</v>
      </c>
      <c r="BB181" s="65">
        <f t="shared" si="154"/>
        <v>3.3993802048275554E-2</v>
      </c>
      <c r="BC181" s="7">
        <f t="shared" si="155"/>
        <v>3689.368168756936</v>
      </c>
      <c r="BD181" s="65">
        <f t="shared" si="156"/>
        <v>7.4999999999999997E-2</v>
      </c>
      <c r="BE181" s="7">
        <f t="shared" si="176"/>
        <v>178173.30168171591</v>
      </c>
      <c r="BF181" s="7">
        <f t="shared" si="177"/>
        <v>754741.07049367391</v>
      </c>
      <c r="BG181" s="7">
        <f t="shared" si="157"/>
        <v>588626.698318284</v>
      </c>
      <c r="BH181" s="7">
        <f t="shared" si="139"/>
        <v>932914.37217538978</v>
      </c>
      <c r="BJ181">
        <v>174</v>
      </c>
      <c r="BK181" s="160">
        <v>50131</v>
      </c>
      <c r="BL181" s="7">
        <f t="shared" si="178"/>
        <v>585112.91037367983</v>
      </c>
      <c r="BM181" s="7">
        <f t="shared" si="179"/>
        <v>5230.927715470877</v>
      </c>
      <c r="BN181" s="7">
        <f t="shared" si="180"/>
        <v>1695.870548629895</v>
      </c>
      <c r="BO181" s="65">
        <f t="shared" si="158"/>
        <v>3.4780375245116395E-2</v>
      </c>
      <c r="BP181" s="7">
        <f t="shared" si="159"/>
        <v>3535.0571668409821</v>
      </c>
      <c r="BQ181" s="65">
        <f t="shared" si="160"/>
        <v>7.2499999999999995E-2</v>
      </c>
      <c r="BR181" s="7">
        <f t="shared" si="181"/>
        <v>183382.96017494981</v>
      </c>
      <c r="BS181" s="7">
        <f t="shared" si="182"/>
        <v>726798.46231698198</v>
      </c>
      <c r="BT181" s="7">
        <f t="shared" si="161"/>
        <v>583417.03982504993</v>
      </c>
      <c r="BU181" s="7">
        <f t="shared" si="140"/>
        <v>910181.42249193182</v>
      </c>
      <c r="BW181">
        <v>174</v>
      </c>
      <c r="BX181" s="160">
        <v>50131</v>
      </c>
      <c r="BY181" s="7">
        <f t="shared" si="183"/>
        <v>579823.96319413942</v>
      </c>
      <c r="BZ181" s="7">
        <f t="shared" si="184"/>
        <v>5101.5395330339725</v>
      </c>
      <c r="CA181" s="7">
        <f t="shared" si="185"/>
        <v>1719.2330810681592</v>
      </c>
      <c r="CB181" s="65">
        <f t="shared" si="162"/>
        <v>3.5581138901481048E-2</v>
      </c>
      <c r="CC181" s="7">
        <f t="shared" si="163"/>
        <v>3382.3064519658133</v>
      </c>
      <c r="CD181" s="65">
        <f t="shared" si="164"/>
        <v>7.0000000000000007E-2</v>
      </c>
      <c r="CE181" s="7">
        <f t="shared" si="186"/>
        <v>188695.26988692879</v>
      </c>
      <c r="CF181" s="7">
        <f t="shared" si="187"/>
        <v>698972.60886098188</v>
      </c>
      <c r="CG181" s="7">
        <f t="shared" si="165"/>
        <v>578104.73011307127</v>
      </c>
      <c r="CH181" s="7">
        <f t="shared" si="141"/>
        <v>887667.87874791073</v>
      </c>
    </row>
    <row r="182" spans="10:86" x14ac:dyDescent="0.3">
      <c r="J182">
        <v>175</v>
      </c>
      <c r="K182" s="160">
        <v>50161</v>
      </c>
      <c r="L182" s="7">
        <f t="shared" si="142"/>
        <v>603633.95579687541</v>
      </c>
      <c r="M182" s="7">
        <f t="shared" si="143"/>
        <v>5760.7123198624959</v>
      </c>
      <c r="N182" s="7">
        <f t="shared" si="128"/>
        <v>1610.728873758977</v>
      </c>
      <c r="O182" s="65">
        <f t="shared" si="129"/>
        <v>3.2020641482289156E-2</v>
      </c>
      <c r="P182" s="7">
        <f t="shared" si="130"/>
        <v>4149.9834461035189</v>
      </c>
      <c r="Q182" s="65">
        <f t="shared" si="131"/>
        <v>8.2500000000000018E-2</v>
      </c>
      <c r="R182" s="7">
        <f t="shared" si="144"/>
        <v>164776.77307688299</v>
      </c>
      <c r="S182" s="7">
        <f t="shared" si="145"/>
        <v>843347.88289905433</v>
      </c>
      <c r="T182" s="7">
        <f t="shared" si="132"/>
        <v>602023.22692311648</v>
      </c>
      <c r="U182" s="7">
        <f t="shared" si="133"/>
        <v>1008124.6559759374</v>
      </c>
      <c r="W182">
        <v>175</v>
      </c>
      <c r="X182" s="160">
        <v>50161</v>
      </c>
      <c r="Y182" s="7">
        <f t="shared" si="146"/>
        <v>598735.57025123201</v>
      </c>
      <c r="Z182" s="7">
        <f t="shared" si="166"/>
        <v>5626.5067525070672</v>
      </c>
      <c r="AA182" s="7">
        <f t="shared" si="134"/>
        <v>1634.9362841655202</v>
      </c>
      <c r="AB182" s="65">
        <f t="shared" si="147"/>
        <v>3.2767779942911905E-2</v>
      </c>
      <c r="AC182" s="7">
        <f t="shared" si="148"/>
        <v>3991.570468341547</v>
      </c>
      <c r="AD182" s="65">
        <f t="shared" si="135"/>
        <v>0.08</v>
      </c>
      <c r="AE182" s="7">
        <f t="shared" si="149"/>
        <v>169699.3660329337</v>
      </c>
      <c r="AF182" s="7">
        <f t="shared" si="167"/>
        <v>814939.31565580354</v>
      </c>
      <c r="AG182" s="7">
        <f t="shared" si="136"/>
        <v>597100.63396706653</v>
      </c>
      <c r="AH182" s="7">
        <f t="shared" si="137"/>
        <v>984638.68168873724</v>
      </c>
      <c r="AJ182">
        <v>175</v>
      </c>
      <c r="AK182" s="160">
        <v>50161</v>
      </c>
      <c r="AL182" s="7">
        <f t="shared" si="168"/>
        <v>593733.04042108718</v>
      </c>
      <c r="AM182" s="7">
        <f t="shared" si="169"/>
        <v>5493.4490989467549</v>
      </c>
      <c r="AN182" s="7">
        <f t="shared" si="170"/>
        <v>1658.9232128939002</v>
      </c>
      <c r="AO182" s="65">
        <f t="shared" si="150"/>
        <v>3.3528668946246128E-2</v>
      </c>
      <c r="AP182" s="7">
        <f t="shared" si="151"/>
        <v>3834.5258860528547</v>
      </c>
      <c r="AQ182" s="65">
        <f t="shared" si="152"/>
        <v>7.7499999999999999E-2</v>
      </c>
      <c r="AR182" s="7">
        <f t="shared" si="171"/>
        <v>174725.88279180657</v>
      </c>
      <c r="AS182" s="7">
        <f t="shared" si="172"/>
        <v>786627.70952387562</v>
      </c>
      <c r="AT182" s="7">
        <f t="shared" si="153"/>
        <v>592074.11720819329</v>
      </c>
      <c r="AU182" s="7">
        <f t="shared" si="138"/>
        <v>961353.59231568221</v>
      </c>
      <c r="AW182">
        <v>175</v>
      </c>
      <c r="AX182" s="160">
        <v>50161</v>
      </c>
      <c r="AY182" s="7">
        <f t="shared" si="173"/>
        <v>588626.698318284</v>
      </c>
      <c r="AZ182" s="7">
        <f t="shared" si="174"/>
        <v>5361.5768515826985</v>
      </c>
      <c r="BA182" s="7">
        <f t="shared" si="175"/>
        <v>1682.6599870934238</v>
      </c>
      <c r="BB182" s="65">
        <f t="shared" si="154"/>
        <v>3.430343866972009E-2</v>
      </c>
      <c r="BC182" s="7">
        <f t="shared" si="155"/>
        <v>3678.9168644892748</v>
      </c>
      <c r="BD182" s="65">
        <f t="shared" si="156"/>
        <v>7.4999999999999997E-2</v>
      </c>
      <c r="BE182" s="7">
        <f t="shared" si="176"/>
        <v>179855.96166880932</v>
      </c>
      <c r="BF182" s="7">
        <f t="shared" si="177"/>
        <v>758419.98735816323</v>
      </c>
      <c r="BG182" s="7">
        <f t="shared" si="157"/>
        <v>586944.03833119059</v>
      </c>
      <c r="BH182" s="7">
        <f t="shared" si="139"/>
        <v>938275.94902697252</v>
      </c>
      <c r="BJ182">
        <v>175</v>
      </c>
      <c r="BK182" s="160">
        <v>50161</v>
      </c>
      <c r="BL182" s="7">
        <f t="shared" si="178"/>
        <v>583417.03982504993</v>
      </c>
      <c r="BM182" s="7">
        <f t="shared" si="179"/>
        <v>5230.927715470877</v>
      </c>
      <c r="BN182" s="7">
        <f t="shared" si="180"/>
        <v>1706.1164331945338</v>
      </c>
      <c r="BO182" s="65">
        <f t="shared" si="158"/>
        <v>3.5092216717690985E-2</v>
      </c>
      <c r="BP182" s="7">
        <f t="shared" si="159"/>
        <v>3524.8112822763433</v>
      </c>
      <c r="BQ182" s="65">
        <f t="shared" si="160"/>
        <v>7.2499999999999995E-2</v>
      </c>
      <c r="BR182" s="7">
        <f t="shared" si="181"/>
        <v>185089.07660814436</v>
      </c>
      <c r="BS182" s="7">
        <f t="shared" si="182"/>
        <v>730323.27359925827</v>
      </c>
      <c r="BT182" s="7">
        <f t="shared" si="161"/>
        <v>581710.92339185544</v>
      </c>
      <c r="BU182" s="7">
        <f t="shared" si="140"/>
        <v>915412.3502074026</v>
      </c>
      <c r="BW182">
        <v>175</v>
      </c>
      <c r="BX182" s="160">
        <v>50161</v>
      </c>
      <c r="BY182" s="7">
        <f t="shared" si="183"/>
        <v>578104.73011307127</v>
      </c>
      <c r="BZ182" s="7">
        <f t="shared" si="184"/>
        <v>5101.5395330339725</v>
      </c>
      <c r="CA182" s="7">
        <f t="shared" si="185"/>
        <v>1729.2619407077232</v>
      </c>
      <c r="CB182" s="65">
        <f t="shared" si="162"/>
        <v>3.5895128006363089E-2</v>
      </c>
      <c r="CC182" s="7">
        <f t="shared" si="163"/>
        <v>3372.2775923262493</v>
      </c>
      <c r="CD182" s="65">
        <f t="shared" si="164"/>
        <v>7.0000000000000007E-2</v>
      </c>
      <c r="CE182" s="7">
        <f t="shared" si="186"/>
        <v>190424.5318276365</v>
      </c>
      <c r="CF182" s="7">
        <f t="shared" si="187"/>
        <v>702344.88645330817</v>
      </c>
      <c r="CG182" s="7">
        <f t="shared" si="165"/>
        <v>576375.46817236359</v>
      </c>
      <c r="CH182" s="7">
        <f t="shared" si="141"/>
        <v>892769.41828094469</v>
      </c>
    </row>
    <row r="183" spans="10:86" x14ac:dyDescent="0.3">
      <c r="J183">
        <v>176</v>
      </c>
      <c r="K183" s="160">
        <v>50192</v>
      </c>
      <c r="L183" s="7">
        <f t="shared" si="142"/>
        <v>602023.22692311648</v>
      </c>
      <c r="M183" s="7">
        <f t="shared" si="143"/>
        <v>5760.7123198624959</v>
      </c>
      <c r="N183" s="7">
        <f t="shared" si="128"/>
        <v>1621.8026347660698</v>
      </c>
      <c r="O183" s="65">
        <f t="shared" si="129"/>
        <v>3.2327044450858461E-2</v>
      </c>
      <c r="P183" s="7">
        <f t="shared" si="130"/>
        <v>4138.9096850964261</v>
      </c>
      <c r="Q183" s="65">
        <f t="shared" si="131"/>
        <v>8.2500000000000004E-2</v>
      </c>
      <c r="R183" s="7">
        <f t="shared" si="144"/>
        <v>166398.57571164906</v>
      </c>
      <c r="S183" s="7">
        <f t="shared" si="145"/>
        <v>847486.7925841508</v>
      </c>
      <c r="T183" s="7">
        <f t="shared" si="132"/>
        <v>600401.42428835039</v>
      </c>
      <c r="U183" s="7">
        <f t="shared" si="133"/>
        <v>1013885.3682957998</v>
      </c>
      <c r="W183">
        <v>176</v>
      </c>
      <c r="X183" s="160">
        <v>50192</v>
      </c>
      <c r="Y183" s="7">
        <f t="shared" si="146"/>
        <v>597100.63396706653</v>
      </c>
      <c r="Z183" s="7">
        <f t="shared" si="166"/>
        <v>5626.5067525070672</v>
      </c>
      <c r="AA183" s="7">
        <f t="shared" si="134"/>
        <v>1645.8358593932899</v>
      </c>
      <c r="AB183" s="65">
        <f t="shared" si="147"/>
        <v>3.3076552241290712E-2</v>
      </c>
      <c r="AC183" s="7">
        <f t="shared" si="148"/>
        <v>3980.6708931137773</v>
      </c>
      <c r="AD183" s="65">
        <f t="shared" si="135"/>
        <v>0.08</v>
      </c>
      <c r="AE183" s="7">
        <f t="shared" si="149"/>
        <v>171345.20189232699</v>
      </c>
      <c r="AF183" s="7">
        <f t="shared" si="167"/>
        <v>818919.98654891737</v>
      </c>
      <c r="AG183" s="7">
        <f t="shared" si="136"/>
        <v>595454.7981076733</v>
      </c>
      <c r="AH183" s="7">
        <f t="shared" si="137"/>
        <v>990265.18844124442</v>
      </c>
      <c r="AJ183">
        <v>176</v>
      </c>
      <c r="AK183" s="160">
        <v>50192</v>
      </c>
      <c r="AL183" s="7">
        <f t="shared" si="168"/>
        <v>592074.11720819329</v>
      </c>
      <c r="AM183" s="7">
        <f t="shared" si="169"/>
        <v>5493.4490989467549</v>
      </c>
      <c r="AN183" s="7">
        <f t="shared" si="170"/>
        <v>1669.6370919771734</v>
      </c>
      <c r="AO183" s="65">
        <f t="shared" si="150"/>
        <v>3.3839758438014733E-2</v>
      </c>
      <c r="AP183" s="7">
        <f t="shared" si="151"/>
        <v>3823.8120069695815</v>
      </c>
      <c r="AQ183" s="65">
        <f t="shared" si="152"/>
        <v>7.7499999999999999E-2</v>
      </c>
      <c r="AR183" s="7">
        <f t="shared" si="171"/>
        <v>176395.51988378374</v>
      </c>
      <c r="AS183" s="7">
        <f t="shared" si="172"/>
        <v>790451.5215308452</v>
      </c>
      <c r="AT183" s="7">
        <f t="shared" si="153"/>
        <v>590404.48011621612</v>
      </c>
      <c r="AU183" s="7">
        <f t="shared" si="138"/>
        <v>966847.04141462897</v>
      </c>
      <c r="AW183">
        <v>176</v>
      </c>
      <c r="AX183" s="160">
        <v>50192</v>
      </c>
      <c r="AY183" s="7">
        <f t="shared" si="173"/>
        <v>586944.03833119059</v>
      </c>
      <c r="AZ183" s="7">
        <f t="shared" si="174"/>
        <v>5361.5768515826985</v>
      </c>
      <c r="BA183" s="7">
        <f t="shared" si="175"/>
        <v>1693.1766120127577</v>
      </c>
      <c r="BB183" s="65">
        <f t="shared" si="154"/>
        <v>3.4616791409828304E-2</v>
      </c>
      <c r="BC183" s="7">
        <f t="shared" si="155"/>
        <v>3668.4002395699408</v>
      </c>
      <c r="BD183" s="65">
        <f t="shared" si="156"/>
        <v>7.4999999999999997E-2</v>
      </c>
      <c r="BE183" s="7">
        <f t="shared" si="176"/>
        <v>181549.13828082208</v>
      </c>
      <c r="BF183" s="7">
        <f t="shared" si="177"/>
        <v>762088.38759773318</v>
      </c>
      <c r="BG183" s="7">
        <f t="shared" si="157"/>
        <v>585250.8617191778</v>
      </c>
      <c r="BH183" s="7">
        <f t="shared" si="139"/>
        <v>943637.52587855526</v>
      </c>
      <c r="BJ183">
        <v>176</v>
      </c>
      <c r="BK183" s="160">
        <v>50192</v>
      </c>
      <c r="BL183" s="7">
        <f t="shared" si="178"/>
        <v>581710.92339185544</v>
      </c>
      <c r="BM183" s="7">
        <f t="shared" si="179"/>
        <v>5230.927715470877</v>
      </c>
      <c r="BN183" s="7">
        <f t="shared" si="180"/>
        <v>1716.4242199784171</v>
      </c>
      <c r="BO183" s="65">
        <f t="shared" si="158"/>
        <v>3.5407776975620371E-2</v>
      </c>
      <c r="BP183" s="7">
        <f t="shared" si="159"/>
        <v>3514.5034954924599</v>
      </c>
      <c r="BQ183" s="65">
        <f t="shared" si="160"/>
        <v>7.2499999999999995E-2</v>
      </c>
      <c r="BR183" s="7">
        <f t="shared" si="181"/>
        <v>186805.50082812278</v>
      </c>
      <c r="BS183" s="7">
        <f t="shared" si="182"/>
        <v>733837.77709475078</v>
      </c>
      <c r="BT183" s="7">
        <f t="shared" si="161"/>
        <v>579994.49917187705</v>
      </c>
      <c r="BU183" s="7">
        <f t="shared" si="140"/>
        <v>920643.27792287362</v>
      </c>
      <c r="BW183">
        <v>176</v>
      </c>
      <c r="BX183" s="160">
        <v>50192</v>
      </c>
      <c r="BY183" s="7">
        <f t="shared" si="183"/>
        <v>576375.46817236359</v>
      </c>
      <c r="BZ183" s="7">
        <f t="shared" si="184"/>
        <v>5101.5395330339725</v>
      </c>
      <c r="CA183" s="7">
        <f t="shared" si="185"/>
        <v>1739.3493020285182</v>
      </c>
      <c r="CB183" s="65">
        <f t="shared" si="162"/>
        <v>3.6212838291896983E-2</v>
      </c>
      <c r="CC183" s="7">
        <f t="shared" si="163"/>
        <v>3362.1902310054543</v>
      </c>
      <c r="CD183" s="65">
        <f t="shared" si="164"/>
        <v>7.0000000000000007E-2</v>
      </c>
      <c r="CE183" s="7">
        <f t="shared" si="186"/>
        <v>192163.88112966501</v>
      </c>
      <c r="CF183" s="7">
        <f t="shared" si="187"/>
        <v>705707.07668431359</v>
      </c>
      <c r="CG183" s="7">
        <f t="shared" si="165"/>
        <v>574636.11887033505</v>
      </c>
      <c r="CH183" s="7">
        <f t="shared" si="141"/>
        <v>897870.95781397866</v>
      </c>
    </row>
    <row r="184" spans="10:86" x14ac:dyDescent="0.3">
      <c r="J184">
        <v>177</v>
      </c>
      <c r="K184" s="160">
        <v>50222</v>
      </c>
      <c r="L184" s="7">
        <f t="shared" si="142"/>
        <v>600401.42428835039</v>
      </c>
      <c r="M184" s="7">
        <f t="shared" si="143"/>
        <v>5760.7123198624959</v>
      </c>
      <c r="N184" s="7">
        <f t="shared" si="128"/>
        <v>1632.9525278800866</v>
      </c>
      <c r="O184" s="65">
        <f t="shared" si="129"/>
        <v>3.2637214939633598E-2</v>
      </c>
      <c r="P184" s="7">
        <f t="shared" si="130"/>
        <v>4127.7597919824093</v>
      </c>
      <c r="Q184" s="65">
        <f t="shared" si="131"/>
        <v>8.2500000000000018E-2</v>
      </c>
      <c r="R184" s="7">
        <f t="shared" si="144"/>
        <v>168031.52823952914</v>
      </c>
      <c r="S184" s="7">
        <f t="shared" si="145"/>
        <v>851614.55237613316</v>
      </c>
      <c r="T184" s="7">
        <f t="shared" si="132"/>
        <v>598768.4717604703</v>
      </c>
      <c r="U184" s="7">
        <f t="shared" si="133"/>
        <v>1019646.0806156623</v>
      </c>
      <c r="W184">
        <v>177</v>
      </c>
      <c r="X184" s="160">
        <v>50222</v>
      </c>
      <c r="Y184" s="7">
        <f t="shared" si="146"/>
        <v>595454.7981076733</v>
      </c>
      <c r="Z184" s="7">
        <f t="shared" si="166"/>
        <v>5626.5067525070672</v>
      </c>
      <c r="AA184" s="7">
        <f t="shared" si="134"/>
        <v>1656.8080984559115</v>
      </c>
      <c r="AB184" s="65">
        <f t="shared" si="147"/>
        <v>3.3389095603317015E-2</v>
      </c>
      <c r="AC184" s="7">
        <f t="shared" si="148"/>
        <v>3969.6986540511557</v>
      </c>
      <c r="AD184" s="65">
        <f t="shared" si="135"/>
        <v>0.08</v>
      </c>
      <c r="AE184" s="7">
        <f t="shared" si="149"/>
        <v>173002.00999078291</v>
      </c>
      <c r="AF184" s="7">
        <f t="shared" si="167"/>
        <v>822889.68520296854</v>
      </c>
      <c r="AG184" s="7">
        <f t="shared" si="136"/>
        <v>593797.99000921741</v>
      </c>
      <c r="AH184" s="7">
        <f t="shared" si="137"/>
        <v>995891.69519375148</v>
      </c>
      <c r="AJ184">
        <v>177</v>
      </c>
      <c r="AK184" s="160">
        <v>50222</v>
      </c>
      <c r="AL184" s="7">
        <f t="shared" si="168"/>
        <v>590404.48011621612</v>
      </c>
      <c r="AM184" s="7">
        <f t="shared" si="169"/>
        <v>5493.4490989467549</v>
      </c>
      <c r="AN184" s="7">
        <f t="shared" si="170"/>
        <v>1680.4201648628591</v>
      </c>
      <c r="AO184" s="65">
        <f t="shared" si="150"/>
        <v>3.4154622225063387E-2</v>
      </c>
      <c r="AP184" s="7">
        <f t="shared" si="151"/>
        <v>3813.0289340838958</v>
      </c>
      <c r="AQ184" s="65">
        <f t="shared" si="152"/>
        <v>7.7499999999999999E-2</v>
      </c>
      <c r="AR184" s="7">
        <f t="shared" si="171"/>
        <v>178075.94004864659</v>
      </c>
      <c r="AS184" s="7">
        <f t="shared" si="172"/>
        <v>794264.55046492908</v>
      </c>
      <c r="AT184" s="7">
        <f t="shared" si="153"/>
        <v>588724.05995135324</v>
      </c>
      <c r="AU184" s="7">
        <f t="shared" si="138"/>
        <v>972340.49051357573</v>
      </c>
      <c r="AW184">
        <v>177</v>
      </c>
      <c r="AX184" s="160">
        <v>50222</v>
      </c>
      <c r="AY184" s="7">
        <f t="shared" si="173"/>
        <v>585250.8617191778</v>
      </c>
      <c r="AZ184" s="7">
        <f t="shared" si="174"/>
        <v>5361.5768515826985</v>
      </c>
      <c r="BA184" s="7">
        <f t="shared" si="175"/>
        <v>1703.7589658378374</v>
      </c>
      <c r="BB184" s="65">
        <f t="shared" si="154"/>
        <v>3.493392137859725E-2</v>
      </c>
      <c r="BC184" s="7">
        <f t="shared" si="155"/>
        <v>3657.8178857448611</v>
      </c>
      <c r="BD184" s="65">
        <f t="shared" si="156"/>
        <v>7.4999999999999997E-2</v>
      </c>
      <c r="BE184" s="7">
        <f t="shared" si="176"/>
        <v>183252.89724665991</v>
      </c>
      <c r="BF184" s="7">
        <f t="shared" si="177"/>
        <v>765746.20548347803</v>
      </c>
      <c r="BG184" s="7">
        <f t="shared" si="157"/>
        <v>583547.10275333992</v>
      </c>
      <c r="BH184" s="7">
        <f t="shared" si="139"/>
        <v>948999.10273013799</v>
      </c>
      <c r="BJ184">
        <v>177</v>
      </c>
      <c r="BK184" s="160">
        <v>50222</v>
      </c>
      <c r="BL184" s="7">
        <f t="shared" si="178"/>
        <v>579994.49917187705</v>
      </c>
      <c r="BM184" s="7">
        <f t="shared" si="179"/>
        <v>5230.927715470877</v>
      </c>
      <c r="BN184" s="7">
        <f t="shared" si="180"/>
        <v>1726.7942829741201</v>
      </c>
      <c r="BO184" s="65">
        <f t="shared" si="158"/>
        <v>3.5727117111068962E-2</v>
      </c>
      <c r="BP184" s="7">
        <f t="shared" si="159"/>
        <v>3504.133432496757</v>
      </c>
      <c r="BQ184" s="65">
        <f t="shared" si="160"/>
        <v>7.2499999999999995E-2</v>
      </c>
      <c r="BR184" s="7">
        <f t="shared" si="181"/>
        <v>188532.2951110969</v>
      </c>
      <c r="BS184" s="7">
        <f t="shared" si="182"/>
        <v>737341.91052724759</v>
      </c>
      <c r="BT184" s="7">
        <f t="shared" si="161"/>
        <v>578267.70488890295</v>
      </c>
      <c r="BU184" s="7">
        <f t="shared" si="140"/>
        <v>925874.20563834452</v>
      </c>
      <c r="BW184">
        <v>177</v>
      </c>
      <c r="BX184" s="160">
        <v>50222</v>
      </c>
      <c r="BY184" s="7">
        <f t="shared" si="183"/>
        <v>574636.11887033505</v>
      </c>
      <c r="BZ184" s="7">
        <f t="shared" si="184"/>
        <v>5101.5395330339725</v>
      </c>
      <c r="CA184" s="7">
        <f t="shared" si="185"/>
        <v>1749.4955062903514</v>
      </c>
      <c r="CB184" s="65">
        <f t="shared" si="162"/>
        <v>3.6534330833146667E-2</v>
      </c>
      <c r="CC184" s="7">
        <f t="shared" si="163"/>
        <v>3352.0440267436211</v>
      </c>
      <c r="CD184" s="65">
        <f t="shared" si="164"/>
        <v>7.0000000000000007E-2</v>
      </c>
      <c r="CE184" s="7">
        <f t="shared" si="186"/>
        <v>193913.37663595536</v>
      </c>
      <c r="CF184" s="7">
        <f t="shared" si="187"/>
        <v>709059.12071105721</v>
      </c>
      <c r="CG184" s="7">
        <f t="shared" si="165"/>
        <v>572886.6233640447</v>
      </c>
      <c r="CH184" s="7">
        <f t="shared" si="141"/>
        <v>902972.49734701263</v>
      </c>
    </row>
    <row r="185" spans="10:86" x14ac:dyDescent="0.3">
      <c r="J185">
        <v>178</v>
      </c>
      <c r="K185" s="160">
        <v>50253</v>
      </c>
      <c r="L185" s="7">
        <f t="shared" si="142"/>
        <v>598768.4717604703</v>
      </c>
      <c r="M185" s="7">
        <f t="shared" si="143"/>
        <v>5760.7123198624959</v>
      </c>
      <c r="N185" s="7">
        <f t="shared" si="128"/>
        <v>1644.1790765092628</v>
      </c>
      <c r="O185" s="65">
        <f t="shared" si="129"/>
        <v>3.295121545077602E-2</v>
      </c>
      <c r="P185" s="7">
        <f t="shared" si="130"/>
        <v>4116.533243353233</v>
      </c>
      <c r="Q185" s="65">
        <f t="shared" si="131"/>
        <v>8.249999999999999E-2</v>
      </c>
      <c r="R185" s="7">
        <f t="shared" si="144"/>
        <v>169675.7073160384</v>
      </c>
      <c r="S185" s="7">
        <f t="shared" si="145"/>
        <v>855731.0856194864</v>
      </c>
      <c r="T185" s="7">
        <f t="shared" si="132"/>
        <v>597124.29268396099</v>
      </c>
      <c r="U185" s="7">
        <f t="shared" si="133"/>
        <v>1025406.7929355248</v>
      </c>
      <c r="W185">
        <v>178</v>
      </c>
      <c r="X185" s="160">
        <v>50253</v>
      </c>
      <c r="Y185" s="7">
        <f t="shared" si="146"/>
        <v>593797.99000921741</v>
      </c>
      <c r="Z185" s="7">
        <f t="shared" si="166"/>
        <v>5626.5067525070672</v>
      </c>
      <c r="AA185" s="7">
        <f t="shared" si="134"/>
        <v>1667.8534857789509</v>
      </c>
      <c r="AB185" s="65">
        <f t="shared" si="147"/>
        <v>3.3705472511007882E-2</v>
      </c>
      <c r="AC185" s="7">
        <f t="shared" si="148"/>
        <v>3958.6532667281163</v>
      </c>
      <c r="AD185" s="65">
        <f t="shared" si="135"/>
        <v>0.08</v>
      </c>
      <c r="AE185" s="7">
        <f t="shared" si="149"/>
        <v>174669.86347656188</v>
      </c>
      <c r="AF185" s="7">
        <f t="shared" si="167"/>
        <v>826848.3384696967</v>
      </c>
      <c r="AG185" s="7">
        <f t="shared" si="136"/>
        <v>592130.1365234385</v>
      </c>
      <c r="AH185" s="7">
        <f t="shared" si="137"/>
        <v>1001518.2019462585</v>
      </c>
      <c r="AJ185">
        <v>178</v>
      </c>
      <c r="AK185" s="160">
        <v>50253</v>
      </c>
      <c r="AL185" s="7">
        <f t="shared" si="168"/>
        <v>588724.05995135324</v>
      </c>
      <c r="AM185" s="7">
        <f t="shared" si="169"/>
        <v>5493.4490989467549</v>
      </c>
      <c r="AN185" s="7">
        <f t="shared" si="170"/>
        <v>1691.2728784275987</v>
      </c>
      <c r="AO185" s="65">
        <f t="shared" si="150"/>
        <v>3.4473322769937753E-2</v>
      </c>
      <c r="AP185" s="7">
        <f t="shared" si="151"/>
        <v>3802.1762205191562</v>
      </c>
      <c r="AQ185" s="65">
        <f t="shared" si="152"/>
        <v>7.7499999999999999E-2</v>
      </c>
      <c r="AR185" s="7">
        <f t="shared" si="171"/>
        <v>179767.2129270742</v>
      </c>
      <c r="AS185" s="7">
        <f t="shared" si="172"/>
        <v>798066.7266854482</v>
      </c>
      <c r="AT185" s="7">
        <f t="shared" si="153"/>
        <v>587032.7870729256</v>
      </c>
      <c r="AU185" s="7">
        <f t="shared" si="138"/>
        <v>977833.93961252237</v>
      </c>
      <c r="AW185">
        <v>178</v>
      </c>
      <c r="AX185" s="160">
        <v>50253</v>
      </c>
      <c r="AY185" s="7">
        <f t="shared" si="173"/>
        <v>583547.10275333992</v>
      </c>
      <c r="AZ185" s="7">
        <f t="shared" si="174"/>
        <v>5361.5768515826985</v>
      </c>
      <c r="BA185" s="7">
        <f t="shared" si="175"/>
        <v>1714.4074593743244</v>
      </c>
      <c r="BB185" s="65">
        <f t="shared" si="154"/>
        <v>3.5254891019804904E-2</v>
      </c>
      <c r="BC185" s="7">
        <f t="shared" si="155"/>
        <v>3647.1693922083741</v>
      </c>
      <c r="BD185" s="65">
        <f t="shared" si="156"/>
        <v>7.4999999999999997E-2</v>
      </c>
      <c r="BE185" s="7">
        <f t="shared" si="176"/>
        <v>184967.30470603422</v>
      </c>
      <c r="BF185" s="7">
        <f t="shared" si="177"/>
        <v>769393.37487568636</v>
      </c>
      <c r="BG185" s="7">
        <f t="shared" si="157"/>
        <v>581832.69529396563</v>
      </c>
      <c r="BH185" s="7">
        <f t="shared" si="139"/>
        <v>954360.67958172061</v>
      </c>
      <c r="BJ185">
        <v>178</v>
      </c>
      <c r="BK185" s="160">
        <v>50253</v>
      </c>
      <c r="BL185" s="7">
        <f t="shared" si="178"/>
        <v>578267.70488890295</v>
      </c>
      <c r="BM185" s="7">
        <f t="shared" si="179"/>
        <v>5230.927715470877</v>
      </c>
      <c r="BN185" s="7">
        <f t="shared" si="180"/>
        <v>1737.2269984337549</v>
      </c>
      <c r="BO185" s="65">
        <f t="shared" si="158"/>
        <v>3.6050299549773651E-2</v>
      </c>
      <c r="BP185" s="7">
        <f t="shared" si="159"/>
        <v>3493.7007170371221</v>
      </c>
      <c r="BQ185" s="65">
        <f t="shared" si="160"/>
        <v>7.2499999999999995E-2</v>
      </c>
      <c r="BR185" s="7">
        <f t="shared" si="181"/>
        <v>190269.52210953066</v>
      </c>
      <c r="BS185" s="7">
        <f t="shared" si="182"/>
        <v>740835.61124428466</v>
      </c>
      <c r="BT185" s="7">
        <f t="shared" si="161"/>
        <v>576530.47789046925</v>
      </c>
      <c r="BU185" s="7">
        <f t="shared" si="140"/>
        <v>931105.1333538153</v>
      </c>
      <c r="BW185">
        <v>178</v>
      </c>
      <c r="BX185" s="160">
        <v>50253</v>
      </c>
      <c r="BY185" s="7">
        <f t="shared" si="183"/>
        <v>572886.6233640447</v>
      </c>
      <c r="BZ185" s="7">
        <f t="shared" si="184"/>
        <v>5101.5395330339725</v>
      </c>
      <c r="CA185" s="7">
        <f t="shared" si="185"/>
        <v>1759.7008967437114</v>
      </c>
      <c r="CB185" s="65">
        <f t="shared" si="162"/>
        <v>3.6859668038550043E-2</v>
      </c>
      <c r="CC185" s="7">
        <f t="shared" si="163"/>
        <v>3341.8386362902611</v>
      </c>
      <c r="CD185" s="65">
        <f t="shared" si="164"/>
        <v>7.0000000000000007E-2</v>
      </c>
      <c r="CE185" s="7">
        <f t="shared" si="186"/>
        <v>195673.07753269907</v>
      </c>
      <c r="CF185" s="7">
        <f t="shared" si="187"/>
        <v>712400.9593473475</v>
      </c>
      <c r="CG185" s="7">
        <f t="shared" si="165"/>
        <v>571126.92246730102</v>
      </c>
      <c r="CH185" s="7">
        <f t="shared" si="141"/>
        <v>908074.03688004659</v>
      </c>
    </row>
    <row r="186" spans="10:86" x14ac:dyDescent="0.3">
      <c r="J186">
        <v>179</v>
      </c>
      <c r="K186" s="160">
        <v>50284</v>
      </c>
      <c r="L186" s="7">
        <f t="shared" si="142"/>
        <v>597124.29268396099</v>
      </c>
      <c r="M186" s="7">
        <f t="shared" si="143"/>
        <v>5760.7123198624959</v>
      </c>
      <c r="N186" s="7">
        <f t="shared" si="128"/>
        <v>1655.4828076602644</v>
      </c>
      <c r="O186" s="65">
        <f t="shared" si="129"/>
        <v>3.3269109857564462E-2</v>
      </c>
      <c r="P186" s="7">
        <f t="shared" si="130"/>
        <v>4105.2295122022315</v>
      </c>
      <c r="Q186" s="65">
        <f t="shared" si="131"/>
        <v>8.249999999999999E-2</v>
      </c>
      <c r="R186" s="7">
        <f t="shared" si="144"/>
        <v>171331.19012369867</v>
      </c>
      <c r="S186" s="7">
        <f t="shared" si="145"/>
        <v>859836.31513168861</v>
      </c>
      <c r="T186" s="7">
        <f t="shared" si="132"/>
        <v>595468.80987630074</v>
      </c>
      <c r="U186" s="7">
        <f t="shared" si="133"/>
        <v>1031167.5052553873</v>
      </c>
      <c r="W186">
        <v>179</v>
      </c>
      <c r="X186" s="160">
        <v>50284</v>
      </c>
      <c r="Y186" s="7">
        <f t="shared" si="146"/>
        <v>592130.1365234385</v>
      </c>
      <c r="Z186" s="7">
        <f t="shared" si="166"/>
        <v>5626.5067525070672</v>
      </c>
      <c r="AA186" s="7">
        <f t="shared" si="134"/>
        <v>1678.972509017477</v>
      </c>
      <c r="AB186" s="65">
        <f t="shared" si="147"/>
        <v>3.4025746817249201E-2</v>
      </c>
      <c r="AC186" s="7">
        <f t="shared" si="148"/>
        <v>3947.5342434895902</v>
      </c>
      <c r="AD186" s="65">
        <f t="shared" si="135"/>
        <v>0.08</v>
      </c>
      <c r="AE186" s="7">
        <f t="shared" si="149"/>
        <v>176348.83598557935</v>
      </c>
      <c r="AF186" s="7">
        <f t="shared" si="167"/>
        <v>830795.87271318631</v>
      </c>
      <c r="AG186" s="7">
        <f t="shared" si="136"/>
        <v>590451.16401442105</v>
      </c>
      <c r="AH186" s="7">
        <f t="shared" si="137"/>
        <v>1007144.7086987656</v>
      </c>
      <c r="AJ186">
        <v>179</v>
      </c>
      <c r="AK186" s="160">
        <v>50284</v>
      </c>
      <c r="AL186" s="7">
        <f t="shared" si="168"/>
        <v>587032.7870729256</v>
      </c>
      <c r="AM186" s="7">
        <f t="shared" si="169"/>
        <v>5493.4490989467549</v>
      </c>
      <c r="AN186" s="7">
        <f t="shared" si="170"/>
        <v>1702.1956824341105</v>
      </c>
      <c r="AO186" s="65">
        <f t="shared" si="150"/>
        <v>3.4795923905817226E-2</v>
      </c>
      <c r="AP186" s="7">
        <f t="shared" si="151"/>
        <v>3791.2534165126444</v>
      </c>
      <c r="AQ186" s="65">
        <f t="shared" si="152"/>
        <v>7.7499999999999999E-2</v>
      </c>
      <c r="AR186" s="7">
        <f t="shared" si="171"/>
        <v>181469.4086095083</v>
      </c>
      <c r="AS186" s="7">
        <f t="shared" si="172"/>
        <v>801857.98010196083</v>
      </c>
      <c r="AT186" s="7">
        <f t="shared" si="153"/>
        <v>585330.59139049146</v>
      </c>
      <c r="AU186" s="7">
        <f t="shared" si="138"/>
        <v>983327.38871146913</v>
      </c>
      <c r="AW186">
        <v>179</v>
      </c>
      <c r="AX186" s="160">
        <v>50284</v>
      </c>
      <c r="AY186" s="7">
        <f t="shared" si="173"/>
        <v>581832.69529396563</v>
      </c>
      <c r="AZ186" s="7">
        <f t="shared" si="174"/>
        <v>5361.5768515826985</v>
      </c>
      <c r="BA186" s="7">
        <f t="shared" si="175"/>
        <v>1725.1225059954136</v>
      </c>
      <c r="BB186" s="65">
        <f t="shared" si="154"/>
        <v>3.5579764147639956E-2</v>
      </c>
      <c r="BC186" s="7">
        <f t="shared" si="155"/>
        <v>3636.4543455872849</v>
      </c>
      <c r="BD186" s="65">
        <f t="shared" si="156"/>
        <v>7.4999999999999997E-2</v>
      </c>
      <c r="BE186" s="7">
        <f t="shared" si="176"/>
        <v>186692.42721202964</v>
      </c>
      <c r="BF186" s="7">
        <f t="shared" si="177"/>
        <v>773029.82922127366</v>
      </c>
      <c r="BG186" s="7">
        <f t="shared" si="157"/>
        <v>580107.57278797019</v>
      </c>
      <c r="BH186" s="7">
        <f t="shared" si="139"/>
        <v>959722.25643330324</v>
      </c>
      <c r="BJ186">
        <v>179</v>
      </c>
      <c r="BK186" s="160">
        <v>50284</v>
      </c>
      <c r="BL186" s="7">
        <f t="shared" si="178"/>
        <v>576530.47789046925</v>
      </c>
      <c r="BM186" s="7">
        <f t="shared" si="179"/>
        <v>5230.927715470877</v>
      </c>
      <c r="BN186" s="7">
        <f t="shared" si="180"/>
        <v>1747.7227448826252</v>
      </c>
      <c r="BO186" s="65">
        <f t="shared" si="158"/>
        <v>3.637738808767009E-2</v>
      </c>
      <c r="BP186" s="7">
        <f t="shared" si="159"/>
        <v>3483.2049705882519</v>
      </c>
      <c r="BQ186" s="65">
        <f t="shared" si="160"/>
        <v>7.2499999999999995E-2</v>
      </c>
      <c r="BR186" s="7">
        <f t="shared" si="181"/>
        <v>192017.24485441329</v>
      </c>
      <c r="BS186" s="7">
        <f t="shared" si="182"/>
        <v>744318.81621487287</v>
      </c>
      <c r="BT186" s="7">
        <f t="shared" si="161"/>
        <v>574782.75514558668</v>
      </c>
      <c r="BU186" s="7">
        <f t="shared" si="140"/>
        <v>936336.0610692862</v>
      </c>
      <c r="BW186">
        <v>179</v>
      </c>
      <c r="BX186" s="160">
        <v>50284</v>
      </c>
      <c r="BY186" s="7">
        <f t="shared" si="183"/>
        <v>571126.92246730102</v>
      </c>
      <c r="BZ186" s="7">
        <f t="shared" si="184"/>
        <v>5101.5395330339725</v>
      </c>
      <c r="CA186" s="7">
        <f t="shared" si="185"/>
        <v>1769.9658186413831</v>
      </c>
      <c r="CB186" s="65">
        <f t="shared" si="162"/>
        <v>3.7188913686541605E-2</v>
      </c>
      <c r="CC186" s="7">
        <f t="shared" si="163"/>
        <v>3331.5737143925894</v>
      </c>
      <c r="CD186" s="65">
        <f t="shared" si="164"/>
        <v>7.0000000000000007E-2</v>
      </c>
      <c r="CE186" s="7">
        <f t="shared" si="186"/>
        <v>197443.04335134046</v>
      </c>
      <c r="CF186" s="7">
        <f t="shared" si="187"/>
        <v>715732.53306174011</v>
      </c>
      <c r="CG186" s="7">
        <f t="shared" si="165"/>
        <v>569356.95664865966</v>
      </c>
      <c r="CH186" s="7">
        <f t="shared" si="141"/>
        <v>913175.57641308056</v>
      </c>
    </row>
    <row r="187" spans="10:86" x14ac:dyDescent="0.3">
      <c r="J187">
        <v>180</v>
      </c>
      <c r="K187" s="160">
        <v>50314</v>
      </c>
      <c r="L187" s="7">
        <f t="shared" si="142"/>
        <v>595468.80987630074</v>
      </c>
      <c r="M187" s="7">
        <f t="shared" si="143"/>
        <v>5760.7123198624959</v>
      </c>
      <c r="N187" s="7">
        <f t="shared" si="128"/>
        <v>1666.8642519629284</v>
      </c>
      <c r="O187" s="65">
        <f t="shared" si="129"/>
        <v>3.3590963442250349E-2</v>
      </c>
      <c r="P187" s="7">
        <f t="shared" si="130"/>
        <v>4093.8480678995675</v>
      </c>
      <c r="Q187" s="65">
        <f t="shared" si="131"/>
        <v>8.2500000000000004E-2</v>
      </c>
      <c r="R187" s="7">
        <f t="shared" si="144"/>
        <v>172998.0543756616</v>
      </c>
      <c r="S187" s="7">
        <f t="shared" si="145"/>
        <v>863930.16319958819</v>
      </c>
      <c r="T187" s="7">
        <f t="shared" si="132"/>
        <v>593801.94562433776</v>
      </c>
      <c r="U187" s="7">
        <f t="shared" si="133"/>
        <v>1036928.2175752497</v>
      </c>
      <c r="W187">
        <v>180</v>
      </c>
      <c r="X187" s="160">
        <v>50314</v>
      </c>
      <c r="Y187" s="7">
        <f t="shared" si="146"/>
        <v>590451.16401442105</v>
      </c>
      <c r="Z187" s="7">
        <f t="shared" si="166"/>
        <v>5626.5067525070672</v>
      </c>
      <c r="AA187" s="7">
        <f t="shared" si="134"/>
        <v>1690.1656590775933</v>
      </c>
      <c r="AB187" s="65">
        <f t="shared" si="147"/>
        <v>3.4349983783647439E-2</v>
      </c>
      <c r="AC187" s="7">
        <f t="shared" si="148"/>
        <v>3936.3410934294739</v>
      </c>
      <c r="AD187" s="65">
        <f t="shared" si="135"/>
        <v>0.08</v>
      </c>
      <c r="AE187" s="7">
        <f t="shared" si="149"/>
        <v>178039.00164465694</v>
      </c>
      <c r="AF187" s="7">
        <f t="shared" si="167"/>
        <v>834732.21380661579</v>
      </c>
      <c r="AG187" s="7">
        <f t="shared" si="136"/>
        <v>588760.99835534347</v>
      </c>
      <c r="AH187" s="7">
        <f t="shared" si="137"/>
        <v>1012771.2154512727</v>
      </c>
      <c r="AJ187">
        <v>180</v>
      </c>
      <c r="AK187" s="160">
        <v>50314</v>
      </c>
      <c r="AL187" s="7">
        <f t="shared" si="168"/>
        <v>585330.59139049146</v>
      </c>
      <c r="AM187" s="7">
        <f t="shared" si="169"/>
        <v>5493.4490989467549</v>
      </c>
      <c r="AN187" s="7">
        <f t="shared" si="170"/>
        <v>1713.189029549831</v>
      </c>
      <c r="AO187" s="65">
        <f t="shared" si="150"/>
        <v>3.5122490874362894E-2</v>
      </c>
      <c r="AP187" s="7">
        <f t="shared" si="151"/>
        <v>3780.2600693969239</v>
      </c>
      <c r="AQ187" s="65">
        <f t="shared" si="152"/>
        <v>7.7499999999999999E-2</v>
      </c>
      <c r="AR187" s="7">
        <f t="shared" si="171"/>
        <v>183182.59763905813</v>
      </c>
      <c r="AS187" s="7">
        <f t="shared" si="172"/>
        <v>805638.24017135776</v>
      </c>
      <c r="AT187" s="7">
        <f t="shared" si="153"/>
        <v>583617.40236094163</v>
      </c>
      <c r="AU187" s="7">
        <f t="shared" si="138"/>
        <v>988820.83781041589</v>
      </c>
      <c r="AW187">
        <v>180</v>
      </c>
      <c r="AX187" s="160">
        <v>50314</v>
      </c>
      <c r="AY187" s="7">
        <f t="shared" si="173"/>
        <v>580107.57278797019</v>
      </c>
      <c r="AZ187" s="7">
        <f t="shared" si="174"/>
        <v>5361.5768515826985</v>
      </c>
      <c r="BA187" s="7">
        <f t="shared" si="175"/>
        <v>1735.9045216578852</v>
      </c>
      <c r="BB187" s="65">
        <f t="shared" si="154"/>
        <v>3.5908605984546108E-2</v>
      </c>
      <c r="BC187" s="7">
        <f t="shared" si="155"/>
        <v>3625.6723299248133</v>
      </c>
      <c r="BD187" s="65">
        <f t="shared" si="156"/>
        <v>7.4999999999999997E-2</v>
      </c>
      <c r="BE187" s="7">
        <f t="shared" si="176"/>
        <v>188428.33173368752</v>
      </c>
      <c r="BF187" s="7">
        <f t="shared" si="177"/>
        <v>776655.50155119842</v>
      </c>
      <c r="BG187" s="7">
        <f t="shared" si="157"/>
        <v>578371.66826631234</v>
      </c>
      <c r="BH187" s="7">
        <f t="shared" si="139"/>
        <v>965083.83328488597</v>
      </c>
      <c r="BJ187">
        <v>180</v>
      </c>
      <c r="BK187" s="160">
        <v>50314</v>
      </c>
      <c r="BL187" s="7">
        <f t="shared" si="178"/>
        <v>574782.75514558668</v>
      </c>
      <c r="BM187" s="7">
        <f t="shared" si="179"/>
        <v>5230.927715470877</v>
      </c>
      <c r="BN187" s="7">
        <f t="shared" si="180"/>
        <v>1758.2819031329577</v>
      </c>
      <c r="BO187" s="65">
        <f t="shared" si="158"/>
        <v>3.6708447928733061E-2</v>
      </c>
      <c r="BP187" s="7">
        <f t="shared" si="159"/>
        <v>3472.6458123379193</v>
      </c>
      <c r="BQ187" s="65">
        <f t="shared" si="160"/>
        <v>7.2499999999999995E-2</v>
      </c>
      <c r="BR187" s="7">
        <f t="shared" si="181"/>
        <v>193775.52675754626</v>
      </c>
      <c r="BS187" s="7">
        <f t="shared" si="182"/>
        <v>747791.46202721074</v>
      </c>
      <c r="BT187" s="7">
        <f t="shared" si="161"/>
        <v>573024.47324245377</v>
      </c>
      <c r="BU187" s="7">
        <f t="shared" si="140"/>
        <v>941566.98878475698</v>
      </c>
      <c r="BW187">
        <v>180</v>
      </c>
      <c r="BX187" s="160">
        <v>50314</v>
      </c>
      <c r="BY187" s="7">
        <f t="shared" si="183"/>
        <v>569356.95664865966</v>
      </c>
      <c r="BZ187" s="7">
        <f t="shared" si="184"/>
        <v>5101.5395330339725</v>
      </c>
      <c r="CA187" s="7">
        <f t="shared" si="185"/>
        <v>1780.2906192501241</v>
      </c>
      <c r="CB187" s="65">
        <f t="shared" si="162"/>
        <v>3.7522132963388959E-2</v>
      </c>
      <c r="CC187" s="7">
        <f t="shared" si="163"/>
        <v>3321.2489137838484</v>
      </c>
      <c r="CD187" s="65">
        <f t="shared" si="164"/>
        <v>7.0000000000000007E-2</v>
      </c>
      <c r="CE187" s="7">
        <f t="shared" si="186"/>
        <v>199223.33397059058</v>
      </c>
      <c r="CF187" s="7">
        <f t="shared" si="187"/>
        <v>719053.78197552392</v>
      </c>
      <c r="CG187" s="7">
        <f t="shared" si="165"/>
        <v>567576.66602940951</v>
      </c>
      <c r="CH187" s="7">
        <f t="shared" si="141"/>
        <v>918277.11594611453</v>
      </c>
    </row>
    <row r="188" spans="10:86" x14ac:dyDescent="0.3">
      <c r="J188">
        <v>181</v>
      </c>
      <c r="K188" s="160">
        <v>50345</v>
      </c>
      <c r="L188" s="7">
        <f t="shared" si="142"/>
        <v>593801.94562433776</v>
      </c>
      <c r="M188" s="7">
        <f t="shared" si="143"/>
        <v>5760.7123198624959</v>
      </c>
      <c r="N188" s="7">
        <f t="shared" si="128"/>
        <v>1678.3239436951735</v>
      </c>
      <c r="O188" s="65">
        <f t="shared" si="129"/>
        <v>3.3916842935175155E-2</v>
      </c>
      <c r="P188" s="7">
        <f t="shared" si="130"/>
        <v>4082.3883761673223</v>
      </c>
      <c r="Q188" s="65">
        <f t="shared" si="131"/>
        <v>8.2500000000000004E-2</v>
      </c>
      <c r="R188" s="7">
        <f t="shared" si="144"/>
        <v>174676.37831935677</v>
      </c>
      <c r="S188" s="7">
        <f t="shared" si="145"/>
        <v>868012.55157575547</v>
      </c>
      <c r="T188" s="7">
        <f t="shared" si="132"/>
        <v>592123.62168064259</v>
      </c>
      <c r="U188" s="7">
        <f t="shared" si="133"/>
        <v>1042688.9298951123</v>
      </c>
      <c r="W188">
        <v>181</v>
      </c>
      <c r="X188" s="160">
        <v>50345</v>
      </c>
      <c r="Y188" s="7">
        <f t="shared" si="146"/>
        <v>588760.99835534347</v>
      </c>
      <c r="Z188" s="7">
        <f t="shared" si="166"/>
        <v>5626.5067525070672</v>
      </c>
      <c r="AA188" s="7">
        <f t="shared" si="134"/>
        <v>1701.4334301381105</v>
      </c>
      <c r="AB188" s="65">
        <f t="shared" si="147"/>
        <v>3.4678250119643005E-2</v>
      </c>
      <c r="AC188" s="7">
        <f t="shared" si="148"/>
        <v>3925.0733223689567</v>
      </c>
      <c r="AD188" s="65">
        <f t="shared" si="135"/>
        <v>0.08</v>
      </c>
      <c r="AE188" s="7">
        <f t="shared" si="149"/>
        <v>179740.43507479504</v>
      </c>
      <c r="AF188" s="7">
        <f t="shared" si="167"/>
        <v>838657.2871289847</v>
      </c>
      <c r="AG188" s="7">
        <f t="shared" si="136"/>
        <v>587059.56492520531</v>
      </c>
      <c r="AH188" s="7">
        <f t="shared" si="137"/>
        <v>1018397.7222037797</v>
      </c>
      <c r="AJ188">
        <v>181</v>
      </c>
      <c r="AK188" s="160">
        <v>50345</v>
      </c>
      <c r="AL188" s="7">
        <f t="shared" si="168"/>
        <v>583617.40236094163</v>
      </c>
      <c r="AM188" s="7">
        <f t="shared" si="169"/>
        <v>5493.4490989467549</v>
      </c>
      <c r="AN188" s="7">
        <f t="shared" si="170"/>
        <v>1724.2533753656735</v>
      </c>
      <c r="AO188" s="65">
        <f t="shared" si="150"/>
        <v>3.5453090364827036E-2</v>
      </c>
      <c r="AP188" s="7">
        <f t="shared" si="151"/>
        <v>3769.1957235810814</v>
      </c>
      <c r="AQ188" s="65">
        <f t="shared" si="152"/>
        <v>7.7499999999999999E-2</v>
      </c>
      <c r="AR188" s="7">
        <f t="shared" si="171"/>
        <v>184906.8510144238</v>
      </c>
      <c r="AS188" s="7">
        <f t="shared" si="172"/>
        <v>809407.43589493888</v>
      </c>
      <c r="AT188" s="7">
        <f t="shared" si="153"/>
        <v>581893.148985576</v>
      </c>
      <c r="AU188" s="7">
        <f t="shared" si="138"/>
        <v>994314.28690936265</v>
      </c>
      <c r="AW188">
        <v>181</v>
      </c>
      <c r="AX188" s="160">
        <v>50345</v>
      </c>
      <c r="AY188" s="7">
        <f t="shared" si="173"/>
        <v>578371.66826631234</v>
      </c>
      <c r="AZ188" s="7">
        <f t="shared" si="174"/>
        <v>5361.5768515826985</v>
      </c>
      <c r="BA188" s="7">
        <f t="shared" si="175"/>
        <v>1746.7539249182469</v>
      </c>
      <c r="BB188" s="65">
        <f t="shared" si="154"/>
        <v>3.6241483200327523E-2</v>
      </c>
      <c r="BC188" s="7">
        <f t="shared" si="155"/>
        <v>3614.8229266644516</v>
      </c>
      <c r="BD188" s="65">
        <f t="shared" si="156"/>
        <v>7.4999999999999997E-2</v>
      </c>
      <c r="BE188" s="7">
        <f t="shared" si="176"/>
        <v>190175.08565860576</v>
      </c>
      <c r="BF188" s="7">
        <f t="shared" si="177"/>
        <v>780270.32447786292</v>
      </c>
      <c r="BG188" s="7">
        <f t="shared" si="157"/>
        <v>576624.91434139409</v>
      </c>
      <c r="BH188" s="7">
        <f t="shared" si="139"/>
        <v>970445.41013646871</v>
      </c>
      <c r="BJ188">
        <v>181</v>
      </c>
      <c r="BK188" s="160">
        <v>50345</v>
      </c>
      <c r="BL188" s="7">
        <f t="shared" si="178"/>
        <v>573024.47324245377</v>
      </c>
      <c r="BM188" s="7">
        <f t="shared" si="179"/>
        <v>5230.927715470877</v>
      </c>
      <c r="BN188" s="7">
        <f t="shared" si="180"/>
        <v>1768.9048562977191</v>
      </c>
      <c r="BO188" s="65">
        <f t="shared" si="158"/>
        <v>3.7043545724078142E-2</v>
      </c>
      <c r="BP188" s="7">
        <f t="shared" si="159"/>
        <v>3462.0228591731579</v>
      </c>
      <c r="BQ188" s="65">
        <f t="shared" si="160"/>
        <v>7.2499999999999995E-2</v>
      </c>
      <c r="BR188" s="7">
        <f t="shared" si="181"/>
        <v>195544.43161384398</v>
      </c>
      <c r="BS188" s="7">
        <f t="shared" si="182"/>
        <v>751253.48488638387</v>
      </c>
      <c r="BT188" s="7">
        <f t="shared" si="161"/>
        <v>571255.568386156</v>
      </c>
      <c r="BU188" s="7">
        <f t="shared" si="140"/>
        <v>946797.91650022788</v>
      </c>
      <c r="BW188">
        <v>181</v>
      </c>
      <c r="BX188" s="160">
        <v>50345</v>
      </c>
      <c r="BY188" s="7">
        <f t="shared" si="183"/>
        <v>567576.66602940951</v>
      </c>
      <c r="BZ188" s="7">
        <f t="shared" si="184"/>
        <v>5101.5395330339725</v>
      </c>
      <c r="CA188" s="7">
        <f t="shared" si="185"/>
        <v>1790.675647862417</v>
      </c>
      <c r="CB188" s="65">
        <f t="shared" si="162"/>
        <v>3.7859392502290742E-2</v>
      </c>
      <c r="CC188" s="7">
        <f t="shared" si="163"/>
        <v>3310.8638851715555</v>
      </c>
      <c r="CD188" s="65">
        <f t="shared" si="164"/>
        <v>7.0000000000000007E-2</v>
      </c>
      <c r="CE188" s="7">
        <f t="shared" si="186"/>
        <v>201014.00961845301</v>
      </c>
      <c r="CF188" s="7">
        <f t="shared" si="187"/>
        <v>722364.64586069551</v>
      </c>
      <c r="CG188" s="7">
        <f t="shared" si="165"/>
        <v>565785.99038154713</v>
      </c>
      <c r="CH188" s="7">
        <f t="shared" si="141"/>
        <v>923378.6554791485</v>
      </c>
    </row>
    <row r="189" spans="10:86" x14ac:dyDescent="0.3">
      <c r="J189">
        <v>182</v>
      </c>
      <c r="K189" s="160">
        <v>50375</v>
      </c>
      <c r="L189" s="7">
        <f t="shared" si="142"/>
        <v>592123.62168064259</v>
      </c>
      <c r="M189" s="7">
        <f t="shared" si="143"/>
        <v>5760.7123198624959</v>
      </c>
      <c r="N189" s="7">
        <f t="shared" si="128"/>
        <v>1689.8624208080778</v>
      </c>
      <c r="O189" s="65">
        <f t="shared" si="129"/>
        <v>3.4246816555198852E-2</v>
      </c>
      <c r="P189" s="7">
        <f t="shared" si="130"/>
        <v>4070.8498990544181</v>
      </c>
      <c r="Q189" s="65">
        <f t="shared" si="131"/>
        <v>8.2500000000000004E-2</v>
      </c>
      <c r="R189" s="7">
        <f t="shared" si="144"/>
        <v>176366.24074016485</v>
      </c>
      <c r="S189" s="7">
        <f t="shared" si="145"/>
        <v>872083.40147480986</v>
      </c>
      <c r="T189" s="7">
        <f t="shared" si="132"/>
        <v>590433.75925983454</v>
      </c>
      <c r="U189" s="7">
        <f t="shared" si="133"/>
        <v>1048449.6422149747</v>
      </c>
      <c r="W189">
        <v>182</v>
      </c>
      <c r="X189" s="160">
        <v>50375</v>
      </c>
      <c r="Y189" s="7">
        <f t="shared" si="146"/>
        <v>587059.56492520531</v>
      </c>
      <c r="Z189" s="7">
        <f t="shared" si="166"/>
        <v>5626.5067525070672</v>
      </c>
      <c r="AA189" s="7">
        <f t="shared" si="134"/>
        <v>1712.7763196723649</v>
      </c>
      <c r="AB189" s="65">
        <f t="shared" si="147"/>
        <v>3.5010614022934775E-2</v>
      </c>
      <c r="AC189" s="7">
        <f t="shared" si="148"/>
        <v>3913.7304328347022</v>
      </c>
      <c r="AD189" s="65">
        <f t="shared" si="135"/>
        <v>0.08</v>
      </c>
      <c r="AE189" s="7">
        <f t="shared" si="149"/>
        <v>181453.21139446739</v>
      </c>
      <c r="AF189" s="7">
        <f t="shared" si="167"/>
        <v>842571.0175618194</v>
      </c>
      <c r="AG189" s="7">
        <f t="shared" si="136"/>
        <v>585346.78860553296</v>
      </c>
      <c r="AH189" s="7">
        <f t="shared" si="137"/>
        <v>1024024.2289562868</v>
      </c>
      <c r="AJ189">
        <v>182</v>
      </c>
      <c r="AK189" s="160">
        <v>50375</v>
      </c>
      <c r="AL189" s="7">
        <f t="shared" si="168"/>
        <v>581893.148985576</v>
      </c>
      <c r="AM189" s="7">
        <f t="shared" si="169"/>
        <v>5493.4490989467549</v>
      </c>
      <c r="AN189" s="7">
        <f t="shared" si="170"/>
        <v>1735.38917841491</v>
      </c>
      <c r="AO189" s="65">
        <f t="shared" si="150"/>
        <v>3.578779055447364E-2</v>
      </c>
      <c r="AP189" s="7">
        <f t="shared" si="151"/>
        <v>3758.0599205318449</v>
      </c>
      <c r="AQ189" s="65">
        <f t="shared" si="152"/>
        <v>7.7499999999999999E-2</v>
      </c>
      <c r="AR189" s="7">
        <f t="shared" si="171"/>
        <v>186642.24019283871</v>
      </c>
      <c r="AS189" s="7">
        <f t="shared" si="172"/>
        <v>813165.4958154707</v>
      </c>
      <c r="AT189" s="7">
        <f t="shared" si="153"/>
        <v>580157.75980716106</v>
      </c>
      <c r="AU189" s="7">
        <f t="shared" si="138"/>
        <v>999807.73600830941</v>
      </c>
      <c r="AW189">
        <v>182</v>
      </c>
      <c r="AX189" s="160">
        <v>50375</v>
      </c>
      <c r="AY189" s="7">
        <f t="shared" si="173"/>
        <v>576624.91434139409</v>
      </c>
      <c r="AZ189" s="7">
        <f t="shared" si="174"/>
        <v>5361.5768515826985</v>
      </c>
      <c r="BA189" s="7">
        <f t="shared" si="175"/>
        <v>1757.6711369489858</v>
      </c>
      <c r="BB189" s="65">
        <f t="shared" si="154"/>
        <v>3.6578463952565456E-2</v>
      </c>
      <c r="BC189" s="7">
        <f t="shared" si="155"/>
        <v>3603.9057146337127</v>
      </c>
      <c r="BD189" s="65">
        <f t="shared" si="156"/>
        <v>7.4999999999999997E-2</v>
      </c>
      <c r="BE189" s="7">
        <f t="shared" si="176"/>
        <v>191932.75679555474</v>
      </c>
      <c r="BF189" s="7">
        <f t="shared" si="177"/>
        <v>783874.23019249667</v>
      </c>
      <c r="BG189" s="7">
        <f t="shared" si="157"/>
        <v>574867.24320444511</v>
      </c>
      <c r="BH189" s="7">
        <f t="shared" si="139"/>
        <v>975806.98698805145</v>
      </c>
      <c r="BJ189">
        <v>182</v>
      </c>
      <c r="BK189" s="160">
        <v>50375</v>
      </c>
      <c r="BL189" s="7">
        <f t="shared" si="178"/>
        <v>571255.568386156</v>
      </c>
      <c r="BM189" s="7">
        <f t="shared" si="179"/>
        <v>5230.927715470877</v>
      </c>
      <c r="BN189" s="7">
        <f t="shared" si="180"/>
        <v>1779.5919898045181</v>
      </c>
      <c r="BO189" s="65">
        <f t="shared" si="158"/>
        <v>3.7382749612374269E-2</v>
      </c>
      <c r="BP189" s="7">
        <f t="shared" si="159"/>
        <v>3451.3357256663589</v>
      </c>
      <c r="BQ189" s="65">
        <f t="shared" si="160"/>
        <v>7.2499999999999995E-2</v>
      </c>
      <c r="BR189" s="7">
        <f t="shared" si="181"/>
        <v>197324.0236036485</v>
      </c>
      <c r="BS189" s="7">
        <f t="shared" si="182"/>
        <v>754704.82061205024</v>
      </c>
      <c r="BT189" s="7">
        <f t="shared" si="161"/>
        <v>569475.97639635147</v>
      </c>
      <c r="BU189" s="7">
        <f t="shared" si="140"/>
        <v>952028.84421569877</v>
      </c>
      <c r="BW189">
        <v>182</v>
      </c>
      <c r="BX189" s="160">
        <v>50375</v>
      </c>
      <c r="BY189" s="7">
        <f t="shared" si="183"/>
        <v>565785.99038154713</v>
      </c>
      <c r="BZ189" s="7">
        <f t="shared" si="184"/>
        <v>5101.5395330339725</v>
      </c>
      <c r="CA189" s="7">
        <f t="shared" si="185"/>
        <v>1801.1212558082807</v>
      </c>
      <c r="CB189" s="65">
        <f t="shared" si="162"/>
        <v>3.8200760423784931E-2</v>
      </c>
      <c r="CC189" s="7">
        <f t="shared" si="163"/>
        <v>3300.4182772256918</v>
      </c>
      <c r="CD189" s="65">
        <f t="shared" si="164"/>
        <v>7.0000000000000007E-2</v>
      </c>
      <c r="CE189" s="7">
        <f t="shared" si="186"/>
        <v>202815.13087426129</v>
      </c>
      <c r="CF189" s="7">
        <f t="shared" si="187"/>
        <v>725665.0641379212</v>
      </c>
      <c r="CG189" s="7">
        <f t="shared" si="165"/>
        <v>563984.86912573886</v>
      </c>
      <c r="CH189" s="7">
        <f t="shared" si="141"/>
        <v>928480.19501218246</v>
      </c>
    </row>
    <row r="190" spans="10:86" x14ac:dyDescent="0.3">
      <c r="J190">
        <v>183</v>
      </c>
      <c r="K190" s="160">
        <v>50406</v>
      </c>
      <c r="L190" s="7">
        <f t="shared" si="142"/>
        <v>590433.75925983454</v>
      </c>
      <c r="M190" s="7">
        <f t="shared" si="143"/>
        <v>5760.7123198624959</v>
      </c>
      <c r="N190" s="7">
        <f t="shared" si="128"/>
        <v>1701.4802249511336</v>
      </c>
      <c r="O190" s="65">
        <f t="shared" si="129"/>
        <v>3.4580954051491281E-2</v>
      </c>
      <c r="P190" s="7">
        <f t="shared" si="130"/>
        <v>4059.2320949113623</v>
      </c>
      <c r="Q190" s="65">
        <f t="shared" si="131"/>
        <v>8.2500000000000004E-2</v>
      </c>
      <c r="R190" s="7">
        <f t="shared" si="144"/>
        <v>178067.72096511599</v>
      </c>
      <c r="S190" s="7">
        <f t="shared" si="145"/>
        <v>876142.63356972125</v>
      </c>
      <c r="T190" s="7">
        <f t="shared" si="132"/>
        <v>588732.27903488337</v>
      </c>
      <c r="U190" s="7">
        <f t="shared" si="133"/>
        <v>1054210.3545348372</v>
      </c>
      <c r="W190">
        <v>183</v>
      </c>
      <c r="X190" s="160">
        <v>50406</v>
      </c>
      <c r="Y190" s="7">
        <f t="shared" si="146"/>
        <v>585346.78860553296</v>
      </c>
      <c r="Z190" s="7">
        <f t="shared" si="166"/>
        <v>5626.5067525070672</v>
      </c>
      <c r="AA190" s="7">
        <f t="shared" si="134"/>
        <v>1724.1948284701807</v>
      </c>
      <c r="AB190" s="65">
        <f t="shared" si="147"/>
        <v>3.5347145221267209E-2</v>
      </c>
      <c r="AC190" s="7">
        <f t="shared" si="148"/>
        <v>3902.3119240368865</v>
      </c>
      <c r="AD190" s="65">
        <f t="shared" si="135"/>
        <v>0.08</v>
      </c>
      <c r="AE190" s="7">
        <f t="shared" si="149"/>
        <v>183177.40622293757</v>
      </c>
      <c r="AF190" s="7">
        <f t="shared" si="167"/>
        <v>846473.32948585635</v>
      </c>
      <c r="AG190" s="7">
        <f t="shared" si="136"/>
        <v>583622.59377706272</v>
      </c>
      <c r="AH190" s="7">
        <f t="shared" si="137"/>
        <v>1029650.7357087939</v>
      </c>
      <c r="AJ190">
        <v>183</v>
      </c>
      <c r="AK190" s="160">
        <v>50406</v>
      </c>
      <c r="AL190" s="7">
        <f t="shared" si="168"/>
        <v>580157.75980716106</v>
      </c>
      <c r="AM190" s="7">
        <f t="shared" si="169"/>
        <v>5493.4490989467549</v>
      </c>
      <c r="AN190" s="7">
        <f t="shared" si="170"/>
        <v>1746.5969001921731</v>
      </c>
      <c r="AO190" s="65">
        <f t="shared" si="150"/>
        <v>3.6126661150361422E-2</v>
      </c>
      <c r="AP190" s="7">
        <f t="shared" si="151"/>
        <v>3746.8521987545819</v>
      </c>
      <c r="AQ190" s="65">
        <f t="shared" si="152"/>
        <v>7.7499999999999999E-2</v>
      </c>
      <c r="AR190" s="7">
        <f t="shared" si="171"/>
        <v>188388.83709303089</v>
      </c>
      <c r="AS190" s="7">
        <f t="shared" si="172"/>
        <v>816912.34801422525</v>
      </c>
      <c r="AT190" s="7">
        <f t="shared" si="153"/>
        <v>578411.16290696885</v>
      </c>
      <c r="AU190" s="7">
        <f t="shared" si="138"/>
        <v>1005301.1851072562</v>
      </c>
      <c r="AW190">
        <v>183</v>
      </c>
      <c r="AX190" s="160">
        <v>50406</v>
      </c>
      <c r="AY190" s="7">
        <f t="shared" si="173"/>
        <v>574867.24320444511</v>
      </c>
      <c r="AZ190" s="7">
        <f t="shared" si="174"/>
        <v>5361.5768515826985</v>
      </c>
      <c r="BA190" s="7">
        <f t="shared" si="175"/>
        <v>1768.656581554917</v>
      </c>
      <c r="BB190" s="65">
        <f t="shared" si="154"/>
        <v>3.6919617928397028E-2</v>
      </c>
      <c r="BC190" s="7">
        <f t="shared" si="155"/>
        <v>3592.9202700277815</v>
      </c>
      <c r="BD190" s="65">
        <f t="shared" si="156"/>
        <v>7.4999999999999997E-2</v>
      </c>
      <c r="BE190" s="7">
        <f t="shared" si="176"/>
        <v>193701.41337710965</v>
      </c>
      <c r="BF190" s="7">
        <f t="shared" si="177"/>
        <v>787467.1504625245</v>
      </c>
      <c r="BG190" s="7">
        <f t="shared" si="157"/>
        <v>573098.5866228902</v>
      </c>
      <c r="BH190" s="7">
        <f t="shared" si="139"/>
        <v>981168.56383963418</v>
      </c>
      <c r="BJ190">
        <v>183</v>
      </c>
      <c r="BK190" s="160">
        <v>50406</v>
      </c>
      <c r="BL190" s="7">
        <f t="shared" si="178"/>
        <v>569475.97639635147</v>
      </c>
      <c r="BM190" s="7">
        <f t="shared" si="179"/>
        <v>5230.927715470877</v>
      </c>
      <c r="BN190" s="7">
        <f t="shared" si="180"/>
        <v>1790.3436914095869</v>
      </c>
      <c r="BO190" s="65">
        <f t="shared" si="158"/>
        <v>3.7726129261618294E-2</v>
      </c>
      <c r="BP190" s="7">
        <f t="shared" si="159"/>
        <v>3440.5840240612902</v>
      </c>
      <c r="BQ190" s="65">
        <f t="shared" si="160"/>
        <v>7.2499999999999995E-2</v>
      </c>
      <c r="BR190" s="7">
        <f t="shared" si="181"/>
        <v>199114.36729505809</v>
      </c>
      <c r="BS190" s="7">
        <f t="shared" si="182"/>
        <v>758145.40463611158</v>
      </c>
      <c r="BT190" s="7">
        <f t="shared" si="161"/>
        <v>567685.63270494191</v>
      </c>
      <c r="BU190" s="7">
        <f t="shared" si="140"/>
        <v>957259.77193116967</v>
      </c>
      <c r="BW190">
        <v>183</v>
      </c>
      <c r="BX190" s="160">
        <v>50406</v>
      </c>
      <c r="BY190" s="7">
        <f t="shared" si="183"/>
        <v>563984.86912573886</v>
      </c>
      <c r="BZ190" s="7">
        <f t="shared" si="184"/>
        <v>5101.5395330339725</v>
      </c>
      <c r="CA190" s="7">
        <f t="shared" si="185"/>
        <v>1811.6277964671622</v>
      </c>
      <c r="CB190" s="65">
        <f t="shared" si="162"/>
        <v>3.8546306377519463E-2</v>
      </c>
      <c r="CC190" s="7">
        <f t="shared" si="163"/>
        <v>3289.9117365668103</v>
      </c>
      <c r="CD190" s="65">
        <f t="shared" si="164"/>
        <v>7.0000000000000007E-2</v>
      </c>
      <c r="CE190" s="7">
        <f t="shared" si="186"/>
        <v>204626.75867072845</v>
      </c>
      <c r="CF190" s="7">
        <f t="shared" si="187"/>
        <v>728954.97587448801</v>
      </c>
      <c r="CG190" s="7">
        <f t="shared" si="165"/>
        <v>562173.2413292717</v>
      </c>
      <c r="CH190" s="7">
        <f t="shared" si="141"/>
        <v>933581.73454521643</v>
      </c>
    </row>
    <row r="191" spans="10:86" x14ac:dyDescent="0.3">
      <c r="J191">
        <v>184</v>
      </c>
      <c r="K191" s="160">
        <v>50437</v>
      </c>
      <c r="L191" s="7">
        <f t="shared" si="142"/>
        <v>588732.27903488337</v>
      </c>
      <c r="M191" s="7">
        <f t="shared" si="143"/>
        <v>5760.7123198624959</v>
      </c>
      <c r="N191" s="7">
        <f t="shared" si="128"/>
        <v>1713.1779014976728</v>
      </c>
      <c r="O191" s="65">
        <f t="shared" si="129"/>
        <v>3.4919326746740129E-2</v>
      </c>
      <c r="P191" s="7">
        <f t="shared" si="130"/>
        <v>4047.5344183648231</v>
      </c>
      <c r="Q191" s="65">
        <f t="shared" si="131"/>
        <v>8.2500000000000004E-2</v>
      </c>
      <c r="R191" s="7">
        <f t="shared" si="144"/>
        <v>179780.89886661366</v>
      </c>
      <c r="S191" s="7">
        <f t="shared" si="145"/>
        <v>880190.16798808612</v>
      </c>
      <c r="T191" s="7">
        <f t="shared" si="132"/>
        <v>587019.10113338567</v>
      </c>
      <c r="U191" s="7">
        <f t="shared" si="133"/>
        <v>1059971.0668546997</v>
      </c>
      <c r="W191">
        <v>184</v>
      </c>
      <c r="X191" s="160">
        <v>50437</v>
      </c>
      <c r="Y191" s="7">
        <f t="shared" si="146"/>
        <v>583622.59377706272</v>
      </c>
      <c r="Z191" s="7">
        <f t="shared" si="166"/>
        <v>5626.5067525070672</v>
      </c>
      <c r="AA191" s="7">
        <f t="shared" si="134"/>
        <v>1735.6894606599822</v>
      </c>
      <c r="AB191" s="65">
        <f t="shared" si="147"/>
        <v>3.5687915015634147E-2</v>
      </c>
      <c r="AC191" s="7">
        <f t="shared" si="148"/>
        <v>3890.817291847085</v>
      </c>
      <c r="AD191" s="65">
        <f t="shared" si="135"/>
        <v>0.08</v>
      </c>
      <c r="AE191" s="7">
        <f t="shared" si="149"/>
        <v>184913.09568359755</v>
      </c>
      <c r="AF191" s="7">
        <f t="shared" si="167"/>
        <v>850364.14677770343</v>
      </c>
      <c r="AG191" s="7">
        <f t="shared" si="136"/>
        <v>581886.90431640274</v>
      </c>
      <c r="AH191" s="7">
        <f t="shared" si="137"/>
        <v>1035277.2424613009</v>
      </c>
      <c r="AJ191">
        <v>184</v>
      </c>
      <c r="AK191" s="160">
        <v>50437</v>
      </c>
      <c r="AL191" s="7">
        <f t="shared" si="168"/>
        <v>578411.16290696885</v>
      </c>
      <c r="AM191" s="7">
        <f t="shared" si="169"/>
        <v>5493.4490989467549</v>
      </c>
      <c r="AN191" s="7">
        <f t="shared" si="170"/>
        <v>1757.877005172581</v>
      </c>
      <c r="AO191" s="65">
        <f t="shared" si="150"/>
        <v>3.6469773432543172E-2</v>
      </c>
      <c r="AP191" s="7">
        <f t="shared" si="151"/>
        <v>3735.5720937741739</v>
      </c>
      <c r="AQ191" s="65">
        <f t="shared" si="152"/>
        <v>7.7499999999999999E-2</v>
      </c>
      <c r="AR191" s="7">
        <f t="shared" si="171"/>
        <v>190146.71409820346</v>
      </c>
      <c r="AS191" s="7">
        <f t="shared" si="172"/>
        <v>820647.92010799947</v>
      </c>
      <c r="AT191" s="7">
        <f t="shared" si="153"/>
        <v>576653.28590179631</v>
      </c>
      <c r="AU191" s="7">
        <f t="shared" si="138"/>
        <v>1010794.6342062029</v>
      </c>
      <c r="AW191">
        <v>184</v>
      </c>
      <c r="AX191" s="160">
        <v>50437</v>
      </c>
      <c r="AY191" s="7">
        <f t="shared" si="173"/>
        <v>573098.5866228902</v>
      </c>
      <c r="AZ191" s="7">
        <f t="shared" si="174"/>
        <v>5361.5768515826985</v>
      </c>
      <c r="BA191" s="7">
        <f t="shared" si="175"/>
        <v>1779.7106851896351</v>
      </c>
      <c r="BB191" s="65">
        <f t="shared" si="154"/>
        <v>3.7265016387710313E-2</v>
      </c>
      <c r="BC191" s="7">
        <f t="shared" si="155"/>
        <v>3581.8661663930634</v>
      </c>
      <c r="BD191" s="65">
        <f t="shared" si="156"/>
        <v>7.4999999999999997E-2</v>
      </c>
      <c r="BE191" s="7">
        <f t="shared" si="176"/>
        <v>195481.12406229929</v>
      </c>
      <c r="BF191" s="7">
        <f t="shared" si="177"/>
        <v>791049.01662891754</v>
      </c>
      <c r="BG191" s="7">
        <f t="shared" si="157"/>
        <v>571318.87593770062</v>
      </c>
      <c r="BH191" s="7">
        <f t="shared" si="139"/>
        <v>986530.1406912168</v>
      </c>
      <c r="BJ191">
        <v>184</v>
      </c>
      <c r="BK191" s="160">
        <v>50437</v>
      </c>
      <c r="BL191" s="7">
        <f t="shared" si="178"/>
        <v>567685.63270494191</v>
      </c>
      <c r="BM191" s="7">
        <f t="shared" si="179"/>
        <v>5230.927715470877</v>
      </c>
      <c r="BN191" s="7">
        <f t="shared" si="180"/>
        <v>1801.1603512118531</v>
      </c>
      <c r="BO191" s="65">
        <f t="shared" si="158"/>
        <v>3.8073755912325875E-2</v>
      </c>
      <c r="BP191" s="7">
        <f t="shared" si="159"/>
        <v>3429.7673642590239</v>
      </c>
      <c r="BQ191" s="65">
        <f t="shared" si="160"/>
        <v>7.2499999999999995E-2</v>
      </c>
      <c r="BR191" s="7">
        <f t="shared" si="181"/>
        <v>200915.52764626994</v>
      </c>
      <c r="BS191" s="7">
        <f t="shared" si="182"/>
        <v>761575.17200037057</v>
      </c>
      <c r="BT191" s="7">
        <f t="shared" si="161"/>
        <v>565884.47235373</v>
      </c>
      <c r="BU191" s="7">
        <f t="shared" si="140"/>
        <v>962490.69964664057</v>
      </c>
      <c r="BW191">
        <v>184</v>
      </c>
      <c r="BX191" s="160">
        <v>50437</v>
      </c>
      <c r="BY191" s="7">
        <f t="shared" si="183"/>
        <v>562173.2413292717</v>
      </c>
      <c r="BZ191" s="7">
        <f t="shared" si="184"/>
        <v>5101.5395330339725</v>
      </c>
      <c r="CA191" s="7">
        <f t="shared" si="185"/>
        <v>1822.1956252798873</v>
      </c>
      <c r="CB191" s="65">
        <f t="shared" si="162"/>
        <v>3.889610158543861E-2</v>
      </c>
      <c r="CC191" s="7">
        <f t="shared" si="163"/>
        <v>3279.3439077540852</v>
      </c>
      <c r="CD191" s="65">
        <f t="shared" si="164"/>
        <v>7.0000000000000007E-2</v>
      </c>
      <c r="CE191" s="7">
        <f t="shared" si="186"/>
        <v>206448.95429600833</v>
      </c>
      <c r="CF191" s="7">
        <f t="shared" si="187"/>
        <v>732234.31978224206</v>
      </c>
      <c r="CG191" s="7">
        <f t="shared" si="165"/>
        <v>560351.04570399178</v>
      </c>
      <c r="CH191" s="7">
        <f t="shared" si="141"/>
        <v>938683.2740782504</v>
      </c>
    </row>
    <row r="192" spans="10:86" x14ac:dyDescent="0.3">
      <c r="J192">
        <v>185</v>
      </c>
      <c r="K192" s="160">
        <v>50465</v>
      </c>
      <c r="L192" s="7">
        <f t="shared" si="142"/>
        <v>587019.10113338567</v>
      </c>
      <c r="M192" s="7">
        <f t="shared" si="143"/>
        <v>5760.7123198624959</v>
      </c>
      <c r="N192" s="7">
        <f t="shared" si="128"/>
        <v>1724.9559995704694</v>
      </c>
      <c r="O192" s="65">
        <f t="shared" si="129"/>
        <v>3.5262007581831969E-2</v>
      </c>
      <c r="P192" s="7">
        <f t="shared" si="130"/>
        <v>4035.7563202920264</v>
      </c>
      <c r="Q192" s="65">
        <f t="shared" si="131"/>
        <v>8.2500000000000004E-2</v>
      </c>
      <c r="R192" s="7">
        <f t="shared" si="144"/>
        <v>181505.85486618412</v>
      </c>
      <c r="S192" s="7">
        <f t="shared" si="145"/>
        <v>884225.92430837813</v>
      </c>
      <c r="T192" s="7">
        <f t="shared" si="132"/>
        <v>585294.14513381524</v>
      </c>
      <c r="U192" s="7">
        <f t="shared" si="133"/>
        <v>1065731.7791745623</v>
      </c>
      <c r="W192">
        <v>185</v>
      </c>
      <c r="X192" s="160">
        <v>50465</v>
      </c>
      <c r="Y192" s="7">
        <f t="shared" si="146"/>
        <v>581886.90431640274</v>
      </c>
      <c r="Z192" s="7">
        <f t="shared" si="166"/>
        <v>5626.5067525070672</v>
      </c>
      <c r="AA192" s="7">
        <f t="shared" si="134"/>
        <v>1747.2607237310485</v>
      </c>
      <c r="AB192" s="65">
        <f t="shared" si="147"/>
        <v>3.6032996324955345E-2</v>
      </c>
      <c r="AC192" s="7">
        <f t="shared" si="148"/>
        <v>3879.2460287760186</v>
      </c>
      <c r="AD192" s="65">
        <f t="shared" si="135"/>
        <v>0.08</v>
      </c>
      <c r="AE192" s="7">
        <f t="shared" si="149"/>
        <v>186660.3564073286</v>
      </c>
      <c r="AF192" s="7">
        <f t="shared" si="167"/>
        <v>854243.39280647947</v>
      </c>
      <c r="AG192" s="7">
        <f t="shared" si="136"/>
        <v>580139.64359267172</v>
      </c>
      <c r="AH192" s="7">
        <f t="shared" si="137"/>
        <v>1040903.7492138081</v>
      </c>
      <c r="AJ192">
        <v>185</v>
      </c>
      <c r="AK192" s="160">
        <v>50465</v>
      </c>
      <c r="AL192" s="7">
        <f t="shared" si="168"/>
        <v>576653.28590179631</v>
      </c>
      <c r="AM192" s="7">
        <f t="shared" si="169"/>
        <v>5493.4490989467549</v>
      </c>
      <c r="AN192" s="7">
        <f t="shared" si="170"/>
        <v>1769.2299608309872</v>
      </c>
      <c r="AO192" s="65">
        <f t="shared" si="150"/>
        <v>3.6817200298737973E-2</v>
      </c>
      <c r="AP192" s="7">
        <f t="shared" si="151"/>
        <v>3724.2191381157677</v>
      </c>
      <c r="AQ192" s="65">
        <f t="shared" si="152"/>
        <v>7.7499999999999999E-2</v>
      </c>
      <c r="AR192" s="7">
        <f t="shared" si="171"/>
        <v>191915.94405903446</v>
      </c>
      <c r="AS192" s="7">
        <f t="shared" si="172"/>
        <v>824372.13924611523</v>
      </c>
      <c r="AT192" s="7">
        <f t="shared" si="153"/>
        <v>574884.05594096531</v>
      </c>
      <c r="AU192" s="7">
        <f t="shared" si="138"/>
        <v>1016288.0833051497</v>
      </c>
      <c r="AW192">
        <v>185</v>
      </c>
      <c r="AX192" s="160">
        <v>50465</v>
      </c>
      <c r="AY192" s="7">
        <f t="shared" si="173"/>
        <v>571318.87593770062</v>
      </c>
      <c r="AZ192" s="7">
        <f t="shared" si="174"/>
        <v>5361.5768515826985</v>
      </c>
      <c r="BA192" s="7">
        <f t="shared" si="175"/>
        <v>1790.8338769720699</v>
      </c>
      <c r="BB192" s="65">
        <f t="shared" si="154"/>
        <v>3.7614732207812113E-2</v>
      </c>
      <c r="BC192" s="7">
        <f t="shared" si="155"/>
        <v>3570.7429746106286</v>
      </c>
      <c r="BD192" s="65">
        <f t="shared" si="156"/>
        <v>7.4999999999999997E-2</v>
      </c>
      <c r="BE192" s="7">
        <f t="shared" si="176"/>
        <v>197271.95793927135</v>
      </c>
      <c r="BF192" s="7">
        <f t="shared" si="177"/>
        <v>794619.75960352819</v>
      </c>
      <c r="BG192" s="7">
        <f t="shared" si="157"/>
        <v>569528.04206072853</v>
      </c>
      <c r="BH192" s="7">
        <f t="shared" si="139"/>
        <v>991891.71754279954</v>
      </c>
      <c r="BJ192">
        <v>185</v>
      </c>
      <c r="BK192" s="160">
        <v>50465</v>
      </c>
      <c r="BL192" s="7">
        <f t="shared" si="178"/>
        <v>565884.47235373</v>
      </c>
      <c r="BM192" s="7">
        <f t="shared" si="179"/>
        <v>5230.927715470877</v>
      </c>
      <c r="BN192" s="7">
        <f t="shared" si="180"/>
        <v>1812.0423616670919</v>
      </c>
      <c r="BO192" s="65">
        <f t="shared" si="158"/>
        <v>3.8425702422194716E-2</v>
      </c>
      <c r="BP192" s="7">
        <f t="shared" si="159"/>
        <v>3418.8853538037852</v>
      </c>
      <c r="BQ192" s="65">
        <f t="shared" si="160"/>
        <v>7.2499999999999995E-2</v>
      </c>
      <c r="BR192" s="7">
        <f t="shared" si="181"/>
        <v>202727.57000793703</v>
      </c>
      <c r="BS192" s="7">
        <f t="shared" si="182"/>
        <v>764994.05735417432</v>
      </c>
      <c r="BT192" s="7">
        <f t="shared" si="161"/>
        <v>564072.42999206285</v>
      </c>
      <c r="BU192" s="7">
        <f t="shared" si="140"/>
        <v>967721.62736211135</v>
      </c>
      <c r="BW192">
        <v>185</v>
      </c>
      <c r="BX192" s="160">
        <v>50465</v>
      </c>
      <c r="BY192" s="7">
        <f t="shared" si="183"/>
        <v>560351.04570399178</v>
      </c>
      <c r="BZ192" s="7">
        <f t="shared" si="184"/>
        <v>5101.5395330339725</v>
      </c>
      <c r="CA192" s="7">
        <f t="shared" si="185"/>
        <v>1832.825099760687</v>
      </c>
      <c r="CB192" s="65">
        <f t="shared" si="162"/>
        <v>3.9250218886441826E-2</v>
      </c>
      <c r="CC192" s="7">
        <f t="shared" si="163"/>
        <v>3268.7144332732855</v>
      </c>
      <c r="CD192" s="65">
        <f t="shared" si="164"/>
        <v>7.0000000000000007E-2</v>
      </c>
      <c r="CE192" s="7">
        <f t="shared" si="186"/>
        <v>208281.77939576903</v>
      </c>
      <c r="CF192" s="7">
        <f t="shared" si="187"/>
        <v>735503.03421551536</v>
      </c>
      <c r="CG192" s="7">
        <f t="shared" si="165"/>
        <v>558518.22060423112</v>
      </c>
      <c r="CH192" s="7">
        <f t="shared" si="141"/>
        <v>943784.81361128436</v>
      </c>
    </row>
    <row r="193" spans="10:86" x14ac:dyDescent="0.3">
      <c r="J193">
        <v>186</v>
      </c>
      <c r="K193" s="160">
        <v>50496</v>
      </c>
      <c r="L193" s="7">
        <f t="shared" si="142"/>
        <v>585294.14513381524</v>
      </c>
      <c r="M193" s="7">
        <f t="shared" si="143"/>
        <v>5760.7123198624959</v>
      </c>
      <c r="N193" s="7">
        <f t="shared" si="128"/>
        <v>1736.8150720675162</v>
      </c>
      <c r="O193" s="65">
        <f t="shared" si="129"/>
        <v>3.5609071162065284E-2</v>
      </c>
      <c r="P193" s="7">
        <f t="shared" si="130"/>
        <v>4023.8972477949796</v>
      </c>
      <c r="Q193" s="65">
        <f t="shared" si="131"/>
        <v>8.2500000000000004E-2</v>
      </c>
      <c r="R193" s="7">
        <f t="shared" si="144"/>
        <v>183242.66993825164</v>
      </c>
      <c r="S193" s="7">
        <f t="shared" si="145"/>
        <v>888249.82155617315</v>
      </c>
      <c r="T193" s="7">
        <f t="shared" si="132"/>
        <v>583557.33006174769</v>
      </c>
      <c r="U193" s="7">
        <f t="shared" si="133"/>
        <v>1071492.4914944249</v>
      </c>
      <c r="W193">
        <v>186</v>
      </c>
      <c r="X193" s="160">
        <v>50496</v>
      </c>
      <c r="Y193" s="7">
        <f t="shared" si="146"/>
        <v>580139.64359267172</v>
      </c>
      <c r="Z193" s="7">
        <f t="shared" si="166"/>
        <v>5626.5067525070672</v>
      </c>
      <c r="AA193" s="7">
        <f t="shared" si="134"/>
        <v>1758.9091285559221</v>
      </c>
      <c r="AB193" s="65">
        <f t="shared" si="147"/>
        <v>3.6382463732284896E-2</v>
      </c>
      <c r="AC193" s="7">
        <f t="shared" si="148"/>
        <v>3867.5976239511451</v>
      </c>
      <c r="AD193" s="65">
        <f t="shared" si="135"/>
        <v>0.08</v>
      </c>
      <c r="AE193" s="7">
        <f t="shared" si="149"/>
        <v>188419.26553588451</v>
      </c>
      <c r="AF193" s="7">
        <f t="shared" si="167"/>
        <v>858110.99043043063</v>
      </c>
      <c r="AG193" s="7">
        <f t="shared" si="136"/>
        <v>578380.73446411581</v>
      </c>
      <c r="AH193" s="7">
        <f t="shared" si="137"/>
        <v>1046530.2559663152</v>
      </c>
      <c r="AJ193">
        <v>186</v>
      </c>
      <c r="AK193" s="160">
        <v>50496</v>
      </c>
      <c r="AL193" s="7">
        <f t="shared" si="168"/>
        <v>574884.05594096531</v>
      </c>
      <c r="AM193" s="7">
        <f t="shared" si="169"/>
        <v>5493.4490989467549</v>
      </c>
      <c r="AN193" s="7">
        <f t="shared" si="170"/>
        <v>1780.6562376613542</v>
      </c>
      <c r="AO193" s="65">
        <f t="shared" si="150"/>
        <v>3.7169016310534993E-2</v>
      </c>
      <c r="AP193" s="7">
        <f t="shared" si="151"/>
        <v>3712.7928612854007</v>
      </c>
      <c r="AQ193" s="65">
        <f t="shared" si="152"/>
        <v>7.7499999999999999E-2</v>
      </c>
      <c r="AR193" s="7">
        <f t="shared" si="171"/>
        <v>193696.6002966958</v>
      </c>
      <c r="AS193" s="7">
        <f t="shared" si="172"/>
        <v>828084.93210740061</v>
      </c>
      <c r="AT193" s="7">
        <f t="shared" si="153"/>
        <v>573103.39970330393</v>
      </c>
      <c r="AU193" s="7">
        <f t="shared" si="138"/>
        <v>1021781.5324040964</v>
      </c>
      <c r="AW193">
        <v>186</v>
      </c>
      <c r="AX193" s="160">
        <v>50496</v>
      </c>
      <c r="AY193" s="7">
        <f t="shared" si="173"/>
        <v>569528.04206072853</v>
      </c>
      <c r="AZ193" s="7">
        <f t="shared" si="174"/>
        <v>5361.5768515826985</v>
      </c>
      <c r="BA193" s="7">
        <f t="shared" si="175"/>
        <v>1802.0265887031455</v>
      </c>
      <c r="BB193" s="65">
        <f t="shared" si="154"/>
        <v>3.796883992962713E-2</v>
      </c>
      <c r="BC193" s="7">
        <f t="shared" si="155"/>
        <v>3559.550262879553</v>
      </c>
      <c r="BD193" s="65">
        <f t="shared" si="156"/>
        <v>7.4999999999999997E-2</v>
      </c>
      <c r="BE193" s="7">
        <f t="shared" si="176"/>
        <v>199073.98452797451</v>
      </c>
      <c r="BF193" s="7">
        <f t="shared" si="177"/>
        <v>798179.30986640777</v>
      </c>
      <c r="BG193" s="7">
        <f t="shared" si="157"/>
        <v>567726.01547202538</v>
      </c>
      <c r="BH193" s="7">
        <f t="shared" si="139"/>
        <v>997253.29439438228</v>
      </c>
      <c r="BJ193">
        <v>186</v>
      </c>
      <c r="BK193" s="160">
        <v>50496</v>
      </c>
      <c r="BL193" s="7">
        <f t="shared" si="178"/>
        <v>564072.42999206285</v>
      </c>
      <c r="BM193" s="7">
        <f t="shared" si="179"/>
        <v>5230.927715470877</v>
      </c>
      <c r="BN193" s="7">
        <f t="shared" si="180"/>
        <v>1822.990117602164</v>
      </c>
      <c r="BO193" s="65">
        <f t="shared" si="158"/>
        <v>3.8782043312299071E-2</v>
      </c>
      <c r="BP193" s="7">
        <f t="shared" si="159"/>
        <v>3407.9375978687131</v>
      </c>
      <c r="BQ193" s="65">
        <f t="shared" si="160"/>
        <v>7.2499999999999995E-2</v>
      </c>
      <c r="BR193" s="7">
        <f t="shared" si="181"/>
        <v>204550.5601255392</v>
      </c>
      <c r="BS193" s="7">
        <f t="shared" si="182"/>
        <v>768401.99495204305</v>
      </c>
      <c r="BT193" s="7">
        <f t="shared" si="161"/>
        <v>562249.43987446069</v>
      </c>
      <c r="BU193" s="7">
        <f t="shared" si="140"/>
        <v>972952.55507758225</v>
      </c>
      <c r="BW193">
        <v>186</v>
      </c>
      <c r="BX193" s="160">
        <v>50496</v>
      </c>
      <c r="BY193" s="7">
        <f t="shared" si="183"/>
        <v>558518.22060423112</v>
      </c>
      <c r="BZ193" s="7">
        <f t="shared" si="184"/>
        <v>5101.5395330339725</v>
      </c>
      <c r="CA193" s="7">
        <f t="shared" si="185"/>
        <v>1843.5165795092908</v>
      </c>
      <c r="CB193" s="65">
        <f t="shared" si="162"/>
        <v>3.9608732782573611E-2</v>
      </c>
      <c r="CC193" s="7">
        <f t="shared" si="163"/>
        <v>3258.0229535246817</v>
      </c>
      <c r="CD193" s="65">
        <f t="shared" si="164"/>
        <v>7.0000000000000007E-2</v>
      </c>
      <c r="CE193" s="7">
        <f t="shared" si="186"/>
        <v>210125.29597527831</v>
      </c>
      <c r="CF193" s="7">
        <f t="shared" si="187"/>
        <v>738761.05716904008</v>
      </c>
      <c r="CG193" s="7">
        <f t="shared" si="165"/>
        <v>556674.70402472187</v>
      </c>
      <c r="CH193" s="7">
        <f t="shared" si="141"/>
        <v>948886.35314431833</v>
      </c>
    </row>
    <row r="194" spans="10:86" x14ac:dyDescent="0.3">
      <c r="J194">
        <v>187</v>
      </c>
      <c r="K194" s="160">
        <v>50526</v>
      </c>
      <c r="L194" s="7">
        <f t="shared" si="142"/>
        <v>583557.33006174769</v>
      </c>
      <c r="M194" s="7">
        <f t="shared" si="143"/>
        <v>5760.7123198624959</v>
      </c>
      <c r="N194" s="7">
        <f t="shared" si="128"/>
        <v>1748.7556756879803</v>
      </c>
      <c r="O194" s="65">
        <f t="shared" si="129"/>
        <v>3.5960593804957058E-2</v>
      </c>
      <c r="P194" s="7">
        <f t="shared" si="130"/>
        <v>4011.9566441745155</v>
      </c>
      <c r="Q194" s="65">
        <f t="shared" si="131"/>
        <v>8.2500000000000004E-2</v>
      </c>
      <c r="R194" s="7">
        <f t="shared" si="144"/>
        <v>184991.42561393962</v>
      </c>
      <c r="S194" s="7">
        <f t="shared" si="145"/>
        <v>892261.77820034768</v>
      </c>
      <c r="T194" s="7">
        <f t="shared" si="132"/>
        <v>581808.57438605966</v>
      </c>
      <c r="U194" s="7">
        <f t="shared" si="133"/>
        <v>1077253.2038142872</v>
      </c>
      <c r="W194">
        <v>187</v>
      </c>
      <c r="X194" s="160">
        <v>50526</v>
      </c>
      <c r="Y194" s="7">
        <f t="shared" si="146"/>
        <v>578380.73446411581</v>
      </c>
      <c r="Z194" s="7">
        <f t="shared" si="166"/>
        <v>5626.5067525070672</v>
      </c>
      <c r="AA194" s="7">
        <f t="shared" si="134"/>
        <v>1770.6351894129616</v>
      </c>
      <c r="AB194" s="65">
        <f t="shared" si="147"/>
        <v>3.6736393532613064E-2</v>
      </c>
      <c r="AC194" s="7">
        <f t="shared" si="148"/>
        <v>3855.8715630941056</v>
      </c>
      <c r="AD194" s="65">
        <f t="shared" si="135"/>
        <v>0.08</v>
      </c>
      <c r="AE194" s="7">
        <f t="shared" si="149"/>
        <v>190189.90072529746</v>
      </c>
      <c r="AF194" s="7">
        <f t="shared" si="167"/>
        <v>861966.86199352471</v>
      </c>
      <c r="AG194" s="7">
        <f t="shared" si="136"/>
        <v>576610.09927470284</v>
      </c>
      <c r="AH194" s="7">
        <f t="shared" si="137"/>
        <v>1052156.7627188221</v>
      </c>
      <c r="AJ194">
        <v>187</v>
      </c>
      <c r="AK194" s="160">
        <v>50526</v>
      </c>
      <c r="AL194" s="7">
        <f t="shared" si="168"/>
        <v>573103.39970330393</v>
      </c>
      <c r="AM194" s="7">
        <f t="shared" si="169"/>
        <v>5493.4490989467549</v>
      </c>
      <c r="AN194" s="7">
        <f t="shared" si="170"/>
        <v>1792.1563091962503</v>
      </c>
      <c r="AO194" s="65">
        <f t="shared" si="150"/>
        <v>3.7525297741190532E-2</v>
      </c>
      <c r="AP194" s="7">
        <f t="shared" si="151"/>
        <v>3701.2927897505047</v>
      </c>
      <c r="AQ194" s="65">
        <f t="shared" si="152"/>
        <v>7.7499999999999999E-2</v>
      </c>
      <c r="AR194" s="7">
        <f t="shared" si="171"/>
        <v>195488.75660589206</v>
      </c>
      <c r="AS194" s="7">
        <f t="shared" si="172"/>
        <v>831786.22489715111</v>
      </c>
      <c r="AT194" s="7">
        <f t="shared" si="153"/>
        <v>571311.24339410767</v>
      </c>
      <c r="AU194" s="7">
        <f t="shared" si="138"/>
        <v>1027274.9815030432</v>
      </c>
      <c r="AW194">
        <v>187</v>
      </c>
      <c r="AX194" s="160">
        <v>50526</v>
      </c>
      <c r="AY194" s="7">
        <f t="shared" si="173"/>
        <v>567726.01547202538</v>
      </c>
      <c r="AZ194" s="7">
        <f t="shared" si="174"/>
        <v>5361.5768515826985</v>
      </c>
      <c r="BA194" s="7">
        <f t="shared" si="175"/>
        <v>1813.2892548825403</v>
      </c>
      <c r="BB194" s="65">
        <f t="shared" si="154"/>
        <v>3.8327415805490206E-2</v>
      </c>
      <c r="BC194" s="7">
        <f t="shared" si="155"/>
        <v>3548.2875967001582</v>
      </c>
      <c r="BD194" s="65">
        <f t="shared" si="156"/>
        <v>7.4999999999999997E-2</v>
      </c>
      <c r="BE194" s="7">
        <f t="shared" si="176"/>
        <v>200887.27378285705</v>
      </c>
      <c r="BF194" s="7">
        <f t="shared" si="177"/>
        <v>801727.5974631079</v>
      </c>
      <c r="BG194" s="7">
        <f t="shared" si="157"/>
        <v>565912.72621714289</v>
      </c>
      <c r="BH194" s="7">
        <f t="shared" si="139"/>
        <v>1002614.8712459649</v>
      </c>
      <c r="BJ194">
        <v>187</v>
      </c>
      <c r="BK194" s="160">
        <v>50526</v>
      </c>
      <c r="BL194" s="7">
        <f t="shared" si="178"/>
        <v>562249.43987446069</v>
      </c>
      <c r="BM194" s="7">
        <f t="shared" si="179"/>
        <v>5230.927715470877</v>
      </c>
      <c r="BN194" s="7">
        <f t="shared" si="180"/>
        <v>1834.004016229344</v>
      </c>
      <c r="BO194" s="65">
        <f t="shared" si="158"/>
        <v>3.9142854814877351E-2</v>
      </c>
      <c r="BP194" s="7">
        <f t="shared" si="159"/>
        <v>3396.9236992415331</v>
      </c>
      <c r="BQ194" s="65">
        <f t="shared" si="160"/>
        <v>7.2499999999999995E-2</v>
      </c>
      <c r="BR194" s="7">
        <f t="shared" si="181"/>
        <v>206384.56414176853</v>
      </c>
      <c r="BS194" s="7">
        <f t="shared" si="182"/>
        <v>771798.91865128453</v>
      </c>
      <c r="BT194" s="7">
        <f t="shared" si="161"/>
        <v>560415.43585823139</v>
      </c>
      <c r="BU194" s="7">
        <f t="shared" si="140"/>
        <v>978183.48279305303</v>
      </c>
      <c r="BW194">
        <v>187</v>
      </c>
      <c r="BX194" s="160">
        <v>50526</v>
      </c>
      <c r="BY194" s="7">
        <f t="shared" si="183"/>
        <v>556674.70402472187</v>
      </c>
      <c r="BZ194" s="7">
        <f t="shared" si="184"/>
        <v>5101.5395330339725</v>
      </c>
      <c r="CA194" s="7">
        <f t="shared" si="185"/>
        <v>1854.2704262230945</v>
      </c>
      <c r="CB194" s="65">
        <f t="shared" si="162"/>
        <v>3.9971719486806355E-2</v>
      </c>
      <c r="CC194" s="7">
        <f t="shared" si="163"/>
        <v>3247.2691068108779</v>
      </c>
      <c r="CD194" s="65">
        <f t="shared" si="164"/>
        <v>7.0000000000000007E-2</v>
      </c>
      <c r="CE194" s="7">
        <f t="shared" si="186"/>
        <v>211979.56640150139</v>
      </c>
      <c r="CF194" s="7">
        <f t="shared" si="187"/>
        <v>742008.326275851</v>
      </c>
      <c r="CG194" s="7">
        <f t="shared" si="165"/>
        <v>554820.43359849881</v>
      </c>
      <c r="CH194" s="7">
        <f t="shared" si="141"/>
        <v>953987.89267735241</v>
      </c>
    </row>
    <row r="195" spans="10:86" x14ac:dyDescent="0.3">
      <c r="J195">
        <v>188</v>
      </c>
      <c r="K195" s="160">
        <v>50557</v>
      </c>
      <c r="L195" s="7">
        <f t="shared" si="142"/>
        <v>581808.57438605966</v>
      </c>
      <c r="M195" s="7">
        <f t="shared" si="143"/>
        <v>5760.7123198624959</v>
      </c>
      <c r="N195" s="7">
        <f t="shared" si="128"/>
        <v>1760.7783709583359</v>
      </c>
      <c r="O195" s="65">
        <f t="shared" si="129"/>
        <v>3.6316653589707391E-2</v>
      </c>
      <c r="P195" s="7">
        <f t="shared" si="130"/>
        <v>3999.9339489041599</v>
      </c>
      <c r="Q195" s="65">
        <f t="shared" si="131"/>
        <v>8.2500000000000004E-2</v>
      </c>
      <c r="R195" s="7">
        <f t="shared" si="144"/>
        <v>186752.20398489796</v>
      </c>
      <c r="S195" s="7">
        <f t="shared" si="145"/>
        <v>896261.71214925183</v>
      </c>
      <c r="T195" s="7">
        <f t="shared" si="132"/>
        <v>580047.79601510137</v>
      </c>
      <c r="U195" s="7">
        <f t="shared" si="133"/>
        <v>1083013.9161341498</v>
      </c>
      <c r="W195">
        <v>188</v>
      </c>
      <c r="X195" s="160">
        <v>50557</v>
      </c>
      <c r="Y195" s="7">
        <f t="shared" si="146"/>
        <v>576610.09927470284</v>
      </c>
      <c r="Z195" s="7">
        <f t="shared" si="166"/>
        <v>5626.5067525070672</v>
      </c>
      <c r="AA195" s="7">
        <f t="shared" si="134"/>
        <v>1782.4394240090478</v>
      </c>
      <c r="AB195" s="65">
        <f t="shared" si="147"/>
        <v>3.7094863782326001E-2</v>
      </c>
      <c r="AC195" s="7">
        <f t="shared" si="148"/>
        <v>3844.0673284980194</v>
      </c>
      <c r="AD195" s="65">
        <f t="shared" si="135"/>
        <v>0.08</v>
      </c>
      <c r="AE195" s="7">
        <f t="shared" si="149"/>
        <v>191972.34014930652</v>
      </c>
      <c r="AF195" s="7">
        <f t="shared" si="167"/>
        <v>865810.92932202271</v>
      </c>
      <c r="AG195" s="7">
        <f t="shared" si="136"/>
        <v>574827.65985069377</v>
      </c>
      <c r="AH195" s="7">
        <f t="shared" si="137"/>
        <v>1057783.2694713292</v>
      </c>
      <c r="AJ195">
        <v>188</v>
      </c>
      <c r="AK195" s="160">
        <v>50557</v>
      </c>
      <c r="AL195" s="7">
        <f t="shared" si="168"/>
        <v>571311.24339410767</v>
      </c>
      <c r="AM195" s="7">
        <f t="shared" si="169"/>
        <v>5493.4490989467549</v>
      </c>
      <c r="AN195" s="7">
        <f t="shared" si="170"/>
        <v>1803.730652026476</v>
      </c>
      <c r="AO195" s="65">
        <f t="shared" si="150"/>
        <v>3.7886122625082841E-2</v>
      </c>
      <c r="AP195" s="7">
        <f t="shared" si="151"/>
        <v>3689.7184469202789</v>
      </c>
      <c r="AQ195" s="65">
        <f t="shared" si="152"/>
        <v>7.7499999999999999E-2</v>
      </c>
      <c r="AR195" s="7">
        <f t="shared" si="171"/>
        <v>197292.48725791855</v>
      </c>
      <c r="AS195" s="7">
        <f t="shared" si="172"/>
        <v>835475.94334407139</v>
      </c>
      <c r="AT195" s="7">
        <f t="shared" si="153"/>
        <v>569507.51274208119</v>
      </c>
      <c r="AU195" s="7">
        <f t="shared" si="138"/>
        <v>1032768.43060199</v>
      </c>
      <c r="AW195">
        <v>188</v>
      </c>
      <c r="AX195" s="160">
        <v>50557</v>
      </c>
      <c r="AY195" s="7">
        <f t="shared" si="173"/>
        <v>565912.72621714289</v>
      </c>
      <c r="AZ195" s="7">
        <f t="shared" si="174"/>
        <v>5361.5768515826985</v>
      </c>
      <c r="BA195" s="7">
        <f t="shared" si="175"/>
        <v>1824.6223127255557</v>
      </c>
      <c r="BB195" s="65">
        <f t="shared" si="154"/>
        <v>3.8690537848596274E-2</v>
      </c>
      <c r="BC195" s="7">
        <f t="shared" si="155"/>
        <v>3536.9545388571428</v>
      </c>
      <c r="BD195" s="65">
        <f t="shared" si="156"/>
        <v>7.4999999999999997E-2</v>
      </c>
      <c r="BE195" s="7">
        <f t="shared" si="176"/>
        <v>202711.8960955826</v>
      </c>
      <c r="BF195" s="7">
        <f t="shared" si="177"/>
        <v>805264.552001965</v>
      </c>
      <c r="BG195" s="7">
        <f t="shared" si="157"/>
        <v>564088.10390441737</v>
      </c>
      <c r="BH195" s="7">
        <f t="shared" si="139"/>
        <v>1007976.4480975476</v>
      </c>
      <c r="BJ195">
        <v>188</v>
      </c>
      <c r="BK195" s="160">
        <v>50557</v>
      </c>
      <c r="BL195" s="7">
        <f t="shared" si="178"/>
        <v>560415.43585823139</v>
      </c>
      <c r="BM195" s="7">
        <f t="shared" si="179"/>
        <v>5230.927715470877</v>
      </c>
      <c r="BN195" s="7">
        <f t="shared" si="180"/>
        <v>1845.084457160729</v>
      </c>
      <c r="BO195" s="65">
        <f t="shared" si="158"/>
        <v>3.9508214922776994E-2</v>
      </c>
      <c r="BP195" s="7">
        <f t="shared" si="159"/>
        <v>3385.843258310148</v>
      </c>
      <c r="BQ195" s="65">
        <f t="shared" si="160"/>
        <v>7.2499999999999995E-2</v>
      </c>
      <c r="BR195" s="7">
        <f t="shared" si="181"/>
        <v>208229.64859892926</v>
      </c>
      <c r="BS195" s="7">
        <f t="shared" si="182"/>
        <v>775184.76190959464</v>
      </c>
      <c r="BT195" s="7">
        <f t="shared" si="161"/>
        <v>558570.35140107071</v>
      </c>
      <c r="BU195" s="7">
        <f t="shared" si="140"/>
        <v>983414.41050852393</v>
      </c>
      <c r="BW195">
        <v>188</v>
      </c>
      <c r="BX195" s="160">
        <v>50557</v>
      </c>
      <c r="BY195" s="7">
        <f t="shared" si="183"/>
        <v>554820.43359849881</v>
      </c>
      <c r="BZ195" s="7">
        <f t="shared" si="184"/>
        <v>5101.5395330339725</v>
      </c>
      <c r="CA195" s="7">
        <f t="shared" si="185"/>
        <v>1865.087003709396</v>
      </c>
      <c r="CB195" s="65">
        <f t="shared" si="162"/>
        <v>4.0339256972480239E-2</v>
      </c>
      <c r="CC195" s="7">
        <f t="shared" si="163"/>
        <v>3236.4525293245765</v>
      </c>
      <c r="CD195" s="65">
        <f t="shared" si="164"/>
        <v>7.0000000000000007E-2</v>
      </c>
      <c r="CE195" s="7">
        <f t="shared" si="186"/>
        <v>213844.65340521079</v>
      </c>
      <c r="CF195" s="7">
        <f t="shared" si="187"/>
        <v>745244.77880517556</v>
      </c>
      <c r="CG195" s="7">
        <f t="shared" si="165"/>
        <v>552955.34659478941</v>
      </c>
      <c r="CH195" s="7">
        <f t="shared" si="141"/>
        <v>959089.43221038638</v>
      </c>
    </row>
    <row r="196" spans="10:86" x14ac:dyDescent="0.3">
      <c r="J196">
        <v>189</v>
      </c>
      <c r="K196" s="160">
        <v>50587</v>
      </c>
      <c r="L196" s="7">
        <f t="shared" si="142"/>
        <v>580047.79601510137</v>
      </c>
      <c r="M196" s="7">
        <f t="shared" si="143"/>
        <v>5760.7123198624959</v>
      </c>
      <c r="N196" s="7">
        <f t="shared" si="128"/>
        <v>1772.883722258674</v>
      </c>
      <c r="O196" s="65">
        <f t="shared" si="129"/>
        <v>3.667733040838967E-2</v>
      </c>
      <c r="P196" s="7">
        <f t="shared" si="130"/>
        <v>3987.8285976038219</v>
      </c>
      <c r="Q196" s="65">
        <f t="shared" si="131"/>
        <v>8.2500000000000004E-2</v>
      </c>
      <c r="R196" s="7">
        <f t="shared" si="144"/>
        <v>188525.08770715664</v>
      </c>
      <c r="S196" s="7">
        <f t="shared" si="145"/>
        <v>900249.54074685567</v>
      </c>
      <c r="T196" s="7">
        <f t="shared" si="132"/>
        <v>578274.91229284264</v>
      </c>
      <c r="U196" s="7">
        <f t="shared" si="133"/>
        <v>1088774.6284540123</v>
      </c>
      <c r="W196">
        <v>189</v>
      </c>
      <c r="X196" s="160">
        <v>50587</v>
      </c>
      <c r="Y196" s="7">
        <f t="shared" si="146"/>
        <v>574827.65985069377</v>
      </c>
      <c r="Z196" s="7">
        <f t="shared" si="166"/>
        <v>5626.5067525070672</v>
      </c>
      <c r="AA196" s="7">
        <f t="shared" si="134"/>
        <v>1794.3223535024417</v>
      </c>
      <c r="AB196" s="65">
        <f t="shared" si="147"/>
        <v>3.7457954350390871E-2</v>
      </c>
      <c r="AC196" s="7">
        <f t="shared" si="148"/>
        <v>3832.1843990046254</v>
      </c>
      <c r="AD196" s="65">
        <f t="shared" si="135"/>
        <v>0.08</v>
      </c>
      <c r="AE196" s="7">
        <f t="shared" si="149"/>
        <v>193766.66250280896</v>
      </c>
      <c r="AF196" s="7">
        <f t="shared" si="167"/>
        <v>869643.11372102739</v>
      </c>
      <c r="AG196" s="7">
        <f t="shared" si="136"/>
        <v>573033.33749719139</v>
      </c>
      <c r="AH196" s="7">
        <f t="shared" si="137"/>
        <v>1063409.7762238365</v>
      </c>
      <c r="AJ196">
        <v>189</v>
      </c>
      <c r="AK196" s="160">
        <v>50587</v>
      </c>
      <c r="AL196" s="7">
        <f t="shared" si="168"/>
        <v>569507.51274208119</v>
      </c>
      <c r="AM196" s="7">
        <f t="shared" si="169"/>
        <v>5493.4490989467549</v>
      </c>
      <c r="AN196" s="7">
        <f t="shared" si="170"/>
        <v>1815.3797458208142</v>
      </c>
      <c r="AO196" s="65">
        <f t="shared" si="150"/>
        <v>3.8251570808892153E-2</v>
      </c>
      <c r="AP196" s="7">
        <f t="shared" si="151"/>
        <v>3678.0693531259408</v>
      </c>
      <c r="AQ196" s="65">
        <f t="shared" si="152"/>
        <v>7.7499999999999999E-2</v>
      </c>
      <c r="AR196" s="7">
        <f t="shared" si="171"/>
        <v>199107.86700373937</v>
      </c>
      <c r="AS196" s="7">
        <f t="shared" si="172"/>
        <v>839154.01269719738</v>
      </c>
      <c r="AT196" s="7">
        <f t="shared" si="153"/>
        <v>567692.13299626042</v>
      </c>
      <c r="AU196" s="7">
        <f t="shared" si="138"/>
        <v>1038261.8797009367</v>
      </c>
      <c r="AW196">
        <v>189</v>
      </c>
      <c r="AX196" s="160">
        <v>50587</v>
      </c>
      <c r="AY196" s="7">
        <f t="shared" si="173"/>
        <v>564088.10390441737</v>
      </c>
      <c r="AZ196" s="7">
        <f t="shared" si="174"/>
        <v>5361.5768515826985</v>
      </c>
      <c r="BA196" s="7">
        <f t="shared" si="175"/>
        <v>1836.0262021800904</v>
      </c>
      <c r="BB196" s="65">
        <f t="shared" si="154"/>
        <v>3.9058285884175245E-2</v>
      </c>
      <c r="BC196" s="7">
        <f t="shared" si="155"/>
        <v>3525.5506494026081</v>
      </c>
      <c r="BD196" s="65">
        <f t="shared" si="156"/>
        <v>7.4999999999999997E-2</v>
      </c>
      <c r="BE196" s="7">
        <f t="shared" si="176"/>
        <v>204547.92229776271</v>
      </c>
      <c r="BF196" s="7">
        <f t="shared" si="177"/>
        <v>808790.10265136766</v>
      </c>
      <c r="BG196" s="7">
        <f t="shared" si="157"/>
        <v>562252.07770223729</v>
      </c>
      <c r="BH196" s="7">
        <f t="shared" si="139"/>
        <v>1013338.0249491304</v>
      </c>
      <c r="BJ196">
        <v>189</v>
      </c>
      <c r="BK196" s="160">
        <v>50587</v>
      </c>
      <c r="BL196" s="7">
        <f t="shared" si="178"/>
        <v>558570.35140107071</v>
      </c>
      <c r="BM196" s="7">
        <f t="shared" si="179"/>
        <v>5230.927715470877</v>
      </c>
      <c r="BN196" s="7">
        <f t="shared" si="180"/>
        <v>1856.2318424227415</v>
      </c>
      <c r="BO196" s="65">
        <f t="shared" si="158"/>
        <v>3.9878203440624295E-2</v>
      </c>
      <c r="BP196" s="7">
        <f t="shared" si="159"/>
        <v>3374.6958730481356</v>
      </c>
      <c r="BQ196" s="65">
        <f t="shared" si="160"/>
        <v>7.2499999999999995E-2</v>
      </c>
      <c r="BR196" s="7">
        <f t="shared" si="181"/>
        <v>210085.880441352</v>
      </c>
      <c r="BS196" s="7">
        <f t="shared" si="182"/>
        <v>778559.4577826428</v>
      </c>
      <c r="BT196" s="7">
        <f t="shared" si="161"/>
        <v>556714.11955864797</v>
      </c>
      <c r="BU196" s="7">
        <f t="shared" si="140"/>
        <v>988645.33822399483</v>
      </c>
      <c r="BW196">
        <v>189</v>
      </c>
      <c r="BX196" s="160">
        <v>50587</v>
      </c>
      <c r="BY196" s="7">
        <f t="shared" si="183"/>
        <v>552955.34659478941</v>
      </c>
      <c r="BZ196" s="7">
        <f t="shared" si="184"/>
        <v>5101.5395330339725</v>
      </c>
      <c r="CA196" s="7">
        <f t="shared" si="185"/>
        <v>1875.9666778977007</v>
      </c>
      <c r="CB196" s="65">
        <f t="shared" si="162"/>
        <v>4.0711425024467861E-2</v>
      </c>
      <c r="CC196" s="7">
        <f t="shared" si="163"/>
        <v>3225.5728551362718</v>
      </c>
      <c r="CD196" s="65">
        <f t="shared" si="164"/>
        <v>7.0000000000000007E-2</v>
      </c>
      <c r="CE196" s="7">
        <f t="shared" si="186"/>
        <v>215720.62008310849</v>
      </c>
      <c r="CF196" s="7">
        <f t="shared" si="187"/>
        <v>748470.3516603118</v>
      </c>
      <c r="CG196" s="7">
        <f t="shared" si="165"/>
        <v>551079.37991689169</v>
      </c>
      <c r="CH196" s="7">
        <f t="shared" si="141"/>
        <v>964190.97174342023</v>
      </c>
    </row>
    <row r="197" spans="10:86" x14ac:dyDescent="0.3">
      <c r="J197">
        <v>190</v>
      </c>
      <c r="K197" s="160">
        <v>50618</v>
      </c>
      <c r="L197" s="7">
        <f t="shared" si="142"/>
        <v>578274.91229284264</v>
      </c>
      <c r="M197" s="7">
        <f t="shared" si="143"/>
        <v>5760.7123198624959</v>
      </c>
      <c r="N197" s="7">
        <f t="shared" si="128"/>
        <v>1785.0722978492026</v>
      </c>
      <c r="O197" s="65">
        <f t="shared" si="129"/>
        <v>3.7042706018937145E-2</v>
      </c>
      <c r="P197" s="7">
        <f t="shared" si="130"/>
        <v>3975.6400220132932</v>
      </c>
      <c r="Q197" s="65">
        <f t="shared" si="131"/>
        <v>8.2500000000000004E-2</v>
      </c>
      <c r="R197" s="7">
        <f t="shared" si="144"/>
        <v>190310.16000500583</v>
      </c>
      <c r="S197" s="7">
        <f t="shared" si="145"/>
        <v>904225.180768869</v>
      </c>
      <c r="T197" s="7">
        <f t="shared" si="132"/>
        <v>576489.83999499341</v>
      </c>
      <c r="U197" s="7">
        <f t="shared" si="133"/>
        <v>1094535.3407738749</v>
      </c>
      <c r="W197">
        <v>190</v>
      </c>
      <c r="X197" s="160">
        <v>50618</v>
      </c>
      <c r="Y197" s="7">
        <f t="shared" si="146"/>
        <v>573033.33749719139</v>
      </c>
      <c r="Z197" s="7">
        <f t="shared" si="166"/>
        <v>5626.5067525070672</v>
      </c>
      <c r="AA197" s="7">
        <f t="shared" si="134"/>
        <v>1806.2845025257911</v>
      </c>
      <c r="AB197" s="65">
        <f t="shared" si="147"/>
        <v>3.7825746971336956E-2</v>
      </c>
      <c r="AC197" s="7">
        <f t="shared" si="148"/>
        <v>3820.222249981276</v>
      </c>
      <c r="AD197" s="65">
        <f t="shared" si="135"/>
        <v>0.08</v>
      </c>
      <c r="AE197" s="7">
        <f t="shared" si="149"/>
        <v>195572.94700533475</v>
      </c>
      <c r="AF197" s="7">
        <f t="shared" si="167"/>
        <v>873463.33597100864</v>
      </c>
      <c r="AG197" s="7">
        <f t="shared" si="136"/>
        <v>571227.05299466557</v>
      </c>
      <c r="AH197" s="7">
        <f t="shared" si="137"/>
        <v>1069036.2829763433</v>
      </c>
      <c r="AJ197">
        <v>190</v>
      </c>
      <c r="AK197" s="160">
        <v>50618</v>
      </c>
      <c r="AL197" s="7">
        <f t="shared" si="168"/>
        <v>567692.13299626042</v>
      </c>
      <c r="AM197" s="7">
        <f t="shared" si="169"/>
        <v>5493.4490989467549</v>
      </c>
      <c r="AN197" s="7">
        <f t="shared" si="170"/>
        <v>1827.1040733459063</v>
      </c>
      <c r="AO197" s="65">
        <f t="shared" si="150"/>
        <v>3.8621724004576446E-2</v>
      </c>
      <c r="AP197" s="7">
        <f t="shared" si="151"/>
        <v>3666.3450256008487</v>
      </c>
      <c r="AQ197" s="65">
        <f t="shared" si="152"/>
        <v>7.7499999999999999E-2</v>
      </c>
      <c r="AR197" s="7">
        <f t="shared" si="171"/>
        <v>200934.97107708527</v>
      </c>
      <c r="AS197" s="7">
        <f t="shared" si="172"/>
        <v>842820.35772279825</v>
      </c>
      <c r="AT197" s="7">
        <f t="shared" si="153"/>
        <v>565865.02892291453</v>
      </c>
      <c r="AU197" s="7">
        <f t="shared" si="138"/>
        <v>1043755.3287998835</v>
      </c>
      <c r="AW197">
        <v>190</v>
      </c>
      <c r="AX197" s="160">
        <v>50618</v>
      </c>
      <c r="AY197" s="7">
        <f t="shared" si="173"/>
        <v>562252.07770223729</v>
      </c>
      <c r="AZ197" s="7">
        <f t="shared" si="174"/>
        <v>5361.5768515826985</v>
      </c>
      <c r="BA197" s="7">
        <f t="shared" si="175"/>
        <v>1847.5013659437159</v>
      </c>
      <c r="BB197" s="65">
        <f t="shared" si="154"/>
        <v>3.9430741602462509E-2</v>
      </c>
      <c r="BC197" s="7">
        <f t="shared" si="155"/>
        <v>3514.0754856389826</v>
      </c>
      <c r="BD197" s="65">
        <f t="shared" si="156"/>
        <v>7.4999999999999997E-2</v>
      </c>
      <c r="BE197" s="7">
        <f t="shared" si="176"/>
        <v>206395.42366370643</v>
      </c>
      <c r="BF197" s="7">
        <f t="shared" si="177"/>
        <v>812304.17813700659</v>
      </c>
      <c r="BG197" s="7">
        <f t="shared" si="157"/>
        <v>560404.5763362936</v>
      </c>
      <c r="BH197" s="7">
        <f t="shared" si="139"/>
        <v>1018699.601800713</v>
      </c>
      <c r="BJ197">
        <v>190</v>
      </c>
      <c r="BK197" s="160">
        <v>50618</v>
      </c>
      <c r="BL197" s="7">
        <f t="shared" si="178"/>
        <v>556714.11955864797</v>
      </c>
      <c r="BM197" s="7">
        <f t="shared" si="179"/>
        <v>5230.927715470877</v>
      </c>
      <c r="BN197" s="7">
        <f t="shared" si="180"/>
        <v>1867.4465764707124</v>
      </c>
      <c r="BO197" s="65">
        <f t="shared" si="158"/>
        <v>4.0252902037789612E-2</v>
      </c>
      <c r="BP197" s="7">
        <f t="shared" si="159"/>
        <v>3363.4811390001646</v>
      </c>
      <c r="BQ197" s="65">
        <f t="shared" si="160"/>
        <v>7.2499999999999995E-2</v>
      </c>
      <c r="BR197" s="7">
        <f t="shared" si="181"/>
        <v>211953.32701782271</v>
      </c>
      <c r="BS197" s="7">
        <f t="shared" si="182"/>
        <v>781922.93892164296</v>
      </c>
      <c r="BT197" s="7">
        <f t="shared" si="161"/>
        <v>554846.67298217723</v>
      </c>
      <c r="BU197" s="7">
        <f t="shared" si="140"/>
        <v>993876.26593946572</v>
      </c>
      <c r="BW197">
        <v>190</v>
      </c>
      <c r="BX197" s="160">
        <v>50618</v>
      </c>
      <c r="BY197" s="7">
        <f t="shared" si="183"/>
        <v>551079.37991689169</v>
      </c>
      <c r="BZ197" s="7">
        <f t="shared" si="184"/>
        <v>5101.5395330339725</v>
      </c>
      <c r="CA197" s="7">
        <f t="shared" si="185"/>
        <v>1886.9098168521041</v>
      </c>
      <c r="CB197" s="65">
        <f t="shared" si="162"/>
        <v>4.108830529213419E-2</v>
      </c>
      <c r="CC197" s="7">
        <f t="shared" si="163"/>
        <v>3214.6297161818684</v>
      </c>
      <c r="CD197" s="65">
        <f t="shared" si="164"/>
        <v>7.0000000000000007E-2</v>
      </c>
      <c r="CE197" s="7">
        <f t="shared" si="186"/>
        <v>217607.52989996059</v>
      </c>
      <c r="CF197" s="7">
        <f t="shared" si="187"/>
        <v>751684.9813764937</v>
      </c>
      <c r="CG197" s="7">
        <f t="shared" si="165"/>
        <v>549192.47010003962</v>
      </c>
      <c r="CH197" s="7">
        <f t="shared" si="141"/>
        <v>969292.51127645432</v>
      </c>
    </row>
    <row r="198" spans="10:86" x14ac:dyDescent="0.3">
      <c r="J198">
        <v>191</v>
      </c>
      <c r="K198" s="160">
        <v>50649</v>
      </c>
      <c r="L198" s="7">
        <f t="shared" si="142"/>
        <v>576489.83999499341</v>
      </c>
      <c r="M198" s="7">
        <f t="shared" si="143"/>
        <v>5760.7123198624959</v>
      </c>
      <c r="N198" s="7">
        <f t="shared" si="128"/>
        <v>1797.344669896916</v>
      </c>
      <c r="O198" s="65">
        <f t="shared" si="129"/>
        <v>3.7412864099999235E-2</v>
      </c>
      <c r="P198" s="7">
        <f t="shared" si="130"/>
        <v>3963.3676499655799</v>
      </c>
      <c r="Q198" s="65">
        <f t="shared" si="131"/>
        <v>8.2500000000000004E-2</v>
      </c>
      <c r="R198" s="7">
        <f t="shared" si="144"/>
        <v>192107.50467490274</v>
      </c>
      <c r="S198" s="7">
        <f t="shared" si="145"/>
        <v>908188.54841883457</v>
      </c>
      <c r="T198" s="7">
        <f t="shared" si="132"/>
        <v>574692.49532509653</v>
      </c>
      <c r="U198" s="7">
        <f t="shared" si="133"/>
        <v>1100296.0530937372</v>
      </c>
      <c r="W198">
        <v>191</v>
      </c>
      <c r="X198" s="160">
        <v>50649</v>
      </c>
      <c r="Y198" s="7">
        <f t="shared" si="146"/>
        <v>571227.05299466557</v>
      </c>
      <c r="Z198" s="7">
        <f t="shared" si="166"/>
        <v>5626.5067525070672</v>
      </c>
      <c r="AA198" s="7">
        <f t="shared" si="134"/>
        <v>1818.3263992092966</v>
      </c>
      <c r="AB198" s="65">
        <f t="shared" si="147"/>
        <v>3.8198325300106764E-2</v>
      </c>
      <c r="AC198" s="7">
        <f t="shared" si="148"/>
        <v>3808.1803532977706</v>
      </c>
      <c r="AD198" s="65">
        <f t="shared" si="135"/>
        <v>0.08</v>
      </c>
      <c r="AE198" s="7">
        <f t="shared" si="149"/>
        <v>197391.27340454404</v>
      </c>
      <c r="AF198" s="7">
        <f t="shared" si="167"/>
        <v>877271.51632430637</v>
      </c>
      <c r="AG198" s="7">
        <f t="shared" si="136"/>
        <v>569408.72659545625</v>
      </c>
      <c r="AH198" s="7">
        <f t="shared" si="137"/>
        <v>1074662.7897288504</v>
      </c>
      <c r="AJ198">
        <v>191</v>
      </c>
      <c r="AK198" s="160">
        <v>50649</v>
      </c>
      <c r="AL198" s="7">
        <f t="shared" si="168"/>
        <v>565865.02892291453</v>
      </c>
      <c r="AM198" s="7">
        <f t="shared" si="169"/>
        <v>5493.4490989467549</v>
      </c>
      <c r="AN198" s="7">
        <f t="shared" si="170"/>
        <v>1838.9041204862651</v>
      </c>
      <c r="AO198" s="65">
        <f t="shared" si="150"/>
        <v>3.8996665844217168E-2</v>
      </c>
      <c r="AP198" s="7">
        <f t="shared" si="151"/>
        <v>3654.5449784604898</v>
      </c>
      <c r="AQ198" s="65">
        <f t="shared" si="152"/>
        <v>7.7499999999999999E-2</v>
      </c>
      <c r="AR198" s="7">
        <f t="shared" si="171"/>
        <v>202773.87519757153</v>
      </c>
      <c r="AS198" s="7">
        <f t="shared" si="172"/>
        <v>846474.90270125878</v>
      </c>
      <c r="AT198" s="7">
        <f t="shared" si="153"/>
        <v>564026.1248024283</v>
      </c>
      <c r="AU198" s="7">
        <f t="shared" si="138"/>
        <v>1049248.7778988304</v>
      </c>
      <c r="AW198">
        <v>191</v>
      </c>
      <c r="AX198" s="160">
        <v>50649</v>
      </c>
      <c r="AY198" s="7">
        <f t="shared" si="173"/>
        <v>560404.5763362936</v>
      </c>
      <c r="AZ198" s="7">
        <f t="shared" si="174"/>
        <v>5361.5768515826985</v>
      </c>
      <c r="BA198" s="7">
        <f t="shared" si="175"/>
        <v>1859.0482494808639</v>
      </c>
      <c r="BB198" s="65">
        <f t="shared" si="154"/>
        <v>3.9807988613539076E-2</v>
      </c>
      <c r="BC198" s="7">
        <f t="shared" si="155"/>
        <v>3502.5286021018346</v>
      </c>
      <c r="BD198" s="65">
        <f t="shared" si="156"/>
        <v>7.4999999999999997E-2</v>
      </c>
      <c r="BE198" s="7">
        <f t="shared" si="176"/>
        <v>208254.4719131873</v>
      </c>
      <c r="BF198" s="7">
        <f t="shared" si="177"/>
        <v>815806.70673910843</v>
      </c>
      <c r="BG198" s="7">
        <f t="shared" si="157"/>
        <v>558545.5280868127</v>
      </c>
      <c r="BH198" s="7">
        <f t="shared" si="139"/>
        <v>1024061.1786522957</v>
      </c>
      <c r="BJ198">
        <v>191</v>
      </c>
      <c r="BK198" s="160">
        <v>50649</v>
      </c>
      <c r="BL198" s="7">
        <f t="shared" si="178"/>
        <v>554846.67298217723</v>
      </c>
      <c r="BM198" s="7">
        <f t="shared" si="179"/>
        <v>5230.927715470877</v>
      </c>
      <c r="BN198" s="7">
        <f t="shared" si="180"/>
        <v>1878.7290662035562</v>
      </c>
      <c r="BO198" s="65">
        <f t="shared" si="158"/>
        <v>4.0632394303221957E-2</v>
      </c>
      <c r="BP198" s="7">
        <f t="shared" si="159"/>
        <v>3352.1986492673209</v>
      </c>
      <c r="BQ198" s="65">
        <f t="shared" si="160"/>
        <v>7.2499999999999995E-2</v>
      </c>
      <c r="BR198" s="7">
        <f t="shared" si="181"/>
        <v>213832.05608402626</v>
      </c>
      <c r="BS198" s="7">
        <f t="shared" si="182"/>
        <v>785275.13757091027</v>
      </c>
      <c r="BT198" s="7">
        <f t="shared" si="161"/>
        <v>552967.94391597365</v>
      </c>
      <c r="BU198" s="7">
        <f t="shared" si="140"/>
        <v>999107.19365493651</v>
      </c>
      <c r="BW198">
        <v>191</v>
      </c>
      <c r="BX198" s="160">
        <v>50649</v>
      </c>
      <c r="BY198" s="7">
        <f t="shared" si="183"/>
        <v>549192.47010003962</v>
      </c>
      <c r="BZ198" s="7">
        <f t="shared" si="184"/>
        <v>5101.5395330339725</v>
      </c>
      <c r="CA198" s="7">
        <f t="shared" si="185"/>
        <v>1897.9167907837414</v>
      </c>
      <c r="CB198" s="65">
        <f t="shared" si="162"/>
        <v>4.1469981344165657E-2</v>
      </c>
      <c r="CC198" s="7">
        <f t="shared" si="163"/>
        <v>3203.6227422502311</v>
      </c>
      <c r="CD198" s="65">
        <f t="shared" si="164"/>
        <v>7.0000000000000007E-2</v>
      </c>
      <c r="CE198" s="7">
        <f t="shared" si="186"/>
        <v>219505.44669074434</v>
      </c>
      <c r="CF198" s="7">
        <f t="shared" si="187"/>
        <v>754888.60411874391</v>
      </c>
      <c r="CG198" s="7">
        <f t="shared" si="165"/>
        <v>547294.55330925586</v>
      </c>
      <c r="CH198" s="7">
        <f t="shared" si="141"/>
        <v>974394.05080948828</v>
      </c>
    </row>
    <row r="199" spans="10:86" x14ac:dyDescent="0.3">
      <c r="J199">
        <v>192</v>
      </c>
      <c r="K199" s="160">
        <v>50679</v>
      </c>
      <c r="L199" s="7">
        <f t="shared" si="142"/>
        <v>574692.49532509653</v>
      </c>
      <c r="M199" s="7">
        <f t="shared" si="143"/>
        <v>5760.7123198624959</v>
      </c>
      <c r="N199" s="7">
        <f t="shared" si="128"/>
        <v>1809.7014145024573</v>
      </c>
      <c r="O199" s="65">
        <f t="shared" si="129"/>
        <v>3.778789030774584E-2</v>
      </c>
      <c r="P199" s="7">
        <f t="shared" si="130"/>
        <v>3951.0109053600386</v>
      </c>
      <c r="Q199" s="65">
        <f t="shared" si="131"/>
        <v>8.2500000000000004E-2</v>
      </c>
      <c r="R199" s="7">
        <f t="shared" si="144"/>
        <v>193917.2060894052</v>
      </c>
      <c r="S199" s="7">
        <f t="shared" si="145"/>
        <v>912139.55932419456</v>
      </c>
      <c r="T199" s="7">
        <f t="shared" si="132"/>
        <v>572882.79391059407</v>
      </c>
      <c r="U199" s="7">
        <f t="shared" si="133"/>
        <v>1106056.7654135998</v>
      </c>
      <c r="W199">
        <v>192</v>
      </c>
      <c r="X199" s="160">
        <v>50679</v>
      </c>
      <c r="Y199" s="7">
        <f t="shared" si="146"/>
        <v>569408.72659545625</v>
      </c>
      <c r="Z199" s="7">
        <f t="shared" si="166"/>
        <v>5626.5067525070672</v>
      </c>
      <c r="AA199" s="7">
        <f t="shared" si="134"/>
        <v>1830.4485752040255</v>
      </c>
      <c r="AB199" s="65">
        <f t="shared" si="147"/>
        <v>3.8575774968854483E-2</v>
      </c>
      <c r="AC199" s="7">
        <f t="shared" si="148"/>
        <v>3796.0581773030417</v>
      </c>
      <c r="AD199" s="65">
        <f t="shared" si="135"/>
        <v>0.08</v>
      </c>
      <c r="AE199" s="7">
        <f t="shared" si="149"/>
        <v>199221.72197974808</v>
      </c>
      <c r="AF199" s="7">
        <f t="shared" si="167"/>
        <v>881067.57450160943</v>
      </c>
      <c r="AG199" s="7">
        <f t="shared" si="136"/>
        <v>567578.27802025224</v>
      </c>
      <c r="AH199" s="7">
        <f t="shared" si="137"/>
        <v>1080289.2964813574</v>
      </c>
      <c r="AJ199">
        <v>192</v>
      </c>
      <c r="AK199" s="160">
        <v>50679</v>
      </c>
      <c r="AL199" s="7">
        <f t="shared" si="168"/>
        <v>564026.1248024283</v>
      </c>
      <c r="AM199" s="7">
        <f t="shared" si="169"/>
        <v>5493.4490989467549</v>
      </c>
      <c r="AN199" s="7">
        <f t="shared" si="170"/>
        <v>1850.7803762644057</v>
      </c>
      <c r="AO199" s="65">
        <f t="shared" si="150"/>
        <v>3.9376481936811966E-2</v>
      </c>
      <c r="AP199" s="7">
        <f t="shared" si="151"/>
        <v>3642.6687226823492</v>
      </c>
      <c r="AQ199" s="65">
        <f t="shared" si="152"/>
        <v>7.7499999999999999E-2</v>
      </c>
      <c r="AR199" s="7">
        <f t="shared" si="171"/>
        <v>204624.65557383595</v>
      </c>
      <c r="AS199" s="7">
        <f t="shared" si="172"/>
        <v>850117.57142394118</v>
      </c>
      <c r="AT199" s="7">
        <f t="shared" si="153"/>
        <v>562175.34442616394</v>
      </c>
      <c r="AU199" s="7">
        <f t="shared" si="138"/>
        <v>1054742.2269977771</v>
      </c>
      <c r="AW199">
        <v>192</v>
      </c>
      <c r="AX199" s="160">
        <v>50679</v>
      </c>
      <c r="AY199" s="7">
        <f t="shared" si="173"/>
        <v>558545.5280868127</v>
      </c>
      <c r="AZ199" s="7">
        <f t="shared" si="174"/>
        <v>5361.5768515826985</v>
      </c>
      <c r="BA199" s="7">
        <f t="shared" si="175"/>
        <v>1870.6673010401196</v>
      </c>
      <c r="BB199" s="65">
        <f t="shared" si="154"/>
        <v>4.0190112504118775E-2</v>
      </c>
      <c r="BC199" s="7">
        <f t="shared" si="155"/>
        <v>3490.9095505425789</v>
      </c>
      <c r="BD199" s="65">
        <f t="shared" si="156"/>
        <v>7.4999999999999997E-2</v>
      </c>
      <c r="BE199" s="7">
        <f t="shared" si="176"/>
        <v>210125.13921422741</v>
      </c>
      <c r="BF199" s="7">
        <f t="shared" si="177"/>
        <v>819297.61628965102</v>
      </c>
      <c r="BG199" s="7">
        <f t="shared" si="157"/>
        <v>556674.86078577256</v>
      </c>
      <c r="BH199" s="7">
        <f t="shared" si="139"/>
        <v>1029422.7555038785</v>
      </c>
      <c r="BJ199">
        <v>192</v>
      </c>
      <c r="BK199" s="160">
        <v>50679</v>
      </c>
      <c r="BL199" s="7">
        <f t="shared" si="178"/>
        <v>552967.94391597365</v>
      </c>
      <c r="BM199" s="7">
        <f t="shared" si="179"/>
        <v>5230.927715470877</v>
      </c>
      <c r="BN199" s="7">
        <f t="shared" si="180"/>
        <v>1890.0797209785364</v>
      </c>
      <c r="BO199" s="65">
        <f t="shared" si="158"/>
        <v>4.1016765802230529E-2</v>
      </c>
      <c r="BP199" s="7">
        <f t="shared" si="159"/>
        <v>3340.8479944923406</v>
      </c>
      <c r="BQ199" s="65">
        <f t="shared" si="160"/>
        <v>7.2499999999999995E-2</v>
      </c>
      <c r="BR199" s="7">
        <f t="shared" si="181"/>
        <v>215722.1358050048</v>
      </c>
      <c r="BS199" s="7">
        <f t="shared" si="182"/>
        <v>788615.98556540266</v>
      </c>
      <c r="BT199" s="7">
        <f t="shared" si="161"/>
        <v>551077.86419499514</v>
      </c>
      <c r="BU199" s="7">
        <f t="shared" si="140"/>
        <v>1004338.1213704075</v>
      </c>
      <c r="BW199">
        <v>192</v>
      </c>
      <c r="BX199" s="160">
        <v>50679</v>
      </c>
      <c r="BY199" s="7">
        <f t="shared" si="183"/>
        <v>547294.55330925586</v>
      </c>
      <c r="BZ199" s="7">
        <f t="shared" si="184"/>
        <v>5101.5395330339725</v>
      </c>
      <c r="CA199" s="7">
        <f t="shared" si="185"/>
        <v>1908.987972063313</v>
      </c>
      <c r="CB199" s="65">
        <f t="shared" si="162"/>
        <v>4.1856538725345907E-2</v>
      </c>
      <c r="CC199" s="7">
        <f t="shared" si="163"/>
        <v>3192.5515609706595</v>
      </c>
      <c r="CD199" s="65">
        <f t="shared" si="164"/>
        <v>7.0000000000000007E-2</v>
      </c>
      <c r="CE199" s="7">
        <f t="shared" si="186"/>
        <v>221414.43466280765</v>
      </c>
      <c r="CF199" s="7">
        <f t="shared" si="187"/>
        <v>758081.15567971452</v>
      </c>
      <c r="CG199" s="7">
        <f t="shared" si="165"/>
        <v>545385.5653371925</v>
      </c>
      <c r="CH199" s="7">
        <f t="shared" si="141"/>
        <v>979495.59034252213</v>
      </c>
    </row>
    <row r="200" spans="10:86" x14ac:dyDescent="0.3">
      <c r="J200">
        <v>193</v>
      </c>
      <c r="K200" s="160">
        <v>50710</v>
      </c>
      <c r="L200" s="7">
        <f t="shared" si="142"/>
        <v>572882.79391059407</v>
      </c>
      <c r="M200" s="7">
        <f t="shared" si="143"/>
        <v>5760.7123198624959</v>
      </c>
      <c r="N200" s="7">
        <f t="shared" ref="N200:N263" si="188">M200-P200</f>
        <v>1822.1431117271618</v>
      </c>
      <c r="O200" s="65">
        <f t="shared" ref="O200:O263" si="189">(N200/L200)*12</f>
        <v>3.8167872334700238E-2</v>
      </c>
      <c r="P200" s="7">
        <f t="shared" ref="P200:P263" si="190">L200*($K$3/12)</f>
        <v>3938.5692081353341</v>
      </c>
      <c r="Q200" s="65">
        <f t="shared" ref="Q200:Q263" si="191">(P200/L200)*12</f>
        <v>8.2500000000000004E-2</v>
      </c>
      <c r="R200" s="7">
        <f t="shared" si="144"/>
        <v>195739.34920113237</v>
      </c>
      <c r="S200" s="7">
        <f t="shared" si="145"/>
        <v>916078.12853232992</v>
      </c>
      <c r="T200" s="7">
        <f t="shared" ref="T200:T263" si="192">L200-N200</f>
        <v>571060.65079886687</v>
      </c>
      <c r="U200" s="7">
        <f t="shared" ref="U200:U263" si="193">R200+S200</f>
        <v>1111817.4777334624</v>
      </c>
      <c r="W200">
        <v>193</v>
      </c>
      <c r="X200" s="160">
        <v>50710</v>
      </c>
      <c r="Y200" s="7">
        <f t="shared" si="146"/>
        <v>567578.27802025224</v>
      </c>
      <c r="Z200" s="7">
        <f t="shared" si="166"/>
        <v>5626.5067525070672</v>
      </c>
      <c r="AA200" s="7">
        <f t="shared" ref="AA200:AA263" si="194">Z200-AC200</f>
        <v>1842.6515657053851</v>
      </c>
      <c r="AB200" s="65">
        <f t="shared" si="147"/>
        <v>3.8958183645773053E-2</v>
      </c>
      <c r="AC200" s="7">
        <f t="shared" si="148"/>
        <v>3783.8551868016821</v>
      </c>
      <c r="AD200" s="65">
        <f t="shared" ref="AD200:AD263" si="195">(AC200/Y200)*12</f>
        <v>0.08</v>
      </c>
      <c r="AE200" s="7">
        <f t="shared" si="149"/>
        <v>201064.37354545348</v>
      </c>
      <c r="AF200" s="7">
        <f t="shared" si="167"/>
        <v>884851.42968841107</v>
      </c>
      <c r="AG200" s="7">
        <f t="shared" ref="AG200:AG263" si="196">Y200-AA200</f>
        <v>565735.62645454681</v>
      </c>
      <c r="AH200" s="7">
        <f t="shared" ref="AH200:AH263" si="197">AE200+AF200</f>
        <v>1085915.8032338645</v>
      </c>
      <c r="AJ200">
        <v>193</v>
      </c>
      <c r="AK200" s="160">
        <v>50710</v>
      </c>
      <c r="AL200" s="7">
        <f t="shared" si="168"/>
        <v>562175.34442616394</v>
      </c>
      <c r="AM200" s="7">
        <f t="shared" si="169"/>
        <v>5493.4490989467549</v>
      </c>
      <c r="AN200" s="7">
        <f t="shared" si="170"/>
        <v>1862.733332861113</v>
      </c>
      <c r="AO200" s="65">
        <f t="shared" si="150"/>
        <v>3.9761259927095879E-2</v>
      </c>
      <c r="AP200" s="7">
        <f t="shared" si="151"/>
        <v>3630.7157660856419</v>
      </c>
      <c r="AQ200" s="65">
        <f t="shared" si="152"/>
        <v>7.7499999999999999E-2</v>
      </c>
      <c r="AR200" s="7">
        <f t="shared" si="171"/>
        <v>206487.38890669704</v>
      </c>
      <c r="AS200" s="7">
        <f t="shared" si="172"/>
        <v>853748.28719002684</v>
      </c>
      <c r="AT200" s="7">
        <f t="shared" si="153"/>
        <v>560312.61109330284</v>
      </c>
      <c r="AU200" s="7">
        <f t="shared" ref="AU200:AU263" si="198">AR200+AS200</f>
        <v>1060235.6760967239</v>
      </c>
      <c r="AW200">
        <v>193</v>
      </c>
      <c r="AX200" s="160">
        <v>50710</v>
      </c>
      <c r="AY200" s="7">
        <f t="shared" si="173"/>
        <v>556674.86078577256</v>
      </c>
      <c r="AZ200" s="7">
        <f t="shared" si="174"/>
        <v>5361.5768515826985</v>
      </c>
      <c r="BA200" s="7">
        <f t="shared" si="175"/>
        <v>1882.3589716716201</v>
      </c>
      <c r="BB200" s="65">
        <f t="shared" si="154"/>
        <v>4.0577200896363436E-2</v>
      </c>
      <c r="BC200" s="7">
        <f t="shared" si="155"/>
        <v>3479.2178799110784</v>
      </c>
      <c r="BD200" s="65">
        <f t="shared" si="156"/>
        <v>7.4999999999999997E-2</v>
      </c>
      <c r="BE200" s="7">
        <f t="shared" si="176"/>
        <v>212007.49818589902</v>
      </c>
      <c r="BF200" s="7">
        <f t="shared" si="177"/>
        <v>822776.83416956209</v>
      </c>
      <c r="BG200" s="7">
        <f t="shared" si="157"/>
        <v>554792.50181410089</v>
      </c>
      <c r="BH200" s="7">
        <f t="shared" ref="BH200:BH263" si="199">BE200+BF200</f>
        <v>1034784.3323554611</v>
      </c>
      <c r="BJ200">
        <v>193</v>
      </c>
      <c r="BK200" s="160">
        <v>50710</v>
      </c>
      <c r="BL200" s="7">
        <f t="shared" si="178"/>
        <v>551077.86419499514</v>
      </c>
      <c r="BM200" s="7">
        <f t="shared" si="179"/>
        <v>5230.927715470877</v>
      </c>
      <c r="BN200" s="7">
        <f t="shared" si="180"/>
        <v>1901.4989526261147</v>
      </c>
      <c r="BO200" s="65">
        <f t="shared" si="158"/>
        <v>4.1406104135294011E-2</v>
      </c>
      <c r="BP200" s="7">
        <f t="shared" si="159"/>
        <v>3329.4287628447623</v>
      </c>
      <c r="BQ200" s="65">
        <f t="shared" si="160"/>
        <v>7.2499999999999995E-2</v>
      </c>
      <c r="BR200" s="7">
        <f t="shared" si="181"/>
        <v>217623.63475763091</v>
      </c>
      <c r="BS200" s="7">
        <f t="shared" si="182"/>
        <v>791945.41432824743</v>
      </c>
      <c r="BT200" s="7">
        <f t="shared" si="161"/>
        <v>549176.36524236901</v>
      </c>
      <c r="BU200" s="7">
        <f t="shared" ref="BU200:BU263" si="200">BR200+BS200</f>
        <v>1009569.0490858783</v>
      </c>
      <c r="BW200">
        <v>193</v>
      </c>
      <c r="BX200" s="160">
        <v>50710</v>
      </c>
      <c r="BY200" s="7">
        <f t="shared" si="183"/>
        <v>545385.5653371925</v>
      </c>
      <c r="BZ200" s="7">
        <f t="shared" si="184"/>
        <v>5101.5395330339725</v>
      </c>
      <c r="CA200" s="7">
        <f t="shared" si="185"/>
        <v>1920.123735233683</v>
      </c>
      <c r="CB200" s="65">
        <f t="shared" si="162"/>
        <v>4.2248065015359298E-2</v>
      </c>
      <c r="CC200" s="7">
        <f t="shared" si="163"/>
        <v>3181.4157978002895</v>
      </c>
      <c r="CD200" s="65">
        <f t="shared" si="164"/>
        <v>7.0000000000000007E-2</v>
      </c>
      <c r="CE200" s="7">
        <f t="shared" si="186"/>
        <v>223334.55839804132</v>
      </c>
      <c r="CF200" s="7">
        <f t="shared" si="187"/>
        <v>761262.57147751481</v>
      </c>
      <c r="CG200" s="7">
        <f t="shared" si="165"/>
        <v>543465.44160195882</v>
      </c>
      <c r="CH200" s="7">
        <f t="shared" ref="CH200:CH263" si="201">CE200+CF200</f>
        <v>984597.1298755561</v>
      </c>
    </row>
    <row r="201" spans="10:86" x14ac:dyDescent="0.3">
      <c r="J201">
        <v>194</v>
      </c>
      <c r="K201" s="160">
        <v>50740</v>
      </c>
      <c r="L201" s="7">
        <f t="shared" ref="L201:L264" si="202">T200</f>
        <v>571060.65079886687</v>
      </c>
      <c r="M201" s="7">
        <f t="shared" ref="M201:M264" si="203">$L$8/((($N$4)-1)/($N$3*$N$4))</f>
        <v>5760.7123198624959</v>
      </c>
      <c r="N201" s="7">
        <f t="shared" si="188"/>
        <v>1834.6703456202863</v>
      </c>
      <c r="O201" s="65">
        <f t="shared" si="189"/>
        <v>3.8552899970685776E-2</v>
      </c>
      <c r="P201" s="7">
        <f t="shared" si="190"/>
        <v>3926.0419742422096</v>
      </c>
      <c r="Q201" s="65">
        <f t="shared" si="191"/>
        <v>8.2500000000000004E-2</v>
      </c>
      <c r="R201" s="7">
        <f t="shared" ref="R201:R264" si="204">R200+N201</f>
        <v>197574.01954675265</v>
      </c>
      <c r="S201" s="7">
        <f t="shared" ref="S201:S264" si="205">S200+P201</f>
        <v>920004.17050657212</v>
      </c>
      <c r="T201" s="7">
        <f t="shared" si="192"/>
        <v>569225.98045324662</v>
      </c>
      <c r="U201" s="7">
        <f t="shared" si="193"/>
        <v>1117578.1900533247</v>
      </c>
      <c r="W201">
        <v>194</v>
      </c>
      <c r="X201" s="160">
        <v>50740</v>
      </c>
      <c r="Y201" s="7">
        <f t="shared" ref="Y201:Y264" si="206">AG200</f>
        <v>565735.62645454681</v>
      </c>
      <c r="Z201" s="7">
        <f t="shared" si="166"/>
        <v>5626.5067525070672</v>
      </c>
      <c r="AA201" s="7">
        <f t="shared" si="194"/>
        <v>1854.9359094767547</v>
      </c>
      <c r="AB201" s="65">
        <f t="shared" ref="AB201:AB264" si="207">(AA201/Y201)*12</f>
        <v>3.9345641096034882E-2</v>
      </c>
      <c r="AC201" s="7">
        <f t="shared" ref="AC201:AC264" si="208">Y201*($X$3/12)</f>
        <v>3771.5708430303125</v>
      </c>
      <c r="AD201" s="65">
        <f t="shared" si="195"/>
        <v>0.08</v>
      </c>
      <c r="AE201" s="7">
        <f t="shared" ref="AE201:AE264" si="209">AE200+AA201</f>
        <v>202919.30945493022</v>
      </c>
      <c r="AF201" s="7">
        <f t="shared" si="167"/>
        <v>888623.00053144142</v>
      </c>
      <c r="AG201" s="7">
        <f t="shared" si="196"/>
        <v>563880.6905450701</v>
      </c>
      <c r="AH201" s="7">
        <f t="shared" si="197"/>
        <v>1091542.3099863715</v>
      </c>
      <c r="AJ201">
        <v>194</v>
      </c>
      <c r="AK201" s="160">
        <v>50740</v>
      </c>
      <c r="AL201" s="7">
        <f t="shared" si="168"/>
        <v>560312.61109330284</v>
      </c>
      <c r="AM201" s="7">
        <f t="shared" si="169"/>
        <v>5493.4490989467549</v>
      </c>
      <c r="AN201" s="7">
        <f t="shared" si="170"/>
        <v>1874.7634856358409</v>
      </c>
      <c r="AO201" s="65">
        <f t="shared" ref="AO201:AO264" si="210">(AN201/AL201)*12</f>
        <v>4.0151089556475963E-2</v>
      </c>
      <c r="AP201" s="7">
        <f t="shared" ref="AP201:AP264" si="211">AL201*($AK$3/12)</f>
        <v>3618.6856133109141</v>
      </c>
      <c r="AQ201" s="65">
        <f t="shared" ref="AQ201:AQ264" si="212">(AP201/AL201)*12</f>
        <v>7.7499999999999999E-2</v>
      </c>
      <c r="AR201" s="7">
        <f t="shared" si="171"/>
        <v>208362.15239233288</v>
      </c>
      <c r="AS201" s="7">
        <f t="shared" si="172"/>
        <v>857366.97280333773</v>
      </c>
      <c r="AT201" s="7">
        <f t="shared" ref="AT201:AT264" si="213">AL201-AN201</f>
        <v>558437.84760766698</v>
      </c>
      <c r="AU201" s="7">
        <f t="shared" si="198"/>
        <v>1065729.1251956706</v>
      </c>
      <c r="AW201">
        <v>194</v>
      </c>
      <c r="AX201" s="160">
        <v>50740</v>
      </c>
      <c r="AY201" s="7">
        <f t="shared" si="173"/>
        <v>554792.50181410089</v>
      </c>
      <c r="AZ201" s="7">
        <f t="shared" si="174"/>
        <v>5361.5768515826985</v>
      </c>
      <c r="BA201" s="7">
        <f t="shared" si="175"/>
        <v>1894.1237152445683</v>
      </c>
      <c r="BB201" s="65">
        <f t="shared" ref="BB201:BB264" si="214">(BA201/AY201)*12</f>
        <v>4.0969343508811484E-2</v>
      </c>
      <c r="BC201" s="7">
        <f t="shared" ref="BC201:BC264" si="215">AY201*($AX$3/12)</f>
        <v>3467.4531363381302</v>
      </c>
      <c r="BD201" s="65">
        <f t="shared" ref="BD201:BD264" si="216">(BC201/AY201)*12</f>
        <v>7.4999999999999997E-2</v>
      </c>
      <c r="BE201" s="7">
        <f t="shared" si="176"/>
        <v>213901.62190114358</v>
      </c>
      <c r="BF201" s="7">
        <f t="shared" si="177"/>
        <v>826244.28730590024</v>
      </c>
      <c r="BG201" s="7">
        <f t="shared" ref="BG201:BG264" si="217">AY201-BA201</f>
        <v>552898.37809885631</v>
      </c>
      <c r="BH201" s="7">
        <f t="shared" si="199"/>
        <v>1040145.9092070438</v>
      </c>
      <c r="BJ201">
        <v>194</v>
      </c>
      <c r="BK201" s="160">
        <v>50740</v>
      </c>
      <c r="BL201" s="7">
        <f t="shared" si="178"/>
        <v>549176.36524236901</v>
      </c>
      <c r="BM201" s="7">
        <f t="shared" si="179"/>
        <v>5230.927715470877</v>
      </c>
      <c r="BN201" s="7">
        <f t="shared" si="180"/>
        <v>1912.9871754648975</v>
      </c>
      <c r="BO201" s="65">
        <f t="shared" ref="BO201:BO264" si="218">(BN201/BL201)*12</f>
        <v>4.1800498998983006E-2</v>
      </c>
      <c r="BP201" s="7">
        <f t="shared" ref="BP201:BP264" si="219">BL201*($BK$3/12)</f>
        <v>3317.9405400059795</v>
      </c>
      <c r="BQ201" s="65">
        <f t="shared" ref="BQ201:BQ264" si="220">(BP201/BL201)*12</f>
        <v>7.2499999999999995E-2</v>
      </c>
      <c r="BR201" s="7">
        <f t="shared" si="181"/>
        <v>219536.6219330958</v>
      </c>
      <c r="BS201" s="7">
        <f t="shared" si="182"/>
        <v>795263.35486825346</v>
      </c>
      <c r="BT201" s="7">
        <f t="shared" ref="BT201:BT264" si="221">BL201-BN201</f>
        <v>547263.37806690414</v>
      </c>
      <c r="BU201" s="7">
        <f t="shared" si="200"/>
        <v>1014799.9768013493</v>
      </c>
      <c r="BW201">
        <v>194</v>
      </c>
      <c r="BX201" s="160">
        <v>50740</v>
      </c>
      <c r="BY201" s="7">
        <f t="shared" si="183"/>
        <v>543465.44160195882</v>
      </c>
      <c r="BZ201" s="7">
        <f t="shared" si="184"/>
        <v>5101.5395330339725</v>
      </c>
      <c r="CA201" s="7">
        <f t="shared" si="185"/>
        <v>1931.3244570225456</v>
      </c>
      <c r="CB201" s="65">
        <f t="shared" ref="CB201:CB264" si="222">(CA201/BY201)*12</f>
        <v>4.2644649889707016E-2</v>
      </c>
      <c r="CC201" s="7">
        <f t="shared" ref="CC201:CC264" si="223">BY201*($BX$3/12)</f>
        <v>3170.2150760114268</v>
      </c>
      <c r="CD201" s="65">
        <f t="shared" ref="CD201:CD264" si="224">(CC201/BY201)*12</f>
        <v>7.0000000000000007E-2</v>
      </c>
      <c r="CE201" s="7">
        <f t="shared" si="186"/>
        <v>225265.88285506386</v>
      </c>
      <c r="CF201" s="7">
        <f t="shared" si="187"/>
        <v>764432.78655352618</v>
      </c>
      <c r="CG201" s="7">
        <f t="shared" ref="CG201:CG264" si="225">BY201-CA201</f>
        <v>541534.11714493623</v>
      </c>
      <c r="CH201" s="7">
        <f t="shared" si="201"/>
        <v>989698.66940859007</v>
      </c>
    </row>
    <row r="202" spans="10:86" x14ac:dyDescent="0.3">
      <c r="J202">
        <v>195</v>
      </c>
      <c r="K202" s="160">
        <v>50771</v>
      </c>
      <c r="L202" s="7">
        <f t="shared" si="202"/>
        <v>569225.98045324662</v>
      </c>
      <c r="M202" s="7">
        <f t="shared" si="203"/>
        <v>5760.7123198624959</v>
      </c>
      <c r="N202" s="7">
        <f t="shared" si="188"/>
        <v>1847.2837042464253</v>
      </c>
      <c r="O202" s="65">
        <f t="shared" si="189"/>
        <v>3.8943065165975538E-2</v>
      </c>
      <c r="P202" s="7">
        <f t="shared" si="190"/>
        <v>3913.4286156160706</v>
      </c>
      <c r="Q202" s="65">
        <f t="shared" si="191"/>
        <v>8.2500000000000004E-2</v>
      </c>
      <c r="R202" s="7">
        <f t="shared" si="204"/>
        <v>199421.30325099907</v>
      </c>
      <c r="S202" s="7">
        <f t="shared" si="205"/>
        <v>923917.59912218817</v>
      </c>
      <c r="T202" s="7">
        <f t="shared" si="192"/>
        <v>567378.69674900023</v>
      </c>
      <c r="U202" s="7">
        <f t="shared" si="193"/>
        <v>1123338.9023731872</v>
      </c>
      <c r="W202">
        <v>195</v>
      </c>
      <c r="X202" s="160">
        <v>50771</v>
      </c>
      <c r="Y202" s="7">
        <f t="shared" si="206"/>
        <v>563880.6905450701</v>
      </c>
      <c r="Z202" s="7">
        <f t="shared" ref="Z202:Z265" si="226">Z201</f>
        <v>5626.5067525070672</v>
      </c>
      <c r="AA202" s="7">
        <f t="shared" si="194"/>
        <v>1867.3021488732661</v>
      </c>
      <c r="AB202" s="65">
        <f t="shared" si="207"/>
        <v>3.9738239244935074E-2</v>
      </c>
      <c r="AC202" s="7">
        <f t="shared" si="208"/>
        <v>3759.2046036338011</v>
      </c>
      <c r="AD202" s="65">
        <f t="shared" si="195"/>
        <v>0.08</v>
      </c>
      <c r="AE202" s="7">
        <f t="shared" si="209"/>
        <v>204786.6116038035</v>
      </c>
      <c r="AF202" s="7">
        <f t="shared" ref="AF202:AF265" si="227">AF201+AC202</f>
        <v>892382.20513507526</v>
      </c>
      <c r="AG202" s="7">
        <f t="shared" si="196"/>
        <v>562013.38839619688</v>
      </c>
      <c r="AH202" s="7">
        <f t="shared" si="197"/>
        <v>1097168.8167388788</v>
      </c>
      <c r="AJ202">
        <v>195</v>
      </c>
      <c r="AK202" s="160">
        <v>50771</v>
      </c>
      <c r="AL202" s="7">
        <f t="shared" ref="AL202:AL265" si="228">AT201</f>
        <v>558437.84760766698</v>
      </c>
      <c r="AM202" s="7">
        <f t="shared" ref="AM202:AM265" si="229">AM201</f>
        <v>5493.4490989467549</v>
      </c>
      <c r="AN202" s="7">
        <f t="shared" ref="AN202:AN265" si="230">AM202-AP202</f>
        <v>1886.8713331472391</v>
      </c>
      <c r="AO202" s="65">
        <f t="shared" si="210"/>
        <v>4.0546062726168286E-2</v>
      </c>
      <c r="AP202" s="7">
        <f t="shared" si="211"/>
        <v>3606.5777657995159</v>
      </c>
      <c r="AQ202" s="65">
        <f t="shared" si="212"/>
        <v>7.7499999999999999E-2</v>
      </c>
      <c r="AR202" s="7">
        <f t="shared" ref="AR202:AR265" si="231">AR201+AN202</f>
        <v>210249.02372548013</v>
      </c>
      <c r="AS202" s="7">
        <f t="shared" ref="AS202:AS265" si="232">AS201+AP202</f>
        <v>860973.55056913721</v>
      </c>
      <c r="AT202" s="7">
        <f t="shared" si="213"/>
        <v>556550.97627451969</v>
      </c>
      <c r="AU202" s="7">
        <f t="shared" si="198"/>
        <v>1071222.5742946174</v>
      </c>
      <c r="AW202">
        <v>195</v>
      </c>
      <c r="AX202" s="160">
        <v>50771</v>
      </c>
      <c r="AY202" s="7">
        <f t="shared" ref="AY202:AY265" si="233">BG201</f>
        <v>552898.37809885631</v>
      </c>
      <c r="AZ202" s="7">
        <f t="shared" ref="AZ202:AZ265" si="234">AZ201</f>
        <v>5361.5768515826985</v>
      </c>
      <c r="BA202" s="7">
        <f t="shared" ref="BA202:BA265" si="235">AZ202-BC202</f>
        <v>1905.9619884648469</v>
      </c>
      <c r="BB202" s="65">
        <f t="shared" si="214"/>
        <v>4.1366632219508537E-2</v>
      </c>
      <c r="BC202" s="7">
        <f t="shared" si="215"/>
        <v>3455.6148631178517</v>
      </c>
      <c r="BD202" s="65">
        <f t="shared" si="216"/>
        <v>7.4999999999999997E-2</v>
      </c>
      <c r="BE202" s="7">
        <f t="shared" ref="BE202:BE265" si="236">BE201+BA202</f>
        <v>215807.58388960842</v>
      </c>
      <c r="BF202" s="7">
        <f t="shared" ref="BF202:BF265" si="237">BF201+BC202</f>
        <v>829699.90216901805</v>
      </c>
      <c r="BG202" s="7">
        <f t="shared" si="217"/>
        <v>550992.4161103915</v>
      </c>
      <c r="BH202" s="7">
        <f t="shared" si="199"/>
        <v>1045507.4860586264</v>
      </c>
      <c r="BJ202">
        <v>195</v>
      </c>
      <c r="BK202" s="160">
        <v>50771</v>
      </c>
      <c r="BL202" s="7">
        <f t="shared" ref="BL202:BL265" si="238">BT201</f>
        <v>547263.37806690414</v>
      </c>
      <c r="BM202" s="7">
        <f t="shared" ref="BM202:BM265" si="239">BM201</f>
        <v>5230.927715470877</v>
      </c>
      <c r="BN202" s="7">
        <f t="shared" ref="BN202:BN265" si="240">BM202-BP202</f>
        <v>1924.5448063166646</v>
      </c>
      <c r="BO202" s="65">
        <f t="shared" si="218"/>
        <v>4.2200042249084344E-2</v>
      </c>
      <c r="BP202" s="7">
        <f t="shared" si="219"/>
        <v>3306.3829091542125</v>
      </c>
      <c r="BQ202" s="65">
        <f t="shared" si="220"/>
        <v>7.2499999999999995E-2</v>
      </c>
      <c r="BR202" s="7">
        <f t="shared" ref="BR202:BR265" si="241">BR201+BN202</f>
        <v>221461.16673941247</v>
      </c>
      <c r="BS202" s="7">
        <f t="shared" ref="BS202:BS265" si="242">BS201+BP202</f>
        <v>798569.73777740763</v>
      </c>
      <c r="BT202" s="7">
        <f t="shared" si="221"/>
        <v>545338.83326058753</v>
      </c>
      <c r="BU202" s="7">
        <f t="shared" si="200"/>
        <v>1020030.9045168201</v>
      </c>
      <c r="BW202">
        <v>195</v>
      </c>
      <c r="BX202" s="160">
        <v>50771</v>
      </c>
      <c r="BY202" s="7">
        <f t="shared" ref="BY202:BY265" si="243">CG201</f>
        <v>541534.11714493623</v>
      </c>
      <c r="BZ202" s="7">
        <f t="shared" ref="BZ202:BZ265" si="244">BZ201</f>
        <v>5101.5395330339725</v>
      </c>
      <c r="CA202" s="7">
        <f t="shared" ref="CA202:CA265" si="245">BZ202-CC202</f>
        <v>1942.5905163551774</v>
      </c>
      <c r="CB202" s="65">
        <f t="shared" si="222"/>
        <v>4.3046385182825234E-2</v>
      </c>
      <c r="CC202" s="7">
        <f t="shared" si="223"/>
        <v>3158.949016678795</v>
      </c>
      <c r="CD202" s="65">
        <f t="shared" si="224"/>
        <v>7.0000000000000007E-2</v>
      </c>
      <c r="CE202" s="7">
        <f t="shared" ref="CE202:CE265" si="246">CE201+CA202</f>
        <v>227208.47337141904</v>
      </c>
      <c r="CF202" s="7">
        <f t="shared" ref="CF202:CF265" si="247">CF201+CC202</f>
        <v>767591.73557020503</v>
      </c>
      <c r="CG202" s="7">
        <f t="shared" si="225"/>
        <v>539591.52662858111</v>
      </c>
      <c r="CH202" s="7">
        <f t="shared" si="201"/>
        <v>994800.20894162403</v>
      </c>
    </row>
    <row r="203" spans="10:86" x14ac:dyDescent="0.3">
      <c r="J203">
        <v>196</v>
      </c>
      <c r="K203" s="160">
        <v>50802</v>
      </c>
      <c r="L203" s="7">
        <f t="shared" si="202"/>
        <v>567378.69674900023</v>
      </c>
      <c r="M203" s="7">
        <f t="shared" si="203"/>
        <v>5760.7123198624959</v>
      </c>
      <c r="N203" s="7">
        <f t="shared" si="188"/>
        <v>1859.9837797131195</v>
      </c>
      <c r="O203" s="65">
        <f t="shared" si="189"/>
        <v>3.9338462096738497E-2</v>
      </c>
      <c r="P203" s="7">
        <f t="shared" si="190"/>
        <v>3900.7285401493764</v>
      </c>
      <c r="Q203" s="65">
        <f t="shared" si="191"/>
        <v>8.2500000000000004E-2</v>
      </c>
      <c r="R203" s="7">
        <f t="shared" si="204"/>
        <v>201281.28703071221</v>
      </c>
      <c r="S203" s="7">
        <f t="shared" si="205"/>
        <v>927818.32766233757</v>
      </c>
      <c r="T203" s="7">
        <f t="shared" si="192"/>
        <v>565518.71296928707</v>
      </c>
      <c r="U203" s="7">
        <f t="shared" si="193"/>
        <v>1129099.6146930498</v>
      </c>
      <c r="W203">
        <v>196</v>
      </c>
      <c r="X203" s="160">
        <v>50802</v>
      </c>
      <c r="Y203" s="7">
        <f t="shared" si="206"/>
        <v>562013.38839619688</v>
      </c>
      <c r="Z203" s="7">
        <f t="shared" si="226"/>
        <v>5626.5067525070672</v>
      </c>
      <c r="AA203" s="7">
        <f t="shared" si="194"/>
        <v>1879.7508298657544</v>
      </c>
      <c r="AB203" s="65">
        <f t="shared" si="207"/>
        <v>4.0136072243331086E-2</v>
      </c>
      <c r="AC203" s="7">
        <f t="shared" si="208"/>
        <v>3746.7559226413127</v>
      </c>
      <c r="AD203" s="65">
        <f t="shared" si="195"/>
        <v>0.08</v>
      </c>
      <c r="AE203" s="7">
        <f t="shared" si="209"/>
        <v>206666.36243366924</v>
      </c>
      <c r="AF203" s="7">
        <f t="shared" si="227"/>
        <v>896128.96105771651</v>
      </c>
      <c r="AG203" s="7">
        <f t="shared" si="196"/>
        <v>560133.63756633108</v>
      </c>
      <c r="AH203" s="7">
        <f t="shared" si="197"/>
        <v>1102795.3234913857</v>
      </c>
      <c r="AJ203">
        <v>196</v>
      </c>
      <c r="AK203" s="160">
        <v>50802</v>
      </c>
      <c r="AL203" s="7">
        <f t="shared" si="228"/>
        <v>556550.97627451969</v>
      </c>
      <c r="AM203" s="7">
        <f t="shared" si="229"/>
        <v>5493.4490989467549</v>
      </c>
      <c r="AN203" s="7">
        <f t="shared" si="230"/>
        <v>1899.0573771738154</v>
      </c>
      <c r="AO203" s="65">
        <f t="shared" si="210"/>
        <v>4.0946273562630905E-2</v>
      </c>
      <c r="AP203" s="7">
        <f t="shared" si="211"/>
        <v>3594.3917217729395</v>
      </c>
      <c r="AQ203" s="65">
        <f t="shared" si="212"/>
        <v>7.7499999999999999E-2</v>
      </c>
      <c r="AR203" s="7">
        <f t="shared" si="231"/>
        <v>212148.08110265396</v>
      </c>
      <c r="AS203" s="7">
        <f t="shared" si="232"/>
        <v>864567.94229091017</v>
      </c>
      <c r="AT203" s="7">
        <f t="shared" si="213"/>
        <v>554651.91889734589</v>
      </c>
      <c r="AU203" s="7">
        <f t="shared" si="198"/>
        <v>1076716.0233935642</v>
      </c>
      <c r="AW203">
        <v>196</v>
      </c>
      <c r="AX203" s="160">
        <v>50802</v>
      </c>
      <c r="AY203" s="7">
        <f t="shared" si="233"/>
        <v>550992.4161103915</v>
      </c>
      <c r="AZ203" s="7">
        <f t="shared" si="234"/>
        <v>5361.5768515826985</v>
      </c>
      <c r="BA203" s="7">
        <f t="shared" si="235"/>
        <v>1917.8742508927521</v>
      </c>
      <c r="BB203" s="65">
        <f t="shared" si="214"/>
        <v>4.1769161131433911E-2</v>
      </c>
      <c r="BC203" s="7">
        <f t="shared" si="215"/>
        <v>3443.7026006899464</v>
      </c>
      <c r="BD203" s="65">
        <f t="shared" si="216"/>
        <v>7.4999999999999997E-2</v>
      </c>
      <c r="BE203" s="7">
        <f t="shared" si="236"/>
        <v>217725.45814050117</v>
      </c>
      <c r="BF203" s="7">
        <f t="shared" si="237"/>
        <v>833143.60476970801</v>
      </c>
      <c r="BG203" s="7">
        <f t="shared" si="217"/>
        <v>549074.54185949871</v>
      </c>
      <c r="BH203" s="7">
        <f t="shared" si="199"/>
        <v>1050869.0629102092</v>
      </c>
      <c r="BJ203">
        <v>196</v>
      </c>
      <c r="BK203" s="160">
        <v>50802</v>
      </c>
      <c r="BL203" s="7">
        <f t="shared" si="238"/>
        <v>545338.83326058753</v>
      </c>
      <c r="BM203" s="7">
        <f t="shared" si="239"/>
        <v>5230.927715470877</v>
      </c>
      <c r="BN203" s="7">
        <f t="shared" si="240"/>
        <v>1936.1722645214941</v>
      </c>
      <c r="BO203" s="65">
        <f t="shared" si="218"/>
        <v>4.2604827966020969E-2</v>
      </c>
      <c r="BP203" s="7">
        <f t="shared" si="219"/>
        <v>3294.755450949383</v>
      </c>
      <c r="BQ203" s="65">
        <f t="shared" si="220"/>
        <v>7.2499999999999995E-2</v>
      </c>
      <c r="BR203" s="7">
        <f t="shared" si="241"/>
        <v>223397.33900393397</v>
      </c>
      <c r="BS203" s="7">
        <f t="shared" si="242"/>
        <v>801864.49322835705</v>
      </c>
      <c r="BT203" s="7">
        <f t="shared" si="221"/>
        <v>543402.66099606606</v>
      </c>
      <c r="BU203" s="7">
        <f t="shared" si="200"/>
        <v>1025261.832232291</v>
      </c>
      <c r="BW203">
        <v>196</v>
      </c>
      <c r="BX203" s="160">
        <v>50802</v>
      </c>
      <c r="BY203" s="7">
        <f t="shared" si="243"/>
        <v>539591.52662858111</v>
      </c>
      <c r="BZ203" s="7">
        <f t="shared" si="244"/>
        <v>5101.5395330339725</v>
      </c>
      <c r="CA203" s="7">
        <f t="shared" si="245"/>
        <v>1953.9222943672494</v>
      </c>
      <c r="CB203" s="65">
        <f t="shared" si="222"/>
        <v>4.3453364953498233E-2</v>
      </c>
      <c r="CC203" s="7">
        <f t="shared" si="223"/>
        <v>3147.6172386667231</v>
      </c>
      <c r="CD203" s="65">
        <f t="shared" si="224"/>
        <v>7.0000000000000007E-2</v>
      </c>
      <c r="CE203" s="7">
        <f t="shared" si="246"/>
        <v>229162.39566578629</v>
      </c>
      <c r="CF203" s="7">
        <f t="shared" si="247"/>
        <v>770739.35280887177</v>
      </c>
      <c r="CG203" s="7">
        <f t="shared" si="225"/>
        <v>537637.60433421389</v>
      </c>
      <c r="CH203" s="7">
        <f t="shared" si="201"/>
        <v>999901.748474658</v>
      </c>
    </row>
    <row r="204" spans="10:86" x14ac:dyDescent="0.3">
      <c r="J204">
        <v>197</v>
      </c>
      <c r="K204" s="160">
        <v>50830</v>
      </c>
      <c r="L204" s="7">
        <f t="shared" si="202"/>
        <v>565518.71296928707</v>
      </c>
      <c r="M204" s="7">
        <f t="shared" si="203"/>
        <v>5760.7123198624959</v>
      </c>
      <c r="N204" s="7">
        <f t="shared" si="188"/>
        <v>1872.771168198647</v>
      </c>
      <c r="O204" s="65">
        <f t="shared" si="189"/>
        <v>3.9739187232879898E-2</v>
      </c>
      <c r="P204" s="7">
        <f t="shared" si="190"/>
        <v>3887.9411516638488</v>
      </c>
      <c r="Q204" s="65">
        <f t="shared" si="191"/>
        <v>8.2500000000000004E-2</v>
      </c>
      <c r="R204" s="7">
        <f t="shared" si="204"/>
        <v>203154.05819891085</v>
      </c>
      <c r="S204" s="7">
        <f t="shared" si="205"/>
        <v>931706.26881400147</v>
      </c>
      <c r="T204" s="7">
        <f t="shared" si="192"/>
        <v>563645.9418010884</v>
      </c>
      <c r="U204" s="7">
        <f t="shared" si="193"/>
        <v>1134860.3270129124</v>
      </c>
      <c r="W204">
        <v>197</v>
      </c>
      <c r="X204" s="160">
        <v>50830</v>
      </c>
      <c r="Y204" s="7">
        <f t="shared" si="206"/>
        <v>560133.63756633108</v>
      </c>
      <c r="Z204" s="7">
        <f t="shared" si="226"/>
        <v>5626.5067525070672</v>
      </c>
      <c r="AA204" s="7">
        <f t="shared" si="194"/>
        <v>1892.2825020648597</v>
      </c>
      <c r="AB204" s="65">
        <f t="shared" si="207"/>
        <v>4.0539236535476419E-2</v>
      </c>
      <c r="AC204" s="7">
        <f t="shared" si="208"/>
        <v>3734.2242504422074</v>
      </c>
      <c r="AD204" s="65">
        <f t="shared" si="195"/>
        <v>0.08</v>
      </c>
      <c r="AE204" s="7">
        <f t="shared" si="209"/>
        <v>208558.6449357341</v>
      </c>
      <c r="AF204" s="7">
        <f t="shared" si="227"/>
        <v>899863.18530815875</v>
      </c>
      <c r="AG204" s="7">
        <f t="shared" si="196"/>
        <v>558241.35506426624</v>
      </c>
      <c r="AH204" s="7">
        <f t="shared" si="197"/>
        <v>1108421.830243893</v>
      </c>
      <c r="AJ204">
        <v>197</v>
      </c>
      <c r="AK204" s="160">
        <v>50830</v>
      </c>
      <c r="AL204" s="7">
        <f t="shared" si="228"/>
        <v>554651.91889734589</v>
      </c>
      <c r="AM204" s="7">
        <f t="shared" si="229"/>
        <v>5493.4490989467549</v>
      </c>
      <c r="AN204" s="7">
        <f t="shared" si="230"/>
        <v>1911.3221227347294</v>
      </c>
      <c r="AO204" s="65">
        <f t="shared" si="210"/>
        <v>4.1351818485390809E-2</v>
      </c>
      <c r="AP204" s="7">
        <f t="shared" si="211"/>
        <v>3582.1269762120255</v>
      </c>
      <c r="AQ204" s="65">
        <f t="shared" si="212"/>
        <v>7.7499999999999999E-2</v>
      </c>
      <c r="AR204" s="7">
        <f t="shared" si="231"/>
        <v>214059.4032253887</v>
      </c>
      <c r="AS204" s="7">
        <f t="shared" si="232"/>
        <v>868150.06926712219</v>
      </c>
      <c r="AT204" s="7">
        <f t="shared" si="213"/>
        <v>552740.59677461116</v>
      </c>
      <c r="AU204" s="7">
        <f t="shared" si="198"/>
        <v>1082209.4724925109</v>
      </c>
      <c r="AW204">
        <v>197</v>
      </c>
      <c r="AX204" s="160">
        <v>50830</v>
      </c>
      <c r="AY204" s="7">
        <f t="shared" si="233"/>
        <v>549074.54185949871</v>
      </c>
      <c r="AZ204" s="7">
        <f t="shared" si="234"/>
        <v>5361.5768515826985</v>
      </c>
      <c r="BA204" s="7">
        <f t="shared" si="235"/>
        <v>1929.860964960832</v>
      </c>
      <c r="BB204" s="65">
        <f t="shared" si="214"/>
        <v>4.217702664032074E-2</v>
      </c>
      <c r="BC204" s="7">
        <f t="shared" si="215"/>
        <v>3431.7158866218665</v>
      </c>
      <c r="BD204" s="65">
        <f t="shared" si="216"/>
        <v>7.4999999999999997E-2</v>
      </c>
      <c r="BE204" s="7">
        <f t="shared" si="236"/>
        <v>219655.319105462</v>
      </c>
      <c r="BF204" s="7">
        <f t="shared" si="237"/>
        <v>836575.32065632986</v>
      </c>
      <c r="BG204" s="7">
        <f t="shared" si="217"/>
        <v>547144.68089453783</v>
      </c>
      <c r="BH204" s="7">
        <f t="shared" si="199"/>
        <v>1056230.6397617918</v>
      </c>
      <c r="BJ204">
        <v>197</v>
      </c>
      <c r="BK204" s="160">
        <v>50830</v>
      </c>
      <c r="BL204" s="7">
        <f t="shared" si="238"/>
        <v>543402.66099606606</v>
      </c>
      <c r="BM204" s="7">
        <f t="shared" si="239"/>
        <v>5230.927715470877</v>
      </c>
      <c r="BN204" s="7">
        <f t="shared" si="240"/>
        <v>1947.8699719529782</v>
      </c>
      <c r="BO204" s="65">
        <f t="shared" si="218"/>
        <v>4.301495252266524E-2</v>
      </c>
      <c r="BP204" s="7">
        <f t="shared" si="219"/>
        <v>3283.0577435178989</v>
      </c>
      <c r="BQ204" s="65">
        <f t="shared" si="220"/>
        <v>7.2499999999999995E-2</v>
      </c>
      <c r="BR204" s="7">
        <f t="shared" si="241"/>
        <v>225345.20897588696</v>
      </c>
      <c r="BS204" s="7">
        <f t="shared" si="242"/>
        <v>805147.55097187497</v>
      </c>
      <c r="BT204" s="7">
        <f t="shared" si="221"/>
        <v>541454.79102411307</v>
      </c>
      <c r="BU204" s="7">
        <f t="shared" si="200"/>
        <v>1030492.7599477619</v>
      </c>
      <c r="BW204">
        <v>197</v>
      </c>
      <c r="BX204" s="160">
        <v>50830</v>
      </c>
      <c r="BY204" s="7">
        <f t="shared" si="243"/>
        <v>537637.60433421389</v>
      </c>
      <c r="BZ204" s="7">
        <f t="shared" si="244"/>
        <v>5101.5395330339725</v>
      </c>
      <c r="CA204" s="7">
        <f t="shared" si="245"/>
        <v>1965.3201744177245</v>
      </c>
      <c r="CB204" s="65">
        <f t="shared" si="222"/>
        <v>4.3865685552664901E-2</v>
      </c>
      <c r="CC204" s="7">
        <f t="shared" si="223"/>
        <v>3136.219358616248</v>
      </c>
      <c r="CD204" s="65">
        <f t="shared" si="224"/>
        <v>7.0000000000000007E-2</v>
      </c>
      <c r="CE204" s="7">
        <f t="shared" si="246"/>
        <v>231127.71584020401</v>
      </c>
      <c r="CF204" s="7">
        <f t="shared" si="247"/>
        <v>773875.57216748805</v>
      </c>
      <c r="CG204" s="7">
        <f t="shared" si="225"/>
        <v>535672.2841597962</v>
      </c>
      <c r="CH204" s="7">
        <f t="shared" si="201"/>
        <v>1005003.2880076921</v>
      </c>
    </row>
    <row r="205" spans="10:86" x14ac:dyDescent="0.3">
      <c r="J205">
        <v>198</v>
      </c>
      <c r="K205" s="160">
        <v>50861</v>
      </c>
      <c r="L205" s="7">
        <f t="shared" si="202"/>
        <v>563645.9418010884</v>
      </c>
      <c r="M205" s="7">
        <f t="shared" si="203"/>
        <v>5760.7123198624959</v>
      </c>
      <c r="N205" s="7">
        <f t="shared" si="188"/>
        <v>1885.6464699800131</v>
      </c>
      <c r="O205" s="65">
        <f t="shared" si="189"/>
        <v>4.0145339408379048E-2</v>
      </c>
      <c r="P205" s="7">
        <f t="shared" si="190"/>
        <v>3875.0658498824828</v>
      </c>
      <c r="Q205" s="65">
        <f t="shared" si="191"/>
        <v>8.2500000000000004E-2</v>
      </c>
      <c r="R205" s="7">
        <f t="shared" si="204"/>
        <v>205039.70466889086</v>
      </c>
      <c r="S205" s="7">
        <f t="shared" si="205"/>
        <v>935581.3346638839</v>
      </c>
      <c r="T205" s="7">
        <f t="shared" si="192"/>
        <v>561760.29533110838</v>
      </c>
      <c r="U205" s="7">
        <f t="shared" si="193"/>
        <v>1140621.0393327747</v>
      </c>
      <c r="W205">
        <v>198</v>
      </c>
      <c r="X205" s="160">
        <v>50861</v>
      </c>
      <c r="Y205" s="7">
        <f t="shared" si="206"/>
        <v>558241.35506426624</v>
      </c>
      <c r="Z205" s="7">
        <f t="shared" si="226"/>
        <v>5626.5067525070672</v>
      </c>
      <c r="AA205" s="7">
        <f t="shared" si="194"/>
        <v>1904.897718745292</v>
      </c>
      <c r="AB205" s="65">
        <f t="shared" si="207"/>
        <v>4.0947830929351232E-2</v>
      </c>
      <c r="AC205" s="7">
        <f t="shared" si="208"/>
        <v>3721.6090337617752</v>
      </c>
      <c r="AD205" s="65">
        <f t="shared" si="195"/>
        <v>0.08</v>
      </c>
      <c r="AE205" s="7">
        <f t="shared" si="209"/>
        <v>210463.54265447939</v>
      </c>
      <c r="AF205" s="7">
        <f t="shared" si="227"/>
        <v>903584.79434192053</v>
      </c>
      <c r="AG205" s="7">
        <f t="shared" si="196"/>
        <v>556336.45734552096</v>
      </c>
      <c r="AH205" s="7">
        <f t="shared" si="197"/>
        <v>1114048.3369963998</v>
      </c>
      <c r="AJ205">
        <v>198</v>
      </c>
      <c r="AK205" s="160">
        <v>50861</v>
      </c>
      <c r="AL205" s="7">
        <f t="shared" si="228"/>
        <v>552740.59677461116</v>
      </c>
      <c r="AM205" s="7">
        <f t="shared" si="229"/>
        <v>5493.4490989467549</v>
      </c>
      <c r="AN205" s="7">
        <f t="shared" si="230"/>
        <v>1923.6660781107244</v>
      </c>
      <c r="AO205" s="65">
        <f t="shared" si="210"/>
        <v>4.1762796277367634E-2</v>
      </c>
      <c r="AP205" s="7">
        <f t="shared" si="211"/>
        <v>3569.7830208360306</v>
      </c>
      <c r="AQ205" s="65">
        <f t="shared" si="212"/>
        <v>7.7499999999999999E-2</v>
      </c>
      <c r="AR205" s="7">
        <f t="shared" si="231"/>
        <v>215983.06930349942</v>
      </c>
      <c r="AS205" s="7">
        <f t="shared" si="232"/>
        <v>871719.85228795826</v>
      </c>
      <c r="AT205" s="7">
        <f t="shared" si="213"/>
        <v>550816.93069650047</v>
      </c>
      <c r="AU205" s="7">
        <f t="shared" si="198"/>
        <v>1087702.9215914577</v>
      </c>
      <c r="AW205">
        <v>198</v>
      </c>
      <c r="AX205" s="160">
        <v>50861</v>
      </c>
      <c r="AY205" s="7">
        <f t="shared" si="233"/>
        <v>547144.68089453783</v>
      </c>
      <c r="AZ205" s="7">
        <f t="shared" si="234"/>
        <v>5361.5768515826985</v>
      </c>
      <c r="BA205" s="7">
        <f t="shared" si="235"/>
        <v>1941.9225959918372</v>
      </c>
      <c r="BB205" s="65">
        <f t="shared" si="214"/>
        <v>4.2590327504972519E-2</v>
      </c>
      <c r="BC205" s="7">
        <f t="shared" si="215"/>
        <v>3419.6542555908613</v>
      </c>
      <c r="BD205" s="65">
        <f t="shared" si="216"/>
        <v>7.4999999999999997E-2</v>
      </c>
      <c r="BE205" s="7">
        <f t="shared" si="236"/>
        <v>221597.24170145384</v>
      </c>
      <c r="BF205" s="7">
        <f t="shared" si="237"/>
        <v>839994.97491192073</v>
      </c>
      <c r="BG205" s="7">
        <f t="shared" si="217"/>
        <v>545202.75829854596</v>
      </c>
      <c r="BH205" s="7">
        <f t="shared" si="199"/>
        <v>1061592.2166133747</v>
      </c>
      <c r="BJ205">
        <v>198</v>
      </c>
      <c r="BK205" s="160">
        <v>50861</v>
      </c>
      <c r="BL205" s="7">
        <f t="shared" si="238"/>
        <v>541454.79102411307</v>
      </c>
      <c r="BM205" s="7">
        <f t="shared" si="239"/>
        <v>5230.927715470877</v>
      </c>
      <c r="BN205" s="7">
        <f t="shared" si="240"/>
        <v>1959.6383530335274</v>
      </c>
      <c r="BO205" s="65">
        <f t="shared" si="218"/>
        <v>4.3430514654648401E-2</v>
      </c>
      <c r="BP205" s="7">
        <f t="shared" si="219"/>
        <v>3271.2893624373496</v>
      </c>
      <c r="BQ205" s="65">
        <f t="shared" si="220"/>
        <v>7.2499999999999995E-2</v>
      </c>
      <c r="BR205" s="7">
        <f t="shared" si="241"/>
        <v>227304.84732892047</v>
      </c>
      <c r="BS205" s="7">
        <f t="shared" si="242"/>
        <v>808418.84033431229</v>
      </c>
      <c r="BT205" s="7">
        <f t="shared" si="221"/>
        <v>539495.1526710795</v>
      </c>
      <c r="BU205" s="7">
        <f t="shared" si="200"/>
        <v>1035723.6876632328</v>
      </c>
      <c r="BW205">
        <v>198</v>
      </c>
      <c r="BX205" s="160">
        <v>50861</v>
      </c>
      <c r="BY205" s="7">
        <f t="shared" si="243"/>
        <v>535672.2841597962</v>
      </c>
      <c r="BZ205" s="7">
        <f t="shared" si="244"/>
        <v>5101.5395330339725</v>
      </c>
      <c r="CA205" s="7">
        <f t="shared" si="245"/>
        <v>1976.7845421018278</v>
      </c>
      <c r="CB205" s="65">
        <f t="shared" si="222"/>
        <v>4.4283445693721217E-2</v>
      </c>
      <c r="CC205" s="7">
        <f t="shared" si="223"/>
        <v>3124.7549909321447</v>
      </c>
      <c r="CD205" s="65">
        <f t="shared" si="224"/>
        <v>7.0000000000000007E-2</v>
      </c>
      <c r="CE205" s="7">
        <f t="shared" si="246"/>
        <v>233104.50038230582</v>
      </c>
      <c r="CF205" s="7">
        <f t="shared" si="247"/>
        <v>777000.32715842023</v>
      </c>
      <c r="CG205" s="7">
        <f t="shared" si="225"/>
        <v>533695.49961769441</v>
      </c>
      <c r="CH205" s="7">
        <f t="shared" si="201"/>
        <v>1010104.8275407261</v>
      </c>
    </row>
    <row r="206" spans="10:86" x14ac:dyDescent="0.3">
      <c r="J206">
        <v>199</v>
      </c>
      <c r="K206" s="160">
        <v>50891</v>
      </c>
      <c r="L206" s="7">
        <f t="shared" si="202"/>
        <v>561760.29533110838</v>
      </c>
      <c r="M206" s="7">
        <f t="shared" si="203"/>
        <v>5760.7123198624959</v>
      </c>
      <c r="N206" s="7">
        <f t="shared" si="188"/>
        <v>1898.6102894611258</v>
      </c>
      <c r="O206" s="65">
        <f t="shared" si="189"/>
        <v>4.0557019894232181E-2</v>
      </c>
      <c r="P206" s="7">
        <f t="shared" si="190"/>
        <v>3862.10203040137</v>
      </c>
      <c r="Q206" s="65">
        <f t="shared" si="191"/>
        <v>8.2500000000000004E-2</v>
      </c>
      <c r="R206" s="7">
        <f t="shared" si="204"/>
        <v>206938.31495835198</v>
      </c>
      <c r="S206" s="7">
        <f t="shared" si="205"/>
        <v>939443.43669428525</v>
      </c>
      <c r="T206" s="7">
        <f t="shared" si="192"/>
        <v>559861.68504164729</v>
      </c>
      <c r="U206" s="7">
        <f t="shared" si="193"/>
        <v>1146381.7516526373</v>
      </c>
      <c r="W206">
        <v>199</v>
      </c>
      <c r="X206" s="160">
        <v>50891</v>
      </c>
      <c r="Y206" s="7">
        <f t="shared" si="206"/>
        <v>556336.45734552096</v>
      </c>
      <c r="Z206" s="7">
        <f t="shared" si="226"/>
        <v>5626.5067525070672</v>
      </c>
      <c r="AA206" s="7">
        <f t="shared" si="194"/>
        <v>1917.5970368702606</v>
      </c>
      <c r="AB206" s="65">
        <f t="shared" si="207"/>
        <v>4.1361956669598056E-2</v>
      </c>
      <c r="AC206" s="7">
        <f t="shared" si="208"/>
        <v>3708.9097156368066</v>
      </c>
      <c r="AD206" s="65">
        <f t="shared" si="195"/>
        <v>0.08</v>
      </c>
      <c r="AE206" s="7">
        <f t="shared" si="209"/>
        <v>212381.13969134964</v>
      </c>
      <c r="AF206" s="7">
        <f t="shared" si="227"/>
        <v>907293.70405755728</v>
      </c>
      <c r="AG206" s="7">
        <f t="shared" si="196"/>
        <v>554418.86030865065</v>
      </c>
      <c r="AH206" s="7">
        <f t="shared" si="197"/>
        <v>1119674.8437489069</v>
      </c>
      <c r="AJ206">
        <v>199</v>
      </c>
      <c r="AK206" s="160">
        <v>50891</v>
      </c>
      <c r="AL206" s="7">
        <f t="shared" si="228"/>
        <v>550816.93069650047</v>
      </c>
      <c r="AM206" s="7">
        <f t="shared" si="229"/>
        <v>5493.4490989467549</v>
      </c>
      <c r="AN206" s="7">
        <f t="shared" si="230"/>
        <v>1936.0897548651897</v>
      </c>
      <c r="AO206" s="65">
        <f t="shared" si="210"/>
        <v>4.217930815780184E-2</v>
      </c>
      <c r="AP206" s="7">
        <f t="shared" si="211"/>
        <v>3557.3593440815653</v>
      </c>
      <c r="AQ206" s="65">
        <f t="shared" si="212"/>
        <v>7.7499999999999999E-2</v>
      </c>
      <c r="AR206" s="7">
        <f t="shared" si="231"/>
        <v>217919.1590583646</v>
      </c>
      <c r="AS206" s="7">
        <f t="shared" si="232"/>
        <v>875277.21163203986</v>
      </c>
      <c r="AT206" s="7">
        <f t="shared" si="213"/>
        <v>548880.84094163531</v>
      </c>
      <c r="AU206" s="7">
        <f t="shared" si="198"/>
        <v>1093196.3706904044</v>
      </c>
      <c r="AW206">
        <v>199</v>
      </c>
      <c r="AX206" s="160">
        <v>50891</v>
      </c>
      <c r="AY206" s="7">
        <f t="shared" si="233"/>
        <v>545202.75829854596</v>
      </c>
      <c r="AZ206" s="7">
        <f t="shared" si="234"/>
        <v>5361.5768515826985</v>
      </c>
      <c r="BA206" s="7">
        <f t="shared" si="235"/>
        <v>1954.0596122167867</v>
      </c>
      <c r="BB206" s="65">
        <f t="shared" si="214"/>
        <v>4.3009164920184112E-2</v>
      </c>
      <c r="BC206" s="7">
        <f t="shared" si="215"/>
        <v>3407.5172393659118</v>
      </c>
      <c r="BD206" s="65">
        <f t="shared" si="216"/>
        <v>7.4999999999999997E-2</v>
      </c>
      <c r="BE206" s="7">
        <f t="shared" si="236"/>
        <v>223551.30131367061</v>
      </c>
      <c r="BF206" s="7">
        <f t="shared" si="237"/>
        <v>843402.49215128669</v>
      </c>
      <c r="BG206" s="7">
        <f t="shared" si="217"/>
        <v>543248.69868632918</v>
      </c>
      <c r="BH206" s="7">
        <f t="shared" si="199"/>
        <v>1066953.7934649573</v>
      </c>
      <c r="BJ206">
        <v>199</v>
      </c>
      <c r="BK206" s="160">
        <v>50891</v>
      </c>
      <c r="BL206" s="7">
        <f t="shared" si="238"/>
        <v>539495.1526710795</v>
      </c>
      <c r="BM206" s="7">
        <f t="shared" si="239"/>
        <v>5230.927715470877</v>
      </c>
      <c r="BN206" s="7">
        <f t="shared" si="240"/>
        <v>1971.4778347497718</v>
      </c>
      <c r="BO206" s="65">
        <f t="shared" si="218"/>
        <v>4.3851615533274227E-2</v>
      </c>
      <c r="BP206" s="7">
        <f t="shared" si="219"/>
        <v>3259.4498807211053</v>
      </c>
      <c r="BQ206" s="65">
        <f t="shared" si="220"/>
        <v>7.2499999999999995E-2</v>
      </c>
      <c r="BR206" s="7">
        <f t="shared" si="241"/>
        <v>229276.32516367023</v>
      </c>
      <c r="BS206" s="7">
        <f t="shared" si="242"/>
        <v>811678.29021503334</v>
      </c>
      <c r="BT206" s="7">
        <f t="shared" si="221"/>
        <v>537523.67483632977</v>
      </c>
      <c r="BU206" s="7">
        <f t="shared" si="200"/>
        <v>1040954.6153787036</v>
      </c>
      <c r="BW206">
        <v>199</v>
      </c>
      <c r="BX206" s="160">
        <v>50891</v>
      </c>
      <c r="BY206" s="7">
        <f t="shared" si="243"/>
        <v>533695.49961769441</v>
      </c>
      <c r="BZ206" s="7">
        <f t="shared" si="244"/>
        <v>5101.5395330339725</v>
      </c>
      <c r="CA206" s="7">
        <f t="shared" si="245"/>
        <v>1988.3157852640884</v>
      </c>
      <c r="CB206" s="65">
        <f t="shared" si="222"/>
        <v>4.4706746525426388E-2</v>
      </c>
      <c r="CC206" s="7">
        <f t="shared" si="223"/>
        <v>3113.2237477698841</v>
      </c>
      <c r="CD206" s="65">
        <f t="shared" si="224"/>
        <v>7.0000000000000007E-2</v>
      </c>
      <c r="CE206" s="7">
        <f t="shared" si="246"/>
        <v>235092.81616756992</v>
      </c>
      <c r="CF206" s="7">
        <f t="shared" si="247"/>
        <v>780113.55090619007</v>
      </c>
      <c r="CG206" s="7">
        <f t="shared" si="225"/>
        <v>531707.18383243028</v>
      </c>
      <c r="CH206" s="7">
        <f t="shared" si="201"/>
        <v>1015206.36707376</v>
      </c>
    </row>
    <row r="207" spans="10:86" x14ac:dyDescent="0.3">
      <c r="J207">
        <v>200</v>
      </c>
      <c r="K207" s="160">
        <v>50922</v>
      </c>
      <c r="L207" s="7">
        <f t="shared" si="202"/>
        <v>559861.68504164729</v>
      </c>
      <c r="M207" s="7">
        <f t="shared" si="203"/>
        <v>5760.7123198624959</v>
      </c>
      <c r="N207" s="7">
        <f t="shared" si="188"/>
        <v>1911.6632352011707</v>
      </c>
      <c r="O207" s="65">
        <f t="shared" si="189"/>
        <v>4.0974332474113813E-2</v>
      </c>
      <c r="P207" s="7">
        <f t="shared" si="190"/>
        <v>3849.0490846613252</v>
      </c>
      <c r="Q207" s="65">
        <f t="shared" si="191"/>
        <v>8.2500000000000004E-2</v>
      </c>
      <c r="R207" s="7">
        <f t="shared" si="204"/>
        <v>208849.97819355316</v>
      </c>
      <c r="S207" s="7">
        <f t="shared" si="205"/>
        <v>943292.48577894655</v>
      </c>
      <c r="T207" s="7">
        <f t="shared" si="192"/>
        <v>557950.02180644614</v>
      </c>
      <c r="U207" s="7">
        <f t="shared" si="193"/>
        <v>1152142.4639724996</v>
      </c>
      <c r="W207">
        <v>200</v>
      </c>
      <c r="X207" s="160">
        <v>50922</v>
      </c>
      <c r="Y207" s="7">
        <f t="shared" si="206"/>
        <v>554418.86030865065</v>
      </c>
      <c r="Z207" s="7">
        <f t="shared" si="226"/>
        <v>5626.5067525070672</v>
      </c>
      <c r="AA207" s="7">
        <f t="shared" si="194"/>
        <v>1930.3810171160626</v>
      </c>
      <c r="AB207" s="65">
        <f t="shared" si="207"/>
        <v>4.1781717513175498E-2</v>
      </c>
      <c r="AC207" s="7">
        <f t="shared" si="208"/>
        <v>3696.1257353910046</v>
      </c>
      <c r="AD207" s="65">
        <f t="shared" si="195"/>
        <v>0.08</v>
      </c>
      <c r="AE207" s="7">
        <f t="shared" si="209"/>
        <v>214311.52070846572</v>
      </c>
      <c r="AF207" s="7">
        <f t="shared" si="227"/>
        <v>910989.82979294832</v>
      </c>
      <c r="AG207" s="7">
        <f t="shared" si="196"/>
        <v>552488.47929153463</v>
      </c>
      <c r="AH207" s="7">
        <f t="shared" si="197"/>
        <v>1125301.3505014139</v>
      </c>
      <c r="AJ207">
        <v>200</v>
      </c>
      <c r="AK207" s="160">
        <v>50922</v>
      </c>
      <c r="AL207" s="7">
        <f t="shared" si="228"/>
        <v>548880.84094163531</v>
      </c>
      <c r="AM207" s="7">
        <f t="shared" si="229"/>
        <v>5493.4490989467549</v>
      </c>
      <c r="AN207" s="7">
        <f t="shared" si="230"/>
        <v>1948.5936678653602</v>
      </c>
      <c r="AO207" s="65">
        <f t="shared" si="210"/>
        <v>4.2601457857900968E-2</v>
      </c>
      <c r="AP207" s="7">
        <f t="shared" si="211"/>
        <v>3544.8554310813947</v>
      </c>
      <c r="AQ207" s="65">
        <f t="shared" si="212"/>
        <v>7.7499999999999999E-2</v>
      </c>
      <c r="AR207" s="7">
        <f t="shared" si="231"/>
        <v>219867.75272622996</v>
      </c>
      <c r="AS207" s="7">
        <f t="shared" si="232"/>
        <v>878822.06706312124</v>
      </c>
      <c r="AT207" s="7">
        <f t="shared" si="213"/>
        <v>546932.24727376993</v>
      </c>
      <c r="AU207" s="7">
        <f t="shared" si="198"/>
        <v>1098689.8197893512</v>
      </c>
      <c r="AW207">
        <v>200</v>
      </c>
      <c r="AX207" s="160">
        <v>50922</v>
      </c>
      <c r="AY207" s="7">
        <f t="shared" si="233"/>
        <v>543248.69868632918</v>
      </c>
      <c r="AZ207" s="7">
        <f t="shared" si="234"/>
        <v>5361.5768515826985</v>
      </c>
      <c r="BA207" s="7">
        <f t="shared" si="235"/>
        <v>1966.2724847931413</v>
      </c>
      <c r="BB207" s="65">
        <f t="shared" si="214"/>
        <v>4.3433642592380257E-2</v>
      </c>
      <c r="BC207" s="7">
        <f t="shared" si="215"/>
        <v>3395.3043667895572</v>
      </c>
      <c r="BD207" s="65">
        <f t="shared" si="216"/>
        <v>7.4999999999999997E-2</v>
      </c>
      <c r="BE207" s="7">
        <f t="shared" si="236"/>
        <v>225517.57379846377</v>
      </c>
      <c r="BF207" s="7">
        <f t="shared" si="237"/>
        <v>846797.79651807621</v>
      </c>
      <c r="BG207" s="7">
        <f t="shared" si="217"/>
        <v>541282.42620153609</v>
      </c>
      <c r="BH207" s="7">
        <f t="shared" si="199"/>
        <v>1072315.3703165399</v>
      </c>
      <c r="BJ207">
        <v>200</v>
      </c>
      <c r="BK207" s="160">
        <v>50922</v>
      </c>
      <c r="BL207" s="7">
        <f t="shared" si="238"/>
        <v>537523.67483632977</v>
      </c>
      <c r="BM207" s="7">
        <f t="shared" si="239"/>
        <v>5230.927715470877</v>
      </c>
      <c r="BN207" s="7">
        <f t="shared" si="240"/>
        <v>1983.3888466680514</v>
      </c>
      <c r="BO207" s="65">
        <f t="shared" si="218"/>
        <v>4.4278358841149959E-2</v>
      </c>
      <c r="BP207" s="7">
        <f t="shared" si="219"/>
        <v>3247.5388688028256</v>
      </c>
      <c r="BQ207" s="65">
        <f t="shared" si="220"/>
        <v>7.2499999999999995E-2</v>
      </c>
      <c r="BR207" s="7">
        <f t="shared" si="241"/>
        <v>231259.7140103383</v>
      </c>
      <c r="BS207" s="7">
        <f t="shared" si="242"/>
        <v>814925.82908383617</v>
      </c>
      <c r="BT207" s="7">
        <f t="shared" si="221"/>
        <v>535540.2859896617</v>
      </c>
      <c r="BU207" s="7">
        <f t="shared" si="200"/>
        <v>1046185.5430941745</v>
      </c>
      <c r="BW207">
        <v>200</v>
      </c>
      <c r="BX207" s="160">
        <v>50922</v>
      </c>
      <c r="BY207" s="7">
        <f t="shared" si="243"/>
        <v>531707.18383243028</v>
      </c>
      <c r="BZ207" s="7">
        <f t="shared" si="244"/>
        <v>5101.5395330339725</v>
      </c>
      <c r="CA207" s="7">
        <f t="shared" si="245"/>
        <v>1999.9142940114625</v>
      </c>
      <c r="CB207" s="65">
        <f t="shared" si="222"/>
        <v>4.5135691707526238E-2</v>
      </c>
      <c r="CC207" s="7">
        <f t="shared" si="223"/>
        <v>3101.62523902251</v>
      </c>
      <c r="CD207" s="65">
        <f t="shared" si="224"/>
        <v>7.0000000000000007E-2</v>
      </c>
      <c r="CE207" s="7">
        <f t="shared" si="246"/>
        <v>237092.73046158138</v>
      </c>
      <c r="CF207" s="7">
        <f t="shared" si="247"/>
        <v>783215.17614521261</v>
      </c>
      <c r="CG207" s="7">
        <f t="shared" si="225"/>
        <v>529707.26953841886</v>
      </c>
      <c r="CH207" s="7">
        <f t="shared" si="201"/>
        <v>1020307.906606794</v>
      </c>
    </row>
    <row r="208" spans="10:86" x14ac:dyDescent="0.3">
      <c r="J208">
        <v>201</v>
      </c>
      <c r="K208" s="160">
        <v>50952</v>
      </c>
      <c r="L208" s="7">
        <f t="shared" si="202"/>
        <v>557950.02180644614</v>
      </c>
      <c r="M208" s="7">
        <f t="shared" si="203"/>
        <v>5760.7123198624959</v>
      </c>
      <c r="N208" s="7">
        <f t="shared" si="188"/>
        <v>1924.8059199431787</v>
      </c>
      <c r="O208" s="65">
        <f t="shared" si="189"/>
        <v>4.1397383522875406E-2</v>
      </c>
      <c r="P208" s="7">
        <f t="shared" si="190"/>
        <v>3835.9063999193172</v>
      </c>
      <c r="Q208" s="65">
        <f t="shared" si="191"/>
        <v>8.2500000000000004E-2</v>
      </c>
      <c r="R208" s="7">
        <f t="shared" si="204"/>
        <v>210774.78411349634</v>
      </c>
      <c r="S208" s="7">
        <f t="shared" si="205"/>
        <v>947128.39217886585</v>
      </c>
      <c r="T208" s="7">
        <f t="shared" si="192"/>
        <v>556025.21588650299</v>
      </c>
      <c r="U208" s="7">
        <f t="shared" si="193"/>
        <v>1157903.1762923622</v>
      </c>
      <c r="W208">
        <v>201</v>
      </c>
      <c r="X208" s="160">
        <v>50952</v>
      </c>
      <c r="Y208" s="7">
        <f t="shared" si="206"/>
        <v>552488.47929153463</v>
      </c>
      <c r="Z208" s="7">
        <f t="shared" si="226"/>
        <v>5626.5067525070672</v>
      </c>
      <c r="AA208" s="7">
        <f t="shared" si="194"/>
        <v>1943.2502238968359</v>
      </c>
      <c r="AB208" s="65">
        <f t="shared" si="207"/>
        <v>4.2207219807848993E-2</v>
      </c>
      <c r="AC208" s="7">
        <f t="shared" si="208"/>
        <v>3683.2565286102313</v>
      </c>
      <c r="AD208" s="65">
        <f t="shared" si="195"/>
        <v>0.08</v>
      </c>
      <c r="AE208" s="7">
        <f t="shared" si="209"/>
        <v>216254.77093236256</v>
      </c>
      <c r="AF208" s="7">
        <f t="shared" si="227"/>
        <v>914673.08632155857</v>
      </c>
      <c r="AG208" s="7">
        <f t="shared" si="196"/>
        <v>550545.22906763782</v>
      </c>
      <c r="AH208" s="7">
        <f t="shared" si="197"/>
        <v>1130927.8572539212</v>
      </c>
      <c r="AJ208">
        <v>201</v>
      </c>
      <c r="AK208" s="160">
        <v>50952</v>
      </c>
      <c r="AL208" s="7">
        <f t="shared" si="228"/>
        <v>546932.24727376993</v>
      </c>
      <c r="AM208" s="7">
        <f t="shared" si="229"/>
        <v>5493.4490989467549</v>
      </c>
      <c r="AN208" s="7">
        <f t="shared" si="230"/>
        <v>1961.1783353036576</v>
      </c>
      <c r="AO208" s="65">
        <f t="shared" si="210"/>
        <v>4.3029351699322545E-2</v>
      </c>
      <c r="AP208" s="7">
        <f t="shared" si="211"/>
        <v>3532.2707636430973</v>
      </c>
      <c r="AQ208" s="65">
        <f t="shared" si="212"/>
        <v>7.7499999999999999E-2</v>
      </c>
      <c r="AR208" s="7">
        <f t="shared" si="231"/>
        <v>221828.9310615336</v>
      </c>
      <c r="AS208" s="7">
        <f t="shared" si="232"/>
        <v>882354.33782676433</v>
      </c>
      <c r="AT208" s="7">
        <f t="shared" si="213"/>
        <v>544971.06893846625</v>
      </c>
      <c r="AU208" s="7">
        <f t="shared" si="198"/>
        <v>1104183.268888298</v>
      </c>
      <c r="AW208">
        <v>201</v>
      </c>
      <c r="AX208" s="160">
        <v>50952</v>
      </c>
      <c r="AY208" s="7">
        <f t="shared" si="233"/>
        <v>541282.42620153609</v>
      </c>
      <c r="AZ208" s="7">
        <f t="shared" si="234"/>
        <v>5361.5768515826985</v>
      </c>
      <c r="BA208" s="7">
        <f t="shared" si="235"/>
        <v>1978.5616878230981</v>
      </c>
      <c r="BB208" s="65">
        <f t="shared" si="214"/>
        <v>4.386386681809068E-2</v>
      </c>
      <c r="BC208" s="7">
        <f t="shared" si="215"/>
        <v>3383.0151637596005</v>
      </c>
      <c r="BD208" s="65">
        <f t="shared" si="216"/>
        <v>7.4999999999999997E-2</v>
      </c>
      <c r="BE208" s="7">
        <f t="shared" si="236"/>
        <v>227496.13548628686</v>
      </c>
      <c r="BF208" s="7">
        <f t="shared" si="237"/>
        <v>850180.8116818358</v>
      </c>
      <c r="BG208" s="7">
        <f t="shared" si="217"/>
        <v>539303.86451371294</v>
      </c>
      <c r="BH208" s="7">
        <f t="shared" si="199"/>
        <v>1077676.9471681227</v>
      </c>
      <c r="BJ208">
        <v>201</v>
      </c>
      <c r="BK208" s="160">
        <v>50952</v>
      </c>
      <c r="BL208" s="7">
        <f t="shared" si="238"/>
        <v>535540.2859896617</v>
      </c>
      <c r="BM208" s="7">
        <f t="shared" si="239"/>
        <v>5230.927715470877</v>
      </c>
      <c r="BN208" s="7">
        <f t="shared" si="240"/>
        <v>1995.3718209500043</v>
      </c>
      <c r="BO208" s="65">
        <f t="shared" si="218"/>
        <v>4.471085085065344E-2</v>
      </c>
      <c r="BP208" s="7">
        <f t="shared" si="219"/>
        <v>3235.5558945208727</v>
      </c>
      <c r="BQ208" s="65">
        <f t="shared" si="220"/>
        <v>7.2499999999999995E-2</v>
      </c>
      <c r="BR208" s="7">
        <f t="shared" si="241"/>
        <v>233255.08583128831</v>
      </c>
      <c r="BS208" s="7">
        <f t="shared" si="242"/>
        <v>818161.384978357</v>
      </c>
      <c r="BT208" s="7">
        <f t="shared" si="221"/>
        <v>533544.91416871175</v>
      </c>
      <c r="BU208" s="7">
        <f t="shared" si="200"/>
        <v>1051416.4708096453</v>
      </c>
      <c r="BW208">
        <v>201</v>
      </c>
      <c r="BX208" s="160">
        <v>50952</v>
      </c>
      <c r="BY208" s="7">
        <f t="shared" si="243"/>
        <v>529707.26953841886</v>
      </c>
      <c r="BZ208" s="7">
        <f t="shared" si="244"/>
        <v>5101.5395330339725</v>
      </c>
      <c r="CA208" s="7">
        <f t="shared" si="245"/>
        <v>2011.5804607265291</v>
      </c>
      <c r="CB208" s="65">
        <f t="shared" si="222"/>
        <v>4.5570387489212258E-2</v>
      </c>
      <c r="CC208" s="7">
        <f t="shared" si="223"/>
        <v>3089.9590723074434</v>
      </c>
      <c r="CD208" s="65">
        <f t="shared" si="224"/>
        <v>7.0000000000000007E-2</v>
      </c>
      <c r="CE208" s="7">
        <f t="shared" si="246"/>
        <v>239104.31092230789</v>
      </c>
      <c r="CF208" s="7">
        <f t="shared" si="247"/>
        <v>786305.13521752006</v>
      </c>
      <c r="CG208" s="7">
        <f t="shared" si="225"/>
        <v>527695.68907769234</v>
      </c>
      <c r="CH208" s="7">
        <f t="shared" si="201"/>
        <v>1025409.446139828</v>
      </c>
    </row>
    <row r="209" spans="10:86" x14ac:dyDescent="0.3">
      <c r="J209">
        <v>202</v>
      </c>
      <c r="K209" s="160">
        <v>50983</v>
      </c>
      <c r="L209" s="7">
        <f t="shared" si="202"/>
        <v>556025.21588650299</v>
      </c>
      <c r="M209" s="7">
        <f t="shared" si="203"/>
        <v>5760.7123198624959</v>
      </c>
      <c r="N209" s="7">
        <f t="shared" si="188"/>
        <v>1938.038960642788</v>
      </c>
      <c r="O209" s="65">
        <f t="shared" si="189"/>
        <v>4.1826282088006261E-2</v>
      </c>
      <c r="P209" s="7">
        <f t="shared" si="190"/>
        <v>3822.6733592197079</v>
      </c>
      <c r="Q209" s="65">
        <f t="shared" si="191"/>
        <v>8.2500000000000004E-2</v>
      </c>
      <c r="R209" s="7">
        <f t="shared" si="204"/>
        <v>212712.82307413913</v>
      </c>
      <c r="S209" s="7">
        <f t="shared" si="205"/>
        <v>950951.06553808553</v>
      </c>
      <c r="T209" s="7">
        <f t="shared" si="192"/>
        <v>554087.17692586023</v>
      </c>
      <c r="U209" s="7">
        <f t="shared" si="193"/>
        <v>1163663.8886122247</v>
      </c>
      <c r="W209">
        <v>202</v>
      </c>
      <c r="X209" s="160">
        <v>50983</v>
      </c>
      <c r="Y209" s="7">
        <f t="shared" si="206"/>
        <v>550545.22906763782</v>
      </c>
      <c r="Z209" s="7">
        <f t="shared" si="226"/>
        <v>5626.5067525070672</v>
      </c>
      <c r="AA209" s="7">
        <f t="shared" si="194"/>
        <v>1956.2052253894817</v>
      </c>
      <c r="AB209" s="65">
        <f t="shared" si="207"/>
        <v>4.2638572573643715E-2</v>
      </c>
      <c r="AC209" s="7">
        <f t="shared" si="208"/>
        <v>3670.3015271175855</v>
      </c>
      <c r="AD209" s="65">
        <f t="shared" si="195"/>
        <v>0.08</v>
      </c>
      <c r="AE209" s="7">
        <f t="shared" si="209"/>
        <v>218210.97615775204</v>
      </c>
      <c r="AF209" s="7">
        <f t="shared" si="227"/>
        <v>918343.38784867618</v>
      </c>
      <c r="AG209" s="7">
        <f t="shared" si="196"/>
        <v>548589.02384224837</v>
      </c>
      <c r="AH209" s="7">
        <f t="shared" si="197"/>
        <v>1136554.3640064283</v>
      </c>
      <c r="AJ209">
        <v>202</v>
      </c>
      <c r="AK209" s="160">
        <v>50983</v>
      </c>
      <c r="AL209" s="7">
        <f t="shared" si="228"/>
        <v>544971.06893846625</v>
      </c>
      <c r="AM209" s="7">
        <f t="shared" si="229"/>
        <v>5493.4490989467549</v>
      </c>
      <c r="AN209" s="7">
        <f t="shared" si="230"/>
        <v>1973.8442787191602</v>
      </c>
      <c r="AO209" s="65">
        <f t="shared" si="210"/>
        <v>4.3463098675618636E-2</v>
      </c>
      <c r="AP209" s="7">
        <f t="shared" si="211"/>
        <v>3519.6048202275947</v>
      </c>
      <c r="AQ209" s="65">
        <f t="shared" si="212"/>
        <v>7.7499999999999999E-2</v>
      </c>
      <c r="AR209" s="7">
        <f t="shared" si="231"/>
        <v>223802.77534025276</v>
      </c>
      <c r="AS209" s="7">
        <f t="shared" si="232"/>
        <v>885873.94264699193</v>
      </c>
      <c r="AT209" s="7">
        <f t="shared" si="213"/>
        <v>542997.22465974709</v>
      </c>
      <c r="AU209" s="7">
        <f t="shared" si="198"/>
        <v>1109676.7179872447</v>
      </c>
      <c r="AW209">
        <v>202</v>
      </c>
      <c r="AX209" s="160">
        <v>50983</v>
      </c>
      <c r="AY209" s="7">
        <f t="shared" si="233"/>
        <v>539303.86451371294</v>
      </c>
      <c r="AZ209" s="7">
        <f t="shared" si="234"/>
        <v>5361.5768515826985</v>
      </c>
      <c r="BA209" s="7">
        <f t="shared" si="235"/>
        <v>1990.9276983719928</v>
      </c>
      <c r="BB209" s="65">
        <f t="shared" si="214"/>
        <v>4.429994656538648E-2</v>
      </c>
      <c r="BC209" s="7">
        <f t="shared" si="215"/>
        <v>3370.6491532107057</v>
      </c>
      <c r="BD209" s="65">
        <f t="shared" si="216"/>
        <v>7.4999999999999997E-2</v>
      </c>
      <c r="BE209" s="7">
        <f t="shared" si="236"/>
        <v>229487.06318465885</v>
      </c>
      <c r="BF209" s="7">
        <f t="shared" si="237"/>
        <v>853551.46083504648</v>
      </c>
      <c r="BG209" s="7">
        <f t="shared" si="217"/>
        <v>537312.93681534089</v>
      </c>
      <c r="BH209" s="7">
        <f t="shared" si="199"/>
        <v>1083038.5240197054</v>
      </c>
      <c r="BJ209">
        <v>202</v>
      </c>
      <c r="BK209" s="160">
        <v>50983</v>
      </c>
      <c r="BL209" s="7">
        <f t="shared" si="238"/>
        <v>533544.91416871175</v>
      </c>
      <c r="BM209" s="7">
        <f t="shared" si="239"/>
        <v>5230.927715470877</v>
      </c>
      <c r="BN209" s="7">
        <f t="shared" si="240"/>
        <v>2007.4271923682436</v>
      </c>
      <c r="BO209" s="65">
        <f t="shared" si="218"/>
        <v>4.5149200505361246E-2</v>
      </c>
      <c r="BP209" s="7">
        <f t="shared" si="219"/>
        <v>3223.5005231026335</v>
      </c>
      <c r="BQ209" s="65">
        <f t="shared" si="220"/>
        <v>7.2499999999999995E-2</v>
      </c>
      <c r="BR209" s="7">
        <f t="shared" si="241"/>
        <v>235262.51302365656</v>
      </c>
      <c r="BS209" s="7">
        <f t="shared" si="242"/>
        <v>821384.88550145959</v>
      </c>
      <c r="BT209" s="7">
        <f t="shared" si="221"/>
        <v>531537.48697634356</v>
      </c>
      <c r="BU209" s="7">
        <f t="shared" si="200"/>
        <v>1056647.398525116</v>
      </c>
      <c r="BW209">
        <v>202</v>
      </c>
      <c r="BX209" s="160">
        <v>50983</v>
      </c>
      <c r="BY209" s="7">
        <f t="shared" si="243"/>
        <v>527695.68907769234</v>
      </c>
      <c r="BZ209" s="7">
        <f t="shared" si="244"/>
        <v>5101.5395330339725</v>
      </c>
      <c r="CA209" s="7">
        <f t="shared" si="245"/>
        <v>2023.3146800807672</v>
      </c>
      <c r="CB209" s="65">
        <f t="shared" si="222"/>
        <v>4.6010942790541742E-2</v>
      </c>
      <c r="CC209" s="7">
        <f t="shared" si="223"/>
        <v>3078.2248529532053</v>
      </c>
      <c r="CD209" s="65">
        <f t="shared" si="224"/>
        <v>7.0000000000000007E-2</v>
      </c>
      <c r="CE209" s="7">
        <f t="shared" si="246"/>
        <v>241127.62560238867</v>
      </c>
      <c r="CF209" s="7">
        <f t="shared" si="247"/>
        <v>789383.36007047328</v>
      </c>
      <c r="CG209" s="7">
        <f t="shared" si="225"/>
        <v>525672.37439761159</v>
      </c>
      <c r="CH209" s="7">
        <f t="shared" si="201"/>
        <v>1030510.9856728619</v>
      </c>
    </row>
    <row r="210" spans="10:86" x14ac:dyDescent="0.3">
      <c r="J210">
        <v>203</v>
      </c>
      <c r="K210" s="160">
        <v>51014</v>
      </c>
      <c r="L210" s="7">
        <f t="shared" si="202"/>
        <v>554087.17692586023</v>
      </c>
      <c r="M210" s="7">
        <f t="shared" si="203"/>
        <v>5760.7123198624959</v>
      </c>
      <c r="N210" s="7">
        <f t="shared" si="188"/>
        <v>1951.3629784972068</v>
      </c>
      <c r="O210" s="65">
        <f t="shared" si="189"/>
        <v>4.2261139974188053E-2</v>
      </c>
      <c r="P210" s="7">
        <f t="shared" si="190"/>
        <v>3809.3493413652891</v>
      </c>
      <c r="Q210" s="65">
        <f t="shared" si="191"/>
        <v>8.2500000000000004E-2</v>
      </c>
      <c r="R210" s="7">
        <f t="shared" si="204"/>
        <v>214664.18605263633</v>
      </c>
      <c r="S210" s="7">
        <f t="shared" si="205"/>
        <v>954760.41487945081</v>
      </c>
      <c r="T210" s="7">
        <f t="shared" si="192"/>
        <v>552135.81394736306</v>
      </c>
      <c r="U210" s="7">
        <f t="shared" si="193"/>
        <v>1169424.6009320871</v>
      </c>
      <c r="W210">
        <v>203</v>
      </c>
      <c r="X210" s="160">
        <v>51014</v>
      </c>
      <c r="Y210" s="7">
        <f t="shared" si="206"/>
        <v>548589.02384224837</v>
      </c>
      <c r="Z210" s="7">
        <f t="shared" si="226"/>
        <v>5626.5067525070672</v>
      </c>
      <c r="AA210" s="7">
        <f t="shared" si="194"/>
        <v>1969.2465935587443</v>
      </c>
      <c r="AB210" s="65">
        <f t="shared" si="207"/>
        <v>4.3075887587390414E-2</v>
      </c>
      <c r="AC210" s="7">
        <f t="shared" si="208"/>
        <v>3657.2601589483229</v>
      </c>
      <c r="AD210" s="65">
        <f t="shared" si="195"/>
        <v>0.08</v>
      </c>
      <c r="AE210" s="7">
        <f t="shared" si="209"/>
        <v>220180.22275131079</v>
      </c>
      <c r="AF210" s="7">
        <f t="shared" si="227"/>
        <v>922000.64800762455</v>
      </c>
      <c r="AG210" s="7">
        <f t="shared" si="196"/>
        <v>546619.77724868967</v>
      </c>
      <c r="AH210" s="7">
        <f t="shared" si="197"/>
        <v>1142180.8707589353</v>
      </c>
      <c r="AJ210">
        <v>203</v>
      </c>
      <c r="AK210" s="160">
        <v>51014</v>
      </c>
      <c r="AL210" s="7">
        <f t="shared" si="228"/>
        <v>542997.22465974709</v>
      </c>
      <c r="AM210" s="7">
        <f t="shared" si="229"/>
        <v>5493.4490989467549</v>
      </c>
      <c r="AN210" s="7">
        <f t="shared" si="230"/>
        <v>1986.5920230192214</v>
      </c>
      <c r="AO210" s="65">
        <f t="shared" si="210"/>
        <v>4.3902810536773404E-2</v>
      </c>
      <c r="AP210" s="7">
        <f t="shared" si="211"/>
        <v>3506.8570759275335</v>
      </c>
      <c r="AQ210" s="65">
        <f t="shared" si="212"/>
        <v>7.7499999999999999E-2</v>
      </c>
      <c r="AR210" s="7">
        <f t="shared" si="231"/>
        <v>225789.36736327197</v>
      </c>
      <c r="AS210" s="7">
        <f t="shared" si="232"/>
        <v>889380.79972291947</v>
      </c>
      <c r="AT210" s="7">
        <f t="shared" si="213"/>
        <v>541010.63263672788</v>
      </c>
      <c r="AU210" s="7">
        <f t="shared" si="198"/>
        <v>1115170.1670861915</v>
      </c>
      <c r="AW210">
        <v>203</v>
      </c>
      <c r="AX210" s="160">
        <v>51014</v>
      </c>
      <c r="AY210" s="7">
        <f t="shared" si="233"/>
        <v>537312.93681534089</v>
      </c>
      <c r="AZ210" s="7">
        <f t="shared" si="234"/>
        <v>5361.5768515826985</v>
      </c>
      <c r="BA210" s="7">
        <f t="shared" si="235"/>
        <v>2003.3709964868181</v>
      </c>
      <c r="BB210" s="65">
        <f t="shared" si="214"/>
        <v>4.4741993558409021E-2</v>
      </c>
      <c r="BC210" s="7">
        <f t="shared" si="215"/>
        <v>3358.2058550958805</v>
      </c>
      <c r="BD210" s="65">
        <f t="shared" si="216"/>
        <v>7.4999999999999997E-2</v>
      </c>
      <c r="BE210" s="7">
        <f t="shared" si="236"/>
        <v>231490.43418114568</v>
      </c>
      <c r="BF210" s="7">
        <f t="shared" si="237"/>
        <v>856909.66669014236</v>
      </c>
      <c r="BG210" s="7">
        <f t="shared" si="217"/>
        <v>535309.56581885403</v>
      </c>
      <c r="BH210" s="7">
        <f t="shared" si="199"/>
        <v>1088400.100871288</v>
      </c>
      <c r="BJ210">
        <v>203</v>
      </c>
      <c r="BK210" s="160">
        <v>51014</v>
      </c>
      <c r="BL210" s="7">
        <f t="shared" si="238"/>
        <v>531537.48697634356</v>
      </c>
      <c r="BM210" s="7">
        <f t="shared" si="239"/>
        <v>5230.927715470877</v>
      </c>
      <c r="BN210" s="7">
        <f t="shared" si="240"/>
        <v>2019.5553983221348</v>
      </c>
      <c r="BO210" s="65">
        <f t="shared" si="218"/>
        <v>4.5593519504569205E-2</v>
      </c>
      <c r="BP210" s="7">
        <f t="shared" si="219"/>
        <v>3211.3723171487422</v>
      </c>
      <c r="BQ210" s="65">
        <f t="shared" si="220"/>
        <v>7.2499999999999995E-2</v>
      </c>
      <c r="BR210" s="7">
        <f t="shared" si="241"/>
        <v>237282.06842197871</v>
      </c>
      <c r="BS210" s="7">
        <f t="shared" si="242"/>
        <v>824596.25781860831</v>
      </c>
      <c r="BT210" s="7">
        <f t="shared" si="221"/>
        <v>529517.93157802138</v>
      </c>
      <c r="BU210" s="7">
        <f t="shared" si="200"/>
        <v>1061878.326240587</v>
      </c>
      <c r="BW210">
        <v>203</v>
      </c>
      <c r="BX210" s="160">
        <v>51014</v>
      </c>
      <c r="BY210" s="7">
        <f t="shared" si="243"/>
        <v>525672.37439761159</v>
      </c>
      <c r="BZ210" s="7">
        <f t="shared" si="244"/>
        <v>5101.5395330339725</v>
      </c>
      <c r="CA210" s="7">
        <f t="shared" si="245"/>
        <v>2035.1173490479046</v>
      </c>
      <c r="CB210" s="65">
        <f t="shared" si="222"/>
        <v>4.6457469286949493E-2</v>
      </c>
      <c r="CC210" s="7">
        <f t="shared" si="223"/>
        <v>3066.4221839860679</v>
      </c>
      <c r="CD210" s="65">
        <f t="shared" si="224"/>
        <v>7.0000000000000007E-2</v>
      </c>
      <c r="CE210" s="7">
        <f t="shared" si="246"/>
        <v>243162.74295143658</v>
      </c>
      <c r="CF210" s="7">
        <f t="shared" si="247"/>
        <v>792449.78225445934</v>
      </c>
      <c r="CG210" s="7">
        <f t="shared" si="225"/>
        <v>523637.25704856368</v>
      </c>
      <c r="CH210" s="7">
        <f t="shared" si="201"/>
        <v>1035612.5252058959</v>
      </c>
    </row>
    <row r="211" spans="10:86" x14ac:dyDescent="0.3">
      <c r="J211">
        <v>204</v>
      </c>
      <c r="K211" s="160">
        <v>51044</v>
      </c>
      <c r="L211" s="7">
        <f t="shared" si="202"/>
        <v>552135.81394736306</v>
      </c>
      <c r="M211" s="7">
        <f t="shared" si="203"/>
        <v>5760.7123198624959</v>
      </c>
      <c r="N211" s="7">
        <f t="shared" si="188"/>
        <v>1964.7785989743747</v>
      </c>
      <c r="O211" s="65">
        <f t="shared" si="189"/>
        <v>4.2702071831080685E-2</v>
      </c>
      <c r="P211" s="7">
        <f t="shared" si="190"/>
        <v>3795.9337208881211</v>
      </c>
      <c r="Q211" s="65">
        <f t="shared" si="191"/>
        <v>8.2500000000000004E-2</v>
      </c>
      <c r="R211" s="7">
        <f t="shared" si="204"/>
        <v>216628.9646516107</v>
      </c>
      <c r="S211" s="7">
        <f t="shared" si="205"/>
        <v>958556.34860033891</v>
      </c>
      <c r="T211" s="7">
        <f t="shared" si="192"/>
        <v>550171.03534838872</v>
      </c>
      <c r="U211" s="7">
        <f t="shared" si="193"/>
        <v>1175185.3132519496</v>
      </c>
      <c r="W211">
        <v>204</v>
      </c>
      <c r="X211" s="160">
        <v>51044</v>
      </c>
      <c r="Y211" s="7">
        <f t="shared" si="206"/>
        <v>546619.77724868967</v>
      </c>
      <c r="Z211" s="7">
        <f t="shared" si="226"/>
        <v>5626.5067525070672</v>
      </c>
      <c r="AA211" s="7">
        <f t="shared" si="194"/>
        <v>1982.374904182469</v>
      </c>
      <c r="AB211" s="65">
        <f t="shared" si="207"/>
        <v>4.3519279470502645E-2</v>
      </c>
      <c r="AC211" s="7">
        <f t="shared" si="208"/>
        <v>3644.1318483245982</v>
      </c>
      <c r="AD211" s="65">
        <f t="shared" si="195"/>
        <v>0.08</v>
      </c>
      <c r="AE211" s="7">
        <f t="shared" si="209"/>
        <v>222162.59765549327</v>
      </c>
      <c r="AF211" s="7">
        <f t="shared" si="227"/>
        <v>925644.77985594911</v>
      </c>
      <c r="AG211" s="7">
        <f t="shared" si="196"/>
        <v>544637.40234450717</v>
      </c>
      <c r="AH211" s="7">
        <f t="shared" si="197"/>
        <v>1147807.3775114424</v>
      </c>
      <c r="AJ211">
        <v>204</v>
      </c>
      <c r="AK211" s="160">
        <v>51044</v>
      </c>
      <c r="AL211" s="7">
        <f t="shared" si="228"/>
        <v>541010.63263672788</v>
      </c>
      <c r="AM211" s="7">
        <f t="shared" si="229"/>
        <v>5493.4490989467549</v>
      </c>
      <c r="AN211" s="7">
        <f t="shared" si="230"/>
        <v>1999.4220965012205</v>
      </c>
      <c r="AO211" s="65">
        <f t="shared" si="210"/>
        <v>4.4348601876971351E-2</v>
      </c>
      <c r="AP211" s="7">
        <f t="shared" si="211"/>
        <v>3494.0270024455344</v>
      </c>
      <c r="AQ211" s="65">
        <f t="shared" si="212"/>
        <v>7.7499999999999999E-2</v>
      </c>
      <c r="AR211" s="7">
        <f t="shared" si="231"/>
        <v>227788.78945977319</v>
      </c>
      <c r="AS211" s="7">
        <f t="shared" si="232"/>
        <v>892874.82672536501</v>
      </c>
      <c r="AT211" s="7">
        <f t="shared" si="213"/>
        <v>539011.21054022666</v>
      </c>
      <c r="AU211" s="7">
        <f t="shared" si="198"/>
        <v>1120663.6161851382</v>
      </c>
      <c r="AW211">
        <v>204</v>
      </c>
      <c r="AX211" s="160">
        <v>51044</v>
      </c>
      <c r="AY211" s="7">
        <f t="shared" si="233"/>
        <v>535309.56581885403</v>
      </c>
      <c r="AZ211" s="7">
        <f t="shared" si="234"/>
        <v>5361.5768515826985</v>
      </c>
      <c r="BA211" s="7">
        <f t="shared" si="235"/>
        <v>2015.8920652148613</v>
      </c>
      <c r="BB211" s="65">
        <f t="shared" si="214"/>
        <v>4.5190122365129461E-2</v>
      </c>
      <c r="BC211" s="7">
        <f t="shared" si="215"/>
        <v>3345.6847863678372</v>
      </c>
      <c r="BD211" s="65">
        <f t="shared" si="216"/>
        <v>7.4999999999999997E-2</v>
      </c>
      <c r="BE211" s="7">
        <f t="shared" si="236"/>
        <v>233506.32624636055</v>
      </c>
      <c r="BF211" s="7">
        <f t="shared" si="237"/>
        <v>860255.35147651017</v>
      </c>
      <c r="BG211" s="7">
        <f t="shared" si="217"/>
        <v>533293.67375363922</v>
      </c>
      <c r="BH211" s="7">
        <f t="shared" si="199"/>
        <v>1093761.6777228708</v>
      </c>
      <c r="BJ211">
        <v>204</v>
      </c>
      <c r="BK211" s="160">
        <v>51044</v>
      </c>
      <c r="BL211" s="7">
        <f t="shared" si="238"/>
        <v>529517.93157802138</v>
      </c>
      <c r="BM211" s="7">
        <f t="shared" si="239"/>
        <v>5230.927715470877</v>
      </c>
      <c r="BN211" s="7">
        <f t="shared" si="240"/>
        <v>2031.7568788536646</v>
      </c>
      <c r="BO211" s="65">
        <f t="shared" si="218"/>
        <v>4.6043922391042894E-2</v>
      </c>
      <c r="BP211" s="7">
        <f t="shared" si="219"/>
        <v>3199.1708366172124</v>
      </c>
      <c r="BQ211" s="65">
        <f t="shared" si="220"/>
        <v>7.2499999999999995E-2</v>
      </c>
      <c r="BR211" s="7">
        <f t="shared" si="241"/>
        <v>239313.82530083237</v>
      </c>
      <c r="BS211" s="7">
        <f t="shared" si="242"/>
        <v>827795.42865522555</v>
      </c>
      <c r="BT211" s="7">
        <f t="shared" si="221"/>
        <v>527486.17469916772</v>
      </c>
      <c r="BU211" s="7">
        <f t="shared" si="200"/>
        <v>1067109.2539560578</v>
      </c>
      <c r="BW211">
        <v>204</v>
      </c>
      <c r="BX211" s="160">
        <v>51044</v>
      </c>
      <c r="BY211" s="7">
        <f t="shared" si="243"/>
        <v>523637.25704856368</v>
      </c>
      <c r="BZ211" s="7">
        <f t="shared" si="244"/>
        <v>5101.5395330339725</v>
      </c>
      <c r="CA211" s="7">
        <f t="shared" si="245"/>
        <v>2046.9888669173511</v>
      </c>
      <c r="CB211" s="65">
        <f t="shared" si="222"/>
        <v>4.6910081496989595E-2</v>
      </c>
      <c r="CC211" s="7">
        <f t="shared" si="223"/>
        <v>3054.5506661166214</v>
      </c>
      <c r="CD211" s="65">
        <f t="shared" si="224"/>
        <v>7.0000000000000007E-2</v>
      </c>
      <c r="CE211" s="7">
        <f t="shared" si="246"/>
        <v>245209.73181835393</v>
      </c>
      <c r="CF211" s="7">
        <f t="shared" si="247"/>
        <v>795504.33292057598</v>
      </c>
      <c r="CG211" s="7">
        <f t="shared" si="225"/>
        <v>521590.26818164636</v>
      </c>
      <c r="CH211" s="7">
        <f t="shared" si="201"/>
        <v>1040714.06473893</v>
      </c>
    </row>
    <row r="212" spans="10:86" x14ac:dyDescent="0.3">
      <c r="J212">
        <v>205</v>
      </c>
      <c r="K212" s="160">
        <v>51075</v>
      </c>
      <c r="L212" s="7">
        <f t="shared" si="202"/>
        <v>550171.03534838872</v>
      </c>
      <c r="M212" s="7">
        <f t="shared" si="203"/>
        <v>5760.7123198624959</v>
      </c>
      <c r="N212" s="7">
        <f t="shared" si="188"/>
        <v>1978.2864518423235</v>
      </c>
      <c r="O212" s="65">
        <f t="shared" si="189"/>
        <v>4.3149195244484628E-2</v>
      </c>
      <c r="P212" s="7">
        <f t="shared" si="190"/>
        <v>3782.4258680201724</v>
      </c>
      <c r="Q212" s="65">
        <f t="shared" si="191"/>
        <v>8.2500000000000004E-2</v>
      </c>
      <c r="R212" s="7">
        <f t="shared" si="204"/>
        <v>218607.25110345302</v>
      </c>
      <c r="S212" s="7">
        <f t="shared" si="205"/>
        <v>962338.77446835907</v>
      </c>
      <c r="T212" s="7">
        <f t="shared" si="192"/>
        <v>548192.74889654643</v>
      </c>
      <c r="U212" s="7">
        <f t="shared" si="193"/>
        <v>1180946.0255718122</v>
      </c>
      <c r="W212">
        <v>205</v>
      </c>
      <c r="X212" s="160">
        <v>51075</v>
      </c>
      <c r="Y212" s="7">
        <f t="shared" si="206"/>
        <v>544637.40234450717</v>
      </c>
      <c r="Z212" s="7">
        <f t="shared" si="226"/>
        <v>5626.5067525070672</v>
      </c>
      <c r="AA212" s="7">
        <f t="shared" si="194"/>
        <v>1995.590736877019</v>
      </c>
      <c r="AB212" s="65">
        <f t="shared" si="207"/>
        <v>4.3968865780129873E-2</v>
      </c>
      <c r="AC212" s="7">
        <f t="shared" si="208"/>
        <v>3630.9160156300482</v>
      </c>
      <c r="AD212" s="65">
        <f t="shared" si="195"/>
        <v>0.08</v>
      </c>
      <c r="AE212" s="7">
        <f t="shared" si="209"/>
        <v>224158.1883923703</v>
      </c>
      <c r="AF212" s="7">
        <f t="shared" si="227"/>
        <v>929275.69587157911</v>
      </c>
      <c r="AG212" s="7">
        <f t="shared" si="196"/>
        <v>542641.81160763011</v>
      </c>
      <c r="AH212" s="7">
        <f t="shared" si="197"/>
        <v>1153433.8842639495</v>
      </c>
      <c r="AJ212">
        <v>205</v>
      </c>
      <c r="AK212" s="160">
        <v>51075</v>
      </c>
      <c r="AL212" s="7">
        <f t="shared" si="228"/>
        <v>539011.21054022666</v>
      </c>
      <c r="AM212" s="7">
        <f t="shared" si="229"/>
        <v>5493.4490989467549</v>
      </c>
      <c r="AN212" s="7">
        <f t="shared" si="230"/>
        <v>2012.335030874458</v>
      </c>
      <c r="AO212" s="65">
        <f t="shared" si="210"/>
        <v>4.4800590225741357E-2</v>
      </c>
      <c r="AP212" s="7">
        <f t="shared" si="211"/>
        <v>3481.114068072297</v>
      </c>
      <c r="AQ212" s="65">
        <f t="shared" si="212"/>
        <v>7.7499999999999999E-2</v>
      </c>
      <c r="AR212" s="7">
        <f t="shared" si="231"/>
        <v>229801.12449064766</v>
      </c>
      <c r="AS212" s="7">
        <f t="shared" si="232"/>
        <v>896355.9407934373</v>
      </c>
      <c r="AT212" s="7">
        <f t="shared" si="213"/>
        <v>536998.87550935219</v>
      </c>
      <c r="AU212" s="7">
        <f t="shared" si="198"/>
        <v>1126157.065284085</v>
      </c>
      <c r="AW212">
        <v>205</v>
      </c>
      <c r="AX212" s="160">
        <v>51075</v>
      </c>
      <c r="AY212" s="7">
        <f t="shared" si="233"/>
        <v>533293.67375363922</v>
      </c>
      <c r="AZ212" s="7">
        <f t="shared" si="234"/>
        <v>5361.5768515826985</v>
      </c>
      <c r="BA212" s="7">
        <f t="shared" si="235"/>
        <v>2028.4913906224538</v>
      </c>
      <c r="BB212" s="65">
        <f t="shared" si="214"/>
        <v>4.5644450488483472E-2</v>
      </c>
      <c r="BC212" s="7">
        <f t="shared" si="215"/>
        <v>3333.0854609602447</v>
      </c>
      <c r="BD212" s="65">
        <f t="shared" si="216"/>
        <v>7.4999999999999997E-2</v>
      </c>
      <c r="BE212" s="7">
        <f t="shared" si="236"/>
        <v>235534.817636983</v>
      </c>
      <c r="BF212" s="7">
        <f t="shared" si="237"/>
        <v>863588.43693747045</v>
      </c>
      <c r="BG212" s="7">
        <f t="shared" si="217"/>
        <v>531265.18236301676</v>
      </c>
      <c r="BH212" s="7">
        <f t="shared" si="199"/>
        <v>1099123.2545744535</v>
      </c>
      <c r="BJ212">
        <v>205</v>
      </c>
      <c r="BK212" s="160">
        <v>51075</v>
      </c>
      <c r="BL212" s="7">
        <f t="shared" si="238"/>
        <v>527486.17469916772</v>
      </c>
      <c r="BM212" s="7">
        <f t="shared" si="239"/>
        <v>5230.927715470877</v>
      </c>
      <c r="BN212" s="7">
        <f t="shared" si="240"/>
        <v>2044.0320766634054</v>
      </c>
      <c r="BO212" s="65">
        <f t="shared" si="218"/>
        <v>4.6500526642143228E-2</v>
      </c>
      <c r="BP212" s="7">
        <f t="shared" si="219"/>
        <v>3186.8956388074716</v>
      </c>
      <c r="BQ212" s="65">
        <f t="shared" si="220"/>
        <v>7.2499999999999995E-2</v>
      </c>
      <c r="BR212" s="7">
        <f t="shared" si="241"/>
        <v>241357.85737749576</v>
      </c>
      <c r="BS212" s="7">
        <f t="shared" si="242"/>
        <v>830982.32429403299</v>
      </c>
      <c r="BT212" s="7">
        <f t="shared" si="221"/>
        <v>525442.14262250427</v>
      </c>
      <c r="BU212" s="7">
        <f t="shared" si="200"/>
        <v>1072340.1816715288</v>
      </c>
      <c r="BW212">
        <v>205</v>
      </c>
      <c r="BX212" s="160">
        <v>51075</v>
      </c>
      <c r="BY212" s="7">
        <f t="shared" si="243"/>
        <v>521590.26818164636</v>
      </c>
      <c r="BZ212" s="7">
        <f t="shared" si="244"/>
        <v>5101.5395330339725</v>
      </c>
      <c r="CA212" s="7">
        <f t="shared" si="245"/>
        <v>2058.929635307702</v>
      </c>
      <c r="CB212" s="65">
        <f t="shared" si="222"/>
        <v>4.73688968734517E-2</v>
      </c>
      <c r="CC212" s="7">
        <f t="shared" si="223"/>
        <v>3042.6098977262704</v>
      </c>
      <c r="CD212" s="65">
        <f t="shared" si="224"/>
        <v>7.0000000000000007E-2</v>
      </c>
      <c r="CE212" s="7">
        <f t="shared" si="246"/>
        <v>247268.66145366163</v>
      </c>
      <c r="CF212" s="7">
        <f t="shared" si="247"/>
        <v>798546.9428183022</v>
      </c>
      <c r="CG212" s="7">
        <f t="shared" si="225"/>
        <v>519531.33854633867</v>
      </c>
      <c r="CH212" s="7">
        <f t="shared" si="201"/>
        <v>1045815.6042719638</v>
      </c>
    </row>
    <row r="213" spans="10:86" x14ac:dyDescent="0.3">
      <c r="J213">
        <v>206</v>
      </c>
      <c r="K213" s="160">
        <v>51105</v>
      </c>
      <c r="L213" s="7">
        <f t="shared" si="202"/>
        <v>548192.74889654643</v>
      </c>
      <c r="M213" s="7">
        <f t="shared" si="203"/>
        <v>5760.7123198624959</v>
      </c>
      <c r="N213" s="7">
        <f t="shared" si="188"/>
        <v>1991.887171198739</v>
      </c>
      <c r="O213" s="65">
        <f t="shared" si="189"/>
        <v>4.3602630831032232E-2</v>
      </c>
      <c r="P213" s="7">
        <f t="shared" si="190"/>
        <v>3768.8251486637569</v>
      </c>
      <c r="Q213" s="65">
        <f t="shared" si="191"/>
        <v>8.2500000000000004E-2</v>
      </c>
      <c r="R213" s="7">
        <f t="shared" si="204"/>
        <v>220599.13827465175</v>
      </c>
      <c r="S213" s="7">
        <f t="shared" si="205"/>
        <v>966107.59961702279</v>
      </c>
      <c r="T213" s="7">
        <f t="shared" si="192"/>
        <v>546200.8617253477</v>
      </c>
      <c r="U213" s="7">
        <f t="shared" si="193"/>
        <v>1186706.7378916745</v>
      </c>
      <c r="W213">
        <v>206</v>
      </c>
      <c r="X213" s="160">
        <v>51105</v>
      </c>
      <c r="Y213" s="7">
        <f t="shared" si="206"/>
        <v>542641.81160763011</v>
      </c>
      <c r="Z213" s="7">
        <f t="shared" si="226"/>
        <v>5626.5067525070672</v>
      </c>
      <c r="AA213" s="7">
        <f t="shared" si="194"/>
        <v>2008.8946751228664</v>
      </c>
      <c r="AB213" s="65">
        <f t="shared" si="207"/>
        <v>4.4424767103839274E-2</v>
      </c>
      <c r="AC213" s="7">
        <f t="shared" si="208"/>
        <v>3617.6120773842008</v>
      </c>
      <c r="AD213" s="65">
        <f t="shared" si="195"/>
        <v>0.08</v>
      </c>
      <c r="AE213" s="7">
        <f t="shared" si="209"/>
        <v>226167.08306749316</v>
      </c>
      <c r="AF213" s="7">
        <f t="shared" si="227"/>
        <v>932893.30794896337</v>
      </c>
      <c r="AG213" s="7">
        <f t="shared" si="196"/>
        <v>540632.91693250719</v>
      </c>
      <c r="AH213" s="7">
        <f t="shared" si="197"/>
        <v>1159060.3910164565</v>
      </c>
      <c r="AJ213">
        <v>206</v>
      </c>
      <c r="AK213" s="160">
        <v>51105</v>
      </c>
      <c r="AL213" s="7">
        <f t="shared" si="228"/>
        <v>536998.87550935219</v>
      </c>
      <c r="AM213" s="7">
        <f t="shared" si="229"/>
        <v>5493.4490989467549</v>
      </c>
      <c r="AN213" s="7">
        <f t="shared" si="230"/>
        <v>2025.3313612821889</v>
      </c>
      <c r="AO213" s="65">
        <f t="shared" si="210"/>
        <v>4.5258896142628881E-2</v>
      </c>
      <c r="AP213" s="7">
        <f t="shared" si="211"/>
        <v>3468.117737664566</v>
      </c>
      <c r="AQ213" s="65">
        <f t="shared" si="212"/>
        <v>7.7499999999999999E-2</v>
      </c>
      <c r="AR213" s="7">
        <f t="shared" si="231"/>
        <v>231826.45585192984</v>
      </c>
      <c r="AS213" s="7">
        <f t="shared" si="232"/>
        <v>899824.05853110191</v>
      </c>
      <c r="AT213" s="7">
        <f t="shared" si="213"/>
        <v>534973.54414807004</v>
      </c>
      <c r="AU213" s="7">
        <f t="shared" si="198"/>
        <v>1131650.5143830318</v>
      </c>
      <c r="AW213">
        <v>206</v>
      </c>
      <c r="AX213" s="160">
        <v>51105</v>
      </c>
      <c r="AY213" s="7">
        <f t="shared" si="233"/>
        <v>531265.18236301676</v>
      </c>
      <c r="AZ213" s="7">
        <f t="shared" si="234"/>
        <v>5361.5768515826985</v>
      </c>
      <c r="BA213" s="7">
        <f t="shared" si="235"/>
        <v>2041.169461813844</v>
      </c>
      <c r="BB213" s="65">
        <f t="shared" si="214"/>
        <v>4.6105098461034104E-2</v>
      </c>
      <c r="BC213" s="7">
        <f t="shared" si="215"/>
        <v>3320.4073897688545</v>
      </c>
      <c r="BD213" s="65">
        <f t="shared" si="216"/>
        <v>7.4999999999999997E-2</v>
      </c>
      <c r="BE213" s="7">
        <f t="shared" si="236"/>
        <v>237575.98709879685</v>
      </c>
      <c r="BF213" s="7">
        <f t="shared" si="237"/>
        <v>866908.84432723932</v>
      </c>
      <c r="BG213" s="7">
        <f t="shared" si="217"/>
        <v>529224.01290120289</v>
      </c>
      <c r="BH213" s="7">
        <f t="shared" si="199"/>
        <v>1104484.8314260361</v>
      </c>
      <c r="BJ213">
        <v>206</v>
      </c>
      <c r="BK213" s="160">
        <v>51105</v>
      </c>
      <c r="BL213" s="7">
        <f t="shared" si="238"/>
        <v>525442.14262250427</v>
      </c>
      <c r="BM213" s="7">
        <f t="shared" si="239"/>
        <v>5230.927715470877</v>
      </c>
      <c r="BN213" s="7">
        <f t="shared" si="240"/>
        <v>2056.3814371265803</v>
      </c>
      <c r="BO213" s="65">
        <f t="shared" si="218"/>
        <v>4.6963452764479656E-2</v>
      </c>
      <c r="BP213" s="7">
        <f t="shared" si="219"/>
        <v>3174.5462783442968</v>
      </c>
      <c r="BQ213" s="65">
        <f t="shared" si="220"/>
        <v>7.2499999999999995E-2</v>
      </c>
      <c r="BR213" s="7">
        <f t="shared" si="241"/>
        <v>243414.23881462234</v>
      </c>
      <c r="BS213" s="7">
        <f t="shared" si="242"/>
        <v>834156.87057237735</v>
      </c>
      <c r="BT213" s="7">
        <f t="shared" si="221"/>
        <v>523385.76118537766</v>
      </c>
      <c r="BU213" s="7">
        <f t="shared" si="200"/>
        <v>1077571.1093869996</v>
      </c>
      <c r="BW213">
        <v>206</v>
      </c>
      <c r="BX213" s="160">
        <v>51105</v>
      </c>
      <c r="BY213" s="7">
        <f t="shared" si="243"/>
        <v>519531.33854633867</v>
      </c>
      <c r="BZ213" s="7">
        <f t="shared" si="244"/>
        <v>5101.5395330339725</v>
      </c>
      <c r="CA213" s="7">
        <f t="shared" si="245"/>
        <v>2070.9400581803302</v>
      </c>
      <c r="CB213" s="65">
        <f t="shared" si="222"/>
        <v>4.7834035898004626E-2</v>
      </c>
      <c r="CC213" s="7">
        <f t="shared" si="223"/>
        <v>3030.5994748536423</v>
      </c>
      <c r="CD213" s="65">
        <f t="shared" si="224"/>
        <v>7.0000000000000007E-2</v>
      </c>
      <c r="CE213" s="7">
        <f t="shared" si="246"/>
        <v>249339.60151184196</v>
      </c>
      <c r="CF213" s="7">
        <f t="shared" si="247"/>
        <v>801577.5422931558</v>
      </c>
      <c r="CG213" s="7">
        <f t="shared" si="225"/>
        <v>517460.39848815836</v>
      </c>
      <c r="CH213" s="7">
        <f t="shared" si="201"/>
        <v>1050917.1438049977</v>
      </c>
    </row>
    <row r="214" spans="10:86" x14ac:dyDescent="0.3">
      <c r="J214">
        <v>207</v>
      </c>
      <c r="K214" s="160">
        <v>51136</v>
      </c>
      <c r="L214" s="7">
        <f t="shared" si="202"/>
        <v>546200.8617253477</v>
      </c>
      <c r="M214" s="7">
        <f t="shared" si="203"/>
        <v>5760.7123198624959</v>
      </c>
      <c r="N214" s="7">
        <f t="shared" si="188"/>
        <v>2005.5813955007302</v>
      </c>
      <c r="O214" s="65">
        <f t="shared" si="189"/>
        <v>4.4062502336568318E-2</v>
      </c>
      <c r="P214" s="7">
        <f t="shared" si="190"/>
        <v>3755.1309243617657</v>
      </c>
      <c r="Q214" s="65">
        <f t="shared" si="191"/>
        <v>8.2500000000000004E-2</v>
      </c>
      <c r="R214" s="7">
        <f t="shared" si="204"/>
        <v>222604.71967015247</v>
      </c>
      <c r="S214" s="7">
        <f t="shared" si="205"/>
        <v>969862.73054138455</v>
      </c>
      <c r="T214" s="7">
        <f t="shared" si="192"/>
        <v>544195.28032984701</v>
      </c>
      <c r="U214" s="7">
        <f t="shared" si="193"/>
        <v>1192467.4502115371</v>
      </c>
      <c r="W214">
        <v>207</v>
      </c>
      <c r="X214" s="160">
        <v>51136</v>
      </c>
      <c r="Y214" s="7">
        <f t="shared" si="206"/>
        <v>540632.91693250719</v>
      </c>
      <c r="Z214" s="7">
        <f t="shared" si="226"/>
        <v>5626.5067525070672</v>
      </c>
      <c r="AA214" s="7">
        <f t="shared" si="194"/>
        <v>2022.2873062903523</v>
      </c>
      <c r="AB214" s="65">
        <f t="shared" si="207"/>
        <v>4.4887107157986432E-2</v>
      </c>
      <c r="AC214" s="7">
        <f t="shared" si="208"/>
        <v>3604.2194462167149</v>
      </c>
      <c r="AD214" s="65">
        <f t="shared" si="195"/>
        <v>0.08</v>
      </c>
      <c r="AE214" s="7">
        <f t="shared" si="209"/>
        <v>228189.37037378352</v>
      </c>
      <c r="AF214" s="7">
        <f t="shared" si="227"/>
        <v>936497.52739518008</v>
      </c>
      <c r="AG214" s="7">
        <f t="shared" si="196"/>
        <v>538610.62962621683</v>
      </c>
      <c r="AH214" s="7">
        <f t="shared" si="197"/>
        <v>1164686.8977689636</v>
      </c>
      <c r="AJ214">
        <v>207</v>
      </c>
      <c r="AK214" s="160">
        <v>51136</v>
      </c>
      <c r="AL214" s="7">
        <f t="shared" si="228"/>
        <v>534973.54414807004</v>
      </c>
      <c r="AM214" s="7">
        <f t="shared" si="229"/>
        <v>5493.4490989467549</v>
      </c>
      <c r="AN214" s="7">
        <f t="shared" si="230"/>
        <v>2038.4116263238025</v>
      </c>
      <c r="AO214" s="65">
        <f t="shared" si="210"/>
        <v>4.572364331555679E-2</v>
      </c>
      <c r="AP214" s="7">
        <f t="shared" si="211"/>
        <v>3455.0374726229525</v>
      </c>
      <c r="AQ214" s="65">
        <f t="shared" si="212"/>
        <v>7.7499999999999999E-2</v>
      </c>
      <c r="AR214" s="7">
        <f t="shared" si="231"/>
        <v>233864.86747825364</v>
      </c>
      <c r="AS214" s="7">
        <f t="shared" si="232"/>
        <v>903279.09600372484</v>
      </c>
      <c r="AT214" s="7">
        <f t="shared" si="213"/>
        <v>532935.13252174621</v>
      </c>
      <c r="AU214" s="7">
        <f t="shared" si="198"/>
        <v>1137143.9634819785</v>
      </c>
      <c r="AW214">
        <v>207</v>
      </c>
      <c r="AX214" s="160">
        <v>51136</v>
      </c>
      <c r="AY214" s="7">
        <f t="shared" si="233"/>
        <v>529224.01290120289</v>
      </c>
      <c r="AZ214" s="7">
        <f t="shared" si="234"/>
        <v>5361.5768515826985</v>
      </c>
      <c r="BA214" s="7">
        <f t="shared" si="235"/>
        <v>2053.9267709501805</v>
      </c>
      <c r="BB214" s="65">
        <f t="shared" si="214"/>
        <v>4.6572189943322476E-2</v>
      </c>
      <c r="BC214" s="7">
        <f t="shared" si="215"/>
        <v>3307.650080632518</v>
      </c>
      <c r="BD214" s="65">
        <f t="shared" si="216"/>
        <v>7.4999999999999997E-2</v>
      </c>
      <c r="BE214" s="7">
        <f t="shared" si="236"/>
        <v>239629.91386974702</v>
      </c>
      <c r="BF214" s="7">
        <f t="shared" si="237"/>
        <v>870216.49440787185</v>
      </c>
      <c r="BG214" s="7">
        <f t="shared" si="217"/>
        <v>527170.08613025269</v>
      </c>
      <c r="BH214" s="7">
        <f t="shared" si="199"/>
        <v>1109846.4082776189</v>
      </c>
      <c r="BJ214">
        <v>207</v>
      </c>
      <c r="BK214" s="160">
        <v>51136</v>
      </c>
      <c r="BL214" s="7">
        <f t="shared" si="238"/>
        <v>523385.76118537766</v>
      </c>
      <c r="BM214" s="7">
        <f t="shared" si="239"/>
        <v>5230.927715470877</v>
      </c>
      <c r="BN214" s="7">
        <f t="shared" si="240"/>
        <v>2068.8054083092202</v>
      </c>
      <c r="BO214" s="65">
        <f t="shared" si="218"/>
        <v>4.7432824392251008E-2</v>
      </c>
      <c r="BP214" s="7">
        <f t="shared" si="219"/>
        <v>3162.1223071616569</v>
      </c>
      <c r="BQ214" s="65">
        <f t="shared" si="220"/>
        <v>7.2499999999999995E-2</v>
      </c>
      <c r="BR214" s="7">
        <f t="shared" si="241"/>
        <v>245483.04422293155</v>
      </c>
      <c r="BS214" s="7">
        <f t="shared" si="242"/>
        <v>837318.99287953903</v>
      </c>
      <c r="BT214" s="7">
        <f t="shared" si="221"/>
        <v>521316.95577706845</v>
      </c>
      <c r="BU214" s="7">
        <f t="shared" si="200"/>
        <v>1082802.0371024706</v>
      </c>
      <c r="BW214">
        <v>207</v>
      </c>
      <c r="BX214" s="160">
        <v>51136</v>
      </c>
      <c r="BY214" s="7">
        <f t="shared" si="243"/>
        <v>517460.39848815836</v>
      </c>
      <c r="BZ214" s="7">
        <f t="shared" si="244"/>
        <v>5101.5395330339725</v>
      </c>
      <c r="CA214" s="7">
        <f t="shared" si="245"/>
        <v>2083.0205418530486</v>
      </c>
      <c r="CB214" s="65">
        <f t="shared" si="222"/>
        <v>4.8305622179527233E-2</v>
      </c>
      <c r="CC214" s="7">
        <f t="shared" si="223"/>
        <v>3018.5189911809239</v>
      </c>
      <c r="CD214" s="65">
        <f t="shared" si="224"/>
        <v>7.0000000000000007E-2</v>
      </c>
      <c r="CE214" s="7">
        <f t="shared" si="246"/>
        <v>251422.622053695</v>
      </c>
      <c r="CF214" s="7">
        <f t="shared" si="247"/>
        <v>804596.06128433673</v>
      </c>
      <c r="CG214" s="7">
        <f t="shared" si="225"/>
        <v>515377.37794630532</v>
      </c>
      <c r="CH214" s="7">
        <f t="shared" si="201"/>
        <v>1056018.6833380316</v>
      </c>
    </row>
    <row r="215" spans="10:86" x14ac:dyDescent="0.3">
      <c r="J215">
        <v>208</v>
      </c>
      <c r="K215" s="160">
        <v>51167</v>
      </c>
      <c r="L215" s="7">
        <f t="shared" si="202"/>
        <v>544195.28032984701</v>
      </c>
      <c r="M215" s="7">
        <f t="shared" si="203"/>
        <v>5760.7123198624959</v>
      </c>
      <c r="N215" s="7">
        <f t="shared" si="188"/>
        <v>2019.3697675947978</v>
      </c>
      <c r="O215" s="65">
        <f t="shared" si="189"/>
        <v>4.4528936738388904E-2</v>
      </c>
      <c r="P215" s="7">
        <f t="shared" si="190"/>
        <v>3741.342552267698</v>
      </c>
      <c r="Q215" s="65">
        <f t="shared" si="191"/>
        <v>8.2500000000000004E-2</v>
      </c>
      <c r="R215" s="7">
        <f t="shared" si="204"/>
        <v>224624.08943774726</v>
      </c>
      <c r="S215" s="7">
        <f t="shared" si="205"/>
        <v>973604.07309365226</v>
      </c>
      <c r="T215" s="7">
        <f t="shared" si="192"/>
        <v>542175.91056225216</v>
      </c>
      <c r="U215" s="7">
        <f t="shared" si="193"/>
        <v>1198228.1625313996</v>
      </c>
      <c r="W215">
        <v>208</v>
      </c>
      <c r="X215" s="160">
        <v>51167</v>
      </c>
      <c r="Y215" s="7">
        <f t="shared" si="206"/>
        <v>538610.62962621683</v>
      </c>
      <c r="Z215" s="7">
        <f t="shared" si="226"/>
        <v>5626.5067525070672</v>
      </c>
      <c r="AA215" s="7">
        <f t="shared" si="194"/>
        <v>2035.7692216656214</v>
      </c>
      <c r="AB215" s="65">
        <f t="shared" si="207"/>
        <v>4.5356012889943842E-2</v>
      </c>
      <c r="AC215" s="7">
        <f t="shared" si="208"/>
        <v>3590.7375308414457</v>
      </c>
      <c r="AD215" s="65">
        <f t="shared" si="195"/>
        <v>0.08</v>
      </c>
      <c r="AE215" s="7">
        <f t="shared" si="209"/>
        <v>230225.13959544915</v>
      </c>
      <c r="AF215" s="7">
        <f t="shared" si="227"/>
        <v>940088.26492602157</v>
      </c>
      <c r="AG215" s="7">
        <f t="shared" si="196"/>
        <v>536574.86040455126</v>
      </c>
      <c r="AH215" s="7">
        <f t="shared" si="197"/>
        <v>1170313.4045214707</v>
      </c>
      <c r="AJ215">
        <v>208</v>
      </c>
      <c r="AK215" s="160">
        <v>51167</v>
      </c>
      <c r="AL215" s="7">
        <f t="shared" si="228"/>
        <v>532935.13252174621</v>
      </c>
      <c r="AM215" s="7">
        <f t="shared" si="229"/>
        <v>5493.4490989467549</v>
      </c>
      <c r="AN215" s="7">
        <f t="shared" si="230"/>
        <v>2051.5763680771438</v>
      </c>
      <c r="AO215" s="65">
        <f t="shared" si="210"/>
        <v>4.6194958663043593E-2</v>
      </c>
      <c r="AP215" s="7">
        <f t="shared" si="211"/>
        <v>3441.8727308696111</v>
      </c>
      <c r="AQ215" s="65">
        <f t="shared" si="212"/>
        <v>7.7499999999999999E-2</v>
      </c>
      <c r="AR215" s="7">
        <f t="shared" si="231"/>
        <v>235916.44384633077</v>
      </c>
      <c r="AS215" s="7">
        <f t="shared" si="232"/>
        <v>906720.96873459441</v>
      </c>
      <c r="AT215" s="7">
        <f t="shared" si="213"/>
        <v>530883.55615366902</v>
      </c>
      <c r="AU215" s="7">
        <f t="shared" si="198"/>
        <v>1142637.4125809253</v>
      </c>
      <c r="AW215">
        <v>208</v>
      </c>
      <c r="AX215" s="160">
        <v>51167</v>
      </c>
      <c r="AY215" s="7">
        <f t="shared" si="233"/>
        <v>527170.08613025269</v>
      </c>
      <c r="AZ215" s="7">
        <f t="shared" si="234"/>
        <v>5361.5768515826985</v>
      </c>
      <c r="BA215" s="7">
        <f t="shared" si="235"/>
        <v>2066.7638132686193</v>
      </c>
      <c r="BB215" s="65">
        <f t="shared" si="214"/>
        <v>4.7045851826075694E-2</v>
      </c>
      <c r="BC215" s="7">
        <f t="shared" si="215"/>
        <v>3294.8130383140792</v>
      </c>
      <c r="BD215" s="65">
        <f t="shared" si="216"/>
        <v>7.4999999999999997E-2</v>
      </c>
      <c r="BE215" s="7">
        <f t="shared" si="236"/>
        <v>241696.67768301565</v>
      </c>
      <c r="BF215" s="7">
        <f t="shared" si="237"/>
        <v>873511.30744618597</v>
      </c>
      <c r="BG215" s="7">
        <f t="shared" si="217"/>
        <v>525103.32231698406</v>
      </c>
      <c r="BH215" s="7">
        <f t="shared" si="199"/>
        <v>1115207.9851292016</v>
      </c>
      <c r="BJ215">
        <v>208</v>
      </c>
      <c r="BK215" s="160">
        <v>51167</v>
      </c>
      <c r="BL215" s="7">
        <f t="shared" si="238"/>
        <v>521316.95577706845</v>
      </c>
      <c r="BM215" s="7">
        <f t="shared" si="239"/>
        <v>5230.927715470877</v>
      </c>
      <c r="BN215" s="7">
        <f t="shared" si="240"/>
        <v>2081.3044409844219</v>
      </c>
      <c r="BO215" s="65">
        <f t="shared" si="218"/>
        <v>4.7908768389442982E-2</v>
      </c>
      <c r="BP215" s="7">
        <f t="shared" si="219"/>
        <v>3149.6232744864551</v>
      </c>
      <c r="BQ215" s="65">
        <f t="shared" si="220"/>
        <v>7.2499999999999995E-2</v>
      </c>
      <c r="BR215" s="7">
        <f t="shared" si="241"/>
        <v>247564.34866391597</v>
      </c>
      <c r="BS215" s="7">
        <f t="shared" si="242"/>
        <v>840468.61615402554</v>
      </c>
      <c r="BT215" s="7">
        <f t="shared" si="221"/>
        <v>519235.651336084</v>
      </c>
      <c r="BU215" s="7">
        <f t="shared" si="200"/>
        <v>1088032.9648179414</v>
      </c>
      <c r="BW215">
        <v>208</v>
      </c>
      <c r="BX215" s="160">
        <v>51167</v>
      </c>
      <c r="BY215" s="7">
        <f t="shared" si="243"/>
        <v>515377.37794630532</v>
      </c>
      <c r="BZ215" s="7">
        <f t="shared" si="244"/>
        <v>5101.5395330339725</v>
      </c>
      <c r="CA215" s="7">
        <f t="shared" si="245"/>
        <v>2095.171495013858</v>
      </c>
      <c r="CB215" s="65">
        <f t="shared" si="222"/>
        <v>4.8783782556295528E-2</v>
      </c>
      <c r="CC215" s="7">
        <f t="shared" si="223"/>
        <v>3006.3680380201145</v>
      </c>
      <c r="CD215" s="65">
        <f t="shared" si="224"/>
        <v>7.0000000000000007E-2</v>
      </c>
      <c r="CE215" s="7">
        <f t="shared" si="246"/>
        <v>253517.79354870887</v>
      </c>
      <c r="CF215" s="7">
        <f t="shared" si="247"/>
        <v>807602.42932235682</v>
      </c>
      <c r="CG215" s="7">
        <f t="shared" si="225"/>
        <v>513282.20645129145</v>
      </c>
      <c r="CH215" s="7">
        <f t="shared" si="201"/>
        <v>1061120.2228710656</v>
      </c>
    </row>
    <row r="216" spans="10:86" x14ac:dyDescent="0.3">
      <c r="J216">
        <v>209</v>
      </c>
      <c r="K216" s="160">
        <v>51196</v>
      </c>
      <c r="L216" s="7">
        <f t="shared" si="202"/>
        <v>542175.91056225216</v>
      </c>
      <c r="M216" s="7">
        <f t="shared" si="203"/>
        <v>5760.7123198624959</v>
      </c>
      <c r="N216" s="7">
        <f t="shared" si="188"/>
        <v>2033.2529347470122</v>
      </c>
      <c r="O216" s="65">
        <f t="shared" si="189"/>
        <v>4.5002064351515797E-2</v>
      </c>
      <c r="P216" s="7">
        <f t="shared" si="190"/>
        <v>3727.4593851154837</v>
      </c>
      <c r="Q216" s="65">
        <f t="shared" si="191"/>
        <v>8.2500000000000004E-2</v>
      </c>
      <c r="R216" s="7">
        <f t="shared" si="204"/>
        <v>226657.34237249428</v>
      </c>
      <c r="S216" s="7">
        <f t="shared" si="205"/>
        <v>977331.5324787678</v>
      </c>
      <c r="T216" s="7">
        <f t="shared" si="192"/>
        <v>540142.65762750513</v>
      </c>
      <c r="U216" s="7">
        <f t="shared" si="193"/>
        <v>1203988.8748512622</v>
      </c>
      <c r="W216">
        <v>209</v>
      </c>
      <c r="X216" s="160">
        <v>51196</v>
      </c>
      <c r="Y216" s="7">
        <f t="shared" si="206"/>
        <v>536574.86040455126</v>
      </c>
      <c r="Z216" s="7">
        <f t="shared" si="226"/>
        <v>5626.5067525070672</v>
      </c>
      <c r="AA216" s="7">
        <f t="shared" si="194"/>
        <v>2049.3410164767251</v>
      </c>
      <c r="AB216" s="65">
        <f t="shared" si="207"/>
        <v>4.583161458436473E-2</v>
      </c>
      <c r="AC216" s="7">
        <f t="shared" si="208"/>
        <v>3577.165736030342</v>
      </c>
      <c r="AD216" s="65">
        <f t="shared" si="195"/>
        <v>0.08</v>
      </c>
      <c r="AE216" s="7">
        <f t="shared" si="209"/>
        <v>232274.48061192586</v>
      </c>
      <c r="AF216" s="7">
        <f t="shared" si="227"/>
        <v>943665.43066205189</v>
      </c>
      <c r="AG216" s="7">
        <f t="shared" si="196"/>
        <v>534525.51938807452</v>
      </c>
      <c r="AH216" s="7">
        <f t="shared" si="197"/>
        <v>1175939.9112739777</v>
      </c>
      <c r="AJ216">
        <v>209</v>
      </c>
      <c r="AK216" s="160">
        <v>51196</v>
      </c>
      <c r="AL216" s="7">
        <f t="shared" si="228"/>
        <v>530883.55615366902</v>
      </c>
      <c r="AM216" s="7">
        <f t="shared" si="229"/>
        <v>5493.4490989467549</v>
      </c>
      <c r="AN216" s="7">
        <f t="shared" si="230"/>
        <v>2064.8261321209757</v>
      </c>
      <c r="AO216" s="65">
        <f t="shared" si="210"/>
        <v>4.6672972440456449E-2</v>
      </c>
      <c r="AP216" s="7">
        <f t="shared" si="211"/>
        <v>3428.6229668257793</v>
      </c>
      <c r="AQ216" s="65">
        <f t="shared" si="212"/>
        <v>7.7499999999999999E-2</v>
      </c>
      <c r="AR216" s="7">
        <f t="shared" si="231"/>
        <v>237981.26997845175</v>
      </c>
      <c r="AS216" s="7">
        <f t="shared" si="232"/>
        <v>910149.59170142014</v>
      </c>
      <c r="AT216" s="7">
        <f t="shared" si="213"/>
        <v>528818.73002154799</v>
      </c>
      <c r="AU216" s="7">
        <f t="shared" si="198"/>
        <v>1148130.8616798718</v>
      </c>
      <c r="AW216">
        <v>209</v>
      </c>
      <c r="AX216" s="160">
        <v>51196</v>
      </c>
      <c r="AY216" s="7">
        <f t="shared" si="233"/>
        <v>525103.32231698406</v>
      </c>
      <c r="AZ216" s="7">
        <f t="shared" si="234"/>
        <v>5361.5768515826985</v>
      </c>
      <c r="BA216" s="7">
        <f t="shared" si="235"/>
        <v>2079.6810871015482</v>
      </c>
      <c r="BB216" s="65">
        <f t="shared" si="214"/>
        <v>4.7526214336449255E-2</v>
      </c>
      <c r="BC216" s="7">
        <f t="shared" si="215"/>
        <v>3281.8957644811503</v>
      </c>
      <c r="BD216" s="65">
        <f t="shared" si="216"/>
        <v>7.4999999999999997E-2</v>
      </c>
      <c r="BE216" s="7">
        <f t="shared" si="236"/>
        <v>243776.35877011719</v>
      </c>
      <c r="BF216" s="7">
        <f t="shared" si="237"/>
        <v>876793.20321066712</v>
      </c>
      <c r="BG216" s="7">
        <f t="shared" si="217"/>
        <v>523023.64122988249</v>
      </c>
      <c r="BH216" s="7">
        <f t="shared" si="199"/>
        <v>1120569.5619807844</v>
      </c>
      <c r="BJ216">
        <v>209</v>
      </c>
      <c r="BK216" s="160">
        <v>51196</v>
      </c>
      <c r="BL216" s="7">
        <f t="shared" si="238"/>
        <v>519235.651336084</v>
      </c>
      <c r="BM216" s="7">
        <f t="shared" si="239"/>
        <v>5230.927715470877</v>
      </c>
      <c r="BN216" s="7">
        <f t="shared" si="240"/>
        <v>2093.8789886487029</v>
      </c>
      <c r="BO216" s="65">
        <f t="shared" si="218"/>
        <v>4.8391414956059815E-2</v>
      </c>
      <c r="BP216" s="7">
        <f t="shared" si="219"/>
        <v>3137.0487268221741</v>
      </c>
      <c r="BQ216" s="65">
        <f t="shared" si="220"/>
        <v>7.2499999999999995E-2</v>
      </c>
      <c r="BR216" s="7">
        <f t="shared" si="241"/>
        <v>249658.22765256467</v>
      </c>
      <c r="BS216" s="7">
        <f t="shared" si="242"/>
        <v>843605.66488084767</v>
      </c>
      <c r="BT216" s="7">
        <f t="shared" si="221"/>
        <v>517141.7723474353</v>
      </c>
      <c r="BU216" s="7">
        <f t="shared" si="200"/>
        <v>1093263.8925334124</v>
      </c>
      <c r="BW216">
        <v>209</v>
      </c>
      <c r="BX216" s="160">
        <v>51196</v>
      </c>
      <c r="BY216" s="7">
        <f t="shared" si="243"/>
        <v>513282.20645129145</v>
      </c>
      <c r="BZ216" s="7">
        <f t="shared" si="244"/>
        <v>5101.5395330339725</v>
      </c>
      <c r="CA216" s="7">
        <f t="shared" si="245"/>
        <v>2107.3933287347722</v>
      </c>
      <c r="CB216" s="65">
        <f t="shared" si="222"/>
        <v>4.9268647202203517E-2</v>
      </c>
      <c r="CC216" s="7">
        <f t="shared" si="223"/>
        <v>2994.1462042992002</v>
      </c>
      <c r="CD216" s="65">
        <f t="shared" si="224"/>
        <v>7.0000000000000007E-2</v>
      </c>
      <c r="CE216" s="7">
        <f t="shared" si="246"/>
        <v>255625.18687744363</v>
      </c>
      <c r="CF216" s="7">
        <f t="shared" si="247"/>
        <v>810596.575526656</v>
      </c>
      <c r="CG216" s="7">
        <f t="shared" si="225"/>
        <v>511174.81312255666</v>
      </c>
      <c r="CH216" s="7">
        <f t="shared" si="201"/>
        <v>1066221.7624040996</v>
      </c>
    </row>
    <row r="217" spans="10:86" x14ac:dyDescent="0.3">
      <c r="J217">
        <v>210</v>
      </c>
      <c r="K217" s="160">
        <v>51227</v>
      </c>
      <c r="L217" s="7">
        <f t="shared" si="202"/>
        <v>540142.65762750513</v>
      </c>
      <c r="M217" s="7">
        <f t="shared" si="203"/>
        <v>5760.7123198624959</v>
      </c>
      <c r="N217" s="7">
        <f t="shared" si="188"/>
        <v>2047.2315486733983</v>
      </c>
      <c r="O217" s="65">
        <f t="shared" si="189"/>
        <v>4.548201893919402E-2</v>
      </c>
      <c r="P217" s="7">
        <f t="shared" si="190"/>
        <v>3713.4807711890976</v>
      </c>
      <c r="Q217" s="65">
        <f t="shared" si="191"/>
        <v>8.2500000000000004E-2</v>
      </c>
      <c r="R217" s="7">
        <f t="shared" si="204"/>
        <v>228704.57392116767</v>
      </c>
      <c r="S217" s="7">
        <f t="shared" si="205"/>
        <v>981045.01324995689</v>
      </c>
      <c r="T217" s="7">
        <f t="shared" si="192"/>
        <v>538095.42607883178</v>
      </c>
      <c r="U217" s="7">
        <f t="shared" si="193"/>
        <v>1209749.5871711245</v>
      </c>
      <c r="W217">
        <v>210</v>
      </c>
      <c r="X217" s="160">
        <v>51227</v>
      </c>
      <c r="Y217" s="7">
        <f t="shared" si="206"/>
        <v>534525.51938807452</v>
      </c>
      <c r="Z217" s="7">
        <f t="shared" si="226"/>
        <v>5626.5067525070672</v>
      </c>
      <c r="AA217" s="7">
        <f t="shared" si="194"/>
        <v>2063.0032899199036</v>
      </c>
      <c r="AB217" s="65">
        <f t="shared" si="207"/>
        <v>4.631404597366949E-2</v>
      </c>
      <c r="AC217" s="7">
        <f t="shared" si="208"/>
        <v>3563.5034625871635</v>
      </c>
      <c r="AD217" s="65">
        <f t="shared" si="195"/>
        <v>0.08</v>
      </c>
      <c r="AE217" s="7">
        <f t="shared" si="209"/>
        <v>234337.48390184576</v>
      </c>
      <c r="AF217" s="7">
        <f t="shared" si="227"/>
        <v>947228.93412463902</v>
      </c>
      <c r="AG217" s="7">
        <f t="shared" si="196"/>
        <v>532462.51609815459</v>
      </c>
      <c r="AH217" s="7">
        <f t="shared" si="197"/>
        <v>1181566.4180264848</v>
      </c>
      <c r="AJ217">
        <v>210</v>
      </c>
      <c r="AK217" s="160">
        <v>51227</v>
      </c>
      <c r="AL217" s="7">
        <f t="shared" si="228"/>
        <v>528818.73002154799</v>
      </c>
      <c r="AM217" s="7">
        <f t="shared" si="229"/>
        <v>5493.4490989467549</v>
      </c>
      <c r="AN217" s="7">
        <f t="shared" si="230"/>
        <v>2078.1614675575906</v>
      </c>
      <c r="AO217" s="65">
        <f t="shared" si="210"/>
        <v>4.7157818350486436E-2</v>
      </c>
      <c r="AP217" s="7">
        <f t="shared" si="211"/>
        <v>3415.2876313891643</v>
      </c>
      <c r="AQ217" s="65">
        <f t="shared" si="212"/>
        <v>7.7499999999999999E-2</v>
      </c>
      <c r="AR217" s="7">
        <f t="shared" si="231"/>
        <v>240059.43144600934</v>
      </c>
      <c r="AS217" s="7">
        <f t="shared" si="232"/>
        <v>913564.87933280936</v>
      </c>
      <c r="AT217" s="7">
        <f t="shared" si="213"/>
        <v>526740.56855399045</v>
      </c>
      <c r="AU217" s="7">
        <f t="shared" si="198"/>
        <v>1153624.3107788188</v>
      </c>
      <c r="AW217">
        <v>210</v>
      </c>
      <c r="AX217" s="160">
        <v>51227</v>
      </c>
      <c r="AY217" s="7">
        <f t="shared" si="233"/>
        <v>523023.64122988249</v>
      </c>
      <c r="AZ217" s="7">
        <f t="shared" si="234"/>
        <v>5361.5768515826985</v>
      </c>
      <c r="BA217" s="7">
        <f t="shared" si="235"/>
        <v>2092.6790938959334</v>
      </c>
      <c r="BB217" s="65">
        <f t="shared" si="214"/>
        <v>4.801341114849101E-2</v>
      </c>
      <c r="BC217" s="7">
        <f t="shared" si="215"/>
        <v>3268.8977576867651</v>
      </c>
      <c r="BD217" s="65">
        <f t="shared" si="216"/>
        <v>7.4999999999999997E-2</v>
      </c>
      <c r="BE217" s="7">
        <f t="shared" si="236"/>
        <v>245869.03786401314</v>
      </c>
      <c r="BF217" s="7">
        <f t="shared" si="237"/>
        <v>880062.10096835392</v>
      </c>
      <c r="BG217" s="7">
        <f t="shared" si="217"/>
        <v>520930.96213598654</v>
      </c>
      <c r="BH217" s="7">
        <f t="shared" si="199"/>
        <v>1125931.138832367</v>
      </c>
      <c r="BJ217">
        <v>210</v>
      </c>
      <c r="BK217" s="160">
        <v>51227</v>
      </c>
      <c r="BL217" s="7">
        <f t="shared" si="238"/>
        <v>517141.7723474353</v>
      </c>
      <c r="BM217" s="7">
        <f t="shared" si="239"/>
        <v>5230.927715470877</v>
      </c>
      <c r="BN217" s="7">
        <f t="shared" si="240"/>
        <v>2106.5295075384556</v>
      </c>
      <c r="BO217" s="65">
        <f t="shared" si="218"/>
        <v>4.8880897738577025E-2</v>
      </c>
      <c r="BP217" s="7">
        <f t="shared" si="219"/>
        <v>3124.3982079324214</v>
      </c>
      <c r="BQ217" s="65">
        <f t="shared" si="220"/>
        <v>7.2499999999999995E-2</v>
      </c>
      <c r="BR217" s="7">
        <f t="shared" si="241"/>
        <v>251764.75716010312</v>
      </c>
      <c r="BS217" s="7">
        <f t="shared" si="242"/>
        <v>846730.06308878015</v>
      </c>
      <c r="BT217" s="7">
        <f t="shared" si="221"/>
        <v>515035.24283989682</v>
      </c>
      <c r="BU217" s="7">
        <f t="shared" si="200"/>
        <v>1098494.8202488832</v>
      </c>
      <c r="BW217">
        <v>210</v>
      </c>
      <c r="BX217" s="160">
        <v>51227</v>
      </c>
      <c r="BY217" s="7">
        <f t="shared" si="243"/>
        <v>511174.81312255666</v>
      </c>
      <c r="BZ217" s="7">
        <f t="shared" si="244"/>
        <v>5101.5395330339725</v>
      </c>
      <c r="CA217" s="7">
        <f t="shared" si="245"/>
        <v>2119.6864564857251</v>
      </c>
      <c r="CB217" s="65">
        <f t="shared" si="222"/>
        <v>4.9760349737204758E-2</v>
      </c>
      <c r="CC217" s="7">
        <f t="shared" si="223"/>
        <v>2981.8530765482474</v>
      </c>
      <c r="CD217" s="65">
        <f t="shared" si="224"/>
        <v>7.0000000000000007E-2</v>
      </c>
      <c r="CE217" s="7">
        <f t="shared" si="246"/>
        <v>257744.87333392937</v>
      </c>
      <c r="CF217" s="7">
        <f t="shared" si="247"/>
        <v>813578.4286032042</v>
      </c>
      <c r="CG217" s="7">
        <f t="shared" si="225"/>
        <v>509055.12666607095</v>
      </c>
      <c r="CH217" s="7">
        <f t="shared" si="201"/>
        <v>1071323.3019371335</v>
      </c>
    </row>
    <row r="218" spans="10:86" x14ac:dyDescent="0.3">
      <c r="J218">
        <v>211</v>
      </c>
      <c r="K218" s="160">
        <v>51257</v>
      </c>
      <c r="L218" s="7">
        <f t="shared" si="202"/>
        <v>538095.42607883178</v>
      </c>
      <c r="M218" s="7">
        <f t="shared" si="203"/>
        <v>5760.7123198624959</v>
      </c>
      <c r="N218" s="7">
        <f t="shared" si="188"/>
        <v>2061.3062655705276</v>
      </c>
      <c r="O218" s="65">
        <f t="shared" si="189"/>
        <v>4.5968937827809225E-2</v>
      </c>
      <c r="P218" s="7">
        <f t="shared" si="190"/>
        <v>3699.4060542919683</v>
      </c>
      <c r="Q218" s="65">
        <f t="shared" si="191"/>
        <v>8.2500000000000004E-2</v>
      </c>
      <c r="R218" s="7">
        <f t="shared" si="204"/>
        <v>230765.88018673818</v>
      </c>
      <c r="S218" s="7">
        <f t="shared" si="205"/>
        <v>984744.41930424888</v>
      </c>
      <c r="T218" s="7">
        <f t="shared" si="192"/>
        <v>536034.1198132612</v>
      </c>
      <c r="U218" s="7">
        <f t="shared" si="193"/>
        <v>1215510.2994909871</v>
      </c>
      <c r="W218">
        <v>211</v>
      </c>
      <c r="X218" s="160">
        <v>51257</v>
      </c>
      <c r="Y218" s="7">
        <f t="shared" si="206"/>
        <v>532462.51609815459</v>
      </c>
      <c r="Z218" s="7">
        <f t="shared" si="226"/>
        <v>5626.5067525070672</v>
      </c>
      <c r="AA218" s="7">
        <f t="shared" si="194"/>
        <v>2076.7566451860362</v>
      </c>
      <c r="AB218" s="65">
        <f t="shared" si="207"/>
        <v>4.6803444352951334E-2</v>
      </c>
      <c r="AC218" s="7">
        <f t="shared" si="208"/>
        <v>3549.750107321031</v>
      </c>
      <c r="AD218" s="65">
        <f t="shared" si="195"/>
        <v>0.08</v>
      </c>
      <c r="AE218" s="7">
        <f t="shared" si="209"/>
        <v>236414.2405470318</v>
      </c>
      <c r="AF218" s="7">
        <f t="shared" si="227"/>
        <v>950778.6842319601</v>
      </c>
      <c r="AG218" s="7">
        <f t="shared" si="196"/>
        <v>530385.7594529686</v>
      </c>
      <c r="AH218" s="7">
        <f t="shared" si="197"/>
        <v>1187192.9247789918</v>
      </c>
      <c r="AJ218">
        <v>211</v>
      </c>
      <c r="AK218" s="160">
        <v>51257</v>
      </c>
      <c r="AL218" s="7">
        <f t="shared" si="228"/>
        <v>526740.56855399045</v>
      </c>
      <c r="AM218" s="7">
        <f t="shared" si="229"/>
        <v>5493.4490989467549</v>
      </c>
      <c r="AN218" s="7">
        <f t="shared" si="230"/>
        <v>2091.5829270355666</v>
      </c>
      <c r="AO218" s="65">
        <f t="shared" si="210"/>
        <v>4.7649633658042749E-2</v>
      </c>
      <c r="AP218" s="7">
        <f t="shared" si="211"/>
        <v>3401.8661719111883</v>
      </c>
      <c r="AQ218" s="65">
        <f t="shared" si="212"/>
        <v>7.7499999999999999E-2</v>
      </c>
      <c r="AR218" s="7">
        <f t="shared" si="231"/>
        <v>242151.01437304492</v>
      </c>
      <c r="AS218" s="7">
        <f t="shared" si="232"/>
        <v>916966.7455047206</v>
      </c>
      <c r="AT218" s="7">
        <f t="shared" si="213"/>
        <v>524648.98562695493</v>
      </c>
      <c r="AU218" s="7">
        <f t="shared" si="198"/>
        <v>1159117.7598777656</v>
      </c>
      <c r="AW218">
        <v>211</v>
      </c>
      <c r="AX218" s="160">
        <v>51257</v>
      </c>
      <c r="AY218" s="7">
        <f t="shared" si="233"/>
        <v>520930.96213598654</v>
      </c>
      <c r="AZ218" s="7">
        <f t="shared" si="234"/>
        <v>5361.5768515826985</v>
      </c>
      <c r="BA218" s="7">
        <f t="shared" si="235"/>
        <v>2105.758338232783</v>
      </c>
      <c r="BB218" s="65">
        <f t="shared" si="214"/>
        <v>4.8507579498023805E-2</v>
      </c>
      <c r="BC218" s="7">
        <f t="shared" si="215"/>
        <v>3255.8185133499155</v>
      </c>
      <c r="BD218" s="65">
        <f t="shared" si="216"/>
        <v>7.4999999999999997E-2</v>
      </c>
      <c r="BE218" s="7">
        <f t="shared" si="236"/>
        <v>247974.79620224593</v>
      </c>
      <c r="BF218" s="7">
        <f t="shared" si="237"/>
        <v>883317.91948170378</v>
      </c>
      <c r="BG218" s="7">
        <f t="shared" si="217"/>
        <v>518825.20379775378</v>
      </c>
      <c r="BH218" s="7">
        <f t="shared" si="199"/>
        <v>1131292.7156839496</v>
      </c>
      <c r="BJ218">
        <v>211</v>
      </c>
      <c r="BK218" s="160">
        <v>51257</v>
      </c>
      <c r="BL218" s="7">
        <f t="shared" si="238"/>
        <v>515035.24283989682</v>
      </c>
      <c r="BM218" s="7">
        <f t="shared" si="239"/>
        <v>5230.927715470877</v>
      </c>
      <c r="BN218" s="7">
        <f t="shared" si="240"/>
        <v>2119.2564566465003</v>
      </c>
      <c r="BO218" s="65">
        <f t="shared" si="218"/>
        <v>4.9377353944812422E-2</v>
      </c>
      <c r="BP218" s="7">
        <f t="shared" si="219"/>
        <v>3111.6712588243768</v>
      </c>
      <c r="BQ218" s="65">
        <f t="shared" si="220"/>
        <v>7.2499999999999995E-2</v>
      </c>
      <c r="BR218" s="7">
        <f t="shared" si="241"/>
        <v>253884.01361674961</v>
      </c>
      <c r="BS218" s="7">
        <f t="shared" si="242"/>
        <v>849841.73434760456</v>
      </c>
      <c r="BT218" s="7">
        <f t="shared" si="221"/>
        <v>512915.98638325033</v>
      </c>
      <c r="BU218" s="7">
        <f t="shared" si="200"/>
        <v>1103725.7479643542</v>
      </c>
      <c r="BW218">
        <v>211</v>
      </c>
      <c r="BX218" s="160">
        <v>51257</v>
      </c>
      <c r="BY218" s="7">
        <f t="shared" si="243"/>
        <v>509055.12666607095</v>
      </c>
      <c r="BZ218" s="7">
        <f t="shared" si="244"/>
        <v>5101.5395330339725</v>
      </c>
      <c r="CA218" s="7">
        <f t="shared" si="245"/>
        <v>2132.0512941485586</v>
      </c>
      <c r="CB218" s="65">
        <f t="shared" si="222"/>
        <v>5.0259027342171636E-2</v>
      </c>
      <c r="CC218" s="7">
        <f t="shared" si="223"/>
        <v>2969.4882388854139</v>
      </c>
      <c r="CD218" s="65">
        <f t="shared" si="224"/>
        <v>7.0000000000000007E-2</v>
      </c>
      <c r="CE218" s="7">
        <f t="shared" si="246"/>
        <v>259876.92462807792</v>
      </c>
      <c r="CF218" s="7">
        <f t="shared" si="247"/>
        <v>816547.91684208962</v>
      </c>
      <c r="CG218" s="7">
        <f t="shared" si="225"/>
        <v>506923.0753719224</v>
      </c>
      <c r="CH218" s="7">
        <f t="shared" si="201"/>
        <v>1076424.8414701675</v>
      </c>
    </row>
    <row r="219" spans="10:86" x14ac:dyDescent="0.3">
      <c r="J219">
        <v>212</v>
      </c>
      <c r="K219" s="160">
        <v>51288</v>
      </c>
      <c r="L219" s="7">
        <f t="shared" si="202"/>
        <v>536034.1198132612</v>
      </c>
      <c r="M219" s="7">
        <f t="shared" si="203"/>
        <v>5760.7123198624959</v>
      </c>
      <c r="N219" s="7">
        <f t="shared" si="188"/>
        <v>2075.477746146325</v>
      </c>
      <c r="O219" s="65">
        <f t="shared" si="189"/>
        <v>4.6462962026432832E-2</v>
      </c>
      <c r="P219" s="7">
        <f t="shared" si="190"/>
        <v>3685.2345737161709</v>
      </c>
      <c r="Q219" s="65">
        <f t="shared" si="191"/>
        <v>8.2500000000000004E-2</v>
      </c>
      <c r="R219" s="7">
        <f t="shared" si="204"/>
        <v>232841.35793288451</v>
      </c>
      <c r="S219" s="7">
        <f t="shared" si="205"/>
        <v>988429.65387796506</v>
      </c>
      <c r="T219" s="7">
        <f t="shared" si="192"/>
        <v>533958.64206711482</v>
      </c>
      <c r="U219" s="7">
        <f t="shared" si="193"/>
        <v>1221271.0118108497</v>
      </c>
      <c r="W219">
        <v>212</v>
      </c>
      <c r="X219" s="160">
        <v>51288</v>
      </c>
      <c r="Y219" s="7">
        <f t="shared" si="206"/>
        <v>530385.7594529686</v>
      </c>
      <c r="Z219" s="7">
        <f t="shared" si="226"/>
        <v>5626.5067525070672</v>
      </c>
      <c r="AA219" s="7">
        <f t="shared" si="194"/>
        <v>2090.6016894872764</v>
      </c>
      <c r="AB219" s="65">
        <f t="shared" si="207"/>
        <v>4.7299950699509492E-2</v>
      </c>
      <c r="AC219" s="7">
        <f t="shared" si="208"/>
        <v>3535.9050630197908</v>
      </c>
      <c r="AD219" s="65">
        <f t="shared" si="195"/>
        <v>0.08</v>
      </c>
      <c r="AE219" s="7">
        <f t="shared" si="209"/>
        <v>238504.84223651909</v>
      </c>
      <c r="AF219" s="7">
        <f t="shared" si="227"/>
        <v>954314.58929497993</v>
      </c>
      <c r="AG219" s="7">
        <f t="shared" si="196"/>
        <v>528295.15776348137</v>
      </c>
      <c r="AH219" s="7">
        <f t="shared" si="197"/>
        <v>1192819.4315314991</v>
      </c>
      <c r="AJ219">
        <v>212</v>
      </c>
      <c r="AK219" s="160">
        <v>51288</v>
      </c>
      <c r="AL219" s="7">
        <f t="shared" si="228"/>
        <v>524648.98562695493</v>
      </c>
      <c r="AM219" s="7">
        <f t="shared" si="229"/>
        <v>5493.4490989467549</v>
      </c>
      <c r="AN219" s="7">
        <f t="shared" si="230"/>
        <v>2105.0910667726712</v>
      </c>
      <c r="AO219" s="65">
        <f t="shared" si="210"/>
        <v>4.8148559309773714E-2</v>
      </c>
      <c r="AP219" s="7">
        <f t="shared" si="211"/>
        <v>3388.3580321740837</v>
      </c>
      <c r="AQ219" s="65">
        <f t="shared" si="212"/>
        <v>7.7499999999999999E-2</v>
      </c>
      <c r="AR219" s="7">
        <f t="shared" si="231"/>
        <v>244256.10543981759</v>
      </c>
      <c r="AS219" s="7">
        <f t="shared" si="232"/>
        <v>920355.10353689466</v>
      </c>
      <c r="AT219" s="7">
        <f t="shared" si="213"/>
        <v>522543.89456018223</v>
      </c>
      <c r="AU219" s="7">
        <f t="shared" si="198"/>
        <v>1164611.2089767123</v>
      </c>
      <c r="AW219">
        <v>212</v>
      </c>
      <c r="AX219" s="160">
        <v>51288</v>
      </c>
      <c r="AY219" s="7">
        <f t="shared" si="233"/>
        <v>518825.20379775378</v>
      </c>
      <c r="AZ219" s="7">
        <f t="shared" si="234"/>
        <v>5361.5768515826985</v>
      </c>
      <c r="BA219" s="7">
        <f t="shared" si="235"/>
        <v>2118.9193278467378</v>
      </c>
      <c r="BB219" s="65">
        <f t="shared" si="214"/>
        <v>4.9008860302154303E-2</v>
      </c>
      <c r="BC219" s="7">
        <f t="shared" si="215"/>
        <v>3242.6575237359607</v>
      </c>
      <c r="BD219" s="65">
        <f t="shared" si="216"/>
        <v>7.4999999999999997E-2</v>
      </c>
      <c r="BE219" s="7">
        <f t="shared" si="236"/>
        <v>250093.71553009265</v>
      </c>
      <c r="BF219" s="7">
        <f t="shared" si="237"/>
        <v>886560.57700543979</v>
      </c>
      <c r="BG219" s="7">
        <f t="shared" si="217"/>
        <v>516706.28446990706</v>
      </c>
      <c r="BH219" s="7">
        <f t="shared" si="199"/>
        <v>1136654.2925355325</v>
      </c>
      <c r="BJ219">
        <v>212</v>
      </c>
      <c r="BK219" s="160">
        <v>51288</v>
      </c>
      <c r="BL219" s="7">
        <f t="shared" si="238"/>
        <v>512915.98638325033</v>
      </c>
      <c r="BM219" s="7">
        <f t="shared" si="239"/>
        <v>5230.927715470877</v>
      </c>
      <c r="BN219" s="7">
        <f t="shared" si="240"/>
        <v>2132.0602977387398</v>
      </c>
      <c r="BO219" s="65">
        <f t="shared" si="218"/>
        <v>4.9880924463422745E-2</v>
      </c>
      <c r="BP219" s="7">
        <f t="shared" si="219"/>
        <v>3098.8674177321373</v>
      </c>
      <c r="BQ219" s="65">
        <f t="shared" si="220"/>
        <v>7.2499999999999995E-2</v>
      </c>
      <c r="BR219" s="7">
        <f t="shared" si="241"/>
        <v>256016.07391448834</v>
      </c>
      <c r="BS219" s="7">
        <f t="shared" si="242"/>
        <v>852940.6017653367</v>
      </c>
      <c r="BT219" s="7">
        <f t="shared" si="221"/>
        <v>510783.92608551157</v>
      </c>
      <c r="BU219" s="7">
        <f t="shared" si="200"/>
        <v>1108956.675679825</v>
      </c>
      <c r="BW219">
        <v>212</v>
      </c>
      <c r="BX219" s="160">
        <v>51288</v>
      </c>
      <c r="BY219" s="7">
        <f t="shared" si="243"/>
        <v>506923.0753719224</v>
      </c>
      <c r="BZ219" s="7">
        <f t="shared" si="244"/>
        <v>5101.5395330339725</v>
      </c>
      <c r="CA219" s="7">
        <f t="shared" si="245"/>
        <v>2144.4882600310916</v>
      </c>
      <c r="CB219" s="65">
        <f t="shared" si="222"/>
        <v>5.0764820878379871E-2</v>
      </c>
      <c r="CC219" s="7">
        <f t="shared" si="223"/>
        <v>2957.0512730028809</v>
      </c>
      <c r="CD219" s="65">
        <f t="shared" si="224"/>
        <v>7.0000000000000007E-2</v>
      </c>
      <c r="CE219" s="7">
        <f t="shared" si="246"/>
        <v>262021.41288810901</v>
      </c>
      <c r="CF219" s="7">
        <f t="shared" si="247"/>
        <v>819504.96811509249</v>
      </c>
      <c r="CG219" s="7">
        <f t="shared" si="225"/>
        <v>504778.58711189131</v>
      </c>
      <c r="CH219" s="7">
        <f t="shared" si="201"/>
        <v>1081526.3810032015</v>
      </c>
    </row>
    <row r="220" spans="10:86" x14ac:dyDescent="0.3">
      <c r="J220">
        <v>213</v>
      </c>
      <c r="K220" s="160">
        <v>51318</v>
      </c>
      <c r="L220" s="7">
        <f t="shared" si="202"/>
        <v>533958.64206711482</v>
      </c>
      <c r="M220" s="7">
        <f t="shared" si="203"/>
        <v>5760.7123198624959</v>
      </c>
      <c r="N220" s="7">
        <f t="shared" si="188"/>
        <v>2089.7466556510813</v>
      </c>
      <c r="O220" s="65">
        <f t="shared" si="189"/>
        <v>4.6964236351213468E-2</v>
      </c>
      <c r="P220" s="7">
        <f t="shared" si="190"/>
        <v>3670.9656642114146</v>
      </c>
      <c r="Q220" s="65">
        <f t="shared" si="191"/>
        <v>8.2500000000000004E-2</v>
      </c>
      <c r="R220" s="7">
        <f t="shared" si="204"/>
        <v>234931.10458853559</v>
      </c>
      <c r="S220" s="7">
        <f t="shared" si="205"/>
        <v>992100.61954217649</v>
      </c>
      <c r="T220" s="7">
        <f t="shared" si="192"/>
        <v>531868.89541146369</v>
      </c>
      <c r="U220" s="7">
        <f t="shared" si="193"/>
        <v>1227031.724130712</v>
      </c>
      <c r="W220">
        <v>213</v>
      </c>
      <c r="X220" s="160">
        <v>51318</v>
      </c>
      <c r="Y220" s="7">
        <f t="shared" si="206"/>
        <v>528295.15776348137</v>
      </c>
      <c r="Z220" s="7">
        <f t="shared" si="226"/>
        <v>5626.5067525070672</v>
      </c>
      <c r="AA220" s="7">
        <f t="shared" si="194"/>
        <v>2104.5390340838576</v>
      </c>
      <c r="AB220" s="65">
        <f t="shared" si="207"/>
        <v>4.7803709797228082E-2</v>
      </c>
      <c r="AC220" s="7">
        <f t="shared" si="208"/>
        <v>3521.9677184232096</v>
      </c>
      <c r="AD220" s="65">
        <f t="shared" si="195"/>
        <v>0.08</v>
      </c>
      <c r="AE220" s="7">
        <f t="shared" si="209"/>
        <v>240609.38127060296</v>
      </c>
      <c r="AF220" s="7">
        <f t="shared" si="227"/>
        <v>957836.55701340316</v>
      </c>
      <c r="AG220" s="7">
        <f t="shared" si="196"/>
        <v>526190.61872939754</v>
      </c>
      <c r="AH220" s="7">
        <f t="shared" si="197"/>
        <v>1198445.9382840062</v>
      </c>
      <c r="AJ220">
        <v>213</v>
      </c>
      <c r="AK220" s="160">
        <v>51318</v>
      </c>
      <c r="AL220" s="7">
        <f t="shared" si="228"/>
        <v>522543.89456018223</v>
      </c>
      <c r="AM220" s="7">
        <f t="shared" si="229"/>
        <v>5493.4490989467549</v>
      </c>
      <c r="AN220" s="7">
        <f t="shared" si="230"/>
        <v>2118.6864465789113</v>
      </c>
      <c r="AO220" s="65">
        <f t="shared" si="210"/>
        <v>4.8654740058433087E-2</v>
      </c>
      <c r="AP220" s="7">
        <f t="shared" si="211"/>
        <v>3374.7626523678437</v>
      </c>
      <c r="AQ220" s="65">
        <f t="shared" si="212"/>
        <v>7.7499999999999999E-2</v>
      </c>
      <c r="AR220" s="7">
        <f t="shared" si="231"/>
        <v>246374.7918863965</v>
      </c>
      <c r="AS220" s="7">
        <f t="shared" si="232"/>
        <v>923729.86618926248</v>
      </c>
      <c r="AT220" s="7">
        <f t="shared" si="213"/>
        <v>520425.20811360329</v>
      </c>
      <c r="AU220" s="7">
        <f t="shared" si="198"/>
        <v>1170104.6580756591</v>
      </c>
      <c r="AW220">
        <v>213</v>
      </c>
      <c r="AX220" s="160">
        <v>51318</v>
      </c>
      <c r="AY220" s="7">
        <f t="shared" si="233"/>
        <v>516706.28446990706</v>
      </c>
      <c r="AZ220" s="7">
        <f t="shared" si="234"/>
        <v>5361.5768515826985</v>
      </c>
      <c r="BA220" s="7">
        <f t="shared" si="235"/>
        <v>2132.1625736457795</v>
      </c>
      <c r="BB220" s="65">
        <f t="shared" si="214"/>
        <v>4.9517398283626793E-2</v>
      </c>
      <c r="BC220" s="7">
        <f t="shared" si="215"/>
        <v>3229.414277936919</v>
      </c>
      <c r="BD220" s="65">
        <f t="shared" si="216"/>
        <v>7.4999999999999997E-2</v>
      </c>
      <c r="BE220" s="7">
        <f t="shared" si="236"/>
        <v>252225.87810373845</v>
      </c>
      <c r="BF220" s="7">
        <f t="shared" si="237"/>
        <v>889789.9912833767</v>
      </c>
      <c r="BG220" s="7">
        <f t="shared" si="217"/>
        <v>514574.12189626129</v>
      </c>
      <c r="BH220" s="7">
        <f t="shared" si="199"/>
        <v>1142015.8693871151</v>
      </c>
      <c r="BJ220">
        <v>213</v>
      </c>
      <c r="BK220" s="160">
        <v>51318</v>
      </c>
      <c r="BL220" s="7">
        <f t="shared" si="238"/>
        <v>510783.92608551157</v>
      </c>
      <c r="BM220" s="7">
        <f t="shared" si="239"/>
        <v>5230.927715470877</v>
      </c>
      <c r="BN220" s="7">
        <f t="shared" si="240"/>
        <v>2144.9414953709115</v>
      </c>
      <c r="BO220" s="65">
        <f t="shared" si="218"/>
        <v>5.0391753988244845E-2</v>
      </c>
      <c r="BP220" s="7">
        <f t="shared" si="219"/>
        <v>3085.9862200999655</v>
      </c>
      <c r="BQ220" s="65">
        <f t="shared" si="220"/>
        <v>7.2499999999999995E-2</v>
      </c>
      <c r="BR220" s="7">
        <f t="shared" si="241"/>
        <v>258161.01540985925</v>
      </c>
      <c r="BS220" s="7">
        <f t="shared" si="242"/>
        <v>856026.58798543666</v>
      </c>
      <c r="BT220" s="7">
        <f t="shared" si="221"/>
        <v>508638.98459014064</v>
      </c>
      <c r="BU220" s="7">
        <f t="shared" si="200"/>
        <v>1114187.6033952958</v>
      </c>
      <c r="BW220">
        <v>213</v>
      </c>
      <c r="BX220" s="160">
        <v>51318</v>
      </c>
      <c r="BY220" s="7">
        <f t="shared" si="243"/>
        <v>504778.58711189131</v>
      </c>
      <c r="BZ220" s="7">
        <f t="shared" si="244"/>
        <v>5101.5395330339725</v>
      </c>
      <c r="CA220" s="7">
        <f t="shared" si="245"/>
        <v>2156.997774881273</v>
      </c>
      <c r="CB220" s="65">
        <f t="shared" si="222"/>
        <v>5.1277875011837074E-2</v>
      </c>
      <c r="CC220" s="7">
        <f t="shared" si="223"/>
        <v>2944.5417581526995</v>
      </c>
      <c r="CD220" s="65">
        <f t="shared" si="224"/>
        <v>7.0000000000000007E-2</v>
      </c>
      <c r="CE220" s="7">
        <f t="shared" si="246"/>
        <v>264178.4106629903</v>
      </c>
      <c r="CF220" s="7">
        <f t="shared" si="247"/>
        <v>822449.50987324514</v>
      </c>
      <c r="CG220" s="7">
        <f t="shared" si="225"/>
        <v>502621.58933701005</v>
      </c>
      <c r="CH220" s="7">
        <f t="shared" si="201"/>
        <v>1086627.9205362354</v>
      </c>
    </row>
    <row r="221" spans="10:86" x14ac:dyDescent="0.3">
      <c r="J221">
        <v>214</v>
      </c>
      <c r="K221" s="160">
        <v>51349</v>
      </c>
      <c r="L221" s="7">
        <f t="shared" si="202"/>
        <v>531868.89541146369</v>
      </c>
      <c r="M221" s="7">
        <f t="shared" si="203"/>
        <v>5760.7123198624959</v>
      </c>
      <c r="N221" s="7">
        <f t="shared" si="188"/>
        <v>2104.1136639086831</v>
      </c>
      <c r="O221" s="65">
        <f t="shared" si="189"/>
        <v>4.7472909554845885E-2</v>
      </c>
      <c r="P221" s="7">
        <f t="shared" si="190"/>
        <v>3656.5986559538128</v>
      </c>
      <c r="Q221" s="65">
        <f t="shared" si="191"/>
        <v>8.2500000000000004E-2</v>
      </c>
      <c r="R221" s="7">
        <f t="shared" si="204"/>
        <v>237035.21825244426</v>
      </c>
      <c r="S221" s="7">
        <f t="shared" si="205"/>
        <v>995757.21819813026</v>
      </c>
      <c r="T221" s="7">
        <f t="shared" si="192"/>
        <v>529764.78174755501</v>
      </c>
      <c r="U221" s="7">
        <f t="shared" si="193"/>
        <v>1232792.4364505745</v>
      </c>
      <c r="W221">
        <v>214</v>
      </c>
      <c r="X221" s="160">
        <v>51349</v>
      </c>
      <c r="Y221" s="7">
        <f t="shared" si="206"/>
        <v>526190.61872939754</v>
      </c>
      <c r="Z221" s="7">
        <f t="shared" si="226"/>
        <v>5626.5067525070672</v>
      </c>
      <c r="AA221" s="7">
        <f t="shared" si="194"/>
        <v>2118.5692943110835</v>
      </c>
      <c r="AB221" s="65">
        <f t="shared" si="207"/>
        <v>4.8314870366031985E-2</v>
      </c>
      <c r="AC221" s="7">
        <f t="shared" si="208"/>
        <v>3507.9374581959837</v>
      </c>
      <c r="AD221" s="65">
        <f t="shared" si="195"/>
        <v>0.08</v>
      </c>
      <c r="AE221" s="7">
        <f t="shared" si="209"/>
        <v>242727.95056491403</v>
      </c>
      <c r="AF221" s="7">
        <f t="shared" si="227"/>
        <v>961344.49447159912</v>
      </c>
      <c r="AG221" s="7">
        <f t="shared" si="196"/>
        <v>524072.04943508643</v>
      </c>
      <c r="AH221" s="7">
        <f t="shared" si="197"/>
        <v>1204072.4450365133</v>
      </c>
      <c r="AJ221">
        <v>214</v>
      </c>
      <c r="AK221" s="160">
        <v>51349</v>
      </c>
      <c r="AL221" s="7">
        <f t="shared" si="228"/>
        <v>520425.20811360329</v>
      </c>
      <c r="AM221" s="7">
        <f t="shared" si="229"/>
        <v>5493.4490989467549</v>
      </c>
      <c r="AN221" s="7">
        <f t="shared" si="230"/>
        <v>2132.3696298797336</v>
      </c>
      <c r="AO221" s="65">
        <f t="shared" si="210"/>
        <v>4.9168324592322815E-2</v>
      </c>
      <c r="AP221" s="7">
        <f t="shared" si="211"/>
        <v>3361.0794690670214</v>
      </c>
      <c r="AQ221" s="65">
        <f t="shared" si="212"/>
        <v>7.7499999999999999E-2</v>
      </c>
      <c r="AR221" s="7">
        <f t="shared" si="231"/>
        <v>248507.16151627625</v>
      </c>
      <c r="AS221" s="7">
        <f t="shared" si="232"/>
        <v>927090.94565832953</v>
      </c>
      <c r="AT221" s="7">
        <f t="shared" si="213"/>
        <v>518292.83848372358</v>
      </c>
      <c r="AU221" s="7">
        <f t="shared" si="198"/>
        <v>1175598.1071746058</v>
      </c>
      <c r="AW221">
        <v>214</v>
      </c>
      <c r="AX221" s="160">
        <v>51349</v>
      </c>
      <c r="AY221" s="7">
        <f t="shared" si="233"/>
        <v>514574.12189626129</v>
      </c>
      <c r="AZ221" s="7">
        <f t="shared" si="234"/>
        <v>5361.5768515826985</v>
      </c>
      <c r="BA221" s="7">
        <f t="shared" si="235"/>
        <v>2145.4885897310655</v>
      </c>
      <c r="BB221" s="65">
        <f t="shared" si="214"/>
        <v>5.0033342100252717E-2</v>
      </c>
      <c r="BC221" s="7">
        <f t="shared" si="215"/>
        <v>3216.088261851633</v>
      </c>
      <c r="BD221" s="65">
        <f t="shared" si="216"/>
        <v>7.4999999999999997E-2</v>
      </c>
      <c r="BE221" s="7">
        <f t="shared" si="236"/>
        <v>254371.36669346952</v>
      </c>
      <c r="BF221" s="7">
        <f t="shared" si="237"/>
        <v>893006.07954522828</v>
      </c>
      <c r="BG221" s="7">
        <f t="shared" si="217"/>
        <v>512428.63330653025</v>
      </c>
      <c r="BH221" s="7">
        <f t="shared" si="199"/>
        <v>1147377.4462386977</v>
      </c>
      <c r="BJ221">
        <v>214</v>
      </c>
      <c r="BK221" s="160">
        <v>51349</v>
      </c>
      <c r="BL221" s="7">
        <f t="shared" si="238"/>
        <v>508638.98459014064</v>
      </c>
      <c r="BM221" s="7">
        <f t="shared" si="239"/>
        <v>5230.927715470877</v>
      </c>
      <c r="BN221" s="7">
        <f t="shared" si="240"/>
        <v>2157.900516905444</v>
      </c>
      <c r="BO221" s="65">
        <f t="shared" si="218"/>
        <v>5.0909991147712094E-2</v>
      </c>
      <c r="BP221" s="7">
        <f t="shared" si="219"/>
        <v>3073.0271985654331</v>
      </c>
      <c r="BQ221" s="65">
        <f t="shared" si="220"/>
        <v>7.2499999999999995E-2</v>
      </c>
      <c r="BR221" s="7">
        <f t="shared" si="241"/>
        <v>260318.91592676469</v>
      </c>
      <c r="BS221" s="7">
        <f t="shared" si="242"/>
        <v>859099.61518400209</v>
      </c>
      <c r="BT221" s="7">
        <f t="shared" si="221"/>
        <v>506481.08407323516</v>
      </c>
      <c r="BU221" s="7">
        <f t="shared" si="200"/>
        <v>1119418.5311107668</v>
      </c>
      <c r="BW221">
        <v>214</v>
      </c>
      <c r="BX221" s="160">
        <v>51349</v>
      </c>
      <c r="BY221" s="7">
        <f t="shared" si="243"/>
        <v>502621.58933701005</v>
      </c>
      <c r="BZ221" s="7">
        <f t="shared" si="244"/>
        <v>5101.5395330339725</v>
      </c>
      <c r="CA221" s="7">
        <f t="shared" si="245"/>
        <v>2169.5802619014139</v>
      </c>
      <c r="CB221" s="65">
        <f t="shared" si="222"/>
        <v>5.1798338342685893E-2</v>
      </c>
      <c r="CC221" s="7">
        <f t="shared" si="223"/>
        <v>2931.9592711325586</v>
      </c>
      <c r="CD221" s="65">
        <f t="shared" si="224"/>
        <v>7.0000000000000007E-2</v>
      </c>
      <c r="CE221" s="7">
        <f t="shared" si="246"/>
        <v>266347.99092489172</v>
      </c>
      <c r="CF221" s="7">
        <f t="shared" si="247"/>
        <v>825381.46914437774</v>
      </c>
      <c r="CG221" s="7">
        <f t="shared" si="225"/>
        <v>500452.00907510862</v>
      </c>
      <c r="CH221" s="7">
        <f t="shared" si="201"/>
        <v>1091729.4600692694</v>
      </c>
    </row>
    <row r="222" spans="10:86" x14ac:dyDescent="0.3">
      <c r="J222">
        <v>215</v>
      </c>
      <c r="K222" s="160">
        <v>51380</v>
      </c>
      <c r="L222" s="7">
        <f t="shared" si="202"/>
        <v>529764.78174755501</v>
      </c>
      <c r="M222" s="7">
        <f t="shared" si="203"/>
        <v>5760.7123198624959</v>
      </c>
      <c r="N222" s="7">
        <f t="shared" si="188"/>
        <v>2118.5794453480553</v>
      </c>
      <c r="O222" s="65">
        <f t="shared" si="189"/>
        <v>4.7989134461360404E-2</v>
      </c>
      <c r="P222" s="7">
        <f t="shared" si="190"/>
        <v>3642.1328745144406</v>
      </c>
      <c r="Q222" s="65">
        <f t="shared" si="191"/>
        <v>8.2500000000000004E-2</v>
      </c>
      <c r="R222" s="7">
        <f t="shared" si="204"/>
        <v>239153.79769779232</v>
      </c>
      <c r="S222" s="7">
        <f t="shared" si="205"/>
        <v>999399.3510726447</v>
      </c>
      <c r="T222" s="7">
        <f t="shared" si="192"/>
        <v>527646.20230220701</v>
      </c>
      <c r="U222" s="7">
        <f t="shared" si="193"/>
        <v>1238553.1487704371</v>
      </c>
      <c r="W222">
        <v>215</v>
      </c>
      <c r="X222" s="160">
        <v>51380</v>
      </c>
      <c r="Y222" s="7">
        <f t="shared" si="206"/>
        <v>524072.04943508643</v>
      </c>
      <c r="Z222" s="7">
        <f t="shared" si="226"/>
        <v>5626.5067525070672</v>
      </c>
      <c r="AA222" s="7">
        <f t="shared" si="194"/>
        <v>2132.693089606491</v>
      </c>
      <c r="AB222" s="65">
        <f t="shared" si="207"/>
        <v>4.8833585196662643E-2</v>
      </c>
      <c r="AC222" s="7">
        <f t="shared" si="208"/>
        <v>3493.8136629005762</v>
      </c>
      <c r="AD222" s="65">
        <f t="shared" si="195"/>
        <v>0.08</v>
      </c>
      <c r="AE222" s="7">
        <f t="shared" si="209"/>
        <v>244860.64365452054</v>
      </c>
      <c r="AF222" s="7">
        <f t="shared" si="227"/>
        <v>964838.3081344997</v>
      </c>
      <c r="AG222" s="7">
        <f t="shared" si="196"/>
        <v>521939.35634547996</v>
      </c>
      <c r="AH222" s="7">
        <f t="shared" si="197"/>
        <v>1209698.9517890203</v>
      </c>
      <c r="AJ222">
        <v>215</v>
      </c>
      <c r="AK222" s="160">
        <v>51380</v>
      </c>
      <c r="AL222" s="7">
        <f t="shared" si="228"/>
        <v>518292.83848372358</v>
      </c>
      <c r="AM222" s="7">
        <f t="shared" si="229"/>
        <v>5493.4490989467549</v>
      </c>
      <c r="AN222" s="7">
        <f t="shared" si="230"/>
        <v>2146.1411837393734</v>
      </c>
      <c r="AO222" s="65">
        <f t="shared" si="210"/>
        <v>4.968946567005527E-2</v>
      </c>
      <c r="AP222" s="7">
        <f t="shared" si="211"/>
        <v>3347.3079152073815</v>
      </c>
      <c r="AQ222" s="65">
        <f t="shared" si="212"/>
        <v>7.7499999999999999E-2</v>
      </c>
      <c r="AR222" s="7">
        <f t="shared" si="231"/>
        <v>250653.30270001563</v>
      </c>
      <c r="AS222" s="7">
        <f t="shared" si="232"/>
        <v>930438.25357353687</v>
      </c>
      <c r="AT222" s="7">
        <f t="shared" si="213"/>
        <v>516146.69729998423</v>
      </c>
      <c r="AU222" s="7">
        <f t="shared" si="198"/>
        <v>1181091.5562735526</v>
      </c>
      <c r="AW222">
        <v>215</v>
      </c>
      <c r="AX222" s="160">
        <v>51380</v>
      </c>
      <c r="AY222" s="7">
        <f t="shared" si="233"/>
        <v>512428.63330653025</v>
      </c>
      <c r="AZ222" s="7">
        <f t="shared" si="234"/>
        <v>5361.5768515826985</v>
      </c>
      <c r="BA222" s="7">
        <f t="shared" si="235"/>
        <v>2158.8978934168849</v>
      </c>
      <c r="BB222" s="65">
        <f t="shared" si="214"/>
        <v>5.0556844479659316E-2</v>
      </c>
      <c r="BC222" s="7">
        <f t="shared" si="215"/>
        <v>3202.6789581658136</v>
      </c>
      <c r="BD222" s="65">
        <f t="shared" si="216"/>
        <v>7.4999999999999997E-2</v>
      </c>
      <c r="BE222" s="7">
        <f t="shared" si="236"/>
        <v>256530.26458688642</v>
      </c>
      <c r="BF222" s="7">
        <f t="shared" si="237"/>
        <v>896208.75850339408</v>
      </c>
      <c r="BG222" s="7">
        <f t="shared" si="217"/>
        <v>510269.73541311338</v>
      </c>
      <c r="BH222" s="7">
        <f t="shared" si="199"/>
        <v>1152739.0230902806</v>
      </c>
      <c r="BJ222">
        <v>215</v>
      </c>
      <c r="BK222" s="160">
        <v>51380</v>
      </c>
      <c r="BL222" s="7">
        <f t="shared" si="238"/>
        <v>506481.08407323516</v>
      </c>
      <c r="BM222" s="7">
        <f t="shared" si="239"/>
        <v>5230.927715470877</v>
      </c>
      <c r="BN222" s="7">
        <f t="shared" si="240"/>
        <v>2170.9378325284147</v>
      </c>
      <c r="BO222" s="65">
        <f t="shared" si="218"/>
        <v>5.1435788639589294E-2</v>
      </c>
      <c r="BP222" s="7">
        <f t="shared" si="219"/>
        <v>3059.9898829424624</v>
      </c>
      <c r="BQ222" s="65">
        <f t="shared" si="220"/>
        <v>7.2499999999999995E-2</v>
      </c>
      <c r="BR222" s="7">
        <f t="shared" si="241"/>
        <v>262489.8537592931</v>
      </c>
      <c r="BS222" s="7">
        <f t="shared" si="242"/>
        <v>862159.6050669445</v>
      </c>
      <c r="BT222" s="7">
        <f t="shared" si="221"/>
        <v>504310.14624070673</v>
      </c>
      <c r="BU222" s="7">
        <f t="shared" si="200"/>
        <v>1124649.4588262376</v>
      </c>
      <c r="BW222">
        <v>215</v>
      </c>
      <c r="BX222" s="160">
        <v>51380</v>
      </c>
      <c r="BY222" s="7">
        <f t="shared" si="243"/>
        <v>500452.00907510862</v>
      </c>
      <c r="BZ222" s="7">
        <f t="shared" si="244"/>
        <v>5101.5395330339725</v>
      </c>
      <c r="CA222" s="7">
        <f t="shared" si="245"/>
        <v>2182.2361467625055</v>
      </c>
      <c r="CB222" s="65">
        <f t="shared" si="222"/>
        <v>5.2326363539925175E-2</v>
      </c>
      <c r="CC222" s="7">
        <f t="shared" si="223"/>
        <v>2919.3033862714669</v>
      </c>
      <c r="CD222" s="65">
        <f t="shared" si="224"/>
        <v>7.0000000000000007E-2</v>
      </c>
      <c r="CE222" s="7">
        <f t="shared" si="246"/>
        <v>268530.22707165423</v>
      </c>
      <c r="CF222" s="7">
        <f t="shared" si="247"/>
        <v>828300.77253064921</v>
      </c>
      <c r="CG222" s="7">
        <f t="shared" si="225"/>
        <v>498269.77292834612</v>
      </c>
      <c r="CH222" s="7">
        <f t="shared" si="201"/>
        <v>1096830.9996023034</v>
      </c>
    </row>
    <row r="223" spans="10:86" x14ac:dyDescent="0.3">
      <c r="J223">
        <v>216</v>
      </c>
      <c r="K223" s="160">
        <v>51410</v>
      </c>
      <c r="L223" s="7">
        <f t="shared" si="202"/>
        <v>527646.20230220701</v>
      </c>
      <c r="M223" s="7">
        <f t="shared" si="203"/>
        <v>5760.7123198624959</v>
      </c>
      <c r="N223" s="7">
        <f t="shared" si="188"/>
        <v>2133.1446790348227</v>
      </c>
      <c r="O223" s="65">
        <f t="shared" si="189"/>
        <v>4.8513068106490198E-2</v>
      </c>
      <c r="P223" s="7">
        <f t="shared" si="190"/>
        <v>3627.5676408276731</v>
      </c>
      <c r="Q223" s="65">
        <f t="shared" si="191"/>
        <v>8.2500000000000004E-2</v>
      </c>
      <c r="R223" s="7">
        <f t="shared" si="204"/>
        <v>241286.94237682715</v>
      </c>
      <c r="S223" s="7">
        <f t="shared" si="205"/>
        <v>1003026.9187134723</v>
      </c>
      <c r="T223" s="7">
        <f t="shared" si="192"/>
        <v>525513.05762317218</v>
      </c>
      <c r="U223" s="7">
        <f t="shared" si="193"/>
        <v>1244313.8610902994</v>
      </c>
      <c r="W223">
        <v>216</v>
      </c>
      <c r="X223" s="160">
        <v>51410</v>
      </c>
      <c r="Y223" s="7">
        <f t="shared" si="206"/>
        <v>521939.35634547996</v>
      </c>
      <c r="Z223" s="7">
        <f t="shared" si="226"/>
        <v>5626.5067525070672</v>
      </c>
      <c r="AA223" s="7">
        <f t="shared" si="194"/>
        <v>2146.9110435372004</v>
      </c>
      <c r="AB223" s="65">
        <f t="shared" si="207"/>
        <v>4.9360011291031125E-2</v>
      </c>
      <c r="AC223" s="7">
        <f t="shared" si="208"/>
        <v>3479.5957089698668</v>
      </c>
      <c r="AD223" s="65">
        <f t="shared" si="195"/>
        <v>0.08</v>
      </c>
      <c r="AE223" s="7">
        <f t="shared" si="209"/>
        <v>247007.55469805773</v>
      </c>
      <c r="AF223" s="7">
        <f t="shared" si="227"/>
        <v>968317.90384346957</v>
      </c>
      <c r="AG223" s="7">
        <f t="shared" si="196"/>
        <v>519792.44530194276</v>
      </c>
      <c r="AH223" s="7">
        <f t="shared" si="197"/>
        <v>1215325.4585415274</v>
      </c>
      <c r="AJ223">
        <v>216</v>
      </c>
      <c r="AK223" s="160">
        <v>51410</v>
      </c>
      <c r="AL223" s="7">
        <f t="shared" si="228"/>
        <v>516146.69729998423</v>
      </c>
      <c r="AM223" s="7">
        <f t="shared" si="229"/>
        <v>5493.4490989467549</v>
      </c>
      <c r="AN223" s="7">
        <f t="shared" si="230"/>
        <v>2160.0016788843568</v>
      </c>
      <c r="AO223" s="65">
        <f t="shared" si="210"/>
        <v>5.0218320260891985E-2</v>
      </c>
      <c r="AP223" s="7">
        <f t="shared" si="211"/>
        <v>3333.4474200623981</v>
      </c>
      <c r="AQ223" s="65">
        <f t="shared" si="212"/>
        <v>7.7499999999999999E-2</v>
      </c>
      <c r="AR223" s="7">
        <f t="shared" si="231"/>
        <v>252813.30437889998</v>
      </c>
      <c r="AS223" s="7">
        <f t="shared" si="232"/>
        <v>933771.70099359925</v>
      </c>
      <c r="AT223" s="7">
        <f t="shared" si="213"/>
        <v>513986.69562109985</v>
      </c>
      <c r="AU223" s="7">
        <f t="shared" si="198"/>
        <v>1186585.0053724991</v>
      </c>
      <c r="AW223">
        <v>216</v>
      </c>
      <c r="AX223" s="160">
        <v>51410</v>
      </c>
      <c r="AY223" s="7">
        <f t="shared" si="233"/>
        <v>510269.73541311338</v>
      </c>
      <c r="AZ223" s="7">
        <f t="shared" si="234"/>
        <v>5361.5768515826985</v>
      </c>
      <c r="BA223" s="7">
        <f t="shared" si="235"/>
        <v>2172.3910052507404</v>
      </c>
      <c r="BB223" s="65">
        <f t="shared" si="214"/>
        <v>5.1088062359614023E-2</v>
      </c>
      <c r="BC223" s="7">
        <f t="shared" si="215"/>
        <v>3189.1858463319581</v>
      </c>
      <c r="BD223" s="65">
        <f t="shared" si="216"/>
        <v>7.4999999999999997E-2</v>
      </c>
      <c r="BE223" s="7">
        <f t="shared" si="236"/>
        <v>258702.65559213716</v>
      </c>
      <c r="BF223" s="7">
        <f t="shared" si="237"/>
        <v>899397.94434972608</v>
      </c>
      <c r="BG223" s="7">
        <f t="shared" si="217"/>
        <v>508097.34440786263</v>
      </c>
      <c r="BH223" s="7">
        <f t="shared" si="199"/>
        <v>1158100.5999418632</v>
      </c>
      <c r="BJ223">
        <v>216</v>
      </c>
      <c r="BK223" s="160">
        <v>51410</v>
      </c>
      <c r="BL223" s="7">
        <f t="shared" si="238"/>
        <v>504310.14624070673</v>
      </c>
      <c r="BM223" s="7">
        <f t="shared" si="239"/>
        <v>5230.927715470877</v>
      </c>
      <c r="BN223" s="7">
        <f t="shared" si="240"/>
        <v>2184.0539152666074</v>
      </c>
      <c r="BO223" s="65">
        <f t="shared" si="218"/>
        <v>5.1969303371282818E-2</v>
      </c>
      <c r="BP223" s="7">
        <f t="shared" si="219"/>
        <v>3046.8738002042696</v>
      </c>
      <c r="BQ223" s="65">
        <f t="shared" si="220"/>
        <v>7.2499999999999995E-2</v>
      </c>
      <c r="BR223" s="7">
        <f t="shared" si="241"/>
        <v>264673.90767455968</v>
      </c>
      <c r="BS223" s="7">
        <f t="shared" si="242"/>
        <v>865206.47886714875</v>
      </c>
      <c r="BT223" s="7">
        <f t="shared" si="221"/>
        <v>502126.09232544014</v>
      </c>
      <c r="BU223" s="7">
        <f t="shared" si="200"/>
        <v>1129880.3865417084</v>
      </c>
      <c r="BW223">
        <v>216</v>
      </c>
      <c r="BX223" s="160">
        <v>51410</v>
      </c>
      <c r="BY223" s="7">
        <f t="shared" si="243"/>
        <v>498269.77292834612</v>
      </c>
      <c r="BZ223" s="7">
        <f t="shared" si="244"/>
        <v>5101.5395330339725</v>
      </c>
      <c r="CA223" s="7">
        <f t="shared" si="245"/>
        <v>2194.9658576186198</v>
      </c>
      <c r="CB223" s="65">
        <f t="shared" si="222"/>
        <v>5.2862107481705917E-2</v>
      </c>
      <c r="CC223" s="7">
        <f t="shared" si="223"/>
        <v>2906.5736754153527</v>
      </c>
      <c r="CD223" s="65">
        <f t="shared" si="224"/>
        <v>7.0000000000000007E-2</v>
      </c>
      <c r="CE223" s="7">
        <f t="shared" si="246"/>
        <v>270725.19292927283</v>
      </c>
      <c r="CF223" s="7">
        <f t="shared" si="247"/>
        <v>831207.34620606457</v>
      </c>
      <c r="CG223" s="7">
        <f t="shared" si="225"/>
        <v>496074.80707072752</v>
      </c>
      <c r="CH223" s="7">
        <f t="shared" si="201"/>
        <v>1101932.5391353373</v>
      </c>
    </row>
    <row r="224" spans="10:86" x14ac:dyDescent="0.3">
      <c r="J224">
        <v>217</v>
      </c>
      <c r="K224" s="160">
        <v>51441</v>
      </c>
      <c r="L224" s="7">
        <f t="shared" si="202"/>
        <v>525513.05762317218</v>
      </c>
      <c r="M224" s="7">
        <f t="shared" si="203"/>
        <v>5760.7123198624959</v>
      </c>
      <c r="N224" s="7">
        <f t="shared" si="188"/>
        <v>2147.810048703187</v>
      </c>
      <c r="O224" s="65">
        <f t="shared" si="189"/>
        <v>4.9044871883887071E-2</v>
      </c>
      <c r="P224" s="7">
        <f t="shared" si="190"/>
        <v>3612.9022711593088</v>
      </c>
      <c r="Q224" s="65">
        <f t="shared" si="191"/>
        <v>8.2500000000000004E-2</v>
      </c>
      <c r="R224" s="7">
        <f t="shared" si="204"/>
        <v>243434.75242553034</v>
      </c>
      <c r="S224" s="7">
        <f t="shared" si="205"/>
        <v>1006639.8209846317</v>
      </c>
      <c r="T224" s="7">
        <f t="shared" si="192"/>
        <v>523365.24757446902</v>
      </c>
      <c r="U224" s="7">
        <f t="shared" si="193"/>
        <v>1250074.573410162</v>
      </c>
      <c r="W224">
        <v>217</v>
      </c>
      <c r="X224" s="160">
        <v>51441</v>
      </c>
      <c r="Y224" s="7">
        <f t="shared" si="206"/>
        <v>519792.44530194276</v>
      </c>
      <c r="Z224" s="7">
        <f t="shared" si="226"/>
        <v>5626.5067525070672</v>
      </c>
      <c r="AA224" s="7">
        <f t="shared" si="194"/>
        <v>2161.2237838274486</v>
      </c>
      <c r="AB224" s="65">
        <f t="shared" si="207"/>
        <v>4.9894310008419152E-2</v>
      </c>
      <c r="AC224" s="7">
        <f t="shared" si="208"/>
        <v>3465.2829686796185</v>
      </c>
      <c r="AD224" s="65">
        <f t="shared" si="195"/>
        <v>0.08</v>
      </c>
      <c r="AE224" s="7">
        <f t="shared" si="209"/>
        <v>249168.77848188518</v>
      </c>
      <c r="AF224" s="7">
        <f t="shared" si="227"/>
        <v>971783.18681214924</v>
      </c>
      <c r="AG224" s="7">
        <f t="shared" si="196"/>
        <v>517631.22151811532</v>
      </c>
      <c r="AH224" s="7">
        <f t="shared" si="197"/>
        <v>1220951.9652940345</v>
      </c>
      <c r="AJ224">
        <v>217</v>
      </c>
      <c r="AK224" s="160">
        <v>51441</v>
      </c>
      <c r="AL224" s="7">
        <f t="shared" si="228"/>
        <v>513986.69562109985</v>
      </c>
      <c r="AM224" s="7">
        <f t="shared" si="229"/>
        <v>5493.4490989467549</v>
      </c>
      <c r="AN224" s="7">
        <f t="shared" si="230"/>
        <v>2173.9516897271519</v>
      </c>
      <c r="AO224" s="65">
        <f t="shared" si="210"/>
        <v>5.0755049690929976E-2</v>
      </c>
      <c r="AP224" s="7">
        <f t="shared" si="211"/>
        <v>3319.497409219603</v>
      </c>
      <c r="AQ224" s="65">
        <f t="shared" si="212"/>
        <v>7.7499999999999999E-2</v>
      </c>
      <c r="AR224" s="7">
        <f t="shared" si="231"/>
        <v>254987.25606862712</v>
      </c>
      <c r="AS224" s="7">
        <f t="shared" si="232"/>
        <v>937091.19840281887</v>
      </c>
      <c r="AT224" s="7">
        <f t="shared" si="213"/>
        <v>511812.74393137271</v>
      </c>
      <c r="AU224" s="7">
        <f t="shared" si="198"/>
        <v>1192078.4544714461</v>
      </c>
      <c r="AW224">
        <v>217</v>
      </c>
      <c r="AX224" s="160">
        <v>51441</v>
      </c>
      <c r="AY224" s="7">
        <f t="shared" si="233"/>
        <v>508097.34440786263</v>
      </c>
      <c r="AZ224" s="7">
        <f t="shared" si="234"/>
        <v>5361.5768515826985</v>
      </c>
      <c r="BA224" s="7">
        <f t="shared" si="235"/>
        <v>2185.9684490335571</v>
      </c>
      <c r="BB224" s="65">
        <f t="shared" si="214"/>
        <v>5.1627157034195986E-2</v>
      </c>
      <c r="BC224" s="7">
        <f t="shared" si="215"/>
        <v>3175.6084025491414</v>
      </c>
      <c r="BD224" s="65">
        <f t="shared" si="216"/>
        <v>7.4999999999999997E-2</v>
      </c>
      <c r="BE224" s="7">
        <f t="shared" si="236"/>
        <v>260888.62404117073</v>
      </c>
      <c r="BF224" s="7">
        <f t="shared" si="237"/>
        <v>902573.55275227525</v>
      </c>
      <c r="BG224" s="7">
        <f t="shared" si="217"/>
        <v>505911.37595882907</v>
      </c>
      <c r="BH224" s="7">
        <f t="shared" si="199"/>
        <v>1163462.1767934461</v>
      </c>
      <c r="BJ224">
        <v>217</v>
      </c>
      <c r="BK224" s="160">
        <v>51441</v>
      </c>
      <c r="BL224" s="7">
        <f t="shared" si="238"/>
        <v>502126.09232544014</v>
      </c>
      <c r="BM224" s="7">
        <f t="shared" si="239"/>
        <v>5230.927715470877</v>
      </c>
      <c r="BN224" s="7">
        <f t="shared" si="240"/>
        <v>2197.2492410046762</v>
      </c>
      <c r="BO224" s="65">
        <f t="shared" si="218"/>
        <v>5.2510696605997179E-2</v>
      </c>
      <c r="BP224" s="7">
        <f t="shared" si="219"/>
        <v>3033.6784744662009</v>
      </c>
      <c r="BQ224" s="65">
        <f t="shared" si="220"/>
        <v>7.2499999999999995E-2</v>
      </c>
      <c r="BR224" s="7">
        <f t="shared" si="241"/>
        <v>266871.15691556438</v>
      </c>
      <c r="BS224" s="7">
        <f t="shared" si="242"/>
        <v>868240.15734161495</v>
      </c>
      <c r="BT224" s="7">
        <f t="shared" si="221"/>
        <v>499928.84308443544</v>
      </c>
      <c r="BU224" s="7">
        <f t="shared" si="200"/>
        <v>1135111.3142571794</v>
      </c>
      <c r="BW224">
        <v>217</v>
      </c>
      <c r="BX224" s="160">
        <v>51441</v>
      </c>
      <c r="BY224" s="7">
        <f t="shared" si="243"/>
        <v>496074.80707072752</v>
      </c>
      <c r="BZ224" s="7">
        <f t="shared" si="244"/>
        <v>5101.5395330339725</v>
      </c>
      <c r="CA224" s="7">
        <f t="shared" si="245"/>
        <v>2207.7698251213951</v>
      </c>
      <c r="CB224" s="65">
        <f t="shared" si="222"/>
        <v>5.3405731401472853E-2</v>
      </c>
      <c r="CC224" s="7">
        <f t="shared" si="223"/>
        <v>2893.7697079125774</v>
      </c>
      <c r="CD224" s="65">
        <f t="shared" si="224"/>
        <v>7.0000000000000007E-2</v>
      </c>
      <c r="CE224" s="7">
        <f t="shared" si="246"/>
        <v>272932.96275439422</v>
      </c>
      <c r="CF224" s="7">
        <f t="shared" si="247"/>
        <v>834101.11591397715</v>
      </c>
      <c r="CG224" s="7">
        <f t="shared" si="225"/>
        <v>493867.03724560613</v>
      </c>
      <c r="CH224" s="7">
        <f t="shared" si="201"/>
        <v>1107034.0786683713</v>
      </c>
    </row>
    <row r="225" spans="10:86" x14ac:dyDescent="0.3">
      <c r="J225">
        <v>218</v>
      </c>
      <c r="K225" s="160">
        <v>51471</v>
      </c>
      <c r="L225" s="7">
        <f t="shared" si="202"/>
        <v>523365.24757446902</v>
      </c>
      <c r="M225" s="7">
        <f t="shared" si="203"/>
        <v>5760.7123198624959</v>
      </c>
      <c r="N225" s="7">
        <f t="shared" si="188"/>
        <v>2162.5762427880213</v>
      </c>
      <c r="O225" s="65">
        <f t="shared" si="189"/>
        <v>4.9584711697472292E-2</v>
      </c>
      <c r="P225" s="7">
        <f t="shared" si="190"/>
        <v>3598.1360770744745</v>
      </c>
      <c r="Q225" s="65">
        <f t="shared" si="191"/>
        <v>8.2500000000000004E-2</v>
      </c>
      <c r="R225" s="7">
        <f t="shared" si="204"/>
        <v>245597.32866831837</v>
      </c>
      <c r="S225" s="7">
        <f t="shared" si="205"/>
        <v>1010237.9570617061</v>
      </c>
      <c r="T225" s="7">
        <f t="shared" si="192"/>
        <v>521202.67133168102</v>
      </c>
      <c r="U225" s="7">
        <f t="shared" si="193"/>
        <v>1255835.2857300246</v>
      </c>
      <c r="W225">
        <v>218</v>
      </c>
      <c r="X225" s="160">
        <v>51471</v>
      </c>
      <c r="Y225" s="7">
        <f t="shared" si="206"/>
        <v>517631.22151811532</v>
      </c>
      <c r="Z225" s="7">
        <f t="shared" si="226"/>
        <v>5626.5067525070672</v>
      </c>
      <c r="AA225" s="7">
        <f t="shared" si="194"/>
        <v>2175.6319423862983</v>
      </c>
      <c r="AB225" s="65">
        <f t="shared" si="207"/>
        <v>5.0436647217814511E-2</v>
      </c>
      <c r="AC225" s="7">
        <f t="shared" si="208"/>
        <v>3450.8748101207689</v>
      </c>
      <c r="AD225" s="65">
        <f t="shared" si="195"/>
        <v>0.08</v>
      </c>
      <c r="AE225" s="7">
        <f t="shared" si="209"/>
        <v>251344.41042427148</v>
      </c>
      <c r="AF225" s="7">
        <f t="shared" si="227"/>
        <v>975234.06162227003</v>
      </c>
      <c r="AG225" s="7">
        <f t="shared" si="196"/>
        <v>515455.58957572904</v>
      </c>
      <c r="AH225" s="7">
        <f t="shared" si="197"/>
        <v>1226578.4720465415</v>
      </c>
      <c r="AJ225">
        <v>218</v>
      </c>
      <c r="AK225" s="160">
        <v>51471</v>
      </c>
      <c r="AL225" s="7">
        <f t="shared" si="228"/>
        <v>511812.74393137271</v>
      </c>
      <c r="AM225" s="7">
        <f t="shared" si="229"/>
        <v>5493.4490989467549</v>
      </c>
      <c r="AN225" s="7">
        <f t="shared" si="230"/>
        <v>2187.9917943899727</v>
      </c>
      <c r="AO225" s="65">
        <f t="shared" si="210"/>
        <v>5.1299819795421586E-2</v>
      </c>
      <c r="AP225" s="7">
        <f t="shared" si="211"/>
        <v>3305.4573045567822</v>
      </c>
      <c r="AQ225" s="65">
        <f t="shared" si="212"/>
        <v>7.7499999999999999E-2</v>
      </c>
      <c r="AR225" s="7">
        <f t="shared" si="231"/>
        <v>257175.24786301708</v>
      </c>
      <c r="AS225" s="7">
        <f t="shared" si="232"/>
        <v>940396.65570737561</v>
      </c>
      <c r="AT225" s="7">
        <f t="shared" si="213"/>
        <v>509624.75213698274</v>
      </c>
      <c r="AU225" s="7">
        <f t="shared" si="198"/>
        <v>1197571.9035703926</v>
      </c>
      <c r="AW225">
        <v>218</v>
      </c>
      <c r="AX225" s="160">
        <v>51471</v>
      </c>
      <c r="AY225" s="7">
        <f t="shared" si="233"/>
        <v>505911.37595882907</v>
      </c>
      <c r="AZ225" s="7">
        <f t="shared" si="234"/>
        <v>5361.5768515826985</v>
      </c>
      <c r="BA225" s="7">
        <f t="shared" si="235"/>
        <v>2199.6307518400172</v>
      </c>
      <c r="BB225" s="65">
        <f t="shared" si="214"/>
        <v>5.2174294306100502E-2</v>
      </c>
      <c r="BC225" s="7">
        <f t="shared" si="215"/>
        <v>3161.9460997426813</v>
      </c>
      <c r="BD225" s="65">
        <f t="shared" si="216"/>
        <v>7.4999999999999997E-2</v>
      </c>
      <c r="BE225" s="7">
        <f t="shared" si="236"/>
        <v>263088.25479301077</v>
      </c>
      <c r="BF225" s="7">
        <f t="shared" si="237"/>
        <v>905735.49885201792</v>
      </c>
      <c r="BG225" s="7">
        <f t="shared" si="217"/>
        <v>503711.74520698906</v>
      </c>
      <c r="BH225" s="7">
        <f t="shared" si="199"/>
        <v>1168823.7536450287</v>
      </c>
      <c r="BJ225">
        <v>218</v>
      </c>
      <c r="BK225" s="160">
        <v>51471</v>
      </c>
      <c r="BL225" s="7">
        <f t="shared" si="238"/>
        <v>499928.84308443544</v>
      </c>
      <c r="BM225" s="7">
        <f t="shared" si="239"/>
        <v>5230.927715470877</v>
      </c>
      <c r="BN225" s="7">
        <f t="shared" si="240"/>
        <v>2210.5242885024131</v>
      </c>
      <c r="BO225" s="65">
        <f t="shared" si="218"/>
        <v>5.3060134115024041E-2</v>
      </c>
      <c r="BP225" s="7">
        <f t="shared" si="219"/>
        <v>3020.4034269684639</v>
      </c>
      <c r="BQ225" s="65">
        <f t="shared" si="220"/>
        <v>7.2499999999999995E-2</v>
      </c>
      <c r="BR225" s="7">
        <f t="shared" si="241"/>
        <v>269081.68120406679</v>
      </c>
      <c r="BS225" s="7">
        <f t="shared" si="242"/>
        <v>871260.56076858344</v>
      </c>
      <c r="BT225" s="7">
        <f t="shared" si="221"/>
        <v>497718.31879593304</v>
      </c>
      <c r="BU225" s="7">
        <f t="shared" si="200"/>
        <v>1140342.2419726502</v>
      </c>
      <c r="BW225">
        <v>218</v>
      </c>
      <c r="BX225" s="160">
        <v>51471</v>
      </c>
      <c r="BY225" s="7">
        <f t="shared" si="243"/>
        <v>493867.03724560613</v>
      </c>
      <c r="BZ225" s="7">
        <f t="shared" si="244"/>
        <v>5101.5395330339725</v>
      </c>
      <c r="CA225" s="7">
        <f t="shared" si="245"/>
        <v>2220.6484824346035</v>
      </c>
      <c r="CB225" s="65">
        <f t="shared" si="222"/>
        <v>5.3957401040237822E-2</v>
      </c>
      <c r="CC225" s="7">
        <f t="shared" si="223"/>
        <v>2880.891050599369</v>
      </c>
      <c r="CD225" s="65">
        <f t="shared" si="224"/>
        <v>6.9999999999999993E-2</v>
      </c>
      <c r="CE225" s="7">
        <f t="shared" si="246"/>
        <v>275153.61123682884</v>
      </c>
      <c r="CF225" s="7">
        <f t="shared" si="247"/>
        <v>836982.00696457655</v>
      </c>
      <c r="CG225" s="7">
        <f t="shared" si="225"/>
        <v>491646.3887631715</v>
      </c>
      <c r="CH225" s="7">
        <f t="shared" si="201"/>
        <v>1112135.6182014053</v>
      </c>
    </row>
    <row r="226" spans="10:86" x14ac:dyDescent="0.3">
      <c r="J226">
        <v>219</v>
      </c>
      <c r="K226" s="160">
        <v>51502</v>
      </c>
      <c r="L226" s="7">
        <f t="shared" si="202"/>
        <v>521202.67133168102</v>
      </c>
      <c r="M226" s="7">
        <f t="shared" si="203"/>
        <v>5760.7123198624959</v>
      </c>
      <c r="N226" s="7">
        <f t="shared" si="188"/>
        <v>2177.4439544571887</v>
      </c>
      <c r="O226" s="65">
        <f t="shared" si="189"/>
        <v>5.0132758120224948E-2</v>
      </c>
      <c r="P226" s="7">
        <f t="shared" si="190"/>
        <v>3583.2683654053071</v>
      </c>
      <c r="Q226" s="65">
        <f t="shared" si="191"/>
        <v>8.2500000000000004E-2</v>
      </c>
      <c r="R226" s="7">
        <f t="shared" si="204"/>
        <v>247774.77262277555</v>
      </c>
      <c r="S226" s="7">
        <f t="shared" si="205"/>
        <v>1013821.2254271114</v>
      </c>
      <c r="T226" s="7">
        <f t="shared" si="192"/>
        <v>519025.22737722384</v>
      </c>
      <c r="U226" s="7">
        <f t="shared" si="193"/>
        <v>1261595.9980498869</v>
      </c>
      <c r="W226">
        <v>219</v>
      </c>
      <c r="X226" s="160">
        <v>51502</v>
      </c>
      <c r="Y226" s="7">
        <f t="shared" si="206"/>
        <v>515455.58957572904</v>
      </c>
      <c r="Z226" s="7">
        <f t="shared" si="226"/>
        <v>5626.5067525070672</v>
      </c>
      <c r="AA226" s="7">
        <f t="shared" si="194"/>
        <v>2190.13615533554</v>
      </c>
      <c r="AB226" s="65">
        <f t="shared" si="207"/>
        <v>5.0987193456683372E-2</v>
      </c>
      <c r="AC226" s="7">
        <f t="shared" si="208"/>
        <v>3436.3705971715272</v>
      </c>
      <c r="AD226" s="65">
        <f t="shared" si="195"/>
        <v>0.08</v>
      </c>
      <c r="AE226" s="7">
        <f t="shared" si="209"/>
        <v>253534.54657960703</v>
      </c>
      <c r="AF226" s="7">
        <f t="shared" si="227"/>
        <v>978670.43221944151</v>
      </c>
      <c r="AG226" s="7">
        <f t="shared" si="196"/>
        <v>513265.45342039352</v>
      </c>
      <c r="AH226" s="7">
        <f t="shared" si="197"/>
        <v>1232204.9787990486</v>
      </c>
      <c r="AJ226">
        <v>219</v>
      </c>
      <c r="AK226" s="160">
        <v>51502</v>
      </c>
      <c r="AL226" s="7">
        <f t="shared" si="228"/>
        <v>509624.75213698274</v>
      </c>
      <c r="AM226" s="7">
        <f t="shared" si="229"/>
        <v>5493.4490989467549</v>
      </c>
      <c r="AN226" s="7">
        <f t="shared" si="230"/>
        <v>2202.1225747287413</v>
      </c>
      <c r="AO226" s="65">
        <f t="shared" si="210"/>
        <v>5.1852801077530777E-2</v>
      </c>
      <c r="AP226" s="7">
        <f t="shared" si="211"/>
        <v>3291.3265242180137</v>
      </c>
      <c r="AQ226" s="65">
        <f t="shared" si="212"/>
        <v>7.7499999999999999E-2</v>
      </c>
      <c r="AR226" s="7">
        <f t="shared" si="231"/>
        <v>259377.37043774582</v>
      </c>
      <c r="AS226" s="7">
        <f t="shared" si="232"/>
        <v>943687.98223159357</v>
      </c>
      <c r="AT226" s="7">
        <f t="shared" si="213"/>
        <v>507422.62956225401</v>
      </c>
      <c r="AU226" s="7">
        <f t="shared" si="198"/>
        <v>1203065.3526693394</v>
      </c>
      <c r="AW226">
        <v>219</v>
      </c>
      <c r="AX226" s="160">
        <v>51502</v>
      </c>
      <c r="AY226" s="7">
        <f t="shared" si="233"/>
        <v>503711.74520698906</v>
      </c>
      <c r="AZ226" s="7">
        <f t="shared" si="234"/>
        <v>5361.5768515826985</v>
      </c>
      <c r="BA226" s="7">
        <f t="shared" si="235"/>
        <v>2213.3784440390173</v>
      </c>
      <c r="BB226" s="65">
        <f t="shared" si="214"/>
        <v>5.2729644645378972E-2</v>
      </c>
      <c r="BC226" s="7">
        <f t="shared" si="215"/>
        <v>3148.1984075436812</v>
      </c>
      <c r="BD226" s="65">
        <f t="shared" si="216"/>
        <v>7.4999999999999997E-2</v>
      </c>
      <c r="BE226" s="7">
        <f t="shared" si="236"/>
        <v>265301.6332370498</v>
      </c>
      <c r="BF226" s="7">
        <f t="shared" si="237"/>
        <v>908883.69725956162</v>
      </c>
      <c r="BG226" s="7">
        <f t="shared" si="217"/>
        <v>501498.36676295003</v>
      </c>
      <c r="BH226" s="7">
        <f t="shared" si="199"/>
        <v>1174185.3304966115</v>
      </c>
      <c r="BJ226">
        <v>219</v>
      </c>
      <c r="BK226" s="160">
        <v>51502</v>
      </c>
      <c r="BL226" s="7">
        <f t="shared" si="238"/>
        <v>497718.31879593304</v>
      </c>
      <c r="BM226" s="7">
        <f t="shared" si="239"/>
        <v>5230.927715470877</v>
      </c>
      <c r="BN226" s="7">
        <f t="shared" si="240"/>
        <v>2223.8795394121148</v>
      </c>
      <c r="BO226" s="65">
        <f t="shared" si="218"/>
        <v>5.3617786336465939E-2</v>
      </c>
      <c r="BP226" s="7">
        <f t="shared" si="219"/>
        <v>3007.0481760587622</v>
      </c>
      <c r="BQ226" s="65">
        <f t="shared" si="220"/>
        <v>7.2499999999999995E-2</v>
      </c>
      <c r="BR226" s="7">
        <f t="shared" si="241"/>
        <v>271305.56074347888</v>
      </c>
      <c r="BS226" s="7">
        <f t="shared" si="242"/>
        <v>874267.60894464224</v>
      </c>
      <c r="BT226" s="7">
        <f t="shared" si="221"/>
        <v>495494.43925652094</v>
      </c>
      <c r="BU226" s="7">
        <f t="shared" si="200"/>
        <v>1145573.1696881212</v>
      </c>
      <c r="BW226">
        <v>219</v>
      </c>
      <c r="BX226" s="160">
        <v>51502</v>
      </c>
      <c r="BY226" s="7">
        <f t="shared" si="243"/>
        <v>491646.3887631715</v>
      </c>
      <c r="BZ226" s="7">
        <f t="shared" si="244"/>
        <v>5101.5395330339725</v>
      </c>
      <c r="CA226" s="7">
        <f t="shared" si="245"/>
        <v>2233.6022652488055</v>
      </c>
      <c r="CB226" s="65">
        <f t="shared" si="222"/>
        <v>5.4517286805287432E-2</v>
      </c>
      <c r="CC226" s="7">
        <f t="shared" si="223"/>
        <v>2867.937267785167</v>
      </c>
      <c r="CD226" s="65">
        <f t="shared" si="224"/>
        <v>6.9999999999999993E-2</v>
      </c>
      <c r="CE226" s="7">
        <f t="shared" si="246"/>
        <v>277387.21350207768</v>
      </c>
      <c r="CF226" s="7">
        <f t="shared" si="247"/>
        <v>839849.94423236174</v>
      </c>
      <c r="CG226" s="7">
        <f t="shared" si="225"/>
        <v>489412.78649792267</v>
      </c>
      <c r="CH226" s="7">
        <f t="shared" si="201"/>
        <v>1117237.1577344395</v>
      </c>
    </row>
    <row r="227" spans="10:86" x14ac:dyDescent="0.3">
      <c r="J227">
        <v>220</v>
      </c>
      <c r="K227" s="160">
        <v>51533</v>
      </c>
      <c r="L227" s="7">
        <f t="shared" si="202"/>
        <v>519025.22737722384</v>
      </c>
      <c r="M227" s="7">
        <f t="shared" si="203"/>
        <v>5760.7123198624959</v>
      </c>
      <c r="N227" s="7">
        <f t="shared" si="188"/>
        <v>2192.4138816440818</v>
      </c>
      <c r="O227" s="65">
        <f t="shared" si="189"/>
        <v>5.0689186559727303E-2</v>
      </c>
      <c r="P227" s="7">
        <f t="shared" si="190"/>
        <v>3568.298438218414</v>
      </c>
      <c r="Q227" s="65">
        <f t="shared" si="191"/>
        <v>8.2500000000000004E-2</v>
      </c>
      <c r="R227" s="7">
        <f t="shared" si="204"/>
        <v>249967.18650441963</v>
      </c>
      <c r="S227" s="7">
        <f t="shared" si="205"/>
        <v>1017389.5238653298</v>
      </c>
      <c r="T227" s="7">
        <f t="shared" si="192"/>
        <v>516832.81349557976</v>
      </c>
      <c r="U227" s="7">
        <f t="shared" si="193"/>
        <v>1267356.7103697495</v>
      </c>
      <c r="W227">
        <v>220</v>
      </c>
      <c r="X227" s="160">
        <v>51533</v>
      </c>
      <c r="Y227" s="7">
        <f t="shared" si="206"/>
        <v>513265.45342039352</v>
      </c>
      <c r="Z227" s="7">
        <f t="shared" si="226"/>
        <v>5626.5067525070672</v>
      </c>
      <c r="AA227" s="7">
        <f t="shared" si="194"/>
        <v>2204.7370630377768</v>
      </c>
      <c r="AB227" s="65">
        <f t="shared" si="207"/>
        <v>5.154612409649878E-2</v>
      </c>
      <c r="AC227" s="7">
        <f t="shared" si="208"/>
        <v>3421.7696894692904</v>
      </c>
      <c r="AD227" s="65">
        <f t="shared" si="195"/>
        <v>0.08</v>
      </c>
      <c r="AE227" s="7">
        <f t="shared" si="209"/>
        <v>255739.28364264482</v>
      </c>
      <c r="AF227" s="7">
        <f t="shared" si="227"/>
        <v>982092.20190891076</v>
      </c>
      <c r="AG227" s="7">
        <f t="shared" si="196"/>
        <v>511060.71635735576</v>
      </c>
      <c r="AH227" s="7">
        <f t="shared" si="197"/>
        <v>1237831.4855515556</v>
      </c>
      <c r="AJ227">
        <v>220</v>
      </c>
      <c r="AK227" s="160">
        <v>51533</v>
      </c>
      <c r="AL227" s="7">
        <f t="shared" si="228"/>
        <v>507422.62956225401</v>
      </c>
      <c r="AM227" s="7">
        <f t="shared" si="229"/>
        <v>5493.4490989467549</v>
      </c>
      <c r="AN227" s="7">
        <f t="shared" si="230"/>
        <v>2216.344616357198</v>
      </c>
      <c r="AO227" s="65">
        <f t="shared" si="210"/>
        <v>5.2414168873844799E-2</v>
      </c>
      <c r="AP227" s="7">
        <f t="shared" si="211"/>
        <v>3277.1044825895569</v>
      </c>
      <c r="AQ227" s="65">
        <f t="shared" si="212"/>
        <v>7.7499999999999999E-2</v>
      </c>
      <c r="AR227" s="7">
        <f t="shared" si="231"/>
        <v>261593.71505410303</v>
      </c>
      <c r="AS227" s="7">
        <f t="shared" si="232"/>
        <v>946965.0867141831</v>
      </c>
      <c r="AT227" s="7">
        <f t="shared" si="213"/>
        <v>505206.28494589683</v>
      </c>
      <c r="AU227" s="7">
        <f t="shared" si="198"/>
        <v>1208558.8017682862</v>
      </c>
      <c r="AW227">
        <v>220</v>
      </c>
      <c r="AX227" s="160">
        <v>51533</v>
      </c>
      <c r="AY227" s="7">
        <f t="shared" si="233"/>
        <v>501498.36676295003</v>
      </c>
      <c r="AZ227" s="7">
        <f t="shared" si="234"/>
        <v>5361.5768515826985</v>
      </c>
      <c r="BA227" s="7">
        <f t="shared" si="235"/>
        <v>2227.2120593142613</v>
      </c>
      <c r="BB227" s="65">
        <f t="shared" si="214"/>
        <v>5.3293383354933901E-2</v>
      </c>
      <c r="BC227" s="7">
        <f t="shared" si="215"/>
        <v>3134.3647922684372</v>
      </c>
      <c r="BD227" s="65">
        <f t="shared" si="216"/>
        <v>7.4999999999999997E-2</v>
      </c>
      <c r="BE227" s="7">
        <f t="shared" si="236"/>
        <v>267528.84529636404</v>
      </c>
      <c r="BF227" s="7">
        <f t="shared" si="237"/>
        <v>912018.06205183011</v>
      </c>
      <c r="BG227" s="7">
        <f t="shared" si="217"/>
        <v>499271.15470363578</v>
      </c>
      <c r="BH227" s="7">
        <f t="shared" si="199"/>
        <v>1179546.9073481942</v>
      </c>
      <c r="BJ227">
        <v>220</v>
      </c>
      <c r="BK227" s="160">
        <v>51533</v>
      </c>
      <c r="BL227" s="7">
        <f t="shared" si="238"/>
        <v>495494.43925652094</v>
      </c>
      <c r="BM227" s="7">
        <f t="shared" si="239"/>
        <v>5230.927715470877</v>
      </c>
      <c r="BN227" s="7">
        <f t="shared" si="240"/>
        <v>2237.3154782960632</v>
      </c>
      <c r="BO227" s="65">
        <f t="shared" si="218"/>
        <v>5.4183828540714407E-2</v>
      </c>
      <c r="BP227" s="7">
        <f t="shared" si="219"/>
        <v>2993.6122371748138</v>
      </c>
      <c r="BQ227" s="65">
        <f t="shared" si="220"/>
        <v>7.2499999999999995E-2</v>
      </c>
      <c r="BR227" s="7">
        <f t="shared" si="241"/>
        <v>273542.87622177496</v>
      </c>
      <c r="BS227" s="7">
        <f t="shared" si="242"/>
        <v>877261.221181817</v>
      </c>
      <c r="BT227" s="7">
        <f t="shared" si="221"/>
        <v>493257.12377822486</v>
      </c>
      <c r="BU227" s="7">
        <f t="shared" si="200"/>
        <v>1150804.097403592</v>
      </c>
      <c r="BW227">
        <v>220</v>
      </c>
      <c r="BX227" s="160">
        <v>51533</v>
      </c>
      <c r="BY227" s="7">
        <f t="shared" si="243"/>
        <v>489412.78649792267</v>
      </c>
      <c r="BZ227" s="7">
        <f t="shared" si="244"/>
        <v>5101.5395330339725</v>
      </c>
      <c r="CA227" s="7">
        <f t="shared" si="245"/>
        <v>2246.6316117960901</v>
      </c>
      <c r="CB227" s="65">
        <f t="shared" si="222"/>
        <v>5.5085563935644156E-2</v>
      </c>
      <c r="CC227" s="7">
        <f t="shared" si="223"/>
        <v>2854.9079212378824</v>
      </c>
      <c r="CD227" s="65">
        <f t="shared" si="224"/>
        <v>7.0000000000000007E-2</v>
      </c>
      <c r="CE227" s="7">
        <f t="shared" si="246"/>
        <v>279633.84511387377</v>
      </c>
      <c r="CF227" s="7">
        <f t="shared" si="247"/>
        <v>842704.85215359961</v>
      </c>
      <c r="CG227" s="7">
        <f t="shared" si="225"/>
        <v>487166.15488612658</v>
      </c>
      <c r="CH227" s="7">
        <f t="shared" si="201"/>
        <v>1122338.6972674734</v>
      </c>
    </row>
    <row r="228" spans="10:86" x14ac:dyDescent="0.3">
      <c r="J228">
        <v>221</v>
      </c>
      <c r="K228" s="160">
        <v>51561</v>
      </c>
      <c r="L228" s="7">
        <f t="shared" si="202"/>
        <v>516832.81349557976</v>
      </c>
      <c r="M228" s="7">
        <f t="shared" si="203"/>
        <v>5760.7123198624959</v>
      </c>
      <c r="N228" s="7">
        <f t="shared" si="188"/>
        <v>2207.4867270803852</v>
      </c>
      <c r="O228" s="65">
        <f t="shared" si="189"/>
        <v>5.1254177430805056E-2</v>
      </c>
      <c r="P228" s="7">
        <f t="shared" si="190"/>
        <v>3553.2255927821107</v>
      </c>
      <c r="Q228" s="65">
        <f t="shared" si="191"/>
        <v>8.2500000000000004E-2</v>
      </c>
      <c r="R228" s="7">
        <f t="shared" si="204"/>
        <v>252174.67323150003</v>
      </c>
      <c r="S228" s="7">
        <f t="shared" si="205"/>
        <v>1020942.7494581119</v>
      </c>
      <c r="T228" s="7">
        <f t="shared" si="192"/>
        <v>514625.32676849939</v>
      </c>
      <c r="U228" s="7">
        <f t="shared" si="193"/>
        <v>1273117.422689612</v>
      </c>
      <c r="W228">
        <v>221</v>
      </c>
      <c r="X228" s="160">
        <v>51561</v>
      </c>
      <c r="Y228" s="7">
        <f t="shared" si="206"/>
        <v>511060.71635735576</v>
      </c>
      <c r="Z228" s="7">
        <f t="shared" si="226"/>
        <v>5626.5067525070672</v>
      </c>
      <c r="AA228" s="7">
        <f t="shared" si="194"/>
        <v>2219.4353101246952</v>
      </c>
      <c r="AB228" s="65">
        <f t="shared" si="207"/>
        <v>5.2113619515363488E-2</v>
      </c>
      <c r="AC228" s="7">
        <f t="shared" si="208"/>
        <v>3407.071442382372</v>
      </c>
      <c r="AD228" s="65">
        <f t="shared" si="195"/>
        <v>0.08</v>
      </c>
      <c r="AE228" s="7">
        <f t="shared" si="209"/>
        <v>257958.7189527695</v>
      </c>
      <c r="AF228" s="7">
        <f t="shared" si="227"/>
        <v>985499.27335129317</v>
      </c>
      <c r="AG228" s="7">
        <f t="shared" si="196"/>
        <v>508841.28104723105</v>
      </c>
      <c r="AH228" s="7">
        <f t="shared" si="197"/>
        <v>1243457.9923040627</v>
      </c>
      <c r="AJ228">
        <v>221</v>
      </c>
      <c r="AK228" s="160">
        <v>51561</v>
      </c>
      <c r="AL228" s="7">
        <f t="shared" si="228"/>
        <v>505206.28494589683</v>
      </c>
      <c r="AM228" s="7">
        <f t="shared" si="229"/>
        <v>5493.4490989467549</v>
      </c>
      <c r="AN228" s="7">
        <f t="shared" si="230"/>
        <v>2230.6585086711711</v>
      </c>
      <c r="AO228" s="65">
        <f t="shared" si="210"/>
        <v>5.2984103526979395E-2</v>
      </c>
      <c r="AP228" s="7">
        <f t="shared" si="211"/>
        <v>3262.7905902755838</v>
      </c>
      <c r="AQ228" s="65">
        <f t="shared" si="212"/>
        <v>7.7499999999999999E-2</v>
      </c>
      <c r="AR228" s="7">
        <f t="shared" si="231"/>
        <v>263824.37356277421</v>
      </c>
      <c r="AS228" s="7">
        <f t="shared" si="232"/>
        <v>950227.87730445864</v>
      </c>
      <c r="AT228" s="7">
        <f t="shared" si="213"/>
        <v>502975.62643722567</v>
      </c>
      <c r="AU228" s="7">
        <f t="shared" si="198"/>
        <v>1214052.2508672329</v>
      </c>
      <c r="AW228">
        <v>221</v>
      </c>
      <c r="AX228" s="160">
        <v>51561</v>
      </c>
      <c r="AY228" s="7">
        <f t="shared" si="233"/>
        <v>499271.15470363578</v>
      </c>
      <c r="AZ228" s="7">
        <f t="shared" si="234"/>
        <v>5361.5768515826985</v>
      </c>
      <c r="BA228" s="7">
        <f t="shared" si="235"/>
        <v>2241.132134684975</v>
      </c>
      <c r="BB228" s="65">
        <f t="shared" si="214"/>
        <v>5.3865690743106445E-2</v>
      </c>
      <c r="BC228" s="7">
        <f t="shared" si="215"/>
        <v>3120.4447168977235</v>
      </c>
      <c r="BD228" s="65">
        <f t="shared" si="216"/>
        <v>7.4999999999999997E-2</v>
      </c>
      <c r="BE228" s="7">
        <f t="shared" si="236"/>
        <v>269769.97743104905</v>
      </c>
      <c r="BF228" s="7">
        <f t="shared" si="237"/>
        <v>915138.50676872779</v>
      </c>
      <c r="BG228" s="7">
        <f t="shared" si="217"/>
        <v>497030.02256895078</v>
      </c>
      <c r="BH228" s="7">
        <f t="shared" si="199"/>
        <v>1184908.4841997768</v>
      </c>
      <c r="BJ228">
        <v>221</v>
      </c>
      <c r="BK228" s="160">
        <v>51561</v>
      </c>
      <c r="BL228" s="7">
        <f t="shared" si="238"/>
        <v>493257.12377822486</v>
      </c>
      <c r="BM228" s="7">
        <f t="shared" si="239"/>
        <v>5230.927715470877</v>
      </c>
      <c r="BN228" s="7">
        <f t="shared" si="240"/>
        <v>2250.8325926441021</v>
      </c>
      <c r="BO228" s="65">
        <f t="shared" si="218"/>
        <v>5.4758441003019923E-2</v>
      </c>
      <c r="BP228" s="7">
        <f t="shared" si="219"/>
        <v>2980.095122826775</v>
      </c>
      <c r="BQ228" s="65">
        <f t="shared" si="220"/>
        <v>7.2499999999999995E-2</v>
      </c>
      <c r="BR228" s="7">
        <f t="shared" si="241"/>
        <v>275793.70881441905</v>
      </c>
      <c r="BS228" s="7">
        <f t="shared" si="242"/>
        <v>880241.31630464375</v>
      </c>
      <c r="BT228" s="7">
        <f t="shared" si="221"/>
        <v>491006.29118558078</v>
      </c>
      <c r="BU228" s="7">
        <f t="shared" si="200"/>
        <v>1156035.0251190627</v>
      </c>
      <c r="BW228">
        <v>221</v>
      </c>
      <c r="BX228" s="160">
        <v>51561</v>
      </c>
      <c r="BY228" s="7">
        <f t="shared" si="243"/>
        <v>487166.15488612658</v>
      </c>
      <c r="BZ228" s="7">
        <f t="shared" si="244"/>
        <v>5101.5395330339725</v>
      </c>
      <c r="CA228" s="7">
        <f t="shared" si="245"/>
        <v>2259.7369628649008</v>
      </c>
      <c r="CB228" s="65">
        <f t="shared" si="222"/>
        <v>5.5662412674618744E-2</v>
      </c>
      <c r="CC228" s="7">
        <f t="shared" si="223"/>
        <v>2841.8025701690717</v>
      </c>
      <c r="CD228" s="65">
        <f t="shared" si="224"/>
        <v>7.0000000000000007E-2</v>
      </c>
      <c r="CE228" s="7">
        <f t="shared" si="246"/>
        <v>281893.58207673865</v>
      </c>
      <c r="CF228" s="7">
        <f t="shared" si="247"/>
        <v>845546.6547237687</v>
      </c>
      <c r="CG228" s="7">
        <f t="shared" si="225"/>
        <v>484906.4179232617</v>
      </c>
      <c r="CH228" s="7">
        <f t="shared" si="201"/>
        <v>1127440.2368005074</v>
      </c>
    </row>
    <row r="229" spans="10:86" x14ac:dyDescent="0.3">
      <c r="J229">
        <v>222</v>
      </c>
      <c r="K229" s="160">
        <v>51592</v>
      </c>
      <c r="L229" s="7">
        <f t="shared" si="202"/>
        <v>514625.32676849939</v>
      </c>
      <c r="M229" s="7">
        <f t="shared" si="203"/>
        <v>5760.7123198624959</v>
      </c>
      <c r="N229" s="7">
        <f t="shared" si="188"/>
        <v>2222.6631983290627</v>
      </c>
      <c r="O229" s="65">
        <f t="shared" si="189"/>
        <v>5.1827916335619728E-2</v>
      </c>
      <c r="P229" s="7">
        <f t="shared" si="190"/>
        <v>3538.0491215334332</v>
      </c>
      <c r="Q229" s="65">
        <f t="shared" si="191"/>
        <v>8.2500000000000004E-2</v>
      </c>
      <c r="R229" s="7">
        <f t="shared" si="204"/>
        <v>254397.3364298291</v>
      </c>
      <c r="S229" s="7">
        <f t="shared" si="205"/>
        <v>1024480.7985796453</v>
      </c>
      <c r="T229" s="7">
        <f t="shared" si="192"/>
        <v>512402.66357017035</v>
      </c>
      <c r="U229" s="7">
        <f t="shared" si="193"/>
        <v>1278878.1350094744</v>
      </c>
      <c r="W229">
        <v>222</v>
      </c>
      <c r="X229" s="160">
        <v>51592</v>
      </c>
      <c r="Y229" s="7">
        <f t="shared" si="206"/>
        <v>508841.28104723105</v>
      </c>
      <c r="Z229" s="7">
        <f t="shared" si="226"/>
        <v>5626.5067525070672</v>
      </c>
      <c r="AA229" s="7">
        <f t="shared" si="194"/>
        <v>2234.2315455255266</v>
      </c>
      <c r="AB229" s="65">
        <f t="shared" si="207"/>
        <v>5.2689865278084072E-2</v>
      </c>
      <c r="AC229" s="7">
        <f t="shared" si="208"/>
        <v>3392.2752069815406</v>
      </c>
      <c r="AD229" s="65">
        <f t="shared" si="195"/>
        <v>0.08</v>
      </c>
      <c r="AE229" s="7">
        <f t="shared" si="209"/>
        <v>260192.95049829502</v>
      </c>
      <c r="AF229" s="7">
        <f t="shared" si="227"/>
        <v>988891.54855827475</v>
      </c>
      <c r="AG229" s="7">
        <f t="shared" si="196"/>
        <v>506607.04950170551</v>
      </c>
      <c r="AH229" s="7">
        <f t="shared" si="197"/>
        <v>1249084.4990565698</v>
      </c>
      <c r="AJ229">
        <v>222</v>
      </c>
      <c r="AK229" s="160">
        <v>51592</v>
      </c>
      <c r="AL229" s="7">
        <f t="shared" si="228"/>
        <v>502975.62643722567</v>
      </c>
      <c r="AM229" s="7">
        <f t="shared" si="229"/>
        <v>5493.4490989467549</v>
      </c>
      <c r="AN229" s="7">
        <f t="shared" si="230"/>
        <v>2245.0648448730058</v>
      </c>
      <c r="AO229" s="65">
        <f t="shared" si="210"/>
        <v>5.3562790565634774E-2</v>
      </c>
      <c r="AP229" s="7">
        <f t="shared" si="211"/>
        <v>3248.3842540737492</v>
      </c>
      <c r="AQ229" s="65">
        <f t="shared" si="212"/>
        <v>7.7499999999999999E-2</v>
      </c>
      <c r="AR229" s="7">
        <f t="shared" si="231"/>
        <v>266069.43840764719</v>
      </c>
      <c r="AS229" s="7">
        <f t="shared" si="232"/>
        <v>953476.26155853237</v>
      </c>
      <c r="AT229" s="7">
        <f t="shared" si="213"/>
        <v>500730.56159235269</v>
      </c>
      <c r="AU229" s="7">
        <f t="shared" si="198"/>
        <v>1219545.6999661797</v>
      </c>
      <c r="AW229">
        <v>222</v>
      </c>
      <c r="AX229" s="160">
        <v>51592</v>
      </c>
      <c r="AY229" s="7">
        <f t="shared" si="233"/>
        <v>497030.02256895078</v>
      </c>
      <c r="AZ229" s="7">
        <f t="shared" si="234"/>
        <v>5361.5768515826985</v>
      </c>
      <c r="BA229" s="7">
        <f t="shared" si="235"/>
        <v>2255.1392105267564</v>
      </c>
      <c r="BB229" s="65">
        <f t="shared" si="214"/>
        <v>5.4446752303714069E-2</v>
      </c>
      <c r="BC229" s="7">
        <f t="shared" si="215"/>
        <v>3106.4376410559421</v>
      </c>
      <c r="BD229" s="65">
        <f t="shared" si="216"/>
        <v>7.4999999999999997E-2</v>
      </c>
      <c r="BE229" s="7">
        <f t="shared" si="236"/>
        <v>272025.11664157582</v>
      </c>
      <c r="BF229" s="7">
        <f t="shared" si="237"/>
        <v>918244.9444097837</v>
      </c>
      <c r="BG229" s="7">
        <f t="shared" si="217"/>
        <v>494774.88335842401</v>
      </c>
      <c r="BH229" s="7">
        <f t="shared" si="199"/>
        <v>1190270.0610513594</v>
      </c>
      <c r="BJ229">
        <v>222</v>
      </c>
      <c r="BK229" s="160">
        <v>51592</v>
      </c>
      <c r="BL229" s="7">
        <f t="shared" si="238"/>
        <v>491006.29118558078</v>
      </c>
      <c r="BM229" s="7">
        <f t="shared" si="239"/>
        <v>5230.927715470877</v>
      </c>
      <c r="BN229" s="7">
        <f t="shared" si="240"/>
        <v>2264.4313728913266</v>
      </c>
      <c r="BO229" s="65">
        <f t="shared" si="218"/>
        <v>5.5341809183511143E-2</v>
      </c>
      <c r="BP229" s="7">
        <f t="shared" si="219"/>
        <v>2966.4963425795504</v>
      </c>
      <c r="BQ229" s="65">
        <f t="shared" si="220"/>
        <v>7.2499999999999995E-2</v>
      </c>
      <c r="BR229" s="7">
        <f t="shared" si="241"/>
        <v>278058.1401873104</v>
      </c>
      <c r="BS229" s="7">
        <f t="shared" si="242"/>
        <v>883207.81264722336</v>
      </c>
      <c r="BT229" s="7">
        <f t="shared" si="221"/>
        <v>488741.85981268942</v>
      </c>
      <c r="BU229" s="7">
        <f t="shared" si="200"/>
        <v>1161265.9528345338</v>
      </c>
      <c r="BW229">
        <v>222</v>
      </c>
      <c r="BX229" s="160">
        <v>51592</v>
      </c>
      <c r="BY229" s="7">
        <f t="shared" si="243"/>
        <v>484906.4179232617</v>
      </c>
      <c r="BZ229" s="7">
        <f t="shared" si="244"/>
        <v>5101.5395330339725</v>
      </c>
      <c r="CA229" s="7">
        <f t="shared" si="245"/>
        <v>2272.9187618149458</v>
      </c>
      <c r="CB229" s="65">
        <f t="shared" si="222"/>
        <v>5.6248018449810921E-2</v>
      </c>
      <c r="CC229" s="7">
        <f t="shared" si="223"/>
        <v>2828.6207712190267</v>
      </c>
      <c r="CD229" s="65">
        <f t="shared" si="224"/>
        <v>7.0000000000000007E-2</v>
      </c>
      <c r="CE229" s="7">
        <f t="shared" si="246"/>
        <v>284166.50083855359</v>
      </c>
      <c r="CF229" s="7">
        <f t="shared" si="247"/>
        <v>848375.27549498773</v>
      </c>
      <c r="CG229" s="7">
        <f t="shared" si="225"/>
        <v>482633.49916144676</v>
      </c>
      <c r="CH229" s="7">
        <f t="shared" si="201"/>
        <v>1132541.7763335414</v>
      </c>
    </row>
    <row r="230" spans="10:86" x14ac:dyDescent="0.3">
      <c r="J230">
        <v>223</v>
      </c>
      <c r="K230" s="160">
        <v>51622</v>
      </c>
      <c r="L230" s="7">
        <f t="shared" si="202"/>
        <v>512402.66357017035</v>
      </c>
      <c r="M230" s="7">
        <f t="shared" si="203"/>
        <v>5760.7123198624959</v>
      </c>
      <c r="N230" s="7">
        <f t="shared" si="188"/>
        <v>2237.9440078175749</v>
      </c>
      <c r="O230" s="65">
        <f t="shared" si="189"/>
        <v>5.2410594251591412E-2</v>
      </c>
      <c r="P230" s="7">
        <f t="shared" si="190"/>
        <v>3522.768312044921</v>
      </c>
      <c r="Q230" s="65">
        <f t="shared" si="191"/>
        <v>8.2500000000000004E-2</v>
      </c>
      <c r="R230" s="7">
        <f t="shared" si="204"/>
        <v>256635.28043764667</v>
      </c>
      <c r="S230" s="7">
        <f t="shared" si="205"/>
        <v>1028003.5668916903</v>
      </c>
      <c r="T230" s="7">
        <f t="shared" si="192"/>
        <v>510164.71956235275</v>
      </c>
      <c r="U230" s="7">
        <f t="shared" si="193"/>
        <v>1284638.8473293369</v>
      </c>
      <c r="W230">
        <v>223</v>
      </c>
      <c r="X230" s="160">
        <v>51622</v>
      </c>
      <c r="Y230" s="7">
        <f t="shared" si="206"/>
        <v>506607.04950170551</v>
      </c>
      <c r="Z230" s="7">
        <f t="shared" si="226"/>
        <v>5626.5067525070672</v>
      </c>
      <c r="AA230" s="7">
        <f t="shared" si="194"/>
        <v>2249.1264224956967</v>
      </c>
      <c r="AB230" s="65">
        <f t="shared" si="207"/>
        <v>5.3275052324074507E-2</v>
      </c>
      <c r="AC230" s="7">
        <f t="shared" si="208"/>
        <v>3377.3803300113705</v>
      </c>
      <c r="AD230" s="65">
        <f t="shared" si="195"/>
        <v>0.08</v>
      </c>
      <c r="AE230" s="7">
        <f t="shared" si="209"/>
        <v>262442.07692079071</v>
      </c>
      <c r="AF230" s="7">
        <f t="shared" si="227"/>
        <v>992268.92888828611</v>
      </c>
      <c r="AG230" s="7">
        <f t="shared" si="196"/>
        <v>504357.92307920981</v>
      </c>
      <c r="AH230" s="7">
        <f t="shared" si="197"/>
        <v>1254711.0058090768</v>
      </c>
      <c r="AJ230">
        <v>223</v>
      </c>
      <c r="AK230" s="160">
        <v>51622</v>
      </c>
      <c r="AL230" s="7">
        <f t="shared" si="228"/>
        <v>500730.56159235269</v>
      </c>
      <c r="AM230" s="7">
        <f t="shared" si="229"/>
        <v>5493.4490989467549</v>
      </c>
      <c r="AN230" s="7">
        <f t="shared" si="230"/>
        <v>2259.5642219961437</v>
      </c>
      <c r="AO230" s="65">
        <f t="shared" si="210"/>
        <v>5.4150420892479886E-2</v>
      </c>
      <c r="AP230" s="7">
        <f t="shared" si="211"/>
        <v>3233.8848769506112</v>
      </c>
      <c r="AQ230" s="65">
        <f t="shared" si="212"/>
        <v>7.7499999999999999E-2</v>
      </c>
      <c r="AR230" s="7">
        <f t="shared" si="231"/>
        <v>268329.00262964331</v>
      </c>
      <c r="AS230" s="7">
        <f t="shared" si="232"/>
        <v>956710.14643548301</v>
      </c>
      <c r="AT230" s="7">
        <f t="shared" si="213"/>
        <v>498470.99737035658</v>
      </c>
      <c r="AU230" s="7">
        <f t="shared" si="198"/>
        <v>1225039.1490651262</v>
      </c>
      <c r="AW230">
        <v>223</v>
      </c>
      <c r="AX230" s="160">
        <v>51622</v>
      </c>
      <c r="AY230" s="7">
        <f t="shared" si="233"/>
        <v>494774.88335842401</v>
      </c>
      <c r="AZ230" s="7">
        <f t="shared" si="234"/>
        <v>5361.5768515826985</v>
      </c>
      <c r="BA230" s="7">
        <f t="shared" si="235"/>
        <v>2269.2338305925487</v>
      </c>
      <c r="BB230" s="65">
        <f t="shared" si="214"/>
        <v>5.5036758903915683E-2</v>
      </c>
      <c r="BC230" s="7">
        <f t="shared" si="215"/>
        <v>3092.3430209901499</v>
      </c>
      <c r="BD230" s="65">
        <f t="shared" si="216"/>
        <v>7.4999999999999997E-2</v>
      </c>
      <c r="BE230" s="7">
        <f t="shared" si="236"/>
        <v>274294.35047216836</v>
      </c>
      <c r="BF230" s="7">
        <f t="shared" si="237"/>
        <v>921337.28743077384</v>
      </c>
      <c r="BG230" s="7">
        <f t="shared" si="217"/>
        <v>492505.64952783147</v>
      </c>
      <c r="BH230" s="7">
        <f t="shared" si="199"/>
        <v>1195631.6379029423</v>
      </c>
      <c r="BJ230">
        <v>223</v>
      </c>
      <c r="BK230" s="160">
        <v>51622</v>
      </c>
      <c r="BL230" s="7">
        <f t="shared" si="238"/>
        <v>488741.85981268942</v>
      </c>
      <c r="BM230" s="7">
        <f t="shared" si="239"/>
        <v>5230.927715470877</v>
      </c>
      <c r="BN230" s="7">
        <f t="shared" si="240"/>
        <v>2278.1123124358787</v>
      </c>
      <c r="BO230" s="65">
        <f t="shared" si="218"/>
        <v>5.5934123915040962E-2</v>
      </c>
      <c r="BP230" s="7">
        <f t="shared" si="219"/>
        <v>2952.8154030349983</v>
      </c>
      <c r="BQ230" s="65">
        <f t="shared" si="220"/>
        <v>7.2499999999999995E-2</v>
      </c>
      <c r="BR230" s="7">
        <f t="shared" si="241"/>
        <v>280336.25249974628</v>
      </c>
      <c r="BS230" s="7">
        <f t="shared" si="242"/>
        <v>886160.62805025838</v>
      </c>
      <c r="BT230" s="7">
        <f t="shared" si="221"/>
        <v>486463.74750025355</v>
      </c>
      <c r="BU230" s="7">
        <f t="shared" si="200"/>
        <v>1166496.8805500045</v>
      </c>
      <c r="BW230">
        <v>223</v>
      </c>
      <c r="BX230" s="160">
        <v>51622</v>
      </c>
      <c r="BY230" s="7">
        <f t="shared" si="243"/>
        <v>482633.49916144676</v>
      </c>
      <c r="BZ230" s="7">
        <f t="shared" si="244"/>
        <v>5101.5395330339725</v>
      </c>
      <c r="CA230" s="7">
        <f t="shared" si="245"/>
        <v>2286.1774545921994</v>
      </c>
      <c r="CB230" s="65">
        <f t="shared" si="222"/>
        <v>5.6842572060936333E-2</v>
      </c>
      <c r="CC230" s="7">
        <f t="shared" si="223"/>
        <v>2815.3620784417731</v>
      </c>
      <c r="CD230" s="65">
        <f t="shared" si="224"/>
        <v>7.0000000000000007E-2</v>
      </c>
      <c r="CE230" s="7">
        <f t="shared" si="246"/>
        <v>286452.67829314579</v>
      </c>
      <c r="CF230" s="7">
        <f t="shared" si="247"/>
        <v>851190.6375734295</v>
      </c>
      <c r="CG230" s="7">
        <f t="shared" si="225"/>
        <v>480347.32170685456</v>
      </c>
      <c r="CH230" s="7">
        <f t="shared" si="201"/>
        <v>1137643.3158665753</v>
      </c>
    </row>
    <row r="231" spans="10:86" x14ac:dyDescent="0.3">
      <c r="J231">
        <v>224</v>
      </c>
      <c r="K231" s="160">
        <v>51653</v>
      </c>
      <c r="L231" s="7">
        <f t="shared" si="202"/>
        <v>510164.71956235275</v>
      </c>
      <c r="M231" s="7">
        <f t="shared" si="203"/>
        <v>5760.7123198624959</v>
      </c>
      <c r="N231" s="7">
        <f t="shared" si="188"/>
        <v>2253.3298728713207</v>
      </c>
      <c r="O231" s="65">
        <f t="shared" si="189"/>
        <v>5.3002407727551618E-2</v>
      </c>
      <c r="P231" s="7">
        <f t="shared" si="190"/>
        <v>3507.3824469911751</v>
      </c>
      <c r="Q231" s="65">
        <f t="shared" si="191"/>
        <v>8.2500000000000004E-2</v>
      </c>
      <c r="R231" s="7">
        <f t="shared" si="204"/>
        <v>258888.61031051798</v>
      </c>
      <c r="S231" s="7">
        <f t="shared" si="205"/>
        <v>1031510.9493386814</v>
      </c>
      <c r="T231" s="7">
        <f t="shared" si="192"/>
        <v>507911.38968948141</v>
      </c>
      <c r="U231" s="7">
        <f t="shared" si="193"/>
        <v>1290399.5596491995</v>
      </c>
      <c r="W231">
        <v>224</v>
      </c>
      <c r="X231" s="160">
        <v>51653</v>
      </c>
      <c r="Y231" s="7">
        <f t="shared" si="206"/>
        <v>504357.92307920981</v>
      </c>
      <c r="Z231" s="7">
        <f t="shared" si="226"/>
        <v>5626.5067525070672</v>
      </c>
      <c r="AA231" s="7">
        <f t="shared" si="194"/>
        <v>2264.1205986456685</v>
      </c>
      <c r="AB231" s="65">
        <f t="shared" si="207"/>
        <v>5.3869377163489184E-2</v>
      </c>
      <c r="AC231" s="7">
        <f t="shared" si="208"/>
        <v>3362.3861538613987</v>
      </c>
      <c r="AD231" s="65">
        <f t="shared" si="195"/>
        <v>7.9999999999999988E-2</v>
      </c>
      <c r="AE231" s="7">
        <f t="shared" si="209"/>
        <v>264706.19751943636</v>
      </c>
      <c r="AF231" s="7">
        <f t="shared" si="227"/>
        <v>995631.31504214753</v>
      </c>
      <c r="AG231" s="7">
        <f t="shared" si="196"/>
        <v>502093.80248056416</v>
      </c>
      <c r="AH231" s="7">
        <f t="shared" si="197"/>
        <v>1260337.5125615839</v>
      </c>
      <c r="AJ231">
        <v>224</v>
      </c>
      <c r="AK231" s="160">
        <v>51653</v>
      </c>
      <c r="AL231" s="7">
        <f t="shared" si="228"/>
        <v>498470.99737035658</v>
      </c>
      <c r="AM231" s="7">
        <f t="shared" si="229"/>
        <v>5493.4490989467549</v>
      </c>
      <c r="AN231" s="7">
        <f t="shared" si="230"/>
        <v>2274.1572409298687</v>
      </c>
      <c r="AO231" s="65">
        <f t="shared" si="210"/>
        <v>5.4747190980265675E-2</v>
      </c>
      <c r="AP231" s="7">
        <f t="shared" si="211"/>
        <v>3219.2918580168862</v>
      </c>
      <c r="AQ231" s="65">
        <f t="shared" si="212"/>
        <v>7.7499999999999999E-2</v>
      </c>
      <c r="AR231" s="7">
        <f t="shared" si="231"/>
        <v>270603.1598705732</v>
      </c>
      <c r="AS231" s="7">
        <f t="shared" si="232"/>
        <v>959929.43829349987</v>
      </c>
      <c r="AT231" s="7">
        <f t="shared" si="213"/>
        <v>496196.84012942668</v>
      </c>
      <c r="AU231" s="7">
        <f t="shared" si="198"/>
        <v>1230532.5981640732</v>
      </c>
      <c r="AW231">
        <v>224</v>
      </c>
      <c r="AX231" s="160">
        <v>51653</v>
      </c>
      <c r="AY231" s="7">
        <f t="shared" si="233"/>
        <v>492505.64952783147</v>
      </c>
      <c r="AZ231" s="7">
        <f t="shared" si="234"/>
        <v>5361.5768515826985</v>
      </c>
      <c r="BA231" s="7">
        <f t="shared" si="235"/>
        <v>2283.4165420337522</v>
      </c>
      <c r="BB231" s="65">
        <f t="shared" si="214"/>
        <v>5.5635906980304795E-2</v>
      </c>
      <c r="BC231" s="7">
        <f t="shared" si="215"/>
        <v>3078.1603095489463</v>
      </c>
      <c r="BD231" s="65">
        <f t="shared" si="216"/>
        <v>7.4999999999999997E-2</v>
      </c>
      <c r="BE231" s="7">
        <f t="shared" si="236"/>
        <v>276577.76701420208</v>
      </c>
      <c r="BF231" s="7">
        <f t="shared" si="237"/>
        <v>924415.44774032279</v>
      </c>
      <c r="BG231" s="7">
        <f t="shared" si="217"/>
        <v>490222.23298579769</v>
      </c>
      <c r="BH231" s="7">
        <f t="shared" si="199"/>
        <v>1200993.2147545249</v>
      </c>
      <c r="BJ231">
        <v>224</v>
      </c>
      <c r="BK231" s="160">
        <v>51653</v>
      </c>
      <c r="BL231" s="7">
        <f t="shared" si="238"/>
        <v>486463.74750025355</v>
      </c>
      <c r="BM231" s="7">
        <f t="shared" si="239"/>
        <v>5230.927715470877</v>
      </c>
      <c r="BN231" s="7">
        <f t="shared" si="240"/>
        <v>2291.8759076568454</v>
      </c>
      <c r="BO231" s="65">
        <f t="shared" si="218"/>
        <v>5.6535581599259484E-2</v>
      </c>
      <c r="BP231" s="7">
        <f t="shared" si="219"/>
        <v>2939.0518078140317</v>
      </c>
      <c r="BQ231" s="65">
        <f t="shared" si="220"/>
        <v>7.2499999999999995E-2</v>
      </c>
      <c r="BR231" s="7">
        <f t="shared" si="241"/>
        <v>282628.12840740313</v>
      </c>
      <c r="BS231" s="7">
        <f t="shared" si="242"/>
        <v>889099.67985807243</v>
      </c>
      <c r="BT231" s="7">
        <f t="shared" si="221"/>
        <v>484171.8715925967</v>
      </c>
      <c r="BU231" s="7">
        <f t="shared" si="200"/>
        <v>1171727.8082654756</v>
      </c>
      <c r="BW231">
        <v>224</v>
      </c>
      <c r="BX231" s="160">
        <v>51653</v>
      </c>
      <c r="BY231" s="7">
        <f t="shared" si="243"/>
        <v>480347.32170685456</v>
      </c>
      <c r="BZ231" s="7">
        <f t="shared" si="244"/>
        <v>5101.5395330339725</v>
      </c>
      <c r="CA231" s="7">
        <f t="shared" si="245"/>
        <v>2299.5134897439875</v>
      </c>
      <c r="CB231" s="65">
        <f t="shared" si="222"/>
        <v>5.744626987587944E-2</v>
      </c>
      <c r="CC231" s="7">
        <f t="shared" si="223"/>
        <v>2802.026043289985</v>
      </c>
      <c r="CD231" s="65">
        <f t="shared" si="224"/>
        <v>7.0000000000000007E-2</v>
      </c>
      <c r="CE231" s="7">
        <f t="shared" si="246"/>
        <v>288752.19178288977</v>
      </c>
      <c r="CF231" s="7">
        <f t="shared" si="247"/>
        <v>853992.66361671954</v>
      </c>
      <c r="CG231" s="7">
        <f t="shared" si="225"/>
        <v>478047.80821711058</v>
      </c>
      <c r="CH231" s="7">
        <f t="shared" si="201"/>
        <v>1142744.8553996093</v>
      </c>
    </row>
    <row r="232" spans="10:86" x14ac:dyDescent="0.3">
      <c r="J232">
        <v>225</v>
      </c>
      <c r="K232" s="160">
        <v>51683</v>
      </c>
      <c r="L232" s="7">
        <f t="shared" si="202"/>
        <v>507911.38968948141</v>
      </c>
      <c r="M232" s="7">
        <f t="shared" si="203"/>
        <v>5760.7123198624959</v>
      </c>
      <c r="N232" s="7">
        <f t="shared" si="188"/>
        <v>2268.821515747311</v>
      </c>
      <c r="O232" s="65">
        <f t="shared" si="189"/>
        <v>5.3603559088550135E-2</v>
      </c>
      <c r="P232" s="7">
        <f t="shared" si="190"/>
        <v>3491.8908041151849</v>
      </c>
      <c r="Q232" s="65">
        <f t="shared" si="191"/>
        <v>8.2500000000000004E-2</v>
      </c>
      <c r="R232" s="7">
        <f t="shared" si="204"/>
        <v>261157.4318262653</v>
      </c>
      <c r="S232" s="7">
        <f t="shared" si="205"/>
        <v>1035002.8401427966</v>
      </c>
      <c r="T232" s="7">
        <f t="shared" si="192"/>
        <v>505642.56817373412</v>
      </c>
      <c r="U232" s="7">
        <f t="shared" si="193"/>
        <v>1296160.2719690618</v>
      </c>
      <c r="W232">
        <v>225</v>
      </c>
      <c r="X232" s="160">
        <v>51683</v>
      </c>
      <c r="Y232" s="7">
        <f t="shared" si="206"/>
        <v>502093.80248056416</v>
      </c>
      <c r="Z232" s="7">
        <f t="shared" si="226"/>
        <v>5626.5067525070672</v>
      </c>
      <c r="AA232" s="7">
        <f t="shared" si="194"/>
        <v>2279.2147359699725</v>
      </c>
      <c r="AB232" s="65">
        <f t="shared" si="207"/>
        <v>5.4473042082008968E-2</v>
      </c>
      <c r="AC232" s="7">
        <f t="shared" si="208"/>
        <v>3347.2920165370947</v>
      </c>
      <c r="AD232" s="65">
        <f t="shared" si="195"/>
        <v>0.08</v>
      </c>
      <c r="AE232" s="7">
        <f t="shared" si="209"/>
        <v>266985.41225540632</v>
      </c>
      <c r="AF232" s="7">
        <f t="shared" si="227"/>
        <v>998978.60705868457</v>
      </c>
      <c r="AG232" s="7">
        <f t="shared" si="196"/>
        <v>499814.5877445942</v>
      </c>
      <c r="AH232" s="7">
        <f t="shared" si="197"/>
        <v>1265964.019314091</v>
      </c>
      <c r="AJ232">
        <v>225</v>
      </c>
      <c r="AK232" s="160">
        <v>51683</v>
      </c>
      <c r="AL232" s="7">
        <f t="shared" si="228"/>
        <v>496196.84012942668</v>
      </c>
      <c r="AM232" s="7">
        <f t="shared" si="229"/>
        <v>5493.4490989467549</v>
      </c>
      <c r="AN232" s="7">
        <f t="shared" si="230"/>
        <v>2288.8445064442076</v>
      </c>
      <c r="AO232" s="65">
        <f t="shared" si="210"/>
        <v>5.5353303076590123E-2</v>
      </c>
      <c r="AP232" s="7">
        <f t="shared" si="211"/>
        <v>3204.6045925025473</v>
      </c>
      <c r="AQ232" s="65">
        <f t="shared" si="212"/>
        <v>7.7499999999999999E-2</v>
      </c>
      <c r="AR232" s="7">
        <f t="shared" si="231"/>
        <v>272892.00437701744</v>
      </c>
      <c r="AS232" s="7">
        <f t="shared" si="232"/>
        <v>963134.04288600245</v>
      </c>
      <c r="AT232" s="7">
        <f t="shared" si="213"/>
        <v>493907.99562298245</v>
      </c>
      <c r="AU232" s="7">
        <f t="shared" si="198"/>
        <v>1236026.04726302</v>
      </c>
      <c r="AW232">
        <v>225</v>
      </c>
      <c r="AX232" s="160">
        <v>51683</v>
      </c>
      <c r="AY232" s="7">
        <f t="shared" si="233"/>
        <v>490222.23298579769</v>
      </c>
      <c r="AZ232" s="7">
        <f t="shared" si="234"/>
        <v>5361.5768515826985</v>
      </c>
      <c r="BA232" s="7">
        <f t="shared" si="235"/>
        <v>2297.6878954214631</v>
      </c>
      <c r="BB232" s="65">
        <f t="shared" si="214"/>
        <v>5.6244398743653792E-2</v>
      </c>
      <c r="BC232" s="7">
        <f t="shared" si="215"/>
        <v>3063.8889561612355</v>
      </c>
      <c r="BD232" s="65">
        <f t="shared" si="216"/>
        <v>7.4999999999999997E-2</v>
      </c>
      <c r="BE232" s="7">
        <f t="shared" si="236"/>
        <v>278875.45490962354</v>
      </c>
      <c r="BF232" s="7">
        <f t="shared" si="237"/>
        <v>927479.33669648401</v>
      </c>
      <c r="BG232" s="7">
        <f t="shared" si="217"/>
        <v>487924.54509037622</v>
      </c>
      <c r="BH232" s="7">
        <f t="shared" si="199"/>
        <v>1206354.7916061075</v>
      </c>
      <c r="BJ232">
        <v>225</v>
      </c>
      <c r="BK232" s="160">
        <v>51683</v>
      </c>
      <c r="BL232" s="7">
        <f t="shared" si="238"/>
        <v>484171.8715925967</v>
      </c>
      <c r="BM232" s="7">
        <f t="shared" si="239"/>
        <v>5230.927715470877</v>
      </c>
      <c r="BN232" s="7">
        <f t="shared" si="240"/>
        <v>2305.7226579322719</v>
      </c>
      <c r="BO232" s="65">
        <f t="shared" si="218"/>
        <v>5.7146384411337486E-2</v>
      </c>
      <c r="BP232" s="7">
        <f t="shared" si="219"/>
        <v>2925.2050575386052</v>
      </c>
      <c r="BQ232" s="65">
        <f t="shared" si="220"/>
        <v>7.2499999999999995E-2</v>
      </c>
      <c r="BR232" s="7">
        <f t="shared" si="241"/>
        <v>284933.85106533539</v>
      </c>
      <c r="BS232" s="7">
        <f t="shared" si="242"/>
        <v>892024.88491561101</v>
      </c>
      <c r="BT232" s="7">
        <f t="shared" si="221"/>
        <v>481866.14893466444</v>
      </c>
      <c r="BU232" s="7">
        <f t="shared" si="200"/>
        <v>1176958.7359809463</v>
      </c>
      <c r="BW232">
        <v>225</v>
      </c>
      <c r="BX232" s="160">
        <v>51683</v>
      </c>
      <c r="BY232" s="7">
        <f t="shared" si="243"/>
        <v>478047.80821711058</v>
      </c>
      <c r="BZ232" s="7">
        <f t="shared" si="244"/>
        <v>5101.5395330339725</v>
      </c>
      <c r="CA232" s="7">
        <f t="shared" si="245"/>
        <v>2312.9273184341605</v>
      </c>
      <c r="CB232" s="65">
        <f t="shared" si="222"/>
        <v>5.8059314035395881E-2</v>
      </c>
      <c r="CC232" s="7">
        <f t="shared" si="223"/>
        <v>2788.612214599812</v>
      </c>
      <c r="CD232" s="65">
        <f t="shared" si="224"/>
        <v>7.0000000000000007E-2</v>
      </c>
      <c r="CE232" s="7">
        <f t="shared" si="246"/>
        <v>291065.11910132394</v>
      </c>
      <c r="CF232" s="7">
        <f t="shared" si="247"/>
        <v>856781.27583131939</v>
      </c>
      <c r="CG232" s="7">
        <f t="shared" si="225"/>
        <v>475734.88089867641</v>
      </c>
      <c r="CH232" s="7">
        <f t="shared" si="201"/>
        <v>1147846.3949326433</v>
      </c>
    </row>
    <row r="233" spans="10:86" x14ac:dyDescent="0.3">
      <c r="J233">
        <v>226</v>
      </c>
      <c r="K233" s="160">
        <v>51714</v>
      </c>
      <c r="L233" s="7">
        <f t="shared" si="202"/>
        <v>505642.56817373412</v>
      </c>
      <c r="M233" s="7">
        <f t="shared" si="203"/>
        <v>5760.7123198624959</v>
      </c>
      <c r="N233" s="7">
        <f t="shared" si="188"/>
        <v>2284.4196636680736</v>
      </c>
      <c r="O233" s="65">
        <f t="shared" si="189"/>
        <v>5.4214256649764536E-2</v>
      </c>
      <c r="P233" s="7">
        <f t="shared" si="190"/>
        <v>3476.2926561944223</v>
      </c>
      <c r="Q233" s="65">
        <f t="shared" si="191"/>
        <v>8.2500000000000004E-2</v>
      </c>
      <c r="R233" s="7">
        <f t="shared" si="204"/>
        <v>263441.85148993338</v>
      </c>
      <c r="S233" s="7">
        <f t="shared" si="205"/>
        <v>1038479.132798991</v>
      </c>
      <c r="T233" s="7">
        <f t="shared" si="192"/>
        <v>503358.14851006604</v>
      </c>
      <c r="U233" s="7">
        <f t="shared" si="193"/>
        <v>1301920.9842889244</v>
      </c>
      <c r="W233">
        <v>226</v>
      </c>
      <c r="X233" s="160">
        <v>51714</v>
      </c>
      <c r="Y233" s="7">
        <f t="shared" si="206"/>
        <v>499814.5877445942</v>
      </c>
      <c r="Z233" s="7">
        <f t="shared" si="226"/>
        <v>5626.5067525070672</v>
      </c>
      <c r="AA233" s="7">
        <f t="shared" si="194"/>
        <v>2294.4095008764389</v>
      </c>
      <c r="AB233" s="65">
        <f t="shared" si="207"/>
        <v>5.5086255354728893E-2</v>
      </c>
      <c r="AC233" s="7">
        <f t="shared" si="208"/>
        <v>3332.0972516306283</v>
      </c>
      <c r="AD233" s="65">
        <f t="shared" si="195"/>
        <v>0.08</v>
      </c>
      <c r="AE233" s="7">
        <f t="shared" si="209"/>
        <v>269279.82175628276</v>
      </c>
      <c r="AF233" s="7">
        <f t="shared" si="227"/>
        <v>1002310.7043103152</v>
      </c>
      <c r="AG233" s="7">
        <f t="shared" si="196"/>
        <v>497520.17824371776</v>
      </c>
      <c r="AH233" s="7">
        <f t="shared" si="197"/>
        <v>1271590.526066598</v>
      </c>
      <c r="AJ233">
        <v>226</v>
      </c>
      <c r="AK233" s="160">
        <v>51714</v>
      </c>
      <c r="AL233" s="7">
        <f t="shared" si="228"/>
        <v>493907.99562298245</v>
      </c>
      <c r="AM233" s="7">
        <f t="shared" si="229"/>
        <v>5493.4490989467549</v>
      </c>
      <c r="AN233" s="7">
        <f t="shared" si="230"/>
        <v>2303.6266272149933</v>
      </c>
      <c r="AO233" s="65">
        <f t="shared" si="210"/>
        <v>5.5968965417764166E-2</v>
      </c>
      <c r="AP233" s="7">
        <f t="shared" si="211"/>
        <v>3189.8224717317617</v>
      </c>
      <c r="AQ233" s="65">
        <f t="shared" si="212"/>
        <v>7.7499999999999999E-2</v>
      </c>
      <c r="AR233" s="7">
        <f t="shared" si="231"/>
        <v>275195.63100423245</v>
      </c>
      <c r="AS233" s="7">
        <f t="shared" si="232"/>
        <v>966323.86535773426</v>
      </c>
      <c r="AT233" s="7">
        <f t="shared" si="213"/>
        <v>491604.36899576744</v>
      </c>
      <c r="AU233" s="7">
        <f t="shared" si="198"/>
        <v>1241519.4963619667</v>
      </c>
      <c r="AW233">
        <v>226</v>
      </c>
      <c r="AX233" s="160">
        <v>51714</v>
      </c>
      <c r="AY233" s="7">
        <f t="shared" si="233"/>
        <v>487924.54509037622</v>
      </c>
      <c r="AZ233" s="7">
        <f t="shared" si="234"/>
        <v>5361.5768515826985</v>
      </c>
      <c r="BA233" s="7">
        <f t="shared" si="235"/>
        <v>2312.0484447678473</v>
      </c>
      <c r="BB233" s="65">
        <f t="shared" si="214"/>
        <v>5.6862442392757992E-2</v>
      </c>
      <c r="BC233" s="7">
        <f t="shared" si="215"/>
        <v>3049.5284068148512</v>
      </c>
      <c r="BD233" s="65">
        <f t="shared" si="216"/>
        <v>7.4999999999999997E-2</v>
      </c>
      <c r="BE233" s="7">
        <f t="shared" si="236"/>
        <v>281187.50335439137</v>
      </c>
      <c r="BF233" s="7">
        <f t="shared" si="237"/>
        <v>930528.86510329891</v>
      </c>
      <c r="BG233" s="7">
        <f t="shared" si="217"/>
        <v>485612.49664560839</v>
      </c>
      <c r="BH233" s="7">
        <f t="shared" si="199"/>
        <v>1211716.3684576903</v>
      </c>
      <c r="BJ233">
        <v>226</v>
      </c>
      <c r="BK233" s="160">
        <v>51714</v>
      </c>
      <c r="BL233" s="7">
        <f t="shared" si="238"/>
        <v>481866.14893466444</v>
      </c>
      <c r="BM233" s="7">
        <f t="shared" si="239"/>
        <v>5230.927715470877</v>
      </c>
      <c r="BN233" s="7">
        <f t="shared" si="240"/>
        <v>2319.6530656572795</v>
      </c>
      <c r="BO233" s="65">
        <f t="shared" si="218"/>
        <v>5.7766740513788564E-2</v>
      </c>
      <c r="BP233" s="7">
        <f t="shared" si="219"/>
        <v>2911.2746498135975</v>
      </c>
      <c r="BQ233" s="65">
        <f t="shared" si="220"/>
        <v>7.2499999999999995E-2</v>
      </c>
      <c r="BR233" s="7">
        <f t="shared" si="241"/>
        <v>287253.50413099269</v>
      </c>
      <c r="BS233" s="7">
        <f t="shared" si="242"/>
        <v>894936.15956542466</v>
      </c>
      <c r="BT233" s="7">
        <f t="shared" si="221"/>
        <v>479546.49586900714</v>
      </c>
      <c r="BU233" s="7">
        <f t="shared" si="200"/>
        <v>1182189.6636964174</v>
      </c>
      <c r="BW233">
        <v>226</v>
      </c>
      <c r="BX233" s="160">
        <v>51714</v>
      </c>
      <c r="BY233" s="7">
        <f t="shared" si="243"/>
        <v>475734.88089867641</v>
      </c>
      <c r="BZ233" s="7">
        <f t="shared" si="244"/>
        <v>5101.5395330339725</v>
      </c>
      <c r="CA233" s="7">
        <f t="shared" si="245"/>
        <v>2326.4193944583599</v>
      </c>
      <c r="CB233" s="65">
        <f t="shared" si="222"/>
        <v>5.8681912666912854E-2</v>
      </c>
      <c r="CC233" s="7">
        <f t="shared" si="223"/>
        <v>2775.1201385756126</v>
      </c>
      <c r="CD233" s="65">
        <f t="shared" si="224"/>
        <v>7.0000000000000007E-2</v>
      </c>
      <c r="CE233" s="7">
        <f t="shared" si="246"/>
        <v>293391.5384957823</v>
      </c>
      <c r="CF233" s="7">
        <f t="shared" si="247"/>
        <v>859556.39596989495</v>
      </c>
      <c r="CG233" s="7">
        <f t="shared" si="225"/>
        <v>473408.46150421805</v>
      </c>
      <c r="CH233" s="7">
        <f t="shared" si="201"/>
        <v>1152947.9344656772</v>
      </c>
    </row>
    <row r="234" spans="10:86" x14ac:dyDescent="0.3">
      <c r="J234">
        <v>227</v>
      </c>
      <c r="K234" s="160">
        <v>51745</v>
      </c>
      <c r="L234" s="7">
        <f t="shared" si="202"/>
        <v>503358.14851006604</v>
      </c>
      <c r="M234" s="7">
        <f t="shared" si="203"/>
        <v>5760.7123198624959</v>
      </c>
      <c r="N234" s="7">
        <f t="shared" si="188"/>
        <v>2300.1250488557916</v>
      </c>
      <c r="O234" s="65">
        <f t="shared" si="189"/>
        <v>5.4834714939987775E-2</v>
      </c>
      <c r="P234" s="7">
        <f t="shared" si="190"/>
        <v>3460.5872710067042</v>
      </c>
      <c r="Q234" s="65">
        <f t="shared" si="191"/>
        <v>8.2500000000000004E-2</v>
      </c>
      <c r="R234" s="7">
        <f t="shared" si="204"/>
        <v>265741.97653878917</v>
      </c>
      <c r="S234" s="7">
        <f t="shared" si="205"/>
        <v>1041939.7200699977</v>
      </c>
      <c r="T234" s="7">
        <f t="shared" si="192"/>
        <v>501058.02346121025</v>
      </c>
      <c r="U234" s="7">
        <f t="shared" si="193"/>
        <v>1307681.6966087869</v>
      </c>
      <c r="W234">
        <v>227</v>
      </c>
      <c r="X234" s="160">
        <v>51745</v>
      </c>
      <c r="Y234" s="7">
        <f t="shared" si="206"/>
        <v>497520.17824371776</v>
      </c>
      <c r="Z234" s="7">
        <f t="shared" si="226"/>
        <v>5626.5067525070672</v>
      </c>
      <c r="AA234" s="7">
        <f t="shared" si="194"/>
        <v>2309.7055642156151</v>
      </c>
      <c r="AB234" s="65">
        <f t="shared" si="207"/>
        <v>5.5709231469623033E-2</v>
      </c>
      <c r="AC234" s="7">
        <f t="shared" si="208"/>
        <v>3316.801188291452</v>
      </c>
      <c r="AD234" s="65">
        <f t="shared" si="195"/>
        <v>0.08</v>
      </c>
      <c r="AE234" s="7">
        <f t="shared" si="209"/>
        <v>271589.52732049837</v>
      </c>
      <c r="AF234" s="7">
        <f t="shared" si="227"/>
        <v>1005627.5054986066</v>
      </c>
      <c r="AG234" s="7">
        <f t="shared" si="196"/>
        <v>495210.47267950216</v>
      </c>
      <c r="AH234" s="7">
        <f t="shared" si="197"/>
        <v>1277217.0328191048</v>
      </c>
      <c r="AJ234">
        <v>227</v>
      </c>
      <c r="AK234" s="160">
        <v>51745</v>
      </c>
      <c r="AL234" s="7">
        <f t="shared" si="228"/>
        <v>491604.36899576744</v>
      </c>
      <c r="AM234" s="7">
        <f t="shared" si="229"/>
        <v>5493.4490989467549</v>
      </c>
      <c r="AN234" s="7">
        <f t="shared" si="230"/>
        <v>2318.5042158490901</v>
      </c>
      <c r="AO234" s="65">
        <f t="shared" si="210"/>
        <v>5.6594392452253853E-2</v>
      </c>
      <c r="AP234" s="7">
        <f t="shared" si="211"/>
        <v>3174.9448830976648</v>
      </c>
      <c r="AQ234" s="65">
        <f t="shared" si="212"/>
        <v>7.7499999999999999E-2</v>
      </c>
      <c r="AR234" s="7">
        <f t="shared" si="231"/>
        <v>277514.13522008155</v>
      </c>
      <c r="AS234" s="7">
        <f t="shared" si="232"/>
        <v>969498.81024083192</v>
      </c>
      <c r="AT234" s="7">
        <f t="shared" si="213"/>
        <v>489285.86477991834</v>
      </c>
      <c r="AU234" s="7">
        <f t="shared" si="198"/>
        <v>1247012.9454609135</v>
      </c>
      <c r="AW234">
        <v>227</v>
      </c>
      <c r="AX234" s="160">
        <v>51745</v>
      </c>
      <c r="AY234" s="7">
        <f t="shared" si="233"/>
        <v>485612.49664560839</v>
      </c>
      <c r="AZ234" s="7">
        <f t="shared" si="234"/>
        <v>5361.5768515826985</v>
      </c>
      <c r="BA234" s="7">
        <f t="shared" si="235"/>
        <v>2326.4987475476464</v>
      </c>
      <c r="BB234" s="65">
        <f t="shared" si="214"/>
        <v>5.749025233785493E-2</v>
      </c>
      <c r="BC234" s="7">
        <f t="shared" si="215"/>
        <v>3035.0781040350521</v>
      </c>
      <c r="BD234" s="65">
        <f t="shared" si="216"/>
        <v>7.4999999999999997E-2</v>
      </c>
      <c r="BE234" s="7">
        <f t="shared" si="236"/>
        <v>283514.002101939</v>
      </c>
      <c r="BF234" s="7">
        <f t="shared" si="237"/>
        <v>933563.94320733391</v>
      </c>
      <c r="BG234" s="7">
        <f t="shared" si="217"/>
        <v>483285.99789806077</v>
      </c>
      <c r="BH234" s="7">
        <f t="shared" si="199"/>
        <v>1217077.945309273</v>
      </c>
      <c r="BJ234">
        <v>227</v>
      </c>
      <c r="BK234" s="160">
        <v>51745</v>
      </c>
      <c r="BL234" s="7">
        <f t="shared" si="238"/>
        <v>479546.49586900714</v>
      </c>
      <c r="BM234" s="7">
        <f t="shared" si="239"/>
        <v>5230.927715470877</v>
      </c>
      <c r="BN234" s="7">
        <f t="shared" si="240"/>
        <v>2333.6676362622925</v>
      </c>
      <c r="BO234" s="65">
        <f t="shared" si="218"/>
        <v>5.839686427986554E-2</v>
      </c>
      <c r="BP234" s="7">
        <f t="shared" si="219"/>
        <v>2897.2600792085846</v>
      </c>
      <c r="BQ234" s="65">
        <f t="shared" si="220"/>
        <v>7.2499999999999995E-2</v>
      </c>
      <c r="BR234" s="7">
        <f t="shared" si="241"/>
        <v>289587.171767255</v>
      </c>
      <c r="BS234" s="7">
        <f t="shared" si="242"/>
        <v>897833.41964463319</v>
      </c>
      <c r="BT234" s="7">
        <f t="shared" si="221"/>
        <v>477212.82823274483</v>
      </c>
      <c r="BU234" s="7">
        <f t="shared" si="200"/>
        <v>1187420.5914118881</v>
      </c>
      <c r="BW234">
        <v>227</v>
      </c>
      <c r="BX234" s="160">
        <v>51745</v>
      </c>
      <c r="BY234" s="7">
        <f t="shared" si="243"/>
        <v>473408.46150421805</v>
      </c>
      <c r="BZ234" s="7">
        <f t="shared" si="244"/>
        <v>5101.5395330339725</v>
      </c>
      <c r="CA234" s="7">
        <f t="shared" si="245"/>
        <v>2339.990174259367</v>
      </c>
      <c r="CB234" s="65">
        <f t="shared" si="222"/>
        <v>5.9314280107902573E-2</v>
      </c>
      <c r="CC234" s="7">
        <f t="shared" si="223"/>
        <v>2761.5493587746055</v>
      </c>
      <c r="CD234" s="65">
        <f t="shared" si="224"/>
        <v>7.0000000000000007E-2</v>
      </c>
      <c r="CE234" s="7">
        <f t="shared" si="246"/>
        <v>295731.52867004165</v>
      </c>
      <c r="CF234" s="7">
        <f t="shared" si="247"/>
        <v>862317.94532866951</v>
      </c>
      <c r="CG234" s="7">
        <f t="shared" si="225"/>
        <v>471068.4713299587</v>
      </c>
      <c r="CH234" s="7">
        <f t="shared" si="201"/>
        <v>1158049.4739987112</v>
      </c>
    </row>
    <row r="235" spans="10:86" x14ac:dyDescent="0.3">
      <c r="J235">
        <v>228</v>
      </c>
      <c r="K235" s="160">
        <v>51775</v>
      </c>
      <c r="L235" s="7">
        <f t="shared" si="202"/>
        <v>501058.02346121025</v>
      </c>
      <c r="M235" s="7">
        <f t="shared" si="203"/>
        <v>5760.7123198624959</v>
      </c>
      <c r="N235" s="7">
        <f t="shared" si="188"/>
        <v>2315.9384085666752</v>
      </c>
      <c r="O235" s="65">
        <f t="shared" si="189"/>
        <v>5.5465154935198005E-2</v>
      </c>
      <c r="P235" s="7">
        <f t="shared" si="190"/>
        <v>3444.7739112958207</v>
      </c>
      <c r="Q235" s="65">
        <f t="shared" si="191"/>
        <v>8.2500000000000004E-2</v>
      </c>
      <c r="R235" s="7">
        <f t="shared" si="204"/>
        <v>268057.91494735586</v>
      </c>
      <c r="S235" s="7">
        <f t="shared" si="205"/>
        <v>1045384.4939812935</v>
      </c>
      <c r="T235" s="7">
        <f t="shared" si="192"/>
        <v>498742.08505264355</v>
      </c>
      <c r="U235" s="7">
        <f t="shared" si="193"/>
        <v>1313442.4089286495</v>
      </c>
      <c r="W235">
        <v>228</v>
      </c>
      <c r="X235" s="160">
        <v>51775</v>
      </c>
      <c r="Y235" s="7">
        <f t="shared" si="206"/>
        <v>495210.47267950216</v>
      </c>
      <c r="Z235" s="7">
        <f t="shared" si="226"/>
        <v>5626.5067525070672</v>
      </c>
      <c r="AA235" s="7">
        <f t="shared" si="194"/>
        <v>2325.1036013103858</v>
      </c>
      <c r="AB235" s="65">
        <f t="shared" si="207"/>
        <v>5.6342191361090581E-2</v>
      </c>
      <c r="AC235" s="7">
        <f t="shared" si="208"/>
        <v>3301.4031511966814</v>
      </c>
      <c r="AD235" s="65">
        <f t="shared" si="195"/>
        <v>0.08</v>
      </c>
      <c r="AE235" s="7">
        <f t="shared" si="209"/>
        <v>273914.63092180877</v>
      </c>
      <c r="AF235" s="7">
        <f t="shared" si="227"/>
        <v>1008928.9086498033</v>
      </c>
      <c r="AG235" s="7">
        <f t="shared" si="196"/>
        <v>492885.36907819175</v>
      </c>
      <c r="AH235" s="7">
        <f t="shared" si="197"/>
        <v>1282843.5395716121</v>
      </c>
      <c r="AJ235">
        <v>228</v>
      </c>
      <c r="AK235" s="160">
        <v>51775</v>
      </c>
      <c r="AL235" s="7">
        <f t="shared" si="228"/>
        <v>489285.86477991834</v>
      </c>
      <c r="AM235" s="7">
        <f t="shared" si="229"/>
        <v>5493.4490989467549</v>
      </c>
      <c r="AN235" s="7">
        <f t="shared" si="230"/>
        <v>2333.4778889097825</v>
      </c>
      <c r="AO235" s="65">
        <f t="shared" si="210"/>
        <v>5.7229805074202625E-2</v>
      </c>
      <c r="AP235" s="7">
        <f t="shared" si="211"/>
        <v>3159.9712100369725</v>
      </c>
      <c r="AQ235" s="65">
        <f t="shared" si="212"/>
        <v>7.7499999999999999E-2</v>
      </c>
      <c r="AR235" s="7">
        <f t="shared" si="231"/>
        <v>279847.61310899135</v>
      </c>
      <c r="AS235" s="7">
        <f t="shared" si="232"/>
        <v>972658.78145086893</v>
      </c>
      <c r="AT235" s="7">
        <f t="shared" si="213"/>
        <v>486952.38689100853</v>
      </c>
      <c r="AU235" s="7">
        <f t="shared" si="198"/>
        <v>1252506.3945598602</v>
      </c>
      <c r="AW235">
        <v>228</v>
      </c>
      <c r="AX235" s="160">
        <v>51775</v>
      </c>
      <c r="AY235" s="7">
        <f t="shared" si="233"/>
        <v>483285.99789806077</v>
      </c>
      <c r="AZ235" s="7">
        <f t="shared" si="234"/>
        <v>5361.5768515826985</v>
      </c>
      <c r="BA235" s="7">
        <f t="shared" si="235"/>
        <v>2341.0393647198189</v>
      </c>
      <c r="BB235" s="65">
        <f t="shared" si="214"/>
        <v>5.8128049434122767E-2</v>
      </c>
      <c r="BC235" s="7">
        <f t="shared" si="215"/>
        <v>3020.5374868628796</v>
      </c>
      <c r="BD235" s="65">
        <f t="shared" si="216"/>
        <v>7.4999999999999997E-2</v>
      </c>
      <c r="BE235" s="7">
        <f t="shared" si="236"/>
        <v>285855.04146665882</v>
      </c>
      <c r="BF235" s="7">
        <f t="shared" si="237"/>
        <v>936584.48069419677</v>
      </c>
      <c r="BG235" s="7">
        <f t="shared" si="217"/>
        <v>480944.95853334095</v>
      </c>
      <c r="BH235" s="7">
        <f t="shared" si="199"/>
        <v>1222439.5221608556</v>
      </c>
      <c r="BJ235">
        <v>228</v>
      </c>
      <c r="BK235" s="160">
        <v>51775</v>
      </c>
      <c r="BL235" s="7">
        <f t="shared" si="238"/>
        <v>477212.82823274483</v>
      </c>
      <c r="BM235" s="7">
        <f t="shared" si="239"/>
        <v>5230.927715470877</v>
      </c>
      <c r="BN235" s="7">
        <f t="shared" si="240"/>
        <v>2347.7668782313772</v>
      </c>
      <c r="BO235" s="65">
        <f t="shared" si="218"/>
        <v>5.9036976527034962E-2</v>
      </c>
      <c r="BP235" s="7">
        <f t="shared" si="219"/>
        <v>2883.1608372394999</v>
      </c>
      <c r="BQ235" s="65">
        <f t="shared" si="220"/>
        <v>7.2499999999999995E-2</v>
      </c>
      <c r="BR235" s="7">
        <f t="shared" si="241"/>
        <v>291934.93864548637</v>
      </c>
      <c r="BS235" s="7">
        <f t="shared" si="242"/>
        <v>900716.58048187266</v>
      </c>
      <c r="BT235" s="7">
        <f t="shared" si="221"/>
        <v>474865.06135451345</v>
      </c>
      <c r="BU235" s="7">
        <f t="shared" si="200"/>
        <v>1192651.5191273591</v>
      </c>
      <c r="BW235">
        <v>228</v>
      </c>
      <c r="BX235" s="160">
        <v>51775</v>
      </c>
      <c r="BY235" s="7">
        <f t="shared" si="243"/>
        <v>471068.4713299587</v>
      </c>
      <c r="BZ235" s="7">
        <f t="shared" si="244"/>
        <v>5101.5395330339725</v>
      </c>
      <c r="CA235" s="7">
        <f t="shared" si="245"/>
        <v>2353.6401169425467</v>
      </c>
      <c r="CB235" s="65">
        <f t="shared" si="222"/>
        <v>5.9956637139332872E-2</v>
      </c>
      <c r="CC235" s="7">
        <f t="shared" si="223"/>
        <v>2747.8994160914258</v>
      </c>
      <c r="CD235" s="65">
        <f t="shared" si="224"/>
        <v>7.0000000000000007E-2</v>
      </c>
      <c r="CE235" s="7">
        <f t="shared" si="246"/>
        <v>298085.16878698417</v>
      </c>
      <c r="CF235" s="7">
        <f t="shared" si="247"/>
        <v>865065.84474476089</v>
      </c>
      <c r="CG235" s="7">
        <f t="shared" si="225"/>
        <v>468714.83121301618</v>
      </c>
      <c r="CH235" s="7">
        <f t="shared" si="201"/>
        <v>1163151.0135317449</v>
      </c>
    </row>
    <row r="236" spans="10:86" x14ac:dyDescent="0.3">
      <c r="J236">
        <v>229</v>
      </c>
      <c r="K236" s="160">
        <v>51806</v>
      </c>
      <c r="L236" s="7">
        <f t="shared" si="202"/>
        <v>498742.08505264355</v>
      </c>
      <c r="M236" s="7">
        <f t="shared" si="203"/>
        <v>5760.7123198624959</v>
      </c>
      <c r="N236" s="7">
        <f t="shared" si="188"/>
        <v>2331.8604851255714</v>
      </c>
      <c r="O236" s="65">
        <f t="shared" si="189"/>
        <v>5.6105804302745477E-2</v>
      </c>
      <c r="P236" s="7">
        <f t="shared" si="190"/>
        <v>3428.8518347369245</v>
      </c>
      <c r="Q236" s="65">
        <f t="shared" si="191"/>
        <v>8.2500000000000004E-2</v>
      </c>
      <c r="R236" s="7">
        <f t="shared" si="204"/>
        <v>270389.77543248143</v>
      </c>
      <c r="S236" s="7">
        <f t="shared" si="205"/>
        <v>1048813.3458160304</v>
      </c>
      <c r="T236" s="7">
        <f t="shared" si="192"/>
        <v>496410.22456751799</v>
      </c>
      <c r="U236" s="7">
        <f t="shared" si="193"/>
        <v>1319203.1212485118</v>
      </c>
      <c r="W236">
        <v>229</v>
      </c>
      <c r="X236" s="160">
        <v>51806</v>
      </c>
      <c r="Y236" s="7">
        <f t="shared" si="206"/>
        <v>492885.36907819175</v>
      </c>
      <c r="Z236" s="7">
        <f t="shared" si="226"/>
        <v>5626.5067525070672</v>
      </c>
      <c r="AA236" s="7">
        <f t="shared" si="194"/>
        <v>2340.6042919857887</v>
      </c>
      <c r="AB236" s="65">
        <f t="shared" si="207"/>
        <v>5.6985362654117813E-2</v>
      </c>
      <c r="AC236" s="7">
        <f t="shared" si="208"/>
        <v>3285.9024605212785</v>
      </c>
      <c r="AD236" s="65">
        <f t="shared" si="195"/>
        <v>0.08</v>
      </c>
      <c r="AE236" s="7">
        <f t="shared" si="209"/>
        <v>276255.23521379457</v>
      </c>
      <c r="AF236" s="7">
        <f t="shared" si="227"/>
        <v>1012214.8111103246</v>
      </c>
      <c r="AG236" s="7">
        <f t="shared" si="196"/>
        <v>490544.76478620595</v>
      </c>
      <c r="AH236" s="7">
        <f t="shared" si="197"/>
        <v>1288470.0463241192</v>
      </c>
      <c r="AJ236">
        <v>229</v>
      </c>
      <c r="AK236" s="160">
        <v>51806</v>
      </c>
      <c r="AL236" s="7">
        <f t="shared" si="228"/>
        <v>486952.38689100853</v>
      </c>
      <c r="AM236" s="7">
        <f t="shared" si="229"/>
        <v>5493.4490989467549</v>
      </c>
      <c r="AN236" s="7">
        <f t="shared" si="230"/>
        <v>2348.548266942325</v>
      </c>
      <c r="AO236" s="65">
        <f t="shared" si="210"/>
        <v>5.7875430867568224E-2</v>
      </c>
      <c r="AP236" s="7">
        <f t="shared" si="211"/>
        <v>3144.90083200443</v>
      </c>
      <c r="AQ236" s="65">
        <f t="shared" si="212"/>
        <v>7.7499999999999999E-2</v>
      </c>
      <c r="AR236" s="7">
        <f t="shared" si="231"/>
        <v>282196.16137593368</v>
      </c>
      <c r="AS236" s="7">
        <f t="shared" si="232"/>
        <v>975803.68228287331</v>
      </c>
      <c r="AT236" s="7">
        <f t="shared" si="213"/>
        <v>484603.83862406621</v>
      </c>
      <c r="AU236" s="7">
        <f t="shared" si="198"/>
        <v>1257999.843658807</v>
      </c>
      <c r="AW236">
        <v>229</v>
      </c>
      <c r="AX236" s="160">
        <v>51806</v>
      </c>
      <c r="AY236" s="7">
        <f t="shared" si="233"/>
        <v>480944.95853334095</v>
      </c>
      <c r="AZ236" s="7">
        <f t="shared" si="234"/>
        <v>5361.5768515826985</v>
      </c>
      <c r="BA236" s="7">
        <f t="shared" si="235"/>
        <v>2355.6708607493179</v>
      </c>
      <c r="BB236" s="65">
        <f t="shared" si="214"/>
        <v>5.8776061225792361E-2</v>
      </c>
      <c r="BC236" s="7">
        <f t="shared" si="215"/>
        <v>3005.9059908333807</v>
      </c>
      <c r="BD236" s="65">
        <f t="shared" si="216"/>
        <v>7.4999999999999997E-2</v>
      </c>
      <c r="BE236" s="7">
        <f t="shared" si="236"/>
        <v>288210.71232740814</v>
      </c>
      <c r="BF236" s="7">
        <f t="shared" si="237"/>
        <v>939590.38668503019</v>
      </c>
      <c r="BG236" s="7">
        <f t="shared" si="217"/>
        <v>478589.28767259163</v>
      </c>
      <c r="BH236" s="7">
        <f t="shared" si="199"/>
        <v>1227801.0990124382</v>
      </c>
      <c r="BJ236">
        <v>229</v>
      </c>
      <c r="BK236" s="160">
        <v>51806</v>
      </c>
      <c r="BL236" s="7">
        <f t="shared" si="238"/>
        <v>474865.06135451345</v>
      </c>
      <c r="BM236" s="7">
        <f t="shared" si="239"/>
        <v>5230.927715470877</v>
      </c>
      <c r="BN236" s="7">
        <f t="shared" si="240"/>
        <v>2361.9513031206916</v>
      </c>
      <c r="BO236" s="65">
        <f t="shared" si="218"/>
        <v>5.9687304761064208E-2</v>
      </c>
      <c r="BP236" s="7">
        <f t="shared" si="219"/>
        <v>2868.9764123501855</v>
      </c>
      <c r="BQ236" s="65">
        <f t="shared" si="220"/>
        <v>7.2499999999999995E-2</v>
      </c>
      <c r="BR236" s="7">
        <f t="shared" si="241"/>
        <v>294296.88994860707</v>
      </c>
      <c r="BS236" s="7">
        <f t="shared" si="242"/>
        <v>903585.55689422286</v>
      </c>
      <c r="BT236" s="7">
        <f t="shared" si="221"/>
        <v>472503.11005139275</v>
      </c>
      <c r="BU236" s="7">
        <f t="shared" si="200"/>
        <v>1197882.4468428299</v>
      </c>
      <c r="BW236">
        <v>229</v>
      </c>
      <c r="BX236" s="160">
        <v>51806</v>
      </c>
      <c r="BY236" s="7">
        <f t="shared" si="243"/>
        <v>468714.83121301618</v>
      </c>
      <c r="BZ236" s="7">
        <f t="shared" si="244"/>
        <v>5101.5395330339725</v>
      </c>
      <c r="CA236" s="7">
        <f t="shared" si="245"/>
        <v>2367.3696842913778</v>
      </c>
      <c r="CB236" s="65">
        <f t="shared" si="222"/>
        <v>6.0609211229729135E-2</v>
      </c>
      <c r="CC236" s="7">
        <f t="shared" si="223"/>
        <v>2734.1698487425947</v>
      </c>
      <c r="CD236" s="65">
        <f t="shared" si="224"/>
        <v>7.0000000000000007E-2</v>
      </c>
      <c r="CE236" s="7">
        <f t="shared" si="246"/>
        <v>300452.53847127553</v>
      </c>
      <c r="CF236" s="7">
        <f t="shared" si="247"/>
        <v>867800.01459350344</v>
      </c>
      <c r="CG236" s="7">
        <f t="shared" si="225"/>
        <v>466347.46152872482</v>
      </c>
      <c r="CH236" s="7">
        <f t="shared" si="201"/>
        <v>1168252.5530647789</v>
      </c>
    </row>
    <row r="237" spans="10:86" x14ac:dyDescent="0.3">
      <c r="J237">
        <v>230</v>
      </c>
      <c r="K237" s="160">
        <v>51836</v>
      </c>
      <c r="L237" s="7">
        <f t="shared" si="202"/>
        <v>496410.22456751799</v>
      </c>
      <c r="M237" s="7">
        <f t="shared" si="203"/>
        <v>5760.7123198624959</v>
      </c>
      <c r="N237" s="7">
        <f t="shared" si="188"/>
        <v>2347.8920259608099</v>
      </c>
      <c r="O237" s="65">
        <f t="shared" si="189"/>
        <v>5.675689765672344E-2</v>
      </c>
      <c r="P237" s="7">
        <f t="shared" si="190"/>
        <v>3412.820293901686</v>
      </c>
      <c r="Q237" s="65">
        <f t="shared" si="191"/>
        <v>8.2500000000000004E-2</v>
      </c>
      <c r="R237" s="7">
        <f t="shared" si="204"/>
        <v>272737.66745844221</v>
      </c>
      <c r="S237" s="7">
        <f t="shared" si="205"/>
        <v>1052226.1661099321</v>
      </c>
      <c r="T237" s="7">
        <f t="shared" si="192"/>
        <v>494062.3325415572</v>
      </c>
      <c r="U237" s="7">
        <f t="shared" si="193"/>
        <v>1324963.8335683744</v>
      </c>
      <c r="W237">
        <v>230</v>
      </c>
      <c r="X237" s="160">
        <v>51836</v>
      </c>
      <c r="Y237" s="7">
        <f t="shared" si="206"/>
        <v>490544.76478620595</v>
      </c>
      <c r="Z237" s="7">
        <f t="shared" si="226"/>
        <v>5626.5067525070672</v>
      </c>
      <c r="AA237" s="7">
        <f t="shared" si="194"/>
        <v>2356.2083205990275</v>
      </c>
      <c r="AB237" s="65">
        <f t="shared" si="207"/>
        <v>5.7638979919623037E-2</v>
      </c>
      <c r="AC237" s="7">
        <f t="shared" si="208"/>
        <v>3270.2984319080397</v>
      </c>
      <c r="AD237" s="65">
        <f t="shared" si="195"/>
        <v>7.9999999999999988E-2</v>
      </c>
      <c r="AE237" s="7">
        <f t="shared" si="209"/>
        <v>278611.44353439362</v>
      </c>
      <c r="AF237" s="7">
        <f t="shared" si="227"/>
        <v>1015485.1095422326</v>
      </c>
      <c r="AG237" s="7">
        <f t="shared" si="196"/>
        <v>488188.5564656069</v>
      </c>
      <c r="AH237" s="7">
        <f t="shared" si="197"/>
        <v>1294096.5530766263</v>
      </c>
      <c r="AJ237">
        <v>230</v>
      </c>
      <c r="AK237" s="160">
        <v>51836</v>
      </c>
      <c r="AL237" s="7">
        <f t="shared" si="228"/>
        <v>484603.83862406621</v>
      </c>
      <c r="AM237" s="7">
        <f t="shared" si="229"/>
        <v>5493.4490989467549</v>
      </c>
      <c r="AN237" s="7">
        <f t="shared" si="230"/>
        <v>2363.7159744996607</v>
      </c>
      <c r="AO237" s="65">
        <f t="shared" si="210"/>
        <v>5.8531504361441722E-2</v>
      </c>
      <c r="AP237" s="7">
        <f t="shared" si="211"/>
        <v>3129.7331244470943</v>
      </c>
      <c r="AQ237" s="65">
        <f t="shared" si="212"/>
        <v>7.7499999999999999E-2</v>
      </c>
      <c r="AR237" s="7">
        <f t="shared" si="231"/>
        <v>284559.87735043332</v>
      </c>
      <c r="AS237" s="7">
        <f t="shared" si="232"/>
        <v>978933.41540732037</v>
      </c>
      <c r="AT237" s="7">
        <f t="shared" si="213"/>
        <v>482240.12264956656</v>
      </c>
      <c r="AU237" s="7">
        <f t="shared" si="198"/>
        <v>1263493.2927577537</v>
      </c>
      <c r="AW237">
        <v>230</v>
      </c>
      <c r="AX237" s="160">
        <v>51836</v>
      </c>
      <c r="AY237" s="7">
        <f t="shared" si="233"/>
        <v>478589.28767259163</v>
      </c>
      <c r="AZ237" s="7">
        <f t="shared" si="234"/>
        <v>5361.5768515826985</v>
      </c>
      <c r="BA237" s="7">
        <f t="shared" si="235"/>
        <v>2370.393803629001</v>
      </c>
      <c r="BB237" s="65">
        <f t="shared" si="214"/>
        <v>5.9434522201440021E-2</v>
      </c>
      <c r="BC237" s="7">
        <f t="shared" si="215"/>
        <v>2991.1830479536975</v>
      </c>
      <c r="BD237" s="65">
        <f t="shared" si="216"/>
        <v>7.4999999999999997E-2</v>
      </c>
      <c r="BE237" s="7">
        <f t="shared" si="236"/>
        <v>290581.10613103712</v>
      </c>
      <c r="BF237" s="7">
        <f t="shared" si="237"/>
        <v>942581.56973298383</v>
      </c>
      <c r="BG237" s="7">
        <f t="shared" si="217"/>
        <v>476218.89386896265</v>
      </c>
      <c r="BH237" s="7">
        <f t="shared" si="199"/>
        <v>1233162.6758640208</v>
      </c>
      <c r="BJ237">
        <v>230</v>
      </c>
      <c r="BK237" s="160">
        <v>51836</v>
      </c>
      <c r="BL237" s="7">
        <f t="shared" si="238"/>
        <v>472503.11005139275</v>
      </c>
      <c r="BM237" s="7">
        <f t="shared" si="239"/>
        <v>5230.927715470877</v>
      </c>
      <c r="BN237" s="7">
        <f t="shared" si="240"/>
        <v>2376.2214255770459</v>
      </c>
      <c r="BO237" s="65">
        <f t="shared" si="218"/>
        <v>6.0348083431288092E-2</v>
      </c>
      <c r="BP237" s="7">
        <f t="shared" si="219"/>
        <v>2854.7062898938311</v>
      </c>
      <c r="BQ237" s="65">
        <f t="shared" si="220"/>
        <v>7.2499999999999995E-2</v>
      </c>
      <c r="BR237" s="7">
        <f t="shared" si="241"/>
        <v>296673.11137418414</v>
      </c>
      <c r="BS237" s="7">
        <f t="shared" si="242"/>
        <v>906440.26318411669</v>
      </c>
      <c r="BT237" s="7">
        <f t="shared" si="221"/>
        <v>470126.88862581569</v>
      </c>
      <c r="BU237" s="7">
        <f t="shared" si="200"/>
        <v>1203113.3745583007</v>
      </c>
      <c r="BW237">
        <v>230</v>
      </c>
      <c r="BX237" s="160">
        <v>51836</v>
      </c>
      <c r="BY237" s="7">
        <f t="shared" si="243"/>
        <v>466347.46152872482</v>
      </c>
      <c r="BZ237" s="7">
        <f t="shared" si="244"/>
        <v>5101.5395330339725</v>
      </c>
      <c r="CA237" s="7">
        <f t="shared" si="245"/>
        <v>2381.1793407830778</v>
      </c>
      <c r="CB237" s="65">
        <f t="shared" si="222"/>
        <v>6.1272236790414908E-2</v>
      </c>
      <c r="CC237" s="7">
        <f t="shared" si="223"/>
        <v>2720.3601922508947</v>
      </c>
      <c r="CD237" s="65">
        <f t="shared" si="224"/>
        <v>6.9999999999999993E-2</v>
      </c>
      <c r="CE237" s="7">
        <f t="shared" si="246"/>
        <v>302833.71781205863</v>
      </c>
      <c r="CF237" s="7">
        <f t="shared" si="247"/>
        <v>870520.37478575436</v>
      </c>
      <c r="CG237" s="7">
        <f t="shared" si="225"/>
        <v>463966.28218794172</v>
      </c>
      <c r="CH237" s="7">
        <f t="shared" si="201"/>
        <v>1173354.0925978129</v>
      </c>
    </row>
    <row r="238" spans="10:86" x14ac:dyDescent="0.3">
      <c r="J238">
        <v>231</v>
      </c>
      <c r="K238" s="160">
        <v>51867</v>
      </c>
      <c r="L238" s="7">
        <f t="shared" si="202"/>
        <v>494062.3325415572</v>
      </c>
      <c r="M238" s="7">
        <f t="shared" si="203"/>
        <v>5760.7123198624959</v>
      </c>
      <c r="N238" s="7">
        <f t="shared" si="188"/>
        <v>2364.03378363929</v>
      </c>
      <c r="O238" s="65">
        <f t="shared" si="189"/>
        <v>5.7418676825125747E-2</v>
      </c>
      <c r="P238" s="7">
        <f t="shared" si="190"/>
        <v>3396.6785362232058</v>
      </c>
      <c r="Q238" s="65">
        <f t="shared" si="191"/>
        <v>8.2500000000000004E-2</v>
      </c>
      <c r="R238" s="7">
        <f t="shared" si="204"/>
        <v>275101.70124208153</v>
      </c>
      <c r="S238" s="7">
        <f t="shared" si="205"/>
        <v>1055622.8446461554</v>
      </c>
      <c r="T238" s="7">
        <f t="shared" si="192"/>
        <v>491698.29875791789</v>
      </c>
      <c r="U238" s="7">
        <f t="shared" si="193"/>
        <v>1330724.545888237</v>
      </c>
      <c r="W238">
        <v>231</v>
      </c>
      <c r="X238" s="160">
        <v>51867</v>
      </c>
      <c r="Y238" s="7">
        <f t="shared" si="206"/>
        <v>488188.5564656069</v>
      </c>
      <c r="Z238" s="7">
        <f t="shared" si="226"/>
        <v>5626.5067525070672</v>
      </c>
      <c r="AA238" s="7">
        <f t="shared" si="194"/>
        <v>2371.9163760696874</v>
      </c>
      <c r="AB238" s="65">
        <f t="shared" si="207"/>
        <v>5.8303284941586875E-2</v>
      </c>
      <c r="AC238" s="7">
        <f t="shared" si="208"/>
        <v>3254.5903764373797</v>
      </c>
      <c r="AD238" s="65">
        <f t="shared" si="195"/>
        <v>0.08</v>
      </c>
      <c r="AE238" s="7">
        <f t="shared" si="209"/>
        <v>280983.35991046333</v>
      </c>
      <c r="AF238" s="7">
        <f t="shared" si="227"/>
        <v>1018739.69991867</v>
      </c>
      <c r="AG238" s="7">
        <f t="shared" si="196"/>
        <v>485816.64008953719</v>
      </c>
      <c r="AH238" s="7">
        <f t="shared" si="197"/>
        <v>1299723.0598291333</v>
      </c>
      <c r="AJ238">
        <v>231</v>
      </c>
      <c r="AK238" s="160">
        <v>51867</v>
      </c>
      <c r="AL238" s="7">
        <f t="shared" si="228"/>
        <v>482240.12264956656</v>
      </c>
      <c r="AM238" s="7">
        <f t="shared" si="229"/>
        <v>5493.4490989467549</v>
      </c>
      <c r="AN238" s="7">
        <f t="shared" si="230"/>
        <v>2378.9816401683042</v>
      </c>
      <c r="AO238" s="65">
        <f t="shared" si="210"/>
        <v>5.9198267297150428E-2</v>
      </c>
      <c r="AP238" s="7">
        <f t="shared" si="211"/>
        <v>3114.4674587784507</v>
      </c>
      <c r="AQ238" s="65">
        <f t="shared" si="212"/>
        <v>7.7499999999999999E-2</v>
      </c>
      <c r="AR238" s="7">
        <f t="shared" si="231"/>
        <v>286938.85899060161</v>
      </c>
      <c r="AS238" s="7">
        <f t="shared" si="232"/>
        <v>982047.88286609878</v>
      </c>
      <c r="AT238" s="7">
        <f t="shared" si="213"/>
        <v>479861.14100939827</v>
      </c>
      <c r="AU238" s="7">
        <f t="shared" si="198"/>
        <v>1268986.7418567003</v>
      </c>
      <c r="AW238">
        <v>231</v>
      </c>
      <c r="AX238" s="160">
        <v>51867</v>
      </c>
      <c r="AY238" s="7">
        <f t="shared" si="233"/>
        <v>476218.89386896265</v>
      </c>
      <c r="AZ238" s="7">
        <f t="shared" si="234"/>
        <v>5361.5768515826985</v>
      </c>
      <c r="BA238" s="7">
        <f t="shared" si="235"/>
        <v>2385.2087649016821</v>
      </c>
      <c r="BB238" s="65">
        <f t="shared" si="214"/>
        <v>6.0103674061063206E-2</v>
      </c>
      <c r="BC238" s="7">
        <f t="shared" si="215"/>
        <v>2976.3680866810164</v>
      </c>
      <c r="BD238" s="65">
        <f t="shared" si="216"/>
        <v>7.4999999999999997E-2</v>
      </c>
      <c r="BE238" s="7">
        <f t="shared" si="236"/>
        <v>292966.31489593879</v>
      </c>
      <c r="BF238" s="7">
        <f t="shared" si="237"/>
        <v>945557.93781966483</v>
      </c>
      <c r="BG238" s="7">
        <f t="shared" si="217"/>
        <v>473833.68510406098</v>
      </c>
      <c r="BH238" s="7">
        <f t="shared" si="199"/>
        <v>1238524.2527156037</v>
      </c>
      <c r="BJ238">
        <v>231</v>
      </c>
      <c r="BK238" s="160">
        <v>51867</v>
      </c>
      <c r="BL238" s="7">
        <f t="shared" si="238"/>
        <v>470126.88862581569</v>
      </c>
      <c r="BM238" s="7">
        <f t="shared" si="239"/>
        <v>5230.927715470877</v>
      </c>
      <c r="BN238" s="7">
        <f t="shared" si="240"/>
        <v>2390.577763356574</v>
      </c>
      <c r="BO238" s="65">
        <f t="shared" si="218"/>
        <v>6.1019554197657144E-2</v>
      </c>
      <c r="BP238" s="7">
        <f t="shared" si="219"/>
        <v>2840.3499521143031</v>
      </c>
      <c r="BQ238" s="65">
        <f t="shared" si="220"/>
        <v>7.2499999999999995E-2</v>
      </c>
      <c r="BR238" s="7">
        <f t="shared" si="241"/>
        <v>299063.6891375407</v>
      </c>
      <c r="BS238" s="7">
        <f t="shared" si="242"/>
        <v>909280.61313623097</v>
      </c>
      <c r="BT238" s="7">
        <f t="shared" si="221"/>
        <v>467736.31086245913</v>
      </c>
      <c r="BU238" s="7">
        <f t="shared" si="200"/>
        <v>1208344.3022737717</v>
      </c>
      <c r="BW238">
        <v>231</v>
      </c>
      <c r="BX238" s="160">
        <v>51867</v>
      </c>
      <c r="BY238" s="7">
        <f t="shared" si="243"/>
        <v>463966.28218794172</v>
      </c>
      <c r="BZ238" s="7">
        <f t="shared" si="244"/>
        <v>5101.5395330339725</v>
      </c>
      <c r="CA238" s="7">
        <f t="shared" si="245"/>
        <v>2395.0695536043122</v>
      </c>
      <c r="CB238" s="65">
        <f t="shared" si="222"/>
        <v>6.1945955442532605E-2</v>
      </c>
      <c r="CC238" s="7">
        <f t="shared" si="223"/>
        <v>2706.4699794296603</v>
      </c>
      <c r="CD238" s="65">
        <f t="shared" si="224"/>
        <v>7.0000000000000007E-2</v>
      </c>
      <c r="CE238" s="7">
        <f t="shared" si="246"/>
        <v>305228.78736566292</v>
      </c>
      <c r="CF238" s="7">
        <f t="shared" si="247"/>
        <v>873226.84476518398</v>
      </c>
      <c r="CG238" s="7">
        <f t="shared" si="225"/>
        <v>461571.21263433743</v>
      </c>
      <c r="CH238" s="7">
        <f t="shared" si="201"/>
        <v>1178455.6321308468</v>
      </c>
    </row>
    <row r="239" spans="10:86" x14ac:dyDescent="0.3">
      <c r="J239">
        <v>232</v>
      </c>
      <c r="K239" s="160">
        <v>51898</v>
      </c>
      <c r="L239" s="7">
        <f t="shared" si="202"/>
        <v>491698.29875791789</v>
      </c>
      <c r="M239" s="7">
        <f t="shared" si="203"/>
        <v>5760.7123198624959</v>
      </c>
      <c r="N239" s="7">
        <f t="shared" si="188"/>
        <v>2380.2865159018102</v>
      </c>
      <c r="O239" s="65">
        <f t="shared" si="189"/>
        <v>5.8091391129430375E-2</v>
      </c>
      <c r="P239" s="7">
        <f t="shared" si="190"/>
        <v>3380.4258039606857</v>
      </c>
      <c r="Q239" s="65">
        <f t="shared" si="191"/>
        <v>8.2500000000000004E-2</v>
      </c>
      <c r="R239" s="7">
        <f t="shared" si="204"/>
        <v>277481.98775798333</v>
      </c>
      <c r="S239" s="7">
        <f t="shared" si="205"/>
        <v>1059003.2704501161</v>
      </c>
      <c r="T239" s="7">
        <f t="shared" si="192"/>
        <v>489318.01224201609</v>
      </c>
      <c r="U239" s="7">
        <f t="shared" si="193"/>
        <v>1336485.2582080995</v>
      </c>
      <c r="W239">
        <v>232</v>
      </c>
      <c r="X239" s="160">
        <v>51898</v>
      </c>
      <c r="Y239" s="7">
        <f t="shared" si="206"/>
        <v>485816.64008953719</v>
      </c>
      <c r="Z239" s="7">
        <f t="shared" si="226"/>
        <v>5626.5067525070672</v>
      </c>
      <c r="AA239" s="7">
        <f t="shared" si="194"/>
        <v>2387.7291519101523</v>
      </c>
      <c r="AB239" s="65">
        <f t="shared" si="207"/>
        <v>5.8978526996607314E-2</v>
      </c>
      <c r="AC239" s="7">
        <f t="shared" si="208"/>
        <v>3238.7776005969149</v>
      </c>
      <c r="AD239" s="65">
        <f t="shared" si="195"/>
        <v>0.08</v>
      </c>
      <c r="AE239" s="7">
        <f t="shared" si="209"/>
        <v>283371.0890623735</v>
      </c>
      <c r="AF239" s="7">
        <f t="shared" si="227"/>
        <v>1021978.4775192669</v>
      </c>
      <c r="AG239" s="7">
        <f t="shared" si="196"/>
        <v>483428.91093762702</v>
      </c>
      <c r="AH239" s="7">
        <f t="shared" si="197"/>
        <v>1305349.5665816404</v>
      </c>
      <c r="AJ239">
        <v>232</v>
      </c>
      <c r="AK239" s="160">
        <v>51898</v>
      </c>
      <c r="AL239" s="7">
        <f t="shared" si="228"/>
        <v>479861.14100939827</v>
      </c>
      <c r="AM239" s="7">
        <f t="shared" si="229"/>
        <v>5493.4490989467549</v>
      </c>
      <c r="AN239" s="7">
        <f t="shared" si="230"/>
        <v>2394.345896594391</v>
      </c>
      <c r="AO239" s="65">
        <f t="shared" si="210"/>
        <v>5.9875968907784433E-2</v>
      </c>
      <c r="AP239" s="7">
        <f t="shared" si="211"/>
        <v>3099.103202352364</v>
      </c>
      <c r="AQ239" s="65">
        <f t="shared" si="212"/>
        <v>7.7499999999999999E-2</v>
      </c>
      <c r="AR239" s="7">
        <f t="shared" si="231"/>
        <v>289333.20488719601</v>
      </c>
      <c r="AS239" s="7">
        <f t="shared" si="232"/>
        <v>985146.9860684512</v>
      </c>
      <c r="AT239" s="7">
        <f t="shared" si="213"/>
        <v>477466.79511280387</v>
      </c>
      <c r="AU239" s="7">
        <f t="shared" si="198"/>
        <v>1274480.1909556473</v>
      </c>
      <c r="AW239">
        <v>232</v>
      </c>
      <c r="AX239" s="160">
        <v>51898</v>
      </c>
      <c r="AY239" s="7">
        <f t="shared" si="233"/>
        <v>473833.68510406098</v>
      </c>
      <c r="AZ239" s="7">
        <f t="shared" si="234"/>
        <v>5361.5768515826985</v>
      </c>
      <c r="BA239" s="7">
        <f t="shared" si="235"/>
        <v>2400.1163196823177</v>
      </c>
      <c r="BB239" s="65">
        <f t="shared" si="214"/>
        <v>6.0783765995578373E-2</v>
      </c>
      <c r="BC239" s="7">
        <f t="shared" si="215"/>
        <v>2961.4605319003808</v>
      </c>
      <c r="BD239" s="65">
        <f t="shared" si="216"/>
        <v>7.4999999999999997E-2</v>
      </c>
      <c r="BE239" s="7">
        <f t="shared" si="236"/>
        <v>295366.43121562112</v>
      </c>
      <c r="BF239" s="7">
        <f t="shared" si="237"/>
        <v>948519.39835156524</v>
      </c>
      <c r="BG239" s="7">
        <f t="shared" si="217"/>
        <v>471433.56878437864</v>
      </c>
      <c r="BH239" s="7">
        <f t="shared" si="199"/>
        <v>1243885.8295671863</v>
      </c>
      <c r="BJ239">
        <v>232</v>
      </c>
      <c r="BK239" s="160">
        <v>51898</v>
      </c>
      <c r="BL239" s="7">
        <f t="shared" si="238"/>
        <v>467736.31086245913</v>
      </c>
      <c r="BM239" s="7">
        <f t="shared" si="239"/>
        <v>5230.927715470877</v>
      </c>
      <c r="BN239" s="7">
        <f t="shared" si="240"/>
        <v>2405.0208373435198</v>
      </c>
      <c r="BO239" s="65">
        <f t="shared" si="218"/>
        <v>6.1701966210206807E-2</v>
      </c>
      <c r="BP239" s="7">
        <f t="shared" si="219"/>
        <v>2825.9068781273572</v>
      </c>
      <c r="BQ239" s="65">
        <f t="shared" si="220"/>
        <v>7.2499999999999995E-2</v>
      </c>
      <c r="BR239" s="7">
        <f t="shared" si="241"/>
        <v>301468.70997488423</v>
      </c>
      <c r="BS239" s="7">
        <f t="shared" si="242"/>
        <v>912106.52001435834</v>
      </c>
      <c r="BT239" s="7">
        <f t="shared" si="221"/>
        <v>465331.2900251156</v>
      </c>
      <c r="BU239" s="7">
        <f t="shared" si="200"/>
        <v>1213575.2299892425</v>
      </c>
      <c r="BW239">
        <v>232</v>
      </c>
      <c r="BX239" s="160">
        <v>51898</v>
      </c>
      <c r="BY239" s="7">
        <f t="shared" si="243"/>
        <v>461571.21263433743</v>
      </c>
      <c r="BZ239" s="7">
        <f t="shared" si="244"/>
        <v>5101.5395330339725</v>
      </c>
      <c r="CA239" s="7">
        <f t="shared" si="245"/>
        <v>2409.0407926670041</v>
      </c>
      <c r="CB239" s="65">
        <f t="shared" si="222"/>
        <v>6.2630616296484073E-2</v>
      </c>
      <c r="CC239" s="7">
        <f t="shared" si="223"/>
        <v>2692.4987403669684</v>
      </c>
      <c r="CD239" s="65">
        <f t="shared" si="224"/>
        <v>7.0000000000000007E-2</v>
      </c>
      <c r="CE239" s="7">
        <f t="shared" si="246"/>
        <v>307637.82815832994</v>
      </c>
      <c r="CF239" s="7">
        <f t="shared" si="247"/>
        <v>875919.34350555099</v>
      </c>
      <c r="CG239" s="7">
        <f t="shared" si="225"/>
        <v>459162.17184167041</v>
      </c>
      <c r="CH239" s="7">
        <f t="shared" si="201"/>
        <v>1183557.1716638808</v>
      </c>
    </row>
    <row r="240" spans="10:86" x14ac:dyDescent="0.3">
      <c r="J240">
        <v>233</v>
      </c>
      <c r="K240" s="160">
        <v>51926</v>
      </c>
      <c r="L240" s="7">
        <f t="shared" si="202"/>
        <v>489318.01224201609</v>
      </c>
      <c r="M240" s="7">
        <f t="shared" si="203"/>
        <v>5760.7123198624959</v>
      </c>
      <c r="N240" s="7">
        <f t="shared" si="188"/>
        <v>2396.6509856986354</v>
      </c>
      <c r="O240" s="65">
        <f t="shared" si="189"/>
        <v>5.8775297677288563E-2</v>
      </c>
      <c r="P240" s="7">
        <f t="shared" si="190"/>
        <v>3364.0613341638605</v>
      </c>
      <c r="Q240" s="65">
        <f t="shared" si="191"/>
        <v>8.2500000000000004E-2</v>
      </c>
      <c r="R240" s="7">
        <f t="shared" si="204"/>
        <v>279878.63874368195</v>
      </c>
      <c r="S240" s="7">
        <f t="shared" si="205"/>
        <v>1062367.33178428</v>
      </c>
      <c r="T240" s="7">
        <f t="shared" si="192"/>
        <v>486921.36125631747</v>
      </c>
      <c r="U240" s="7">
        <f t="shared" si="193"/>
        <v>1342245.9705279619</v>
      </c>
      <c r="W240">
        <v>233</v>
      </c>
      <c r="X240" s="160">
        <v>51926</v>
      </c>
      <c r="Y240" s="7">
        <f t="shared" si="206"/>
        <v>483428.91093762702</v>
      </c>
      <c r="Z240" s="7">
        <f t="shared" si="226"/>
        <v>5626.5067525070672</v>
      </c>
      <c r="AA240" s="7">
        <f t="shared" si="194"/>
        <v>2403.6473462562203</v>
      </c>
      <c r="AB240" s="65">
        <f t="shared" si="207"/>
        <v>5.9664963146558947E-2</v>
      </c>
      <c r="AC240" s="7">
        <f t="shared" si="208"/>
        <v>3222.8594062508469</v>
      </c>
      <c r="AD240" s="65">
        <f t="shared" si="195"/>
        <v>0.08</v>
      </c>
      <c r="AE240" s="7">
        <f t="shared" si="209"/>
        <v>285774.73640862975</v>
      </c>
      <c r="AF240" s="7">
        <f t="shared" si="227"/>
        <v>1025201.3369255178</v>
      </c>
      <c r="AG240" s="7">
        <f t="shared" si="196"/>
        <v>481025.26359137078</v>
      </c>
      <c r="AH240" s="7">
        <f t="shared" si="197"/>
        <v>1310976.0733341475</v>
      </c>
      <c r="AJ240">
        <v>233</v>
      </c>
      <c r="AK240" s="160">
        <v>51926</v>
      </c>
      <c r="AL240" s="7">
        <f t="shared" si="228"/>
        <v>477466.79511280387</v>
      </c>
      <c r="AM240" s="7">
        <f t="shared" si="229"/>
        <v>5493.4490989467549</v>
      </c>
      <c r="AN240" s="7">
        <f t="shared" si="230"/>
        <v>2409.8093805098965</v>
      </c>
      <c r="AO240" s="65">
        <f t="shared" si="210"/>
        <v>6.0564866210825838E-2</v>
      </c>
      <c r="AP240" s="7">
        <f t="shared" si="211"/>
        <v>3083.6397184368584</v>
      </c>
      <c r="AQ240" s="65">
        <f t="shared" si="212"/>
        <v>7.7499999999999999E-2</v>
      </c>
      <c r="AR240" s="7">
        <f t="shared" si="231"/>
        <v>291743.0142677059</v>
      </c>
      <c r="AS240" s="7">
        <f t="shared" si="232"/>
        <v>988230.62578688806</v>
      </c>
      <c r="AT240" s="7">
        <f t="shared" si="213"/>
        <v>475056.98573229398</v>
      </c>
      <c r="AU240" s="7">
        <f t="shared" si="198"/>
        <v>1279973.640054594</v>
      </c>
      <c r="AW240">
        <v>233</v>
      </c>
      <c r="AX240" s="160">
        <v>51926</v>
      </c>
      <c r="AY240" s="7">
        <f t="shared" si="233"/>
        <v>471433.56878437864</v>
      </c>
      <c r="AZ240" s="7">
        <f t="shared" si="234"/>
        <v>5361.5768515826985</v>
      </c>
      <c r="BA240" s="7">
        <f t="shared" si="235"/>
        <v>2415.1170466803324</v>
      </c>
      <c r="BB240" s="65">
        <f t="shared" si="214"/>
        <v>6.1475054979420282E-2</v>
      </c>
      <c r="BC240" s="7">
        <f t="shared" si="215"/>
        <v>2946.4598049023662</v>
      </c>
      <c r="BD240" s="65">
        <f t="shared" si="216"/>
        <v>7.4999999999999997E-2</v>
      </c>
      <c r="BE240" s="7">
        <f t="shared" si="236"/>
        <v>297781.54826230148</v>
      </c>
      <c r="BF240" s="7">
        <f t="shared" si="237"/>
        <v>951465.85815646756</v>
      </c>
      <c r="BG240" s="7">
        <f t="shared" si="217"/>
        <v>469018.45173769828</v>
      </c>
      <c r="BH240" s="7">
        <f t="shared" si="199"/>
        <v>1249247.4064187692</v>
      </c>
      <c r="BJ240">
        <v>233</v>
      </c>
      <c r="BK240" s="160">
        <v>51926</v>
      </c>
      <c r="BL240" s="7">
        <f t="shared" si="238"/>
        <v>465331.2900251156</v>
      </c>
      <c r="BM240" s="7">
        <f t="shared" si="239"/>
        <v>5230.927715470877</v>
      </c>
      <c r="BN240" s="7">
        <f t="shared" si="240"/>
        <v>2419.5511715691368</v>
      </c>
      <c r="BO240" s="65">
        <f t="shared" si="218"/>
        <v>6.2395576401626768E-2</v>
      </c>
      <c r="BP240" s="7">
        <f t="shared" si="219"/>
        <v>2811.3765439017402</v>
      </c>
      <c r="BQ240" s="65">
        <f t="shared" si="220"/>
        <v>7.2500000000000009E-2</v>
      </c>
      <c r="BR240" s="7">
        <f t="shared" si="241"/>
        <v>303888.26114645338</v>
      </c>
      <c r="BS240" s="7">
        <f t="shared" si="242"/>
        <v>914917.89655826008</v>
      </c>
      <c r="BT240" s="7">
        <f t="shared" si="221"/>
        <v>462911.73885354644</v>
      </c>
      <c r="BU240" s="7">
        <f t="shared" si="200"/>
        <v>1218806.1577047135</v>
      </c>
      <c r="BW240">
        <v>233</v>
      </c>
      <c r="BX240" s="160">
        <v>51926</v>
      </c>
      <c r="BY240" s="7">
        <f t="shared" si="243"/>
        <v>459162.17184167041</v>
      </c>
      <c r="BZ240" s="7">
        <f t="shared" si="244"/>
        <v>5101.5395330339725</v>
      </c>
      <c r="CA240" s="7">
        <f t="shared" si="245"/>
        <v>2423.0935306242282</v>
      </c>
      <c r="CB240" s="65">
        <f t="shared" si="222"/>
        <v>6.3326476244469881E-2</v>
      </c>
      <c r="CC240" s="7">
        <f t="shared" si="223"/>
        <v>2678.4460024097443</v>
      </c>
      <c r="CD240" s="65">
        <f t="shared" si="224"/>
        <v>7.0000000000000007E-2</v>
      </c>
      <c r="CE240" s="7">
        <f t="shared" si="246"/>
        <v>310060.92168895417</v>
      </c>
      <c r="CF240" s="7">
        <f t="shared" si="247"/>
        <v>878597.78950796078</v>
      </c>
      <c r="CG240" s="7">
        <f t="shared" si="225"/>
        <v>456739.07831104618</v>
      </c>
      <c r="CH240" s="7">
        <f t="shared" si="201"/>
        <v>1188658.711196915</v>
      </c>
    </row>
    <row r="241" spans="10:86" x14ac:dyDescent="0.3">
      <c r="J241">
        <v>234</v>
      </c>
      <c r="K241" s="160">
        <v>51957</v>
      </c>
      <c r="L241" s="7">
        <f t="shared" si="202"/>
        <v>486921.36125631747</v>
      </c>
      <c r="M241" s="7">
        <f t="shared" si="203"/>
        <v>5760.7123198624959</v>
      </c>
      <c r="N241" s="7">
        <f t="shared" si="188"/>
        <v>2413.1279612253134</v>
      </c>
      <c r="O241" s="65">
        <f t="shared" si="189"/>
        <v>5.9470661669041858E-2</v>
      </c>
      <c r="P241" s="7">
        <f t="shared" si="190"/>
        <v>3347.5843586371825</v>
      </c>
      <c r="Q241" s="65">
        <f t="shared" si="191"/>
        <v>8.2500000000000004E-2</v>
      </c>
      <c r="R241" s="7">
        <f t="shared" si="204"/>
        <v>282291.76670490729</v>
      </c>
      <c r="S241" s="7">
        <f t="shared" si="205"/>
        <v>1065714.9161429172</v>
      </c>
      <c r="T241" s="7">
        <f t="shared" si="192"/>
        <v>484508.23329509213</v>
      </c>
      <c r="U241" s="7">
        <f t="shared" si="193"/>
        <v>1348006.6828478244</v>
      </c>
      <c r="W241">
        <v>234</v>
      </c>
      <c r="X241" s="160">
        <v>51957</v>
      </c>
      <c r="Y241" s="7">
        <f t="shared" si="206"/>
        <v>481025.26359137078</v>
      </c>
      <c r="Z241" s="7">
        <f t="shared" si="226"/>
        <v>5626.5067525070672</v>
      </c>
      <c r="AA241" s="7">
        <f t="shared" si="194"/>
        <v>2419.6716618979285</v>
      </c>
      <c r="AB241" s="65">
        <f t="shared" si="207"/>
        <v>6.0362858545078765E-2</v>
      </c>
      <c r="AC241" s="7">
        <f t="shared" si="208"/>
        <v>3206.8350906091387</v>
      </c>
      <c r="AD241" s="65">
        <f t="shared" si="195"/>
        <v>0.08</v>
      </c>
      <c r="AE241" s="7">
        <f t="shared" si="209"/>
        <v>288194.40807052766</v>
      </c>
      <c r="AF241" s="7">
        <f t="shared" si="227"/>
        <v>1028408.1720161269</v>
      </c>
      <c r="AG241" s="7">
        <f t="shared" si="196"/>
        <v>478605.59192947287</v>
      </c>
      <c r="AH241" s="7">
        <f t="shared" si="197"/>
        <v>1316602.5800866545</v>
      </c>
      <c r="AJ241">
        <v>234</v>
      </c>
      <c r="AK241" s="160">
        <v>51957</v>
      </c>
      <c r="AL241" s="7">
        <f t="shared" si="228"/>
        <v>475056.98573229398</v>
      </c>
      <c r="AM241" s="7">
        <f t="shared" si="229"/>
        <v>5493.4490989467549</v>
      </c>
      <c r="AN241" s="7">
        <f t="shared" si="230"/>
        <v>2425.3727327590232</v>
      </c>
      <c r="AO241" s="65">
        <f t="shared" si="210"/>
        <v>6.1265224314603267E-2</v>
      </c>
      <c r="AP241" s="7">
        <f t="shared" si="211"/>
        <v>3068.0763661877318</v>
      </c>
      <c r="AQ241" s="65">
        <f t="shared" si="212"/>
        <v>7.7499999999999999E-2</v>
      </c>
      <c r="AR241" s="7">
        <f t="shared" si="231"/>
        <v>294168.38700046495</v>
      </c>
      <c r="AS241" s="7">
        <f t="shared" si="232"/>
        <v>991298.70215307584</v>
      </c>
      <c r="AT241" s="7">
        <f t="shared" si="213"/>
        <v>472631.61299953493</v>
      </c>
      <c r="AU241" s="7">
        <f t="shared" si="198"/>
        <v>1285467.0891535408</v>
      </c>
      <c r="AW241">
        <v>234</v>
      </c>
      <c r="AX241" s="160">
        <v>51957</v>
      </c>
      <c r="AY241" s="7">
        <f t="shared" si="233"/>
        <v>469018.45173769828</v>
      </c>
      <c r="AZ241" s="7">
        <f t="shared" si="234"/>
        <v>5361.5768515826985</v>
      </c>
      <c r="BA241" s="7">
        <f t="shared" si="235"/>
        <v>2430.2115282220843</v>
      </c>
      <c r="BB241" s="65">
        <f t="shared" si="214"/>
        <v>6.2177806076965082E-2</v>
      </c>
      <c r="BC241" s="7">
        <f t="shared" si="215"/>
        <v>2931.3653233606142</v>
      </c>
      <c r="BD241" s="65">
        <f t="shared" si="216"/>
        <v>7.4999999999999997E-2</v>
      </c>
      <c r="BE241" s="7">
        <f t="shared" si="236"/>
        <v>300211.75979052356</v>
      </c>
      <c r="BF241" s="7">
        <f t="shared" si="237"/>
        <v>954397.22347982822</v>
      </c>
      <c r="BG241" s="7">
        <f t="shared" si="217"/>
        <v>466588.24020947621</v>
      </c>
      <c r="BH241" s="7">
        <f t="shared" si="199"/>
        <v>1254608.9832703518</v>
      </c>
      <c r="BJ241">
        <v>234</v>
      </c>
      <c r="BK241" s="160">
        <v>51957</v>
      </c>
      <c r="BL241" s="7">
        <f t="shared" si="238"/>
        <v>462911.73885354644</v>
      </c>
      <c r="BM241" s="7">
        <f t="shared" si="239"/>
        <v>5230.927715470877</v>
      </c>
      <c r="BN241" s="7">
        <f t="shared" si="240"/>
        <v>2434.1692932307005</v>
      </c>
      <c r="BO241" s="65">
        <f t="shared" si="218"/>
        <v>6.3100649793652611E-2</v>
      </c>
      <c r="BP241" s="7">
        <f t="shared" si="219"/>
        <v>2796.7584222401765</v>
      </c>
      <c r="BQ241" s="65">
        <f t="shared" si="220"/>
        <v>7.2499999999999995E-2</v>
      </c>
      <c r="BR241" s="7">
        <f t="shared" si="241"/>
        <v>306322.43043968407</v>
      </c>
      <c r="BS241" s="7">
        <f t="shared" si="242"/>
        <v>917714.65498050023</v>
      </c>
      <c r="BT241" s="7">
        <f t="shared" si="221"/>
        <v>460477.56956031575</v>
      </c>
      <c r="BU241" s="7">
        <f t="shared" si="200"/>
        <v>1224037.0854201843</v>
      </c>
      <c r="BW241">
        <v>234</v>
      </c>
      <c r="BX241" s="160">
        <v>51957</v>
      </c>
      <c r="BY241" s="7">
        <f t="shared" si="243"/>
        <v>456739.07831104618</v>
      </c>
      <c r="BZ241" s="7">
        <f t="shared" si="244"/>
        <v>5101.5395330339725</v>
      </c>
      <c r="CA241" s="7">
        <f t="shared" si="245"/>
        <v>2437.2282428862031</v>
      </c>
      <c r="CB241" s="65">
        <f t="shared" si="222"/>
        <v>6.4033800266849447E-2</v>
      </c>
      <c r="CC241" s="7">
        <f t="shared" si="223"/>
        <v>2664.3112901477693</v>
      </c>
      <c r="CD241" s="65">
        <f t="shared" si="224"/>
        <v>7.0000000000000007E-2</v>
      </c>
      <c r="CE241" s="7">
        <f t="shared" si="246"/>
        <v>312498.14993184037</v>
      </c>
      <c r="CF241" s="7">
        <f t="shared" si="247"/>
        <v>881262.1007981085</v>
      </c>
      <c r="CG241" s="7">
        <f t="shared" si="225"/>
        <v>454301.85006815998</v>
      </c>
      <c r="CH241" s="7">
        <f t="shared" si="201"/>
        <v>1193760.2507299487</v>
      </c>
    </row>
    <row r="242" spans="10:86" x14ac:dyDescent="0.3">
      <c r="J242">
        <v>235</v>
      </c>
      <c r="K242" s="160">
        <v>51987</v>
      </c>
      <c r="L242" s="7">
        <f t="shared" si="202"/>
        <v>484508.23329509213</v>
      </c>
      <c r="M242" s="7">
        <f t="shared" si="203"/>
        <v>5760.7123198624959</v>
      </c>
      <c r="N242" s="7">
        <f t="shared" si="188"/>
        <v>2429.7182159587373</v>
      </c>
      <c r="O242" s="65">
        <f t="shared" si="189"/>
        <v>6.0177756718835504E-2</v>
      </c>
      <c r="P242" s="7">
        <f t="shared" si="190"/>
        <v>3330.9941039037585</v>
      </c>
      <c r="Q242" s="65">
        <f t="shared" si="191"/>
        <v>8.2500000000000004E-2</v>
      </c>
      <c r="R242" s="7">
        <f t="shared" si="204"/>
        <v>284721.48492086603</v>
      </c>
      <c r="S242" s="7">
        <f t="shared" si="205"/>
        <v>1069045.9102468209</v>
      </c>
      <c r="T242" s="7">
        <f t="shared" si="192"/>
        <v>482078.51507913339</v>
      </c>
      <c r="U242" s="7">
        <f t="shared" si="193"/>
        <v>1353767.395167687</v>
      </c>
      <c r="W242">
        <v>235</v>
      </c>
      <c r="X242" s="160">
        <v>51987</v>
      </c>
      <c r="Y242" s="7">
        <f t="shared" si="206"/>
        <v>478605.59192947287</v>
      </c>
      <c r="Z242" s="7">
        <f t="shared" si="226"/>
        <v>5626.5067525070672</v>
      </c>
      <c r="AA242" s="7">
        <f t="shared" si="194"/>
        <v>2435.8028063105812</v>
      </c>
      <c r="AB242" s="65">
        <f t="shared" si="207"/>
        <v>6.1072486758646655E-2</v>
      </c>
      <c r="AC242" s="7">
        <f t="shared" si="208"/>
        <v>3190.703946196486</v>
      </c>
      <c r="AD242" s="65">
        <f t="shared" si="195"/>
        <v>0.08</v>
      </c>
      <c r="AE242" s="7">
        <f t="shared" si="209"/>
        <v>290630.21087683825</v>
      </c>
      <c r="AF242" s="7">
        <f t="shared" si="227"/>
        <v>1031598.8759623234</v>
      </c>
      <c r="AG242" s="7">
        <f t="shared" si="196"/>
        <v>476169.78912316228</v>
      </c>
      <c r="AH242" s="7">
        <f t="shared" si="197"/>
        <v>1322229.0868391616</v>
      </c>
      <c r="AJ242">
        <v>235</v>
      </c>
      <c r="AK242" s="160">
        <v>51987</v>
      </c>
      <c r="AL242" s="7">
        <f t="shared" si="228"/>
        <v>472631.61299953493</v>
      </c>
      <c r="AM242" s="7">
        <f t="shared" si="229"/>
        <v>5493.4490989467549</v>
      </c>
      <c r="AN242" s="7">
        <f t="shared" si="230"/>
        <v>2441.0365983247584</v>
      </c>
      <c r="AO242" s="65">
        <f t="shared" si="210"/>
        <v>6.1977316739339497E-2</v>
      </c>
      <c r="AP242" s="7">
        <f t="shared" si="211"/>
        <v>3052.4125006219965</v>
      </c>
      <c r="AQ242" s="65">
        <f t="shared" si="212"/>
        <v>7.7499999999999999E-2</v>
      </c>
      <c r="AR242" s="7">
        <f t="shared" si="231"/>
        <v>296609.42359878973</v>
      </c>
      <c r="AS242" s="7">
        <f t="shared" si="232"/>
        <v>994351.11465369782</v>
      </c>
      <c r="AT242" s="7">
        <f t="shared" si="213"/>
        <v>470190.57640121016</v>
      </c>
      <c r="AU242" s="7">
        <f t="shared" si="198"/>
        <v>1290960.5382524875</v>
      </c>
      <c r="AW242">
        <v>235</v>
      </c>
      <c r="AX242" s="160">
        <v>51987</v>
      </c>
      <c r="AY242" s="7">
        <f t="shared" si="233"/>
        <v>466588.24020947621</v>
      </c>
      <c r="AZ242" s="7">
        <f t="shared" si="234"/>
        <v>5361.5768515826985</v>
      </c>
      <c r="BA242" s="7">
        <f t="shared" si="235"/>
        <v>2445.4003502734727</v>
      </c>
      <c r="BB242" s="65">
        <f t="shared" si="214"/>
        <v>6.2892292763545077E-2</v>
      </c>
      <c r="BC242" s="7">
        <f t="shared" si="215"/>
        <v>2916.1765013092258</v>
      </c>
      <c r="BD242" s="65">
        <f t="shared" si="216"/>
        <v>7.4999999999999983E-2</v>
      </c>
      <c r="BE242" s="7">
        <f t="shared" si="236"/>
        <v>302657.16014079703</v>
      </c>
      <c r="BF242" s="7">
        <f t="shared" si="237"/>
        <v>957313.39998113748</v>
      </c>
      <c r="BG242" s="7">
        <f t="shared" si="217"/>
        <v>464142.83985920274</v>
      </c>
      <c r="BH242" s="7">
        <f t="shared" si="199"/>
        <v>1259970.5601219344</v>
      </c>
      <c r="BJ242">
        <v>235</v>
      </c>
      <c r="BK242" s="160">
        <v>51987</v>
      </c>
      <c r="BL242" s="7">
        <f t="shared" si="238"/>
        <v>460477.56956031575</v>
      </c>
      <c r="BM242" s="7">
        <f t="shared" si="239"/>
        <v>5230.927715470877</v>
      </c>
      <c r="BN242" s="7">
        <f t="shared" si="240"/>
        <v>2448.8757327106359</v>
      </c>
      <c r="BO242" s="65">
        <f t="shared" si="218"/>
        <v>6.3817459818047512E-2</v>
      </c>
      <c r="BP242" s="7">
        <f t="shared" si="219"/>
        <v>2782.0519827602411</v>
      </c>
      <c r="BQ242" s="65">
        <f t="shared" si="220"/>
        <v>7.2499999999999995E-2</v>
      </c>
      <c r="BR242" s="7">
        <f t="shared" si="241"/>
        <v>308771.30617239472</v>
      </c>
      <c r="BS242" s="7">
        <f t="shared" si="242"/>
        <v>920496.70696326043</v>
      </c>
      <c r="BT242" s="7">
        <f t="shared" si="221"/>
        <v>458028.69382760511</v>
      </c>
      <c r="BU242" s="7">
        <f t="shared" si="200"/>
        <v>1229268.0131356551</v>
      </c>
      <c r="BW242">
        <v>235</v>
      </c>
      <c r="BX242" s="160">
        <v>51987</v>
      </c>
      <c r="BY242" s="7">
        <f t="shared" si="243"/>
        <v>454301.85006815998</v>
      </c>
      <c r="BZ242" s="7">
        <f t="shared" si="244"/>
        <v>5101.5395330339725</v>
      </c>
      <c r="CA242" s="7">
        <f t="shared" si="245"/>
        <v>2451.4454076363722</v>
      </c>
      <c r="CB242" s="65">
        <f t="shared" si="222"/>
        <v>6.4752861753089738E-2</v>
      </c>
      <c r="CC242" s="7">
        <f t="shared" si="223"/>
        <v>2650.0941253976002</v>
      </c>
      <c r="CD242" s="65">
        <f t="shared" si="224"/>
        <v>7.0000000000000007E-2</v>
      </c>
      <c r="CE242" s="7">
        <f t="shared" si="246"/>
        <v>314949.59533947671</v>
      </c>
      <c r="CF242" s="7">
        <f t="shared" si="247"/>
        <v>883912.19492350612</v>
      </c>
      <c r="CG242" s="7">
        <f t="shared" si="225"/>
        <v>451850.40466052364</v>
      </c>
      <c r="CH242" s="7">
        <f t="shared" si="201"/>
        <v>1198861.7902629827</v>
      </c>
    </row>
    <row r="243" spans="10:86" x14ac:dyDescent="0.3">
      <c r="J243">
        <v>236</v>
      </c>
      <c r="K243" s="160">
        <v>52018</v>
      </c>
      <c r="L243" s="7">
        <f t="shared" si="202"/>
        <v>482078.51507913339</v>
      </c>
      <c r="M243" s="7">
        <f t="shared" si="203"/>
        <v>5760.7123198624959</v>
      </c>
      <c r="N243" s="7">
        <f t="shared" si="188"/>
        <v>2446.4225286934538</v>
      </c>
      <c r="O243" s="65">
        <f t="shared" si="189"/>
        <v>6.0896865191145205E-2</v>
      </c>
      <c r="P243" s="7">
        <f t="shared" si="190"/>
        <v>3314.289791169042</v>
      </c>
      <c r="Q243" s="65">
        <f t="shared" si="191"/>
        <v>8.2500000000000004E-2</v>
      </c>
      <c r="R243" s="7">
        <f t="shared" si="204"/>
        <v>287167.90744955948</v>
      </c>
      <c r="S243" s="7">
        <f t="shared" si="205"/>
        <v>1072360.20003799</v>
      </c>
      <c r="T243" s="7">
        <f t="shared" si="192"/>
        <v>479632.09255043993</v>
      </c>
      <c r="U243" s="7">
        <f t="shared" si="193"/>
        <v>1359528.1074875495</v>
      </c>
      <c r="W243">
        <v>236</v>
      </c>
      <c r="X243" s="160">
        <v>52018</v>
      </c>
      <c r="Y243" s="7">
        <f t="shared" si="206"/>
        <v>476169.78912316228</v>
      </c>
      <c r="Z243" s="7">
        <f t="shared" si="226"/>
        <v>5626.5067525070672</v>
      </c>
      <c r="AA243" s="7">
        <f t="shared" si="194"/>
        <v>2452.041491685985</v>
      </c>
      <c r="AB243" s="65">
        <f t="shared" si="207"/>
        <v>6.1794130103077813E-2</v>
      </c>
      <c r="AC243" s="7">
        <f t="shared" si="208"/>
        <v>3174.4652608210822</v>
      </c>
      <c r="AD243" s="65">
        <f t="shared" si="195"/>
        <v>0.08</v>
      </c>
      <c r="AE243" s="7">
        <f t="shared" si="209"/>
        <v>293082.2523685242</v>
      </c>
      <c r="AF243" s="7">
        <f t="shared" si="227"/>
        <v>1034773.3412231444</v>
      </c>
      <c r="AG243" s="7">
        <f t="shared" si="196"/>
        <v>473717.74763147632</v>
      </c>
      <c r="AH243" s="7">
        <f t="shared" si="197"/>
        <v>1327855.5935916686</v>
      </c>
      <c r="AJ243">
        <v>236</v>
      </c>
      <c r="AK243" s="160">
        <v>52018</v>
      </c>
      <c r="AL243" s="7">
        <f t="shared" si="228"/>
        <v>470190.57640121016</v>
      </c>
      <c r="AM243" s="7">
        <f t="shared" si="229"/>
        <v>5493.4490989467549</v>
      </c>
      <c r="AN243" s="7">
        <f t="shared" si="230"/>
        <v>2456.801626355606</v>
      </c>
      <c r="AO243" s="65">
        <f t="shared" si="210"/>
        <v>6.2701425753609374E-2</v>
      </c>
      <c r="AP243" s="7">
        <f t="shared" si="211"/>
        <v>3036.6474725911489</v>
      </c>
      <c r="AQ243" s="65">
        <f t="shared" si="212"/>
        <v>7.7499999999999999E-2</v>
      </c>
      <c r="AR243" s="7">
        <f t="shared" si="231"/>
        <v>299066.22522514535</v>
      </c>
      <c r="AS243" s="7">
        <f t="shared" si="232"/>
        <v>997387.76212628896</v>
      </c>
      <c r="AT243" s="7">
        <f t="shared" si="213"/>
        <v>467733.77477485454</v>
      </c>
      <c r="AU243" s="7">
        <f t="shared" si="198"/>
        <v>1296453.9873514343</v>
      </c>
      <c r="AW243">
        <v>236</v>
      </c>
      <c r="AX243" s="160">
        <v>52018</v>
      </c>
      <c r="AY243" s="7">
        <f t="shared" si="233"/>
        <v>464142.83985920274</v>
      </c>
      <c r="AZ243" s="7">
        <f t="shared" si="234"/>
        <v>5361.5768515826985</v>
      </c>
      <c r="BA243" s="7">
        <f t="shared" si="235"/>
        <v>2460.6841024626815</v>
      </c>
      <c r="BB243" s="65">
        <f t="shared" si="214"/>
        <v>6.3618797261872084E-2</v>
      </c>
      <c r="BC243" s="7">
        <f t="shared" si="215"/>
        <v>2900.892749120017</v>
      </c>
      <c r="BD243" s="65">
        <f t="shared" si="216"/>
        <v>7.4999999999999997E-2</v>
      </c>
      <c r="BE243" s="7">
        <f t="shared" si="236"/>
        <v>305117.84424325969</v>
      </c>
      <c r="BF243" s="7">
        <f t="shared" si="237"/>
        <v>960214.2927302575</v>
      </c>
      <c r="BG243" s="7">
        <f t="shared" si="217"/>
        <v>461682.15575674007</v>
      </c>
      <c r="BH243" s="7">
        <f t="shared" si="199"/>
        <v>1265332.1369735172</v>
      </c>
      <c r="BJ243">
        <v>236</v>
      </c>
      <c r="BK243" s="160">
        <v>52018</v>
      </c>
      <c r="BL243" s="7">
        <f t="shared" si="238"/>
        <v>458028.69382760511</v>
      </c>
      <c r="BM243" s="7">
        <f t="shared" si="239"/>
        <v>5230.927715470877</v>
      </c>
      <c r="BN243" s="7">
        <f t="shared" si="240"/>
        <v>2463.671023595763</v>
      </c>
      <c r="BO243" s="65">
        <f t="shared" si="218"/>
        <v>6.4546288652991265E-2</v>
      </c>
      <c r="BP243" s="7">
        <f t="shared" si="219"/>
        <v>2767.256691875114</v>
      </c>
      <c r="BQ243" s="65">
        <f t="shared" si="220"/>
        <v>7.2499999999999995E-2</v>
      </c>
      <c r="BR243" s="7">
        <f t="shared" si="241"/>
        <v>311234.9771959905</v>
      </c>
      <c r="BS243" s="7">
        <f t="shared" si="242"/>
        <v>923263.96365513559</v>
      </c>
      <c r="BT243" s="7">
        <f t="shared" si="221"/>
        <v>455565.02280400932</v>
      </c>
      <c r="BU243" s="7">
        <f t="shared" si="200"/>
        <v>1234498.9408511261</v>
      </c>
      <c r="BW243">
        <v>236</v>
      </c>
      <c r="BX243" s="160">
        <v>52018</v>
      </c>
      <c r="BY243" s="7">
        <f t="shared" si="243"/>
        <v>451850.40466052364</v>
      </c>
      <c r="BZ243" s="7">
        <f t="shared" si="244"/>
        <v>5101.5395330339725</v>
      </c>
      <c r="CA243" s="7">
        <f t="shared" si="245"/>
        <v>2465.7455058475844</v>
      </c>
      <c r="CB243" s="65">
        <f t="shared" si="222"/>
        <v>6.5483942838119757E-2</v>
      </c>
      <c r="CC243" s="7">
        <f t="shared" si="223"/>
        <v>2635.7940271863881</v>
      </c>
      <c r="CD243" s="65">
        <f t="shared" si="224"/>
        <v>7.0000000000000007E-2</v>
      </c>
      <c r="CE243" s="7">
        <f t="shared" si="246"/>
        <v>317415.34084532427</v>
      </c>
      <c r="CF243" s="7">
        <f t="shared" si="247"/>
        <v>886547.98895069247</v>
      </c>
      <c r="CG243" s="7">
        <f t="shared" si="225"/>
        <v>449384.65915467608</v>
      </c>
      <c r="CH243" s="7">
        <f t="shared" si="201"/>
        <v>1203963.3297960167</v>
      </c>
    </row>
    <row r="244" spans="10:86" x14ac:dyDescent="0.3">
      <c r="J244">
        <v>237</v>
      </c>
      <c r="K244" s="160">
        <v>52048</v>
      </c>
      <c r="L244" s="7">
        <f t="shared" si="202"/>
        <v>479632.09255043993</v>
      </c>
      <c r="M244" s="7">
        <f t="shared" si="203"/>
        <v>5760.7123198624959</v>
      </c>
      <c r="N244" s="7">
        <f t="shared" si="188"/>
        <v>2463.2416835782215</v>
      </c>
      <c r="O244" s="65">
        <f t="shared" si="189"/>
        <v>6.1628278553587677E-2</v>
      </c>
      <c r="P244" s="7">
        <f t="shared" si="190"/>
        <v>3297.4706362842744</v>
      </c>
      <c r="Q244" s="65">
        <f t="shared" si="191"/>
        <v>8.2500000000000004E-2</v>
      </c>
      <c r="R244" s="7">
        <f t="shared" si="204"/>
        <v>289631.14913313772</v>
      </c>
      <c r="S244" s="7">
        <f t="shared" si="205"/>
        <v>1075657.6706742742</v>
      </c>
      <c r="T244" s="7">
        <f t="shared" si="192"/>
        <v>477168.8508668617</v>
      </c>
      <c r="U244" s="7">
        <f t="shared" si="193"/>
        <v>1365288.8198074119</v>
      </c>
      <c r="W244">
        <v>237</v>
      </c>
      <c r="X244" s="160">
        <v>52048</v>
      </c>
      <c r="Y244" s="7">
        <f t="shared" si="206"/>
        <v>473717.74763147632</v>
      </c>
      <c r="Z244" s="7">
        <f t="shared" si="226"/>
        <v>5626.5067525070672</v>
      </c>
      <c r="AA244" s="7">
        <f t="shared" si="194"/>
        <v>2468.3884349638915</v>
      </c>
      <c r="AB244" s="65">
        <f t="shared" si="207"/>
        <v>6.2528079996297239E-2</v>
      </c>
      <c r="AC244" s="7">
        <f t="shared" si="208"/>
        <v>3158.1183175431756</v>
      </c>
      <c r="AD244" s="65">
        <f t="shared" si="195"/>
        <v>0.08</v>
      </c>
      <c r="AE244" s="7">
        <f t="shared" si="209"/>
        <v>295550.64080348809</v>
      </c>
      <c r="AF244" s="7">
        <f t="shared" si="227"/>
        <v>1037931.4595406876</v>
      </c>
      <c r="AG244" s="7">
        <f t="shared" si="196"/>
        <v>471249.35919651244</v>
      </c>
      <c r="AH244" s="7">
        <f t="shared" si="197"/>
        <v>1333482.1003441757</v>
      </c>
      <c r="AJ244">
        <v>237</v>
      </c>
      <c r="AK244" s="160">
        <v>52048</v>
      </c>
      <c r="AL244" s="7">
        <f t="shared" si="228"/>
        <v>467733.77477485454</v>
      </c>
      <c r="AM244" s="7">
        <f t="shared" si="229"/>
        <v>5493.4490989467549</v>
      </c>
      <c r="AN244" s="7">
        <f t="shared" si="230"/>
        <v>2472.668470192486</v>
      </c>
      <c r="AO244" s="65">
        <f t="shared" si="210"/>
        <v>6.3437842727078184E-2</v>
      </c>
      <c r="AP244" s="7">
        <f t="shared" si="211"/>
        <v>3020.7806287542689</v>
      </c>
      <c r="AQ244" s="65">
        <f t="shared" si="212"/>
        <v>7.7499999999999999E-2</v>
      </c>
      <c r="AR244" s="7">
        <f t="shared" si="231"/>
        <v>301538.89369533781</v>
      </c>
      <c r="AS244" s="7">
        <f t="shared" si="232"/>
        <v>1000408.5427550433</v>
      </c>
      <c r="AT244" s="7">
        <f t="shared" si="213"/>
        <v>465261.10630466207</v>
      </c>
      <c r="AU244" s="7">
        <f t="shared" si="198"/>
        <v>1301947.4364503811</v>
      </c>
      <c r="AW244">
        <v>237</v>
      </c>
      <c r="AX244" s="160">
        <v>52048</v>
      </c>
      <c r="AY244" s="7">
        <f t="shared" si="233"/>
        <v>461682.15575674007</v>
      </c>
      <c r="AZ244" s="7">
        <f t="shared" si="234"/>
        <v>5361.5768515826985</v>
      </c>
      <c r="BA244" s="7">
        <f t="shared" si="235"/>
        <v>2476.0633781030733</v>
      </c>
      <c r="BB244" s="65">
        <f t="shared" si="214"/>
        <v>6.4357610894739695E-2</v>
      </c>
      <c r="BC244" s="7">
        <f t="shared" si="215"/>
        <v>2885.5134734796252</v>
      </c>
      <c r="BD244" s="65">
        <f t="shared" si="216"/>
        <v>7.4999999999999997E-2</v>
      </c>
      <c r="BE244" s="7">
        <f t="shared" si="236"/>
        <v>307593.90762136277</v>
      </c>
      <c r="BF244" s="7">
        <f t="shared" si="237"/>
        <v>963099.80620373716</v>
      </c>
      <c r="BG244" s="7">
        <f t="shared" si="217"/>
        <v>459206.092378637</v>
      </c>
      <c r="BH244" s="7">
        <f t="shared" si="199"/>
        <v>1270693.7138250999</v>
      </c>
      <c r="BJ244">
        <v>237</v>
      </c>
      <c r="BK244" s="160">
        <v>52048</v>
      </c>
      <c r="BL244" s="7">
        <f t="shared" si="238"/>
        <v>455565.02280400932</v>
      </c>
      <c r="BM244" s="7">
        <f t="shared" si="239"/>
        <v>5230.927715470877</v>
      </c>
      <c r="BN244" s="7">
        <f t="shared" si="240"/>
        <v>2478.555702696654</v>
      </c>
      <c r="BO244" s="65">
        <f t="shared" si="218"/>
        <v>6.5287427575746029E-2</v>
      </c>
      <c r="BP244" s="7">
        <f t="shared" si="219"/>
        <v>2752.3720127742231</v>
      </c>
      <c r="BQ244" s="65">
        <f t="shared" si="220"/>
        <v>7.2499999999999995E-2</v>
      </c>
      <c r="BR244" s="7">
        <f t="shared" si="241"/>
        <v>313713.53289868718</v>
      </c>
      <c r="BS244" s="7">
        <f t="shared" si="242"/>
        <v>926016.33566790982</v>
      </c>
      <c r="BT244" s="7">
        <f t="shared" si="221"/>
        <v>453086.46710131265</v>
      </c>
      <c r="BU244" s="7">
        <f t="shared" si="200"/>
        <v>1239729.8685665969</v>
      </c>
      <c r="BW244">
        <v>237</v>
      </c>
      <c r="BX244" s="160">
        <v>52048</v>
      </c>
      <c r="BY244" s="7">
        <f t="shared" si="243"/>
        <v>449384.65915467608</v>
      </c>
      <c r="BZ244" s="7">
        <f t="shared" si="244"/>
        <v>5101.5395330339725</v>
      </c>
      <c r="CA244" s="7">
        <f t="shared" si="245"/>
        <v>2480.1290212983617</v>
      </c>
      <c r="CB244" s="65">
        <f t="shared" si="222"/>
        <v>6.6227334754960024E-2</v>
      </c>
      <c r="CC244" s="7">
        <f t="shared" si="223"/>
        <v>2621.4105117356107</v>
      </c>
      <c r="CD244" s="65">
        <f t="shared" si="224"/>
        <v>7.0000000000000007E-2</v>
      </c>
      <c r="CE244" s="7">
        <f t="shared" si="246"/>
        <v>319895.46986662265</v>
      </c>
      <c r="CF244" s="7">
        <f t="shared" si="247"/>
        <v>889169.39946242806</v>
      </c>
      <c r="CG244" s="7">
        <f t="shared" si="225"/>
        <v>446904.5301333777</v>
      </c>
      <c r="CH244" s="7">
        <f t="shared" si="201"/>
        <v>1209064.8693290506</v>
      </c>
    </row>
    <row r="245" spans="10:86" x14ac:dyDescent="0.3">
      <c r="J245">
        <v>238</v>
      </c>
      <c r="K245" s="160">
        <v>52079</v>
      </c>
      <c r="L245" s="7">
        <f t="shared" si="202"/>
        <v>477168.8508668617</v>
      </c>
      <c r="M245" s="7">
        <f t="shared" si="203"/>
        <v>5760.7123198624959</v>
      </c>
      <c r="N245" s="7">
        <f t="shared" si="188"/>
        <v>2480.1764701528218</v>
      </c>
      <c r="O245" s="65">
        <f t="shared" si="189"/>
        <v>6.2372297746941578E-2</v>
      </c>
      <c r="P245" s="7">
        <f t="shared" si="190"/>
        <v>3280.535849709674</v>
      </c>
      <c r="Q245" s="65">
        <f t="shared" si="191"/>
        <v>8.2500000000000004E-2</v>
      </c>
      <c r="R245" s="7">
        <f t="shared" si="204"/>
        <v>292111.32560329052</v>
      </c>
      <c r="S245" s="7">
        <f t="shared" si="205"/>
        <v>1078938.206523984</v>
      </c>
      <c r="T245" s="7">
        <f t="shared" si="192"/>
        <v>474688.6743967089</v>
      </c>
      <c r="U245" s="7">
        <f t="shared" si="193"/>
        <v>1371049.5321272744</v>
      </c>
      <c r="W245">
        <v>238</v>
      </c>
      <c r="X245" s="160">
        <v>52079</v>
      </c>
      <c r="Y245" s="7">
        <f t="shared" si="206"/>
        <v>471249.35919651244</v>
      </c>
      <c r="Z245" s="7">
        <f t="shared" si="226"/>
        <v>5626.5067525070672</v>
      </c>
      <c r="AA245" s="7">
        <f t="shared" si="194"/>
        <v>2484.8443578636507</v>
      </c>
      <c r="AB245" s="65">
        <f t="shared" si="207"/>
        <v>6.3274637328322725E-2</v>
      </c>
      <c r="AC245" s="7">
        <f t="shared" si="208"/>
        <v>3141.6623946434165</v>
      </c>
      <c r="AD245" s="65">
        <f t="shared" si="195"/>
        <v>0.08</v>
      </c>
      <c r="AE245" s="7">
        <f t="shared" si="209"/>
        <v>298035.48516135174</v>
      </c>
      <c r="AF245" s="7">
        <f t="shared" si="227"/>
        <v>1041073.121935331</v>
      </c>
      <c r="AG245" s="7">
        <f t="shared" si="196"/>
        <v>468764.51483864879</v>
      </c>
      <c r="AH245" s="7">
        <f t="shared" si="197"/>
        <v>1339108.6070966828</v>
      </c>
      <c r="AJ245">
        <v>238</v>
      </c>
      <c r="AK245" s="160">
        <v>52079</v>
      </c>
      <c r="AL245" s="7">
        <f t="shared" si="228"/>
        <v>465261.10630466207</v>
      </c>
      <c r="AM245" s="7">
        <f t="shared" si="229"/>
        <v>5493.4490989467549</v>
      </c>
      <c r="AN245" s="7">
        <f t="shared" si="230"/>
        <v>2488.6377873958122</v>
      </c>
      <c r="AO245" s="65">
        <f t="shared" si="210"/>
        <v>6.4186868500446803E-2</v>
      </c>
      <c r="AP245" s="7">
        <f t="shared" si="211"/>
        <v>3004.8113115509427</v>
      </c>
      <c r="AQ245" s="65">
        <f t="shared" si="212"/>
        <v>7.7500000000000013E-2</v>
      </c>
      <c r="AR245" s="7">
        <f t="shared" si="231"/>
        <v>304027.53148273361</v>
      </c>
      <c r="AS245" s="7">
        <f t="shared" si="232"/>
        <v>1003413.3540665942</v>
      </c>
      <c r="AT245" s="7">
        <f t="shared" si="213"/>
        <v>462772.46851726627</v>
      </c>
      <c r="AU245" s="7">
        <f t="shared" si="198"/>
        <v>1307440.8855493278</v>
      </c>
      <c r="AW245">
        <v>238</v>
      </c>
      <c r="AX245" s="160">
        <v>52079</v>
      </c>
      <c r="AY245" s="7">
        <f t="shared" si="233"/>
        <v>459206.092378637</v>
      </c>
      <c r="AZ245" s="7">
        <f t="shared" si="234"/>
        <v>5361.5768515826985</v>
      </c>
      <c r="BA245" s="7">
        <f t="shared" si="235"/>
        <v>2491.5387742162175</v>
      </c>
      <c r="BB245" s="65">
        <f t="shared" si="214"/>
        <v>6.5109034454930353E-2</v>
      </c>
      <c r="BC245" s="7">
        <f t="shared" si="215"/>
        <v>2870.038077366481</v>
      </c>
      <c r="BD245" s="65">
        <f t="shared" si="216"/>
        <v>7.4999999999999997E-2</v>
      </c>
      <c r="BE245" s="7">
        <f t="shared" si="236"/>
        <v>310085.44639557897</v>
      </c>
      <c r="BF245" s="7">
        <f t="shared" si="237"/>
        <v>965969.84428110369</v>
      </c>
      <c r="BG245" s="7">
        <f t="shared" si="217"/>
        <v>456714.5536044208</v>
      </c>
      <c r="BH245" s="7">
        <f t="shared" si="199"/>
        <v>1276055.2906766827</v>
      </c>
      <c r="BJ245">
        <v>238</v>
      </c>
      <c r="BK245" s="160">
        <v>52079</v>
      </c>
      <c r="BL245" s="7">
        <f t="shared" si="238"/>
        <v>453086.46710131265</v>
      </c>
      <c r="BM245" s="7">
        <f t="shared" si="239"/>
        <v>5230.927715470877</v>
      </c>
      <c r="BN245" s="7">
        <f t="shared" si="240"/>
        <v>2493.5303100671131</v>
      </c>
      <c r="BO245" s="65">
        <f t="shared" si="218"/>
        <v>6.6041177332525694E-2</v>
      </c>
      <c r="BP245" s="7">
        <f t="shared" si="219"/>
        <v>2737.397405403764</v>
      </c>
      <c r="BQ245" s="65">
        <f t="shared" si="220"/>
        <v>7.2499999999999995E-2</v>
      </c>
      <c r="BR245" s="7">
        <f t="shared" si="241"/>
        <v>316207.06320875429</v>
      </c>
      <c r="BS245" s="7">
        <f t="shared" si="242"/>
        <v>928753.7330733136</v>
      </c>
      <c r="BT245" s="7">
        <f t="shared" si="221"/>
        <v>450592.93679124553</v>
      </c>
      <c r="BU245" s="7">
        <f t="shared" si="200"/>
        <v>1244960.7962820679</v>
      </c>
      <c r="BW245">
        <v>238</v>
      </c>
      <c r="BX245" s="160">
        <v>52079</v>
      </c>
      <c r="BY245" s="7">
        <f t="shared" si="243"/>
        <v>446904.5301333777</v>
      </c>
      <c r="BZ245" s="7">
        <f t="shared" si="244"/>
        <v>5101.5395330339725</v>
      </c>
      <c r="CA245" s="7">
        <f t="shared" si="245"/>
        <v>2494.5964405892692</v>
      </c>
      <c r="CB245" s="65">
        <f t="shared" si="222"/>
        <v>6.6983338204553766E-2</v>
      </c>
      <c r="CC245" s="7">
        <f t="shared" si="223"/>
        <v>2606.9430924447033</v>
      </c>
      <c r="CD245" s="65">
        <f t="shared" si="224"/>
        <v>7.0000000000000007E-2</v>
      </c>
      <c r="CE245" s="7">
        <f t="shared" si="246"/>
        <v>322390.06630721194</v>
      </c>
      <c r="CF245" s="7">
        <f t="shared" si="247"/>
        <v>891776.34255487274</v>
      </c>
      <c r="CG245" s="7">
        <f t="shared" si="225"/>
        <v>444409.93369278841</v>
      </c>
      <c r="CH245" s="7">
        <f t="shared" si="201"/>
        <v>1214166.4088620846</v>
      </c>
    </row>
    <row r="246" spans="10:86" x14ac:dyDescent="0.3">
      <c r="J246">
        <v>239</v>
      </c>
      <c r="K246" s="160">
        <v>52110</v>
      </c>
      <c r="L246" s="7">
        <f t="shared" si="202"/>
        <v>474688.6743967089</v>
      </c>
      <c r="M246" s="7">
        <f t="shared" si="203"/>
        <v>5760.7123198624959</v>
      </c>
      <c r="N246" s="7">
        <f t="shared" si="188"/>
        <v>2497.227683385122</v>
      </c>
      <c r="O246" s="65">
        <f t="shared" si="189"/>
        <v>6.3129233573366306E-2</v>
      </c>
      <c r="P246" s="7">
        <f t="shared" si="190"/>
        <v>3263.4846364773739</v>
      </c>
      <c r="Q246" s="65">
        <f t="shared" si="191"/>
        <v>8.2500000000000004E-2</v>
      </c>
      <c r="R246" s="7">
        <f t="shared" si="204"/>
        <v>294608.55328667565</v>
      </c>
      <c r="S246" s="7">
        <f t="shared" si="205"/>
        <v>1082201.6911604614</v>
      </c>
      <c r="T246" s="7">
        <f t="shared" si="192"/>
        <v>472191.44671332376</v>
      </c>
      <c r="U246" s="7">
        <f t="shared" si="193"/>
        <v>1376810.244447137</v>
      </c>
      <c r="W246">
        <v>239</v>
      </c>
      <c r="X246" s="160">
        <v>52110</v>
      </c>
      <c r="Y246" s="7">
        <f t="shared" si="206"/>
        <v>468764.51483864879</v>
      </c>
      <c r="Z246" s="7">
        <f t="shared" si="226"/>
        <v>5626.5067525070672</v>
      </c>
      <c r="AA246" s="7">
        <f t="shared" si="194"/>
        <v>2501.409986916075</v>
      </c>
      <c r="AB246" s="65">
        <f t="shared" si="207"/>
        <v>6.4034112849443992E-2</v>
      </c>
      <c r="AC246" s="7">
        <f t="shared" si="208"/>
        <v>3125.0967655909922</v>
      </c>
      <c r="AD246" s="65">
        <f t="shared" si="195"/>
        <v>0.08</v>
      </c>
      <c r="AE246" s="7">
        <f t="shared" si="209"/>
        <v>300536.89514826779</v>
      </c>
      <c r="AF246" s="7">
        <f t="shared" si="227"/>
        <v>1044198.218700922</v>
      </c>
      <c r="AG246" s="7">
        <f t="shared" si="196"/>
        <v>466263.10485173273</v>
      </c>
      <c r="AH246" s="7">
        <f t="shared" si="197"/>
        <v>1344735.1138491898</v>
      </c>
      <c r="AJ246">
        <v>239</v>
      </c>
      <c r="AK246" s="160">
        <v>52110</v>
      </c>
      <c r="AL246" s="7">
        <f t="shared" si="228"/>
        <v>462772.46851726627</v>
      </c>
      <c r="AM246" s="7">
        <f t="shared" si="229"/>
        <v>5493.4490989467549</v>
      </c>
      <c r="AN246" s="7">
        <f t="shared" si="230"/>
        <v>2504.7102397727435</v>
      </c>
      <c r="AO246" s="65">
        <f t="shared" si="210"/>
        <v>6.4948813773590977E-2</v>
      </c>
      <c r="AP246" s="7">
        <f t="shared" si="211"/>
        <v>2988.7388591740114</v>
      </c>
      <c r="AQ246" s="65">
        <f t="shared" si="212"/>
        <v>7.7499999999999999E-2</v>
      </c>
      <c r="AR246" s="7">
        <f t="shared" si="231"/>
        <v>306532.24172250635</v>
      </c>
      <c r="AS246" s="7">
        <f t="shared" si="232"/>
        <v>1006402.0929257681</v>
      </c>
      <c r="AT246" s="7">
        <f t="shared" si="213"/>
        <v>460267.75827749353</v>
      </c>
      <c r="AU246" s="7">
        <f t="shared" si="198"/>
        <v>1312934.3346482744</v>
      </c>
      <c r="AW246">
        <v>239</v>
      </c>
      <c r="AX246" s="160">
        <v>52110</v>
      </c>
      <c r="AY246" s="7">
        <f t="shared" si="233"/>
        <v>456714.5536044208</v>
      </c>
      <c r="AZ246" s="7">
        <f t="shared" si="234"/>
        <v>5361.5768515826985</v>
      </c>
      <c r="BA246" s="7">
        <f t="shared" si="235"/>
        <v>2507.110891555069</v>
      </c>
      <c r="BB246" s="65">
        <f t="shared" si="214"/>
        <v>6.5873378593314907E-2</v>
      </c>
      <c r="BC246" s="7">
        <f t="shared" si="215"/>
        <v>2854.4659600276295</v>
      </c>
      <c r="BD246" s="65">
        <f t="shared" si="216"/>
        <v>7.4999999999999983E-2</v>
      </c>
      <c r="BE246" s="7">
        <f t="shared" si="236"/>
        <v>312592.55728713406</v>
      </c>
      <c r="BF246" s="7">
        <f t="shared" si="237"/>
        <v>968824.31024113134</v>
      </c>
      <c r="BG246" s="7">
        <f t="shared" si="217"/>
        <v>454207.44271286571</v>
      </c>
      <c r="BH246" s="7">
        <f t="shared" si="199"/>
        <v>1281416.8675282653</v>
      </c>
      <c r="BJ246">
        <v>239</v>
      </c>
      <c r="BK246" s="160">
        <v>52110</v>
      </c>
      <c r="BL246" s="7">
        <f t="shared" si="238"/>
        <v>450592.93679124553</v>
      </c>
      <c r="BM246" s="7">
        <f t="shared" si="239"/>
        <v>5230.927715470877</v>
      </c>
      <c r="BN246" s="7">
        <f t="shared" si="240"/>
        <v>2508.5953890237688</v>
      </c>
      <c r="BO246" s="65">
        <f t="shared" si="218"/>
        <v>6.6807848526555275E-2</v>
      </c>
      <c r="BP246" s="7">
        <f t="shared" si="219"/>
        <v>2722.3323264471082</v>
      </c>
      <c r="BQ246" s="65">
        <f t="shared" si="220"/>
        <v>7.2499999999999995E-2</v>
      </c>
      <c r="BR246" s="7">
        <f t="shared" si="241"/>
        <v>318715.65859777806</v>
      </c>
      <c r="BS246" s="7">
        <f t="shared" si="242"/>
        <v>931476.06539976073</v>
      </c>
      <c r="BT246" s="7">
        <f t="shared" si="221"/>
        <v>448084.34140222176</v>
      </c>
      <c r="BU246" s="7">
        <f t="shared" si="200"/>
        <v>1250191.7239975389</v>
      </c>
      <c r="BW246">
        <v>239</v>
      </c>
      <c r="BX246" s="160">
        <v>52110</v>
      </c>
      <c r="BY246" s="7">
        <f t="shared" si="243"/>
        <v>444409.93369278841</v>
      </c>
      <c r="BZ246" s="7">
        <f t="shared" si="244"/>
        <v>5101.5395330339725</v>
      </c>
      <c r="CA246" s="7">
        <f t="shared" si="245"/>
        <v>2509.1482531593733</v>
      </c>
      <c r="CB246" s="65">
        <f t="shared" si="222"/>
        <v>6.7752263743786512E-2</v>
      </c>
      <c r="CC246" s="7">
        <f t="shared" si="223"/>
        <v>2592.3912798745991</v>
      </c>
      <c r="CD246" s="65">
        <f t="shared" si="224"/>
        <v>7.0000000000000007E-2</v>
      </c>
      <c r="CE246" s="7">
        <f t="shared" si="246"/>
        <v>324899.2145603713</v>
      </c>
      <c r="CF246" s="7">
        <f t="shared" si="247"/>
        <v>894368.73383474734</v>
      </c>
      <c r="CG246" s="7">
        <f t="shared" si="225"/>
        <v>441900.78543962905</v>
      </c>
      <c r="CH246" s="7">
        <f t="shared" si="201"/>
        <v>1219267.9483951186</v>
      </c>
    </row>
    <row r="247" spans="10:86" x14ac:dyDescent="0.3">
      <c r="J247">
        <v>240</v>
      </c>
      <c r="K247" s="160">
        <v>52140</v>
      </c>
      <c r="L247" s="7">
        <f t="shared" si="202"/>
        <v>472191.44671332376</v>
      </c>
      <c r="M247" s="7">
        <f t="shared" si="203"/>
        <v>5760.7123198624959</v>
      </c>
      <c r="N247" s="7">
        <f t="shared" si="188"/>
        <v>2514.396123708395</v>
      </c>
      <c r="O247" s="65">
        <f t="shared" si="189"/>
        <v>6.3899407103871542E-2</v>
      </c>
      <c r="P247" s="7">
        <f t="shared" si="190"/>
        <v>3246.3161961541009</v>
      </c>
      <c r="Q247" s="65">
        <f t="shared" si="191"/>
        <v>8.2500000000000004E-2</v>
      </c>
      <c r="R247" s="7">
        <f t="shared" si="204"/>
        <v>297122.94941038406</v>
      </c>
      <c r="S247" s="7">
        <f t="shared" si="205"/>
        <v>1085448.0073566155</v>
      </c>
      <c r="T247" s="7">
        <f t="shared" si="192"/>
        <v>469677.05058961536</v>
      </c>
      <c r="U247" s="7">
        <f t="shared" si="193"/>
        <v>1382570.9567669996</v>
      </c>
      <c r="W247">
        <v>240</v>
      </c>
      <c r="X247" s="160">
        <v>52140</v>
      </c>
      <c r="Y247" s="7">
        <f t="shared" si="206"/>
        <v>466263.10485173273</v>
      </c>
      <c r="Z247" s="7">
        <f t="shared" si="226"/>
        <v>5626.5067525070672</v>
      </c>
      <c r="AA247" s="7">
        <f t="shared" si="194"/>
        <v>2518.0860534955154</v>
      </c>
      <c r="AB247" s="65">
        <f t="shared" si="207"/>
        <v>6.4806827577650425E-2</v>
      </c>
      <c r="AC247" s="7">
        <f t="shared" si="208"/>
        <v>3108.4206990115517</v>
      </c>
      <c r="AD247" s="65">
        <f t="shared" si="195"/>
        <v>0.08</v>
      </c>
      <c r="AE247" s="7">
        <f t="shared" si="209"/>
        <v>303054.98120176332</v>
      </c>
      <c r="AF247" s="7">
        <f t="shared" si="227"/>
        <v>1047306.6393999335</v>
      </c>
      <c r="AG247" s="7">
        <f t="shared" si="196"/>
        <v>463745.0187982372</v>
      </c>
      <c r="AH247" s="7">
        <f t="shared" si="197"/>
        <v>1350361.6206016969</v>
      </c>
      <c r="AJ247">
        <v>240</v>
      </c>
      <c r="AK247" s="160">
        <v>52140</v>
      </c>
      <c r="AL247" s="7">
        <f t="shared" si="228"/>
        <v>460267.75827749353</v>
      </c>
      <c r="AM247" s="7">
        <f t="shared" si="229"/>
        <v>5493.4490989467549</v>
      </c>
      <c r="AN247" s="7">
        <f t="shared" si="230"/>
        <v>2520.8864934046092</v>
      </c>
      <c r="AO247" s="65">
        <f t="shared" si="210"/>
        <v>6.5723999512947259E-2</v>
      </c>
      <c r="AP247" s="7">
        <f t="shared" si="211"/>
        <v>2972.5626055421458</v>
      </c>
      <c r="AQ247" s="65">
        <f t="shared" si="212"/>
        <v>7.7499999999999999E-2</v>
      </c>
      <c r="AR247" s="7">
        <f t="shared" si="231"/>
        <v>309053.12821591098</v>
      </c>
      <c r="AS247" s="7">
        <f t="shared" si="232"/>
        <v>1009374.6555313102</v>
      </c>
      <c r="AT247" s="7">
        <f t="shared" si="213"/>
        <v>457746.8717840889</v>
      </c>
      <c r="AU247" s="7">
        <f t="shared" si="198"/>
        <v>1318427.7837472213</v>
      </c>
      <c r="AW247">
        <v>240</v>
      </c>
      <c r="AX247" s="160">
        <v>52140</v>
      </c>
      <c r="AY247" s="7">
        <f t="shared" si="233"/>
        <v>454207.44271286571</v>
      </c>
      <c r="AZ247" s="7">
        <f t="shared" si="234"/>
        <v>5361.5768515826985</v>
      </c>
      <c r="BA247" s="7">
        <f t="shared" si="235"/>
        <v>2522.7803346272881</v>
      </c>
      <c r="BB247" s="65">
        <f t="shared" si="214"/>
        <v>6.6650964226196596E-2</v>
      </c>
      <c r="BC247" s="7">
        <f t="shared" si="215"/>
        <v>2838.7965169554104</v>
      </c>
      <c r="BD247" s="65">
        <f t="shared" si="216"/>
        <v>7.4999999999999997E-2</v>
      </c>
      <c r="BE247" s="7">
        <f t="shared" si="236"/>
        <v>315115.33762176137</v>
      </c>
      <c r="BF247" s="7">
        <f t="shared" si="237"/>
        <v>971663.10675808671</v>
      </c>
      <c r="BG247" s="7">
        <f t="shared" si="217"/>
        <v>451684.6623782384</v>
      </c>
      <c r="BH247" s="7">
        <f t="shared" si="199"/>
        <v>1286778.444379848</v>
      </c>
      <c r="BJ247">
        <v>240</v>
      </c>
      <c r="BK247" s="160">
        <v>52140</v>
      </c>
      <c r="BL247" s="7">
        <f t="shared" si="238"/>
        <v>448084.34140222176</v>
      </c>
      <c r="BM247" s="7">
        <f t="shared" si="239"/>
        <v>5230.927715470877</v>
      </c>
      <c r="BN247" s="7">
        <f t="shared" si="240"/>
        <v>2523.7514861657874</v>
      </c>
      <c r="BO247" s="65">
        <f t="shared" si="218"/>
        <v>6.7587762025373213E-2</v>
      </c>
      <c r="BP247" s="7">
        <f t="shared" si="219"/>
        <v>2707.1762293050897</v>
      </c>
      <c r="BQ247" s="65">
        <f t="shared" si="220"/>
        <v>7.2499999999999995E-2</v>
      </c>
      <c r="BR247" s="7">
        <f t="shared" si="241"/>
        <v>321239.41008394386</v>
      </c>
      <c r="BS247" s="7">
        <f t="shared" si="242"/>
        <v>934183.24162906583</v>
      </c>
      <c r="BT247" s="7">
        <f t="shared" si="221"/>
        <v>445560.58991605596</v>
      </c>
      <c r="BU247" s="7">
        <f t="shared" si="200"/>
        <v>1255422.6517130097</v>
      </c>
      <c r="BW247">
        <v>240</v>
      </c>
      <c r="BX247" s="160">
        <v>52140</v>
      </c>
      <c r="BY247" s="7">
        <f t="shared" si="243"/>
        <v>441900.78543962905</v>
      </c>
      <c r="BZ247" s="7">
        <f t="shared" si="244"/>
        <v>5101.5395330339725</v>
      </c>
      <c r="CA247" s="7">
        <f t="shared" si="245"/>
        <v>2523.7849513028027</v>
      </c>
      <c r="CB247" s="65">
        <f t="shared" si="222"/>
        <v>6.8534432192746408E-2</v>
      </c>
      <c r="CC247" s="7">
        <f t="shared" si="223"/>
        <v>2577.7545817311698</v>
      </c>
      <c r="CD247" s="65">
        <f t="shared" si="224"/>
        <v>7.0000000000000007E-2</v>
      </c>
      <c r="CE247" s="7">
        <f t="shared" si="246"/>
        <v>327422.9995116741</v>
      </c>
      <c r="CF247" s="7">
        <f t="shared" si="247"/>
        <v>896946.4884164785</v>
      </c>
      <c r="CG247" s="7">
        <f t="shared" si="225"/>
        <v>439377.00048832624</v>
      </c>
      <c r="CH247" s="7">
        <f t="shared" si="201"/>
        <v>1224369.4879281526</v>
      </c>
    </row>
    <row r="248" spans="10:86" x14ac:dyDescent="0.3">
      <c r="J248">
        <v>241</v>
      </c>
      <c r="K248" s="160">
        <v>52171</v>
      </c>
      <c r="L248" s="7">
        <f t="shared" si="202"/>
        <v>469677.05058961536</v>
      </c>
      <c r="M248" s="7">
        <f t="shared" si="203"/>
        <v>5760.7123198624959</v>
      </c>
      <c r="N248" s="7">
        <f t="shared" si="188"/>
        <v>2531.6825970588902</v>
      </c>
      <c r="O248" s="65">
        <f t="shared" si="189"/>
        <v>6.4683150106160187E-2</v>
      </c>
      <c r="P248" s="7">
        <f t="shared" si="190"/>
        <v>3229.0297228036056</v>
      </c>
      <c r="Q248" s="65">
        <f t="shared" si="191"/>
        <v>8.2500000000000004E-2</v>
      </c>
      <c r="R248" s="7">
        <f t="shared" si="204"/>
        <v>299654.63200744294</v>
      </c>
      <c r="S248" s="7">
        <f t="shared" si="205"/>
        <v>1088677.037079419</v>
      </c>
      <c r="T248" s="7">
        <f t="shared" si="192"/>
        <v>467145.36799255648</v>
      </c>
      <c r="U248" s="7">
        <f t="shared" si="193"/>
        <v>1388331.6690868619</v>
      </c>
      <c r="W248">
        <v>241</v>
      </c>
      <c r="X248" s="160">
        <v>52171</v>
      </c>
      <c r="Y248" s="7">
        <f t="shared" si="206"/>
        <v>463745.0187982372</v>
      </c>
      <c r="Z248" s="7">
        <f t="shared" si="226"/>
        <v>5626.5067525070672</v>
      </c>
      <c r="AA248" s="7">
        <f t="shared" si="194"/>
        <v>2534.8732938521525</v>
      </c>
      <c r="AB248" s="65">
        <f t="shared" si="207"/>
        <v>6.5593113226430327E-2</v>
      </c>
      <c r="AC248" s="7">
        <f t="shared" si="208"/>
        <v>3091.6334586549146</v>
      </c>
      <c r="AD248" s="65">
        <f t="shared" si="195"/>
        <v>7.9999999999999988E-2</v>
      </c>
      <c r="AE248" s="7">
        <f t="shared" si="209"/>
        <v>305589.85449561547</v>
      </c>
      <c r="AF248" s="7">
        <f t="shared" si="227"/>
        <v>1050398.2728585885</v>
      </c>
      <c r="AG248" s="7">
        <f t="shared" si="196"/>
        <v>461210.14550438506</v>
      </c>
      <c r="AH248" s="7">
        <f t="shared" si="197"/>
        <v>1355988.127354204</v>
      </c>
      <c r="AJ248">
        <v>241</v>
      </c>
      <c r="AK248" s="160">
        <v>52171</v>
      </c>
      <c r="AL248" s="7">
        <f t="shared" si="228"/>
        <v>457746.8717840889</v>
      </c>
      <c r="AM248" s="7">
        <f t="shared" si="229"/>
        <v>5493.4490989467549</v>
      </c>
      <c r="AN248" s="7">
        <f t="shared" si="230"/>
        <v>2537.1672186745141</v>
      </c>
      <c r="AO248" s="65">
        <f t="shared" si="210"/>
        <v>6.6512757379268372E-2</v>
      </c>
      <c r="AP248" s="7">
        <f t="shared" si="211"/>
        <v>2956.2818802722409</v>
      </c>
      <c r="AQ248" s="65">
        <f t="shared" si="212"/>
        <v>7.7499999999999999E-2</v>
      </c>
      <c r="AR248" s="7">
        <f t="shared" si="231"/>
        <v>311590.29543458548</v>
      </c>
      <c r="AS248" s="7">
        <f t="shared" si="232"/>
        <v>1012330.9374115824</v>
      </c>
      <c r="AT248" s="7">
        <f t="shared" si="213"/>
        <v>455209.7045654144</v>
      </c>
      <c r="AU248" s="7">
        <f t="shared" si="198"/>
        <v>1323921.2328461679</v>
      </c>
      <c r="AW248">
        <v>241</v>
      </c>
      <c r="AX248" s="160">
        <v>52171</v>
      </c>
      <c r="AY248" s="7">
        <f t="shared" si="233"/>
        <v>451684.6623782384</v>
      </c>
      <c r="AZ248" s="7">
        <f t="shared" si="234"/>
        <v>5361.5768515826985</v>
      </c>
      <c r="BA248" s="7">
        <f t="shared" si="235"/>
        <v>2538.5477117187088</v>
      </c>
      <c r="BB248" s="65">
        <f t="shared" si="214"/>
        <v>6.7442122963022599E-2</v>
      </c>
      <c r="BC248" s="7">
        <f t="shared" si="215"/>
        <v>2823.0291398639897</v>
      </c>
      <c r="BD248" s="65">
        <f t="shared" si="216"/>
        <v>7.4999999999999997E-2</v>
      </c>
      <c r="BE248" s="7">
        <f t="shared" si="236"/>
        <v>317653.88533348008</v>
      </c>
      <c r="BF248" s="7">
        <f t="shared" si="237"/>
        <v>974486.13589795073</v>
      </c>
      <c r="BG248" s="7">
        <f t="shared" si="217"/>
        <v>449146.11466651969</v>
      </c>
      <c r="BH248" s="7">
        <f t="shared" si="199"/>
        <v>1292140.0212314308</v>
      </c>
      <c r="BJ248">
        <v>241</v>
      </c>
      <c r="BK248" s="160">
        <v>52171</v>
      </c>
      <c r="BL248" s="7">
        <f t="shared" si="238"/>
        <v>445560.58991605596</v>
      </c>
      <c r="BM248" s="7">
        <f t="shared" si="239"/>
        <v>5230.927715470877</v>
      </c>
      <c r="BN248" s="7">
        <f t="shared" si="240"/>
        <v>2538.9991513947057</v>
      </c>
      <c r="BO248" s="65">
        <f t="shared" si="218"/>
        <v>6.8381249388498794E-2</v>
      </c>
      <c r="BP248" s="7">
        <f t="shared" si="219"/>
        <v>2691.9285640761714</v>
      </c>
      <c r="BQ248" s="65">
        <f t="shared" si="220"/>
        <v>7.2499999999999995E-2</v>
      </c>
      <c r="BR248" s="7">
        <f t="shared" si="241"/>
        <v>323778.40923533856</v>
      </c>
      <c r="BS248" s="7">
        <f t="shared" si="242"/>
        <v>936875.17019314202</v>
      </c>
      <c r="BT248" s="7">
        <f t="shared" si="221"/>
        <v>443021.59076466126</v>
      </c>
      <c r="BU248" s="7">
        <f t="shared" si="200"/>
        <v>1260653.5794284805</v>
      </c>
      <c r="BW248">
        <v>241</v>
      </c>
      <c r="BX248" s="160">
        <v>52171</v>
      </c>
      <c r="BY248" s="7">
        <f t="shared" si="243"/>
        <v>439377.00048832624</v>
      </c>
      <c r="BZ248" s="7">
        <f t="shared" si="244"/>
        <v>5101.5395330339725</v>
      </c>
      <c r="CA248" s="7">
        <f t="shared" si="245"/>
        <v>2538.5070301854025</v>
      </c>
      <c r="CB248" s="65">
        <f t="shared" si="222"/>
        <v>6.9330175062347565E-2</v>
      </c>
      <c r="CC248" s="7">
        <f t="shared" si="223"/>
        <v>2563.0325028485699</v>
      </c>
      <c r="CD248" s="65">
        <f t="shared" si="224"/>
        <v>7.0000000000000007E-2</v>
      </c>
      <c r="CE248" s="7">
        <f t="shared" si="246"/>
        <v>329961.50654185953</v>
      </c>
      <c r="CF248" s="7">
        <f t="shared" si="247"/>
        <v>899509.52091932704</v>
      </c>
      <c r="CG248" s="7">
        <f t="shared" si="225"/>
        <v>436838.49345814082</v>
      </c>
      <c r="CH248" s="7">
        <f t="shared" si="201"/>
        <v>1229471.0274611865</v>
      </c>
    </row>
    <row r="249" spans="10:86" x14ac:dyDescent="0.3">
      <c r="J249">
        <v>242</v>
      </c>
      <c r="K249" s="160">
        <v>52201</v>
      </c>
      <c r="L249" s="7">
        <f t="shared" si="202"/>
        <v>467145.36799255648</v>
      </c>
      <c r="M249" s="7">
        <f t="shared" si="203"/>
        <v>5760.7123198624959</v>
      </c>
      <c r="N249" s="7">
        <f t="shared" si="188"/>
        <v>2549.0879149136699</v>
      </c>
      <c r="O249" s="65">
        <f t="shared" si="189"/>
        <v>6.5480805494043656E-2</v>
      </c>
      <c r="P249" s="7">
        <f t="shared" si="190"/>
        <v>3211.6244049488259</v>
      </c>
      <c r="Q249" s="65">
        <f t="shared" si="191"/>
        <v>8.2500000000000004E-2</v>
      </c>
      <c r="R249" s="7">
        <f t="shared" si="204"/>
        <v>302203.7199223566</v>
      </c>
      <c r="S249" s="7">
        <f t="shared" si="205"/>
        <v>1091888.6614843679</v>
      </c>
      <c r="T249" s="7">
        <f t="shared" si="192"/>
        <v>464596.28007764282</v>
      </c>
      <c r="U249" s="7">
        <f t="shared" si="193"/>
        <v>1394092.3814067245</v>
      </c>
      <c r="W249">
        <v>242</v>
      </c>
      <c r="X249" s="160">
        <v>52201</v>
      </c>
      <c r="Y249" s="7">
        <f t="shared" si="206"/>
        <v>461210.14550438506</v>
      </c>
      <c r="Z249" s="7">
        <f t="shared" si="226"/>
        <v>5626.5067525070672</v>
      </c>
      <c r="AA249" s="7">
        <f t="shared" si="194"/>
        <v>2551.7724491445001</v>
      </c>
      <c r="AB249" s="65">
        <f t="shared" si="207"/>
        <v>6.6393312654139919E-2</v>
      </c>
      <c r="AC249" s="7">
        <f t="shared" si="208"/>
        <v>3074.7343033625671</v>
      </c>
      <c r="AD249" s="65">
        <f t="shared" si="195"/>
        <v>0.08</v>
      </c>
      <c r="AE249" s="7">
        <f t="shared" si="209"/>
        <v>308141.62694475998</v>
      </c>
      <c r="AF249" s="7">
        <f t="shared" si="227"/>
        <v>1053473.0071619512</v>
      </c>
      <c r="AG249" s="7">
        <f t="shared" si="196"/>
        <v>458658.37305524055</v>
      </c>
      <c r="AH249" s="7">
        <f t="shared" si="197"/>
        <v>1361614.634106711</v>
      </c>
      <c r="AJ249">
        <v>242</v>
      </c>
      <c r="AK249" s="160">
        <v>52201</v>
      </c>
      <c r="AL249" s="7">
        <f t="shared" si="228"/>
        <v>455209.7045654144</v>
      </c>
      <c r="AM249" s="7">
        <f t="shared" si="229"/>
        <v>5493.4490989467549</v>
      </c>
      <c r="AN249" s="7">
        <f t="shared" si="230"/>
        <v>2553.5530902951205</v>
      </c>
      <c r="AO249" s="65">
        <f t="shared" si="210"/>
        <v>6.7315430176946162E-2</v>
      </c>
      <c r="AP249" s="7">
        <f t="shared" si="211"/>
        <v>2939.8960086516345</v>
      </c>
      <c r="AQ249" s="65">
        <f t="shared" si="212"/>
        <v>7.7499999999999999E-2</v>
      </c>
      <c r="AR249" s="7">
        <f t="shared" si="231"/>
        <v>314143.8485248806</v>
      </c>
      <c r="AS249" s="7">
        <f t="shared" si="232"/>
        <v>1015270.833420234</v>
      </c>
      <c r="AT249" s="7">
        <f t="shared" si="213"/>
        <v>452656.15147511929</v>
      </c>
      <c r="AU249" s="7">
        <f t="shared" si="198"/>
        <v>1329414.6819451146</v>
      </c>
      <c r="AW249">
        <v>242</v>
      </c>
      <c r="AX249" s="160">
        <v>52201</v>
      </c>
      <c r="AY249" s="7">
        <f t="shared" si="233"/>
        <v>449146.11466651969</v>
      </c>
      <c r="AZ249" s="7">
        <f t="shared" si="234"/>
        <v>5361.5768515826985</v>
      </c>
      <c r="BA249" s="7">
        <f t="shared" si="235"/>
        <v>2554.4136349169507</v>
      </c>
      <c r="BB249" s="65">
        <f t="shared" si="214"/>
        <v>6.8247197555660707E-2</v>
      </c>
      <c r="BC249" s="7">
        <f t="shared" si="215"/>
        <v>2807.1632166657478</v>
      </c>
      <c r="BD249" s="65">
        <f t="shared" si="216"/>
        <v>7.4999999999999997E-2</v>
      </c>
      <c r="BE249" s="7">
        <f t="shared" si="236"/>
        <v>320208.29896839702</v>
      </c>
      <c r="BF249" s="7">
        <f t="shared" si="237"/>
        <v>977293.29911461647</v>
      </c>
      <c r="BG249" s="7">
        <f t="shared" si="217"/>
        <v>446591.70103160274</v>
      </c>
      <c r="BH249" s="7">
        <f t="shared" si="199"/>
        <v>1297501.5980830134</v>
      </c>
      <c r="BJ249">
        <v>242</v>
      </c>
      <c r="BK249" s="160">
        <v>52201</v>
      </c>
      <c r="BL249" s="7">
        <f t="shared" si="238"/>
        <v>443021.59076466126</v>
      </c>
      <c r="BM249" s="7">
        <f t="shared" si="239"/>
        <v>5230.927715470877</v>
      </c>
      <c r="BN249" s="7">
        <f t="shared" si="240"/>
        <v>2554.3389379343821</v>
      </c>
      <c r="BO249" s="65">
        <f t="shared" si="218"/>
        <v>6.918865331666274E-2</v>
      </c>
      <c r="BP249" s="7">
        <f t="shared" si="219"/>
        <v>2676.5887775364949</v>
      </c>
      <c r="BQ249" s="65">
        <f t="shared" si="220"/>
        <v>7.2499999999999995E-2</v>
      </c>
      <c r="BR249" s="7">
        <f t="shared" si="241"/>
        <v>326332.74817327294</v>
      </c>
      <c r="BS249" s="7">
        <f t="shared" si="242"/>
        <v>939551.75897067855</v>
      </c>
      <c r="BT249" s="7">
        <f t="shared" si="221"/>
        <v>440467.25182672689</v>
      </c>
      <c r="BU249" s="7">
        <f t="shared" si="200"/>
        <v>1265884.5071439515</v>
      </c>
      <c r="BW249">
        <v>242</v>
      </c>
      <c r="BX249" s="160">
        <v>52201</v>
      </c>
      <c r="BY249" s="7">
        <f t="shared" si="243"/>
        <v>436838.49345814082</v>
      </c>
      <c r="BZ249" s="7">
        <f t="shared" si="244"/>
        <v>5101.5395330339725</v>
      </c>
      <c r="CA249" s="7">
        <f t="shared" si="245"/>
        <v>2553.314987861484</v>
      </c>
      <c r="CB249" s="65">
        <f t="shared" si="222"/>
        <v>7.0139835003514422E-2</v>
      </c>
      <c r="CC249" s="7">
        <f t="shared" si="223"/>
        <v>2548.2245451724884</v>
      </c>
      <c r="CD249" s="65">
        <f t="shared" si="224"/>
        <v>7.0000000000000007E-2</v>
      </c>
      <c r="CE249" s="7">
        <f t="shared" si="246"/>
        <v>332514.82152972103</v>
      </c>
      <c r="CF249" s="7">
        <f t="shared" si="247"/>
        <v>902057.74546449957</v>
      </c>
      <c r="CG249" s="7">
        <f t="shared" si="225"/>
        <v>434285.17847027932</v>
      </c>
      <c r="CH249" s="7">
        <f t="shared" si="201"/>
        <v>1234572.5669942205</v>
      </c>
    </row>
    <row r="250" spans="10:86" x14ac:dyDescent="0.3">
      <c r="J250">
        <v>243</v>
      </c>
      <c r="K250" s="160">
        <v>52232</v>
      </c>
      <c r="L250" s="7">
        <f t="shared" si="202"/>
        <v>464596.28007764282</v>
      </c>
      <c r="M250" s="7">
        <f t="shared" si="203"/>
        <v>5760.7123198624959</v>
      </c>
      <c r="N250" s="7">
        <f t="shared" si="188"/>
        <v>2566.6128943287013</v>
      </c>
      <c r="O250" s="65">
        <f t="shared" si="189"/>
        <v>6.6292727799708726E-2</v>
      </c>
      <c r="P250" s="7">
        <f t="shared" si="190"/>
        <v>3194.0994255337946</v>
      </c>
      <c r="Q250" s="65">
        <f t="shared" si="191"/>
        <v>8.2500000000000018E-2</v>
      </c>
      <c r="R250" s="7">
        <f t="shared" si="204"/>
        <v>304770.33281668532</v>
      </c>
      <c r="S250" s="7">
        <f t="shared" si="205"/>
        <v>1095082.7609099017</v>
      </c>
      <c r="T250" s="7">
        <f t="shared" si="192"/>
        <v>462029.6671833141</v>
      </c>
      <c r="U250" s="7">
        <f t="shared" si="193"/>
        <v>1399853.093726587</v>
      </c>
      <c r="W250">
        <v>243</v>
      </c>
      <c r="X250" s="160">
        <v>52232</v>
      </c>
      <c r="Y250" s="7">
        <f t="shared" si="206"/>
        <v>458658.37305524055</v>
      </c>
      <c r="Z250" s="7">
        <f t="shared" si="226"/>
        <v>5626.5067525070672</v>
      </c>
      <c r="AA250" s="7">
        <f t="shared" si="194"/>
        <v>2568.7842654721298</v>
      </c>
      <c r="AB250" s="65">
        <f t="shared" si="207"/>
        <v>6.7207780336221976E-2</v>
      </c>
      <c r="AC250" s="7">
        <f t="shared" si="208"/>
        <v>3057.7224870349373</v>
      </c>
      <c r="AD250" s="65">
        <f t="shared" si="195"/>
        <v>0.08</v>
      </c>
      <c r="AE250" s="7">
        <f t="shared" si="209"/>
        <v>310710.41121023212</v>
      </c>
      <c r="AF250" s="7">
        <f t="shared" si="227"/>
        <v>1056530.7296489861</v>
      </c>
      <c r="AG250" s="7">
        <f t="shared" si="196"/>
        <v>456089.5887897684</v>
      </c>
      <c r="AH250" s="7">
        <f t="shared" si="197"/>
        <v>1367241.1408592183</v>
      </c>
      <c r="AJ250">
        <v>243</v>
      </c>
      <c r="AK250" s="160">
        <v>52232</v>
      </c>
      <c r="AL250" s="7">
        <f t="shared" si="228"/>
        <v>452656.15147511929</v>
      </c>
      <c r="AM250" s="7">
        <f t="shared" si="229"/>
        <v>5493.4490989467549</v>
      </c>
      <c r="AN250" s="7">
        <f t="shared" si="230"/>
        <v>2570.0447873366097</v>
      </c>
      <c r="AO250" s="65">
        <f t="shared" si="210"/>
        <v>6.8132372326181662E-2</v>
      </c>
      <c r="AP250" s="7">
        <f t="shared" si="211"/>
        <v>2923.4043116101452</v>
      </c>
      <c r="AQ250" s="65">
        <f t="shared" si="212"/>
        <v>7.7499999999999999E-2</v>
      </c>
      <c r="AR250" s="7">
        <f t="shared" si="231"/>
        <v>316713.8933122172</v>
      </c>
      <c r="AS250" s="7">
        <f t="shared" si="232"/>
        <v>1018194.2377318442</v>
      </c>
      <c r="AT250" s="7">
        <f t="shared" si="213"/>
        <v>450086.10668778268</v>
      </c>
      <c r="AU250" s="7">
        <f t="shared" si="198"/>
        <v>1334908.1310440614</v>
      </c>
      <c r="AW250">
        <v>243</v>
      </c>
      <c r="AX250" s="160">
        <v>52232</v>
      </c>
      <c r="AY250" s="7">
        <f t="shared" si="233"/>
        <v>446591.70103160274</v>
      </c>
      <c r="AZ250" s="7">
        <f t="shared" si="234"/>
        <v>5361.5768515826985</v>
      </c>
      <c r="BA250" s="7">
        <f t="shared" si="235"/>
        <v>2570.3787201351815</v>
      </c>
      <c r="BB250" s="65">
        <f t="shared" si="214"/>
        <v>6.9066542370520859E-2</v>
      </c>
      <c r="BC250" s="7">
        <f t="shared" si="215"/>
        <v>2791.198131447517</v>
      </c>
      <c r="BD250" s="65">
        <f t="shared" si="216"/>
        <v>7.4999999999999997E-2</v>
      </c>
      <c r="BE250" s="7">
        <f t="shared" si="236"/>
        <v>322778.67768853222</v>
      </c>
      <c r="BF250" s="7">
        <f t="shared" si="237"/>
        <v>980084.49724606401</v>
      </c>
      <c r="BG250" s="7">
        <f t="shared" si="217"/>
        <v>444021.32231146755</v>
      </c>
      <c r="BH250" s="7">
        <f t="shared" si="199"/>
        <v>1302863.1749345963</v>
      </c>
      <c r="BJ250">
        <v>243</v>
      </c>
      <c r="BK250" s="160">
        <v>52232</v>
      </c>
      <c r="BL250" s="7">
        <f t="shared" si="238"/>
        <v>440467.25182672689</v>
      </c>
      <c r="BM250" s="7">
        <f t="shared" si="239"/>
        <v>5230.927715470877</v>
      </c>
      <c r="BN250" s="7">
        <f t="shared" si="240"/>
        <v>2569.7714023510689</v>
      </c>
      <c r="BO250" s="65">
        <f t="shared" si="218"/>
        <v>7.0010328123879986E-2</v>
      </c>
      <c r="BP250" s="7">
        <f t="shared" si="219"/>
        <v>2661.1563131198081</v>
      </c>
      <c r="BQ250" s="65">
        <f t="shared" si="220"/>
        <v>7.2499999999999995E-2</v>
      </c>
      <c r="BR250" s="7">
        <f t="shared" si="241"/>
        <v>328902.51957562403</v>
      </c>
      <c r="BS250" s="7">
        <f t="shared" si="242"/>
        <v>942212.91528379836</v>
      </c>
      <c r="BT250" s="7">
        <f t="shared" si="221"/>
        <v>437897.4804243758</v>
      </c>
      <c r="BU250" s="7">
        <f t="shared" si="200"/>
        <v>1271115.4348594225</v>
      </c>
      <c r="BW250">
        <v>243</v>
      </c>
      <c r="BX250" s="160">
        <v>52232</v>
      </c>
      <c r="BY250" s="7">
        <f t="shared" si="243"/>
        <v>434285.17847027932</v>
      </c>
      <c r="BZ250" s="7">
        <f t="shared" si="244"/>
        <v>5101.5395330339725</v>
      </c>
      <c r="CA250" s="7">
        <f t="shared" si="245"/>
        <v>2568.2093252906761</v>
      </c>
      <c r="CB250" s="65">
        <f t="shared" si="222"/>
        <v>7.0963766279205878E-2</v>
      </c>
      <c r="CC250" s="7">
        <f t="shared" si="223"/>
        <v>2533.3302077432963</v>
      </c>
      <c r="CD250" s="65">
        <f t="shared" si="224"/>
        <v>7.0000000000000007E-2</v>
      </c>
      <c r="CE250" s="7">
        <f t="shared" si="246"/>
        <v>335083.03085501172</v>
      </c>
      <c r="CF250" s="7">
        <f t="shared" si="247"/>
        <v>904591.07567224291</v>
      </c>
      <c r="CG250" s="7">
        <f t="shared" si="225"/>
        <v>431716.96914498863</v>
      </c>
      <c r="CH250" s="7">
        <f t="shared" si="201"/>
        <v>1239674.1065272547</v>
      </c>
    </row>
    <row r="251" spans="10:86" x14ac:dyDescent="0.3">
      <c r="J251">
        <v>244</v>
      </c>
      <c r="K251" s="160">
        <v>52263</v>
      </c>
      <c r="L251" s="7">
        <f t="shared" si="202"/>
        <v>462029.6671833141</v>
      </c>
      <c r="M251" s="7">
        <f t="shared" si="203"/>
        <v>5760.7123198624959</v>
      </c>
      <c r="N251" s="7">
        <f t="shared" si="188"/>
        <v>2584.2583579772113</v>
      </c>
      <c r="O251" s="65">
        <f t="shared" si="189"/>
        <v>6.7119283670203422E-2</v>
      </c>
      <c r="P251" s="7">
        <f t="shared" si="190"/>
        <v>3176.4539618852846</v>
      </c>
      <c r="Q251" s="65">
        <f t="shared" si="191"/>
        <v>8.2500000000000004E-2</v>
      </c>
      <c r="R251" s="7">
        <f t="shared" si="204"/>
        <v>307354.59117466252</v>
      </c>
      <c r="S251" s="7">
        <f t="shared" si="205"/>
        <v>1098259.214871787</v>
      </c>
      <c r="T251" s="7">
        <f t="shared" si="192"/>
        <v>459445.4088253369</v>
      </c>
      <c r="U251" s="7">
        <f t="shared" si="193"/>
        <v>1405613.8060464496</v>
      </c>
      <c r="W251">
        <v>244</v>
      </c>
      <c r="X251" s="160">
        <v>52263</v>
      </c>
      <c r="Y251" s="7">
        <f t="shared" si="206"/>
        <v>456089.5887897684</v>
      </c>
      <c r="Z251" s="7">
        <f t="shared" si="226"/>
        <v>5626.5067525070672</v>
      </c>
      <c r="AA251" s="7">
        <f t="shared" si="194"/>
        <v>2585.9094939086108</v>
      </c>
      <c r="AB251" s="65">
        <f t="shared" si="207"/>
        <v>6.8036882861640655E-2</v>
      </c>
      <c r="AC251" s="7">
        <f t="shared" si="208"/>
        <v>3040.5972585984564</v>
      </c>
      <c r="AD251" s="65">
        <f t="shared" si="195"/>
        <v>0.08</v>
      </c>
      <c r="AE251" s="7">
        <f t="shared" si="209"/>
        <v>313296.32070414076</v>
      </c>
      <c r="AF251" s="7">
        <f t="shared" si="227"/>
        <v>1059571.3269075847</v>
      </c>
      <c r="AG251" s="7">
        <f t="shared" si="196"/>
        <v>453503.67929585977</v>
      </c>
      <c r="AH251" s="7">
        <f t="shared" si="197"/>
        <v>1372867.6476117254</v>
      </c>
      <c r="AJ251">
        <v>244</v>
      </c>
      <c r="AK251" s="160">
        <v>52263</v>
      </c>
      <c r="AL251" s="7">
        <f t="shared" si="228"/>
        <v>450086.10668778268</v>
      </c>
      <c r="AM251" s="7">
        <f t="shared" si="229"/>
        <v>5493.4490989467549</v>
      </c>
      <c r="AN251" s="7">
        <f t="shared" si="230"/>
        <v>2586.6429932548253</v>
      </c>
      <c r="AO251" s="65">
        <f t="shared" si="210"/>
        <v>6.8963950359369003E-2</v>
      </c>
      <c r="AP251" s="7">
        <f t="shared" si="211"/>
        <v>2906.8061056919296</v>
      </c>
      <c r="AQ251" s="65">
        <f t="shared" si="212"/>
        <v>7.7499999999999986E-2</v>
      </c>
      <c r="AR251" s="7">
        <f t="shared" si="231"/>
        <v>319300.53630547202</v>
      </c>
      <c r="AS251" s="7">
        <f t="shared" si="232"/>
        <v>1021101.0438375361</v>
      </c>
      <c r="AT251" s="7">
        <f t="shared" si="213"/>
        <v>447499.46369452786</v>
      </c>
      <c r="AU251" s="7">
        <f t="shared" si="198"/>
        <v>1340401.5801430081</v>
      </c>
      <c r="AW251">
        <v>244</v>
      </c>
      <c r="AX251" s="160">
        <v>52263</v>
      </c>
      <c r="AY251" s="7">
        <f t="shared" si="233"/>
        <v>444021.32231146755</v>
      </c>
      <c r="AZ251" s="7">
        <f t="shared" si="234"/>
        <v>5361.5768515826985</v>
      </c>
      <c r="BA251" s="7">
        <f t="shared" si="235"/>
        <v>2586.4435871360265</v>
      </c>
      <c r="BB251" s="65">
        <f t="shared" si="214"/>
        <v>6.9900523884888058E-2</v>
      </c>
      <c r="BC251" s="7">
        <f t="shared" si="215"/>
        <v>2775.133264446672</v>
      </c>
      <c r="BD251" s="65">
        <f t="shared" si="216"/>
        <v>7.4999999999999997E-2</v>
      </c>
      <c r="BE251" s="7">
        <f t="shared" si="236"/>
        <v>325365.12127566827</v>
      </c>
      <c r="BF251" s="7">
        <f t="shared" si="237"/>
        <v>982859.63051051064</v>
      </c>
      <c r="BG251" s="7">
        <f t="shared" si="217"/>
        <v>441434.8787243315</v>
      </c>
      <c r="BH251" s="7">
        <f t="shared" si="199"/>
        <v>1308224.7517861789</v>
      </c>
      <c r="BJ251">
        <v>244</v>
      </c>
      <c r="BK251" s="160">
        <v>52263</v>
      </c>
      <c r="BL251" s="7">
        <f t="shared" si="238"/>
        <v>437897.4804243758</v>
      </c>
      <c r="BM251" s="7">
        <f t="shared" si="239"/>
        <v>5230.927715470877</v>
      </c>
      <c r="BN251" s="7">
        <f t="shared" si="240"/>
        <v>2585.2971045736067</v>
      </c>
      <c r="BO251" s="65">
        <f t="shared" si="218"/>
        <v>7.0846640233731606E-2</v>
      </c>
      <c r="BP251" s="7">
        <f t="shared" si="219"/>
        <v>2645.6306108972703</v>
      </c>
      <c r="BQ251" s="65">
        <f t="shared" si="220"/>
        <v>7.2499999999999995E-2</v>
      </c>
      <c r="BR251" s="7">
        <f t="shared" si="241"/>
        <v>331487.81668019766</v>
      </c>
      <c r="BS251" s="7">
        <f t="shared" si="242"/>
        <v>944858.54589469568</v>
      </c>
      <c r="BT251" s="7">
        <f t="shared" si="221"/>
        <v>435312.18331980216</v>
      </c>
      <c r="BU251" s="7">
        <f t="shared" si="200"/>
        <v>1276346.3625748933</v>
      </c>
      <c r="BW251">
        <v>244</v>
      </c>
      <c r="BX251" s="160">
        <v>52263</v>
      </c>
      <c r="BY251" s="7">
        <f t="shared" si="243"/>
        <v>431716.96914498863</v>
      </c>
      <c r="BZ251" s="7">
        <f t="shared" si="244"/>
        <v>5101.5395330339725</v>
      </c>
      <c r="CA251" s="7">
        <f t="shared" si="245"/>
        <v>2583.1905463548719</v>
      </c>
      <c r="CB251" s="65">
        <f t="shared" si="222"/>
        <v>7.1802335260646055E-2</v>
      </c>
      <c r="CC251" s="7">
        <f t="shared" si="223"/>
        <v>2518.3489866791006</v>
      </c>
      <c r="CD251" s="65">
        <f t="shared" si="224"/>
        <v>7.0000000000000007E-2</v>
      </c>
      <c r="CE251" s="7">
        <f t="shared" si="246"/>
        <v>337666.22140136658</v>
      </c>
      <c r="CF251" s="7">
        <f t="shared" si="247"/>
        <v>907109.42465892201</v>
      </c>
      <c r="CG251" s="7">
        <f t="shared" si="225"/>
        <v>429133.77859863377</v>
      </c>
      <c r="CH251" s="7">
        <f t="shared" si="201"/>
        <v>1244775.6460602887</v>
      </c>
    </row>
    <row r="252" spans="10:86" x14ac:dyDescent="0.3">
      <c r="J252">
        <v>245</v>
      </c>
      <c r="K252" s="160">
        <v>52291</v>
      </c>
      <c r="L252" s="7">
        <f t="shared" si="202"/>
        <v>459445.4088253369</v>
      </c>
      <c r="M252" s="7">
        <f t="shared" si="203"/>
        <v>5760.7123198624959</v>
      </c>
      <c r="N252" s="7">
        <f t="shared" si="188"/>
        <v>2602.0251341883045</v>
      </c>
      <c r="O252" s="65">
        <f t="shared" si="189"/>
        <v>6.7960852389603282E-2</v>
      </c>
      <c r="P252" s="7">
        <f t="shared" si="190"/>
        <v>3158.6871856741914</v>
      </c>
      <c r="Q252" s="65">
        <f t="shared" si="191"/>
        <v>8.2500000000000004E-2</v>
      </c>
      <c r="R252" s="7">
        <f t="shared" si="204"/>
        <v>309956.61630885082</v>
      </c>
      <c r="S252" s="7">
        <f t="shared" si="205"/>
        <v>1101417.9020574612</v>
      </c>
      <c r="T252" s="7">
        <f t="shared" si="192"/>
        <v>456843.3836911486</v>
      </c>
      <c r="U252" s="7">
        <f t="shared" si="193"/>
        <v>1411374.5183663121</v>
      </c>
      <c r="W252">
        <v>245</v>
      </c>
      <c r="X252" s="160">
        <v>52291</v>
      </c>
      <c r="Y252" s="7">
        <f t="shared" si="206"/>
        <v>453503.67929585977</v>
      </c>
      <c r="Z252" s="7">
        <f t="shared" si="226"/>
        <v>5626.5067525070672</v>
      </c>
      <c r="AA252" s="7">
        <f t="shared" si="194"/>
        <v>2603.1488905346687</v>
      </c>
      <c r="AB252" s="65">
        <f t="shared" si="207"/>
        <v>6.8880999454994291E-2</v>
      </c>
      <c r="AC252" s="7">
        <f t="shared" si="208"/>
        <v>3023.3578619723985</v>
      </c>
      <c r="AD252" s="65">
        <f t="shared" si="195"/>
        <v>0.08</v>
      </c>
      <c r="AE252" s="7">
        <f t="shared" si="209"/>
        <v>315899.46959467541</v>
      </c>
      <c r="AF252" s="7">
        <f t="shared" si="227"/>
        <v>1062594.6847695571</v>
      </c>
      <c r="AG252" s="7">
        <f t="shared" si="196"/>
        <v>450900.53040532512</v>
      </c>
      <c r="AH252" s="7">
        <f t="shared" si="197"/>
        <v>1378494.1543642324</v>
      </c>
      <c r="AJ252">
        <v>245</v>
      </c>
      <c r="AK252" s="160">
        <v>52291</v>
      </c>
      <c r="AL252" s="7">
        <f t="shared" si="228"/>
        <v>447499.46369452786</v>
      </c>
      <c r="AM252" s="7">
        <f t="shared" si="229"/>
        <v>5493.4490989467549</v>
      </c>
      <c r="AN252" s="7">
        <f t="shared" si="230"/>
        <v>2603.348395919596</v>
      </c>
      <c r="AO252" s="65">
        <f t="shared" si="210"/>
        <v>6.9810543443154446E-2</v>
      </c>
      <c r="AP252" s="7">
        <f t="shared" si="211"/>
        <v>2890.1007030271589</v>
      </c>
      <c r="AQ252" s="65">
        <f t="shared" si="212"/>
        <v>7.7499999999999999E-2</v>
      </c>
      <c r="AR252" s="7">
        <f t="shared" si="231"/>
        <v>321903.88470139162</v>
      </c>
      <c r="AS252" s="7">
        <f t="shared" si="232"/>
        <v>1023991.1445405633</v>
      </c>
      <c r="AT252" s="7">
        <f t="shared" si="213"/>
        <v>444896.11529860826</v>
      </c>
      <c r="AU252" s="7">
        <f t="shared" si="198"/>
        <v>1345895.0292419549</v>
      </c>
      <c r="AW252">
        <v>245</v>
      </c>
      <c r="AX252" s="160">
        <v>52291</v>
      </c>
      <c r="AY252" s="7">
        <f t="shared" si="233"/>
        <v>441434.8787243315</v>
      </c>
      <c r="AZ252" s="7">
        <f t="shared" si="234"/>
        <v>5361.5768515826985</v>
      </c>
      <c r="BA252" s="7">
        <f t="shared" si="235"/>
        <v>2602.6088595556271</v>
      </c>
      <c r="BB252" s="65">
        <f t="shared" si="214"/>
        <v>7.0749521208927718E-2</v>
      </c>
      <c r="BC252" s="7">
        <f t="shared" si="215"/>
        <v>2758.9679920270714</v>
      </c>
      <c r="BD252" s="65">
        <f t="shared" si="216"/>
        <v>7.4999999999999983E-2</v>
      </c>
      <c r="BE252" s="7">
        <f t="shared" si="236"/>
        <v>327967.73013522389</v>
      </c>
      <c r="BF252" s="7">
        <f t="shared" si="237"/>
        <v>985618.5985025377</v>
      </c>
      <c r="BG252" s="7">
        <f t="shared" si="217"/>
        <v>438832.26986477588</v>
      </c>
      <c r="BH252" s="7">
        <f t="shared" si="199"/>
        <v>1313586.3286377615</v>
      </c>
      <c r="BJ252">
        <v>245</v>
      </c>
      <c r="BK252" s="160">
        <v>52291</v>
      </c>
      <c r="BL252" s="7">
        <f t="shared" si="238"/>
        <v>435312.18331980216</v>
      </c>
      <c r="BM252" s="7">
        <f t="shared" si="239"/>
        <v>5230.927715470877</v>
      </c>
      <c r="BN252" s="7">
        <f t="shared" si="240"/>
        <v>2600.916607913739</v>
      </c>
      <c r="BO252" s="65">
        <f t="shared" si="218"/>
        <v>7.1697968701316367E-2</v>
      </c>
      <c r="BP252" s="7">
        <f t="shared" si="219"/>
        <v>2630.0111075571381</v>
      </c>
      <c r="BQ252" s="65">
        <f t="shared" si="220"/>
        <v>7.2499999999999995E-2</v>
      </c>
      <c r="BR252" s="7">
        <f t="shared" si="241"/>
        <v>334088.7332881114</v>
      </c>
      <c r="BS252" s="7">
        <f t="shared" si="242"/>
        <v>947488.55700225278</v>
      </c>
      <c r="BT252" s="7">
        <f t="shared" si="221"/>
        <v>432711.26671188843</v>
      </c>
      <c r="BU252" s="7">
        <f t="shared" si="200"/>
        <v>1281577.2902903641</v>
      </c>
      <c r="BW252">
        <v>245</v>
      </c>
      <c r="BX252" s="160">
        <v>52291</v>
      </c>
      <c r="BY252" s="7">
        <f t="shared" si="243"/>
        <v>429133.77859863377</v>
      </c>
      <c r="BZ252" s="7">
        <f t="shared" si="244"/>
        <v>5101.5395330339725</v>
      </c>
      <c r="CA252" s="7">
        <f t="shared" si="245"/>
        <v>2598.2591578752754</v>
      </c>
      <c r="CB252" s="65">
        <f t="shared" si="222"/>
        <v>7.2655920949222075E-2</v>
      </c>
      <c r="CC252" s="7">
        <f t="shared" si="223"/>
        <v>2503.2803751586971</v>
      </c>
      <c r="CD252" s="65">
        <f t="shared" si="224"/>
        <v>7.0000000000000007E-2</v>
      </c>
      <c r="CE252" s="7">
        <f t="shared" si="246"/>
        <v>340264.48055924184</v>
      </c>
      <c r="CF252" s="7">
        <f t="shared" si="247"/>
        <v>909612.70503408066</v>
      </c>
      <c r="CG252" s="7">
        <f t="shared" si="225"/>
        <v>426535.51944075851</v>
      </c>
      <c r="CH252" s="7">
        <f t="shared" si="201"/>
        <v>1249877.1855933224</v>
      </c>
    </row>
    <row r="253" spans="10:86" x14ac:dyDescent="0.3">
      <c r="J253">
        <v>246</v>
      </c>
      <c r="K253" s="160">
        <v>52322</v>
      </c>
      <c r="L253" s="7">
        <f t="shared" si="202"/>
        <v>456843.3836911486</v>
      </c>
      <c r="M253" s="7">
        <f t="shared" si="203"/>
        <v>5760.7123198624959</v>
      </c>
      <c r="N253" s="7">
        <f t="shared" si="188"/>
        <v>2619.9140569858491</v>
      </c>
      <c r="O253" s="65">
        <f t="shared" si="189"/>
        <v>6.8817826428421408E-2</v>
      </c>
      <c r="P253" s="7">
        <f t="shared" si="190"/>
        <v>3140.7982628766467</v>
      </c>
      <c r="Q253" s="65">
        <f t="shared" si="191"/>
        <v>8.2500000000000004E-2</v>
      </c>
      <c r="R253" s="7">
        <f t="shared" si="204"/>
        <v>312576.53036583669</v>
      </c>
      <c r="S253" s="7">
        <f t="shared" si="205"/>
        <v>1104558.7003203379</v>
      </c>
      <c r="T253" s="7">
        <f t="shared" si="192"/>
        <v>454223.46963416273</v>
      </c>
      <c r="U253" s="7">
        <f t="shared" si="193"/>
        <v>1417135.2306861747</v>
      </c>
      <c r="W253">
        <v>246</v>
      </c>
      <c r="X253" s="160">
        <v>52322</v>
      </c>
      <c r="Y253" s="7">
        <f t="shared" si="206"/>
        <v>450900.53040532512</v>
      </c>
      <c r="Z253" s="7">
        <f t="shared" si="226"/>
        <v>5626.5067525070672</v>
      </c>
      <c r="AA253" s="7">
        <f t="shared" si="194"/>
        <v>2620.5032164715662</v>
      </c>
      <c r="AB253" s="65">
        <f t="shared" si="207"/>
        <v>6.9740522525868862E-2</v>
      </c>
      <c r="AC253" s="7">
        <f t="shared" si="208"/>
        <v>3006.0035360355009</v>
      </c>
      <c r="AD253" s="65">
        <f t="shared" si="195"/>
        <v>0.08</v>
      </c>
      <c r="AE253" s="7">
        <f t="shared" si="209"/>
        <v>318519.97281114699</v>
      </c>
      <c r="AF253" s="7">
        <f t="shared" si="227"/>
        <v>1065600.6883055926</v>
      </c>
      <c r="AG253" s="7">
        <f t="shared" si="196"/>
        <v>448280.02718885354</v>
      </c>
      <c r="AH253" s="7">
        <f t="shared" si="197"/>
        <v>1384120.6611167397</v>
      </c>
      <c r="AJ253">
        <v>246</v>
      </c>
      <c r="AK253" s="160">
        <v>52322</v>
      </c>
      <c r="AL253" s="7">
        <f t="shared" si="228"/>
        <v>444896.11529860826</v>
      </c>
      <c r="AM253" s="7">
        <f t="shared" si="229"/>
        <v>5493.4490989467549</v>
      </c>
      <c r="AN253" s="7">
        <f t="shared" si="230"/>
        <v>2620.1616876432431</v>
      </c>
      <c r="AO253" s="65">
        <f t="shared" si="210"/>
        <v>7.0672543927733589E-2</v>
      </c>
      <c r="AP253" s="7">
        <f t="shared" si="211"/>
        <v>2873.2874113035118</v>
      </c>
      <c r="AQ253" s="65">
        <f t="shared" si="212"/>
        <v>7.7499999999999999E-2</v>
      </c>
      <c r="AR253" s="7">
        <f t="shared" si="231"/>
        <v>324524.04638903489</v>
      </c>
      <c r="AS253" s="7">
        <f t="shared" si="232"/>
        <v>1026864.4319518668</v>
      </c>
      <c r="AT253" s="7">
        <f t="shared" si="213"/>
        <v>442275.95361096499</v>
      </c>
      <c r="AU253" s="7">
        <f t="shared" si="198"/>
        <v>1351388.4783409017</v>
      </c>
      <c r="AW253">
        <v>246</v>
      </c>
      <c r="AX253" s="160">
        <v>52322</v>
      </c>
      <c r="AY253" s="7">
        <f t="shared" si="233"/>
        <v>438832.26986477588</v>
      </c>
      <c r="AZ253" s="7">
        <f t="shared" si="234"/>
        <v>5361.5768515826985</v>
      </c>
      <c r="BA253" s="7">
        <f t="shared" si="235"/>
        <v>2618.8751649278497</v>
      </c>
      <c r="BB253" s="65">
        <f t="shared" si="214"/>
        <v>7.1613926634926203E-2</v>
      </c>
      <c r="BC253" s="7">
        <f t="shared" si="215"/>
        <v>2742.7016866548488</v>
      </c>
      <c r="BD253" s="65">
        <f t="shared" si="216"/>
        <v>7.4999999999999983E-2</v>
      </c>
      <c r="BE253" s="7">
        <f t="shared" si="236"/>
        <v>330586.60530015174</v>
      </c>
      <c r="BF253" s="7">
        <f t="shared" si="237"/>
        <v>988361.30018919252</v>
      </c>
      <c r="BG253" s="7">
        <f t="shared" si="217"/>
        <v>436213.39469984802</v>
      </c>
      <c r="BH253" s="7">
        <f t="shared" si="199"/>
        <v>1318947.9054893441</v>
      </c>
      <c r="BJ253">
        <v>246</v>
      </c>
      <c r="BK253" s="160">
        <v>52322</v>
      </c>
      <c r="BL253" s="7">
        <f t="shared" si="238"/>
        <v>432711.26671188843</v>
      </c>
      <c r="BM253" s="7">
        <f t="shared" si="239"/>
        <v>5230.927715470877</v>
      </c>
      <c r="BN253" s="7">
        <f t="shared" si="240"/>
        <v>2616.6304790865511</v>
      </c>
      <c r="BO253" s="65">
        <f t="shared" si="218"/>
        <v>7.2564705762434761E-2</v>
      </c>
      <c r="BP253" s="7">
        <f t="shared" si="219"/>
        <v>2614.297236384326</v>
      </c>
      <c r="BQ253" s="65">
        <f t="shared" si="220"/>
        <v>7.2499999999999995E-2</v>
      </c>
      <c r="BR253" s="7">
        <f t="shared" si="241"/>
        <v>336705.36376719794</v>
      </c>
      <c r="BS253" s="7">
        <f t="shared" si="242"/>
        <v>950102.85423863714</v>
      </c>
      <c r="BT253" s="7">
        <f t="shared" si="221"/>
        <v>430094.63623280189</v>
      </c>
      <c r="BU253" s="7">
        <f t="shared" si="200"/>
        <v>1286808.2180058351</v>
      </c>
      <c r="BW253">
        <v>246</v>
      </c>
      <c r="BX253" s="160">
        <v>52322</v>
      </c>
      <c r="BY253" s="7">
        <f t="shared" si="243"/>
        <v>426535.51944075851</v>
      </c>
      <c r="BZ253" s="7">
        <f t="shared" si="244"/>
        <v>5101.5395330339725</v>
      </c>
      <c r="CA253" s="7">
        <f t="shared" si="245"/>
        <v>2613.4156696295477</v>
      </c>
      <c r="CB253" s="65">
        <f t="shared" si="222"/>
        <v>7.3524915525611453E-2</v>
      </c>
      <c r="CC253" s="7">
        <f t="shared" si="223"/>
        <v>2488.1238634044248</v>
      </c>
      <c r="CD253" s="65">
        <f t="shared" si="224"/>
        <v>7.0000000000000007E-2</v>
      </c>
      <c r="CE253" s="7">
        <f t="shared" si="246"/>
        <v>342877.89622887137</v>
      </c>
      <c r="CF253" s="7">
        <f t="shared" si="247"/>
        <v>912100.82889748504</v>
      </c>
      <c r="CG253" s="7">
        <f t="shared" si="225"/>
        <v>423922.10377112898</v>
      </c>
      <c r="CH253" s="7">
        <f t="shared" si="201"/>
        <v>1254978.7251263564</v>
      </c>
    </row>
    <row r="254" spans="10:86" x14ac:dyDescent="0.3">
      <c r="J254">
        <v>247</v>
      </c>
      <c r="K254" s="160">
        <v>52352</v>
      </c>
      <c r="L254" s="7">
        <f t="shared" si="202"/>
        <v>454223.46963416273</v>
      </c>
      <c r="M254" s="7">
        <f t="shared" si="203"/>
        <v>5760.7123198624959</v>
      </c>
      <c r="N254" s="7">
        <f t="shared" si="188"/>
        <v>2637.9259661276269</v>
      </c>
      <c r="O254" s="65">
        <f t="shared" si="189"/>
        <v>6.9690612021934814E-2</v>
      </c>
      <c r="P254" s="7">
        <f t="shared" si="190"/>
        <v>3122.786353734869</v>
      </c>
      <c r="Q254" s="65">
        <f t="shared" si="191"/>
        <v>8.2500000000000004E-2</v>
      </c>
      <c r="R254" s="7">
        <f t="shared" si="204"/>
        <v>315214.45633196429</v>
      </c>
      <c r="S254" s="7">
        <f t="shared" si="205"/>
        <v>1107681.4866740727</v>
      </c>
      <c r="T254" s="7">
        <f t="shared" si="192"/>
        <v>451585.54366803513</v>
      </c>
      <c r="U254" s="7">
        <f t="shared" si="193"/>
        <v>1422895.943006037</v>
      </c>
      <c r="W254">
        <v>247</v>
      </c>
      <c r="X254" s="160">
        <v>52352</v>
      </c>
      <c r="Y254" s="7">
        <f t="shared" si="206"/>
        <v>448280.02718885354</v>
      </c>
      <c r="Z254" s="7">
        <f t="shared" si="226"/>
        <v>5626.5067525070672</v>
      </c>
      <c r="AA254" s="7">
        <f t="shared" si="194"/>
        <v>2637.9732379147099</v>
      </c>
      <c r="AB254" s="65">
        <f t="shared" si="207"/>
        <v>7.0615858247105145E-2</v>
      </c>
      <c r="AC254" s="7">
        <f t="shared" si="208"/>
        <v>2988.5335145923573</v>
      </c>
      <c r="AD254" s="65">
        <f t="shared" si="195"/>
        <v>0.08</v>
      </c>
      <c r="AE254" s="7">
        <f t="shared" si="209"/>
        <v>321157.94604906172</v>
      </c>
      <c r="AF254" s="7">
        <f t="shared" si="227"/>
        <v>1068589.221820185</v>
      </c>
      <c r="AG254" s="7">
        <f t="shared" si="196"/>
        <v>445642.0539509388</v>
      </c>
      <c r="AH254" s="7">
        <f t="shared" si="197"/>
        <v>1389747.1678692466</v>
      </c>
      <c r="AJ254">
        <v>247</v>
      </c>
      <c r="AK254" s="160">
        <v>52352</v>
      </c>
      <c r="AL254" s="7">
        <f t="shared" si="228"/>
        <v>442275.95361096499</v>
      </c>
      <c r="AM254" s="7">
        <f t="shared" si="229"/>
        <v>5493.4490989467549</v>
      </c>
      <c r="AN254" s="7">
        <f t="shared" si="230"/>
        <v>2637.0835652092728</v>
      </c>
      <c r="AO254" s="65">
        <f t="shared" si="210"/>
        <v>7.1550357925058858E-2</v>
      </c>
      <c r="AP254" s="7">
        <f t="shared" si="211"/>
        <v>2856.3655337374821</v>
      </c>
      <c r="AQ254" s="65">
        <f t="shared" si="212"/>
        <v>7.7499999999999999E-2</v>
      </c>
      <c r="AR254" s="7">
        <f t="shared" si="231"/>
        <v>327161.12995424418</v>
      </c>
      <c r="AS254" s="7">
        <f t="shared" si="232"/>
        <v>1029720.7974856043</v>
      </c>
      <c r="AT254" s="7">
        <f t="shared" si="213"/>
        <v>439638.8700457557</v>
      </c>
      <c r="AU254" s="7">
        <f t="shared" si="198"/>
        <v>1356881.9274398484</v>
      </c>
      <c r="AW254">
        <v>247</v>
      </c>
      <c r="AX254" s="160">
        <v>52352</v>
      </c>
      <c r="AY254" s="7">
        <f t="shared" si="233"/>
        <v>436213.39469984802</v>
      </c>
      <c r="AZ254" s="7">
        <f t="shared" si="234"/>
        <v>5361.5768515826985</v>
      </c>
      <c r="BA254" s="7">
        <f t="shared" si="235"/>
        <v>2635.2431347086485</v>
      </c>
      <c r="BB254" s="65">
        <f t="shared" si="214"/>
        <v>7.2494146215438982E-2</v>
      </c>
      <c r="BC254" s="7">
        <f t="shared" si="215"/>
        <v>2726.33371687405</v>
      </c>
      <c r="BD254" s="65">
        <f t="shared" si="216"/>
        <v>7.4999999999999997E-2</v>
      </c>
      <c r="BE254" s="7">
        <f t="shared" si="236"/>
        <v>333221.84843486041</v>
      </c>
      <c r="BF254" s="7">
        <f t="shared" si="237"/>
        <v>991087.63390606653</v>
      </c>
      <c r="BG254" s="7">
        <f t="shared" si="217"/>
        <v>433578.15156513936</v>
      </c>
      <c r="BH254" s="7">
        <f t="shared" si="199"/>
        <v>1324309.482340927</v>
      </c>
      <c r="BJ254">
        <v>247</v>
      </c>
      <c r="BK254" s="160">
        <v>52352</v>
      </c>
      <c r="BL254" s="7">
        <f t="shared" si="238"/>
        <v>430094.63623280189</v>
      </c>
      <c r="BM254" s="7">
        <f t="shared" si="239"/>
        <v>5230.927715470877</v>
      </c>
      <c r="BN254" s="7">
        <f t="shared" si="240"/>
        <v>2632.4392882310322</v>
      </c>
      <c r="BO254" s="65">
        <f t="shared" si="218"/>
        <v>7.3447257411677486E-2</v>
      </c>
      <c r="BP254" s="7">
        <f t="shared" si="219"/>
        <v>2598.4884272398449</v>
      </c>
      <c r="BQ254" s="65">
        <f t="shared" si="220"/>
        <v>7.2500000000000009E-2</v>
      </c>
      <c r="BR254" s="7">
        <f t="shared" si="241"/>
        <v>339337.80305542896</v>
      </c>
      <c r="BS254" s="7">
        <f t="shared" si="242"/>
        <v>952701.34266587696</v>
      </c>
      <c r="BT254" s="7">
        <f t="shared" si="221"/>
        <v>427462.19694457087</v>
      </c>
      <c r="BU254" s="7">
        <f t="shared" si="200"/>
        <v>1292039.1457213059</v>
      </c>
      <c r="BW254">
        <v>247</v>
      </c>
      <c r="BX254" s="160">
        <v>52352</v>
      </c>
      <c r="BY254" s="7">
        <f t="shared" si="243"/>
        <v>423922.10377112898</v>
      </c>
      <c r="BZ254" s="7">
        <f t="shared" si="244"/>
        <v>5101.5395330339725</v>
      </c>
      <c r="CA254" s="7">
        <f t="shared" si="245"/>
        <v>2628.6605943690533</v>
      </c>
      <c r="CB254" s="65">
        <f t="shared" si="222"/>
        <v>7.440972492781095E-2</v>
      </c>
      <c r="CC254" s="7">
        <f t="shared" si="223"/>
        <v>2472.8789386649191</v>
      </c>
      <c r="CD254" s="65">
        <f t="shared" si="224"/>
        <v>7.0000000000000007E-2</v>
      </c>
      <c r="CE254" s="7">
        <f t="shared" si="246"/>
        <v>345506.55682324042</v>
      </c>
      <c r="CF254" s="7">
        <f t="shared" si="247"/>
        <v>914573.70783614996</v>
      </c>
      <c r="CG254" s="7">
        <f t="shared" si="225"/>
        <v>421293.44317675993</v>
      </c>
      <c r="CH254" s="7">
        <f t="shared" si="201"/>
        <v>1260080.2646593903</v>
      </c>
    </row>
    <row r="255" spans="10:86" x14ac:dyDescent="0.3">
      <c r="J255">
        <v>248</v>
      </c>
      <c r="K255" s="160">
        <v>52383</v>
      </c>
      <c r="L255" s="7">
        <f t="shared" si="202"/>
        <v>451585.54366803513</v>
      </c>
      <c r="M255" s="7">
        <f t="shared" si="203"/>
        <v>5760.7123198624959</v>
      </c>
      <c r="N255" s="7">
        <f t="shared" si="188"/>
        <v>2656.0617071447546</v>
      </c>
      <c r="O255" s="65">
        <f t="shared" si="189"/>
        <v>7.0579629779218556E-2</v>
      </c>
      <c r="P255" s="7">
        <f t="shared" si="190"/>
        <v>3104.6506127177413</v>
      </c>
      <c r="Q255" s="65">
        <f t="shared" si="191"/>
        <v>8.249999999999999E-2</v>
      </c>
      <c r="R255" s="7">
        <f t="shared" si="204"/>
        <v>317870.51803910907</v>
      </c>
      <c r="S255" s="7">
        <f t="shared" si="205"/>
        <v>1110786.1372867904</v>
      </c>
      <c r="T255" s="7">
        <f t="shared" si="192"/>
        <v>448929.48196089035</v>
      </c>
      <c r="U255" s="7">
        <f t="shared" si="193"/>
        <v>1428656.6553258994</v>
      </c>
      <c r="W255">
        <v>248</v>
      </c>
      <c r="X255" s="160">
        <v>52383</v>
      </c>
      <c r="Y255" s="7">
        <f t="shared" si="206"/>
        <v>445642.0539509388</v>
      </c>
      <c r="Z255" s="7">
        <f t="shared" si="226"/>
        <v>5626.5067525070672</v>
      </c>
      <c r="AA255" s="7">
        <f t="shared" si="194"/>
        <v>2655.5597261674748</v>
      </c>
      <c r="AB255" s="65">
        <f t="shared" si="207"/>
        <v>7.1507427163770176E-2</v>
      </c>
      <c r="AC255" s="7">
        <f t="shared" si="208"/>
        <v>2970.9470263395924</v>
      </c>
      <c r="AD255" s="65">
        <f t="shared" si="195"/>
        <v>8.0000000000000016E-2</v>
      </c>
      <c r="AE255" s="7">
        <f t="shared" si="209"/>
        <v>323813.50577522919</v>
      </c>
      <c r="AF255" s="7">
        <f t="shared" si="227"/>
        <v>1071560.1688465246</v>
      </c>
      <c r="AG255" s="7">
        <f t="shared" si="196"/>
        <v>442986.49422477133</v>
      </c>
      <c r="AH255" s="7">
        <f t="shared" si="197"/>
        <v>1395373.6746217539</v>
      </c>
      <c r="AJ255">
        <v>248</v>
      </c>
      <c r="AK255" s="160">
        <v>52383</v>
      </c>
      <c r="AL255" s="7">
        <f t="shared" si="228"/>
        <v>439638.8700457557</v>
      </c>
      <c r="AM255" s="7">
        <f t="shared" si="229"/>
        <v>5493.4490989467549</v>
      </c>
      <c r="AN255" s="7">
        <f t="shared" si="230"/>
        <v>2654.1147299012496</v>
      </c>
      <c r="AO255" s="65">
        <f t="shared" si="210"/>
        <v>7.2444405917748478E-2</v>
      </c>
      <c r="AP255" s="7">
        <f t="shared" si="211"/>
        <v>2839.3343690455054</v>
      </c>
      <c r="AQ255" s="65">
        <f t="shared" si="212"/>
        <v>7.7499999999999999E-2</v>
      </c>
      <c r="AR255" s="7">
        <f t="shared" si="231"/>
        <v>329815.24468414544</v>
      </c>
      <c r="AS255" s="7">
        <f t="shared" si="232"/>
        <v>1032560.1318546497</v>
      </c>
      <c r="AT255" s="7">
        <f t="shared" si="213"/>
        <v>436984.75531585445</v>
      </c>
      <c r="AU255" s="7">
        <f t="shared" si="198"/>
        <v>1362375.3765387952</v>
      </c>
      <c r="AW255">
        <v>248</v>
      </c>
      <c r="AX255" s="160">
        <v>52383</v>
      </c>
      <c r="AY255" s="7">
        <f t="shared" si="233"/>
        <v>433578.15156513936</v>
      </c>
      <c r="AZ255" s="7">
        <f t="shared" si="234"/>
        <v>5361.5768515826985</v>
      </c>
      <c r="BA255" s="7">
        <f t="shared" si="235"/>
        <v>2651.7134043005776</v>
      </c>
      <c r="BB255" s="65">
        <f t="shared" si="214"/>
        <v>7.3390600372136877E-2</v>
      </c>
      <c r="BC255" s="7">
        <f t="shared" si="215"/>
        <v>2709.8634472821209</v>
      </c>
      <c r="BD255" s="65">
        <f t="shared" si="216"/>
        <v>7.4999999999999997E-2</v>
      </c>
      <c r="BE255" s="7">
        <f t="shared" si="236"/>
        <v>335873.56183916098</v>
      </c>
      <c r="BF255" s="7">
        <f t="shared" si="237"/>
        <v>993797.49735334865</v>
      </c>
      <c r="BG255" s="7">
        <f t="shared" si="217"/>
        <v>430926.43816083879</v>
      </c>
      <c r="BH255" s="7">
        <f t="shared" si="199"/>
        <v>1329671.0591925096</v>
      </c>
      <c r="BJ255">
        <v>248</v>
      </c>
      <c r="BK255" s="160">
        <v>52383</v>
      </c>
      <c r="BL255" s="7">
        <f t="shared" si="238"/>
        <v>427462.19694457087</v>
      </c>
      <c r="BM255" s="7">
        <f t="shared" si="239"/>
        <v>5230.927715470877</v>
      </c>
      <c r="BN255" s="7">
        <f t="shared" si="240"/>
        <v>2648.3436089307615</v>
      </c>
      <c r="BO255" s="65">
        <f t="shared" si="218"/>
        <v>7.4346044011208964E-2</v>
      </c>
      <c r="BP255" s="7">
        <f t="shared" si="219"/>
        <v>2582.5841065401155</v>
      </c>
      <c r="BQ255" s="65">
        <f t="shared" si="220"/>
        <v>7.2499999999999995E-2</v>
      </c>
      <c r="BR255" s="7">
        <f t="shared" si="241"/>
        <v>341986.14666435972</v>
      </c>
      <c r="BS255" s="7">
        <f t="shared" si="242"/>
        <v>955283.92677241703</v>
      </c>
      <c r="BT255" s="7">
        <f t="shared" si="221"/>
        <v>424813.8533356401</v>
      </c>
      <c r="BU255" s="7">
        <f t="shared" si="200"/>
        <v>1297270.0734367766</v>
      </c>
      <c r="BW255">
        <v>248</v>
      </c>
      <c r="BX255" s="160">
        <v>52383</v>
      </c>
      <c r="BY255" s="7">
        <f t="shared" si="243"/>
        <v>421293.44317675993</v>
      </c>
      <c r="BZ255" s="7">
        <f t="shared" si="244"/>
        <v>5101.5395330339725</v>
      </c>
      <c r="CA255" s="7">
        <f t="shared" si="245"/>
        <v>2643.9944478362063</v>
      </c>
      <c r="CB255" s="65">
        <f t="shared" si="222"/>
        <v>7.5310769459857332E-2</v>
      </c>
      <c r="CC255" s="7">
        <f t="shared" si="223"/>
        <v>2457.5450851977662</v>
      </c>
      <c r="CD255" s="65">
        <f t="shared" si="224"/>
        <v>6.9999999999999993E-2</v>
      </c>
      <c r="CE255" s="7">
        <f t="shared" si="246"/>
        <v>348150.55127107661</v>
      </c>
      <c r="CF255" s="7">
        <f t="shared" si="247"/>
        <v>917031.25292134774</v>
      </c>
      <c r="CG255" s="7">
        <f t="shared" si="225"/>
        <v>418649.44872892374</v>
      </c>
      <c r="CH255" s="7">
        <f t="shared" si="201"/>
        <v>1265181.8041924243</v>
      </c>
    </row>
    <row r="256" spans="10:86" x14ac:dyDescent="0.3">
      <c r="J256">
        <v>249</v>
      </c>
      <c r="K256" s="160">
        <v>52413</v>
      </c>
      <c r="L256" s="7">
        <f t="shared" si="202"/>
        <v>448929.48196089035</v>
      </c>
      <c r="M256" s="7">
        <f t="shared" si="203"/>
        <v>5760.7123198624959</v>
      </c>
      <c r="N256" s="7">
        <f t="shared" si="188"/>
        <v>2674.3221313813747</v>
      </c>
      <c r="O256" s="65">
        <f t="shared" si="189"/>
        <v>7.1485315324806981E-2</v>
      </c>
      <c r="P256" s="7">
        <f t="shared" si="190"/>
        <v>3086.3901884811212</v>
      </c>
      <c r="Q256" s="65">
        <f t="shared" si="191"/>
        <v>8.2500000000000004E-2</v>
      </c>
      <c r="R256" s="7">
        <f t="shared" si="204"/>
        <v>320544.84017049044</v>
      </c>
      <c r="S256" s="7">
        <f t="shared" si="205"/>
        <v>1113872.5274752716</v>
      </c>
      <c r="T256" s="7">
        <f t="shared" si="192"/>
        <v>446255.15982950898</v>
      </c>
      <c r="U256" s="7">
        <f t="shared" si="193"/>
        <v>1434417.3676457619</v>
      </c>
      <c r="W256">
        <v>249</v>
      </c>
      <c r="X256" s="160">
        <v>52413</v>
      </c>
      <c r="Y256" s="7">
        <f t="shared" si="206"/>
        <v>442986.49422477133</v>
      </c>
      <c r="Z256" s="7">
        <f t="shared" si="226"/>
        <v>5626.5067525070672</v>
      </c>
      <c r="AA256" s="7">
        <f t="shared" si="194"/>
        <v>2673.263457675258</v>
      </c>
      <c r="AB256" s="65">
        <f t="shared" si="207"/>
        <v>7.2415664834752563E-2</v>
      </c>
      <c r="AC256" s="7">
        <f t="shared" si="208"/>
        <v>2953.2432948318092</v>
      </c>
      <c r="AD256" s="65">
        <f t="shared" si="195"/>
        <v>0.08</v>
      </c>
      <c r="AE256" s="7">
        <f t="shared" si="209"/>
        <v>326486.76923290442</v>
      </c>
      <c r="AF256" s="7">
        <f t="shared" si="227"/>
        <v>1074513.4121413564</v>
      </c>
      <c r="AG256" s="7">
        <f t="shared" si="196"/>
        <v>440313.2307670961</v>
      </c>
      <c r="AH256" s="7">
        <f t="shared" si="197"/>
        <v>1401000.1813742607</v>
      </c>
      <c r="AJ256">
        <v>249</v>
      </c>
      <c r="AK256" s="160">
        <v>52413</v>
      </c>
      <c r="AL256" s="7">
        <f t="shared" si="228"/>
        <v>436984.75531585445</v>
      </c>
      <c r="AM256" s="7">
        <f t="shared" si="229"/>
        <v>5493.4490989467549</v>
      </c>
      <c r="AN256" s="7">
        <f t="shared" si="230"/>
        <v>2671.2558875318618</v>
      </c>
      <c r="AO256" s="65">
        <f t="shared" si="210"/>
        <v>7.3355123400615646E-2</v>
      </c>
      <c r="AP256" s="7">
        <f t="shared" si="211"/>
        <v>2822.1932114148931</v>
      </c>
      <c r="AQ256" s="65">
        <f t="shared" si="212"/>
        <v>7.7499999999999986E-2</v>
      </c>
      <c r="AR256" s="7">
        <f t="shared" si="231"/>
        <v>332486.50057167729</v>
      </c>
      <c r="AS256" s="7">
        <f t="shared" si="232"/>
        <v>1035382.3250660646</v>
      </c>
      <c r="AT256" s="7">
        <f t="shared" si="213"/>
        <v>434313.4994283226</v>
      </c>
      <c r="AU256" s="7">
        <f t="shared" si="198"/>
        <v>1367868.8256377419</v>
      </c>
      <c r="AW256">
        <v>249</v>
      </c>
      <c r="AX256" s="160">
        <v>52413</v>
      </c>
      <c r="AY256" s="7">
        <f t="shared" si="233"/>
        <v>430926.43816083879</v>
      </c>
      <c r="AZ256" s="7">
        <f t="shared" si="234"/>
        <v>5361.5768515826985</v>
      </c>
      <c r="BA256" s="7">
        <f t="shared" si="235"/>
        <v>2668.2866130774564</v>
      </c>
      <c r="BB256" s="65">
        <f t="shared" si="214"/>
        <v>7.4303724537269064E-2</v>
      </c>
      <c r="BC256" s="7">
        <f t="shared" si="215"/>
        <v>2693.2902385052421</v>
      </c>
      <c r="BD256" s="65">
        <f t="shared" si="216"/>
        <v>7.4999999999999997E-2</v>
      </c>
      <c r="BE256" s="7">
        <f t="shared" si="236"/>
        <v>338541.84845223842</v>
      </c>
      <c r="BF256" s="7">
        <f t="shared" si="237"/>
        <v>996490.78759185388</v>
      </c>
      <c r="BG256" s="7">
        <f t="shared" si="217"/>
        <v>428258.15154776134</v>
      </c>
      <c r="BH256" s="7">
        <f t="shared" si="199"/>
        <v>1335032.6360440922</v>
      </c>
      <c r="BJ256">
        <v>249</v>
      </c>
      <c r="BK256" s="160">
        <v>52413</v>
      </c>
      <c r="BL256" s="7">
        <f t="shared" si="238"/>
        <v>424813.8533356401</v>
      </c>
      <c r="BM256" s="7">
        <f t="shared" si="239"/>
        <v>5230.927715470877</v>
      </c>
      <c r="BN256" s="7">
        <f t="shared" si="240"/>
        <v>2664.3440182347181</v>
      </c>
      <c r="BO256" s="65">
        <f t="shared" si="218"/>
        <v>7.5261500932164369E-2</v>
      </c>
      <c r="BP256" s="7">
        <f t="shared" si="219"/>
        <v>2566.583697236159</v>
      </c>
      <c r="BQ256" s="65">
        <f t="shared" si="220"/>
        <v>7.2499999999999995E-2</v>
      </c>
      <c r="BR256" s="7">
        <f t="shared" si="241"/>
        <v>344650.49068259442</v>
      </c>
      <c r="BS256" s="7">
        <f t="shared" si="242"/>
        <v>957850.51046965318</v>
      </c>
      <c r="BT256" s="7">
        <f t="shared" si="221"/>
        <v>422149.50931740541</v>
      </c>
      <c r="BU256" s="7">
        <f t="shared" si="200"/>
        <v>1302501.0011522477</v>
      </c>
      <c r="BW256">
        <v>249</v>
      </c>
      <c r="BX256" s="160">
        <v>52413</v>
      </c>
      <c r="BY256" s="7">
        <f t="shared" si="243"/>
        <v>418649.44872892374</v>
      </c>
      <c r="BZ256" s="7">
        <f t="shared" si="244"/>
        <v>5101.5395330339725</v>
      </c>
      <c r="CA256" s="7">
        <f t="shared" si="245"/>
        <v>2659.417748781917</v>
      </c>
      <c r="CB256" s="65">
        <f t="shared" si="222"/>
        <v>7.6228484433158147E-2</v>
      </c>
      <c r="CC256" s="7">
        <f t="shared" si="223"/>
        <v>2442.1217842520555</v>
      </c>
      <c r="CD256" s="65">
        <f t="shared" si="224"/>
        <v>7.0000000000000007E-2</v>
      </c>
      <c r="CE256" s="7">
        <f t="shared" si="246"/>
        <v>350809.96901985852</v>
      </c>
      <c r="CF256" s="7">
        <f t="shared" si="247"/>
        <v>919473.37470559974</v>
      </c>
      <c r="CG256" s="7">
        <f t="shared" si="225"/>
        <v>415990.03098014183</v>
      </c>
      <c r="CH256" s="7">
        <f t="shared" si="201"/>
        <v>1270283.3437254583</v>
      </c>
    </row>
    <row r="257" spans="10:86" x14ac:dyDescent="0.3">
      <c r="J257">
        <v>250</v>
      </c>
      <c r="K257" s="160">
        <v>52444</v>
      </c>
      <c r="L257" s="7">
        <f t="shared" si="202"/>
        <v>446255.15982950898</v>
      </c>
      <c r="M257" s="7">
        <f t="shared" si="203"/>
        <v>5760.7123198624959</v>
      </c>
      <c r="N257" s="7">
        <f t="shared" si="188"/>
        <v>2692.7080960346216</v>
      </c>
      <c r="O257" s="65">
        <f t="shared" si="189"/>
        <v>7.2408119975039376E-2</v>
      </c>
      <c r="P257" s="7">
        <f t="shared" si="190"/>
        <v>3068.0042238278743</v>
      </c>
      <c r="Q257" s="65">
        <f t="shared" si="191"/>
        <v>8.2500000000000004E-2</v>
      </c>
      <c r="R257" s="7">
        <f t="shared" si="204"/>
        <v>323237.54826652509</v>
      </c>
      <c r="S257" s="7">
        <f t="shared" si="205"/>
        <v>1116940.5316990996</v>
      </c>
      <c r="T257" s="7">
        <f t="shared" si="192"/>
        <v>443562.45173347433</v>
      </c>
      <c r="U257" s="7">
        <f t="shared" si="193"/>
        <v>1440178.0799656247</v>
      </c>
      <c r="W257">
        <v>250</v>
      </c>
      <c r="X257" s="160">
        <v>52444</v>
      </c>
      <c r="Y257" s="7">
        <f t="shared" si="206"/>
        <v>440313.2307670961</v>
      </c>
      <c r="Z257" s="7">
        <f t="shared" si="226"/>
        <v>5626.5067525070672</v>
      </c>
      <c r="AA257" s="7">
        <f t="shared" si="194"/>
        <v>2691.0852140597594</v>
      </c>
      <c r="AB257" s="65">
        <f t="shared" si="207"/>
        <v>7.3341022509038623E-2</v>
      </c>
      <c r="AC257" s="7">
        <f t="shared" si="208"/>
        <v>2935.4215384473077</v>
      </c>
      <c r="AD257" s="65">
        <f t="shared" si="195"/>
        <v>8.0000000000000016E-2</v>
      </c>
      <c r="AE257" s="7">
        <f t="shared" si="209"/>
        <v>329177.85444696416</v>
      </c>
      <c r="AF257" s="7">
        <f t="shared" si="227"/>
        <v>1077448.8336798036</v>
      </c>
      <c r="AG257" s="7">
        <f t="shared" si="196"/>
        <v>437622.14555303636</v>
      </c>
      <c r="AH257" s="7">
        <f t="shared" si="197"/>
        <v>1406626.6881267678</v>
      </c>
      <c r="AJ257">
        <v>250</v>
      </c>
      <c r="AK257" s="160">
        <v>52444</v>
      </c>
      <c r="AL257" s="7">
        <f t="shared" si="228"/>
        <v>434313.4994283226</v>
      </c>
      <c r="AM257" s="7">
        <f t="shared" si="229"/>
        <v>5493.4490989467549</v>
      </c>
      <c r="AN257" s="7">
        <f t="shared" si="230"/>
        <v>2688.5077484721714</v>
      </c>
      <c r="AO257" s="65">
        <f t="shared" si="210"/>
        <v>7.4282961556875277E-2</v>
      </c>
      <c r="AP257" s="7">
        <f t="shared" si="211"/>
        <v>2804.9413504745835</v>
      </c>
      <c r="AQ257" s="65">
        <f t="shared" si="212"/>
        <v>7.7499999999999999E-2</v>
      </c>
      <c r="AR257" s="7">
        <f t="shared" si="231"/>
        <v>335175.00832014944</v>
      </c>
      <c r="AS257" s="7">
        <f t="shared" si="232"/>
        <v>1038187.2664165392</v>
      </c>
      <c r="AT257" s="7">
        <f t="shared" si="213"/>
        <v>431624.99167985044</v>
      </c>
      <c r="AU257" s="7">
        <f t="shared" si="198"/>
        <v>1373362.2747366887</v>
      </c>
      <c r="AW257">
        <v>250</v>
      </c>
      <c r="AX257" s="160">
        <v>52444</v>
      </c>
      <c r="AY257" s="7">
        <f t="shared" si="233"/>
        <v>428258.15154776134</v>
      </c>
      <c r="AZ257" s="7">
        <f t="shared" si="234"/>
        <v>5361.5768515826985</v>
      </c>
      <c r="BA257" s="7">
        <f t="shared" si="235"/>
        <v>2684.9634044091904</v>
      </c>
      <c r="BB257" s="65">
        <f t="shared" si="214"/>
        <v>7.5233969829800212E-2</v>
      </c>
      <c r="BC257" s="7">
        <f t="shared" si="215"/>
        <v>2676.6134471735081</v>
      </c>
      <c r="BD257" s="65">
        <f t="shared" si="216"/>
        <v>7.4999999999999997E-2</v>
      </c>
      <c r="BE257" s="7">
        <f t="shared" si="236"/>
        <v>341226.8118566476</v>
      </c>
      <c r="BF257" s="7">
        <f t="shared" si="237"/>
        <v>999167.40103902738</v>
      </c>
      <c r="BG257" s="7">
        <f t="shared" si="217"/>
        <v>425573.18814335216</v>
      </c>
      <c r="BH257" s="7">
        <f t="shared" si="199"/>
        <v>1340394.2128956751</v>
      </c>
      <c r="BJ257">
        <v>250</v>
      </c>
      <c r="BK257" s="160">
        <v>52444</v>
      </c>
      <c r="BL257" s="7">
        <f t="shared" si="238"/>
        <v>422149.50931740541</v>
      </c>
      <c r="BM257" s="7">
        <f t="shared" si="239"/>
        <v>5230.927715470877</v>
      </c>
      <c r="BN257" s="7">
        <f t="shared" si="240"/>
        <v>2680.4410966782193</v>
      </c>
      <c r="BO257" s="65">
        <f t="shared" si="218"/>
        <v>7.619407923071686E-2</v>
      </c>
      <c r="BP257" s="7">
        <f t="shared" si="219"/>
        <v>2550.4866187926577</v>
      </c>
      <c r="BQ257" s="65">
        <f t="shared" si="220"/>
        <v>7.2499999999999995E-2</v>
      </c>
      <c r="BR257" s="7">
        <f t="shared" si="241"/>
        <v>347330.93177927262</v>
      </c>
      <c r="BS257" s="7">
        <f t="shared" si="242"/>
        <v>960400.99708844582</v>
      </c>
      <c r="BT257" s="7">
        <f t="shared" si="221"/>
        <v>419469.0682207272</v>
      </c>
      <c r="BU257" s="7">
        <f t="shared" si="200"/>
        <v>1307731.9288677184</v>
      </c>
      <c r="BW257">
        <v>250</v>
      </c>
      <c r="BX257" s="160">
        <v>52444</v>
      </c>
      <c r="BY257" s="7">
        <f t="shared" si="243"/>
        <v>415990.03098014183</v>
      </c>
      <c r="BZ257" s="7">
        <f t="shared" si="244"/>
        <v>5101.5395330339725</v>
      </c>
      <c r="CA257" s="7">
        <f t="shared" si="245"/>
        <v>2674.9310189831449</v>
      </c>
      <c r="CB257" s="65">
        <f t="shared" si="222"/>
        <v>7.716332084248928E-2</v>
      </c>
      <c r="CC257" s="7">
        <f t="shared" si="223"/>
        <v>2426.6085140508276</v>
      </c>
      <c r="CD257" s="65">
        <f t="shared" si="224"/>
        <v>7.0000000000000007E-2</v>
      </c>
      <c r="CE257" s="7">
        <f t="shared" si="246"/>
        <v>353484.90003884165</v>
      </c>
      <c r="CF257" s="7">
        <f t="shared" si="247"/>
        <v>921899.98321965057</v>
      </c>
      <c r="CG257" s="7">
        <f t="shared" si="225"/>
        <v>413315.0999611587</v>
      </c>
      <c r="CH257" s="7">
        <f t="shared" si="201"/>
        <v>1275384.8832584922</v>
      </c>
    </row>
    <row r="258" spans="10:86" x14ac:dyDescent="0.3">
      <c r="J258">
        <v>251</v>
      </c>
      <c r="K258" s="160">
        <v>52475</v>
      </c>
      <c r="L258" s="7">
        <f t="shared" si="202"/>
        <v>443562.45173347433</v>
      </c>
      <c r="M258" s="7">
        <f t="shared" si="203"/>
        <v>5760.7123198624959</v>
      </c>
      <c r="N258" s="7">
        <f t="shared" si="188"/>
        <v>2711.2204641948597</v>
      </c>
      <c r="O258" s="65">
        <f t="shared" si="189"/>
        <v>7.3348511451297463E-2</v>
      </c>
      <c r="P258" s="7">
        <f t="shared" si="190"/>
        <v>3049.4918556676362</v>
      </c>
      <c r="Q258" s="65">
        <f t="shared" si="191"/>
        <v>8.2500000000000004E-2</v>
      </c>
      <c r="R258" s="7">
        <f t="shared" si="204"/>
        <v>325948.76873071992</v>
      </c>
      <c r="S258" s="7">
        <f t="shared" si="205"/>
        <v>1119990.0235547672</v>
      </c>
      <c r="T258" s="7">
        <f t="shared" si="192"/>
        <v>440851.23126927949</v>
      </c>
      <c r="U258" s="7">
        <f t="shared" si="193"/>
        <v>1445938.7922854871</v>
      </c>
      <c r="W258">
        <v>251</v>
      </c>
      <c r="X258" s="160">
        <v>52475</v>
      </c>
      <c r="Y258" s="7">
        <f t="shared" si="206"/>
        <v>437622.14555303636</v>
      </c>
      <c r="Z258" s="7">
        <f t="shared" si="226"/>
        <v>5626.5067525070672</v>
      </c>
      <c r="AA258" s="7">
        <f t="shared" si="194"/>
        <v>2709.025782153491</v>
      </c>
      <c r="AB258" s="65">
        <f t="shared" si="207"/>
        <v>7.4283967838876516E-2</v>
      </c>
      <c r="AC258" s="7">
        <f t="shared" si="208"/>
        <v>2917.4809703535761</v>
      </c>
      <c r="AD258" s="65">
        <f t="shared" si="195"/>
        <v>8.0000000000000016E-2</v>
      </c>
      <c r="AE258" s="7">
        <f t="shared" si="209"/>
        <v>331886.88022911764</v>
      </c>
      <c r="AF258" s="7">
        <f t="shared" si="227"/>
        <v>1080366.3146501572</v>
      </c>
      <c r="AG258" s="7">
        <f t="shared" si="196"/>
        <v>434913.11977088288</v>
      </c>
      <c r="AH258" s="7">
        <f t="shared" si="197"/>
        <v>1412253.1948792748</v>
      </c>
      <c r="AJ258">
        <v>251</v>
      </c>
      <c r="AK258" s="160">
        <v>52475</v>
      </c>
      <c r="AL258" s="7">
        <f t="shared" si="228"/>
        <v>431624.99167985044</v>
      </c>
      <c r="AM258" s="7">
        <f t="shared" si="229"/>
        <v>5493.4490989467549</v>
      </c>
      <c r="AN258" s="7">
        <f t="shared" si="230"/>
        <v>2705.8710276810543</v>
      </c>
      <c r="AO258" s="65">
        <f t="shared" si="210"/>
        <v>7.5228387971234489E-2</v>
      </c>
      <c r="AP258" s="7">
        <f t="shared" si="211"/>
        <v>2787.5780712657006</v>
      </c>
      <c r="AQ258" s="65">
        <f t="shared" si="212"/>
        <v>7.7499999999999999E-2</v>
      </c>
      <c r="AR258" s="7">
        <f t="shared" si="231"/>
        <v>337880.87934783049</v>
      </c>
      <c r="AS258" s="7">
        <f t="shared" si="232"/>
        <v>1040974.8444878049</v>
      </c>
      <c r="AT258" s="7">
        <f t="shared" si="213"/>
        <v>428919.1206521694</v>
      </c>
      <c r="AU258" s="7">
        <f t="shared" si="198"/>
        <v>1378855.7238356355</v>
      </c>
      <c r="AW258">
        <v>251</v>
      </c>
      <c r="AX258" s="160">
        <v>52475</v>
      </c>
      <c r="AY258" s="7">
        <f t="shared" si="233"/>
        <v>425573.18814335216</v>
      </c>
      <c r="AZ258" s="7">
        <f t="shared" si="234"/>
        <v>5361.5768515826985</v>
      </c>
      <c r="BA258" s="7">
        <f t="shared" si="235"/>
        <v>2701.7444256867475</v>
      </c>
      <c r="BB258" s="65">
        <f t="shared" si="214"/>
        <v>7.6181803768427592E-2</v>
      </c>
      <c r="BC258" s="7">
        <f t="shared" si="215"/>
        <v>2659.832425895951</v>
      </c>
      <c r="BD258" s="65">
        <f t="shared" si="216"/>
        <v>7.5000000000000011E-2</v>
      </c>
      <c r="BE258" s="7">
        <f t="shared" si="236"/>
        <v>343928.55628233438</v>
      </c>
      <c r="BF258" s="7">
        <f t="shared" si="237"/>
        <v>1001827.2334649233</v>
      </c>
      <c r="BG258" s="7">
        <f t="shared" si="217"/>
        <v>422871.44371766539</v>
      </c>
      <c r="BH258" s="7">
        <f t="shared" si="199"/>
        <v>1345755.7897472577</v>
      </c>
      <c r="BJ258">
        <v>251</v>
      </c>
      <c r="BK258" s="160">
        <v>52475</v>
      </c>
      <c r="BL258" s="7">
        <f t="shared" si="238"/>
        <v>419469.0682207272</v>
      </c>
      <c r="BM258" s="7">
        <f t="shared" si="239"/>
        <v>5230.927715470877</v>
      </c>
      <c r="BN258" s="7">
        <f t="shared" si="240"/>
        <v>2696.6354283039836</v>
      </c>
      <c r="BO258" s="65">
        <f t="shared" si="218"/>
        <v>7.714424636102124E-2</v>
      </c>
      <c r="BP258" s="7">
        <f t="shared" si="219"/>
        <v>2534.2922871668934</v>
      </c>
      <c r="BQ258" s="65">
        <f t="shared" si="220"/>
        <v>7.2499999999999995E-2</v>
      </c>
      <c r="BR258" s="7">
        <f t="shared" si="241"/>
        <v>350027.56720757659</v>
      </c>
      <c r="BS258" s="7">
        <f t="shared" si="242"/>
        <v>962935.28937561275</v>
      </c>
      <c r="BT258" s="7">
        <f t="shared" si="221"/>
        <v>416772.43279242323</v>
      </c>
      <c r="BU258" s="7">
        <f t="shared" si="200"/>
        <v>1312962.8565831892</v>
      </c>
      <c r="BW258">
        <v>251</v>
      </c>
      <c r="BX258" s="160">
        <v>52475</v>
      </c>
      <c r="BY258" s="7">
        <f t="shared" si="243"/>
        <v>413315.0999611587</v>
      </c>
      <c r="BZ258" s="7">
        <f t="shared" si="244"/>
        <v>5101.5395330339725</v>
      </c>
      <c r="CA258" s="7">
        <f t="shared" si="245"/>
        <v>2690.5347832605466</v>
      </c>
      <c r="CB258" s="65">
        <f t="shared" si="222"/>
        <v>7.8115746078864956E-2</v>
      </c>
      <c r="CC258" s="7">
        <f t="shared" si="223"/>
        <v>2411.0047497734258</v>
      </c>
      <c r="CD258" s="65">
        <f t="shared" si="224"/>
        <v>7.0000000000000007E-2</v>
      </c>
      <c r="CE258" s="7">
        <f t="shared" si="246"/>
        <v>356175.43482210219</v>
      </c>
      <c r="CF258" s="7">
        <f t="shared" si="247"/>
        <v>924310.98796942399</v>
      </c>
      <c r="CG258" s="7">
        <f t="shared" si="225"/>
        <v>410624.56517789816</v>
      </c>
      <c r="CH258" s="7">
        <f t="shared" si="201"/>
        <v>1280486.4227915262</v>
      </c>
    </row>
    <row r="259" spans="10:86" x14ac:dyDescent="0.3">
      <c r="J259">
        <v>252</v>
      </c>
      <c r="K259" s="160">
        <v>52505</v>
      </c>
      <c r="L259" s="7">
        <f t="shared" si="202"/>
        <v>440851.23126927949</v>
      </c>
      <c r="M259" s="7">
        <f t="shared" si="203"/>
        <v>5760.7123198624959</v>
      </c>
      <c r="N259" s="7">
        <f t="shared" si="188"/>
        <v>2729.8601048861992</v>
      </c>
      <c r="O259" s="65">
        <f t="shared" si="189"/>
        <v>7.4306974632503742E-2</v>
      </c>
      <c r="P259" s="7">
        <f t="shared" si="190"/>
        <v>3030.8522149762966</v>
      </c>
      <c r="Q259" s="65">
        <f t="shared" si="191"/>
        <v>8.2500000000000004E-2</v>
      </c>
      <c r="R259" s="7">
        <f t="shared" si="204"/>
        <v>328678.6288356061</v>
      </c>
      <c r="S259" s="7">
        <f t="shared" si="205"/>
        <v>1123020.8757697435</v>
      </c>
      <c r="T259" s="7">
        <f t="shared" si="192"/>
        <v>438121.37116439332</v>
      </c>
      <c r="U259" s="7">
        <f t="shared" si="193"/>
        <v>1451699.5046053496</v>
      </c>
      <c r="W259">
        <v>252</v>
      </c>
      <c r="X259" s="160">
        <v>52505</v>
      </c>
      <c r="Y259" s="7">
        <f t="shared" si="206"/>
        <v>434913.11977088288</v>
      </c>
      <c r="Z259" s="7">
        <f t="shared" si="226"/>
        <v>5626.5067525070672</v>
      </c>
      <c r="AA259" s="7">
        <f t="shared" si="194"/>
        <v>2727.0859540345145</v>
      </c>
      <c r="AB259" s="65">
        <f t="shared" si="207"/>
        <v>7.5244985632197281E-2</v>
      </c>
      <c r="AC259" s="7">
        <f t="shared" si="208"/>
        <v>2899.4207984725526</v>
      </c>
      <c r="AD259" s="65">
        <f t="shared" si="195"/>
        <v>0.08</v>
      </c>
      <c r="AE259" s="7">
        <f t="shared" si="209"/>
        <v>334613.96618315217</v>
      </c>
      <c r="AF259" s="7">
        <f t="shared" si="227"/>
        <v>1083265.7354486298</v>
      </c>
      <c r="AG259" s="7">
        <f t="shared" si="196"/>
        <v>432186.03381684836</v>
      </c>
      <c r="AH259" s="7">
        <f t="shared" si="197"/>
        <v>1417879.7016317821</v>
      </c>
      <c r="AJ259">
        <v>252</v>
      </c>
      <c r="AK259" s="160">
        <v>52505</v>
      </c>
      <c r="AL259" s="7">
        <f t="shared" si="228"/>
        <v>428919.1206521694</v>
      </c>
      <c r="AM259" s="7">
        <f t="shared" si="229"/>
        <v>5493.4490989467549</v>
      </c>
      <c r="AN259" s="7">
        <f t="shared" si="230"/>
        <v>2723.3464447348274</v>
      </c>
      <c r="AO259" s="65">
        <f t="shared" si="210"/>
        <v>7.619188738223634E-2</v>
      </c>
      <c r="AP259" s="7">
        <f t="shared" si="211"/>
        <v>2770.1026542119275</v>
      </c>
      <c r="AQ259" s="65">
        <f t="shared" si="212"/>
        <v>7.7500000000000013E-2</v>
      </c>
      <c r="AR259" s="7">
        <f t="shared" si="231"/>
        <v>340604.22579256532</v>
      </c>
      <c r="AS259" s="7">
        <f t="shared" si="232"/>
        <v>1043744.9471420168</v>
      </c>
      <c r="AT259" s="7">
        <f t="shared" si="213"/>
        <v>426195.77420743456</v>
      </c>
      <c r="AU259" s="7">
        <f t="shared" si="198"/>
        <v>1384349.1729345822</v>
      </c>
      <c r="AW259">
        <v>252</v>
      </c>
      <c r="AX259" s="160">
        <v>52505</v>
      </c>
      <c r="AY259" s="7">
        <f t="shared" si="233"/>
        <v>422871.44371766539</v>
      </c>
      <c r="AZ259" s="7">
        <f t="shared" si="234"/>
        <v>5361.5768515826985</v>
      </c>
      <c r="BA259" s="7">
        <f t="shared" si="235"/>
        <v>2718.6303283472898</v>
      </c>
      <c r="BB259" s="65">
        <f t="shared" si="214"/>
        <v>7.7147711023847113E-2</v>
      </c>
      <c r="BC259" s="7">
        <f t="shared" si="215"/>
        <v>2642.9465232354087</v>
      </c>
      <c r="BD259" s="65">
        <f t="shared" si="216"/>
        <v>7.5000000000000011E-2</v>
      </c>
      <c r="BE259" s="7">
        <f t="shared" si="236"/>
        <v>346647.18661068165</v>
      </c>
      <c r="BF259" s="7">
        <f t="shared" si="237"/>
        <v>1004470.1799881588</v>
      </c>
      <c r="BG259" s="7">
        <f t="shared" si="217"/>
        <v>420152.81338931812</v>
      </c>
      <c r="BH259" s="7">
        <f t="shared" si="199"/>
        <v>1351117.3665988403</v>
      </c>
      <c r="BJ259">
        <v>252</v>
      </c>
      <c r="BK259" s="160">
        <v>52505</v>
      </c>
      <c r="BL259" s="7">
        <f t="shared" si="238"/>
        <v>416772.43279242323</v>
      </c>
      <c r="BM259" s="7">
        <f t="shared" si="239"/>
        <v>5230.927715470877</v>
      </c>
      <c r="BN259" s="7">
        <f t="shared" si="240"/>
        <v>2712.9276006833202</v>
      </c>
      <c r="BO259" s="65">
        <f t="shared" si="218"/>
        <v>7.8112486927402358E-2</v>
      </c>
      <c r="BP259" s="7">
        <f t="shared" si="219"/>
        <v>2518.0001147875569</v>
      </c>
      <c r="BQ259" s="65">
        <f t="shared" si="220"/>
        <v>7.2499999999999995E-2</v>
      </c>
      <c r="BR259" s="7">
        <f t="shared" si="241"/>
        <v>352740.49480825989</v>
      </c>
      <c r="BS259" s="7">
        <f t="shared" si="242"/>
        <v>965453.28949040035</v>
      </c>
      <c r="BT259" s="7">
        <f t="shared" si="221"/>
        <v>414059.50519173994</v>
      </c>
      <c r="BU259" s="7">
        <f t="shared" si="200"/>
        <v>1318193.7842986602</v>
      </c>
      <c r="BW259">
        <v>252</v>
      </c>
      <c r="BX259" s="160">
        <v>52505</v>
      </c>
      <c r="BY259" s="7">
        <f t="shared" si="243"/>
        <v>410624.56517789816</v>
      </c>
      <c r="BZ259" s="7">
        <f t="shared" si="244"/>
        <v>5101.5395330339725</v>
      </c>
      <c r="CA259" s="7">
        <f t="shared" si="245"/>
        <v>2706.2295694962331</v>
      </c>
      <c r="CB259" s="65">
        <f t="shared" si="222"/>
        <v>7.9086244681648557E-2</v>
      </c>
      <c r="CC259" s="7">
        <f t="shared" si="223"/>
        <v>2395.3099635377393</v>
      </c>
      <c r="CD259" s="65">
        <f t="shared" si="224"/>
        <v>7.0000000000000007E-2</v>
      </c>
      <c r="CE259" s="7">
        <f t="shared" si="246"/>
        <v>358881.66439159843</v>
      </c>
      <c r="CF259" s="7">
        <f t="shared" si="247"/>
        <v>926706.29793296172</v>
      </c>
      <c r="CG259" s="7">
        <f t="shared" si="225"/>
        <v>407918.33560840192</v>
      </c>
      <c r="CH259" s="7">
        <f t="shared" si="201"/>
        <v>1285587.9623245602</v>
      </c>
    </row>
    <row r="260" spans="10:86" x14ac:dyDescent="0.3">
      <c r="J260">
        <v>253</v>
      </c>
      <c r="K260" s="160">
        <v>52536</v>
      </c>
      <c r="L260" s="7">
        <f t="shared" si="202"/>
        <v>438121.37116439332</v>
      </c>
      <c r="M260" s="7">
        <f t="shared" si="203"/>
        <v>5760.7123198624959</v>
      </c>
      <c r="N260" s="7">
        <f t="shared" si="188"/>
        <v>2748.6278931072916</v>
      </c>
      <c r="O260" s="65">
        <f t="shared" si="189"/>
        <v>7.528401234942568E-2</v>
      </c>
      <c r="P260" s="7">
        <f t="shared" si="190"/>
        <v>3012.0844267552043</v>
      </c>
      <c r="Q260" s="65">
        <f t="shared" si="191"/>
        <v>8.2500000000000004E-2</v>
      </c>
      <c r="R260" s="7">
        <f t="shared" si="204"/>
        <v>331427.2567287134</v>
      </c>
      <c r="S260" s="7">
        <f t="shared" si="205"/>
        <v>1126032.9601964988</v>
      </c>
      <c r="T260" s="7">
        <f t="shared" si="192"/>
        <v>435372.74327128602</v>
      </c>
      <c r="U260" s="7">
        <f t="shared" si="193"/>
        <v>1457460.2169252122</v>
      </c>
      <c r="W260">
        <v>253</v>
      </c>
      <c r="X260" s="160">
        <v>52536</v>
      </c>
      <c r="Y260" s="7">
        <f t="shared" si="206"/>
        <v>432186.03381684836</v>
      </c>
      <c r="Z260" s="7">
        <f t="shared" si="226"/>
        <v>5626.5067525070672</v>
      </c>
      <c r="AA260" s="7">
        <f t="shared" si="194"/>
        <v>2745.2665270614111</v>
      </c>
      <c r="AB260" s="65">
        <f t="shared" si="207"/>
        <v>7.6224578646837043E-2</v>
      </c>
      <c r="AC260" s="7">
        <f t="shared" si="208"/>
        <v>2881.2402254456561</v>
      </c>
      <c r="AD260" s="65">
        <f t="shared" si="195"/>
        <v>0.08</v>
      </c>
      <c r="AE260" s="7">
        <f t="shared" si="209"/>
        <v>337359.23271021358</v>
      </c>
      <c r="AF260" s="7">
        <f t="shared" si="227"/>
        <v>1086146.9756740755</v>
      </c>
      <c r="AG260" s="7">
        <f t="shared" si="196"/>
        <v>429440.76728978695</v>
      </c>
      <c r="AH260" s="7">
        <f t="shared" si="197"/>
        <v>1423506.2083842892</v>
      </c>
      <c r="AJ260">
        <v>253</v>
      </c>
      <c r="AK260" s="160">
        <v>52536</v>
      </c>
      <c r="AL260" s="7">
        <f t="shared" si="228"/>
        <v>426195.77420743456</v>
      </c>
      <c r="AM260" s="7">
        <f t="shared" si="229"/>
        <v>5493.4490989467549</v>
      </c>
      <c r="AN260" s="7">
        <f t="shared" si="230"/>
        <v>2740.9347238570735</v>
      </c>
      <c r="AO260" s="65">
        <f t="shared" si="210"/>
        <v>7.7173962476400182E-2</v>
      </c>
      <c r="AP260" s="7">
        <f t="shared" si="211"/>
        <v>2752.5143750896814</v>
      </c>
      <c r="AQ260" s="65">
        <f t="shared" si="212"/>
        <v>7.7499999999999999E-2</v>
      </c>
      <c r="AR260" s="7">
        <f t="shared" si="231"/>
        <v>343345.16051642242</v>
      </c>
      <c r="AS260" s="7">
        <f t="shared" si="232"/>
        <v>1046497.4615171065</v>
      </c>
      <c r="AT260" s="7">
        <f t="shared" si="213"/>
        <v>423454.83948357747</v>
      </c>
      <c r="AU260" s="7">
        <f t="shared" si="198"/>
        <v>1389842.622033529</v>
      </c>
      <c r="AW260">
        <v>253</v>
      </c>
      <c r="AX260" s="160">
        <v>52536</v>
      </c>
      <c r="AY260" s="7">
        <f t="shared" si="233"/>
        <v>420152.81338931812</v>
      </c>
      <c r="AZ260" s="7">
        <f t="shared" si="234"/>
        <v>5361.5768515826985</v>
      </c>
      <c r="BA260" s="7">
        <f t="shared" si="235"/>
        <v>2735.6217678994603</v>
      </c>
      <c r="BB260" s="65">
        <f t="shared" si="214"/>
        <v>7.8132194212811909E-2</v>
      </c>
      <c r="BC260" s="7">
        <f t="shared" si="215"/>
        <v>2625.9550836832382</v>
      </c>
      <c r="BD260" s="65">
        <f t="shared" si="216"/>
        <v>7.4999999999999997E-2</v>
      </c>
      <c r="BE260" s="7">
        <f t="shared" si="236"/>
        <v>349382.80837858113</v>
      </c>
      <c r="BF260" s="7">
        <f t="shared" si="237"/>
        <v>1007096.135071842</v>
      </c>
      <c r="BG260" s="7">
        <f t="shared" si="217"/>
        <v>417417.19162141863</v>
      </c>
      <c r="BH260" s="7">
        <f t="shared" si="199"/>
        <v>1356478.9434504232</v>
      </c>
      <c r="BJ260">
        <v>253</v>
      </c>
      <c r="BK260" s="160">
        <v>52536</v>
      </c>
      <c r="BL260" s="7">
        <f t="shared" si="238"/>
        <v>414059.50519173994</v>
      </c>
      <c r="BM260" s="7">
        <f t="shared" si="239"/>
        <v>5230.927715470877</v>
      </c>
      <c r="BN260" s="7">
        <f t="shared" si="240"/>
        <v>2729.3182049374482</v>
      </c>
      <c r="BO260" s="65">
        <f t="shared" si="218"/>
        <v>7.9099303478331898E-2</v>
      </c>
      <c r="BP260" s="7">
        <f t="shared" si="219"/>
        <v>2501.6095105334289</v>
      </c>
      <c r="BQ260" s="65">
        <f t="shared" si="220"/>
        <v>7.2499999999999995E-2</v>
      </c>
      <c r="BR260" s="7">
        <f t="shared" si="241"/>
        <v>355469.81301319733</v>
      </c>
      <c r="BS260" s="7">
        <f t="shared" si="242"/>
        <v>967954.89900093374</v>
      </c>
      <c r="BT260" s="7">
        <f t="shared" si="221"/>
        <v>411330.1869868025</v>
      </c>
      <c r="BU260" s="7">
        <f t="shared" si="200"/>
        <v>1323424.712014131</v>
      </c>
      <c r="BW260">
        <v>253</v>
      </c>
      <c r="BX260" s="160">
        <v>52536</v>
      </c>
      <c r="BY260" s="7">
        <f t="shared" si="243"/>
        <v>407918.33560840192</v>
      </c>
      <c r="BZ260" s="7">
        <f t="shared" si="244"/>
        <v>5101.5395330339725</v>
      </c>
      <c r="CA260" s="7">
        <f t="shared" si="245"/>
        <v>2722.0159086516278</v>
      </c>
      <c r="CB260" s="65">
        <f t="shared" si="222"/>
        <v>8.0075319132447323E-2</v>
      </c>
      <c r="CC260" s="7">
        <f t="shared" si="223"/>
        <v>2379.5236243823447</v>
      </c>
      <c r="CD260" s="65">
        <f t="shared" si="224"/>
        <v>7.0000000000000007E-2</v>
      </c>
      <c r="CE260" s="7">
        <f t="shared" si="246"/>
        <v>361603.68030025007</v>
      </c>
      <c r="CF260" s="7">
        <f t="shared" si="247"/>
        <v>929085.82155734405</v>
      </c>
      <c r="CG260" s="7">
        <f t="shared" si="225"/>
        <v>405196.31969975028</v>
      </c>
      <c r="CH260" s="7">
        <f t="shared" si="201"/>
        <v>1290689.5018575941</v>
      </c>
    </row>
    <row r="261" spans="10:86" x14ac:dyDescent="0.3">
      <c r="J261">
        <v>254</v>
      </c>
      <c r="K261" s="160">
        <v>52566</v>
      </c>
      <c r="L261" s="7">
        <f t="shared" si="202"/>
        <v>435372.74327128602</v>
      </c>
      <c r="M261" s="7">
        <f t="shared" si="203"/>
        <v>5760.7123198624959</v>
      </c>
      <c r="N261" s="7">
        <f t="shared" si="188"/>
        <v>2767.5247098724044</v>
      </c>
      <c r="O261" s="65">
        <f t="shared" si="189"/>
        <v>7.6280146223520279E-2</v>
      </c>
      <c r="P261" s="7">
        <f t="shared" si="190"/>
        <v>2993.1876099900915</v>
      </c>
      <c r="Q261" s="65">
        <f t="shared" si="191"/>
        <v>8.2500000000000004E-2</v>
      </c>
      <c r="R261" s="7">
        <f t="shared" si="204"/>
        <v>334194.78143858578</v>
      </c>
      <c r="S261" s="7">
        <f t="shared" si="205"/>
        <v>1129026.1478064889</v>
      </c>
      <c r="T261" s="7">
        <f t="shared" si="192"/>
        <v>432605.21856141364</v>
      </c>
      <c r="U261" s="7">
        <f t="shared" si="193"/>
        <v>1463220.9292450747</v>
      </c>
      <c r="W261">
        <v>254</v>
      </c>
      <c r="X261" s="160">
        <v>52566</v>
      </c>
      <c r="Y261" s="7">
        <f t="shared" si="206"/>
        <v>429440.76728978695</v>
      </c>
      <c r="Z261" s="7">
        <f t="shared" si="226"/>
        <v>5626.5067525070672</v>
      </c>
      <c r="AA261" s="7">
        <f t="shared" si="194"/>
        <v>2763.5683039084875</v>
      </c>
      <c r="AB261" s="65">
        <f t="shared" si="207"/>
        <v>7.7223268429295527E-2</v>
      </c>
      <c r="AC261" s="7">
        <f t="shared" si="208"/>
        <v>2862.9384485985797</v>
      </c>
      <c r="AD261" s="65">
        <f t="shared" si="195"/>
        <v>0.08</v>
      </c>
      <c r="AE261" s="7">
        <f t="shared" si="209"/>
        <v>340122.80101412209</v>
      </c>
      <c r="AF261" s="7">
        <f t="shared" si="227"/>
        <v>1089009.9141226741</v>
      </c>
      <c r="AG261" s="7">
        <f t="shared" si="196"/>
        <v>426677.19898587844</v>
      </c>
      <c r="AH261" s="7">
        <f t="shared" si="197"/>
        <v>1429132.7151367962</v>
      </c>
      <c r="AJ261">
        <v>254</v>
      </c>
      <c r="AK261" s="160">
        <v>52566</v>
      </c>
      <c r="AL261" s="7">
        <f t="shared" si="228"/>
        <v>423454.83948357747</v>
      </c>
      <c r="AM261" s="7">
        <f t="shared" si="229"/>
        <v>5493.4490989467549</v>
      </c>
      <c r="AN261" s="7">
        <f t="shared" si="230"/>
        <v>2758.6365939486504</v>
      </c>
      <c r="AO261" s="65">
        <f t="shared" si="210"/>
        <v>7.8175134726893677E-2</v>
      </c>
      <c r="AP261" s="7">
        <f t="shared" si="211"/>
        <v>2734.8125049981045</v>
      </c>
      <c r="AQ261" s="65">
        <f t="shared" si="212"/>
        <v>7.7499999999999999E-2</v>
      </c>
      <c r="AR261" s="7">
        <f t="shared" si="231"/>
        <v>346103.79711037106</v>
      </c>
      <c r="AS261" s="7">
        <f t="shared" si="232"/>
        <v>1049232.2740221047</v>
      </c>
      <c r="AT261" s="7">
        <f t="shared" si="213"/>
        <v>420696.20288962882</v>
      </c>
      <c r="AU261" s="7">
        <f t="shared" si="198"/>
        <v>1395336.0711324757</v>
      </c>
      <c r="AW261">
        <v>254</v>
      </c>
      <c r="AX261" s="160">
        <v>52566</v>
      </c>
      <c r="AY261" s="7">
        <f t="shared" si="233"/>
        <v>417417.19162141863</v>
      </c>
      <c r="AZ261" s="7">
        <f t="shared" si="234"/>
        <v>5361.5768515826985</v>
      </c>
      <c r="BA261" s="7">
        <f t="shared" si="235"/>
        <v>2752.7194039488322</v>
      </c>
      <c r="BB261" s="65">
        <f t="shared" si="214"/>
        <v>7.9135774736717887E-2</v>
      </c>
      <c r="BC261" s="7">
        <f t="shared" si="215"/>
        <v>2608.8574476338663</v>
      </c>
      <c r="BD261" s="65">
        <f t="shared" si="216"/>
        <v>7.4999999999999997E-2</v>
      </c>
      <c r="BE261" s="7">
        <f t="shared" si="236"/>
        <v>352135.52778252994</v>
      </c>
      <c r="BF261" s="7">
        <f t="shared" si="237"/>
        <v>1009704.9925194759</v>
      </c>
      <c r="BG261" s="7">
        <f t="shared" si="217"/>
        <v>414664.47221746983</v>
      </c>
      <c r="BH261" s="7">
        <f t="shared" si="199"/>
        <v>1361840.5203020058</v>
      </c>
      <c r="BJ261">
        <v>254</v>
      </c>
      <c r="BK261" s="160">
        <v>52566</v>
      </c>
      <c r="BL261" s="7">
        <f t="shared" si="238"/>
        <v>411330.1869868025</v>
      </c>
      <c r="BM261" s="7">
        <f t="shared" si="239"/>
        <v>5230.927715470877</v>
      </c>
      <c r="BN261" s="7">
        <f t="shared" si="240"/>
        <v>2745.8078357589452</v>
      </c>
      <c r="BO261" s="65">
        <f t="shared" si="218"/>
        <v>8.0105217344927149E-2</v>
      </c>
      <c r="BP261" s="7">
        <f t="shared" si="219"/>
        <v>2485.1198797119318</v>
      </c>
      <c r="BQ261" s="65">
        <f t="shared" si="220"/>
        <v>7.2499999999999995E-2</v>
      </c>
      <c r="BR261" s="7">
        <f t="shared" si="241"/>
        <v>358215.62084895629</v>
      </c>
      <c r="BS261" s="7">
        <f t="shared" si="242"/>
        <v>970440.01888064563</v>
      </c>
      <c r="BT261" s="7">
        <f t="shared" si="221"/>
        <v>408584.37915104354</v>
      </c>
      <c r="BU261" s="7">
        <f t="shared" si="200"/>
        <v>1328655.6397296018</v>
      </c>
      <c r="BW261">
        <v>254</v>
      </c>
      <c r="BX261" s="160">
        <v>52566</v>
      </c>
      <c r="BY261" s="7">
        <f t="shared" si="243"/>
        <v>405196.31969975028</v>
      </c>
      <c r="BZ261" s="7">
        <f t="shared" si="244"/>
        <v>5101.5395330339725</v>
      </c>
      <c r="CA261" s="7">
        <f t="shared" si="245"/>
        <v>2737.8943347854292</v>
      </c>
      <c r="CB261" s="65">
        <f t="shared" si="222"/>
        <v>8.1083490693524676E-2</v>
      </c>
      <c r="CC261" s="7">
        <f t="shared" si="223"/>
        <v>2363.6451982485432</v>
      </c>
      <c r="CD261" s="65">
        <f t="shared" si="224"/>
        <v>6.9999999999999993E-2</v>
      </c>
      <c r="CE261" s="7">
        <f t="shared" si="246"/>
        <v>364341.57463503547</v>
      </c>
      <c r="CF261" s="7">
        <f t="shared" si="247"/>
        <v>931449.46675559261</v>
      </c>
      <c r="CG261" s="7">
        <f t="shared" si="225"/>
        <v>402458.42536496487</v>
      </c>
      <c r="CH261" s="7">
        <f t="shared" si="201"/>
        <v>1295791.0413906281</v>
      </c>
    </row>
    <row r="262" spans="10:86" x14ac:dyDescent="0.3">
      <c r="J262">
        <v>255</v>
      </c>
      <c r="K262" s="160">
        <v>52597</v>
      </c>
      <c r="L262" s="7">
        <f t="shared" si="202"/>
        <v>432605.21856141364</v>
      </c>
      <c r="M262" s="7">
        <f t="shared" si="203"/>
        <v>5760.7123198624959</v>
      </c>
      <c r="N262" s="7">
        <f t="shared" si="188"/>
        <v>2786.5514422527772</v>
      </c>
      <c r="O262" s="65">
        <f t="shared" si="189"/>
        <v>7.7295917553260624E-2</v>
      </c>
      <c r="P262" s="7">
        <f t="shared" si="190"/>
        <v>2974.1608776097187</v>
      </c>
      <c r="Q262" s="65">
        <f t="shared" si="191"/>
        <v>8.2500000000000004E-2</v>
      </c>
      <c r="R262" s="7">
        <f t="shared" si="204"/>
        <v>336981.33288083854</v>
      </c>
      <c r="S262" s="7">
        <f t="shared" si="205"/>
        <v>1132000.3086840985</v>
      </c>
      <c r="T262" s="7">
        <f t="shared" si="192"/>
        <v>429818.66711916088</v>
      </c>
      <c r="U262" s="7">
        <f t="shared" si="193"/>
        <v>1468981.6415649371</v>
      </c>
      <c r="W262">
        <v>255</v>
      </c>
      <c r="X262" s="160">
        <v>52597</v>
      </c>
      <c r="Y262" s="7">
        <f t="shared" si="206"/>
        <v>426677.19898587844</v>
      </c>
      <c r="Z262" s="7">
        <f t="shared" si="226"/>
        <v>5626.5067525070672</v>
      </c>
      <c r="AA262" s="7">
        <f t="shared" si="194"/>
        <v>2781.992092601211</v>
      </c>
      <c r="AB262" s="65">
        <f t="shared" si="207"/>
        <v>7.8241596200971181E-2</v>
      </c>
      <c r="AC262" s="7">
        <f t="shared" si="208"/>
        <v>2844.5146599058562</v>
      </c>
      <c r="AD262" s="65">
        <f t="shared" si="195"/>
        <v>7.9999999999999988E-2</v>
      </c>
      <c r="AE262" s="7">
        <f t="shared" si="209"/>
        <v>342904.79310672329</v>
      </c>
      <c r="AF262" s="7">
        <f t="shared" si="227"/>
        <v>1091854.42878258</v>
      </c>
      <c r="AG262" s="7">
        <f t="shared" si="196"/>
        <v>423895.20689327724</v>
      </c>
      <c r="AH262" s="7">
        <f t="shared" si="197"/>
        <v>1434759.2218893033</v>
      </c>
      <c r="AJ262">
        <v>255</v>
      </c>
      <c r="AK262" s="160">
        <v>52597</v>
      </c>
      <c r="AL262" s="7">
        <f t="shared" si="228"/>
        <v>420696.20288962882</v>
      </c>
      <c r="AM262" s="7">
        <f t="shared" si="229"/>
        <v>5493.4490989467549</v>
      </c>
      <c r="AN262" s="7">
        <f t="shared" si="230"/>
        <v>2776.4527886179021</v>
      </c>
      <c r="AO262" s="65">
        <f t="shared" si="210"/>
        <v>7.919594527967673E-2</v>
      </c>
      <c r="AP262" s="7">
        <f t="shared" si="211"/>
        <v>2716.9963103288528</v>
      </c>
      <c r="AQ262" s="65">
        <f t="shared" si="212"/>
        <v>7.7499999999999999E-2</v>
      </c>
      <c r="AR262" s="7">
        <f t="shared" si="231"/>
        <v>348880.24989898899</v>
      </c>
      <c r="AS262" s="7">
        <f t="shared" si="232"/>
        <v>1051949.2703324335</v>
      </c>
      <c r="AT262" s="7">
        <f t="shared" si="213"/>
        <v>417919.7501010109</v>
      </c>
      <c r="AU262" s="7">
        <f t="shared" si="198"/>
        <v>1400829.5202314225</v>
      </c>
      <c r="AW262">
        <v>255</v>
      </c>
      <c r="AX262" s="160">
        <v>52597</v>
      </c>
      <c r="AY262" s="7">
        <f t="shared" si="233"/>
        <v>414664.47221746983</v>
      </c>
      <c r="AZ262" s="7">
        <f t="shared" si="234"/>
        <v>5361.5768515826985</v>
      </c>
      <c r="BA262" s="7">
        <f t="shared" si="235"/>
        <v>2769.9239002235122</v>
      </c>
      <c r="BB262" s="65">
        <f t="shared" si="214"/>
        <v>8.0158993667656164E-2</v>
      </c>
      <c r="BC262" s="7">
        <f t="shared" si="215"/>
        <v>2591.6529513591863</v>
      </c>
      <c r="BD262" s="65">
        <f t="shared" si="216"/>
        <v>7.4999999999999997E-2</v>
      </c>
      <c r="BE262" s="7">
        <f t="shared" si="236"/>
        <v>354905.45168275345</v>
      </c>
      <c r="BF262" s="7">
        <f t="shared" si="237"/>
        <v>1012296.645470835</v>
      </c>
      <c r="BG262" s="7">
        <f t="shared" si="217"/>
        <v>411894.54831724631</v>
      </c>
      <c r="BH262" s="7">
        <f t="shared" si="199"/>
        <v>1367202.0971535884</v>
      </c>
      <c r="BJ262">
        <v>255</v>
      </c>
      <c r="BK262" s="160">
        <v>52597</v>
      </c>
      <c r="BL262" s="7">
        <f t="shared" si="238"/>
        <v>408584.37915104354</v>
      </c>
      <c r="BM262" s="7">
        <f t="shared" si="239"/>
        <v>5230.927715470877</v>
      </c>
      <c r="BN262" s="7">
        <f t="shared" si="240"/>
        <v>2762.3970914333222</v>
      </c>
      <c r="BO262" s="65">
        <f t="shared" si="218"/>
        <v>8.1130769526912311E-2</v>
      </c>
      <c r="BP262" s="7">
        <f t="shared" si="219"/>
        <v>2468.5306240375548</v>
      </c>
      <c r="BQ262" s="65">
        <f t="shared" si="220"/>
        <v>7.2499999999999995E-2</v>
      </c>
      <c r="BR262" s="7">
        <f t="shared" si="241"/>
        <v>360978.01794038963</v>
      </c>
      <c r="BS262" s="7">
        <f t="shared" si="242"/>
        <v>972908.54950468324</v>
      </c>
      <c r="BT262" s="7">
        <f t="shared" si="221"/>
        <v>405821.98205961019</v>
      </c>
      <c r="BU262" s="7">
        <f t="shared" si="200"/>
        <v>1333886.5674450728</v>
      </c>
      <c r="BW262">
        <v>255</v>
      </c>
      <c r="BX262" s="160">
        <v>52597</v>
      </c>
      <c r="BY262" s="7">
        <f t="shared" si="243"/>
        <v>402458.42536496487</v>
      </c>
      <c r="BZ262" s="7">
        <f t="shared" si="244"/>
        <v>5101.5395330339725</v>
      </c>
      <c r="CA262" s="7">
        <f t="shared" si="245"/>
        <v>2753.8653850716773</v>
      </c>
      <c r="CB262" s="65">
        <f t="shared" si="222"/>
        <v>8.2111300293669809E-2</v>
      </c>
      <c r="CC262" s="7">
        <f t="shared" si="223"/>
        <v>2347.6741479622951</v>
      </c>
      <c r="CD262" s="65">
        <f t="shared" si="224"/>
        <v>7.0000000000000007E-2</v>
      </c>
      <c r="CE262" s="7">
        <f t="shared" si="246"/>
        <v>367095.44002010714</v>
      </c>
      <c r="CF262" s="7">
        <f t="shared" si="247"/>
        <v>933797.14090355486</v>
      </c>
      <c r="CG262" s="7">
        <f t="shared" si="225"/>
        <v>399704.55997989321</v>
      </c>
      <c r="CH262" s="7">
        <f t="shared" si="201"/>
        <v>1300892.5809236621</v>
      </c>
    </row>
    <row r="263" spans="10:86" x14ac:dyDescent="0.3">
      <c r="J263">
        <v>256</v>
      </c>
      <c r="K263" s="160">
        <v>52628</v>
      </c>
      <c r="L263" s="7">
        <f t="shared" si="202"/>
        <v>429818.66711916088</v>
      </c>
      <c r="M263" s="7">
        <f t="shared" si="203"/>
        <v>5760.7123198624959</v>
      </c>
      <c r="N263" s="7">
        <f t="shared" si="188"/>
        <v>2805.7089834182648</v>
      </c>
      <c r="O263" s="65">
        <f t="shared" si="189"/>
        <v>7.8331888251110052E-2</v>
      </c>
      <c r="P263" s="7">
        <f t="shared" si="190"/>
        <v>2955.0033364442311</v>
      </c>
      <c r="Q263" s="65">
        <f t="shared" si="191"/>
        <v>8.2500000000000004E-2</v>
      </c>
      <c r="R263" s="7">
        <f t="shared" si="204"/>
        <v>339787.04186425678</v>
      </c>
      <c r="S263" s="7">
        <f t="shared" si="205"/>
        <v>1134955.3120205428</v>
      </c>
      <c r="T263" s="7">
        <f t="shared" si="192"/>
        <v>427012.95813574264</v>
      </c>
      <c r="U263" s="7">
        <f t="shared" si="193"/>
        <v>1474742.3538847996</v>
      </c>
      <c r="W263">
        <v>256</v>
      </c>
      <c r="X263" s="160">
        <v>52628</v>
      </c>
      <c r="Y263" s="7">
        <f t="shared" si="206"/>
        <v>423895.20689327724</v>
      </c>
      <c r="Z263" s="7">
        <f t="shared" si="226"/>
        <v>5626.5067525070672</v>
      </c>
      <c r="AA263" s="7">
        <f t="shared" si="194"/>
        <v>2800.5387065518853</v>
      </c>
      <c r="AB263" s="65">
        <f t="shared" si="207"/>
        <v>7.9280123795038848E-2</v>
      </c>
      <c r="AC263" s="7">
        <f t="shared" si="208"/>
        <v>2825.9680459551819</v>
      </c>
      <c r="AD263" s="65">
        <f t="shared" si="195"/>
        <v>0.08</v>
      </c>
      <c r="AE263" s="7">
        <f t="shared" si="209"/>
        <v>345705.33181327517</v>
      </c>
      <c r="AF263" s="7">
        <f t="shared" si="227"/>
        <v>1094680.3968285352</v>
      </c>
      <c r="AG263" s="7">
        <f t="shared" si="196"/>
        <v>421094.66818672535</v>
      </c>
      <c r="AH263" s="7">
        <f t="shared" si="197"/>
        <v>1440385.7286418104</v>
      </c>
      <c r="AJ263">
        <v>256</v>
      </c>
      <c r="AK263" s="160">
        <v>52628</v>
      </c>
      <c r="AL263" s="7">
        <f t="shared" si="228"/>
        <v>417919.7501010109</v>
      </c>
      <c r="AM263" s="7">
        <f t="shared" si="229"/>
        <v>5493.4490989467549</v>
      </c>
      <c r="AN263" s="7">
        <f t="shared" si="230"/>
        <v>2794.3840462110597</v>
      </c>
      <c r="AO263" s="65">
        <f t="shared" si="210"/>
        <v>8.0236955890282555E-2</v>
      </c>
      <c r="AP263" s="7">
        <f t="shared" si="211"/>
        <v>2699.0650527356952</v>
      </c>
      <c r="AQ263" s="65">
        <f t="shared" si="212"/>
        <v>7.7499999999999999E-2</v>
      </c>
      <c r="AR263" s="7">
        <f t="shared" si="231"/>
        <v>351674.63394520007</v>
      </c>
      <c r="AS263" s="7">
        <f t="shared" si="232"/>
        <v>1054648.3353851691</v>
      </c>
      <c r="AT263" s="7">
        <f t="shared" si="213"/>
        <v>415125.36605479982</v>
      </c>
      <c r="AU263" s="7">
        <f t="shared" si="198"/>
        <v>1406322.9693303693</v>
      </c>
      <c r="AW263">
        <v>256</v>
      </c>
      <c r="AX263" s="160">
        <v>52628</v>
      </c>
      <c r="AY263" s="7">
        <f t="shared" si="233"/>
        <v>411894.54831724631</v>
      </c>
      <c r="AZ263" s="7">
        <f t="shared" si="234"/>
        <v>5361.5768515826985</v>
      </c>
      <c r="BA263" s="7">
        <f t="shared" si="235"/>
        <v>2787.2359245999091</v>
      </c>
      <c r="BB263" s="65">
        <f t="shared" si="214"/>
        <v>8.1202412685097605E-2</v>
      </c>
      <c r="BC263" s="7">
        <f t="shared" si="215"/>
        <v>2574.3409269827894</v>
      </c>
      <c r="BD263" s="65">
        <f t="shared" si="216"/>
        <v>7.4999999999999997E-2</v>
      </c>
      <c r="BE263" s="7">
        <f t="shared" si="236"/>
        <v>357692.68760735338</v>
      </c>
      <c r="BF263" s="7">
        <f t="shared" si="237"/>
        <v>1014870.9863978178</v>
      </c>
      <c r="BG263" s="7">
        <f t="shared" si="217"/>
        <v>409107.31239264639</v>
      </c>
      <c r="BH263" s="7">
        <f t="shared" si="199"/>
        <v>1372563.6740051713</v>
      </c>
      <c r="BJ263">
        <v>256</v>
      </c>
      <c r="BK263" s="160">
        <v>52628</v>
      </c>
      <c r="BL263" s="7">
        <f t="shared" si="238"/>
        <v>405821.98205961019</v>
      </c>
      <c r="BM263" s="7">
        <f t="shared" si="239"/>
        <v>5230.927715470877</v>
      </c>
      <c r="BN263" s="7">
        <f t="shared" si="240"/>
        <v>2779.0865738607322</v>
      </c>
      <c r="BO263" s="65">
        <f t="shared" si="218"/>
        <v>8.2176521629205954E-2</v>
      </c>
      <c r="BP263" s="7">
        <f t="shared" si="219"/>
        <v>2451.8411416101449</v>
      </c>
      <c r="BQ263" s="65">
        <f t="shared" si="220"/>
        <v>7.2499999999999995E-2</v>
      </c>
      <c r="BR263" s="7">
        <f t="shared" si="241"/>
        <v>363757.10451425036</v>
      </c>
      <c r="BS263" s="7">
        <f t="shared" si="242"/>
        <v>975360.39064629341</v>
      </c>
      <c r="BT263" s="7">
        <f t="shared" si="221"/>
        <v>403042.89548574947</v>
      </c>
      <c r="BU263" s="7">
        <f t="shared" si="200"/>
        <v>1339117.4951605438</v>
      </c>
      <c r="BW263">
        <v>256</v>
      </c>
      <c r="BX263" s="160">
        <v>52628</v>
      </c>
      <c r="BY263" s="7">
        <f t="shared" si="243"/>
        <v>399704.55997989321</v>
      </c>
      <c r="BZ263" s="7">
        <f t="shared" si="244"/>
        <v>5101.5395330339725</v>
      </c>
      <c r="CA263" s="7">
        <f t="shared" si="245"/>
        <v>2769.9295998179286</v>
      </c>
      <c r="CB263" s="65">
        <f t="shared" si="222"/>
        <v>8.3159309464688649E-2</v>
      </c>
      <c r="CC263" s="7">
        <f t="shared" si="223"/>
        <v>2331.6099332160438</v>
      </c>
      <c r="CD263" s="65">
        <f t="shared" si="224"/>
        <v>7.0000000000000007E-2</v>
      </c>
      <c r="CE263" s="7">
        <f t="shared" si="246"/>
        <v>369865.36961992504</v>
      </c>
      <c r="CF263" s="7">
        <f t="shared" si="247"/>
        <v>936128.75083677087</v>
      </c>
      <c r="CG263" s="7">
        <f t="shared" si="225"/>
        <v>396934.63038007531</v>
      </c>
      <c r="CH263" s="7">
        <f t="shared" si="201"/>
        <v>1305994.120456696</v>
      </c>
    </row>
    <row r="264" spans="10:86" x14ac:dyDescent="0.3">
      <c r="J264">
        <v>257</v>
      </c>
      <c r="K264" s="160">
        <v>52657</v>
      </c>
      <c r="L264" s="7">
        <f t="shared" si="202"/>
        <v>427012.95813574264</v>
      </c>
      <c r="M264" s="7">
        <f t="shared" si="203"/>
        <v>5760.7123198624959</v>
      </c>
      <c r="N264" s="7">
        <f t="shared" ref="N264:N327" si="248">M264-P264</f>
        <v>2824.9982326792651</v>
      </c>
      <c r="O264" s="65">
        <f t="shared" ref="O264:O327" si="249">(N264/L264)*12</f>
        <v>7.9388641834552381E-2</v>
      </c>
      <c r="P264" s="7">
        <f t="shared" ref="P264:P327" si="250">L264*($K$3/12)</f>
        <v>2935.7140871832307</v>
      </c>
      <c r="Q264" s="65">
        <f t="shared" ref="Q264:Q327" si="251">(P264/L264)*12</f>
        <v>8.2500000000000004E-2</v>
      </c>
      <c r="R264" s="7">
        <f t="shared" si="204"/>
        <v>342612.04009693605</v>
      </c>
      <c r="S264" s="7">
        <f t="shared" si="205"/>
        <v>1137891.0261077259</v>
      </c>
      <c r="T264" s="7">
        <f t="shared" ref="T264:T327" si="252">L264-N264</f>
        <v>424187.95990306337</v>
      </c>
      <c r="U264" s="7">
        <f t="shared" ref="U264:U327" si="253">R264+S264</f>
        <v>1480503.066204662</v>
      </c>
      <c r="W264">
        <v>257</v>
      </c>
      <c r="X264" s="160">
        <v>52657</v>
      </c>
      <c r="Y264" s="7">
        <f t="shared" si="206"/>
        <v>421094.66818672535</v>
      </c>
      <c r="Z264" s="7">
        <f t="shared" si="226"/>
        <v>5626.5067525070672</v>
      </c>
      <c r="AA264" s="7">
        <f t="shared" ref="AA264:AA327" si="254">Z264-AC264</f>
        <v>2819.2089645955648</v>
      </c>
      <c r="AB264" s="65">
        <f t="shared" si="207"/>
        <v>8.0339434647378083E-2</v>
      </c>
      <c r="AC264" s="7">
        <f t="shared" si="208"/>
        <v>2807.2977879115024</v>
      </c>
      <c r="AD264" s="65">
        <f t="shared" ref="AD264:AD327" si="255">(AC264/Y264)*12</f>
        <v>0.08</v>
      </c>
      <c r="AE264" s="7">
        <f t="shared" si="209"/>
        <v>348524.54077787074</v>
      </c>
      <c r="AF264" s="7">
        <f t="shared" si="227"/>
        <v>1097487.6946164467</v>
      </c>
      <c r="AG264" s="7">
        <f t="shared" ref="AG264:AG327" si="256">Y264-AA264</f>
        <v>418275.45922212978</v>
      </c>
      <c r="AH264" s="7">
        <f t="shared" ref="AH264:AH327" si="257">AE264+AF264</f>
        <v>1446012.2353943174</v>
      </c>
      <c r="AJ264">
        <v>257</v>
      </c>
      <c r="AK264" s="160">
        <v>52657</v>
      </c>
      <c r="AL264" s="7">
        <f t="shared" si="228"/>
        <v>415125.36605479982</v>
      </c>
      <c r="AM264" s="7">
        <f t="shared" si="229"/>
        <v>5493.4490989467549</v>
      </c>
      <c r="AN264" s="7">
        <f t="shared" si="230"/>
        <v>2812.4311098428393</v>
      </c>
      <c r="AO264" s="65">
        <f t="shared" si="210"/>
        <v>8.1298749914643656E-2</v>
      </c>
      <c r="AP264" s="7">
        <f t="shared" si="211"/>
        <v>2681.0179891039156</v>
      </c>
      <c r="AQ264" s="65">
        <f t="shared" si="212"/>
        <v>7.7499999999999999E-2</v>
      </c>
      <c r="AR264" s="7">
        <f t="shared" si="231"/>
        <v>354487.06505504291</v>
      </c>
      <c r="AS264" s="7">
        <f t="shared" si="232"/>
        <v>1057329.3533742731</v>
      </c>
      <c r="AT264" s="7">
        <f t="shared" si="213"/>
        <v>412312.93494495697</v>
      </c>
      <c r="AU264" s="7">
        <f t="shared" ref="AU264:AU327" si="258">AR264+AS264</f>
        <v>1411816.418429316</v>
      </c>
      <c r="AW264">
        <v>257</v>
      </c>
      <c r="AX264" s="160">
        <v>52657</v>
      </c>
      <c r="AY264" s="7">
        <f t="shared" si="233"/>
        <v>409107.31239264639</v>
      </c>
      <c r="AZ264" s="7">
        <f t="shared" si="234"/>
        <v>5361.5768515826985</v>
      </c>
      <c r="BA264" s="7">
        <f t="shared" si="235"/>
        <v>2804.6561491286589</v>
      </c>
      <c r="BB264" s="65">
        <f t="shared" si="214"/>
        <v>8.2266615066616589E-2</v>
      </c>
      <c r="BC264" s="7">
        <f t="shared" si="215"/>
        <v>2556.9207024540397</v>
      </c>
      <c r="BD264" s="65">
        <f t="shared" si="216"/>
        <v>7.4999999999999997E-2</v>
      </c>
      <c r="BE264" s="7">
        <f t="shared" si="236"/>
        <v>360497.34375648206</v>
      </c>
      <c r="BF264" s="7">
        <f t="shared" si="237"/>
        <v>1017427.9071002719</v>
      </c>
      <c r="BG264" s="7">
        <f t="shared" si="217"/>
        <v>406302.6562435177</v>
      </c>
      <c r="BH264" s="7">
        <f t="shared" ref="BH264:BH327" si="259">BE264+BF264</f>
        <v>1377925.2508567539</v>
      </c>
      <c r="BJ264">
        <v>257</v>
      </c>
      <c r="BK264" s="160">
        <v>52657</v>
      </c>
      <c r="BL264" s="7">
        <f t="shared" si="238"/>
        <v>403042.89548574947</v>
      </c>
      <c r="BM264" s="7">
        <f t="shared" si="239"/>
        <v>5230.927715470877</v>
      </c>
      <c r="BN264" s="7">
        <f t="shared" si="240"/>
        <v>2795.8768885778072</v>
      </c>
      <c r="BO264" s="65">
        <f t="shared" si="218"/>
        <v>8.3243056852542741E-2</v>
      </c>
      <c r="BP264" s="7">
        <f t="shared" si="219"/>
        <v>2435.0508268930698</v>
      </c>
      <c r="BQ264" s="65">
        <f t="shared" si="220"/>
        <v>7.2499999999999995E-2</v>
      </c>
      <c r="BR264" s="7">
        <f t="shared" si="241"/>
        <v>366552.98140282818</v>
      </c>
      <c r="BS264" s="7">
        <f t="shared" si="242"/>
        <v>977795.44147318648</v>
      </c>
      <c r="BT264" s="7">
        <f t="shared" si="221"/>
        <v>400247.01859717164</v>
      </c>
      <c r="BU264" s="7">
        <f t="shared" ref="BU264:BU327" si="260">BR264+BS264</f>
        <v>1344348.4228760146</v>
      </c>
      <c r="BW264">
        <v>257</v>
      </c>
      <c r="BX264" s="160">
        <v>52657</v>
      </c>
      <c r="BY264" s="7">
        <f t="shared" si="243"/>
        <v>396934.63038007531</v>
      </c>
      <c r="BZ264" s="7">
        <f t="shared" si="244"/>
        <v>5101.5395330339725</v>
      </c>
      <c r="CA264" s="7">
        <f t="shared" si="245"/>
        <v>2786.0875224835331</v>
      </c>
      <c r="CB264" s="65">
        <f t="shared" si="222"/>
        <v>8.422810133192303E-2</v>
      </c>
      <c r="CC264" s="7">
        <f t="shared" si="223"/>
        <v>2315.4520105504394</v>
      </c>
      <c r="CD264" s="65">
        <f t="shared" si="224"/>
        <v>7.0000000000000007E-2</v>
      </c>
      <c r="CE264" s="7">
        <f t="shared" si="246"/>
        <v>372651.45714240859</v>
      </c>
      <c r="CF264" s="7">
        <f t="shared" si="247"/>
        <v>938444.20284732128</v>
      </c>
      <c r="CG264" s="7">
        <f t="shared" si="225"/>
        <v>394148.54285759176</v>
      </c>
      <c r="CH264" s="7">
        <f t="shared" ref="CH264:CH327" si="261">CE264+CF264</f>
        <v>1311095.65998973</v>
      </c>
    </row>
    <row r="265" spans="10:86" x14ac:dyDescent="0.3">
      <c r="J265">
        <v>258</v>
      </c>
      <c r="K265" s="160">
        <v>52688</v>
      </c>
      <c r="L265" s="7">
        <f t="shared" ref="L265:L328" si="262">T264</f>
        <v>424187.95990306337</v>
      </c>
      <c r="M265" s="7">
        <f t="shared" ref="M265:M328" si="263">$L$8/((($N$4)-1)/($N$3*$N$4))</f>
        <v>5760.7123198624959</v>
      </c>
      <c r="N265" s="7">
        <f t="shared" si="248"/>
        <v>2844.4200955289352</v>
      </c>
      <c r="O265" s="65">
        <f t="shared" si="249"/>
        <v>8.0466784474852615E-2</v>
      </c>
      <c r="P265" s="7">
        <f t="shared" si="250"/>
        <v>2916.2922243335606</v>
      </c>
      <c r="Q265" s="65">
        <f t="shared" si="251"/>
        <v>8.2500000000000004E-2</v>
      </c>
      <c r="R265" s="7">
        <f t="shared" ref="R265:R328" si="264">R264+N265</f>
        <v>345456.46019246499</v>
      </c>
      <c r="S265" s="7">
        <f t="shared" ref="S265:S328" si="265">S264+P265</f>
        <v>1140807.3183320595</v>
      </c>
      <c r="T265" s="7">
        <f t="shared" si="252"/>
        <v>421343.53980753443</v>
      </c>
      <c r="U265" s="7">
        <f t="shared" si="253"/>
        <v>1486263.7785245245</v>
      </c>
      <c r="W265">
        <v>258</v>
      </c>
      <c r="X265" s="160">
        <v>52688</v>
      </c>
      <c r="Y265" s="7">
        <f t="shared" ref="Y265:Y328" si="266">AG264</f>
        <v>418275.45922212978</v>
      </c>
      <c r="Z265" s="7">
        <f t="shared" si="226"/>
        <v>5626.5067525070672</v>
      </c>
      <c r="AA265" s="7">
        <f t="shared" si="254"/>
        <v>2838.003691026202</v>
      </c>
      <c r="AB265" s="65">
        <f t="shared" ref="AB265:AB328" si="267">(AA265/Y265)*12</f>
        <v>8.1420134845225492E-2</v>
      </c>
      <c r="AC265" s="7">
        <f t="shared" ref="AC265:AC328" si="268">Y265*($X$3/12)</f>
        <v>2788.5030614808652</v>
      </c>
      <c r="AD265" s="65">
        <f t="shared" si="255"/>
        <v>0.08</v>
      </c>
      <c r="AE265" s="7">
        <f t="shared" ref="AE265:AE328" si="269">AE264+AA265</f>
        <v>351362.54446889693</v>
      </c>
      <c r="AF265" s="7">
        <f t="shared" si="227"/>
        <v>1100276.1976779276</v>
      </c>
      <c r="AG265" s="7">
        <f t="shared" si="256"/>
        <v>415437.45553110359</v>
      </c>
      <c r="AH265" s="7">
        <f t="shared" si="257"/>
        <v>1451638.7421468245</v>
      </c>
      <c r="AJ265">
        <v>258</v>
      </c>
      <c r="AK265" s="160">
        <v>52688</v>
      </c>
      <c r="AL265" s="7">
        <f t="shared" si="228"/>
        <v>412312.93494495697</v>
      </c>
      <c r="AM265" s="7">
        <f t="shared" si="229"/>
        <v>5493.4490989467549</v>
      </c>
      <c r="AN265" s="7">
        <f t="shared" si="230"/>
        <v>2830.5947274272412</v>
      </c>
      <c r="AO265" s="65">
        <f t="shared" ref="AO265:AO328" si="270">(AN265/AL265)*12</f>
        <v>8.2381933357636342E-2</v>
      </c>
      <c r="AP265" s="7">
        <f t="shared" ref="AP265:AP328" si="271">AL265*($AK$3/12)</f>
        <v>2662.8543715195137</v>
      </c>
      <c r="AQ265" s="65">
        <f t="shared" ref="AQ265:AQ328" si="272">(AP265/AL265)*12</f>
        <v>7.7499999999999999E-2</v>
      </c>
      <c r="AR265" s="7">
        <f t="shared" si="231"/>
        <v>357317.65978247015</v>
      </c>
      <c r="AS265" s="7">
        <f t="shared" si="232"/>
        <v>1059992.2077457926</v>
      </c>
      <c r="AT265" s="7">
        <f t="shared" ref="AT265:AT328" si="273">AL265-AN265</f>
        <v>409482.34021752974</v>
      </c>
      <c r="AU265" s="7">
        <f t="shared" si="258"/>
        <v>1417309.8675282628</v>
      </c>
      <c r="AW265">
        <v>258</v>
      </c>
      <c r="AX265" s="160">
        <v>52688</v>
      </c>
      <c r="AY265" s="7">
        <f t="shared" si="233"/>
        <v>406302.6562435177</v>
      </c>
      <c r="AZ265" s="7">
        <f t="shared" si="234"/>
        <v>5361.5768515826985</v>
      </c>
      <c r="BA265" s="7">
        <f t="shared" si="235"/>
        <v>2822.1852500607129</v>
      </c>
      <c r="BB265" s="65">
        <f t="shared" ref="BB265:BB328" si="274">(BA265/AY265)*12</f>
        <v>8.3352206736327164E-2</v>
      </c>
      <c r="BC265" s="7">
        <f t="shared" ref="BC265:BC328" si="275">AY265*($AX$3/12)</f>
        <v>2539.3916015219856</v>
      </c>
      <c r="BD265" s="65">
        <f t="shared" ref="BD265:BD328" si="276">(BC265/AY265)*12</f>
        <v>7.5000000000000011E-2</v>
      </c>
      <c r="BE265" s="7">
        <f t="shared" si="236"/>
        <v>363319.52900654275</v>
      </c>
      <c r="BF265" s="7">
        <f t="shared" si="237"/>
        <v>1019967.2987017939</v>
      </c>
      <c r="BG265" s="7">
        <f t="shared" ref="BG265:BG328" si="277">AY265-BA265</f>
        <v>403480.47099345701</v>
      </c>
      <c r="BH265" s="7">
        <f t="shared" si="259"/>
        <v>1383286.8277083365</v>
      </c>
      <c r="BJ265">
        <v>258</v>
      </c>
      <c r="BK265" s="160">
        <v>52688</v>
      </c>
      <c r="BL265" s="7">
        <f t="shared" si="238"/>
        <v>400247.01859717164</v>
      </c>
      <c r="BM265" s="7">
        <f t="shared" si="239"/>
        <v>5230.927715470877</v>
      </c>
      <c r="BN265" s="7">
        <f t="shared" si="240"/>
        <v>2812.7686447796318</v>
      </c>
      <c r="BO265" s="65">
        <f t="shared" ref="BO265:BO328" si="278">(BN265/BL265)*12</f>
        <v>8.4330981041801312E-2</v>
      </c>
      <c r="BP265" s="7">
        <f t="shared" ref="BP265:BP328" si="279">BL265*($BK$3/12)</f>
        <v>2418.1590706912452</v>
      </c>
      <c r="BQ265" s="65">
        <f t="shared" ref="BQ265:BQ328" si="280">(BP265/BL265)*12</f>
        <v>7.2499999999999995E-2</v>
      </c>
      <c r="BR265" s="7">
        <f t="shared" si="241"/>
        <v>369365.75004760781</v>
      </c>
      <c r="BS265" s="7">
        <f t="shared" si="242"/>
        <v>980213.60054387769</v>
      </c>
      <c r="BT265" s="7">
        <f t="shared" ref="BT265:BT328" si="281">BL265-BN265</f>
        <v>397434.24995239201</v>
      </c>
      <c r="BU265" s="7">
        <f t="shared" si="260"/>
        <v>1349579.3505914854</v>
      </c>
      <c r="BW265">
        <v>258</v>
      </c>
      <c r="BX265" s="160">
        <v>52688</v>
      </c>
      <c r="BY265" s="7">
        <f t="shared" si="243"/>
        <v>394148.54285759176</v>
      </c>
      <c r="BZ265" s="7">
        <f t="shared" si="244"/>
        <v>5101.5395330339725</v>
      </c>
      <c r="CA265" s="7">
        <f t="shared" si="245"/>
        <v>2802.3396996980205</v>
      </c>
      <c r="CB265" s="65">
        <f t="shared" ref="CB265:CB328" si="282">(CA265/BY265)*12</f>
        <v>8.5318281662470269E-2</v>
      </c>
      <c r="CC265" s="7">
        <f t="shared" ref="CC265:CC328" si="283">BY265*($BX$3/12)</f>
        <v>2299.199833335952</v>
      </c>
      <c r="CD265" s="65">
        <f t="shared" ref="CD265:CD328" si="284">(CC265/BY265)*12</f>
        <v>7.0000000000000007E-2</v>
      </c>
      <c r="CE265" s="7">
        <f t="shared" si="246"/>
        <v>375453.79684210662</v>
      </c>
      <c r="CF265" s="7">
        <f t="shared" si="247"/>
        <v>940743.40268065722</v>
      </c>
      <c r="CG265" s="7">
        <f t="shared" ref="CG265:CG328" si="285">BY265-CA265</f>
        <v>391346.20315789373</v>
      </c>
      <c r="CH265" s="7">
        <f t="shared" si="261"/>
        <v>1316197.199522764</v>
      </c>
    </row>
    <row r="266" spans="10:86" x14ac:dyDescent="0.3">
      <c r="J266">
        <v>259</v>
      </c>
      <c r="K266" s="160">
        <v>52718</v>
      </c>
      <c r="L266" s="7">
        <f t="shared" si="262"/>
        <v>421343.53980753443</v>
      </c>
      <c r="M266" s="7">
        <f t="shared" si="263"/>
        <v>5760.7123198624959</v>
      </c>
      <c r="N266" s="7">
        <f t="shared" si="248"/>
        <v>2863.9754836856969</v>
      </c>
      <c r="O266" s="65">
        <f t="shared" si="249"/>
        <v>8.1566946107509308E-2</v>
      </c>
      <c r="P266" s="7">
        <f t="shared" si="250"/>
        <v>2896.736836176799</v>
      </c>
      <c r="Q266" s="65">
        <f t="shared" si="251"/>
        <v>8.249999999999999E-2</v>
      </c>
      <c r="R266" s="7">
        <f t="shared" si="264"/>
        <v>348320.43567615066</v>
      </c>
      <c r="S266" s="7">
        <f t="shared" si="265"/>
        <v>1143704.0551682364</v>
      </c>
      <c r="T266" s="7">
        <f t="shared" si="252"/>
        <v>418479.56432384875</v>
      </c>
      <c r="U266" s="7">
        <f t="shared" si="253"/>
        <v>1492024.4908443871</v>
      </c>
      <c r="W266">
        <v>259</v>
      </c>
      <c r="X266" s="160">
        <v>52718</v>
      </c>
      <c r="Y266" s="7">
        <f t="shared" si="266"/>
        <v>415437.45553110359</v>
      </c>
      <c r="Z266" s="7">
        <f t="shared" ref="Z266:Z329" si="286">Z265</f>
        <v>5626.5067525070672</v>
      </c>
      <c r="AA266" s="7">
        <f t="shared" si="254"/>
        <v>2856.9237156330432</v>
      </c>
      <c r="AB266" s="65">
        <f t="shared" si="267"/>
        <v>8.2522854237512919E-2</v>
      </c>
      <c r="AC266" s="7">
        <f t="shared" si="268"/>
        <v>2769.5830368740239</v>
      </c>
      <c r="AD266" s="65">
        <f t="shared" si="255"/>
        <v>7.9999999999999988E-2</v>
      </c>
      <c r="AE266" s="7">
        <f t="shared" si="269"/>
        <v>354219.46818452998</v>
      </c>
      <c r="AF266" s="7">
        <f t="shared" ref="AF266:AF329" si="287">AF265+AC266</f>
        <v>1103045.7807148015</v>
      </c>
      <c r="AG266" s="7">
        <f t="shared" si="256"/>
        <v>412580.53181547055</v>
      </c>
      <c r="AH266" s="7">
        <f t="shared" si="257"/>
        <v>1457265.2488993315</v>
      </c>
      <c r="AJ266">
        <v>259</v>
      </c>
      <c r="AK266" s="160">
        <v>52718</v>
      </c>
      <c r="AL266" s="7">
        <f t="shared" ref="AL266:AL329" si="288">AT265</f>
        <v>409482.34021752974</v>
      </c>
      <c r="AM266" s="7">
        <f t="shared" ref="AM266:AM329" si="289">AM265</f>
        <v>5493.4490989467549</v>
      </c>
      <c r="AN266" s="7">
        <f t="shared" ref="AN266:AN329" si="290">AM266-AP266</f>
        <v>2848.8756517085421</v>
      </c>
      <c r="AO266" s="65">
        <f t="shared" si="270"/>
        <v>8.3487135983304123E-2</v>
      </c>
      <c r="AP266" s="7">
        <f t="shared" si="271"/>
        <v>2644.5734472382128</v>
      </c>
      <c r="AQ266" s="65">
        <f t="shared" si="272"/>
        <v>7.7499999999999999E-2</v>
      </c>
      <c r="AR266" s="7">
        <f t="shared" ref="AR266:AR329" si="291">AR265+AN266</f>
        <v>360166.53543417866</v>
      </c>
      <c r="AS266" s="7">
        <f t="shared" ref="AS266:AS329" si="292">AS265+AP266</f>
        <v>1062636.7811930308</v>
      </c>
      <c r="AT266" s="7">
        <f t="shared" si="273"/>
        <v>406633.46456582122</v>
      </c>
      <c r="AU266" s="7">
        <f t="shared" si="258"/>
        <v>1422803.3166272095</v>
      </c>
      <c r="AW266">
        <v>259</v>
      </c>
      <c r="AX266" s="160">
        <v>52718</v>
      </c>
      <c r="AY266" s="7">
        <f t="shared" ref="AY266:AY329" si="293">BG265</f>
        <v>403480.47099345701</v>
      </c>
      <c r="AZ266" s="7">
        <f t="shared" ref="AZ266:AZ329" si="294">AZ265</f>
        <v>5361.5768515826985</v>
      </c>
      <c r="BA266" s="7">
        <f t="shared" ref="BA266:BA329" si="295">AZ266-BC266</f>
        <v>2839.8239078735924</v>
      </c>
      <c r="BB266" s="65">
        <f t="shared" si="274"/>
        <v>8.4459817374991933E-2</v>
      </c>
      <c r="BC266" s="7">
        <f t="shared" si="275"/>
        <v>2521.7529437091061</v>
      </c>
      <c r="BD266" s="65">
        <f t="shared" si="276"/>
        <v>7.4999999999999997E-2</v>
      </c>
      <c r="BE266" s="7">
        <f t="shared" ref="BE266:BE329" si="296">BE265+BA266</f>
        <v>366159.35291441635</v>
      </c>
      <c r="BF266" s="7">
        <f t="shared" ref="BF266:BF329" si="297">BF265+BC266</f>
        <v>1022489.051645503</v>
      </c>
      <c r="BG266" s="7">
        <f t="shared" si="277"/>
        <v>400640.64708558342</v>
      </c>
      <c r="BH266" s="7">
        <f t="shared" si="259"/>
        <v>1388648.4045599194</v>
      </c>
      <c r="BJ266">
        <v>259</v>
      </c>
      <c r="BK266" s="160">
        <v>52718</v>
      </c>
      <c r="BL266" s="7">
        <f t="shared" ref="BL266:BL329" si="298">BT265</f>
        <v>397434.24995239201</v>
      </c>
      <c r="BM266" s="7">
        <f t="shared" ref="BM266:BM329" si="299">BM265</f>
        <v>5230.927715470877</v>
      </c>
      <c r="BN266" s="7">
        <f t="shared" ref="BN266:BN329" si="300">BM266-BP266</f>
        <v>2829.7624553418418</v>
      </c>
      <c r="BO266" s="65">
        <f t="shared" si="278"/>
        <v>8.5440923795998394E-2</v>
      </c>
      <c r="BP266" s="7">
        <f t="shared" si="279"/>
        <v>2401.1652601290352</v>
      </c>
      <c r="BQ266" s="65">
        <f t="shared" si="280"/>
        <v>7.2500000000000009E-2</v>
      </c>
      <c r="BR266" s="7">
        <f t="shared" ref="BR266:BR329" si="301">BR265+BN266</f>
        <v>372195.51250294963</v>
      </c>
      <c r="BS266" s="7">
        <f t="shared" ref="BS266:BS329" si="302">BS265+BP266</f>
        <v>982614.76580400672</v>
      </c>
      <c r="BT266" s="7">
        <f t="shared" si="281"/>
        <v>394604.4874970502</v>
      </c>
      <c r="BU266" s="7">
        <f t="shared" si="260"/>
        <v>1354810.2783069564</v>
      </c>
      <c r="BW266">
        <v>259</v>
      </c>
      <c r="BX266" s="160">
        <v>52718</v>
      </c>
      <c r="BY266" s="7">
        <f t="shared" ref="BY266:BY329" si="303">CG265</f>
        <v>391346.20315789373</v>
      </c>
      <c r="BZ266" s="7">
        <f t="shared" ref="BZ266:BZ329" si="304">BZ265</f>
        <v>5101.5395330339725</v>
      </c>
      <c r="CA266" s="7">
        <f t="shared" ref="CA266:CA329" si="305">BZ266-CC266</f>
        <v>2818.6866812795924</v>
      </c>
      <c r="CB266" s="65">
        <f t="shared" si="282"/>
        <v>8.6430479975062591E-2</v>
      </c>
      <c r="CC266" s="7">
        <f t="shared" si="283"/>
        <v>2282.85285175438</v>
      </c>
      <c r="CD266" s="65">
        <f t="shared" si="284"/>
        <v>6.9999999999999993E-2</v>
      </c>
      <c r="CE266" s="7">
        <f t="shared" ref="CE266:CE329" si="306">CE265+CA266</f>
        <v>378272.48352338618</v>
      </c>
      <c r="CF266" s="7">
        <f t="shared" ref="CF266:CF329" si="307">CF265+CC266</f>
        <v>943026.25553241163</v>
      </c>
      <c r="CG266" s="7">
        <f t="shared" si="285"/>
        <v>388527.51647661417</v>
      </c>
      <c r="CH266" s="7">
        <f t="shared" si="261"/>
        <v>1321298.7390557979</v>
      </c>
    </row>
    <row r="267" spans="10:86" x14ac:dyDescent="0.3">
      <c r="J267">
        <v>260</v>
      </c>
      <c r="K267" s="160">
        <v>52749</v>
      </c>
      <c r="L267" s="7">
        <f t="shared" si="262"/>
        <v>418479.56432384875</v>
      </c>
      <c r="M267" s="7">
        <f t="shared" si="263"/>
        <v>5760.7123198624959</v>
      </c>
      <c r="N267" s="7">
        <f t="shared" si="248"/>
        <v>2883.6653151360356</v>
      </c>
      <c r="O267" s="65">
        <f t="shared" si="249"/>
        <v>8.2689781608674781E-2</v>
      </c>
      <c r="P267" s="7">
        <f t="shared" si="250"/>
        <v>2877.0470047264603</v>
      </c>
      <c r="Q267" s="65">
        <f t="shared" si="251"/>
        <v>8.2500000000000004E-2</v>
      </c>
      <c r="R267" s="7">
        <f t="shared" si="264"/>
        <v>351204.10099128669</v>
      </c>
      <c r="S267" s="7">
        <f t="shared" si="265"/>
        <v>1146581.1021729629</v>
      </c>
      <c r="T267" s="7">
        <f t="shared" si="252"/>
        <v>415595.89900871273</v>
      </c>
      <c r="U267" s="7">
        <f t="shared" si="253"/>
        <v>1497785.2031642497</v>
      </c>
      <c r="W267">
        <v>260</v>
      </c>
      <c r="X267" s="160">
        <v>52749</v>
      </c>
      <c r="Y267" s="7">
        <f t="shared" si="266"/>
        <v>412580.53181547055</v>
      </c>
      <c r="Z267" s="7">
        <f t="shared" si="286"/>
        <v>5626.5067525070672</v>
      </c>
      <c r="AA267" s="7">
        <f t="shared" si="254"/>
        <v>2875.9698737372632</v>
      </c>
      <c r="AB267" s="65">
        <f t="shared" si="267"/>
        <v>8.3648247611166307E-2</v>
      </c>
      <c r="AC267" s="7">
        <f t="shared" si="268"/>
        <v>2750.5368787698039</v>
      </c>
      <c r="AD267" s="65">
        <f t="shared" si="255"/>
        <v>0.08</v>
      </c>
      <c r="AE267" s="7">
        <f t="shared" si="269"/>
        <v>357095.43805826723</v>
      </c>
      <c r="AF267" s="7">
        <f t="shared" si="287"/>
        <v>1105796.3175935713</v>
      </c>
      <c r="AG267" s="7">
        <f t="shared" si="256"/>
        <v>409704.56194173329</v>
      </c>
      <c r="AH267" s="7">
        <f t="shared" si="257"/>
        <v>1462891.7556518386</v>
      </c>
      <c r="AJ267">
        <v>260</v>
      </c>
      <c r="AK267" s="160">
        <v>52749</v>
      </c>
      <c r="AL267" s="7">
        <f t="shared" si="288"/>
        <v>406633.46456582122</v>
      </c>
      <c r="AM267" s="7">
        <f t="shared" si="289"/>
        <v>5493.4490989467549</v>
      </c>
      <c r="AN267" s="7">
        <f t="shared" si="290"/>
        <v>2867.2746402924927</v>
      </c>
      <c r="AO267" s="65">
        <f t="shared" si="270"/>
        <v>8.4615012491035271E-2</v>
      </c>
      <c r="AP267" s="7">
        <f t="shared" si="271"/>
        <v>2626.1744586542623</v>
      </c>
      <c r="AQ267" s="65">
        <f t="shared" si="272"/>
        <v>7.7500000000000013E-2</v>
      </c>
      <c r="AR267" s="7">
        <f t="shared" si="291"/>
        <v>363033.81007447117</v>
      </c>
      <c r="AS267" s="7">
        <f t="shared" si="292"/>
        <v>1065262.9556516851</v>
      </c>
      <c r="AT267" s="7">
        <f t="shared" si="273"/>
        <v>403766.18992552871</v>
      </c>
      <c r="AU267" s="7">
        <f t="shared" si="258"/>
        <v>1428296.7657261563</v>
      </c>
      <c r="AW267">
        <v>260</v>
      </c>
      <c r="AX267" s="160">
        <v>52749</v>
      </c>
      <c r="AY267" s="7">
        <f t="shared" si="293"/>
        <v>400640.64708558342</v>
      </c>
      <c r="AZ267" s="7">
        <f t="shared" si="294"/>
        <v>5361.5768515826985</v>
      </c>
      <c r="BA267" s="7">
        <f t="shared" si="295"/>
        <v>2857.5728072978022</v>
      </c>
      <c r="BB267" s="65">
        <f t="shared" si="274"/>
        <v>8.5590101596078272E-2</v>
      </c>
      <c r="BC267" s="7">
        <f t="shared" si="275"/>
        <v>2504.0040442848963</v>
      </c>
      <c r="BD267" s="65">
        <f t="shared" si="276"/>
        <v>7.4999999999999997E-2</v>
      </c>
      <c r="BE267" s="7">
        <f t="shared" si="296"/>
        <v>369016.92572171416</v>
      </c>
      <c r="BF267" s="7">
        <f t="shared" si="297"/>
        <v>1024993.055689788</v>
      </c>
      <c r="BG267" s="7">
        <f t="shared" si="277"/>
        <v>397783.07427828561</v>
      </c>
      <c r="BH267" s="7">
        <f t="shared" si="259"/>
        <v>1394009.9814115022</v>
      </c>
      <c r="BJ267">
        <v>260</v>
      </c>
      <c r="BK267" s="160">
        <v>52749</v>
      </c>
      <c r="BL267" s="7">
        <f t="shared" si="298"/>
        <v>394604.4874970502</v>
      </c>
      <c r="BM267" s="7">
        <f t="shared" si="299"/>
        <v>5230.927715470877</v>
      </c>
      <c r="BN267" s="7">
        <f t="shared" si="300"/>
        <v>2846.8589368428657</v>
      </c>
      <c r="BO267" s="65">
        <f t="shared" si="278"/>
        <v>8.6573539644223541E-2</v>
      </c>
      <c r="BP267" s="7">
        <f t="shared" si="279"/>
        <v>2384.0687786280114</v>
      </c>
      <c r="BQ267" s="65">
        <f t="shared" si="280"/>
        <v>7.2499999999999981E-2</v>
      </c>
      <c r="BR267" s="7">
        <f t="shared" si="301"/>
        <v>375042.37143979251</v>
      </c>
      <c r="BS267" s="7">
        <f t="shared" si="302"/>
        <v>984998.83458263474</v>
      </c>
      <c r="BT267" s="7">
        <f t="shared" si="281"/>
        <v>391757.62856020732</v>
      </c>
      <c r="BU267" s="7">
        <f t="shared" si="260"/>
        <v>1360041.2060224272</v>
      </c>
      <c r="BW267">
        <v>260</v>
      </c>
      <c r="BX267" s="160">
        <v>52749</v>
      </c>
      <c r="BY267" s="7">
        <f t="shared" si="303"/>
        <v>388527.51647661417</v>
      </c>
      <c r="BZ267" s="7">
        <f t="shared" si="304"/>
        <v>5101.5395330339725</v>
      </c>
      <c r="CA267" s="7">
        <f t="shared" si="305"/>
        <v>2835.129020253723</v>
      </c>
      <c r="CB267" s="65">
        <f t="shared" si="282"/>
        <v>8.7565350715880286E-2</v>
      </c>
      <c r="CC267" s="7">
        <f t="shared" si="283"/>
        <v>2266.4105127802495</v>
      </c>
      <c r="CD267" s="65">
        <f t="shared" si="284"/>
        <v>7.0000000000000007E-2</v>
      </c>
      <c r="CE267" s="7">
        <f t="shared" si="306"/>
        <v>381107.6125436399</v>
      </c>
      <c r="CF267" s="7">
        <f t="shared" si="307"/>
        <v>945292.66604519193</v>
      </c>
      <c r="CG267" s="7">
        <f t="shared" si="285"/>
        <v>385692.38745636045</v>
      </c>
      <c r="CH267" s="7">
        <f t="shared" si="261"/>
        <v>1326400.2785888319</v>
      </c>
    </row>
    <row r="268" spans="10:86" x14ac:dyDescent="0.3">
      <c r="J268">
        <v>261</v>
      </c>
      <c r="K268" s="160">
        <v>52779</v>
      </c>
      <c r="L268" s="7">
        <f t="shared" si="262"/>
        <v>415595.89900871273</v>
      </c>
      <c r="M268" s="7">
        <f t="shared" si="263"/>
        <v>5760.7123198624959</v>
      </c>
      <c r="N268" s="7">
        <f t="shared" si="248"/>
        <v>2903.4905141775957</v>
      </c>
      <c r="O268" s="65">
        <f t="shared" si="249"/>
        <v>8.3835972042160867E-2</v>
      </c>
      <c r="P268" s="7">
        <f t="shared" si="250"/>
        <v>2857.2218056849001</v>
      </c>
      <c r="Q268" s="65">
        <f t="shared" si="251"/>
        <v>8.2500000000000004E-2</v>
      </c>
      <c r="R268" s="7">
        <f t="shared" si="264"/>
        <v>354107.59150546428</v>
      </c>
      <c r="S268" s="7">
        <f t="shared" si="265"/>
        <v>1149438.3239786478</v>
      </c>
      <c r="T268" s="7">
        <f t="shared" si="252"/>
        <v>412692.40849453514</v>
      </c>
      <c r="U268" s="7">
        <f t="shared" si="253"/>
        <v>1503545.9154841122</v>
      </c>
      <c r="W268">
        <v>261</v>
      </c>
      <c r="X268" s="160">
        <v>52779</v>
      </c>
      <c r="Y268" s="7">
        <f t="shared" si="266"/>
        <v>409704.56194173329</v>
      </c>
      <c r="Z268" s="7">
        <f t="shared" si="286"/>
        <v>5626.5067525070672</v>
      </c>
      <c r="AA268" s="7">
        <f t="shared" si="254"/>
        <v>2895.143006228845</v>
      </c>
      <c r="AB268" s="65">
        <f t="shared" si="267"/>
        <v>8.4796995937982705E-2</v>
      </c>
      <c r="AC268" s="7">
        <f t="shared" si="268"/>
        <v>2731.3637462782222</v>
      </c>
      <c r="AD268" s="65">
        <f t="shared" si="255"/>
        <v>0.08</v>
      </c>
      <c r="AE268" s="7">
        <f t="shared" si="269"/>
        <v>359990.58106449607</v>
      </c>
      <c r="AF268" s="7">
        <f t="shared" si="287"/>
        <v>1108527.6813398495</v>
      </c>
      <c r="AG268" s="7">
        <f t="shared" si="256"/>
        <v>406809.41893550445</v>
      </c>
      <c r="AH268" s="7">
        <f t="shared" si="257"/>
        <v>1468518.2624043454</v>
      </c>
      <c r="AJ268">
        <v>261</v>
      </c>
      <c r="AK268" s="160">
        <v>52779</v>
      </c>
      <c r="AL268" s="7">
        <f t="shared" si="288"/>
        <v>403766.18992552871</v>
      </c>
      <c r="AM268" s="7">
        <f t="shared" si="289"/>
        <v>5493.4490989467549</v>
      </c>
      <c r="AN268" s="7">
        <f t="shared" si="290"/>
        <v>2885.7924556777152</v>
      </c>
      <c r="AO268" s="65">
        <f t="shared" si="270"/>
        <v>8.5766243762311317E-2</v>
      </c>
      <c r="AP268" s="7">
        <f t="shared" si="271"/>
        <v>2607.6566432690397</v>
      </c>
      <c r="AQ268" s="65">
        <f t="shared" si="272"/>
        <v>7.7499999999999999E-2</v>
      </c>
      <c r="AR268" s="7">
        <f t="shared" si="291"/>
        <v>365919.60253014887</v>
      </c>
      <c r="AS268" s="7">
        <f t="shared" si="292"/>
        <v>1067870.6122949542</v>
      </c>
      <c r="AT268" s="7">
        <f t="shared" si="273"/>
        <v>400880.39746985101</v>
      </c>
      <c r="AU268" s="7">
        <f t="shared" si="258"/>
        <v>1433790.2148251031</v>
      </c>
      <c r="AW268">
        <v>261</v>
      </c>
      <c r="AX268" s="160">
        <v>52779</v>
      </c>
      <c r="AY268" s="7">
        <f t="shared" si="293"/>
        <v>397783.07427828561</v>
      </c>
      <c r="AZ268" s="7">
        <f t="shared" si="294"/>
        <v>5361.5768515826985</v>
      </c>
      <c r="BA268" s="7">
        <f t="shared" si="295"/>
        <v>2875.4326373434137</v>
      </c>
      <c r="BB268" s="65">
        <f t="shared" si="274"/>
        <v>8.6743740192377891E-2</v>
      </c>
      <c r="BC268" s="7">
        <f t="shared" si="275"/>
        <v>2486.1442142392848</v>
      </c>
      <c r="BD268" s="65">
        <f t="shared" si="276"/>
        <v>7.4999999999999997E-2</v>
      </c>
      <c r="BE268" s="7">
        <f t="shared" si="296"/>
        <v>371892.35835905757</v>
      </c>
      <c r="BF268" s="7">
        <f t="shared" si="297"/>
        <v>1027479.1999040273</v>
      </c>
      <c r="BG268" s="7">
        <f t="shared" si="277"/>
        <v>394907.64164094219</v>
      </c>
      <c r="BH268" s="7">
        <f t="shared" si="259"/>
        <v>1399371.5582630849</v>
      </c>
      <c r="BJ268">
        <v>261</v>
      </c>
      <c r="BK268" s="160">
        <v>52779</v>
      </c>
      <c r="BL268" s="7">
        <f t="shared" si="298"/>
        <v>391757.62856020732</v>
      </c>
      <c r="BM268" s="7">
        <f t="shared" si="299"/>
        <v>5230.927715470877</v>
      </c>
      <c r="BN268" s="7">
        <f t="shared" si="300"/>
        <v>2864.0587095862911</v>
      </c>
      <c r="BO268" s="65">
        <f t="shared" si="278"/>
        <v>8.7729509292129929E-2</v>
      </c>
      <c r="BP268" s="7">
        <f t="shared" si="279"/>
        <v>2366.8690058845859</v>
      </c>
      <c r="BQ268" s="65">
        <f t="shared" si="280"/>
        <v>7.2499999999999995E-2</v>
      </c>
      <c r="BR268" s="7">
        <f t="shared" si="301"/>
        <v>377906.43014937878</v>
      </c>
      <c r="BS268" s="7">
        <f t="shared" si="302"/>
        <v>987365.70358851936</v>
      </c>
      <c r="BT268" s="7">
        <f t="shared" si="281"/>
        <v>388893.56985062105</v>
      </c>
      <c r="BU268" s="7">
        <f t="shared" si="260"/>
        <v>1365272.1337378982</v>
      </c>
      <c r="BW268">
        <v>261</v>
      </c>
      <c r="BX268" s="160">
        <v>52779</v>
      </c>
      <c r="BY268" s="7">
        <f t="shared" si="303"/>
        <v>385692.38745636045</v>
      </c>
      <c r="BZ268" s="7">
        <f t="shared" si="304"/>
        <v>5101.5395330339725</v>
      </c>
      <c r="CA268" s="7">
        <f t="shared" si="305"/>
        <v>2851.66727287187</v>
      </c>
      <c r="CB268" s="65">
        <f t="shared" si="282"/>
        <v>8.8723574504913708E-2</v>
      </c>
      <c r="CC268" s="7">
        <f t="shared" si="283"/>
        <v>2249.8722601621025</v>
      </c>
      <c r="CD268" s="65">
        <f t="shared" si="284"/>
        <v>6.9999999999999993E-2</v>
      </c>
      <c r="CE268" s="7">
        <f t="shared" si="306"/>
        <v>383959.27981651179</v>
      </c>
      <c r="CF268" s="7">
        <f t="shared" si="307"/>
        <v>947542.53830535407</v>
      </c>
      <c r="CG268" s="7">
        <f t="shared" si="285"/>
        <v>382840.72018348856</v>
      </c>
      <c r="CH268" s="7">
        <f t="shared" si="261"/>
        <v>1331501.8181218659</v>
      </c>
    </row>
    <row r="269" spans="10:86" x14ac:dyDescent="0.3">
      <c r="J269">
        <v>262</v>
      </c>
      <c r="K269" s="160">
        <v>52810</v>
      </c>
      <c r="L269" s="7">
        <f t="shared" si="262"/>
        <v>412692.40849453514</v>
      </c>
      <c r="M269" s="7">
        <f t="shared" si="263"/>
        <v>5760.7123198624959</v>
      </c>
      <c r="N269" s="7">
        <f t="shared" si="248"/>
        <v>2923.4520114625666</v>
      </c>
      <c r="O269" s="65">
        <f t="shared" si="249"/>
        <v>8.5006225982020567E-2</v>
      </c>
      <c r="P269" s="7">
        <f t="shared" si="250"/>
        <v>2837.2603083999293</v>
      </c>
      <c r="Q269" s="65">
        <f t="shared" si="251"/>
        <v>8.2500000000000018E-2</v>
      </c>
      <c r="R269" s="7">
        <f t="shared" si="264"/>
        <v>357031.04351692687</v>
      </c>
      <c r="S269" s="7">
        <f t="shared" si="265"/>
        <v>1152275.5842870479</v>
      </c>
      <c r="T269" s="7">
        <f t="shared" si="252"/>
        <v>409768.95648307254</v>
      </c>
      <c r="U269" s="7">
        <f t="shared" si="253"/>
        <v>1509306.6278039748</v>
      </c>
      <c r="W269">
        <v>262</v>
      </c>
      <c r="X269" s="160">
        <v>52810</v>
      </c>
      <c r="Y269" s="7">
        <f t="shared" si="266"/>
        <v>406809.41893550445</v>
      </c>
      <c r="Z269" s="7">
        <f t="shared" si="286"/>
        <v>5626.5067525070672</v>
      </c>
      <c r="AA269" s="7">
        <f t="shared" si="254"/>
        <v>2914.4439596037041</v>
      </c>
      <c r="AB269" s="65">
        <f t="shared" si="267"/>
        <v>8.5969807697075767E-2</v>
      </c>
      <c r="AC269" s="7">
        <f t="shared" si="268"/>
        <v>2712.0627929033631</v>
      </c>
      <c r="AD269" s="65">
        <f t="shared" si="255"/>
        <v>0.08</v>
      </c>
      <c r="AE269" s="7">
        <f t="shared" si="269"/>
        <v>362905.0250240998</v>
      </c>
      <c r="AF269" s="7">
        <f t="shared" si="287"/>
        <v>1111239.7441327528</v>
      </c>
      <c r="AG269" s="7">
        <f t="shared" si="256"/>
        <v>403894.97497590072</v>
      </c>
      <c r="AH269" s="7">
        <f t="shared" si="257"/>
        <v>1474144.7691568525</v>
      </c>
      <c r="AJ269">
        <v>262</v>
      </c>
      <c r="AK269" s="160">
        <v>52810</v>
      </c>
      <c r="AL269" s="7">
        <f t="shared" si="288"/>
        <v>400880.39746985101</v>
      </c>
      <c r="AM269" s="7">
        <f t="shared" si="289"/>
        <v>5493.4490989467549</v>
      </c>
      <c r="AN269" s="7">
        <f t="shared" si="290"/>
        <v>2904.4298652873003</v>
      </c>
      <c r="AO269" s="65">
        <f t="shared" si="270"/>
        <v>8.6941538183015796E-2</v>
      </c>
      <c r="AP269" s="7">
        <f t="shared" si="271"/>
        <v>2589.0192336594546</v>
      </c>
      <c r="AQ269" s="65">
        <f t="shared" si="272"/>
        <v>7.7499999999999999E-2</v>
      </c>
      <c r="AR269" s="7">
        <f t="shared" si="291"/>
        <v>368824.0323954362</v>
      </c>
      <c r="AS269" s="7">
        <f t="shared" si="292"/>
        <v>1070459.6315286136</v>
      </c>
      <c r="AT269" s="7">
        <f t="shared" si="273"/>
        <v>397975.96760456369</v>
      </c>
      <c r="AU269" s="7">
        <f t="shared" si="258"/>
        <v>1439283.6639240498</v>
      </c>
      <c r="AW269">
        <v>262</v>
      </c>
      <c r="AX269" s="160">
        <v>52810</v>
      </c>
      <c r="AY269" s="7">
        <f t="shared" si="293"/>
        <v>394907.64164094219</v>
      </c>
      <c r="AZ269" s="7">
        <f t="shared" si="294"/>
        <v>5361.5768515826985</v>
      </c>
      <c r="BA269" s="7">
        <f t="shared" si="295"/>
        <v>2893.40409132681</v>
      </c>
      <c r="BB269" s="65">
        <f t="shared" si="274"/>
        <v>8.7921441458179234E-2</v>
      </c>
      <c r="BC269" s="7">
        <f t="shared" si="275"/>
        <v>2468.1727602558885</v>
      </c>
      <c r="BD269" s="65">
        <f t="shared" si="276"/>
        <v>7.4999999999999997E-2</v>
      </c>
      <c r="BE269" s="7">
        <f t="shared" si="296"/>
        <v>374785.76245038438</v>
      </c>
      <c r="BF269" s="7">
        <f t="shared" si="297"/>
        <v>1029947.3726642831</v>
      </c>
      <c r="BG269" s="7">
        <f t="shared" si="277"/>
        <v>392014.23754961538</v>
      </c>
      <c r="BH269" s="7">
        <f t="shared" si="259"/>
        <v>1404733.1351146675</v>
      </c>
      <c r="BJ269">
        <v>262</v>
      </c>
      <c r="BK269" s="160">
        <v>52810</v>
      </c>
      <c r="BL269" s="7">
        <f t="shared" si="298"/>
        <v>388893.56985062105</v>
      </c>
      <c r="BM269" s="7">
        <f t="shared" si="299"/>
        <v>5230.927715470877</v>
      </c>
      <c r="BN269" s="7">
        <f t="shared" si="300"/>
        <v>2881.3623976233748</v>
      </c>
      <c r="BO269" s="65">
        <f t="shared" si="278"/>
        <v>8.8909540943970133E-2</v>
      </c>
      <c r="BP269" s="7">
        <f t="shared" si="279"/>
        <v>2349.5653178475022</v>
      </c>
      <c r="BQ269" s="65">
        <f t="shared" si="280"/>
        <v>7.2499999999999995E-2</v>
      </c>
      <c r="BR269" s="7">
        <f t="shared" si="301"/>
        <v>380787.79254700214</v>
      </c>
      <c r="BS269" s="7">
        <f t="shared" si="302"/>
        <v>989715.26890636689</v>
      </c>
      <c r="BT269" s="7">
        <f t="shared" si="281"/>
        <v>386012.20745299768</v>
      </c>
      <c r="BU269" s="7">
        <f t="shared" si="260"/>
        <v>1370503.061453369</v>
      </c>
      <c r="BW269">
        <v>262</v>
      </c>
      <c r="BX269" s="160">
        <v>52810</v>
      </c>
      <c r="BY269" s="7">
        <f t="shared" si="303"/>
        <v>382840.72018348856</v>
      </c>
      <c r="BZ269" s="7">
        <f t="shared" si="304"/>
        <v>5101.5395330339725</v>
      </c>
      <c r="CA269" s="7">
        <f t="shared" si="305"/>
        <v>2868.3019986302893</v>
      </c>
      <c r="CB269" s="65">
        <f t="shared" si="282"/>
        <v>8.9905859457862197E-2</v>
      </c>
      <c r="CC269" s="7">
        <f t="shared" si="283"/>
        <v>2233.2375344036832</v>
      </c>
      <c r="CD269" s="65">
        <f t="shared" si="284"/>
        <v>6.9999999999999993E-2</v>
      </c>
      <c r="CE269" s="7">
        <f t="shared" si="306"/>
        <v>386827.58181514207</v>
      </c>
      <c r="CF269" s="7">
        <f t="shared" si="307"/>
        <v>949775.77583975776</v>
      </c>
      <c r="CG269" s="7">
        <f t="shared" si="285"/>
        <v>379972.41818485828</v>
      </c>
      <c r="CH269" s="7">
        <f t="shared" si="261"/>
        <v>1336603.3576548998</v>
      </c>
    </row>
    <row r="270" spans="10:86" x14ac:dyDescent="0.3">
      <c r="J270">
        <v>263</v>
      </c>
      <c r="K270" s="160">
        <v>52841</v>
      </c>
      <c r="L270" s="7">
        <f t="shared" si="262"/>
        <v>409768.95648307254</v>
      </c>
      <c r="M270" s="7">
        <f t="shared" si="263"/>
        <v>5760.7123198624959</v>
      </c>
      <c r="N270" s="7">
        <f t="shared" si="248"/>
        <v>2943.5507440413721</v>
      </c>
      <c r="O270" s="65">
        <f t="shared" si="249"/>
        <v>8.6201280916104822E-2</v>
      </c>
      <c r="P270" s="7">
        <f t="shared" si="250"/>
        <v>2817.1615758211237</v>
      </c>
      <c r="Q270" s="65">
        <f t="shared" si="251"/>
        <v>8.2500000000000004E-2</v>
      </c>
      <c r="R270" s="7">
        <f t="shared" si="264"/>
        <v>359974.59426096827</v>
      </c>
      <c r="S270" s="7">
        <f t="shared" si="265"/>
        <v>1155092.7458628691</v>
      </c>
      <c r="T270" s="7">
        <f t="shared" si="252"/>
        <v>406825.40573903115</v>
      </c>
      <c r="U270" s="7">
        <f t="shared" si="253"/>
        <v>1515067.3401238373</v>
      </c>
      <c r="W270">
        <v>263</v>
      </c>
      <c r="X270" s="160">
        <v>52841</v>
      </c>
      <c r="Y270" s="7">
        <f t="shared" si="266"/>
        <v>403894.97497590072</v>
      </c>
      <c r="Z270" s="7">
        <f t="shared" si="286"/>
        <v>5626.5067525070672</v>
      </c>
      <c r="AA270" s="7">
        <f t="shared" si="254"/>
        <v>2933.873586001062</v>
      </c>
      <c r="AB270" s="65">
        <f t="shared" si="267"/>
        <v>8.7167420278287486E-2</v>
      </c>
      <c r="AC270" s="7">
        <f t="shared" si="268"/>
        <v>2692.6331665060052</v>
      </c>
      <c r="AD270" s="65">
        <f t="shared" si="255"/>
        <v>8.0000000000000016E-2</v>
      </c>
      <c r="AE270" s="7">
        <f t="shared" si="269"/>
        <v>365838.89861010085</v>
      </c>
      <c r="AF270" s="7">
        <f t="shared" si="287"/>
        <v>1113932.3772992587</v>
      </c>
      <c r="AG270" s="7">
        <f t="shared" si="256"/>
        <v>400961.10138989968</v>
      </c>
      <c r="AH270" s="7">
        <f t="shared" si="257"/>
        <v>1479771.2759093596</v>
      </c>
      <c r="AJ270">
        <v>263</v>
      </c>
      <c r="AK270" s="160">
        <v>52841</v>
      </c>
      <c r="AL270" s="7">
        <f t="shared" si="288"/>
        <v>397975.96760456369</v>
      </c>
      <c r="AM270" s="7">
        <f t="shared" si="289"/>
        <v>5493.4490989467549</v>
      </c>
      <c r="AN270" s="7">
        <f t="shared" si="290"/>
        <v>2923.1876415006145</v>
      </c>
      <c r="AO270" s="65">
        <f t="shared" si="270"/>
        <v>8.814163304670139E-2</v>
      </c>
      <c r="AP270" s="7">
        <f t="shared" si="271"/>
        <v>2570.2614574461404</v>
      </c>
      <c r="AQ270" s="65">
        <f t="shared" si="272"/>
        <v>7.7499999999999999E-2</v>
      </c>
      <c r="AR270" s="7">
        <f t="shared" si="291"/>
        <v>371747.22003693681</v>
      </c>
      <c r="AS270" s="7">
        <f t="shared" si="292"/>
        <v>1073029.8929860597</v>
      </c>
      <c r="AT270" s="7">
        <f t="shared" si="273"/>
        <v>395052.77996306308</v>
      </c>
      <c r="AU270" s="7">
        <f t="shared" si="258"/>
        <v>1444777.1130229966</v>
      </c>
      <c r="AW270">
        <v>263</v>
      </c>
      <c r="AX270" s="160">
        <v>52841</v>
      </c>
      <c r="AY270" s="7">
        <f t="shared" si="293"/>
        <v>392014.23754961538</v>
      </c>
      <c r="AZ270" s="7">
        <f t="shared" si="294"/>
        <v>5361.5768515826985</v>
      </c>
      <c r="BA270" s="7">
        <f t="shared" si="295"/>
        <v>2911.4878668976025</v>
      </c>
      <c r="BB270" s="65">
        <f t="shared" si="274"/>
        <v>8.9123942592389427E-2</v>
      </c>
      <c r="BC270" s="7">
        <f t="shared" si="275"/>
        <v>2450.088984685096</v>
      </c>
      <c r="BD270" s="65">
        <f t="shared" si="276"/>
        <v>7.4999999999999997E-2</v>
      </c>
      <c r="BE270" s="7">
        <f t="shared" si="296"/>
        <v>377697.25031728199</v>
      </c>
      <c r="BF270" s="7">
        <f t="shared" si="297"/>
        <v>1032397.4616489683</v>
      </c>
      <c r="BG270" s="7">
        <f t="shared" si="277"/>
        <v>389102.74968271778</v>
      </c>
      <c r="BH270" s="7">
        <f t="shared" si="259"/>
        <v>1410094.7119662503</v>
      </c>
      <c r="BJ270">
        <v>263</v>
      </c>
      <c r="BK270" s="160">
        <v>52841</v>
      </c>
      <c r="BL270" s="7">
        <f t="shared" si="298"/>
        <v>386012.20745299768</v>
      </c>
      <c r="BM270" s="7">
        <f t="shared" si="299"/>
        <v>5230.927715470877</v>
      </c>
      <c r="BN270" s="7">
        <f t="shared" si="300"/>
        <v>2898.7706287756828</v>
      </c>
      <c r="BO270" s="65">
        <f t="shared" si="278"/>
        <v>9.0114371705573015E-2</v>
      </c>
      <c r="BP270" s="7">
        <f t="shared" si="279"/>
        <v>2332.1570866951943</v>
      </c>
      <c r="BQ270" s="65">
        <f t="shared" si="280"/>
        <v>7.2499999999999995E-2</v>
      </c>
      <c r="BR270" s="7">
        <f t="shared" si="301"/>
        <v>383686.56317577785</v>
      </c>
      <c r="BS270" s="7">
        <f t="shared" si="302"/>
        <v>992047.42599306209</v>
      </c>
      <c r="BT270" s="7">
        <f t="shared" si="281"/>
        <v>383113.43682422198</v>
      </c>
      <c r="BU270" s="7">
        <f t="shared" si="260"/>
        <v>1375733.98916884</v>
      </c>
      <c r="BW270">
        <v>263</v>
      </c>
      <c r="BX270" s="160">
        <v>52841</v>
      </c>
      <c r="BY270" s="7">
        <f t="shared" si="303"/>
        <v>379972.41818485828</v>
      </c>
      <c r="BZ270" s="7">
        <f t="shared" si="304"/>
        <v>5101.5395330339725</v>
      </c>
      <c r="CA270" s="7">
        <f t="shared" si="305"/>
        <v>2885.0337602889658</v>
      </c>
      <c r="CB270" s="65">
        <f t="shared" si="282"/>
        <v>9.1112942588966045E-2</v>
      </c>
      <c r="CC270" s="7">
        <f t="shared" si="283"/>
        <v>2216.5057727450067</v>
      </c>
      <c r="CD270" s="65">
        <f t="shared" si="284"/>
        <v>7.0000000000000007E-2</v>
      </c>
      <c r="CE270" s="7">
        <f t="shared" si="306"/>
        <v>389712.61557543103</v>
      </c>
      <c r="CF270" s="7">
        <f t="shared" si="307"/>
        <v>951992.28161250276</v>
      </c>
      <c r="CG270" s="7">
        <f t="shared" si="285"/>
        <v>377087.38442456932</v>
      </c>
      <c r="CH270" s="7">
        <f t="shared" si="261"/>
        <v>1341704.8971879338</v>
      </c>
    </row>
    <row r="271" spans="10:86" x14ac:dyDescent="0.3">
      <c r="J271">
        <v>264</v>
      </c>
      <c r="K271" s="160">
        <v>52871</v>
      </c>
      <c r="L271" s="7">
        <f t="shared" si="262"/>
        <v>406825.40573903115</v>
      </c>
      <c r="M271" s="7">
        <f t="shared" si="263"/>
        <v>5760.7123198624959</v>
      </c>
      <c r="N271" s="7">
        <f t="shared" si="248"/>
        <v>2963.7876554066565</v>
      </c>
      <c r="O271" s="65">
        <f t="shared" si="249"/>
        <v>8.742190473643692E-2</v>
      </c>
      <c r="P271" s="7">
        <f t="shared" si="250"/>
        <v>2796.9246644558393</v>
      </c>
      <c r="Q271" s="65">
        <f t="shared" si="251"/>
        <v>8.2500000000000004E-2</v>
      </c>
      <c r="R271" s="7">
        <f t="shared" si="264"/>
        <v>362938.3819163749</v>
      </c>
      <c r="S271" s="7">
        <f t="shared" si="265"/>
        <v>1157889.670527325</v>
      </c>
      <c r="T271" s="7">
        <f t="shared" si="252"/>
        <v>403861.61808362452</v>
      </c>
      <c r="U271" s="7">
        <f t="shared" si="253"/>
        <v>1520828.0524436999</v>
      </c>
      <c r="W271">
        <v>264</v>
      </c>
      <c r="X271" s="160">
        <v>52871</v>
      </c>
      <c r="Y271" s="7">
        <f t="shared" si="266"/>
        <v>400961.10138989968</v>
      </c>
      <c r="Z271" s="7">
        <f t="shared" si="286"/>
        <v>5626.5067525070672</v>
      </c>
      <c r="AA271" s="7">
        <f t="shared" si="254"/>
        <v>2953.4327432410691</v>
      </c>
      <c r="AB271" s="65">
        <f t="shared" si="267"/>
        <v>8.8390601472409069E-2</v>
      </c>
      <c r="AC271" s="7">
        <f t="shared" si="268"/>
        <v>2673.074009265998</v>
      </c>
      <c r="AD271" s="65">
        <f t="shared" si="255"/>
        <v>0.08</v>
      </c>
      <c r="AE271" s="7">
        <f t="shared" si="269"/>
        <v>368792.33135334193</v>
      </c>
      <c r="AF271" s="7">
        <f t="shared" si="287"/>
        <v>1116605.4513085247</v>
      </c>
      <c r="AG271" s="7">
        <f t="shared" si="256"/>
        <v>398007.6686466586</v>
      </c>
      <c r="AH271" s="7">
        <f t="shared" si="257"/>
        <v>1485397.7826618666</v>
      </c>
      <c r="AJ271">
        <v>264</v>
      </c>
      <c r="AK271" s="160">
        <v>52871</v>
      </c>
      <c r="AL271" s="7">
        <f t="shared" si="288"/>
        <v>395052.77996306308</v>
      </c>
      <c r="AM271" s="7">
        <f t="shared" si="289"/>
        <v>5493.4490989467549</v>
      </c>
      <c r="AN271" s="7">
        <f t="shared" si="290"/>
        <v>2942.0665616853057</v>
      </c>
      <c r="AO271" s="65">
        <f t="shared" si="270"/>
        <v>8.936729604465668E-2</v>
      </c>
      <c r="AP271" s="7">
        <f t="shared" si="271"/>
        <v>2551.3825372614492</v>
      </c>
      <c r="AQ271" s="65">
        <f t="shared" si="272"/>
        <v>7.7500000000000013E-2</v>
      </c>
      <c r="AR271" s="7">
        <f t="shared" si="291"/>
        <v>374689.2865986221</v>
      </c>
      <c r="AS271" s="7">
        <f t="shared" si="292"/>
        <v>1075581.275523321</v>
      </c>
      <c r="AT271" s="7">
        <f t="shared" si="273"/>
        <v>392110.71340137778</v>
      </c>
      <c r="AU271" s="7">
        <f t="shared" si="258"/>
        <v>1450270.5621219431</v>
      </c>
      <c r="AW271">
        <v>264</v>
      </c>
      <c r="AX271" s="160">
        <v>52871</v>
      </c>
      <c r="AY271" s="7">
        <f t="shared" si="293"/>
        <v>389102.74968271778</v>
      </c>
      <c r="AZ271" s="7">
        <f t="shared" si="294"/>
        <v>5361.5768515826985</v>
      </c>
      <c r="BA271" s="7">
        <f t="shared" si="295"/>
        <v>2929.6846660657125</v>
      </c>
      <c r="BB271" s="65">
        <f t="shared" si="274"/>
        <v>9.0352011188447365E-2</v>
      </c>
      <c r="BC271" s="7">
        <f t="shared" si="275"/>
        <v>2431.892185516986</v>
      </c>
      <c r="BD271" s="65">
        <f t="shared" si="276"/>
        <v>7.4999999999999997E-2</v>
      </c>
      <c r="BE271" s="7">
        <f t="shared" si="296"/>
        <v>380626.93498334772</v>
      </c>
      <c r="BF271" s="7">
        <f t="shared" si="297"/>
        <v>1034829.3538344853</v>
      </c>
      <c r="BG271" s="7">
        <f t="shared" si="277"/>
        <v>386173.06501665205</v>
      </c>
      <c r="BH271" s="7">
        <f t="shared" si="259"/>
        <v>1415456.2888178329</v>
      </c>
      <c r="BJ271">
        <v>264</v>
      </c>
      <c r="BK271" s="160">
        <v>52871</v>
      </c>
      <c r="BL271" s="7">
        <f t="shared" si="298"/>
        <v>383113.43682422198</v>
      </c>
      <c r="BM271" s="7">
        <f t="shared" si="299"/>
        <v>5230.927715470877</v>
      </c>
      <c r="BN271" s="7">
        <f t="shared" si="300"/>
        <v>2916.2840346578691</v>
      </c>
      <c r="BO271" s="65">
        <f t="shared" si="278"/>
        <v>9.13447690741028E-2</v>
      </c>
      <c r="BP271" s="7">
        <f t="shared" si="279"/>
        <v>2314.6436808130079</v>
      </c>
      <c r="BQ271" s="65">
        <f t="shared" si="280"/>
        <v>7.2499999999999995E-2</v>
      </c>
      <c r="BR271" s="7">
        <f t="shared" si="301"/>
        <v>386602.84721043572</v>
      </c>
      <c r="BS271" s="7">
        <f t="shared" si="302"/>
        <v>994362.06967387511</v>
      </c>
      <c r="BT271" s="7">
        <f t="shared" si="281"/>
        <v>380197.1527895641</v>
      </c>
      <c r="BU271" s="7">
        <f t="shared" si="260"/>
        <v>1380964.9168843108</v>
      </c>
      <c r="BW271">
        <v>264</v>
      </c>
      <c r="BX271" s="160">
        <v>52871</v>
      </c>
      <c r="BY271" s="7">
        <f t="shared" si="303"/>
        <v>377087.38442456932</v>
      </c>
      <c r="BZ271" s="7">
        <f t="shared" si="304"/>
        <v>5101.5395330339725</v>
      </c>
      <c r="CA271" s="7">
        <f t="shared" si="305"/>
        <v>2901.8631238906514</v>
      </c>
      <c r="CB271" s="65">
        <f t="shared" si="282"/>
        <v>9.2345591300611402E-2</v>
      </c>
      <c r="CC271" s="7">
        <f t="shared" si="283"/>
        <v>2199.6764091433211</v>
      </c>
      <c r="CD271" s="65">
        <f t="shared" si="284"/>
        <v>7.0000000000000007E-2</v>
      </c>
      <c r="CE271" s="7">
        <f t="shared" si="306"/>
        <v>392614.47869932168</v>
      </c>
      <c r="CF271" s="7">
        <f t="shared" si="307"/>
        <v>954191.95802164613</v>
      </c>
      <c r="CG271" s="7">
        <f t="shared" si="285"/>
        <v>374185.52130067867</v>
      </c>
      <c r="CH271" s="7">
        <f t="shared" si="261"/>
        <v>1346806.4367209678</v>
      </c>
    </row>
    <row r="272" spans="10:86" x14ac:dyDescent="0.3">
      <c r="J272">
        <v>265</v>
      </c>
      <c r="K272" s="160">
        <v>52902</v>
      </c>
      <c r="L272" s="7">
        <f t="shared" si="262"/>
        <v>403861.61808362452</v>
      </c>
      <c r="M272" s="7">
        <f t="shared" si="263"/>
        <v>5760.7123198624959</v>
      </c>
      <c r="N272" s="7">
        <f t="shared" si="248"/>
        <v>2984.1636955375775</v>
      </c>
      <c r="O272" s="65">
        <f t="shared" si="249"/>
        <v>8.8668897322736015E-2</v>
      </c>
      <c r="P272" s="7">
        <f t="shared" si="250"/>
        <v>2776.5486243249184</v>
      </c>
      <c r="Q272" s="65">
        <f t="shared" si="251"/>
        <v>8.249999999999999E-2</v>
      </c>
      <c r="R272" s="7">
        <f t="shared" si="264"/>
        <v>365922.5456119125</v>
      </c>
      <c r="S272" s="7">
        <f t="shared" si="265"/>
        <v>1160666.2191516499</v>
      </c>
      <c r="T272" s="7">
        <f t="shared" si="252"/>
        <v>400877.45438808692</v>
      </c>
      <c r="U272" s="7">
        <f t="shared" si="253"/>
        <v>1526588.7647635625</v>
      </c>
      <c r="W272">
        <v>265</v>
      </c>
      <c r="X272" s="160">
        <v>52902</v>
      </c>
      <c r="Y272" s="7">
        <f t="shared" si="266"/>
        <v>398007.6686466586</v>
      </c>
      <c r="Z272" s="7">
        <f t="shared" si="286"/>
        <v>5626.5067525070672</v>
      </c>
      <c r="AA272" s="7">
        <f t="shared" si="254"/>
        <v>2973.1222948626764</v>
      </c>
      <c r="AB272" s="65">
        <f t="shared" si="267"/>
        <v>8.9640151054540845E-2</v>
      </c>
      <c r="AC272" s="7">
        <f t="shared" si="268"/>
        <v>2653.3844576443907</v>
      </c>
      <c r="AD272" s="65">
        <f t="shared" si="255"/>
        <v>0.08</v>
      </c>
      <c r="AE272" s="7">
        <f t="shared" si="269"/>
        <v>371765.45364820462</v>
      </c>
      <c r="AF272" s="7">
        <f t="shared" si="287"/>
        <v>1119258.835766169</v>
      </c>
      <c r="AG272" s="7">
        <f t="shared" si="256"/>
        <v>395034.5463517959</v>
      </c>
      <c r="AH272" s="7">
        <f t="shared" si="257"/>
        <v>1491024.2894143737</v>
      </c>
      <c r="AJ272">
        <v>265</v>
      </c>
      <c r="AK272" s="160">
        <v>52902</v>
      </c>
      <c r="AL272" s="7">
        <f t="shared" si="288"/>
        <v>392110.71340137778</v>
      </c>
      <c r="AM272" s="7">
        <f t="shared" si="289"/>
        <v>5493.4490989467549</v>
      </c>
      <c r="AN272" s="7">
        <f t="shared" si="290"/>
        <v>2961.0674082295236</v>
      </c>
      <c r="AO272" s="65">
        <f t="shared" si="270"/>
        <v>9.0619326849102677E-2</v>
      </c>
      <c r="AP272" s="7">
        <f t="shared" si="271"/>
        <v>2532.3816907172313</v>
      </c>
      <c r="AQ272" s="65">
        <f t="shared" si="272"/>
        <v>7.7499999999999986E-2</v>
      </c>
      <c r="AR272" s="7">
        <f t="shared" si="291"/>
        <v>377650.35400685162</v>
      </c>
      <c r="AS272" s="7">
        <f t="shared" si="292"/>
        <v>1078113.6572140383</v>
      </c>
      <c r="AT272" s="7">
        <f t="shared" si="273"/>
        <v>389149.64599314827</v>
      </c>
      <c r="AU272" s="7">
        <f t="shared" si="258"/>
        <v>1455764.0112208899</v>
      </c>
      <c r="AW272">
        <v>265</v>
      </c>
      <c r="AX272" s="160">
        <v>52902</v>
      </c>
      <c r="AY272" s="7">
        <f t="shared" si="293"/>
        <v>386173.06501665205</v>
      </c>
      <c r="AZ272" s="7">
        <f t="shared" si="294"/>
        <v>5361.5768515826985</v>
      </c>
      <c r="BA272" s="7">
        <f t="shared" si="295"/>
        <v>2947.9951952286233</v>
      </c>
      <c r="BB272" s="65">
        <f t="shared" si="274"/>
        <v>9.1606446817356468E-2</v>
      </c>
      <c r="BC272" s="7">
        <f t="shared" si="275"/>
        <v>2413.5816563540752</v>
      </c>
      <c r="BD272" s="65">
        <f t="shared" si="276"/>
        <v>7.4999999999999997E-2</v>
      </c>
      <c r="BE272" s="7">
        <f t="shared" si="296"/>
        <v>383574.93017857632</v>
      </c>
      <c r="BF272" s="7">
        <f t="shared" si="297"/>
        <v>1037242.9354908394</v>
      </c>
      <c r="BG272" s="7">
        <f t="shared" si="277"/>
        <v>383225.06982142344</v>
      </c>
      <c r="BH272" s="7">
        <f t="shared" si="259"/>
        <v>1420817.8656694158</v>
      </c>
      <c r="BJ272">
        <v>265</v>
      </c>
      <c r="BK272" s="160">
        <v>52902</v>
      </c>
      <c r="BL272" s="7">
        <f t="shared" si="298"/>
        <v>380197.1527895641</v>
      </c>
      <c r="BM272" s="7">
        <f t="shared" si="299"/>
        <v>5230.927715470877</v>
      </c>
      <c r="BN272" s="7">
        <f t="shared" si="300"/>
        <v>2933.9032507005941</v>
      </c>
      <c r="BO272" s="65">
        <f t="shared" si="278"/>
        <v>9.2601532520928204E-2</v>
      </c>
      <c r="BP272" s="7">
        <f t="shared" si="279"/>
        <v>2297.024464770283</v>
      </c>
      <c r="BQ272" s="65">
        <f t="shared" si="280"/>
        <v>7.2499999999999995E-2</v>
      </c>
      <c r="BR272" s="7">
        <f t="shared" si="301"/>
        <v>389536.75046113634</v>
      </c>
      <c r="BS272" s="7">
        <f t="shared" si="302"/>
        <v>996659.09413864545</v>
      </c>
      <c r="BT272" s="7">
        <f t="shared" si="281"/>
        <v>377263.24953886349</v>
      </c>
      <c r="BU272" s="7">
        <f t="shared" si="260"/>
        <v>1386195.8445997818</v>
      </c>
      <c r="BW272">
        <v>265</v>
      </c>
      <c r="BX272" s="160">
        <v>52902</v>
      </c>
      <c r="BY272" s="7">
        <f t="shared" si="303"/>
        <v>374185.52130067867</v>
      </c>
      <c r="BZ272" s="7">
        <f t="shared" si="304"/>
        <v>5101.5395330339725</v>
      </c>
      <c r="CA272" s="7">
        <f t="shared" si="305"/>
        <v>2918.7906587800135</v>
      </c>
      <c r="CB272" s="65">
        <f t="shared" si="282"/>
        <v>9.3604604966035704E-2</v>
      </c>
      <c r="CC272" s="7">
        <f t="shared" si="283"/>
        <v>2182.748874253959</v>
      </c>
      <c r="CD272" s="65">
        <f t="shared" si="284"/>
        <v>7.0000000000000007E-2</v>
      </c>
      <c r="CE272" s="7">
        <f t="shared" si="306"/>
        <v>395533.26935810171</v>
      </c>
      <c r="CF272" s="7">
        <f t="shared" si="307"/>
        <v>956374.70689590008</v>
      </c>
      <c r="CG272" s="7">
        <f t="shared" si="285"/>
        <v>371266.73064189864</v>
      </c>
      <c r="CH272" s="7">
        <f t="shared" si="261"/>
        <v>1351907.9762540017</v>
      </c>
    </row>
    <row r="273" spans="10:86" x14ac:dyDescent="0.3">
      <c r="J273">
        <v>266</v>
      </c>
      <c r="K273" s="160">
        <v>52932</v>
      </c>
      <c r="L273" s="7">
        <f t="shared" si="262"/>
        <v>400877.45438808692</v>
      </c>
      <c r="M273" s="7">
        <f t="shared" si="263"/>
        <v>5760.7123198624959</v>
      </c>
      <c r="N273" s="7">
        <f t="shared" si="248"/>
        <v>3004.6798209443982</v>
      </c>
      <c r="O273" s="65">
        <f t="shared" si="249"/>
        <v>8.9943092225952523E-2</v>
      </c>
      <c r="P273" s="7">
        <f t="shared" si="250"/>
        <v>2756.0324989180976</v>
      </c>
      <c r="Q273" s="65">
        <f t="shared" si="251"/>
        <v>8.2500000000000004E-2</v>
      </c>
      <c r="R273" s="7">
        <f t="shared" si="264"/>
        <v>368927.22543285688</v>
      </c>
      <c r="S273" s="7">
        <f t="shared" si="265"/>
        <v>1163422.2516505679</v>
      </c>
      <c r="T273" s="7">
        <f t="shared" si="252"/>
        <v>397872.77456714254</v>
      </c>
      <c r="U273" s="7">
        <f t="shared" si="253"/>
        <v>1532349.4770834248</v>
      </c>
      <c r="W273">
        <v>266</v>
      </c>
      <c r="X273" s="160">
        <v>52932</v>
      </c>
      <c r="Y273" s="7">
        <f t="shared" si="266"/>
        <v>395034.5463517959</v>
      </c>
      <c r="Z273" s="7">
        <f t="shared" si="286"/>
        <v>5626.5067525070672</v>
      </c>
      <c r="AA273" s="7">
        <f t="shared" si="254"/>
        <v>2992.9431101617611</v>
      </c>
      <c r="AB273" s="65">
        <f t="shared" si="267"/>
        <v>9.0916902467453931E-2</v>
      </c>
      <c r="AC273" s="7">
        <f t="shared" si="268"/>
        <v>2633.5636423453061</v>
      </c>
      <c r="AD273" s="65">
        <f t="shared" si="255"/>
        <v>0.08</v>
      </c>
      <c r="AE273" s="7">
        <f t="shared" si="269"/>
        <v>374758.39675836638</v>
      </c>
      <c r="AF273" s="7">
        <f t="shared" si="287"/>
        <v>1121892.3994085144</v>
      </c>
      <c r="AG273" s="7">
        <f t="shared" si="256"/>
        <v>392041.60324163415</v>
      </c>
      <c r="AH273" s="7">
        <f t="shared" si="257"/>
        <v>1496650.7961668808</v>
      </c>
      <c r="AJ273">
        <v>266</v>
      </c>
      <c r="AK273" s="160">
        <v>52932</v>
      </c>
      <c r="AL273" s="7">
        <f t="shared" si="288"/>
        <v>389149.64599314827</v>
      </c>
      <c r="AM273" s="7">
        <f t="shared" si="289"/>
        <v>5493.4490989467549</v>
      </c>
      <c r="AN273" s="7">
        <f t="shared" si="290"/>
        <v>2980.190968574339</v>
      </c>
      <c r="AO273" s="65">
        <f t="shared" si="270"/>
        <v>9.1898558796380703E-2</v>
      </c>
      <c r="AP273" s="7">
        <f t="shared" si="271"/>
        <v>2513.258130372416</v>
      </c>
      <c r="AQ273" s="65">
        <f t="shared" si="272"/>
        <v>7.7499999999999999E-2</v>
      </c>
      <c r="AR273" s="7">
        <f t="shared" si="291"/>
        <v>380630.54497542593</v>
      </c>
      <c r="AS273" s="7">
        <f t="shared" si="292"/>
        <v>1080626.9153444108</v>
      </c>
      <c r="AT273" s="7">
        <f t="shared" si="273"/>
        <v>386169.45502457395</v>
      </c>
      <c r="AU273" s="7">
        <f t="shared" si="258"/>
        <v>1461257.4603198366</v>
      </c>
      <c r="AW273">
        <v>266</v>
      </c>
      <c r="AX273" s="160">
        <v>52932</v>
      </c>
      <c r="AY273" s="7">
        <f t="shared" si="293"/>
        <v>383225.06982142344</v>
      </c>
      <c r="AZ273" s="7">
        <f t="shared" si="294"/>
        <v>5361.5768515826985</v>
      </c>
      <c r="BA273" s="7">
        <f t="shared" si="295"/>
        <v>2966.4201651988024</v>
      </c>
      <c r="BB273" s="65">
        <f t="shared" si="274"/>
        <v>9.2888082710698594E-2</v>
      </c>
      <c r="BC273" s="7">
        <f t="shared" si="275"/>
        <v>2395.1566863838962</v>
      </c>
      <c r="BD273" s="65">
        <f t="shared" si="276"/>
        <v>7.4999999999999997E-2</v>
      </c>
      <c r="BE273" s="7">
        <f t="shared" si="296"/>
        <v>386541.35034377512</v>
      </c>
      <c r="BF273" s="7">
        <f t="shared" si="297"/>
        <v>1039638.0921772233</v>
      </c>
      <c r="BG273" s="7">
        <f t="shared" si="277"/>
        <v>380258.64965622465</v>
      </c>
      <c r="BH273" s="7">
        <f t="shared" si="259"/>
        <v>1426179.4425209984</v>
      </c>
      <c r="BJ273">
        <v>266</v>
      </c>
      <c r="BK273" s="160">
        <v>52932</v>
      </c>
      <c r="BL273" s="7">
        <f t="shared" si="298"/>
        <v>377263.24953886349</v>
      </c>
      <c r="BM273" s="7">
        <f t="shared" si="299"/>
        <v>5230.927715470877</v>
      </c>
      <c r="BN273" s="7">
        <f t="shared" si="300"/>
        <v>2951.6289161735767</v>
      </c>
      <c r="BO273" s="65">
        <f t="shared" si="278"/>
        <v>9.3885495174462263E-2</v>
      </c>
      <c r="BP273" s="7">
        <f t="shared" si="279"/>
        <v>2279.2987992973003</v>
      </c>
      <c r="BQ273" s="65">
        <f t="shared" si="280"/>
        <v>7.2499999999999995E-2</v>
      </c>
      <c r="BR273" s="7">
        <f t="shared" si="301"/>
        <v>392488.37937730993</v>
      </c>
      <c r="BS273" s="7">
        <f t="shared" si="302"/>
        <v>998938.39293794276</v>
      </c>
      <c r="BT273" s="7">
        <f t="shared" si="281"/>
        <v>374311.62062268989</v>
      </c>
      <c r="BU273" s="7">
        <f t="shared" si="260"/>
        <v>1391426.7723152526</v>
      </c>
      <c r="BW273">
        <v>266</v>
      </c>
      <c r="BX273" s="160">
        <v>52932</v>
      </c>
      <c r="BY273" s="7">
        <f t="shared" si="303"/>
        <v>371266.73064189864</v>
      </c>
      <c r="BZ273" s="7">
        <f t="shared" si="304"/>
        <v>5101.5395330339725</v>
      </c>
      <c r="CA273" s="7">
        <f t="shared" si="305"/>
        <v>2935.8169376228971</v>
      </c>
      <c r="CB273" s="65">
        <f t="shared" si="282"/>
        <v>9.4890816611993417E-2</v>
      </c>
      <c r="CC273" s="7">
        <f t="shared" si="283"/>
        <v>2165.7225954110754</v>
      </c>
      <c r="CD273" s="65">
        <f t="shared" si="284"/>
        <v>7.0000000000000007E-2</v>
      </c>
      <c r="CE273" s="7">
        <f t="shared" si="306"/>
        <v>398469.08629572461</v>
      </c>
      <c r="CF273" s="7">
        <f t="shared" si="307"/>
        <v>958540.4294913112</v>
      </c>
      <c r="CG273" s="7">
        <f t="shared" si="285"/>
        <v>368330.91370427574</v>
      </c>
      <c r="CH273" s="7">
        <f t="shared" si="261"/>
        <v>1357009.5157870357</v>
      </c>
    </row>
    <row r="274" spans="10:86" x14ac:dyDescent="0.3">
      <c r="J274">
        <v>267</v>
      </c>
      <c r="K274" s="160">
        <v>52963</v>
      </c>
      <c r="L274" s="7">
        <f t="shared" si="262"/>
        <v>397872.77456714254</v>
      </c>
      <c r="M274" s="7">
        <f t="shared" si="263"/>
        <v>5760.7123198624959</v>
      </c>
      <c r="N274" s="7">
        <f t="shared" si="248"/>
        <v>3025.3369947133911</v>
      </c>
      <c r="O274" s="65">
        <f t="shared" si="249"/>
        <v>9.1245358459263584E-2</v>
      </c>
      <c r="P274" s="7">
        <f t="shared" si="250"/>
        <v>2735.3753251491048</v>
      </c>
      <c r="Q274" s="65">
        <f t="shared" si="251"/>
        <v>8.2500000000000004E-2</v>
      </c>
      <c r="R274" s="7">
        <f t="shared" si="264"/>
        <v>371952.56242757029</v>
      </c>
      <c r="S274" s="7">
        <f t="shared" si="265"/>
        <v>1166157.626975717</v>
      </c>
      <c r="T274" s="7">
        <f t="shared" si="252"/>
        <v>394847.43757242913</v>
      </c>
      <c r="U274" s="7">
        <f t="shared" si="253"/>
        <v>1538110.1894032874</v>
      </c>
      <c r="W274">
        <v>267</v>
      </c>
      <c r="X274" s="160">
        <v>52963</v>
      </c>
      <c r="Y274" s="7">
        <f t="shared" si="266"/>
        <v>392041.60324163415</v>
      </c>
      <c r="Z274" s="7">
        <f t="shared" si="286"/>
        <v>5626.5067525070672</v>
      </c>
      <c r="AA274" s="7">
        <f t="shared" si="254"/>
        <v>3012.896064229506</v>
      </c>
      <c r="AB274" s="65">
        <f t="shared" si="267"/>
        <v>9.2221724612400774E-2</v>
      </c>
      <c r="AC274" s="7">
        <f t="shared" si="268"/>
        <v>2613.6106882775612</v>
      </c>
      <c r="AD274" s="65">
        <f t="shared" si="255"/>
        <v>0.08</v>
      </c>
      <c r="AE274" s="7">
        <f t="shared" si="269"/>
        <v>377771.29282259586</v>
      </c>
      <c r="AF274" s="7">
        <f t="shared" si="287"/>
        <v>1124506.0100967919</v>
      </c>
      <c r="AG274" s="7">
        <f t="shared" si="256"/>
        <v>389028.70717740466</v>
      </c>
      <c r="AH274" s="7">
        <f t="shared" si="257"/>
        <v>1502277.3029193878</v>
      </c>
      <c r="AJ274">
        <v>267</v>
      </c>
      <c r="AK274" s="160">
        <v>52963</v>
      </c>
      <c r="AL274" s="7">
        <f t="shared" si="288"/>
        <v>386169.45502457395</v>
      </c>
      <c r="AM274" s="7">
        <f t="shared" si="289"/>
        <v>5493.4490989467549</v>
      </c>
      <c r="AN274" s="7">
        <f t="shared" si="290"/>
        <v>2999.4380352463813</v>
      </c>
      <c r="AO274" s="65">
        <f t="shared" si="270"/>
        <v>9.3205860677577773E-2</v>
      </c>
      <c r="AP274" s="7">
        <f t="shared" si="271"/>
        <v>2494.0110637003736</v>
      </c>
      <c r="AQ274" s="65">
        <f t="shared" si="272"/>
        <v>7.7500000000000013E-2</v>
      </c>
      <c r="AR274" s="7">
        <f t="shared" si="291"/>
        <v>383629.98301067232</v>
      </c>
      <c r="AS274" s="7">
        <f t="shared" si="292"/>
        <v>1083120.9264081111</v>
      </c>
      <c r="AT274" s="7">
        <f t="shared" si="273"/>
        <v>383170.01698932756</v>
      </c>
      <c r="AU274" s="7">
        <f t="shared" si="258"/>
        <v>1466750.9094187834</v>
      </c>
      <c r="AW274">
        <v>267</v>
      </c>
      <c r="AX274" s="160">
        <v>52963</v>
      </c>
      <c r="AY274" s="7">
        <f t="shared" si="293"/>
        <v>380258.64965622465</v>
      </c>
      <c r="AZ274" s="7">
        <f t="shared" si="294"/>
        <v>5361.5768515826985</v>
      </c>
      <c r="BA274" s="7">
        <f t="shared" si="295"/>
        <v>2984.9602912312948</v>
      </c>
      <c r="BB274" s="65">
        <f t="shared" si="274"/>
        <v>9.4197787551074552E-2</v>
      </c>
      <c r="BC274" s="7">
        <f t="shared" si="275"/>
        <v>2376.6165603514037</v>
      </c>
      <c r="BD274" s="65">
        <f t="shared" si="276"/>
        <v>7.4999999999999983E-2</v>
      </c>
      <c r="BE274" s="7">
        <f t="shared" si="296"/>
        <v>389526.3106350064</v>
      </c>
      <c r="BF274" s="7">
        <f t="shared" si="297"/>
        <v>1042014.7087375748</v>
      </c>
      <c r="BG274" s="7">
        <f t="shared" si="277"/>
        <v>377273.68936499336</v>
      </c>
      <c r="BH274" s="7">
        <f t="shared" si="259"/>
        <v>1431541.019372581</v>
      </c>
      <c r="BJ274">
        <v>267</v>
      </c>
      <c r="BK274" s="160">
        <v>52963</v>
      </c>
      <c r="BL274" s="7">
        <f t="shared" si="298"/>
        <v>374311.62062268989</v>
      </c>
      <c r="BM274" s="7">
        <f t="shared" si="299"/>
        <v>5230.927715470877</v>
      </c>
      <c r="BN274" s="7">
        <f t="shared" si="300"/>
        <v>2969.4616742087924</v>
      </c>
      <c r="BO274" s="65">
        <f t="shared" si="278"/>
        <v>9.5197525610417805E-2</v>
      </c>
      <c r="BP274" s="7">
        <f t="shared" si="279"/>
        <v>2261.4660412620847</v>
      </c>
      <c r="BQ274" s="65">
        <f t="shared" si="280"/>
        <v>7.2499999999999995E-2</v>
      </c>
      <c r="BR274" s="7">
        <f t="shared" si="301"/>
        <v>395457.84105151874</v>
      </c>
      <c r="BS274" s="7">
        <f t="shared" si="302"/>
        <v>1001199.8589792048</v>
      </c>
      <c r="BT274" s="7">
        <f t="shared" si="281"/>
        <v>371342.15894848108</v>
      </c>
      <c r="BU274" s="7">
        <f t="shared" si="260"/>
        <v>1396657.7000307236</v>
      </c>
      <c r="BW274">
        <v>267</v>
      </c>
      <c r="BX274" s="160">
        <v>52963</v>
      </c>
      <c r="BY274" s="7">
        <f t="shared" si="303"/>
        <v>368330.91370427574</v>
      </c>
      <c r="BZ274" s="7">
        <f t="shared" si="304"/>
        <v>5101.5395330339725</v>
      </c>
      <c r="CA274" s="7">
        <f t="shared" si="305"/>
        <v>2952.9425364256972</v>
      </c>
      <c r="CB274" s="65">
        <f t="shared" si="282"/>
        <v>9.6205094708826266E-2</v>
      </c>
      <c r="CC274" s="7">
        <f t="shared" si="283"/>
        <v>2148.5969966082753</v>
      </c>
      <c r="CD274" s="65">
        <f t="shared" si="284"/>
        <v>7.0000000000000007E-2</v>
      </c>
      <c r="CE274" s="7">
        <f t="shared" si="306"/>
        <v>401422.02883215033</v>
      </c>
      <c r="CF274" s="7">
        <f t="shared" si="307"/>
        <v>960689.0264879195</v>
      </c>
      <c r="CG274" s="7">
        <f t="shared" si="285"/>
        <v>365377.97116785002</v>
      </c>
      <c r="CH274" s="7">
        <f t="shared" si="261"/>
        <v>1362111.0553200699</v>
      </c>
    </row>
    <row r="275" spans="10:86" x14ac:dyDescent="0.3">
      <c r="J275">
        <v>268</v>
      </c>
      <c r="K275" s="160">
        <v>52994</v>
      </c>
      <c r="L275" s="7">
        <f t="shared" si="262"/>
        <v>394847.43757242913</v>
      </c>
      <c r="M275" s="7">
        <f t="shared" si="263"/>
        <v>5760.7123198624959</v>
      </c>
      <c r="N275" s="7">
        <f t="shared" si="248"/>
        <v>3046.1361865520457</v>
      </c>
      <c r="O275" s="65">
        <f t="shared" si="249"/>
        <v>9.2576602404616862E-2</v>
      </c>
      <c r="P275" s="7">
        <f t="shared" si="250"/>
        <v>2714.5761333104501</v>
      </c>
      <c r="Q275" s="65">
        <f t="shared" si="251"/>
        <v>8.2500000000000004E-2</v>
      </c>
      <c r="R275" s="7">
        <f t="shared" si="264"/>
        <v>374998.69861412235</v>
      </c>
      <c r="S275" s="7">
        <f t="shared" si="265"/>
        <v>1168872.2031090276</v>
      </c>
      <c r="T275" s="7">
        <f t="shared" si="252"/>
        <v>391801.30138587707</v>
      </c>
      <c r="U275" s="7">
        <f t="shared" si="253"/>
        <v>1543870.9017231499</v>
      </c>
      <c r="W275">
        <v>268</v>
      </c>
      <c r="X275" s="160">
        <v>52994</v>
      </c>
      <c r="Y275" s="7">
        <f t="shared" si="266"/>
        <v>389028.70717740466</v>
      </c>
      <c r="Z275" s="7">
        <f t="shared" si="286"/>
        <v>5626.5067525070672</v>
      </c>
      <c r="AA275" s="7">
        <f t="shared" si="254"/>
        <v>3032.9820379910361</v>
      </c>
      <c r="AB275" s="65">
        <f t="shared" si="267"/>
        <v>9.3555523755462208E-2</v>
      </c>
      <c r="AC275" s="7">
        <f t="shared" si="268"/>
        <v>2593.5247145160311</v>
      </c>
      <c r="AD275" s="65">
        <f t="shared" si="255"/>
        <v>7.9999999999999988E-2</v>
      </c>
      <c r="AE275" s="7">
        <f t="shared" si="269"/>
        <v>380804.27486058691</v>
      </c>
      <c r="AF275" s="7">
        <f t="shared" si="287"/>
        <v>1127099.5348113079</v>
      </c>
      <c r="AG275" s="7">
        <f t="shared" si="256"/>
        <v>385995.72513941361</v>
      </c>
      <c r="AH275" s="7">
        <f t="shared" si="257"/>
        <v>1507903.8096718949</v>
      </c>
      <c r="AJ275">
        <v>268</v>
      </c>
      <c r="AK275" s="160">
        <v>52994</v>
      </c>
      <c r="AL275" s="7">
        <f t="shared" si="288"/>
        <v>383170.01698932756</v>
      </c>
      <c r="AM275" s="7">
        <f t="shared" si="289"/>
        <v>5493.4490989467549</v>
      </c>
      <c r="AN275" s="7">
        <f t="shared" si="290"/>
        <v>3018.8094058906813</v>
      </c>
      <c r="AO275" s="65">
        <f t="shared" si="270"/>
        <v>9.454213864467681E-2</v>
      </c>
      <c r="AP275" s="7">
        <f t="shared" si="271"/>
        <v>2474.6396930560736</v>
      </c>
      <c r="AQ275" s="65">
        <f t="shared" si="272"/>
        <v>7.7499999999999986E-2</v>
      </c>
      <c r="AR275" s="7">
        <f t="shared" si="291"/>
        <v>386648.79241656302</v>
      </c>
      <c r="AS275" s="7">
        <f t="shared" si="292"/>
        <v>1085595.5661011671</v>
      </c>
      <c r="AT275" s="7">
        <f t="shared" si="273"/>
        <v>380151.20758343686</v>
      </c>
      <c r="AU275" s="7">
        <f t="shared" si="258"/>
        <v>1472244.3585177301</v>
      </c>
      <c r="AW275">
        <v>268</v>
      </c>
      <c r="AX275" s="160">
        <v>52994</v>
      </c>
      <c r="AY275" s="7">
        <f t="shared" si="293"/>
        <v>377273.68936499336</v>
      </c>
      <c r="AZ275" s="7">
        <f t="shared" si="294"/>
        <v>5361.5768515826985</v>
      </c>
      <c r="BA275" s="7">
        <f t="shared" si="295"/>
        <v>3003.6162930514902</v>
      </c>
      <c r="BB275" s="65">
        <f t="shared" si="274"/>
        <v>9.5536467378056961E-2</v>
      </c>
      <c r="BC275" s="7">
        <f t="shared" si="275"/>
        <v>2357.9605585312083</v>
      </c>
      <c r="BD275" s="65">
        <f t="shared" si="276"/>
        <v>7.4999999999999997E-2</v>
      </c>
      <c r="BE275" s="7">
        <f t="shared" si="296"/>
        <v>392529.92692805792</v>
      </c>
      <c r="BF275" s="7">
        <f t="shared" si="297"/>
        <v>1044372.669296106</v>
      </c>
      <c r="BG275" s="7">
        <f t="shared" si="277"/>
        <v>374270.07307194185</v>
      </c>
      <c r="BH275" s="7">
        <f t="shared" si="259"/>
        <v>1436902.5962241639</v>
      </c>
      <c r="BJ275">
        <v>268</v>
      </c>
      <c r="BK275" s="160">
        <v>52994</v>
      </c>
      <c r="BL275" s="7">
        <f t="shared" si="298"/>
        <v>371342.15894848108</v>
      </c>
      <c r="BM275" s="7">
        <f t="shared" si="299"/>
        <v>5230.927715470877</v>
      </c>
      <c r="BN275" s="7">
        <f t="shared" si="300"/>
        <v>2987.4021718238041</v>
      </c>
      <c r="BO275" s="65">
        <f t="shared" si="278"/>
        <v>9.6538529757563052E-2</v>
      </c>
      <c r="BP275" s="7">
        <f t="shared" si="279"/>
        <v>2243.5255436470729</v>
      </c>
      <c r="BQ275" s="65">
        <f t="shared" si="280"/>
        <v>7.2499999999999981E-2</v>
      </c>
      <c r="BR275" s="7">
        <f t="shared" si="301"/>
        <v>398445.24322334252</v>
      </c>
      <c r="BS275" s="7">
        <f t="shared" si="302"/>
        <v>1003443.3845228519</v>
      </c>
      <c r="BT275" s="7">
        <f t="shared" si="281"/>
        <v>368354.7567766573</v>
      </c>
      <c r="BU275" s="7">
        <f t="shared" si="260"/>
        <v>1401888.6277461944</v>
      </c>
      <c r="BW275">
        <v>268</v>
      </c>
      <c r="BX275" s="160">
        <v>52994</v>
      </c>
      <c r="BY275" s="7">
        <f t="shared" si="303"/>
        <v>365377.97116785002</v>
      </c>
      <c r="BZ275" s="7">
        <f t="shared" si="304"/>
        <v>5101.5395330339725</v>
      </c>
      <c r="CA275" s="7">
        <f t="shared" si="305"/>
        <v>2970.1680345548471</v>
      </c>
      <c r="CB275" s="65">
        <f t="shared" si="282"/>
        <v>9.7548345076021767E-2</v>
      </c>
      <c r="CC275" s="7">
        <f t="shared" si="283"/>
        <v>2131.3714984791254</v>
      </c>
      <c r="CD275" s="65">
        <f t="shared" si="284"/>
        <v>7.0000000000000007E-2</v>
      </c>
      <c r="CE275" s="7">
        <f t="shared" si="306"/>
        <v>404392.1968667052</v>
      </c>
      <c r="CF275" s="7">
        <f t="shared" si="307"/>
        <v>962820.39798639866</v>
      </c>
      <c r="CG275" s="7">
        <f t="shared" si="285"/>
        <v>362407.80313329515</v>
      </c>
      <c r="CH275" s="7">
        <f t="shared" si="261"/>
        <v>1367212.5948531039</v>
      </c>
    </row>
    <row r="276" spans="10:86" x14ac:dyDescent="0.3">
      <c r="J276">
        <v>269</v>
      </c>
      <c r="K276" s="160">
        <v>53022</v>
      </c>
      <c r="L276" s="7">
        <f t="shared" si="262"/>
        <v>391801.30138587707</v>
      </c>
      <c r="M276" s="7">
        <f t="shared" si="263"/>
        <v>5760.7123198624959</v>
      </c>
      <c r="N276" s="7">
        <f t="shared" si="248"/>
        <v>3067.0783728345909</v>
      </c>
      <c r="O276" s="65">
        <f t="shared" si="249"/>
        <v>9.3937769843614322E-2</v>
      </c>
      <c r="P276" s="7">
        <f t="shared" si="250"/>
        <v>2693.6339470279049</v>
      </c>
      <c r="Q276" s="65">
        <f t="shared" si="251"/>
        <v>8.2500000000000004E-2</v>
      </c>
      <c r="R276" s="7">
        <f t="shared" si="264"/>
        <v>378065.77698695695</v>
      </c>
      <c r="S276" s="7">
        <f t="shared" si="265"/>
        <v>1171565.8370560554</v>
      </c>
      <c r="T276" s="7">
        <f t="shared" si="252"/>
        <v>388734.22301304247</v>
      </c>
      <c r="U276" s="7">
        <f t="shared" si="253"/>
        <v>1549631.6140430123</v>
      </c>
      <c r="W276">
        <v>269</v>
      </c>
      <c r="X276" s="160">
        <v>53022</v>
      </c>
      <c r="Y276" s="7">
        <f t="shared" si="266"/>
        <v>385995.72513941361</v>
      </c>
      <c r="Z276" s="7">
        <f t="shared" si="286"/>
        <v>5626.5067525070672</v>
      </c>
      <c r="AA276" s="7">
        <f t="shared" si="254"/>
        <v>3053.2019182443096</v>
      </c>
      <c r="AB276" s="65">
        <f t="shared" si="267"/>
        <v>9.4919245558221343E-2</v>
      </c>
      <c r="AC276" s="7">
        <f t="shared" si="268"/>
        <v>2573.3048342627576</v>
      </c>
      <c r="AD276" s="65">
        <f t="shared" si="255"/>
        <v>0.08</v>
      </c>
      <c r="AE276" s="7">
        <f t="shared" si="269"/>
        <v>383857.47677883122</v>
      </c>
      <c r="AF276" s="7">
        <f t="shared" si="287"/>
        <v>1129672.8396455706</v>
      </c>
      <c r="AG276" s="7">
        <f t="shared" si="256"/>
        <v>382942.52322116931</v>
      </c>
      <c r="AH276" s="7">
        <f t="shared" si="257"/>
        <v>1513530.3164244019</v>
      </c>
      <c r="AJ276">
        <v>269</v>
      </c>
      <c r="AK276" s="160">
        <v>53022</v>
      </c>
      <c r="AL276" s="7">
        <f t="shared" si="288"/>
        <v>380151.20758343686</v>
      </c>
      <c r="AM276" s="7">
        <f t="shared" si="289"/>
        <v>5493.4490989467549</v>
      </c>
      <c r="AN276" s="7">
        <f t="shared" si="290"/>
        <v>3038.3058833037253</v>
      </c>
      <c r="AO276" s="65">
        <f t="shared" si="270"/>
        <v>9.5908338241020616E-2</v>
      </c>
      <c r="AP276" s="7">
        <f t="shared" si="271"/>
        <v>2455.1432156430296</v>
      </c>
      <c r="AQ276" s="65">
        <f t="shared" si="272"/>
        <v>7.7499999999999999E-2</v>
      </c>
      <c r="AR276" s="7">
        <f t="shared" si="291"/>
        <v>389687.09829986678</v>
      </c>
      <c r="AS276" s="7">
        <f t="shared" si="292"/>
        <v>1088050.7093168101</v>
      </c>
      <c r="AT276" s="7">
        <f t="shared" si="273"/>
        <v>377112.90170013311</v>
      </c>
      <c r="AU276" s="7">
        <f t="shared" si="258"/>
        <v>1477737.8076166769</v>
      </c>
      <c r="AW276">
        <v>269</v>
      </c>
      <c r="AX276" s="160">
        <v>53022</v>
      </c>
      <c r="AY276" s="7">
        <f t="shared" si="293"/>
        <v>374270.07307194185</v>
      </c>
      <c r="AZ276" s="7">
        <f t="shared" si="294"/>
        <v>5361.5768515826985</v>
      </c>
      <c r="BA276" s="7">
        <f t="shared" si="295"/>
        <v>3022.3888948830622</v>
      </c>
      <c r="BB276" s="65">
        <f t="shared" si="274"/>
        <v>9.6905067618444654E-2</v>
      </c>
      <c r="BC276" s="7">
        <f t="shared" si="275"/>
        <v>2339.1879566996363</v>
      </c>
      <c r="BD276" s="65">
        <f t="shared" si="276"/>
        <v>7.4999999999999997E-2</v>
      </c>
      <c r="BE276" s="7">
        <f t="shared" si="296"/>
        <v>395552.31582294096</v>
      </c>
      <c r="BF276" s="7">
        <f t="shared" si="297"/>
        <v>1046711.8572528056</v>
      </c>
      <c r="BG276" s="7">
        <f t="shared" si="277"/>
        <v>371247.68417705881</v>
      </c>
      <c r="BH276" s="7">
        <f t="shared" si="259"/>
        <v>1442264.1730757465</v>
      </c>
      <c r="BJ276">
        <v>269</v>
      </c>
      <c r="BK276" s="160">
        <v>53022</v>
      </c>
      <c r="BL276" s="7">
        <f t="shared" si="298"/>
        <v>368354.7567766573</v>
      </c>
      <c r="BM276" s="7">
        <f t="shared" si="299"/>
        <v>5230.927715470877</v>
      </c>
      <c r="BN276" s="7">
        <f t="shared" si="300"/>
        <v>3005.4510599452392</v>
      </c>
      <c r="BO276" s="65">
        <f t="shared" si="278"/>
        <v>9.7909452927766136E-2</v>
      </c>
      <c r="BP276" s="7">
        <f t="shared" si="279"/>
        <v>2225.4766555256379</v>
      </c>
      <c r="BQ276" s="65">
        <f t="shared" si="280"/>
        <v>7.2499999999999995E-2</v>
      </c>
      <c r="BR276" s="7">
        <f t="shared" si="301"/>
        <v>401450.69428328774</v>
      </c>
      <c r="BS276" s="7">
        <f t="shared" si="302"/>
        <v>1005668.8611783775</v>
      </c>
      <c r="BT276" s="7">
        <f t="shared" si="281"/>
        <v>365349.30571671209</v>
      </c>
      <c r="BU276" s="7">
        <f t="shared" si="260"/>
        <v>1407119.5554616651</v>
      </c>
      <c r="BW276">
        <v>269</v>
      </c>
      <c r="BX276" s="160">
        <v>53022</v>
      </c>
      <c r="BY276" s="7">
        <f t="shared" si="303"/>
        <v>362407.80313329515</v>
      </c>
      <c r="BZ276" s="7">
        <f t="shared" si="304"/>
        <v>5101.5395330339725</v>
      </c>
      <c r="CA276" s="7">
        <f t="shared" si="305"/>
        <v>2987.4940147564175</v>
      </c>
      <c r="CB276" s="65">
        <f t="shared" si="282"/>
        <v>9.8921512912047455E-2</v>
      </c>
      <c r="CC276" s="7">
        <f t="shared" si="283"/>
        <v>2114.0455182775549</v>
      </c>
      <c r="CD276" s="65">
        <f t="shared" si="284"/>
        <v>6.9999999999999993E-2</v>
      </c>
      <c r="CE276" s="7">
        <f t="shared" si="306"/>
        <v>407379.6908814616</v>
      </c>
      <c r="CF276" s="7">
        <f t="shared" si="307"/>
        <v>964934.44350467622</v>
      </c>
      <c r="CG276" s="7">
        <f t="shared" si="285"/>
        <v>359420.30911853875</v>
      </c>
      <c r="CH276" s="7">
        <f t="shared" si="261"/>
        <v>1372314.1343861378</v>
      </c>
    </row>
    <row r="277" spans="10:86" x14ac:dyDescent="0.3">
      <c r="J277">
        <v>270</v>
      </c>
      <c r="K277" s="160">
        <v>53053</v>
      </c>
      <c r="L277" s="7">
        <f t="shared" si="262"/>
        <v>388734.22301304247</v>
      </c>
      <c r="M277" s="7">
        <f t="shared" si="263"/>
        <v>5760.7123198624959</v>
      </c>
      <c r="N277" s="7">
        <f t="shared" si="248"/>
        <v>3088.1645366478288</v>
      </c>
      <c r="O277" s="65">
        <f t="shared" si="249"/>
        <v>9.5329848122300803E-2</v>
      </c>
      <c r="P277" s="7">
        <f t="shared" si="250"/>
        <v>2672.5477832146671</v>
      </c>
      <c r="Q277" s="65">
        <f t="shared" si="251"/>
        <v>8.2500000000000004E-2</v>
      </c>
      <c r="R277" s="7">
        <f t="shared" si="264"/>
        <v>381153.94152360479</v>
      </c>
      <c r="S277" s="7">
        <f t="shared" si="265"/>
        <v>1174238.38483927</v>
      </c>
      <c r="T277" s="7">
        <f t="shared" si="252"/>
        <v>385646.05847639462</v>
      </c>
      <c r="U277" s="7">
        <f t="shared" si="253"/>
        <v>1555392.3263628748</v>
      </c>
      <c r="W277">
        <v>270</v>
      </c>
      <c r="X277" s="160">
        <v>53053</v>
      </c>
      <c r="Y277" s="7">
        <f t="shared" si="266"/>
        <v>382942.52322116931</v>
      </c>
      <c r="Z277" s="7">
        <f t="shared" si="286"/>
        <v>5626.5067525070672</v>
      </c>
      <c r="AA277" s="7">
        <f t="shared" si="254"/>
        <v>3073.5565976992716</v>
      </c>
      <c r="AB277" s="65">
        <f t="shared" si="267"/>
        <v>9.6313877242328566E-2</v>
      </c>
      <c r="AC277" s="7">
        <f t="shared" si="268"/>
        <v>2552.9501548077956</v>
      </c>
      <c r="AD277" s="65">
        <f t="shared" si="255"/>
        <v>0.08</v>
      </c>
      <c r="AE277" s="7">
        <f t="shared" si="269"/>
        <v>386931.03337653051</v>
      </c>
      <c r="AF277" s="7">
        <f t="shared" si="287"/>
        <v>1132225.7898003785</v>
      </c>
      <c r="AG277" s="7">
        <f t="shared" si="256"/>
        <v>379868.96662347001</v>
      </c>
      <c r="AH277" s="7">
        <f t="shared" si="257"/>
        <v>1519156.823176909</v>
      </c>
      <c r="AJ277">
        <v>270</v>
      </c>
      <c r="AK277" s="160">
        <v>53053</v>
      </c>
      <c r="AL277" s="7">
        <f t="shared" si="288"/>
        <v>377112.90170013311</v>
      </c>
      <c r="AM277" s="7">
        <f t="shared" si="289"/>
        <v>5493.4490989467549</v>
      </c>
      <c r="AN277" s="7">
        <f t="shared" si="290"/>
        <v>3057.9282754667288</v>
      </c>
      <c r="AO277" s="65">
        <f t="shared" si="270"/>
        <v>9.7305446565653236E-2</v>
      </c>
      <c r="AP277" s="7">
        <f t="shared" si="271"/>
        <v>2435.5208234800261</v>
      </c>
      <c r="AQ277" s="65">
        <f t="shared" si="272"/>
        <v>7.7499999999999986E-2</v>
      </c>
      <c r="AR277" s="7">
        <f t="shared" si="291"/>
        <v>392745.0265753335</v>
      </c>
      <c r="AS277" s="7">
        <f t="shared" si="292"/>
        <v>1090486.2301402902</v>
      </c>
      <c r="AT277" s="7">
        <f t="shared" si="273"/>
        <v>374054.97342466639</v>
      </c>
      <c r="AU277" s="7">
        <f t="shared" si="258"/>
        <v>1483231.2567156237</v>
      </c>
      <c r="AW277">
        <v>270</v>
      </c>
      <c r="AX277" s="160">
        <v>53053</v>
      </c>
      <c r="AY277" s="7">
        <f t="shared" si="293"/>
        <v>371247.68417705881</v>
      </c>
      <c r="AZ277" s="7">
        <f t="shared" si="294"/>
        <v>5361.5768515826985</v>
      </c>
      <c r="BA277" s="7">
        <f t="shared" si="295"/>
        <v>3041.2788254760812</v>
      </c>
      <c r="BB277" s="65">
        <f t="shared" si="274"/>
        <v>9.8304575250379972E-2</v>
      </c>
      <c r="BC277" s="7">
        <f t="shared" si="275"/>
        <v>2320.2980261066173</v>
      </c>
      <c r="BD277" s="65">
        <f t="shared" si="276"/>
        <v>7.4999999999999997E-2</v>
      </c>
      <c r="BE277" s="7">
        <f t="shared" si="296"/>
        <v>398593.59464841703</v>
      </c>
      <c r="BF277" s="7">
        <f t="shared" si="297"/>
        <v>1049032.1552789123</v>
      </c>
      <c r="BG277" s="7">
        <f t="shared" si="277"/>
        <v>368206.40535158274</v>
      </c>
      <c r="BH277" s="7">
        <f t="shared" si="259"/>
        <v>1447625.7499273294</v>
      </c>
      <c r="BJ277">
        <v>270</v>
      </c>
      <c r="BK277" s="160">
        <v>53053</v>
      </c>
      <c r="BL277" s="7">
        <f t="shared" si="298"/>
        <v>365349.30571671209</v>
      </c>
      <c r="BM277" s="7">
        <f t="shared" si="299"/>
        <v>5230.927715470877</v>
      </c>
      <c r="BN277" s="7">
        <f t="shared" si="300"/>
        <v>3023.6089934324082</v>
      </c>
      <c r="BO277" s="65">
        <f t="shared" si="278"/>
        <v>9.9311281979888533E-2</v>
      </c>
      <c r="BP277" s="7">
        <f t="shared" si="279"/>
        <v>2207.3187220384689</v>
      </c>
      <c r="BQ277" s="65">
        <f t="shared" si="280"/>
        <v>7.2499999999999995E-2</v>
      </c>
      <c r="BR277" s="7">
        <f t="shared" si="301"/>
        <v>404474.30327672017</v>
      </c>
      <c r="BS277" s="7">
        <f t="shared" si="302"/>
        <v>1007876.1799004159</v>
      </c>
      <c r="BT277" s="7">
        <f t="shared" si="281"/>
        <v>362325.69672327966</v>
      </c>
      <c r="BU277" s="7">
        <f t="shared" si="260"/>
        <v>1412350.4831771362</v>
      </c>
      <c r="BW277">
        <v>270</v>
      </c>
      <c r="BX277" s="160">
        <v>53053</v>
      </c>
      <c r="BY277" s="7">
        <f t="shared" si="303"/>
        <v>359420.30911853875</v>
      </c>
      <c r="BZ277" s="7">
        <f t="shared" si="304"/>
        <v>5101.5395330339725</v>
      </c>
      <c r="CA277" s="7">
        <f t="shared" si="305"/>
        <v>3004.9210631758297</v>
      </c>
      <c r="CB277" s="65">
        <f t="shared" si="282"/>
        <v>0.10032558495802052</v>
      </c>
      <c r="CC277" s="7">
        <f t="shared" si="283"/>
        <v>2096.6184698581428</v>
      </c>
      <c r="CD277" s="65">
        <f t="shared" si="284"/>
        <v>7.0000000000000007E-2</v>
      </c>
      <c r="CE277" s="7">
        <f t="shared" si="306"/>
        <v>410384.61194463744</v>
      </c>
      <c r="CF277" s="7">
        <f t="shared" si="307"/>
        <v>967031.06197453442</v>
      </c>
      <c r="CG277" s="7">
        <f t="shared" si="285"/>
        <v>356415.38805536291</v>
      </c>
      <c r="CH277" s="7">
        <f t="shared" si="261"/>
        <v>1377415.6739191718</v>
      </c>
    </row>
    <row r="278" spans="10:86" x14ac:dyDescent="0.3">
      <c r="J278">
        <v>271</v>
      </c>
      <c r="K278" s="160">
        <v>53083</v>
      </c>
      <c r="L278" s="7">
        <f t="shared" si="262"/>
        <v>385646.05847639462</v>
      </c>
      <c r="M278" s="7">
        <f t="shared" si="263"/>
        <v>5760.7123198624959</v>
      </c>
      <c r="N278" s="7">
        <f t="shared" si="248"/>
        <v>3109.3956678372829</v>
      </c>
      <c r="O278" s="65">
        <f t="shared" si="249"/>
        <v>9.6753868460271841E-2</v>
      </c>
      <c r="P278" s="7">
        <f t="shared" si="250"/>
        <v>2651.316652025213</v>
      </c>
      <c r="Q278" s="65">
        <f t="shared" si="251"/>
        <v>8.2500000000000004E-2</v>
      </c>
      <c r="R278" s="7">
        <f t="shared" si="264"/>
        <v>384263.33719144209</v>
      </c>
      <c r="S278" s="7">
        <f t="shared" si="265"/>
        <v>1176889.7014912954</v>
      </c>
      <c r="T278" s="7">
        <f t="shared" si="252"/>
        <v>382536.66280855733</v>
      </c>
      <c r="U278" s="7">
        <f t="shared" si="253"/>
        <v>1561153.0386827374</v>
      </c>
      <c r="W278">
        <v>271</v>
      </c>
      <c r="X278" s="160">
        <v>53083</v>
      </c>
      <c r="Y278" s="7">
        <f t="shared" si="266"/>
        <v>379868.96662347001</v>
      </c>
      <c r="Z278" s="7">
        <f t="shared" si="286"/>
        <v>5626.5067525070672</v>
      </c>
      <c r="AA278" s="7">
        <f t="shared" si="254"/>
        <v>3094.046975017267</v>
      </c>
      <c r="AB278" s="65">
        <f t="shared" si="267"/>
        <v>9.7740449898370912E-2</v>
      </c>
      <c r="AC278" s="7">
        <f t="shared" si="268"/>
        <v>2532.4597774898002</v>
      </c>
      <c r="AD278" s="65">
        <f t="shared" si="255"/>
        <v>0.08</v>
      </c>
      <c r="AE278" s="7">
        <f t="shared" si="269"/>
        <v>390025.0803515478</v>
      </c>
      <c r="AF278" s="7">
        <f t="shared" si="287"/>
        <v>1134758.2495778683</v>
      </c>
      <c r="AG278" s="7">
        <f t="shared" si="256"/>
        <v>376774.91964845272</v>
      </c>
      <c r="AH278" s="7">
        <f t="shared" si="257"/>
        <v>1524783.3299294161</v>
      </c>
      <c r="AJ278">
        <v>271</v>
      </c>
      <c r="AK278" s="160">
        <v>53083</v>
      </c>
      <c r="AL278" s="7">
        <f t="shared" si="288"/>
        <v>374054.97342466639</v>
      </c>
      <c r="AM278" s="7">
        <f t="shared" si="289"/>
        <v>5493.4490989467549</v>
      </c>
      <c r="AN278" s="7">
        <f t="shared" si="290"/>
        <v>3077.6773955791177</v>
      </c>
      <c r="AO278" s="65">
        <f t="shared" si="270"/>
        <v>9.8734494581950646E-2</v>
      </c>
      <c r="AP278" s="7">
        <f t="shared" si="271"/>
        <v>2415.7717033676372</v>
      </c>
      <c r="AQ278" s="65">
        <f t="shared" si="272"/>
        <v>7.7499999999999999E-2</v>
      </c>
      <c r="AR278" s="7">
        <f t="shared" si="291"/>
        <v>395822.70397091261</v>
      </c>
      <c r="AS278" s="7">
        <f t="shared" si="292"/>
        <v>1092902.0018436578</v>
      </c>
      <c r="AT278" s="7">
        <f t="shared" si="273"/>
        <v>370977.29602908727</v>
      </c>
      <c r="AU278" s="7">
        <f t="shared" si="258"/>
        <v>1488724.7058145704</v>
      </c>
      <c r="AW278">
        <v>271</v>
      </c>
      <c r="AX278" s="160">
        <v>53083</v>
      </c>
      <c r="AY278" s="7">
        <f t="shared" si="293"/>
        <v>368206.40535158274</v>
      </c>
      <c r="AZ278" s="7">
        <f t="shared" si="294"/>
        <v>5361.5768515826985</v>
      </c>
      <c r="BA278" s="7">
        <f t="shared" si="295"/>
        <v>3060.2868181353065</v>
      </c>
      <c r="BB278" s="65">
        <f t="shared" si="274"/>
        <v>9.9736021111740875E-2</v>
      </c>
      <c r="BC278" s="7">
        <f t="shared" si="275"/>
        <v>2301.290033447392</v>
      </c>
      <c r="BD278" s="65">
        <f t="shared" si="276"/>
        <v>7.4999999999999997E-2</v>
      </c>
      <c r="BE278" s="7">
        <f t="shared" si="296"/>
        <v>401653.88146655232</v>
      </c>
      <c r="BF278" s="7">
        <f t="shared" si="297"/>
        <v>1051333.4453123596</v>
      </c>
      <c r="BG278" s="7">
        <f t="shared" si="277"/>
        <v>365146.11853344744</v>
      </c>
      <c r="BH278" s="7">
        <f t="shared" si="259"/>
        <v>1452987.326778912</v>
      </c>
      <c r="BJ278">
        <v>271</v>
      </c>
      <c r="BK278" s="160">
        <v>53083</v>
      </c>
      <c r="BL278" s="7">
        <f t="shared" si="298"/>
        <v>362325.69672327966</v>
      </c>
      <c r="BM278" s="7">
        <f t="shared" si="299"/>
        <v>5230.927715470877</v>
      </c>
      <c r="BN278" s="7">
        <f t="shared" si="300"/>
        <v>3041.8766311010627</v>
      </c>
      <c r="BO278" s="65">
        <f t="shared" si="278"/>
        <v>0.10074504762793834</v>
      </c>
      <c r="BP278" s="7">
        <f t="shared" si="279"/>
        <v>2189.0510843698144</v>
      </c>
      <c r="BQ278" s="65">
        <f t="shared" si="280"/>
        <v>7.2499999999999981E-2</v>
      </c>
      <c r="BR278" s="7">
        <f t="shared" si="301"/>
        <v>407516.17990782124</v>
      </c>
      <c r="BS278" s="7">
        <f t="shared" si="302"/>
        <v>1010065.2309847857</v>
      </c>
      <c r="BT278" s="7">
        <f t="shared" si="281"/>
        <v>359283.82009217859</v>
      </c>
      <c r="BU278" s="7">
        <f t="shared" si="260"/>
        <v>1417581.4108926069</v>
      </c>
      <c r="BW278">
        <v>271</v>
      </c>
      <c r="BX278" s="160">
        <v>53083</v>
      </c>
      <c r="BY278" s="7">
        <f t="shared" si="303"/>
        <v>356415.38805536291</v>
      </c>
      <c r="BZ278" s="7">
        <f t="shared" si="304"/>
        <v>5101.5395330339725</v>
      </c>
      <c r="CA278" s="7">
        <f t="shared" si="305"/>
        <v>3022.4497693776889</v>
      </c>
      <c r="CB278" s="65">
        <f t="shared" si="282"/>
        <v>0.10176159180562219</v>
      </c>
      <c r="CC278" s="7">
        <f t="shared" si="283"/>
        <v>2079.0897636562836</v>
      </c>
      <c r="CD278" s="65">
        <f t="shared" si="284"/>
        <v>6.9999999999999993E-2</v>
      </c>
      <c r="CE278" s="7">
        <f t="shared" si="306"/>
        <v>413407.06171401514</v>
      </c>
      <c r="CF278" s="7">
        <f t="shared" si="307"/>
        <v>969110.15173819067</v>
      </c>
      <c r="CG278" s="7">
        <f t="shared" si="285"/>
        <v>353392.9382859852</v>
      </c>
      <c r="CH278" s="7">
        <f t="shared" si="261"/>
        <v>1382517.2134522058</v>
      </c>
    </row>
    <row r="279" spans="10:86" x14ac:dyDescent="0.3">
      <c r="J279">
        <v>272</v>
      </c>
      <c r="K279" s="160">
        <v>53114</v>
      </c>
      <c r="L279" s="7">
        <f t="shared" si="262"/>
        <v>382536.66280855733</v>
      </c>
      <c r="M279" s="7">
        <f t="shared" si="263"/>
        <v>5760.7123198624959</v>
      </c>
      <c r="N279" s="7">
        <f t="shared" si="248"/>
        <v>3130.7727630536642</v>
      </c>
      <c r="O279" s="65">
        <f t="shared" si="249"/>
        <v>9.8210908415452269E-2</v>
      </c>
      <c r="P279" s="7">
        <f t="shared" si="250"/>
        <v>2629.9395568088316</v>
      </c>
      <c r="Q279" s="65">
        <f t="shared" si="251"/>
        <v>8.2500000000000004E-2</v>
      </c>
      <c r="R279" s="7">
        <f t="shared" si="264"/>
        <v>387394.10995449574</v>
      </c>
      <c r="S279" s="7">
        <f t="shared" si="265"/>
        <v>1179519.6410481043</v>
      </c>
      <c r="T279" s="7">
        <f t="shared" si="252"/>
        <v>379405.89004550368</v>
      </c>
      <c r="U279" s="7">
        <f t="shared" si="253"/>
        <v>1566913.7510026</v>
      </c>
      <c r="W279">
        <v>272</v>
      </c>
      <c r="X279" s="160">
        <v>53114</v>
      </c>
      <c r="Y279" s="7">
        <f t="shared" si="266"/>
        <v>376774.91964845272</v>
      </c>
      <c r="Z279" s="7">
        <f t="shared" si="286"/>
        <v>5626.5067525070672</v>
      </c>
      <c r="AA279" s="7">
        <f t="shared" si="254"/>
        <v>3114.6739548507157</v>
      </c>
      <c r="AB279" s="65">
        <f t="shared" si="267"/>
        <v>9.9200040950395779E-2</v>
      </c>
      <c r="AC279" s="7">
        <f t="shared" si="268"/>
        <v>2511.8327976563514</v>
      </c>
      <c r="AD279" s="65">
        <f t="shared" si="255"/>
        <v>7.9999999999999988E-2</v>
      </c>
      <c r="AE279" s="7">
        <f t="shared" si="269"/>
        <v>393139.75430639851</v>
      </c>
      <c r="AF279" s="7">
        <f t="shared" si="287"/>
        <v>1137270.0823755246</v>
      </c>
      <c r="AG279" s="7">
        <f t="shared" si="256"/>
        <v>373660.24569360202</v>
      </c>
      <c r="AH279" s="7">
        <f t="shared" si="257"/>
        <v>1530409.8366819231</v>
      </c>
      <c r="AJ279">
        <v>272</v>
      </c>
      <c r="AK279" s="160">
        <v>53114</v>
      </c>
      <c r="AL279" s="7">
        <f t="shared" si="288"/>
        <v>370977.29602908727</v>
      </c>
      <c r="AM279" s="7">
        <f t="shared" si="289"/>
        <v>5493.4490989467549</v>
      </c>
      <c r="AN279" s="7">
        <f t="shared" si="290"/>
        <v>3097.5540620922329</v>
      </c>
      <c r="AO279" s="65">
        <f t="shared" si="270"/>
        <v>0.10019655958188975</v>
      </c>
      <c r="AP279" s="7">
        <f t="shared" si="271"/>
        <v>2395.895036854522</v>
      </c>
      <c r="AQ279" s="65">
        <f t="shared" si="272"/>
        <v>7.7499999999999999E-2</v>
      </c>
      <c r="AR279" s="7">
        <f t="shared" si="291"/>
        <v>398920.25803300482</v>
      </c>
      <c r="AS279" s="7">
        <f t="shared" si="292"/>
        <v>1095297.8968805124</v>
      </c>
      <c r="AT279" s="7">
        <f t="shared" si="273"/>
        <v>367879.74196699506</v>
      </c>
      <c r="AU279" s="7">
        <f t="shared" si="258"/>
        <v>1494218.1549135172</v>
      </c>
      <c r="AW279">
        <v>272</v>
      </c>
      <c r="AX279" s="160">
        <v>53114</v>
      </c>
      <c r="AY279" s="7">
        <f t="shared" si="293"/>
        <v>365146.11853344744</v>
      </c>
      <c r="AZ279" s="7">
        <f t="shared" si="294"/>
        <v>5361.5768515826985</v>
      </c>
      <c r="BA279" s="7">
        <f t="shared" si="295"/>
        <v>3079.413610748652</v>
      </c>
      <c r="BB279" s="65">
        <f t="shared" si="274"/>
        <v>0.10120048236415508</v>
      </c>
      <c r="BC279" s="7">
        <f t="shared" si="275"/>
        <v>2282.1632408340465</v>
      </c>
      <c r="BD279" s="65">
        <f t="shared" si="276"/>
        <v>7.5000000000000011E-2</v>
      </c>
      <c r="BE279" s="7">
        <f t="shared" si="296"/>
        <v>404733.29507730098</v>
      </c>
      <c r="BF279" s="7">
        <f t="shared" si="297"/>
        <v>1053615.6085531937</v>
      </c>
      <c r="BG279" s="7">
        <f t="shared" si="277"/>
        <v>362066.70492269879</v>
      </c>
      <c r="BH279" s="7">
        <f t="shared" si="259"/>
        <v>1458348.9036304946</v>
      </c>
      <c r="BJ279">
        <v>272</v>
      </c>
      <c r="BK279" s="160">
        <v>53114</v>
      </c>
      <c r="BL279" s="7">
        <f t="shared" si="298"/>
        <v>359283.82009217859</v>
      </c>
      <c r="BM279" s="7">
        <f t="shared" si="299"/>
        <v>5230.927715470877</v>
      </c>
      <c r="BN279" s="7">
        <f t="shared" si="300"/>
        <v>3060.2546357472979</v>
      </c>
      <c r="BO279" s="65">
        <f t="shared" si="278"/>
        <v>0.10221182690482926</v>
      </c>
      <c r="BP279" s="7">
        <f t="shared" si="279"/>
        <v>2170.6730797235791</v>
      </c>
      <c r="BQ279" s="65">
        <f t="shared" si="280"/>
        <v>7.2500000000000009E-2</v>
      </c>
      <c r="BR279" s="7">
        <f t="shared" si="301"/>
        <v>410576.43454356852</v>
      </c>
      <c r="BS279" s="7">
        <f t="shared" si="302"/>
        <v>1012235.9040645093</v>
      </c>
      <c r="BT279" s="7">
        <f t="shared" si="281"/>
        <v>356223.5654564313</v>
      </c>
      <c r="BU279" s="7">
        <f t="shared" si="260"/>
        <v>1422812.3386080777</v>
      </c>
      <c r="BW279">
        <v>272</v>
      </c>
      <c r="BX279" s="160">
        <v>53114</v>
      </c>
      <c r="BY279" s="7">
        <f t="shared" si="303"/>
        <v>353392.9382859852</v>
      </c>
      <c r="BZ279" s="7">
        <f t="shared" si="304"/>
        <v>5101.5395330339725</v>
      </c>
      <c r="CA279" s="7">
        <f t="shared" si="305"/>
        <v>3040.0807263657252</v>
      </c>
      <c r="CB279" s="65">
        <f t="shared" si="282"/>
        <v>0.10323061036060169</v>
      </c>
      <c r="CC279" s="7">
        <f t="shared" si="283"/>
        <v>2061.4588066682472</v>
      </c>
      <c r="CD279" s="65">
        <f t="shared" si="284"/>
        <v>7.0000000000000007E-2</v>
      </c>
      <c r="CE279" s="7">
        <f t="shared" si="306"/>
        <v>416447.14244038088</v>
      </c>
      <c r="CF279" s="7">
        <f t="shared" si="307"/>
        <v>971171.61054485897</v>
      </c>
      <c r="CG279" s="7">
        <f t="shared" si="285"/>
        <v>350352.85755961947</v>
      </c>
      <c r="CH279" s="7">
        <f t="shared" si="261"/>
        <v>1387618.75298524</v>
      </c>
    </row>
    <row r="280" spans="10:86" x14ac:dyDescent="0.3">
      <c r="J280">
        <v>273</v>
      </c>
      <c r="K280" s="160">
        <v>53144</v>
      </c>
      <c r="L280" s="7">
        <f t="shared" si="262"/>
        <v>379405.89004550368</v>
      </c>
      <c r="M280" s="7">
        <f t="shared" si="263"/>
        <v>5760.7123198624959</v>
      </c>
      <c r="N280" s="7">
        <f t="shared" si="248"/>
        <v>3152.2968257996581</v>
      </c>
      <c r="O280" s="65">
        <f t="shared" si="249"/>
        <v>9.9702094516927714E-2</v>
      </c>
      <c r="P280" s="7">
        <f t="shared" si="250"/>
        <v>2608.4154940628378</v>
      </c>
      <c r="Q280" s="65">
        <f t="shared" si="251"/>
        <v>8.2500000000000004E-2</v>
      </c>
      <c r="R280" s="7">
        <f t="shared" si="264"/>
        <v>390546.40678029542</v>
      </c>
      <c r="S280" s="7">
        <f t="shared" si="265"/>
        <v>1182128.0565421672</v>
      </c>
      <c r="T280" s="7">
        <f t="shared" si="252"/>
        <v>376253.59321970399</v>
      </c>
      <c r="U280" s="7">
        <f t="shared" si="253"/>
        <v>1572674.4633224625</v>
      </c>
      <c r="W280">
        <v>273</v>
      </c>
      <c r="X280" s="160">
        <v>53144</v>
      </c>
      <c r="Y280" s="7">
        <f t="shared" si="266"/>
        <v>373660.24569360202</v>
      </c>
      <c r="Z280" s="7">
        <f t="shared" si="286"/>
        <v>5626.5067525070672</v>
      </c>
      <c r="AA280" s="7">
        <f t="shared" si="254"/>
        <v>3135.4384478830534</v>
      </c>
      <c r="AB280" s="65">
        <f t="shared" si="267"/>
        <v>0.10069377678847059</v>
      </c>
      <c r="AC280" s="7">
        <f t="shared" si="268"/>
        <v>2491.0683046240138</v>
      </c>
      <c r="AD280" s="65">
        <f t="shared" si="255"/>
        <v>0.08</v>
      </c>
      <c r="AE280" s="7">
        <f t="shared" si="269"/>
        <v>396275.19275428157</v>
      </c>
      <c r="AF280" s="7">
        <f t="shared" si="287"/>
        <v>1139761.1506801485</v>
      </c>
      <c r="AG280" s="7">
        <f t="shared" si="256"/>
        <v>370524.80724571896</v>
      </c>
      <c r="AH280" s="7">
        <f t="shared" si="257"/>
        <v>1536036.3434344302</v>
      </c>
      <c r="AJ280">
        <v>273</v>
      </c>
      <c r="AK280" s="160">
        <v>53144</v>
      </c>
      <c r="AL280" s="7">
        <f t="shared" si="288"/>
        <v>367879.74196699506</v>
      </c>
      <c r="AM280" s="7">
        <f t="shared" si="289"/>
        <v>5493.4490989467549</v>
      </c>
      <c r="AN280" s="7">
        <f t="shared" si="290"/>
        <v>3117.5590987432452</v>
      </c>
      <c r="AO280" s="65">
        <f t="shared" si="270"/>
        <v>0.10169276781833587</v>
      </c>
      <c r="AP280" s="7">
        <f t="shared" si="271"/>
        <v>2375.8900002035098</v>
      </c>
      <c r="AQ280" s="65">
        <f t="shared" si="272"/>
        <v>7.7499999999999999E-2</v>
      </c>
      <c r="AR280" s="7">
        <f t="shared" si="291"/>
        <v>402037.81713174807</v>
      </c>
      <c r="AS280" s="7">
        <f t="shared" si="292"/>
        <v>1097673.786880716</v>
      </c>
      <c r="AT280" s="7">
        <f t="shared" si="273"/>
        <v>364762.18286825181</v>
      </c>
      <c r="AU280" s="7">
        <f t="shared" si="258"/>
        <v>1499711.6040124642</v>
      </c>
      <c r="AW280">
        <v>273</v>
      </c>
      <c r="AX280" s="160">
        <v>53144</v>
      </c>
      <c r="AY280" s="7">
        <f t="shared" si="293"/>
        <v>362066.70492269879</v>
      </c>
      <c r="AZ280" s="7">
        <f t="shared" si="294"/>
        <v>5361.5768515826985</v>
      </c>
      <c r="BA280" s="7">
        <f t="shared" si="295"/>
        <v>3098.6599458158312</v>
      </c>
      <c r="BB280" s="65">
        <f t="shared" si="274"/>
        <v>0.10269908512501512</v>
      </c>
      <c r="BC280" s="7">
        <f t="shared" si="275"/>
        <v>2262.9169057668673</v>
      </c>
      <c r="BD280" s="65">
        <f t="shared" si="276"/>
        <v>7.4999999999999997E-2</v>
      </c>
      <c r="BE280" s="7">
        <f t="shared" si="296"/>
        <v>407831.95502311684</v>
      </c>
      <c r="BF280" s="7">
        <f t="shared" si="297"/>
        <v>1055878.5254589606</v>
      </c>
      <c r="BG280" s="7">
        <f t="shared" si="277"/>
        <v>358968.04497688293</v>
      </c>
      <c r="BH280" s="7">
        <f t="shared" si="259"/>
        <v>1463710.4804820775</v>
      </c>
      <c r="BJ280">
        <v>273</v>
      </c>
      <c r="BK280" s="160">
        <v>53144</v>
      </c>
      <c r="BL280" s="7">
        <f t="shared" si="298"/>
        <v>356223.5654564313</v>
      </c>
      <c r="BM280" s="7">
        <f t="shared" si="299"/>
        <v>5230.927715470877</v>
      </c>
      <c r="BN280" s="7">
        <f t="shared" si="300"/>
        <v>3078.7436741716047</v>
      </c>
      <c r="BO280" s="65">
        <f t="shared" si="278"/>
        <v>0.10371274579412373</v>
      </c>
      <c r="BP280" s="7">
        <f t="shared" si="279"/>
        <v>2152.1840412992724</v>
      </c>
      <c r="BQ280" s="65">
        <f t="shared" si="280"/>
        <v>7.2499999999999995E-2</v>
      </c>
      <c r="BR280" s="7">
        <f t="shared" si="301"/>
        <v>413655.17821774015</v>
      </c>
      <c r="BS280" s="7">
        <f t="shared" si="302"/>
        <v>1014388.0881058086</v>
      </c>
      <c r="BT280" s="7">
        <f t="shared" si="281"/>
        <v>353144.82178225968</v>
      </c>
      <c r="BU280" s="7">
        <f t="shared" si="260"/>
        <v>1428043.2663235487</v>
      </c>
      <c r="BW280">
        <v>273</v>
      </c>
      <c r="BX280" s="160">
        <v>53144</v>
      </c>
      <c r="BY280" s="7">
        <f t="shared" si="303"/>
        <v>350352.85755961947</v>
      </c>
      <c r="BZ280" s="7">
        <f t="shared" si="304"/>
        <v>5101.5395330339725</v>
      </c>
      <c r="CA280" s="7">
        <f t="shared" si="305"/>
        <v>3057.8145306028591</v>
      </c>
      <c r="CB280" s="65">
        <f t="shared" si="282"/>
        <v>0.10473376647424701</v>
      </c>
      <c r="CC280" s="7">
        <f t="shared" si="283"/>
        <v>2043.7250024311136</v>
      </c>
      <c r="CD280" s="65">
        <f t="shared" si="284"/>
        <v>7.0000000000000007E-2</v>
      </c>
      <c r="CE280" s="7">
        <f t="shared" si="306"/>
        <v>419504.95697098371</v>
      </c>
      <c r="CF280" s="7">
        <f t="shared" si="307"/>
        <v>973215.33554729004</v>
      </c>
      <c r="CG280" s="7">
        <f t="shared" si="285"/>
        <v>347295.04302901664</v>
      </c>
      <c r="CH280" s="7">
        <f t="shared" si="261"/>
        <v>1392720.2925182737</v>
      </c>
    </row>
    <row r="281" spans="10:86" x14ac:dyDescent="0.3">
      <c r="J281">
        <v>274</v>
      </c>
      <c r="K281" s="160">
        <v>53175</v>
      </c>
      <c r="L281" s="7">
        <f t="shared" si="262"/>
        <v>376253.59321970399</v>
      </c>
      <c r="M281" s="7">
        <f t="shared" si="263"/>
        <v>5760.7123198624959</v>
      </c>
      <c r="N281" s="7">
        <f t="shared" si="248"/>
        <v>3173.968866477031</v>
      </c>
      <c r="O281" s="65">
        <f t="shared" si="249"/>
        <v>0.10122860507935147</v>
      </c>
      <c r="P281" s="7">
        <f t="shared" si="250"/>
        <v>2586.7434533854648</v>
      </c>
      <c r="Q281" s="65">
        <f t="shared" si="251"/>
        <v>8.2500000000000004E-2</v>
      </c>
      <c r="R281" s="7">
        <f t="shared" si="264"/>
        <v>393720.37564677245</v>
      </c>
      <c r="S281" s="7">
        <f t="shared" si="265"/>
        <v>1184714.7999955527</v>
      </c>
      <c r="T281" s="7">
        <f t="shared" si="252"/>
        <v>373079.62435322697</v>
      </c>
      <c r="U281" s="7">
        <f t="shared" si="253"/>
        <v>1578435.1756423251</v>
      </c>
      <c r="W281">
        <v>274</v>
      </c>
      <c r="X281" s="160">
        <v>53175</v>
      </c>
      <c r="Y281" s="7">
        <f t="shared" si="266"/>
        <v>370524.80724571896</v>
      </c>
      <c r="Z281" s="7">
        <f t="shared" si="286"/>
        <v>5626.5067525070672</v>
      </c>
      <c r="AA281" s="7">
        <f t="shared" si="254"/>
        <v>3156.3413708689404</v>
      </c>
      <c r="AB281" s="65">
        <f t="shared" si="267"/>
        <v>0.10222283558279864</v>
      </c>
      <c r="AC281" s="7">
        <f t="shared" si="268"/>
        <v>2470.1653816381267</v>
      </c>
      <c r="AD281" s="65">
        <f t="shared" si="255"/>
        <v>8.0000000000000016E-2</v>
      </c>
      <c r="AE281" s="7">
        <f t="shared" si="269"/>
        <v>399431.53412515053</v>
      </c>
      <c r="AF281" s="7">
        <f t="shared" si="287"/>
        <v>1142231.3160617866</v>
      </c>
      <c r="AG281" s="7">
        <f t="shared" si="256"/>
        <v>367368.46587484999</v>
      </c>
      <c r="AH281" s="7">
        <f t="shared" si="257"/>
        <v>1541662.850186937</v>
      </c>
      <c r="AJ281">
        <v>274</v>
      </c>
      <c r="AK281" s="160">
        <v>53175</v>
      </c>
      <c r="AL281" s="7">
        <f t="shared" si="288"/>
        <v>364762.18286825181</v>
      </c>
      <c r="AM281" s="7">
        <f t="shared" si="289"/>
        <v>5493.4490989467549</v>
      </c>
      <c r="AN281" s="7">
        <f t="shared" si="290"/>
        <v>3137.6933345892953</v>
      </c>
      <c r="AO281" s="65">
        <f t="shared" si="270"/>
        <v>0.10322429731886751</v>
      </c>
      <c r="AP281" s="7">
        <f t="shared" si="271"/>
        <v>2355.7557643574596</v>
      </c>
      <c r="AQ281" s="65">
        <f t="shared" si="272"/>
        <v>7.7499999999999999E-2</v>
      </c>
      <c r="AR281" s="7">
        <f t="shared" si="291"/>
        <v>405175.51046633738</v>
      </c>
      <c r="AS281" s="7">
        <f t="shared" si="292"/>
        <v>1100029.5426450735</v>
      </c>
      <c r="AT281" s="7">
        <f t="shared" si="273"/>
        <v>361624.4895336625</v>
      </c>
      <c r="AU281" s="7">
        <f t="shared" si="258"/>
        <v>1505205.0531114109</v>
      </c>
      <c r="AW281">
        <v>274</v>
      </c>
      <c r="AX281" s="160">
        <v>53175</v>
      </c>
      <c r="AY281" s="7">
        <f t="shared" si="293"/>
        <v>358968.04497688293</v>
      </c>
      <c r="AZ281" s="7">
        <f t="shared" si="294"/>
        <v>5361.5768515826985</v>
      </c>
      <c r="BA281" s="7">
        <f t="shared" si="295"/>
        <v>3118.0265704771805</v>
      </c>
      <c r="BB281" s="65">
        <f t="shared" si="274"/>
        <v>0.10423300728101223</v>
      </c>
      <c r="BC281" s="7">
        <f t="shared" si="275"/>
        <v>2243.550281105518</v>
      </c>
      <c r="BD281" s="65">
        <f t="shared" si="276"/>
        <v>7.4999999999999997E-2</v>
      </c>
      <c r="BE281" s="7">
        <f t="shared" si="296"/>
        <v>410949.98159359401</v>
      </c>
      <c r="BF281" s="7">
        <f t="shared" si="297"/>
        <v>1058122.0757400661</v>
      </c>
      <c r="BG281" s="7">
        <f t="shared" si="277"/>
        <v>355850.01840640575</v>
      </c>
      <c r="BH281" s="7">
        <f t="shared" si="259"/>
        <v>1469072.0573336601</v>
      </c>
      <c r="BJ281">
        <v>274</v>
      </c>
      <c r="BK281" s="160">
        <v>53175</v>
      </c>
      <c r="BL281" s="7">
        <f t="shared" si="298"/>
        <v>353144.82178225968</v>
      </c>
      <c r="BM281" s="7">
        <f t="shared" si="299"/>
        <v>5230.927715470877</v>
      </c>
      <c r="BN281" s="7">
        <f t="shared" si="300"/>
        <v>3097.3444172030581</v>
      </c>
      <c r="BO281" s="65">
        <f t="shared" si="278"/>
        <v>0.10524898204327528</v>
      </c>
      <c r="BP281" s="7">
        <f t="shared" si="279"/>
        <v>2133.5832982678189</v>
      </c>
      <c r="BQ281" s="65">
        <f t="shared" si="280"/>
        <v>7.2499999999999995E-2</v>
      </c>
      <c r="BR281" s="7">
        <f t="shared" si="301"/>
        <v>416752.52263494319</v>
      </c>
      <c r="BS281" s="7">
        <f t="shared" si="302"/>
        <v>1016521.6714040764</v>
      </c>
      <c r="BT281" s="7">
        <f t="shared" si="281"/>
        <v>350047.47736505663</v>
      </c>
      <c r="BU281" s="7">
        <f t="shared" si="260"/>
        <v>1433274.1940390195</v>
      </c>
      <c r="BW281">
        <v>274</v>
      </c>
      <c r="BX281" s="160">
        <v>53175</v>
      </c>
      <c r="BY281" s="7">
        <f t="shared" si="303"/>
        <v>347295.04302901664</v>
      </c>
      <c r="BZ281" s="7">
        <f t="shared" si="304"/>
        <v>5101.5395330339725</v>
      </c>
      <c r="CA281" s="7">
        <f t="shared" si="305"/>
        <v>3075.6517820313752</v>
      </c>
      <c r="CB281" s="65">
        <f t="shared" si="282"/>
        <v>0.10627223775633571</v>
      </c>
      <c r="CC281" s="7">
        <f t="shared" si="283"/>
        <v>2025.8877510025973</v>
      </c>
      <c r="CD281" s="65">
        <f t="shared" si="284"/>
        <v>7.0000000000000007E-2</v>
      </c>
      <c r="CE281" s="7">
        <f t="shared" si="306"/>
        <v>422580.60875301511</v>
      </c>
      <c r="CF281" s="7">
        <f t="shared" si="307"/>
        <v>975241.22329829261</v>
      </c>
      <c r="CG281" s="7">
        <f t="shared" si="285"/>
        <v>344219.39124698524</v>
      </c>
      <c r="CH281" s="7">
        <f t="shared" si="261"/>
        <v>1397821.8320513077</v>
      </c>
    </row>
    <row r="282" spans="10:86" x14ac:dyDescent="0.3">
      <c r="J282">
        <v>275</v>
      </c>
      <c r="K282" s="160">
        <v>53206</v>
      </c>
      <c r="L282" s="7">
        <f t="shared" si="262"/>
        <v>373079.62435322697</v>
      </c>
      <c r="M282" s="7">
        <f t="shared" si="263"/>
        <v>5760.7123198624959</v>
      </c>
      <c r="N282" s="7">
        <f t="shared" si="248"/>
        <v>3195.7899024340604</v>
      </c>
      <c r="O282" s="65">
        <f t="shared" si="249"/>
        <v>0.102791673213705</v>
      </c>
      <c r="P282" s="7">
        <f t="shared" si="250"/>
        <v>2564.9224174284354</v>
      </c>
      <c r="Q282" s="65">
        <f t="shared" si="251"/>
        <v>8.2500000000000004E-2</v>
      </c>
      <c r="R282" s="7">
        <f t="shared" si="264"/>
        <v>396916.16554920649</v>
      </c>
      <c r="S282" s="7">
        <f t="shared" si="265"/>
        <v>1187279.7224129811</v>
      </c>
      <c r="T282" s="7">
        <f t="shared" si="252"/>
        <v>369883.83445079293</v>
      </c>
      <c r="U282" s="7">
        <f t="shared" si="253"/>
        <v>1584195.8879621876</v>
      </c>
      <c r="W282">
        <v>275</v>
      </c>
      <c r="X282" s="160">
        <v>53206</v>
      </c>
      <c r="Y282" s="7">
        <f t="shared" si="266"/>
        <v>367368.46587484999</v>
      </c>
      <c r="Z282" s="7">
        <f t="shared" si="286"/>
        <v>5626.5067525070672</v>
      </c>
      <c r="AA282" s="7">
        <f t="shared" si="254"/>
        <v>3177.3836466747339</v>
      </c>
      <c r="AB282" s="65">
        <f t="shared" si="267"/>
        <v>0.1037884502941685</v>
      </c>
      <c r="AC282" s="7">
        <f t="shared" si="268"/>
        <v>2449.1231058323333</v>
      </c>
      <c r="AD282" s="65">
        <f t="shared" si="255"/>
        <v>0.08</v>
      </c>
      <c r="AE282" s="7">
        <f t="shared" si="269"/>
        <v>402608.91777182528</v>
      </c>
      <c r="AF282" s="7">
        <f t="shared" si="287"/>
        <v>1144680.439167619</v>
      </c>
      <c r="AG282" s="7">
        <f t="shared" si="256"/>
        <v>364191.08222817525</v>
      </c>
      <c r="AH282" s="7">
        <f t="shared" si="257"/>
        <v>1547289.3569394443</v>
      </c>
      <c r="AJ282">
        <v>275</v>
      </c>
      <c r="AK282" s="160">
        <v>53206</v>
      </c>
      <c r="AL282" s="7">
        <f t="shared" si="288"/>
        <v>361624.4895336625</v>
      </c>
      <c r="AM282" s="7">
        <f t="shared" si="289"/>
        <v>5493.4490989467549</v>
      </c>
      <c r="AN282" s="7">
        <f t="shared" si="290"/>
        <v>3157.9576040418515</v>
      </c>
      <c r="AO282" s="65">
        <f t="shared" si="270"/>
        <v>0.10479238089591453</v>
      </c>
      <c r="AP282" s="7">
        <f t="shared" si="271"/>
        <v>2335.4914949049034</v>
      </c>
      <c r="AQ282" s="65">
        <f t="shared" si="272"/>
        <v>7.7499999999999986E-2</v>
      </c>
      <c r="AR282" s="7">
        <f t="shared" si="291"/>
        <v>408333.46807037923</v>
      </c>
      <c r="AS282" s="7">
        <f t="shared" si="292"/>
        <v>1102365.0341399785</v>
      </c>
      <c r="AT282" s="7">
        <f t="shared" si="273"/>
        <v>358466.53192962066</v>
      </c>
      <c r="AU282" s="7">
        <f t="shared" si="258"/>
        <v>1510698.5022103577</v>
      </c>
      <c r="AW282">
        <v>275</v>
      </c>
      <c r="AX282" s="160">
        <v>53206</v>
      </c>
      <c r="AY282" s="7">
        <f t="shared" si="293"/>
        <v>355850.01840640575</v>
      </c>
      <c r="AZ282" s="7">
        <f t="shared" si="294"/>
        <v>5361.5768515826985</v>
      </c>
      <c r="BA282" s="7">
        <f t="shared" si="295"/>
        <v>3137.5142365426627</v>
      </c>
      <c r="BB282" s="65">
        <f t="shared" si="274"/>
        <v>0.10580348149796304</v>
      </c>
      <c r="BC282" s="7">
        <f t="shared" si="275"/>
        <v>2224.0626150400358</v>
      </c>
      <c r="BD282" s="65">
        <f t="shared" si="276"/>
        <v>7.4999999999999997E-2</v>
      </c>
      <c r="BE282" s="7">
        <f t="shared" si="296"/>
        <v>414087.4958301367</v>
      </c>
      <c r="BF282" s="7">
        <f t="shared" si="297"/>
        <v>1060346.1383551061</v>
      </c>
      <c r="BG282" s="7">
        <f t="shared" si="277"/>
        <v>352712.50416986307</v>
      </c>
      <c r="BH282" s="7">
        <f t="shared" si="259"/>
        <v>1474433.6341852429</v>
      </c>
      <c r="BJ282">
        <v>275</v>
      </c>
      <c r="BK282" s="160">
        <v>53206</v>
      </c>
      <c r="BL282" s="7">
        <f t="shared" si="298"/>
        <v>350047.47736505663</v>
      </c>
      <c r="BM282" s="7">
        <f t="shared" si="299"/>
        <v>5230.927715470877</v>
      </c>
      <c r="BN282" s="7">
        <f t="shared" si="300"/>
        <v>3116.0575397236598</v>
      </c>
      <c r="BO282" s="65">
        <f t="shared" si="278"/>
        <v>0.1068217681731439</v>
      </c>
      <c r="BP282" s="7">
        <f t="shared" si="279"/>
        <v>2114.8701757472172</v>
      </c>
      <c r="BQ282" s="65">
        <f t="shared" si="280"/>
        <v>7.2499999999999995E-2</v>
      </c>
      <c r="BR282" s="7">
        <f t="shared" si="301"/>
        <v>419868.58017466683</v>
      </c>
      <c r="BS282" s="7">
        <f t="shared" si="302"/>
        <v>1018636.5415798236</v>
      </c>
      <c r="BT282" s="7">
        <f t="shared" si="281"/>
        <v>346931.419825333</v>
      </c>
      <c r="BU282" s="7">
        <f t="shared" si="260"/>
        <v>1438505.1217544903</v>
      </c>
      <c r="BW282">
        <v>275</v>
      </c>
      <c r="BX282" s="160">
        <v>53206</v>
      </c>
      <c r="BY282" s="7">
        <f t="shared" si="303"/>
        <v>344219.39124698524</v>
      </c>
      <c r="BZ282" s="7">
        <f t="shared" si="304"/>
        <v>5101.5395330339725</v>
      </c>
      <c r="CA282" s="7">
        <f t="shared" si="305"/>
        <v>3093.5930840932251</v>
      </c>
      <c r="CB282" s="65">
        <f t="shared" si="282"/>
        <v>0.10784725658433933</v>
      </c>
      <c r="CC282" s="7">
        <f t="shared" si="283"/>
        <v>2007.9464489407474</v>
      </c>
      <c r="CD282" s="65">
        <f t="shared" si="284"/>
        <v>7.0000000000000007E-2</v>
      </c>
      <c r="CE282" s="7">
        <f t="shared" si="306"/>
        <v>425674.20183710835</v>
      </c>
      <c r="CF282" s="7">
        <f t="shared" si="307"/>
        <v>977249.16974723339</v>
      </c>
      <c r="CG282" s="7">
        <f t="shared" si="285"/>
        <v>341125.798162892</v>
      </c>
      <c r="CH282" s="7">
        <f t="shared" si="261"/>
        <v>1402923.3715843419</v>
      </c>
    </row>
    <row r="283" spans="10:86" x14ac:dyDescent="0.3">
      <c r="J283">
        <v>276</v>
      </c>
      <c r="K283" s="160">
        <v>53236</v>
      </c>
      <c r="L283" s="7">
        <f t="shared" si="262"/>
        <v>369883.83445079293</v>
      </c>
      <c r="M283" s="7">
        <f t="shared" si="263"/>
        <v>5760.7123198624959</v>
      </c>
      <c r="N283" s="7">
        <f t="shared" si="248"/>
        <v>3217.7609580132944</v>
      </c>
      <c r="O283" s="65">
        <f t="shared" si="249"/>
        <v>0.10439259005058354</v>
      </c>
      <c r="P283" s="7">
        <f t="shared" si="250"/>
        <v>2542.9513618492015</v>
      </c>
      <c r="Q283" s="65">
        <f t="shared" si="251"/>
        <v>8.2500000000000004E-2</v>
      </c>
      <c r="R283" s="7">
        <f t="shared" si="264"/>
        <v>400133.92650721979</v>
      </c>
      <c r="S283" s="7">
        <f t="shared" si="265"/>
        <v>1189822.6737748303</v>
      </c>
      <c r="T283" s="7">
        <f t="shared" si="252"/>
        <v>366666.07349277963</v>
      </c>
      <c r="U283" s="7">
        <f t="shared" si="253"/>
        <v>1589956.6002820502</v>
      </c>
      <c r="W283">
        <v>276</v>
      </c>
      <c r="X283" s="160">
        <v>53236</v>
      </c>
      <c r="Y283" s="7">
        <f t="shared" si="266"/>
        <v>364191.08222817525</v>
      </c>
      <c r="Z283" s="7">
        <f t="shared" si="286"/>
        <v>5626.5067525070672</v>
      </c>
      <c r="AA283" s="7">
        <f t="shared" si="254"/>
        <v>3198.5662043192319</v>
      </c>
      <c r="AB283" s="65">
        <f t="shared" si="267"/>
        <v>0.10539191189690623</v>
      </c>
      <c r="AC283" s="7">
        <f t="shared" si="268"/>
        <v>2427.9405481878352</v>
      </c>
      <c r="AD283" s="65">
        <f t="shared" si="255"/>
        <v>0.08</v>
      </c>
      <c r="AE283" s="7">
        <f t="shared" si="269"/>
        <v>405807.48397614452</v>
      </c>
      <c r="AF283" s="7">
        <f t="shared" si="287"/>
        <v>1147108.3797158068</v>
      </c>
      <c r="AG283" s="7">
        <f t="shared" si="256"/>
        <v>360992.51602385601</v>
      </c>
      <c r="AH283" s="7">
        <f t="shared" si="257"/>
        <v>1552915.8636919514</v>
      </c>
      <c r="AJ283">
        <v>276</v>
      </c>
      <c r="AK283" s="160">
        <v>53236</v>
      </c>
      <c r="AL283" s="7">
        <f t="shared" si="288"/>
        <v>358466.53192962066</v>
      </c>
      <c r="AM283" s="7">
        <f t="shared" si="289"/>
        <v>5493.4490989467549</v>
      </c>
      <c r="AN283" s="7">
        <f t="shared" si="290"/>
        <v>3178.3527469012884</v>
      </c>
      <c r="AO283" s="65">
        <f t="shared" si="270"/>
        <v>0.10639830936937707</v>
      </c>
      <c r="AP283" s="7">
        <f t="shared" si="271"/>
        <v>2315.0963520454666</v>
      </c>
      <c r="AQ283" s="65">
        <f t="shared" si="272"/>
        <v>7.7499999999999986E-2</v>
      </c>
      <c r="AR283" s="7">
        <f t="shared" si="291"/>
        <v>411511.8208172805</v>
      </c>
      <c r="AS283" s="7">
        <f t="shared" si="292"/>
        <v>1104680.1304920239</v>
      </c>
      <c r="AT283" s="7">
        <f t="shared" si="273"/>
        <v>355288.17918271938</v>
      </c>
      <c r="AU283" s="7">
        <f t="shared" si="258"/>
        <v>1516191.9513093045</v>
      </c>
      <c r="AW283">
        <v>276</v>
      </c>
      <c r="AX283" s="160">
        <v>53236</v>
      </c>
      <c r="AY283" s="7">
        <f t="shared" si="293"/>
        <v>352712.50416986307</v>
      </c>
      <c r="AZ283" s="7">
        <f t="shared" si="294"/>
        <v>5361.5768515826985</v>
      </c>
      <c r="BA283" s="7">
        <f t="shared" si="295"/>
        <v>3157.1237005210546</v>
      </c>
      <c r="BB283" s="65">
        <f t="shared" si="274"/>
        <v>0.10741179844309505</v>
      </c>
      <c r="BC283" s="7">
        <f t="shared" si="275"/>
        <v>2204.4531510616439</v>
      </c>
      <c r="BD283" s="65">
        <f t="shared" si="276"/>
        <v>7.4999999999999997E-2</v>
      </c>
      <c r="BE283" s="7">
        <f t="shared" si="296"/>
        <v>417244.61953065777</v>
      </c>
      <c r="BF283" s="7">
        <f t="shared" si="297"/>
        <v>1062550.5915061678</v>
      </c>
      <c r="BG283" s="7">
        <f t="shared" si="277"/>
        <v>349555.380469342</v>
      </c>
      <c r="BH283" s="7">
        <f t="shared" si="259"/>
        <v>1479795.2110368256</v>
      </c>
      <c r="BJ283">
        <v>276</v>
      </c>
      <c r="BK283" s="160">
        <v>53236</v>
      </c>
      <c r="BL283" s="7">
        <f t="shared" si="298"/>
        <v>346931.419825333</v>
      </c>
      <c r="BM283" s="7">
        <f t="shared" si="299"/>
        <v>5230.927715470877</v>
      </c>
      <c r="BN283" s="7">
        <f t="shared" si="300"/>
        <v>3134.8837206928238</v>
      </c>
      <c r="BO283" s="65">
        <f t="shared" si="278"/>
        <v>0.10843239469994805</v>
      </c>
      <c r="BP283" s="7">
        <f t="shared" si="279"/>
        <v>2096.0439947780533</v>
      </c>
      <c r="BQ283" s="65">
        <f t="shared" si="280"/>
        <v>7.2499999999999981E-2</v>
      </c>
      <c r="BR283" s="7">
        <f t="shared" si="301"/>
        <v>423003.46389535966</v>
      </c>
      <c r="BS283" s="7">
        <f t="shared" si="302"/>
        <v>1020732.5855746017</v>
      </c>
      <c r="BT283" s="7">
        <f t="shared" si="281"/>
        <v>343796.53610464017</v>
      </c>
      <c r="BU283" s="7">
        <f t="shared" si="260"/>
        <v>1443736.0494699613</v>
      </c>
      <c r="BW283">
        <v>276</v>
      </c>
      <c r="BX283" s="160">
        <v>53236</v>
      </c>
      <c r="BY283" s="7">
        <f t="shared" si="303"/>
        <v>341125.798162892</v>
      </c>
      <c r="BZ283" s="7">
        <f t="shared" si="304"/>
        <v>5101.5395330339725</v>
      </c>
      <c r="CA283" s="7">
        <f t="shared" si="305"/>
        <v>3111.639043750436</v>
      </c>
      <c r="CB283" s="65">
        <f t="shared" si="282"/>
        <v>0.10946011332504105</v>
      </c>
      <c r="CC283" s="7">
        <f t="shared" si="283"/>
        <v>1989.9004892835367</v>
      </c>
      <c r="CD283" s="65">
        <f t="shared" si="284"/>
        <v>7.0000000000000007E-2</v>
      </c>
      <c r="CE283" s="7">
        <f t="shared" si="306"/>
        <v>428785.84088085877</v>
      </c>
      <c r="CF283" s="7">
        <f t="shared" si="307"/>
        <v>979239.07023651688</v>
      </c>
      <c r="CG283" s="7">
        <f t="shared" si="285"/>
        <v>338014.15911914158</v>
      </c>
      <c r="CH283" s="7">
        <f t="shared" si="261"/>
        <v>1408024.9111173756</v>
      </c>
    </row>
    <row r="284" spans="10:86" x14ac:dyDescent="0.3">
      <c r="J284">
        <v>277</v>
      </c>
      <c r="K284" s="160">
        <v>53267</v>
      </c>
      <c r="L284" s="7">
        <f t="shared" si="262"/>
        <v>366666.07349277963</v>
      </c>
      <c r="M284" s="7">
        <f t="shared" si="263"/>
        <v>5760.7123198624959</v>
      </c>
      <c r="N284" s="7">
        <f t="shared" si="248"/>
        <v>3239.8830645996359</v>
      </c>
      <c r="O284" s="65">
        <f t="shared" si="249"/>
        <v>0.10603270819371627</v>
      </c>
      <c r="P284" s="7">
        <f t="shared" si="250"/>
        <v>2520.82925526286</v>
      </c>
      <c r="Q284" s="65">
        <f t="shared" si="251"/>
        <v>8.2500000000000004E-2</v>
      </c>
      <c r="R284" s="7">
        <f t="shared" si="264"/>
        <v>403373.80957181944</v>
      </c>
      <c r="S284" s="7">
        <f t="shared" si="265"/>
        <v>1192343.5030300932</v>
      </c>
      <c r="T284" s="7">
        <f t="shared" si="252"/>
        <v>363426.19042817998</v>
      </c>
      <c r="U284" s="7">
        <f t="shared" si="253"/>
        <v>1595717.3126019125</v>
      </c>
      <c r="W284">
        <v>277</v>
      </c>
      <c r="X284" s="160">
        <v>53267</v>
      </c>
      <c r="Y284" s="7">
        <f t="shared" si="266"/>
        <v>360992.51602385601</v>
      </c>
      <c r="Z284" s="7">
        <f t="shared" si="286"/>
        <v>5626.5067525070672</v>
      </c>
      <c r="AA284" s="7">
        <f t="shared" si="254"/>
        <v>3219.8899790146938</v>
      </c>
      <c r="AB284" s="65">
        <f t="shared" si="267"/>
        <v>0.10703457283203874</v>
      </c>
      <c r="AC284" s="7">
        <f t="shared" si="268"/>
        <v>2406.6167734923733</v>
      </c>
      <c r="AD284" s="65">
        <f t="shared" si="255"/>
        <v>7.9999999999999988E-2</v>
      </c>
      <c r="AE284" s="7">
        <f t="shared" si="269"/>
        <v>409027.37395515922</v>
      </c>
      <c r="AF284" s="7">
        <f t="shared" si="287"/>
        <v>1149514.9964892992</v>
      </c>
      <c r="AG284" s="7">
        <f t="shared" si="256"/>
        <v>357772.62604484131</v>
      </c>
      <c r="AH284" s="7">
        <f t="shared" si="257"/>
        <v>1558542.3704444584</v>
      </c>
      <c r="AJ284">
        <v>277</v>
      </c>
      <c r="AK284" s="160">
        <v>53267</v>
      </c>
      <c r="AL284" s="7">
        <f t="shared" si="288"/>
        <v>355288.17918271938</v>
      </c>
      <c r="AM284" s="7">
        <f t="shared" si="289"/>
        <v>5493.4490989467549</v>
      </c>
      <c r="AN284" s="7">
        <f t="shared" si="290"/>
        <v>3198.8796083916923</v>
      </c>
      <c r="AO284" s="65">
        <f t="shared" si="270"/>
        <v>0.10804343501943159</v>
      </c>
      <c r="AP284" s="7">
        <f t="shared" si="271"/>
        <v>2294.5694905550627</v>
      </c>
      <c r="AQ284" s="65">
        <f t="shared" si="272"/>
        <v>7.7499999999999999E-2</v>
      </c>
      <c r="AR284" s="7">
        <f t="shared" si="291"/>
        <v>414710.70042567217</v>
      </c>
      <c r="AS284" s="7">
        <f t="shared" si="292"/>
        <v>1106974.6999825789</v>
      </c>
      <c r="AT284" s="7">
        <f t="shared" si="273"/>
        <v>352089.29957432771</v>
      </c>
      <c r="AU284" s="7">
        <f t="shared" si="258"/>
        <v>1521685.400408251</v>
      </c>
      <c r="AW284">
        <v>277</v>
      </c>
      <c r="AX284" s="160">
        <v>53267</v>
      </c>
      <c r="AY284" s="7">
        <f t="shared" si="293"/>
        <v>349555.380469342</v>
      </c>
      <c r="AZ284" s="7">
        <f t="shared" si="294"/>
        <v>5361.5768515826985</v>
      </c>
      <c r="BA284" s="7">
        <f t="shared" si="295"/>
        <v>3176.8557236493111</v>
      </c>
      <c r="BB284" s="65">
        <f t="shared" si="274"/>
        <v>0.10905931023749547</v>
      </c>
      <c r="BC284" s="7">
        <f t="shared" si="275"/>
        <v>2184.7211279333874</v>
      </c>
      <c r="BD284" s="65">
        <f t="shared" si="276"/>
        <v>7.4999999999999997E-2</v>
      </c>
      <c r="BE284" s="7">
        <f t="shared" si="296"/>
        <v>420421.47525430709</v>
      </c>
      <c r="BF284" s="7">
        <f t="shared" si="297"/>
        <v>1064735.3126341011</v>
      </c>
      <c r="BG284" s="7">
        <f t="shared" si="277"/>
        <v>346378.52474569267</v>
      </c>
      <c r="BH284" s="7">
        <f t="shared" si="259"/>
        <v>1485156.7878884082</v>
      </c>
      <c r="BJ284">
        <v>277</v>
      </c>
      <c r="BK284" s="160">
        <v>53267</v>
      </c>
      <c r="BL284" s="7">
        <f t="shared" si="298"/>
        <v>343796.53610464017</v>
      </c>
      <c r="BM284" s="7">
        <f t="shared" si="299"/>
        <v>5230.927715470877</v>
      </c>
      <c r="BN284" s="7">
        <f t="shared" si="300"/>
        <v>3153.8236431720093</v>
      </c>
      <c r="BO284" s="65">
        <f t="shared" si="278"/>
        <v>0.1100822135873559</v>
      </c>
      <c r="BP284" s="7">
        <f t="shared" si="279"/>
        <v>2077.1040722988678</v>
      </c>
      <c r="BQ284" s="65">
        <f t="shared" si="280"/>
        <v>7.2499999999999995E-2</v>
      </c>
      <c r="BR284" s="7">
        <f t="shared" si="301"/>
        <v>426157.28753853164</v>
      </c>
      <c r="BS284" s="7">
        <f t="shared" si="302"/>
        <v>1022809.6896469005</v>
      </c>
      <c r="BT284" s="7">
        <f t="shared" si="281"/>
        <v>340642.71246146818</v>
      </c>
      <c r="BU284" s="7">
        <f t="shared" si="260"/>
        <v>1448966.9771854321</v>
      </c>
      <c r="BW284">
        <v>277</v>
      </c>
      <c r="BX284" s="160">
        <v>53267</v>
      </c>
      <c r="BY284" s="7">
        <f t="shared" si="303"/>
        <v>338014.15911914158</v>
      </c>
      <c r="BZ284" s="7">
        <f t="shared" si="304"/>
        <v>5101.5395330339725</v>
      </c>
      <c r="CA284" s="7">
        <f t="shared" si="305"/>
        <v>3129.7902715056466</v>
      </c>
      <c r="CB284" s="65">
        <f t="shared" si="282"/>
        <v>0.11111215978627002</v>
      </c>
      <c r="CC284" s="7">
        <f t="shared" si="283"/>
        <v>1971.7492615283259</v>
      </c>
      <c r="CD284" s="65">
        <f t="shared" si="284"/>
        <v>7.0000000000000007E-2</v>
      </c>
      <c r="CE284" s="7">
        <f t="shared" si="306"/>
        <v>431915.63115236443</v>
      </c>
      <c r="CF284" s="7">
        <f t="shared" si="307"/>
        <v>981210.81949804525</v>
      </c>
      <c r="CG284" s="7">
        <f t="shared" si="285"/>
        <v>334884.36884763592</v>
      </c>
      <c r="CH284" s="7">
        <f t="shared" si="261"/>
        <v>1413126.4506504098</v>
      </c>
    </row>
    <row r="285" spans="10:86" x14ac:dyDescent="0.3">
      <c r="J285">
        <v>278</v>
      </c>
      <c r="K285" s="160">
        <v>53297</v>
      </c>
      <c r="L285" s="7">
        <f t="shared" si="262"/>
        <v>363426.19042817998</v>
      </c>
      <c r="M285" s="7">
        <f t="shared" si="263"/>
        <v>5760.7123198624959</v>
      </c>
      <c r="N285" s="7">
        <f t="shared" si="248"/>
        <v>3262.1572606687587</v>
      </c>
      <c r="O285" s="65">
        <f t="shared" si="249"/>
        <v>0.10771344542313904</v>
      </c>
      <c r="P285" s="7">
        <f t="shared" si="250"/>
        <v>2498.5550591937372</v>
      </c>
      <c r="Q285" s="65">
        <f t="shared" si="251"/>
        <v>8.249999999999999E-2</v>
      </c>
      <c r="R285" s="7">
        <f t="shared" si="264"/>
        <v>406635.96683248819</v>
      </c>
      <c r="S285" s="7">
        <f t="shared" si="265"/>
        <v>1194842.0580892868</v>
      </c>
      <c r="T285" s="7">
        <f t="shared" si="252"/>
        <v>360164.03316751122</v>
      </c>
      <c r="U285" s="7">
        <f t="shared" si="253"/>
        <v>1601478.0249217749</v>
      </c>
      <c r="W285">
        <v>278</v>
      </c>
      <c r="X285" s="160">
        <v>53297</v>
      </c>
      <c r="Y285" s="7">
        <f t="shared" si="266"/>
        <v>357772.62604484131</v>
      </c>
      <c r="Z285" s="7">
        <f t="shared" si="286"/>
        <v>5626.5067525070672</v>
      </c>
      <c r="AA285" s="7">
        <f t="shared" si="254"/>
        <v>3241.3559122081251</v>
      </c>
      <c r="AB285" s="65">
        <f t="shared" si="267"/>
        <v>0.10871785071008325</v>
      </c>
      <c r="AC285" s="7">
        <f t="shared" si="268"/>
        <v>2385.1508402989421</v>
      </c>
      <c r="AD285" s="65">
        <f t="shared" si="255"/>
        <v>0.08</v>
      </c>
      <c r="AE285" s="7">
        <f t="shared" si="269"/>
        <v>412268.72986736736</v>
      </c>
      <c r="AF285" s="7">
        <f t="shared" si="287"/>
        <v>1151900.1473295982</v>
      </c>
      <c r="AG285" s="7">
        <f t="shared" si="256"/>
        <v>354531.27013263316</v>
      </c>
      <c r="AH285" s="7">
        <f t="shared" si="257"/>
        <v>1564168.8771969655</v>
      </c>
      <c r="AJ285">
        <v>278</v>
      </c>
      <c r="AK285" s="160">
        <v>53297</v>
      </c>
      <c r="AL285" s="7">
        <f t="shared" si="288"/>
        <v>352089.29957432771</v>
      </c>
      <c r="AM285" s="7">
        <f t="shared" si="289"/>
        <v>5493.4490989467549</v>
      </c>
      <c r="AN285" s="7">
        <f t="shared" si="290"/>
        <v>3219.5390391958886</v>
      </c>
      <c r="AO285" s="65">
        <f t="shared" si="270"/>
        <v>0.10972917528893758</v>
      </c>
      <c r="AP285" s="7">
        <f t="shared" si="271"/>
        <v>2273.9100597508664</v>
      </c>
      <c r="AQ285" s="65">
        <f t="shared" si="272"/>
        <v>7.7499999999999999E-2</v>
      </c>
      <c r="AR285" s="7">
        <f t="shared" si="291"/>
        <v>417930.23946486803</v>
      </c>
      <c r="AS285" s="7">
        <f t="shared" si="292"/>
        <v>1109248.6100423296</v>
      </c>
      <c r="AT285" s="7">
        <f t="shared" si="273"/>
        <v>348869.76053513185</v>
      </c>
      <c r="AU285" s="7">
        <f t="shared" si="258"/>
        <v>1527178.8495071977</v>
      </c>
      <c r="AW285">
        <v>278</v>
      </c>
      <c r="AX285" s="160">
        <v>53297</v>
      </c>
      <c r="AY285" s="7">
        <f t="shared" si="293"/>
        <v>346378.52474569267</v>
      </c>
      <c r="AZ285" s="7">
        <f t="shared" si="294"/>
        <v>5361.5768515826985</v>
      </c>
      <c r="BA285" s="7">
        <f t="shared" si="295"/>
        <v>3196.7110719221196</v>
      </c>
      <c r="BB285" s="65">
        <f t="shared" si="274"/>
        <v>0.11074743415813471</v>
      </c>
      <c r="BC285" s="7">
        <f t="shared" si="275"/>
        <v>2164.8657796605789</v>
      </c>
      <c r="BD285" s="65">
        <f t="shared" si="276"/>
        <v>7.4999999999999997E-2</v>
      </c>
      <c r="BE285" s="7">
        <f t="shared" si="296"/>
        <v>423618.18632622919</v>
      </c>
      <c r="BF285" s="7">
        <f t="shared" si="297"/>
        <v>1066900.1784137618</v>
      </c>
      <c r="BG285" s="7">
        <f t="shared" si="277"/>
        <v>343181.81367377058</v>
      </c>
      <c r="BH285" s="7">
        <f t="shared" si="259"/>
        <v>1490518.364739991</v>
      </c>
      <c r="BJ285">
        <v>278</v>
      </c>
      <c r="BK285" s="160">
        <v>53297</v>
      </c>
      <c r="BL285" s="7">
        <f t="shared" si="298"/>
        <v>340642.71246146818</v>
      </c>
      <c r="BM285" s="7">
        <f t="shared" si="299"/>
        <v>5230.927715470877</v>
      </c>
      <c r="BN285" s="7">
        <f t="shared" si="300"/>
        <v>3172.8779943495069</v>
      </c>
      <c r="BO285" s="65">
        <f t="shared" si="278"/>
        <v>0.11177264194812589</v>
      </c>
      <c r="BP285" s="7">
        <f t="shared" si="279"/>
        <v>2058.0497211213701</v>
      </c>
      <c r="BQ285" s="65">
        <f t="shared" si="280"/>
        <v>7.2499999999999995E-2</v>
      </c>
      <c r="BR285" s="7">
        <f t="shared" si="301"/>
        <v>429330.16553288116</v>
      </c>
      <c r="BS285" s="7">
        <f t="shared" si="302"/>
        <v>1024867.7393680218</v>
      </c>
      <c r="BT285" s="7">
        <f t="shared" si="281"/>
        <v>337469.83446711866</v>
      </c>
      <c r="BU285" s="7">
        <f t="shared" si="260"/>
        <v>1454197.9049009029</v>
      </c>
      <c r="BW285">
        <v>278</v>
      </c>
      <c r="BX285" s="160">
        <v>53297</v>
      </c>
      <c r="BY285" s="7">
        <f t="shared" si="303"/>
        <v>334884.36884763592</v>
      </c>
      <c r="BZ285" s="7">
        <f t="shared" si="304"/>
        <v>5101.5395330339725</v>
      </c>
      <c r="CA285" s="7">
        <f t="shared" si="305"/>
        <v>3148.0473814227626</v>
      </c>
      <c r="CB285" s="65">
        <f t="shared" si="282"/>
        <v>0.11280481291815847</v>
      </c>
      <c r="CC285" s="7">
        <f t="shared" si="283"/>
        <v>1953.4921516112097</v>
      </c>
      <c r="CD285" s="65">
        <f t="shared" si="284"/>
        <v>7.0000000000000007E-2</v>
      </c>
      <c r="CE285" s="7">
        <f t="shared" si="306"/>
        <v>435063.6785337872</v>
      </c>
      <c r="CF285" s="7">
        <f t="shared" si="307"/>
        <v>983164.31164965651</v>
      </c>
      <c r="CG285" s="7">
        <f t="shared" si="285"/>
        <v>331736.32146621315</v>
      </c>
      <c r="CH285" s="7">
        <f t="shared" si="261"/>
        <v>1418227.9901834438</v>
      </c>
    </row>
    <row r="286" spans="10:86" x14ac:dyDescent="0.3">
      <c r="J286">
        <v>279</v>
      </c>
      <c r="K286" s="160">
        <v>53328</v>
      </c>
      <c r="L286" s="7">
        <f t="shared" si="262"/>
        <v>360164.03316751122</v>
      </c>
      <c r="M286" s="7">
        <f t="shared" si="263"/>
        <v>5760.7123198624959</v>
      </c>
      <c r="N286" s="7">
        <f t="shared" si="248"/>
        <v>3284.5845918358564</v>
      </c>
      <c r="O286" s="65">
        <f t="shared" si="249"/>
        <v>0.10943628866933104</v>
      </c>
      <c r="P286" s="7">
        <f t="shared" si="250"/>
        <v>2476.1277280266395</v>
      </c>
      <c r="Q286" s="65">
        <f t="shared" si="251"/>
        <v>8.249999999999999E-2</v>
      </c>
      <c r="R286" s="7">
        <f t="shared" si="264"/>
        <v>409920.55142432405</v>
      </c>
      <c r="S286" s="7">
        <f t="shared" si="265"/>
        <v>1197318.1858173134</v>
      </c>
      <c r="T286" s="7">
        <f t="shared" si="252"/>
        <v>356879.44857567537</v>
      </c>
      <c r="U286" s="7">
        <f t="shared" si="253"/>
        <v>1607238.7372416374</v>
      </c>
      <c r="W286">
        <v>279</v>
      </c>
      <c r="X286" s="160">
        <v>53328</v>
      </c>
      <c r="Y286" s="7">
        <f t="shared" si="266"/>
        <v>354531.27013263316</v>
      </c>
      <c r="Z286" s="7">
        <f t="shared" si="286"/>
        <v>5626.5067525070672</v>
      </c>
      <c r="AA286" s="7">
        <f t="shared" si="254"/>
        <v>3262.964951622846</v>
      </c>
      <c r="AB286" s="65">
        <f t="shared" si="267"/>
        <v>0.1104432322847734</v>
      </c>
      <c r="AC286" s="7">
        <f t="shared" si="268"/>
        <v>2363.5418008842212</v>
      </c>
      <c r="AD286" s="65">
        <f t="shared" si="255"/>
        <v>0.08</v>
      </c>
      <c r="AE286" s="7">
        <f t="shared" si="269"/>
        <v>415531.69481899019</v>
      </c>
      <c r="AF286" s="7">
        <f t="shared" si="287"/>
        <v>1154263.6891304825</v>
      </c>
      <c r="AG286" s="7">
        <f t="shared" si="256"/>
        <v>351268.30518101034</v>
      </c>
      <c r="AH286" s="7">
        <f t="shared" si="257"/>
        <v>1569795.3839494726</v>
      </c>
      <c r="AJ286">
        <v>279</v>
      </c>
      <c r="AK286" s="160">
        <v>53328</v>
      </c>
      <c r="AL286" s="7">
        <f t="shared" si="288"/>
        <v>348869.76053513185</v>
      </c>
      <c r="AM286" s="7">
        <f t="shared" si="289"/>
        <v>5493.4490989467549</v>
      </c>
      <c r="AN286" s="7">
        <f t="shared" si="290"/>
        <v>3240.3318954906949</v>
      </c>
      <c r="AO286" s="65">
        <f t="shared" si="270"/>
        <v>0.11145701675675226</v>
      </c>
      <c r="AP286" s="7">
        <f t="shared" si="271"/>
        <v>2253.11720345606</v>
      </c>
      <c r="AQ286" s="65">
        <f t="shared" si="272"/>
        <v>7.7500000000000013E-2</v>
      </c>
      <c r="AR286" s="7">
        <f t="shared" si="291"/>
        <v>421170.57136035874</v>
      </c>
      <c r="AS286" s="7">
        <f t="shared" si="292"/>
        <v>1111501.7272457858</v>
      </c>
      <c r="AT286" s="7">
        <f t="shared" si="273"/>
        <v>345629.42863964115</v>
      </c>
      <c r="AU286" s="7">
        <f t="shared" si="258"/>
        <v>1532672.2986061445</v>
      </c>
      <c r="AW286">
        <v>279</v>
      </c>
      <c r="AX286" s="160">
        <v>53328</v>
      </c>
      <c r="AY286" s="7">
        <f t="shared" si="293"/>
        <v>343181.81367377058</v>
      </c>
      <c r="AZ286" s="7">
        <f t="shared" si="294"/>
        <v>5361.5768515826985</v>
      </c>
      <c r="BA286" s="7">
        <f t="shared" si="295"/>
        <v>3216.6905161216328</v>
      </c>
      <c r="BB286" s="65">
        <f t="shared" si="274"/>
        <v>0.11247765661076993</v>
      </c>
      <c r="BC286" s="7">
        <f t="shared" si="275"/>
        <v>2144.8863354610658</v>
      </c>
      <c r="BD286" s="65">
        <f t="shared" si="276"/>
        <v>7.4999999999999983E-2</v>
      </c>
      <c r="BE286" s="7">
        <f t="shared" si="296"/>
        <v>426834.87684235082</v>
      </c>
      <c r="BF286" s="7">
        <f t="shared" si="297"/>
        <v>1069045.0647492229</v>
      </c>
      <c r="BG286" s="7">
        <f t="shared" si="277"/>
        <v>339965.12315764895</v>
      </c>
      <c r="BH286" s="7">
        <f t="shared" si="259"/>
        <v>1495879.9415915739</v>
      </c>
      <c r="BJ286">
        <v>279</v>
      </c>
      <c r="BK286" s="160">
        <v>53328</v>
      </c>
      <c r="BL286" s="7">
        <f t="shared" si="298"/>
        <v>337469.83446711866</v>
      </c>
      <c r="BM286" s="7">
        <f t="shared" si="299"/>
        <v>5230.927715470877</v>
      </c>
      <c r="BN286" s="7">
        <f t="shared" si="300"/>
        <v>3192.0474655653684</v>
      </c>
      <c r="BO286" s="65">
        <f t="shared" si="278"/>
        <v>0.1135051660165988</v>
      </c>
      <c r="BP286" s="7">
        <f t="shared" si="279"/>
        <v>2038.8802499055087</v>
      </c>
      <c r="BQ286" s="65">
        <f t="shared" si="280"/>
        <v>7.2499999999999995E-2</v>
      </c>
      <c r="BR286" s="7">
        <f t="shared" si="301"/>
        <v>432522.21299844654</v>
      </c>
      <c r="BS286" s="7">
        <f t="shared" si="302"/>
        <v>1026906.6196179274</v>
      </c>
      <c r="BT286" s="7">
        <f t="shared" si="281"/>
        <v>334277.78700155328</v>
      </c>
      <c r="BU286" s="7">
        <f t="shared" si="260"/>
        <v>1459428.8326163739</v>
      </c>
      <c r="BW286">
        <v>279</v>
      </c>
      <c r="BX286" s="160">
        <v>53328</v>
      </c>
      <c r="BY286" s="7">
        <f t="shared" si="303"/>
        <v>331736.32146621315</v>
      </c>
      <c r="BZ286" s="7">
        <f t="shared" si="304"/>
        <v>5101.5395330339725</v>
      </c>
      <c r="CA286" s="7">
        <f t="shared" si="305"/>
        <v>3166.410991147729</v>
      </c>
      <c r="CB286" s="65">
        <f t="shared" si="282"/>
        <v>0.11453955878522237</v>
      </c>
      <c r="CC286" s="7">
        <f t="shared" si="283"/>
        <v>1935.1285418862435</v>
      </c>
      <c r="CD286" s="65">
        <f t="shared" si="284"/>
        <v>7.0000000000000007E-2</v>
      </c>
      <c r="CE286" s="7">
        <f t="shared" si="306"/>
        <v>438230.08952493494</v>
      </c>
      <c r="CF286" s="7">
        <f t="shared" si="307"/>
        <v>985099.44019154273</v>
      </c>
      <c r="CG286" s="7">
        <f t="shared" si="285"/>
        <v>328569.91047506541</v>
      </c>
      <c r="CH286" s="7">
        <f t="shared" si="261"/>
        <v>1423329.5297164777</v>
      </c>
    </row>
    <row r="287" spans="10:86" x14ac:dyDescent="0.3">
      <c r="J287">
        <v>280</v>
      </c>
      <c r="K287" s="160">
        <v>53359</v>
      </c>
      <c r="L287" s="7">
        <f t="shared" si="262"/>
        <v>356879.44857567537</v>
      </c>
      <c r="M287" s="7">
        <f t="shared" si="263"/>
        <v>5760.7123198624959</v>
      </c>
      <c r="N287" s="7">
        <f t="shared" si="248"/>
        <v>3307.1661109047277</v>
      </c>
      <c r="O287" s="65">
        <f t="shared" si="249"/>
        <v>0.11120279828173243</v>
      </c>
      <c r="P287" s="7">
        <f t="shared" si="250"/>
        <v>2453.5462089577682</v>
      </c>
      <c r="Q287" s="65">
        <f t="shared" si="251"/>
        <v>8.2500000000000004E-2</v>
      </c>
      <c r="R287" s="7">
        <f t="shared" si="264"/>
        <v>413227.71753522876</v>
      </c>
      <c r="S287" s="7">
        <f t="shared" si="265"/>
        <v>1199771.7320262711</v>
      </c>
      <c r="T287" s="7">
        <f t="shared" si="252"/>
        <v>353572.28246477066</v>
      </c>
      <c r="U287" s="7">
        <f t="shared" si="253"/>
        <v>1612999.4495614998</v>
      </c>
      <c r="W287">
        <v>280</v>
      </c>
      <c r="X287" s="160">
        <v>53359</v>
      </c>
      <c r="Y287" s="7">
        <f t="shared" si="266"/>
        <v>351268.30518101034</v>
      </c>
      <c r="Z287" s="7">
        <f t="shared" si="286"/>
        <v>5626.5067525070672</v>
      </c>
      <c r="AA287" s="7">
        <f t="shared" si="254"/>
        <v>3284.7180513003314</v>
      </c>
      <c r="AB287" s="65">
        <f t="shared" si="267"/>
        <v>0.11221227772113511</v>
      </c>
      <c r="AC287" s="7">
        <f t="shared" si="268"/>
        <v>2341.7887012067358</v>
      </c>
      <c r="AD287" s="65">
        <f t="shared" si="255"/>
        <v>0.08</v>
      </c>
      <c r="AE287" s="7">
        <f t="shared" si="269"/>
        <v>418816.41287029051</v>
      </c>
      <c r="AF287" s="7">
        <f t="shared" si="287"/>
        <v>1156605.4778316892</v>
      </c>
      <c r="AG287" s="7">
        <f t="shared" si="256"/>
        <v>347983.58712971001</v>
      </c>
      <c r="AH287" s="7">
        <f t="shared" si="257"/>
        <v>1575421.8907019796</v>
      </c>
      <c r="AJ287">
        <v>280</v>
      </c>
      <c r="AK287" s="160">
        <v>53359</v>
      </c>
      <c r="AL287" s="7">
        <f t="shared" si="288"/>
        <v>345629.42863964115</v>
      </c>
      <c r="AM287" s="7">
        <f t="shared" si="289"/>
        <v>5493.4490989467549</v>
      </c>
      <c r="AN287" s="7">
        <f t="shared" si="290"/>
        <v>3261.2590389824059</v>
      </c>
      <c r="AO287" s="65">
        <f t="shared" si="270"/>
        <v>0.11322851940536513</v>
      </c>
      <c r="AP287" s="7">
        <f t="shared" si="271"/>
        <v>2232.1900599643491</v>
      </c>
      <c r="AQ287" s="65">
        <f t="shared" si="272"/>
        <v>7.7499999999999999E-2</v>
      </c>
      <c r="AR287" s="7">
        <f t="shared" si="291"/>
        <v>424431.83039934112</v>
      </c>
      <c r="AS287" s="7">
        <f t="shared" si="292"/>
        <v>1113733.9173057501</v>
      </c>
      <c r="AT287" s="7">
        <f t="shared" si="273"/>
        <v>342368.16960065876</v>
      </c>
      <c r="AU287" s="7">
        <f t="shared" si="258"/>
        <v>1538165.7477050913</v>
      </c>
      <c r="AW287">
        <v>280</v>
      </c>
      <c r="AX287" s="160">
        <v>53359</v>
      </c>
      <c r="AY287" s="7">
        <f t="shared" si="293"/>
        <v>339965.12315764895</v>
      </c>
      <c r="AZ287" s="7">
        <f t="shared" si="294"/>
        <v>5361.5768515826985</v>
      </c>
      <c r="BA287" s="7">
        <f t="shared" si="295"/>
        <v>3236.7948318473927</v>
      </c>
      <c r="BB287" s="65">
        <f t="shared" si="274"/>
        <v>0.11425153739713788</v>
      </c>
      <c r="BC287" s="7">
        <f t="shared" si="275"/>
        <v>2124.7820197353058</v>
      </c>
      <c r="BD287" s="65">
        <f t="shared" si="276"/>
        <v>7.4999999999999997E-2</v>
      </c>
      <c r="BE287" s="7">
        <f t="shared" si="296"/>
        <v>430071.67167419818</v>
      </c>
      <c r="BF287" s="7">
        <f t="shared" si="297"/>
        <v>1071169.8467689583</v>
      </c>
      <c r="BG287" s="7">
        <f t="shared" si="277"/>
        <v>336728.32832580159</v>
      </c>
      <c r="BH287" s="7">
        <f t="shared" si="259"/>
        <v>1501241.5184431565</v>
      </c>
      <c r="BJ287">
        <v>280</v>
      </c>
      <c r="BK287" s="160">
        <v>53359</v>
      </c>
      <c r="BL287" s="7">
        <f t="shared" si="298"/>
        <v>334277.78700155328</v>
      </c>
      <c r="BM287" s="7">
        <f t="shared" si="299"/>
        <v>5230.927715470877</v>
      </c>
      <c r="BN287" s="7">
        <f t="shared" si="300"/>
        <v>3211.3327523364924</v>
      </c>
      <c r="BO287" s="65">
        <f t="shared" si="278"/>
        <v>0.11528134541544888</v>
      </c>
      <c r="BP287" s="7">
        <f t="shared" si="279"/>
        <v>2019.5949631343844</v>
      </c>
      <c r="BQ287" s="65">
        <f t="shared" si="280"/>
        <v>7.2499999999999995E-2</v>
      </c>
      <c r="BR287" s="7">
        <f t="shared" si="301"/>
        <v>435733.54575078306</v>
      </c>
      <c r="BS287" s="7">
        <f t="shared" si="302"/>
        <v>1028926.2145810617</v>
      </c>
      <c r="BT287" s="7">
        <f t="shared" si="281"/>
        <v>331066.45424921677</v>
      </c>
      <c r="BU287" s="7">
        <f t="shared" si="260"/>
        <v>1464659.7603318449</v>
      </c>
      <c r="BW287">
        <v>280</v>
      </c>
      <c r="BX287" s="160">
        <v>53359</v>
      </c>
      <c r="BY287" s="7">
        <f t="shared" si="303"/>
        <v>328569.91047506541</v>
      </c>
      <c r="BZ287" s="7">
        <f t="shared" si="304"/>
        <v>5101.5395330339725</v>
      </c>
      <c r="CA287" s="7">
        <f t="shared" si="305"/>
        <v>3184.8817219294242</v>
      </c>
      <c r="CB287" s="65">
        <f t="shared" si="282"/>
        <v>0.11631795683267057</v>
      </c>
      <c r="CC287" s="7">
        <f t="shared" si="283"/>
        <v>1916.6578111045483</v>
      </c>
      <c r="CD287" s="65">
        <f t="shared" si="284"/>
        <v>7.0000000000000007E-2</v>
      </c>
      <c r="CE287" s="7">
        <f t="shared" si="306"/>
        <v>441414.97124686436</v>
      </c>
      <c r="CF287" s="7">
        <f t="shared" si="307"/>
        <v>987016.09800264728</v>
      </c>
      <c r="CG287" s="7">
        <f t="shared" si="285"/>
        <v>325385.02875313599</v>
      </c>
      <c r="CH287" s="7">
        <f t="shared" si="261"/>
        <v>1428431.0692495117</v>
      </c>
    </row>
    <row r="288" spans="10:86" x14ac:dyDescent="0.3">
      <c r="J288">
        <v>281</v>
      </c>
      <c r="K288" s="160">
        <v>53387</v>
      </c>
      <c r="L288" s="7">
        <f t="shared" si="262"/>
        <v>353572.28246477066</v>
      </c>
      <c r="M288" s="7">
        <f t="shared" si="263"/>
        <v>5760.7123198624959</v>
      </c>
      <c r="N288" s="7">
        <f t="shared" si="248"/>
        <v>3329.9028779171977</v>
      </c>
      <c r="O288" s="65">
        <f t="shared" si="249"/>
        <v>0.11301461261740109</v>
      </c>
      <c r="P288" s="7">
        <f t="shared" si="250"/>
        <v>2430.8094419452982</v>
      </c>
      <c r="Q288" s="65">
        <f t="shared" si="251"/>
        <v>8.2500000000000004E-2</v>
      </c>
      <c r="R288" s="7">
        <f t="shared" si="264"/>
        <v>416557.62041314598</v>
      </c>
      <c r="S288" s="7">
        <f t="shared" si="265"/>
        <v>1202202.5414682163</v>
      </c>
      <c r="T288" s="7">
        <f t="shared" si="252"/>
        <v>350242.37958685344</v>
      </c>
      <c r="U288" s="7">
        <f t="shared" si="253"/>
        <v>1618760.1618813623</v>
      </c>
      <c r="W288">
        <v>281</v>
      </c>
      <c r="X288" s="160">
        <v>53387</v>
      </c>
      <c r="Y288" s="7">
        <f t="shared" si="266"/>
        <v>347983.58712971001</v>
      </c>
      <c r="Z288" s="7">
        <f t="shared" si="286"/>
        <v>5626.5067525070672</v>
      </c>
      <c r="AA288" s="7">
        <f t="shared" si="254"/>
        <v>3306.6161716423335</v>
      </c>
      <c r="AB288" s="65">
        <f t="shared" si="267"/>
        <v>0.11402662518366882</v>
      </c>
      <c r="AC288" s="7">
        <f t="shared" si="268"/>
        <v>2319.8905808647337</v>
      </c>
      <c r="AD288" s="65">
        <f t="shared" si="255"/>
        <v>0.08</v>
      </c>
      <c r="AE288" s="7">
        <f t="shared" si="269"/>
        <v>422123.02904193284</v>
      </c>
      <c r="AF288" s="7">
        <f t="shared" si="287"/>
        <v>1158925.3684125538</v>
      </c>
      <c r="AG288" s="7">
        <f t="shared" si="256"/>
        <v>344676.97095806769</v>
      </c>
      <c r="AH288" s="7">
        <f t="shared" si="257"/>
        <v>1581048.3974544867</v>
      </c>
      <c r="AJ288">
        <v>281</v>
      </c>
      <c r="AK288" s="160">
        <v>53387</v>
      </c>
      <c r="AL288" s="7">
        <f t="shared" si="288"/>
        <v>342368.16960065876</v>
      </c>
      <c r="AM288" s="7">
        <f t="shared" si="289"/>
        <v>5493.4490989467549</v>
      </c>
      <c r="AN288" s="7">
        <f t="shared" si="290"/>
        <v>3282.3213369425002</v>
      </c>
      <c r="AO288" s="65">
        <f t="shared" si="270"/>
        <v>0.11504532120860519</v>
      </c>
      <c r="AP288" s="7">
        <f t="shared" si="271"/>
        <v>2211.1277620042547</v>
      </c>
      <c r="AQ288" s="65">
        <f t="shared" si="272"/>
        <v>7.7500000000000013E-2</v>
      </c>
      <c r="AR288" s="7">
        <f t="shared" si="291"/>
        <v>427714.15173628362</v>
      </c>
      <c r="AS288" s="7">
        <f t="shared" si="292"/>
        <v>1115945.0450677543</v>
      </c>
      <c r="AT288" s="7">
        <f t="shared" si="273"/>
        <v>339085.84826371627</v>
      </c>
      <c r="AU288" s="7">
        <f t="shared" si="258"/>
        <v>1543659.196804038</v>
      </c>
      <c r="AW288">
        <v>281</v>
      </c>
      <c r="AX288" s="160">
        <v>53387</v>
      </c>
      <c r="AY288" s="7">
        <f t="shared" si="293"/>
        <v>336728.32832580159</v>
      </c>
      <c r="AZ288" s="7">
        <f t="shared" si="294"/>
        <v>5361.5768515826985</v>
      </c>
      <c r="BA288" s="7">
        <f t="shared" si="295"/>
        <v>3257.0247995464388</v>
      </c>
      <c r="BB288" s="65">
        <f t="shared" si="274"/>
        <v>0.11607071430218738</v>
      </c>
      <c r="BC288" s="7">
        <f t="shared" si="275"/>
        <v>2104.5520520362597</v>
      </c>
      <c r="BD288" s="65">
        <f t="shared" si="276"/>
        <v>7.4999999999999997E-2</v>
      </c>
      <c r="BE288" s="7">
        <f t="shared" si="296"/>
        <v>433328.69647374464</v>
      </c>
      <c r="BF288" s="7">
        <f t="shared" si="297"/>
        <v>1073274.3988209944</v>
      </c>
      <c r="BG288" s="7">
        <f t="shared" si="277"/>
        <v>333471.30352625513</v>
      </c>
      <c r="BH288" s="7">
        <f t="shared" si="259"/>
        <v>1506603.0952947391</v>
      </c>
      <c r="BJ288">
        <v>281</v>
      </c>
      <c r="BK288" s="160">
        <v>53387</v>
      </c>
      <c r="BL288" s="7">
        <f t="shared" si="298"/>
        <v>331066.45424921677</v>
      </c>
      <c r="BM288" s="7">
        <f t="shared" si="299"/>
        <v>5230.927715470877</v>
      </c>
      <c r="BN288" s="7">
        <f t="shared" si="300"/>
        <v>3230.7345543818592</v>
      </c>
      <c r="BO288" s="65">
        <f t="shared" si="278"/>
        <v>0.1171028177424413</v>
      </c>
      <c r="BP288" s="7">
        <f t="shared" si="279"/>
        <v>2000.1931610890178</v>
      </c>
      <c r="BQ288" s="65">
        <f t="shared" si="280"/>
        <v>7.2499999999999995E-2</v>
      </c>
      <c r="BR288" s="7">
        <f t="shared" si="301"/>
        <v>438964.28030516492</v>
      </c>
      <c r="BS288" s="7">
        <f t="shared" si="302"/>
        <v>1030926.4077421507</v>
      </c>
      <c r="BT288" s="7">
        <f t="shared" si="281"/>
        <v>327835.7196948349</v>
      </c>
      <c r="BU288" s="7">
        <f t="shared" si="260"/>
        <v>1469890.6880473157</v>
      </c>
      <c r="BW288">
        <v>281</v>
      </c>
      <c r="BX288" s="160">
        <v>53387</v>
      </c>
      <c r="BY288" s="7">
        <f t="shared" si="303"/>
        <v>325385.02875313599</v>
      </c>
      <c r="BZ288" s="7">
        <f t="shared" si="304"/>
        <v>5101.5395330339725</v>
      </c>
      <c r="CA288" s="7">
        <f t="shared" si="305"/>
        <v>3203.4601986406788</v>
      </c>
      <c r="CB288" s="65">
        <f t="shared" si="282"/>
        <v>0.11814164447268735</v>
      </c>
      <c r="CC288" s="7">
        <f t="shared" si="283"/>
        <v>1898.0793343932935</v>
      </c>
      <c r="CD288" s="65">
        <f t="shared" si="284"/>
        <v>7.0000000000000007E-2</v>
      </c>
      <c r="CE288" s="7">
        <f t="shared" si="306"/>
        <v>444618.43144550506</v>
      </c>
      <c r="CF288" s="7">
        <f t="shared" si="307"/>
        <v>988914.17733704054</v>
      </c>
      <c r="CG288" s="7">
        <f t="shared" si="285"/>
        <v>322181.56855449529</v>
      </c>
      <c r="CH288" s="7">
        <f t="shared" si="261"/>
        <v>1433532.6087825457</v>
      </c>
    </row>
    <row r="289" spans="10:86" x14ac:dyDescent="0.3">
      <c r="J289">
        <v>282</v>
      </c>
      <c r="K289" s="160">
        <v>53418</v>
      </c>
      <c r="L289" s="7">
        <f t="shared" si="262"/>
        <v>350242.37958685344</v>
      </c>
      <c r="M289" s="7">
        <f t="shared" si="263"/>
        <v>5760.7123198624959</v>
      </c>
      <c r="N289" s="7">
        <f t="shared" si="248"/>
        <v>3352.7959602028786</v>
      </c>
      <c r="O289" s="65">
        <f t="shared" si="249"/>
        <v>0.11487345297817506</v>
      </c>
      <c r="P289" s="7">
        <f t="shared" si="250"/>
        <v>2407.9163596596172</v>
      </c>
      <c r="Q289" s="65">
        <f t="shared" si="251"/>
        <v>8.249999999999999E-2</v>
      </c>
      <c r="R289" s="7">
        <f t="shared" si="264"/>
        <v>419910.41637334885</v>
      </c>
      <c r="S289" s="7">
        <f t="shared" si="265"/>
        <v>1204610.4578278759</v>
      </c>
      <c r="T289" s="7">
        <f t="shared" si="252"/>
        <v>346889.58362665056</v>
      </c>
      <c r="U289" s="7">
        <f t="shared" si="253"/>
        <v>1624520.8742012247</v>
      </c>
      <c r="W289">
        <v>282</v>
      </c>
      <c r="X289" s="160">
        <v>53418</v>
      </c>
      <c r="Y289" s="7">
        <f t="shared" si="266"/>
        <v>344676.97095806769</v>
      </c>
      <c r="Z289" s="7">
        <f t="shared" si="286"/>
        <v>5626.5067525070672</v>
      </c>
      <c r="AA289" s="7">
        <f t="shared" si="254"/>
        <v>3328.6602794532823</v>
      </c>
      <c r="AB289" s="65">
        <f t="shared" si="267"/>
        <v>0.11588799577300116</v>
      </c>
      <c r="AC289" s="7">
        <f t="shared" si="268"/>
        <v>2297.8464730537848</v>
      </c>
      <c r="AD289" s="65">
        <f t="shared" si="255"/>
        <v>0.08</v>
      </c>
      <c r="AE289" s="7">
        <f t="shared" si="269"/>
        <v>425451.6893213861</v>
      </c>
      <c r="AF289" s="7">
        <f t="shared" si="287"/>
        <v>1161223.2148856076</v>
      </c>
      <c r="AG289" s="7">
        <f t="shared" si="256"/>
        <v>341348.31067861442</v>
      </c>
      <c r="AH289" s="7">
        <f t="shared" si="257"/>
        <v>1586674.9042069938</v>
      </c>
      <c r="AJ289">
        <v>282</v>
      </c>
      <c r="AK289" s="160">
        <v>53418</v>
      </c>
      <c r="AL289" s="7">
        <f t="shared" si="288"/>
        <v>339085.84826371627</v>
      </c>
      <c r="AM289" s="7">
        <f t="shared" si="289"/>
        <v>5493.4490989467549</v>
      </c>
      <c r="AN289" s="7">
        <f t="shared" si="290"/>
        <v>3303.5196622435874</v>
      </c>
      <c r="AO289" s="65">
        <f t="shared" si="270"/>
        <v>0.11690914306778208</v>
      </c>
      <c r="AP289" s="7">
        <f t="shared" si="271"/>
        <v>2189.9294367031675</v>
      </c>
      <c r="AQ289" s="65">
        <f t="shared" si="272"/>
        <v>7.7499999999999999E-2</v>
      </c>
      <c r="AR289" s="7">
        <f t="shared" si="291"/>
        <v>431017.67139852722</v>
      </c>
      <c r="AS289" s="7">
        <f t="shared" si="292"/>
        <v>1118134.9745044576</v>
      </c>
      <c r="AT289" s="7">
        <f t="shared" si="273"/>
        <v>335782.32860147266</v>
      </c>
      <c r="AU289" s="7">
        <f t="shared" si="258"/>
        <v>1549152.6459029848</v>
      </c>
      <c r="AW289">
        <v>282</v>
      </c>
      <c r="AX289" s="160">
        <v>53418</v>
      </c>
      <c r="AY289" s="7">
        <f t="shared" si="293"/>
        <v>333471.30352625513</v>
      </c>
      <c r="AZ289" s="7">
        <f t="shared" si="294"/>
        <v>5361.5768515826985</v>
      </c>
      <c r="BA289" s="7">
        <f t="shared" si="295"/>
        <v>3277.3812045436043</v>
      </c>
      <c r="BB289" s="65">
        <f t="shared" si="274"/>
        <v>0.11793690802970938</v>
      </c>
      <c r="BC289" s="7">
        <f t="shared" si="275"/>
        <v>2084.1956470390942</v>
      </c>
      <c r="BD289" s="65">
        <f t="shared" si="276"/>
        <v>7.4999999999999983E-2</v>
      </c>
      <c r="BE289" s="7">
        <f t="shared" si="296"/>
        <v>436606.07767828822</v>
      </c>
      <c r="BF289" s="7">
        <f t="shared" si="297"/>
        <v>1075358.5944680334</v>
      </c>
      <c r="BG289" s="7">
        <f t="shared" si="277"/>
        <v>330193.92232171155</v>
      </c>
      <c r="BH289" s="7">
        <f t="shared" si="259"/>
        <v>1511964.6721463217</v>
      </c>
      <c r="BJ289">
        <v>282</v>
      </c>
      <c r="BK289" s="160">
        <v>53418</v>
      </c>
      <c r="BL289" s="7">
        <f t="shared" si="298"/>
        <v>327835.7196948349</v>
      </c>
      <c r="BM289" s="7">
        <f t="shared" si="299"/>
        <v>5230.927715470877</v>
      </c>
      <c r="BN289" s="7">
        <f t="shared" si="300"/>
        <v>3250.2535756479165</v>
      </c>
      <c r="BO289" s="65">
        <f t="shared" si="278"/>
        <v>0.11897130350555116</v>
      </c>
      <c r="BP289" s="7">
        <f t="shared" si="279"/>
        <v>1980.6741398229608</v>
      </c>
      <c r="BQ289" s="65">
        <f t="shared" si="280"/>
        <v>7.2499999999999995E-2</v>
      </c>
      <c r="BR289" s="7">
        <f t="shared" si="301"/>
        <v>442214.53388081281</v>
      </c>
      <c r="BS289" s="7">
        <f t="shared" si="302"/>
        <v>1032907.0818819737</v>
      </c>
      <c r="BT289" s="7">
        <f t="shared" si="281"/>
        <v>324585.46611918701</v>
      </c>
      <c r="BU289" s="7">
        <f t="shared" si="260"/>
        <v>1475121.6157627865</v>
      </c>
      <c r="BW289">
        <v>282</v>
      </c>
      <c r="BX289" s="160">
        <v>53418</v>
      </c>
      <c r="BY289" s="7">
        <f t="shared" si="303"/>
        <v>322181.56855449529</v>
      </c>
      <c r="BZ289" s="7">
        <f t="shared" si="304"/>
        <v>5101.5395330339725</v>
      </c>
      <c r="CA289" s="7">
        <f t="shared" si="305"/>
        <v>3222.1470497994169</v>
      </c>
      <c r="CB289" s="65">
        <f t="shared" si="282"/>
        <v>0.12001234201904042</v>
      </c>
      <c r="CC289" s="7">
        <f t="shared" si="283"/>
        <v>1879.3924832345558</v>
      </c>
      <c r="CD289" s="65">
        <f t="shared" si="284"/>
        <v>7.0000000000000007E-2</v>
      </c>
      <c r="CE289" s="7">
        <f t="shared" si="306"/>
        <v>447840.57849530451</v>
      </c>
      <c r="CF289" s="7">
        <f t="shared" si="307"/>
        <v>990793.56982027506</v>
      </c>
      <c r="CG289" s="7">
        <f t="shared" si="285"/>
        <v>318959.42150469584</v>
      </c>
      <c r="CH289" s="7">
        <f t="shared" si="261"/>
        <v>1438634.1483155796</v>
      </c>
    </row>
    <row r="290" spans="10:86" x14ac:dyDescent="0.3">
      <c r="J290">
        <v>283</v>
      </c>
      <c r="K290" s="160">
        <v>53448</v>
      </c>
      <c r="L290" s="7">
        <f t="shared" si="262"/>
        <v>346889.58362665056</v>
      </c>
      <c r="M290" s="7">
        <f t="shared" si="263"/>
        <v>5760.7123198624959</v>
      </c>
      <c r="N290" s="7">
        <f t="shared" si="248"/>
        <v>3375.8464324292731</v>
      </c>
      <c r="O290" s="65">
        <f t="shared" si="249"/>
        <v>0.11678112892761705</v>
      </c>
      <c r="P290" s="7">
        <f t="shared" si="250"/>
        <v>2384.8658874332227</v>
      </c>
      <c r="Q290" s="65">
        <f t="shared" si="251"/>
        <v>8.2500000000000004E-2</v>
      </c>
      <c r="R290" s="7">
        <f t="shared" si="264"/>
        <v>423286.26280577813</v>
      </c>
      <c r="S290" s="7">
        <f t="shared" si="265"/>
        <v>1206995.3237153091</v>
      </c>
      <c r="T290" s="7">
        <f t="shared" si="252"/>
        <v>343513.73719422129</v>
      </c>
      <c r="U290" s="7">
        <f t="shared" si="253"/>
        <v>1630281.5865210872</v>
      </c>
      <c r="W290">
        <v>283</v>
      </c>
      <c r="X290" s="160">
        <v>53448</v>
      </c>
      <c r="Y290" s="7">
        <f t="shared" si="266"/>
        <v>341348.31067861442</v>
      </c>
      <c r="Z290" s="7">
        <f t="shared" si="286"/>
        <v>5626.5067525070672</v>
      </c>
      <c r="AA290" s="7">
        <f t="shared" si="254"/>
        <v>3350.8513479829708</v>
      </c>
      <c r="AB290" s="65">
        <f t="shared" si="267"/>
        <v>0.11779819884227959</v>
      </c>
      <c r="AC290" s="7">
        <f t="shared" si="268"/>
        <v>2275.6554045240964</v>
      </c>
      <c r="AD290" s="65">
        <f t="shared" si="255"/>
        <v>0.08</v>
      </c>
      <c r="AE290" s="7">
        <f t="shared" si="269"/>
        <v>428802.54066936905</v>
      </c>
      <c r="AF290" s="7">
        <f t="shared" si="287"/>
        <v>1163498.8702901318</v>
      </c>
      <c r="AG290" s="7">
        <f t="shared" si="256"/>
        <v>337997.45933063142</v>
      </c>
      <c r="AH290" s="7">
        <f t="shared" si="257"/>
        <v>1592301.4109595008</v>
      </c>
      <c r="AJ290">
        <v>283</v>
      </c>
      <c r="AK290" s="160">
        <v>53448</v>
      </c>
      <c r="AL290" s="7">
        <f t="shared" si="288"/>
        <v>335782.32860147266</v>
      </c>
      <c r="AM290" s="7">
        <f t="shared" si="289"/>
        <v>5493.4490989467549</v>
      </c>
      <c r="AN290" s="7">
        <f t="shared" si="290"/>
        <v>3324.8548933955772</v>
      </c>
      <c r="AO290" s="65">
        <f t="shared" si="270"/>
        <v>0.11882179412753033</v>
      </c>
      <c r="AP290" s="7">
        <f t="shared" si="271"/>
        <v>2168.5942055511778</v>
      </c>
      <c r="AQ290" s="65">
        <f t="shared" si="272"/>
        <v>7.7500000000000013E-2</v>
      </c>
      <c r="AR290" s="7">
        <f t="shared" si="291"/>
        <v>434342.52629192278</v>
      </c>
      <c r="AS290" s="7">
        <f t="shared" si="292"/>
        <v>1120303.5687100086</v>
      </c>
      <c r="AT290" s="7">
        <f t="shared" si="273"/>
        <v>332457.4737080771</v>
      </c>
      <c r="AU290" s="7">
        <f t="shared" si="258"/>
        <v>1554646.0950019313</v>
      </c>
      <c r="AW290">
        <v>283</v>
      </c>
      <c r="AX290" s="160">
        <v>53448</v>
      </c>
      <c r="AY290" s="7">
        <f t="shared" si="293"/>
        <v>330193.92232171155</v>
      </c>
      <c r="AZ290" s="7">
        <f t="shared" si="294"/>
        <v>5361.5768515826985</v>
      </c>
      <c r="BA290" s="7">
        <f t="shared" si="295"/>
        <v>3297.8648370720016</v>
      </c>
      <c r="BB290" s="65">
        <f t="shared" si="274"/>
        <v>0.11985192751763091</v>
      </c>
      <c r="BC290" s="7">
        <f t="shared" si="275"/>
        <v>2063.7120145106969</v>
      </c>
      <c r="BD290" s="65">
        <f t="shared" si="276"/>
        <v>7.4999999999999997E-2</v>
      </c>
      <c r="BE290" s="7">
        <f t="shared" si="296"/>
        <v>439903.94251536019</v>
      </c>
      <c r="BF290" s="7">
        <f t="shared" si="297"/>
        <v>1077422.3064825442</v>
      </c>
      <c r="BG290" s="7">
        <f t="shared" si="277"/>
        <v>326896.05748463958</v>
      </c>
      <c r="BH290" s="7">
        <f t="shared" si="259"/>
        <v>1517326.2489979044</v>
      </c>
      <c r="BJ290">
        <v>283</v>
      </c>
      <c r="BK290" s="160">
        <v>53448</v>
      </c>
      <c r="BL290" s="7">
        <f t="shared" si="298"/>
        <v>324585.46611918701</v>
      </c>
      <c r="BM290" s="7">
        <f t="shared" si="299"/>
        <v>5230.927715470877</v>
      </c>
      <c r="BN290" s="7">
        <f t="shared" si="300"/>
        <v>3269.8905243341223</v>
      </c>
      <c r="BO290" s="65">
        <f t="shared" si="278"/>
        <v>0.12088861143770718</v>
      </c>
      <c r="BP290" s="7">
        <f t="shared" si="279"/>
        <v>1961.0371911367549</v>
      </c>
      <c r="BQ290" s="65">
        <f t="shared" si="280"/>
        <v>7.2499999999999995E-2</v>
      </c>
      <c r="BR290" s="7">
        <f t="shared" si="301"/>
        <v>445484.42440514691</v>
      </c>
      <c r="BS290" s="7">
        <f t="shared" si="302"/>
        <v>1034868.1190731104</v>
      </c>
      <c r="BT290" s="7">
        <f t="shared" si="281"/>
        <v>321315.57559485291</v>
      </c>
      <c r="BU290" s="7">
        <f t="shared" si="260"/>
        <v>1480352.5434782573</v>
      </c>
      <c r="BW290">
        <v>283</v>
      </c>
      <c r="BX290" s="160">
        <v>53448</v>
      </c>
      <c r="BY290" s="7">
        <f t="shared" si="303"/>
        <v>318959.42150469584</v>
      </c>
      <c r="BZ290" s="7">
        <f t="shared" si="304"/>
        <v>5101.5395330339725</v>
      </c>
      <c r="CA290" s="7">
        <f t="shared" si="305"/>
        <v>3240.9429075899134</v>
      </c>
      <c r="CB290" s="65">
        <f t="shared" si="282"/>
        <v>0.12193185800127364</v>
      </c>
      <c r="CC290" s="7">
        <f t="shared" si="283"/>
        <v>1860.5966254440591</v>
      </c>
      <c r="CD290" s="65">
        <f t="shared" si="284"/>
        <v>7.0000000000000007E-2</v>
      </c>
      <c r="CE290" s="7">
        <f t="shared" si="306"/>
        <v>451081.5214028944</v>
      </c>
      <c r="CF290" s="7">
        <f t="shared" si="307"/>
        <v>992654.16644571908</v>
      </c>
      <c r="CG290" s="7">
        <f t="shared" si="285"/>
        <v>315718.47859710595</v>
      </c>
      <c r="CH290" s="7">
        <f t="shared" si="261"/>
        <v>1443735.6878486136</v>
      </c>
    </row>
    <row r="291" spans="10:86" x14ac:dyDescent="0.3">
      <c r="J291">
        <v>284</v>
      </c>
      <c r="K291" s="160">
        <v>53479</v>
      </c>
      <c r="L291" s="7">
        <f t="shared" si="262"/>
        <v>343513.73719422129</v>
      </c>
      <c r="M291" s="7">
        <f t="shared" si="263"/>
        <v>5760.7123198624959</v>
      </c>
      <c r="N291" s="7">
        <f t="shared" si="248"/>
        <v>3399.0553766522244</v>
      </c>
      <c r="O291" s="65">
        <f t="shared" si="249"/>
        <v>0.11873954402226698</v>
      </c>
      <c r="P291" s="7">
        <f t="shared" si="250"/>
        <v>2361.6569432102715</v>
      </c>
      <c r="Q291" s="65">
        <f t="shared" si="251"/>
        <v>8.2500000000000004E-2</v>
      </c>
      <c r="R291" s="7">
        <f t="shared" si="264"/>
        <v>426685.31818243035</v>
      </c>
      <c r="S291" s="7">
        <f t="shared" si="265"/>
        <v>1209356.9806585193</v>
      </c>
      <c r="T291" s="7">
        <f t="shared" si="252"/>
        <v>340114.68181756907</v>
      </c>
      <c r="U291" s="7">
        <f t="shared" si="253"/>
        <v>1636042.2988409498</v>
      </c>
      <c r="W291">
        <v>284</v>
      </c>
      <c r="X291" s="160">
        <v>53479</v>
      </c>
      <c r="Y291" s="7">
        <f t="shared" si="266"/>
        <v>337997.45933063142</v>
      </c>
      <c r="Z291" s="7">
        <f t="shared" si="286"/>
        <v>5626.5067525070672</v>
      </c>
      <c r="AA291" s="7">
        <f t="shared" si="254"/>
        <v>3373.1903569695241</v>
      </c>
      <c r="AB291" s="65">
        <f t="shared" si="267"/>
        <v>0.11975913772783173</v>
      </c>
      <c r="AC291" s="7">
        <f t="shared" si="268"/>
        <v>2253.316395537543</v>
      </c>
      <c r="AD291" s="65">
        <f t="shared" si="255"/>
        <v>0.08</v>
      </c>
      <c r="AE291" s="7">
        <f t="shared" si="269"/>
        <v>432175.73102633859</v>
      </c>
      <c r="AF291" s="7">
        <f t="shared" si="287"/>
        <v>1165752.1866856692</v>
      </c>
      <c r="AG291" s="7">
        <f t="shared" si="256"/>
        <v>334624.26897366188</v>
      </c>
      <c r="AH291" s="7">
        <f t="shared" si="257"/>
        <v>1597927.9177120079</v>
      </c>
      <c r="AJ291">
        <v>284</v>
      </c>
      <c r="AK291" s="160">
        <v>53479</v>
      </c>
      <c r="AL291" s="7">
        <f t="shared" si="288"/>
        <v>332457.4737080771</v>
      </c>
      <c r="AM291" s="7">
        <f t="shared" si="289"/>
        <v>5493.4490989467549</v>
      </c>
      <c r="AN291" s="7">
        <f t="shared" si="290"/>
        <v>3346.3279145820902</v>
      </c>
      <c r="AO291" s="65">
        <f t="shared" si="270"/>
        <v>0.12078517750587567</v>
      </c>
      <c r="AP291" s="7">
        <f t="shared" si="271"/>
        <v>2147.1211843646647</v>
      </c>
      <c r="AQ291" s="65">
        <f t="shared" si="272"/>
        <v>7.7499999999999999E-2</v>
      </c>
      <c r="AR291" s="7">
        <f t="shared" si="291"/>
        <v>437688.85420650488</v>
      </c>
      <c r="AS291" s="7">
        <f t="shared" si="292"/>
        <v>1122450.6898943733</v>
      </c>
      <c r="AT291" s="7">
        <f t="shared" si="273"/>
        <v>329111.145793495</v>
      </c>
      <c r="AU291" s="7">
        <f t="shared" si="258"/>
        <v>1560139.5441008783</v>
      </c>
      <c r="AW291">
        <v>284</v>
      </c>
      <c r="AX291" s="160">
        <v>53479</v>
      </c>
      <c r="AY291" s="7">
        <f t="shared" si="293"/>
        <v>326896.05748463958</v>
      </c>
      <c r="AZ291" s="7">
        <f t="shared" si="294"/>
        <v>5361.5768515826985</v>
      </c>
      <c r="BA291" s="7">
        <f t="shared" si="295"/>
        <v>3318.4764923037014</v>
      </c>
      <c r="BB291" s="65">
        <f t="shared" si="274"/>
        <v>0.12181767566748825</v>
      </c>
      <c r="BC291" s="7">
        <f t="shared" si="275"/>
        <v>2043.1003592789971</v>
      </c>
      <c r="BD291" s="65">
        <f t="shared" si="276"/>
        <v>7.4999999999999997E-2</v>
      </c>
      <c r="BE291" s="7">
        <f t="shared" si="296"/>
        <v>443222.41900766391</v>
      </c>
      <c r="BF291" s="7">
        <f t="shared" si="297"/>
        <v>1079465.4068418231</v>
      </c>
      <c r="BG291" s="7">
        <f t="shared" si="277"/>
        <v>323577.58099233586</v>
      </c>
      <c r="BH291" s="7">
        <f t="shared" si="259"/>
        <v>1522687.825849487</v>
      </c>
      <c r="BJ291">
        <v>284</v>
      </c>
      <c r="BK291" s="160">
        <v>53479</v>
      </c>
      <c r="BL291" s="7">
        <f t="shared" si="298"/>
        <v>321315.57559485291</v>
      </c>
      <c r="BM291" s="7">
        <f t="shared" si="299"/>
        <v>5230.927715470877</v>
      </c>
      <c r="BN291" s="7">
        <f t="shared" si="300"/>
        <v>3289.6461129186409</v>
      </c>
      <c r="BO291" s="65">
        <f t="shared" si="278"/>
        <v>0.12285664422567147</v>
      </c>
      <c r="BP291" s="7">
        <f t="shared" si="279"/>
        <v>1941.2816025522363</v>
      </c>
      <c r="BQ291" s="65">
        <f t="shared" si="280"/>
        <v>7.2499999999999995E-2</v>
      </c>
      <c r="BR291" s="7">
        <f t="shared" si="301"/>
        <v>448774.07051806553</v>
      </c>
      <c r="BS291" s="7">
        <f t="shared" si="302"/>
        <v>1036809.4006756627</v>
      </c>
      <c r="BT291" s="7">
        <f t="shared" si="281"/>
        <v>318025.92948193429</v>
      </c>
      <c r="BU291" s="7">
        <f t="shared" si="260"/>
        <v>1485583.4711937283</v>
      </c>
      <c r="BW291">
        <v>284</v>
      </c>
      <c r="BX291" s="160">
        <v>53479</v>
      </c>
      <c r="BY291" s="7">
        <f t="shared" si="303"/>
        <v>315718.47859710595</v>
      </c>
      <c r="BZ291" s="7">
        <f t="shared" si="304"/>
        <v>5101.5395330339725</v>
      </c>
      <c r="CA291" s="7">
        <f t="shared" si="305"/>
        <v>3259.8484078841875</v>
      </c>
      <c r="CB291" s="65">
        <f t="shared" si="282"/>
        <v>0.12390209489299379</v>
      </c>
      <c r="CC291" s="7">
        <f t="shared" si="283"/>
        <v>1841.6911251497847</v>
      </c>
      <c r="CD291" s="65">
        <f t="shared" si="284"/>
        <v>7.0000000000000007E-2</v>
      </c>
      <c r="CE291" s="7">
        <f t="shared" si="306"/>
        <v>454341.36981077859</v>
      </c>
      <c r="CF291" s="7">
        <f t="shared" si="307"/>
        <v>994495.85757086892</v>
      </c>
      <c r="CG291" s="7">
        <f t="shared" si="285"/>
        <v>312458.63018922176</v>
      </c>
      <c r="CH291" s="7">
        <f t="shared" si="261"/>
        <v>1448837.2273816476</v>
      </c>
    </row>
    <row r="292" spans="10:86" x14ac:dyDescent="0.3">
      <c r="J292">
        <v>285</v>
      </c>
      <c r="K292" s="160">
        <v>53509</v>
      </c>
      <c r="L292" s="7">
        <f t="shared" si="262"/>
        <v>340114.68181756907</v>
      </c>
      <c r="M292" s="7">
        <f t="shared" si="263"/>
        <v>5760.7123198624959</v>
      </c>
      <c r="N292" s="7">
        <f t="shared" si="248"/>
        <v>3422.4238823667083</v>
      </c>
      <c r="O292" s="65">
        <f t="shared" si="249"/>
        <v>0.12075070199536156</v>
      </c>
      <c r="P292" s="7">
        <f t="shared" si="250"/>
        <v>2338.2884374957875</v>
      </c>
      <c r="Q292" s="65">
        <f t="shared" si="251"/>
        <v>8.2500000000000018E-2</v>
      </c>
      <c r="R292" s="7">
        <f t="shared" si="264"/>
        <v>430107.74206479703</v>
      </c>
      <c r="S292" s="7">
        <f t="shared" si="265"/>
        <v>1211695.269096015</v>
      </c>
      <c r="T292" s="7">
        <f t="shared" si="252"/>
        <v>336692.25793520239</v>
      </c>
      <c r="U292" s="7">
        <f t="shared" si="253"/>
        <v>1641803.0111608121</v>
      </c>
      <c r="W292">
        <v>285</v>
      </c>
      <c r="X292" s="160">
        <v>53509</v>
      </c>
      <c r="Y292" s="7">
        <f t="shared" si="266"/>
        <v>334624.26897366188</v>
      </c>
      <c r="Z292" s="7">
        <f t="shared" si="286"/>
        <v>5626.5067525070672</v>
      </c>
      <c r="AA292" s="7">
        <f t="shared" si="254"/>
        <v>3395.6782926826545</v>
      </c>
      <c r="AB292" s="65">
        <f t="shared" si="267"/>
        <v>0.12177281593224526</v>
      </c>
      <c r="AC292" s="7">
        <f t="shared" si="268"/>
        <v>2230.8284598244127</v>
      </c>
      <c r="AD292" s="65">
        <f t="shared" si="255"/>
        <v>0.08</v>
      </c>
      <c r="AE292" s="7">
        <f t="shared" si="269"/>
        <v>435571.40931902122</v>
      </c>
      <c r="AF292" s="7">
        <f t="shared" si="287"/>
        <v>1167983.0151454937</v>
      </c>
      <c r="AG292" s="7">
        <f t="shared" si="256"/>
        <v>331228.59068097925</v>
      </c>
      <c r="AH292" s="7">
        <f t="shared" si="257"/>
        <v>1603554.4244645149</v>
      </c>
      <c r="AJ292">
        <v>285</v>
      </c>
      <c r="AK292" s="160">
        <v>53509</v>
      </c>
      <c r="AL292" s="7">
        <f t="shared" si="288"/>
        <v>329111.145793495</v>
      </c>
      <c r="AM292" s="7">
        <f t="shared" si="289"/>
        <v>5493.4490989467549</v>
      </c>
      <c r="AN292" s="7">
        <f t="shared" si="290"/>
        <v>3367.9396156970997</v>
      </c>
      <c r="AO292" s="65">
        <f t="shared" si="270"/>
        <v>0.12280129647667502</v>
      </c>
      <c r="AP292" s="7">
        <f t="shared" si="271"/>
        <v>2125.5094832496552</v>
      </c>
      <c r="AQ292" s="65">
        <f t="shared" si="272"/>
        <v>7.7499999999999999E-2</v>
      </c>
      <c r="AR292" s="7">
        <f t="shared" si="291"/>
        <v>441056.79382220196</v>
      </c>
      <c r="AS292" s="7">
        <f t="shared" si="292"/>
        <v>1124576.1993776229</v>
      </c>
      <c r="AT292" s="7">
        <f t="shared" si="273"/>
        <v>325743.20617779793</v>
      </c>
      <c r="AU292" s="7">
        <f t="shared" si="258"/>
        <v>1565632.9931998248</v>
      </c>
      <c r="AW292">
        <v>285</v>
      </c>
      <c r="AX292" s="160">
        <v>53509</v>
      </c>
      <c r="AY292" s="7">
        <f t="shared" si="293"/>
        <v>323577.58099233586</v>
      </c>
      <c r="AZ292" s="7">
        <f t="shared" si="294"/>
        <v>5361.5768515826985</v>
      </c>
      <c r="BA292" s="7">
        <f t="shared" si="295"/>
        <v>3339.2169703805994</v>
      </c>
      <c r="BB292" s="65">
        <f t="shared" si="274"/>
        <v>0.12383615552622693</v>
      </c>
      <c r="BC292" s="7">
        <f t="shared" si="275"/>
        <v>2022.3598812020989</v>
      </c>
      <c r="BD292" s="65">
        <f t="shared" si="276"/>
        <v>7.4999999999999997E-2</v>
      </c>
      <c r="BE292" s="7">
        <f t="shared" si="296"/>
        <v>446561.63597804448</v>
      </c>
      <c r="BF292" s="7">
        <f t="shared" si="297"/>
        <v>1081487.7667230251</v>
      </c>
      <c r="BG292" s="7">
        <f t="shared" si="277"/>
        <v>320238.36402195529</v>
      </c>
      <c r="BH292" s="7">
        <f t="shared" si="259"/>
        <v>1528049.4027010696</v>
      </c>
      <c r="BJ292">
        <v>285</v>
      </c>
      <c r="BK292" s="160">
        <v>53509</v>
      </c>
      <c r="BL292" s="7">
        <f t="shared" si="298"/>
        <v>318025.92948193429</v>
      </c>
      <c r="BM292" s="7">
        <f t="shared" si="299"/>
        <v>5230.927715470877</v>
      </c>
      <c r="BN292" s="7">
        <f t="shared" si="300"/>
        <v>3309.5210581841907</v>
      </c>
      <c r="BO292" s="65">
        <f t="shared" si="278"/>
        <v>0.12487740469119921</v>
      </c>
      <c r="BP292" s="7">
        <f t="shared" si="279"/>
        <v>1921.4066572866864</v>
      </c>
      <c r="BQ292" s="65">
        <f t="shared" si="280"/>
        <v>7.2499999999999995E-2</v>
      </c>
      <c r="BR292" s="7">
        <f t="shared" si="301"/>
        <v>452083.59157624975</v>
      </c>
      <c r="BS292" s="7">
        <f t="shared" si="302"/>
        <v>1038730.8073329494</v>
      </c>
      <c r="BT292" s="7">
        <f t="shared" si="281"/>
        <v>314716.40842375008</v>
      </c>
      <c r="BU292" s="7">
        <f t="shared" si="260"/>
        <v>1490814.3989091991</v>
      </c>
      <c r="BW292">
        <v>285</v>
      </c>
      <c r="BX292" s="160">
        <v>53509</v>
      </c>
      <c r="BY292" s="7">
        <f t="shared" si="303"/>
        <v>312458.63018922176</v>
      </c>
      <c r="BZ292" s="7">
        <f t="shared" si="304"/>
        <v>5101.5395330339725</v>
      </c>
      <c r="CA292" s="7">
        <f t="shared" si="305"/>
        <v>3278.8641902635122</v>
      </c>
      <c r="CB292" s="65">
        <f t="shared" si="282"/>
        <v>0.12592505529238987</v>
      </c>
      <c r="CC292" s="7">
        <f t="shared" si="283"/>
        <v>1822.6753427704602</v>
      </c>
      <c r="CD292" s="65">
        <f t="shared" si="284"/>
        <v>7.0000000000000007E-2</v>
      </c>
      <c r="CE292" s="7">
        <f t="shared" si="306"/>
        <v>457620.23400104209</v>
      </c>
      <c r="CF292" s="7">
        <f t="shared" si="307"/>
        <v>996318.53291363933</v>
      </c>
      <c r="CG292" s="7">
        <f t="shared" si="285"/>
        <v>309179.76599895826</v>
      </c>
      <c r="CH292" s="7">
        <f t="shared" si="261"/>
        <v>1453938.7669146815</v>
      </c>
    </row>
    <row r="293" spans="10:86" x14ac:dyDescent="0.3">
      <c r="J293">
        <v>286</v>
      </c>
      <c r="K293" s="160">
        <v>53540</v>
      </c>
      <c r="L293" s="7">
        <f t="shared" si="262"/>
        <v>336692.25793520239</v>
      </c>
      <c r="M293" s="7">
        <f t="shared" si="263"/>
        <v>5760.7123198624959</v>
      </c>
      <c r="N293" s="7">
        <f t="shared" si="248"/>
        <v>3445.9530465579796</v>
      </c>
      <c r="O293" s="65">
        <f t="shared" si="249"/>
        <v>0.12281671343525216</v>
      </c>
      <c r="P293" s="7">
        <f t="shared" si="250"/>
        <v>2314.7592733045162</v>
      </c>
      <c r="Q293" s="65">
        <f t="shared" si="251"/>
        <v>8.249999999999999E-2</v>
      </c>
      <c r="R293" s="7">
        <f t="shared" si="264"/>
        <v>433553.69511135499</v>
      </c>
      <c r="S293" s="7">
        <f t="shared" si="265"/>
        <v>1214010.0283693196</v>
      </c>
      <c r="T293" s="7">
        <f t="shared" si="252"/>
        <v>333246.30488864443</v>
      </c>
      <c r="U293" s="7">
        <f t="shared" si="253"/>
        <v>1647563.7234806747</v>
      </c>
      <c r="W293">
        <v>286</v>
      </c>
      <c r="X293" s="160">
        <v>53540</v>
      </c>
      <c r="Y293" s="7">
        <f t="shared" si="266"/>
        <v>331228.59068097925</v>
      </c>
      <c r="Z293" s="7">
        <f t="shared" si="286"/>
        <v>5626.5067525070672</v>
      </c>
      <c r="AA293" s="7">
        <f t="shared" si="254"/>
        <v>3418.3161479672053</v>
      </c>
      <c r="AB293" s="65">
        <f t="shared" si="267"/>
        <v>0.12384134380209474</v>
      </c>
      <c r="AC293" s="7">
        <f t="shared" si="268"/>
        <v>2208.1906045398619</v>
      </c>
      <c r="AD293" s="65">
        <f t="shared" si="255"/>
        <v>0.08</v>
      </c>
      <c r="AE293" s="7">
        <f t="shared" si="269"/>
        <v>438989.7254669884</v>
      </c>
      <c r="AF293" s="7">
        <f t="shared" si="287"/>
        <v>1170191.2057500335</v>
      </c>
      <c r="AG293" s="7">
        <f t="shared" si="256"/>
        <v>327810.27453301207</v>
      </c>
      <c r="AH293" s="7">
        <f t="shared" si="257"/>
        <v>1609180.9312170218</v>
      </c>
      <c r="AJ293">
        <v>286</v>
      </c>
      <c r="AK293" s="160">
        <v>53540</v>
      </c>
      <c r="AL293" s="7">
        <f t="shared" si="288"/>
        <v>325743.20617779793</v>
      </c>
      <c r="AM293" s="7">
        <f t="shared" si="289"/>
        <v>5493.4490989467549</v>
      </c>
      <c r="AN293" s="7">
        <f t="shared" si="290"/>
        <v>3389.69089238181</v>
      </c>
      <c r="AO293" s="65">
        <f t="shared" si="270"/>
        <v>0.12487226114665209</v>
      </c>
      <c r="AP293" s="7">
        <f t="shared" si="271"/>
        <v>2103.7582065649449</v>
      </c>
      <c r="AQ293" s="65">
        <f t="shared" si="272"/>
        <v>7.7499999999999999E-2</v>
      </c>
      <c r="AR293" s="7">
        <f t="shared" si="291"/>
        <v>444446.48471458378</v>
      </c>
      <c r="AS293" s="7">
        <f t="shared" si="292"/>
        <v>1126679.9575841879</v>
      </c>
      <c r="AT293" s="7">
        <f t="shared" si="273"/>
        <v>322353.5152854161</v>
      </c>
      <c r="AU293" s="7">
        <f t="shared" si="258"/>
        <v>1571126.4422987716</v>
      </c>
      <c r="AW293">
        <v>286</v>
      </c>
      <c r="AX293" s="160">
        <v>53540</v>
      </c>
      <c r="AY293" s="7">
        <f t="shared" si="293"/>
        <v>320238.36402195529</v>
      </c>
      <c r="AZ293" s="7">
        <f t="shared" si="294"/>
        <v>5361.5768515826985</v>
      </c>
      <c r="BA293" s="7">
        <f t="shared" si="295"/>
        <v>3360.087076445478</v>
      </c>
      <c r="BB293" s="65">
        <f t="shared" si="274"/>
        <v>0.12590947696254579</v>
      </c>
      <c r="BC293" s="7">
        <f t="shared" si="275"/>
        <v>2001.4897751372205</v>
      </c>
      <c r="BD293" s="65">
        <f t="shared" si="276"/>
        <v>7.4999999999999997E-2</v>
      </c>
      <c r="BE293" s="7">
        <f t="shared" si="296"/>
        <v>449921.72305448994</v>
      </c>
      <c r="BF293" s="7">
        <f t="shared" si="297"/>
        <v>1083489.2564981624</v>
      </c>
      <c r="BG293" s="7">
        <f t="shared" si="277"/>
        <v>316878.27694550983</v>
      </c>
      <c r="BH293" s="7">
        <f t="shared" si="259"/>
        <v>1533410.9795526522</v>
      </c>
      <c r="BJ293">
        <v>286</v>
      </c>
      <c r="BK293" s="160">
        <v>53540</v>
      </c>
      <c r="BL293" s="7">
        <f t="shared" si="298"/>
        <v>314716.40842375008</v>
      </c>
      <c r="BM293" s="7">
        <f t="shared" si="299"/>
        <v>5230.927715470877</v>
      </c>
      <c r="BN293" s="7">
        <f t="shared" si="300"/>
        <v>3329.5160812440536</v>
      </c>
      <c r="BO293" s="65">
        <f t="shared" si="278"/>
        <v>0.12695300246669153</v>
      </c>
      <c r="BP293" s="7">
        <f t="shared" si="279"/>
        <v>1901.4116342268233</v>
      </c>
      <c r="BQ293" s="65">
        <f t="shared" si="280"/>
        <v>7.2499999999999995E-2</v>
      </c>
      <c r="BR293" s="7">
        <f t="shared" si="301"/>
        <v>455413.10765749379</v>
      </c>
      <c r="BS293" s="7">
        <f t="shared" si="302"/>
        <v>1040632.2189671762</v>
      </c>
      <c r="BT293" s="7">
        <f t="shared" si="281"/>
        <v>311386.89234250603</v>
      </c>
      <c r="BU293" s="7">
        <f t="shared" si="260"/>
        <v>1496045.3266246701</v>
      </c>
      <c r="BW293">
        <v>286</v>
      </c>
      <c r="BX293" s="160">
        <v>53540</v>
      </c>
      <c r="BY293" s="7">
        <f t="shared" si="303"/>
        <v>309179.76599895826</v>
      </c>
      <c r="BZ293" s="7">
        <f t="shared" si="304"/>
        <v>5101.5395330339725</v>
      </c>
      <c r="CA293" s="7">
        <f t="shared" si="305"/>
        <v>3297.9908980400492</v>
      </c>
      <c r="CB293" s="65">
        <f t="shared" si="282"/>
        <v>0.12800284859719421</v>
      </c>
      <c r="CC293" s="7">
        <f t="shared" si="283"/>
        <v>1803.5486349939233</v>
      </c>
      <c r="CD293" s="65">
        <f t="shared" si="284"/>
        <v>7.0000000000000007E-2</v>
      </c>
      <c r="CE293" s="7">
        <f t="shared" si="306"/>
        <v>460918.22489908215</v>
      </c>
      <c r="CF293" s="7">
        <f t="shared" si="307"/>
        <v>998122.08154863329</v>
      </c>
      <c r="CG293" s="7">
        <f t="shared" si="285"/>
        <v>305881.7751009182</v>
      </c>
      <c r="CH293" s="7">
        <f t="shared" si="261"/>
        <v>1459040.3064477155</v>
      </c>
    </row>
    <row r="294" spans="10:86" x14ac:dyDescent="0.3">
      <c r="J294">
        <v>287</v>
      </c>
      <c r="K294" s="160">
        <v>53571</v>
      </c>
      <c r="L294" s="7">
        <f t="shared" si="262"/>
        <v>333246.30488864443</v>
      </c>
      <c r="M294" s="7">
        <f t="shared" si="263"/>
        <v>5760.7123198624959</v>
      </c>
      <c r="N294" s="7">
        <f t="shared" si="248"/>
        <v>3469.6439737530654</v>
      </c>
      <c r="O294" s="65">
        <f t="shared" si="249"/>
        <v>0.12493980300531622</v>
      </c>
      <c r="P294" s="7">
        <f t="shared" si="250"/>
        <v>2291.0683461094304</v>
      </c>
      <c r="Q294" s="65">
        <f t="shared" si="251"/>
        <v>8.2500000000000004E-2</v>
      </c>
      <c r="R294" s="7">
        <f t="shared" si="264"/>
        <v>437023.33908510808</v>
      </c>
      <c r="S294" s="7">
        <f t="shared" si="265"/>
        <v>1216301.0967154291</v>
      </c>
      <c r="T294" s="7">
        <f t="shared" si="252"/>
        <v>329776.66091489134</v>
      </c>
      <c r="U294" s="7">
        <f t="shared" si="253"/>
        <v>1653324.4358005372</v>
      </c>
      <c r="W294">
        <v>287</v>
      </c>
      <c r="X294" s="160">
        <v>53571</v>
      </c>
      <c r="Y294" s="7">
        <f t="shared" si="266"/>
        <v>327810.27453301207</v>
      </c>
      <c r="Z294" s="7">
        <f t="shared" si="286"/>
        <v>5626.5067525070672</v>
      </c>
      <c r="AA294" s="7">
        <f t="shared" si="254"/>
        <v>3441.1049222869865</v>
      </c>
      <c r="AB294" s="65">
        <f t="shared" si="267"/>
        <v>0.12596694574710593</v>
      </c>
      <c r="AC294" s="7">
        <f t="shared" si="268"/>
        <v>2185.4018302200807</v>
      </c>
      <c r="AD294" s="65">
        <f t="shared" si="255"/>
        <v>0.08</v>
      </c>
      <c r="AE294" s="7">
        <f t="shared" si="269"/>
        <v>442430.83038927539</v>
      </c>
      <c r="AF294" s="7">
        <f t="shared" si="287"/>
        <v>1172376.6075802536</v>
      </c>
      <c r="AG294" s="7">
        <f t="shared" si="256"/>
        <v>324369.16961072508</v>
      </c>
      <c r="AH294" s="7">
        <f t="shared" si="257"/>
        <v>1614807.4379695291</v>
      </c>
      <c r="AJ294">
        <v>287</v>
      </c>
      <c r="AK294" s="160">
        <v>53571</v>
      </c>
      <c r="AL294" s="7">
        <f t="shared" si="288"/>
        <v>322353.5152854161</v>
      </c>
      <c r="AM294" s="7">
        <f t="shared" si="289"/>
        <v>5493.4490989467549</v>
      </c>
      <c r="AN294" s="7">
        <f t="shared" si="290"/>
        <v>3411.5826460617759</v>
      </c>
      <c r="AO294" s="65">
        <f t="shared" si="270"/>
        <v>0.12700029567381446</v>
      </c>
      <c r="AP294" s="7">
        <f t="shared" si="271"/>
        <v>2081.866452884979</v>
      </c>
      <c r="AQ294" s="65">
        <f t="shared" si="272"/>
        <v>7.7499999999999999E-2</v>
      </c>
      <c r="AR294" s="7">
        <f t="shared" si="291"/>
        <v>447858.06736064557</v>
      </c>
      <c r="AS294" s="7">
        <f t="shared" si="292"/>
        <v>1128761.8240370729</v>
      </c>
      <c r="AT294" s="7">
        <f t="shared" si="273"/>
        <v>318941.93263935432</v>
      </c>
      <c r="AU294" s="7">
        <f t="shared" si="258"/>
        <v>1576619.8913977186</v>
      </c>
      <c r="AW294">
        <v>287</v>
      </c>
      <c r="AX294" s="160">
        <v>53571</v>
      </c>
      <c r="AY294" s="7">
        <f t="shared" si="293"/>
        <v>316878.27694550983</v>
      </c>
      <c r="AZ294" s="7">
        <f t="shared" si="294"/>
        <v>5361.5768515826985</v>
      </c>
      <c r="BA294" s="7">
        <f t="shared" si="295"/>
        <v>3381.0876206732623</v>
      </c>
      <c r="BB294" s="65">
        <f t="shared" si="274"/>
        <v>0.12803986388456684</v>
      </c>
      <c r="BC294" s="7">
        <f t="shared" si="275"/>
        <v>1980.4892309094362</v>
      </c>
      <c r="BD294" s="65">
        <f t="shared" si="276"/>
        <v>7.4999999999999997E-2</v>
      </c>
      <c r="BE294" s="7">
        <f t="shared" si="296"/>
        <v>453302.81067516317</v>
      </c>
      <c r="BF294" s="7">
        <f t="shared" si="297"/>
        <v>1085469.7457290718</v>
      </c>
      <c r="BG294" s="7">
        <f t="shared" si="277"/>
        <v>313497.1893248366</v>
      </c>
      <c r="BH294" s="7">
        <f t="shared" si="259"/>
        <v>1538772.5564042348</v>
      </c>
      <c r="BJ294">
        <v>287</v>
      </c>
      <c r="BK294" s="160">
        <v>53571</v>
      </c>
      <c r="BL294" s="7">
        <f t="shared" si="298"/>
        <v>311386.89234250603</v>
      </c>
      <c r="BM294" s="7">
        <f t="shared" si="299"/>
        <v>5230.927715470877</v>
      </c>
      <c r="BN294" s="7">
        <f t="shared" si="300"/>
        <v>3349.6319075682368</v>
      </c>
      <c r="BO294" s="65">
        <f t="shared" si="278"/>
        <v>0.12908566121211751</v>
      </c>
      <c r="BP294" s="7">
        <f t="shared" si="279"/>
        <v>1881.2958079026405</v>
      </c>
      <c r="BQ294" s="65">
        <f t="shared" si="280"/>
        <v>7.2499999999999995E-2</v>
      </c>
      <c r="BR294" s="7">
        <f t="shared" si="301"/>
        <v>458762.73956506205</v>
      </c>
      <c r="BS294" s="7">
        <f t="shared" si="302"/>
        <v>1042513.5147750787</v>
      </c>
      <c r="BT294" s="7">
        <f t="shared" si="281"/>
        <v>308037.26043493778</v>
      </c>
      <c r="BU294" s="7">
        <f t="shared" si="260"/>
        <v>1501276.2543401408</v>
      </c>
      <c r="BW294">
        <v>287</v>
      </c>
      <c r="BX294" s="160">
        <v>53571</v>
      </c>
      <c r="BY294" s="7">
        <f t="shared" si="303"/>
        <v>305881.7751009182</v>
      </c>
      <c r="BZ294" s="7">
        <f t="shared" si="304"/>
        <v>5101.5395330339725</v>
      </c>
      <c r="CA294" s="7">
        <f t="shared" si="305"/>
        <v>3317.229178278616</v>
      </c>
      <c r="CB294" s="65">
        <f t="shared" si="282"/>
        <v>0.13013769822085716</v>
      </c>
      <c r="CC294" s="7">
        <f t="shared" si="283"/>
        <v>1784.3103547553562</v>
      </c>
      <c r="CD294" s="65">
        <f t="shared" si="284"/>
        <v>7.0000000000000007E-2</v>
      </c>
      <c r="CE294" s="7">
        <f t="shared" si="306"/>
        <v>464235.45407736074</v>
      </c>
      <c r="CF294" s="7">
        <f t="shared" si="307"/>
        <v>999906.39190338866</v>
      </c>
      <c r="CG294" s="7">
        <f t="shared" si="285"/>
        <v>302564.54592263961</v>
      </c>
      <c r="CH294" s="7">
        <f t="shared" si="261"/>
        <v>1464141.8459807495</v>
      </c>
    </row>
    <row r="295" spans="10:86" x14ac:dyDescent="0.3">
      <c r="J295">
        <v>288</v>
      </c>
      <c r="K295" s="160">
        <v>53601</v>
      </c>
      <c r="L295" s="7">
        <f t="shared" si="262"/>
        <v>329776.66091489134</v>
      </c>
      <c r="M295" s="7">
        <f t="shared" si="263"/>
        <v>5760.7123198624959</v>
      </c>
      <c r="N295" s="7">
        <f t="shared" si="248"/>
        <v>3493.4977760726179</v>
      </c>
      <c r="O295" s="65">
        <f t="shared" si="249"/>
        <v>0.12712231725728651</v>
      </c>
      <c r="P295" s="7">
        <f t="shared" si="250"/>
        <v>2267.214543789878</v>
      </c>
      <c r="Q295" s="65">
        <f t="shared" si="251"/>
        <v>8.2500000000000004E-2</v>
      </c>
      <c r="R295" s="7">
        <f t="shared" si="264"/>
        <v>440516.83686118072</v>
      </c>
      <c r="S295" s="7">
        <f t="shared" si="265"/>
        <v>1218568.311259219</v>
      </c>
      <c r="T295" s="7">
        <f t="shared" si="252"/>
        <v>326283.16313881869</v>
      </c>
      <c r="U295" s="7">
        <f t="shared" si="253"/>
        <v>1659085.1481203996</v>
      </c>
      <c r="W295">
        <v>288</v>
      </c>
      <c r="X295" s="160">
        <v>53601</v>
      </c>
      <c r="Y295" s="7">
        <f t="shared" si="266"/>
        <v>324369.16961072508</v>
      </c>
      <c r="Z295" s="7">
        <f t="shared" si="286"/>
        <v>5626.5067525070672</v>
      </c>
      <c r="AA295" s="7">
        <f t="shared" si="254"/>
        <v>3464.0456217688998</v>
      </c>
      <c r="AB295" s="65">
        <f t="shared" si="267"/>
        <v>0.12815196805267634</v>
      </c>
      <c r="AC295" s="7">
        <f t="shared" si="268"/>
        <v>2162.4611307381674</v>
      </c>
      <c r="AD295" s="65">
        <f t="shared" si="255"/>
        <v>0.08</v>
      </c>
      <c r="AE295" s="7">
        <f t="shared" si="269"/>
        <v>445894.87601104431</v>
      </c>
      <c r="AF295" s="7">
        <f t="shared" si="287"/>
        <v>1174539.0687109919</v>
      </c>
      <c r="AG295" s="7">
        <f t="shared" si="256"/>
        <v>320905.12398895615</v>
      </c>
      <c r="AH295" s="7">
        <f t="shared" si="257"/>
        <v>1620433.9447220361</v>
      </c>
      <c r="AJ295">
        <v>288</v>
      </c>
      <c r="AK295" s="160">
        <v>53601</v>
      </c>
      <c r="AL295" s="7">
        <f t="shared" si="288"/>
        <v>318941.93263935432</v>
      </c>
      <c r="AM295" s="7">
        <f t="shared" si="289"/>
        <v>5493.4490989467549</v>
      </c>
      <c r="AN295" s="7">
        <f t="shared" si="290"/>
        <v>3433.6157839842585</v>
      </c>
      <c r="AO295" s="65">
        <f t="shared" si="270"/>
        <v>0.12918774607916517</v>
      </c>
      <c r="AP295" s="7">
        <f t="shared" si="271"/>
        <v>2059.8333149624964</v>
      </c>
      <c r="AQ295" s="65">
        <f t="shared" si="272"/>
        <v>7.7499999999999986E-2</v>
      </c>
      <c r="AR295" s="7">
        <f t="shared" si="291"/>
        <v>451291.68314462982</v>
      </c>
      <c r="AS295" s="7">
        <f t="shared" si="292"/>
        <v>1130821.6573520354</v>
      </c>
      <c r="AT295" s="7">
        <f t="shared" si="273"/>
        <v>315508.31685537007</v>
      </c>
      <c r="AU295" s="7">
        <f t="shared" si="258"/>
        <v>1582113.3404966653</v>
      </c>
      <c r="AW295">
        <v>288</v>
      </c>
      <c r="AX295" s="160">
        <v>53601</v>
      </c>
      <c r="AY295" s="7">
        <f t="shared" si="293"/>
        <v>313497.1893248366</v>
      </c>
      <c r="AZ295" s="7">
        <f t="shared" si="294"/>
        <v>5361.5768515826985</v>
      </c>
      <c r="BA295" s="7">
        <f t="shared" si="295"/>
        <v>3402.2194183024699</v>
      </c>
      <c r="BB295" s="65">
        <f t="shared" si="274"/>
        <v>0.13022966205073783</v>
      </c>
      <c r="BC295" s="7">
        <f t="shared" si="275"/>
        <v>1959.3574332802286</v>
      </c>
      <c r="BD295" s="65">
        <f t="shared" si="276"/>
        <v>7.4999999999999997E-2</v>
      </c>
      <c r="BE295" s="7">
        <f t="shared" si="296"/>
        <v>456705.03009346564</v>
      </c>
      <c r="BF295" s="7">
        <f t="shared" si="297"/>
        <v>1087429.103162352</v>
      </c>
      <c r="BG295" s="7">
        <f t="shared" si="277"/>
        <v>310094.96990653413</v>
      </c>
      <c r="BH295" s="7">
        <f t="shared" si="259"/>
        <v>1544134.1332558177</v>
      </c>
      <c r="BJ295">
        <v>288</v>
      </c>
      <c r="BK295" s="160">
        <v>53601</v>
      </c>
      <c r="BL295" s="7">
        <f t="shared" si="298"/>
        <v>308037.26043493778</v>
      </c>
      <c r="BM295" s="7">
        <f t="shared" si="299"/>
        <v>5230.927715470877</v>
      </c>
      <c r="BN295" s="7">
        <f t="shared" si="300"/>
        <v>3369.8692670097944</v>
      </c>
      <c r="BO295" s="65">
        <f t="shared" si="278"/>
        <v>0.1312777264251081</v>
      </c>
      <c r="BP295" s="7">
        <f t="shared" si="279"/>
        <v>1861.0584484610824</v>
      </c>
      <c r="BQ295" s="65">
        <f t="shared" si="280"/>
        <v>7.2499999999999995E-2</v>
      </c>
      <c r="BR295" s="7">
        <f t="shared" si="301"/>
        <v>462132.60883207183</v>
      </c>
      <c r="BS295" s="7">
        <f t="shared" si="302"/>
        <v>1044374.5732235399</v>
      </c>
      <c r="BT295" s="7">
        <f t="shared" si="281"/>
        <v>304667.391167928</v>
      </c>
      <c r="BU295" s="7">
        <f t="shared" si="260"/>
        <v>1506507.1820556116</v>
      </c>
      <c r="BW295">
        <v>288</v>
      </c>
      <c r="BX295" s="160">
        <v>53601</v>
      </c>
      <c r="BY295" s="7">
        <f t="shared" si="303"/>
        <v>302564.54592263961</v>
      </c>
      <c r="BZ295" s="7">
        <f t="shared" si="304"/>
        <v>5101.5395330339725</v>
      </c>
      <c r="CA295" s="7">
        <f t="shared" si="305"/>
        <v>3336.5796818185745</v>
      </c>
      <c r="CB295" s="65">
        <f t="shared" si="282"/>
        <v>0.1323319494018316</v>
      </c>
      <c r="CC295" s="7">
        <f t="shared" si="283"/>
        <v>1764.9598512153977</v>
      </c>
      <c r="CD295" s="65">
        <f t="shared" si="284"/>
        <v>7.0000000000000007E-2</v>
      </c>
      <c r="CE295" s="7">
        <f t="shared" si="306"/>
        <v>467572.03375917929</v>
      </c>
      <c r="CF295" s="7">
        <f t="shared" si="307"/>
        <v>1001671.351754604</v>
      </c>
      <c r="CG295" s="7">
        <f t="shared" si="285"/>
        <v>299227.96624082106</v>
      </c>
      <c r="CH295" s="7">
        <f t="shared" si="261"/>
        <v>1469243.3855137834</v>
      </c>
    </row>
    <row r="296" spans="10:86" x14ac:dyDescent="0.3">
      <c r="J296">
        <v>289</v>
      </c>
      <c r="K296" s="160">
        <v>53632</v>
      </c>
      <c r="L296" s="7">
        <f t="shared" si="262"/>
        <v>326283.16313881869</v>
      </c>
      <c r="M296" s="7">
        <f t="shared" si="263"/>
        <v>5760.7123198624959</v>
      </c>
      <c r="N296" s="7">
        <f t="shared" si="248"/>
        <v>3517.5155732831172</v>
      </c>
      <c r="O296" s="65">
        <f t="shared" si="249"/>
        <v>0.12936673309569113</v>
      </c>
      <c r="P296" s="7">
        <f t="shared" si="250"/>
        <v>2243.1967465793787</v>
      </c>
      <c r="Q296" s="65">
        <f t="shared" si="251"/>
        <v>8.2500000000000004E-2</v>
      </c>
      <c r="R296" s="7">
        <f t="shared" si="264"/>
        <v>444034.35243446386</v>
      </c>
      <c r="S296" s="7">
        <f t="shared" si="265"/>
        <v>1220811.5080057983</v>
      </c>
      <c r="T296" s="7">
        <f t="shared" si="252"/>
        <v>322765.64756553556</v>
      </c>
      <c r="U296" s="7">
        <f t="shared" si="253"/>
        <v>1664845.8604402621</v>
      </c>
      <c r="W296">
        <v>289</v>
      </c>
      <c r="X296" s="160">
        <v>53632</v>
      </c>
      <c r="Y296" s="7">
        <f t="shared" si="266"/>
        <v>320905.12398895615</v>
      </c>
      <c r="Z296" s="7">
        <f t="shared" si="286"/>
        <v>5626.5067525070672</v>
      </c>
      <c r="AA296" s="7">
        <f t="shared" si="254"/>
        <v>3487.1392592473594</v>
      </c>
      <c r="AB296" s="65">
        <f t="shared" si="267"/>
        <v>0.1303988873434393</v>
      </c>
      <c r="AC296" s="7">
        <f t="shared" si="268"/>
        <v>2139.3674932597078</v>
      </c>
      <c r="AD296" s="65">
        <f t="shared" si="255"/>
        <v>0.08</v>
      </c>
      <c r="AE296" s="7">
        <f t="shared" si="269"/>
        <v>449382.01527029165</v>
      </c>
      <c r="AF296" s="7">
        <f t="shared" si="287"/>
        <v>1176678.4362042516</v>
      </c>
      <c r="AG296" s="7">
        <f t="shared" si="256"/>
        <v>317417.98472970881</v>
      </c>
      <c r="AH296" s="7">
        <f t="shared" si="257"/>
        <v>1626060.4514745432</v>
      </c>
      <c r="AJ296">
        <v>289</v>
      </c>
      <c r="AK296" s="160">
        <v>53632</v>
      </c>
      <c r="AL296" s="7">
        <f t="shared" si="288"/>
        <v>315508.31685537007</v>
      </c>
      <c r="AM296" s="7">
        <f t="shared" si="289"/>
        <v>5493.4490989467549</v>
      </c>
      <c r="AN296" s="7">
        <f t="shared" si="290"/>
        <v>3455.7912192558233</v>
      </c>
      <c r="AO296" s="65">
        <f t="shared" si="270"/>
        <v>0.13143708870939089</v>
      </c>
      <c r="AP296" s="7">
        <f t="shared" si="271"/>
        <v>2037.6578796909316</v>
      </c>
      <c r="AQ296" s="65">
        <f t="shared" si="272"/>
        <v>7.7499999999999999E-2</v>
      </c>
      <c r="AR296" s="7">
        <f t="shared" si="291"/>
        <v>454747.47436388565</v>
      </c>
      <c r="AS296" s="7">
        <f t="shared" si="292"/>
        <v>1132859.3152317263</v>
      </c>
      <c r="AT296" s="7">
        <f t="shared" si="273"/>
        <v>312052.52563611424</v>
      </c>
      <c r="AU296" s="7">
        <f t="shared" si="258"/>
        <v>1587606.7895956119</v>
      </c>
      <c r="AW296">
        <v>289</v>
      </c>
      <c r="AX296" s="160">
        <v>53632</v>
      </c>
      <c r="AY296" s="7">
        <f t="shared" si="293"/>
        <v>310094.96990653413</v>
      </c>
      <c r="AZ296" s="7">
        <f t="shared" si="294"/>
        <v>5361.5768515826985</v>
      </c>
      <c r="BA296" s="7">
        <f t="shared" si="295"/>
        <v>3423.4832896668604</v>
      </c>
      <c r="BB296" s="65">
        <f t="shared" si="274"/>
        <v>0.13248134753164428</v>
      </c>
      <c r="BC296" s="7">
        <f t="shared" si="275"/>
        <v>1938.0935619158381</v>
      </c>
      <c r="BD296" s="65">
        <f t="shared" si="276"/>
        <v>7.4999999999999997E-2</v>
      </c>
      <c r="BE296" s="7">
        <f t="shared" si="296"/>
        <v>460128.51338313252</v>
      </c>
      <c r="BF296" s="7">
        <f t="shared" si="297"/>
        <v>1089367.1967242679</v>
      </c>
      <c r="BG296" s="7">
        <f t="shared" si="277"/>
        <v>306671.48661686725</v>
      </c>
      <c r="BH296" s="7">
        <f t="shared" si="259"/>
        <v>1549495.7101074005</v>
      </c>
      <c r="BJ296">
        <v>289</v>
      </c>
      <c r="BK296" s="160">
        <v>53632</v>
      </c>
      <c r="BL296" s="7">
        <f t="shared" si="298"/>
        <v>304667.391167928</v>
      </c>
      <c r="BM296" s="7">
        <f t="shared" si="299"/>
        <v>5230.927715470877</v>
      </c>
      <c r="BN296" s="7">
        <f t="shared" si="300"/>
        <v>3390.2288938313122</v>
      </c>
      <c r="BO296" s="65">
        <f t="shared" si="278"/>
        <v>0.13353167390189138</v>
      </c>
      <c r="BP296" s="7">
        <f t="shared" si="279"/>
        <v>1840.698821639565</v>
      </c>
      <c r="BQ296" s="65">
        <f t="shared" si="280"/>
        <v>7.2499999999999995E-2</v>
      </c>
      <c r="BR296" s="7">
        <f t="shared" si="301"/>
        <v>465522.83772590314</v>
      </c>
      <c r="BS296" s="7">
        <f t="shared" si="302"/>
        <v>1046215.2720451794</v>
      </c>
      <c r="BT296" s="7">
        <f t="shared" si="281"/>
        <v>301277.16227409668</v>
      </c>
      <c r="BU296" s="7">
        <f t="shared" si="260"/>
        <v>1511738.1097710826</v>
      </c>
      <c r="BW296">
        <v>289</v>
      </c>
      <c r="BX296" s="160">
        <v>53632</v>
      </c>
      <c r="BY296" s="7">
        <f t="shared" si="303"/>
        <v>299227.96624082106</v>
      </c>
      <c r="BZ296" s="7">
        <f t="shared" si="304"/>
        <v>5101.5395330339725</v>
      </c>
      <c r="CA296" s="7">
        <f t="shared" si="305"/>
        <v>3356.0430632958496</v>
      </c>
      <c r="CB296" s="65">
        <f t="shared" si="282"/>
        <v>0.13458807766363173</v>
      </c>
      <c r="CC296" s="7">
        <f t="shared" si="283"/>
        <v>1745.4964697381229</v>
      </c>
      <c r="CD296" s="65">
        <f t="shared" si="284"/>
        <v>7.0000000000000007E-2</v>
      </c>
      <c r="CE296" s="7">
        <f t="shared" si="306"/>
        <v>470928.07682247512</v>
      </c>
      <c r="CF296" s="7">
        <f t="shared" si="307"/>
        <v>1003416.8482243421</v>
      </c>
      <c r="CG296" s="7">
        <f t="shared" si="285"/>
        <v>295871.92317752523</v>
      </c>
      <c r="CH296" s="7">
        <f t="shared" si="261"/>
        <v>1474344.9250468172</v>
      </c>
    </row>
    <row r="297" spans="10:86" x14ac:dyDescent="0.3">
      <c r="J297">
        <v>290</v>
      </c>
      <c r="K297" s="160">
        <v>53662</v>
      </c>
      <c r="L297" s="7">
        <f t="shared" si="262"/>
        <v>322765.64756553556</v>
      </c>
      <c r="M297" s="7">
        <f t="shared" si="263"/>
        <v>5760.7123198624959</v>
      </c>
      <c r="N297" s="7">
        <f t="shared" si="248"/>
        <v>3541.6984928494389</v>
      </c>
      <c r="O297" s="65">
        <f t="shared" si="249"/>
        <v>0.13167566695759908</v>
      </c>
      <c r="P297" s="7">
        <f t="shared" si="250"/>
        <v>2219.0138270130569</v>
      </c>
      <c r="Q297" s="65">
        <f t="shared" si="251"/>
        <v>8.2500000000000004E-2</v>
      </c>
      <c r="R297" s="7">
        <f t="shared" si="264"/>
        <v>447576.05092731328</v>
      </c>
      <c r="S297" s="7">
        <f t="shared" si="265"/>
        <v>1223030.5218328114</v>
      </c>
      <c r="T297" s="7">
        <f t="shared" si="252"/>
        <v>319223.94907268614</v>
      </c>
      <c r="U297" s="7">
        <f t="shared" si="253"/>
        <v>1670606.5727601247</v>
      </c>
      <c r="W297">
        <v>290</v>
      </c>
      <c r="X297" s="160">
        <v>53662</v>
      </c>
      <c r="Y297" s="7">
        <f t="shared" si="266"/>
        <v>317417.98472970881</v>
      </c>
      <c r="Z297" s="7">
        <f t="shared" si="286"/>
        <v>5626.5067525070672</v>
      </c>
      <c r="AA297" s="7">
        <f t="shared" si="254"/>
        <v>3510.3868543090084</v>
      </c>
      <c r="AB297" s="65">
        <f t="shared" si="267"/>
        <v>0.13271031976205927</v>
      </c>
      <c r="AC297" s="7">
        <f t="shared" si="268"/>
        <v>2116.1198981980588</v>
      </c>
      <c r="AD297" s="65">
        <f t="shared" si="255"/>
        <v>0.08</v>
      </c>
      <c r="AE297" s="7">
        <f t="shared" si="269"/>
        <v>452892.40212460066</v>
      </c>
      <c r="AF297" s="7">
        <f t="shared" si="287"/>
        <v>1178794.5561024498</v>
      </c>
      <c r="AG297" s="7">
        <f t="shared" si="256"/>
        <v>313907.59787539981</v>
      </c>
      <c r="AH297" s="7">
        <f t="shared" si="257"/>
        <v>1631686.9582270505</v>
      </c>
      <c r="AJ297">
        <v>290</v>
      </c>
      <c r="AK297" s="160">
        <v>53662</v>
      </c>
      <c r="AL297" s="7">
        <f t="shared" si="288"/>
        <v>312052.52563611424</v>
      </c>
      <c r="AM297" s="7">
        <f t="shared" si="289"/>
        <v>5493.4490989467549</v>
      </c>
      <c r="AN297" s="7">
        <f t="shared" si="290"/>
        <v>3478.1098708801837</v>
      </c>
      <c r="AO297" s="65">
        <f t="shared" si="270"/>
        <v>0.13375093941470695</v>
      </c>
      <c r="AP297" s="7">
        <f t="shared" si="271"/>
        <v>2015.3392280665712</v>
      </c>
      <c r="AQ297" s="65">
        <f t="shared" si="272"/>
        <v>7.7499999999999999E-2</v>
      </c>
      <c r="AR297" s="7">
        <f t="shared" si="291"/>
        <v>458225.58423476585</v>
      </c>
      <c r="AS297" s="7">
        <f t="shared" si="292"/>
        <v>1134874.6544597929</v>
      </c>
      <c r="AT297" s="7">
        <f t="shared" si="273"/>
        <v>308574.41576523404</v>
      </c>
      <c r="AU297" s="7">
        <f t="shared" si="258"/>
        <v>1593100.2386945589</v>
      </c>
      <c r="AW297">
        <v>290</v>
      </c>
      <c r="AX297" s="160">
        <v>53662</v>
      </c>
      <c r="AY297" s="7">
        <f t="shared" si="293"/>
        <v>306671.48661686725</v>
      </c>
      <c r="AZ297" s="7">
        <f t="shared" si="294"/>
        <v>5361.5768515826985</v>
      </c>
      <c r="BA297" s="7">
        <f t="shared" si="295"/>
        <v>3444.8800602272786</v>
      </c>
      <c r="BB297" s="65">
        <f t="shared" si="274"/>
        <v>0.13479753588690394</v>
      </c>
      <c r="BC297" s="7">
        <f t="shared" si="275"/>
        <v>1916.6967913554201</v>
      </c>
      <c r="BD297" s="65">
        <f t="shared" si="276"/>
        <v>7.4999999999999997E-2</v>
      </c>
      <c r="BE297" s="7">
        <f t="shared" si="296"/>
        <v>463573.39344335982</v>
      </c>
      <c r="BF297" s="7">
        <f t="shared" si="297"/>
        <v>1091283.8935156234</v>
      </c>
      <c r="BG297" s="7">
        <f t="shared" si="277"/>
        <v>303226.60655663995</v>
      </c>
      <c r="BH297" s="7">
        <f t="shared" si="259"/>
        <v>1554857.2869589832</v>
      </c>
      <c r="BJ297">
        <v>290</v>
      </c>
      <c r="BK297" s="160">
        <v>53662</v>
      </c>
      <c r="BL297" s="7">
        <f t="shared" si="298"/>
        <v>301277.16227409668</v>
      </c>
      <c r="BM297" s="7">
        <f t="shared" si="299"/>
        <v>5230.927715470877</v>
      </c>
      <c r="BN297" s="7">
        <f t="shared" si="300"/>
        <v>3410.711526731543</v>
      </c>
      <c r="BO297" s="65">
        <f t="shared" si="278"/>
        <v>0.13585011891323659</v>
      </c>
      <c r="BP297" s="7">
        <f t="shared" si="279"/>
        <v>1820.216188739334</v>
      </c>
      <c r="BQ297" s="65">
        <f t="shared" si="280"/>
        <v>7.2499999999999995E-2</v>
      </c>
      <c r="BR297" s="7">
        <f t="shared" si="301"/>
        <v>468933.54925263469</v>
      </c>
      <c r="BS297" s="7">
        <f t="shared" si="302"/>
        <v>1048035.4882339187</v>
      </c>
      <c r="BT297" s="7">
        <f t="shared" si="281"/>
        <v>297866.45074736513</v>
      </c>
      <c r="BU297" s="7">
        <f t="shared" si="260"/>
        <v>1516969.0374865534</v>
      </c>
      <c r="BW297">
        <v>290</v>
      </c>
      <c r="BX297" s="160">
        <v>53662</v>
      </c>
      <c r="BY297" s="7">
        <f t="shared" si="303"/>
        <v>295871.92317752523</v>
      </c>
      <c r="BZ297" s="7">
        <f t="shared" si="304"/>
        <v>5101.5395330339725</v>
      </c>
      <c r="CA297" s="7">
        <f t="shared" si="305"/>
        <v>3375.6199811650749</v>
      </c>
      <c r="CB297" s="65">
        <f t="shared" si="282"/>
        <v>0.13690869798982636</v>
      </c>
      <c r="CC297" s="7">
        <f t="shared" si="283"/>
        <v>1725.9195518688973</v>
      </c>
      <c r="CD297" s="65">
        <f t="shared" si="284"/>
        <v>7.0000000000000007E-2</v>
      </c>
      <c r="CE297" s="7">
        <f t="shared" si="306"/>
        <v>474303.69680364022</v>
      </c>
      <c r="CF297" s="7">
        <f t="shared" si="307"/>
        <v>1005142.767776211</v>
      </c>
      <c r="CG297" s="7">
        <f t="shared" si="285"/>
        <v>292496.30319636012</v>
      </c>
      <c r="CH297" s="7">
        <f t="shared" si="261"/>
        <v>1479446.4645798514</v>
      </c>
    </row>
    <row r="298" spans="10:86" x14ac:dyDescent="0.3">
      <c r="J298">
        <v>291</v>
      </c>
      <c r="K298" s="160">
        <v>53693</v>
      </c>
      <c r="L298" s="7">
        <f t="shared" si="262"/>
        <v>319223.94907268614</v>
      </c>
      <c r="M298" s="7">
        <f t="shared" si="263"/>
        <v>5760.7123198624959</v>
      </c>
      <c r="N298" s="7">
        <f t="shared" si="248"/>
        <v>3566.0476699877786</v>
      </c>
      <c r="O298" s="65">
        <f t="shared" si="249"/>
        <v>0.1340518847792013</v>
      </c>
      <c r="P298" s="7">
        <f t="shared" si="250"/>
        <v>2194.6646498747173</v>
      </c>
      <c r="Q298" s="65">
        <f t="shared" si="251"/>
        <v>8.2500000000000004E-2</v>
      </c>
      <c r="R298" s="7">
        <f t="shared" si="264"/>
        <v>451142.09859730105</v>
      </c>
      <c r="S298" s="7">
        <f t="shared" si="265"/>
        <v>1225225.1864826861</v>
      </c>
      <c r="T298" s="7">
        <f t="shared" si="252"/>
        <v>315657.90140269836</v>
      </c>
      <c r="U298" s="7">
        <f t="shared" si="253"/>
        <v>1676367.2850799873</v>
      </c>
      <c r="W298">
        <v>291</v>
      </c>
      <c r="X298" s="160">
        <v>53693</v>
      </c>
      <c r="Y298" s="7">
        <f t="shared" si="266"/>
        <v>313907.59787539981</v>
      </c>
      <c r="Z298" s="7">
        <f t="shared" si="286"/>
        <v>5626.5067525070672</v>
      </c>
      <c r="AA298" s="7">
        <f t="shared" si="254"/>
        <v>3533.7894333377349</v>
      </c>
      <c r="AB298" s="65">
        <f t="shared" si="267"/>
        <v>0.13508903093478145</v>
      </c>
      <c r="AC298" s="7">
        <f t="shared" si="268"/>
        <v>2092.7173191693323</v>
      </c>
      <c r="AD298" s="65">
        <f t="shared" si="255"/>
        <v>8.0000000000000016E-2</v>
      </c>
      <c r="AE298" s="7">
        <f t="shared" si="269"/>
        <v>456426.19155793841</v>
      </c>
      <c r="AF298" s="7">
        <f t="shared" si="287"/>
        <v>1180887.2734216191</v>
      </c>
      <c r="AG298" s="7">
        <f t="shared" si="256"/>
        <v>310373.80844206206</v>
      </c>
      <c r="AH298" s="7">
        <f t="shared" si="257"/>
        <v>1637313.4649795576</v>
      </c>
      <c r="AJ298">
        <v>291</v>
      </c>
      <c r="AK298" s="160">
        <v>53693</v>
      </c>
      <c r="AL298" s="7">
        <f t="shared" si="288"/>
        <v>308574.41576523404</v>
      </c>
      <c r="AM298" s="7">
        <f t="shared" si="289"/>
        <v>5493.4490989467549</v>
      </c>
      <c r="AN298" s="7">
        <f t="shared" si="290"/>
        <v>3500.5726637962853</v>
      </c>
      <c r="AO298" s="65">
        <f t="shared" si="270"/>
        <v>0.13613206351337498</v>
      </c>
      <c r="AP298" s="7">
        <f t="shared" si="271"/>
        <v>1992.8764351504699</v>
      </c>
      <c r="AQ298" s="65">
        <f t="shared" si="272"/>
        <v>7.7499999999999999E-2</v>
      </c>
      <c r="AR298" s="7">
        <f t="shared" si="291"/>
        <v>461726.15689856216</v>
      </c>
      <c r="AS298" s="7">
        <f t="shared" si="292"/>
        <v>1136867.5308949433</v>
      </c>
      <c r="AT298" s="7">
        <f t="shared" si="273"/>
        <v>305073.84310143773</v>
      </c>
      <c r="AU298" s="7">
        <f t="shared" si="258"/>
        <v>1598593.6877935054</v>
      </c>
      <c r="AW298">
        <v>291</v>
      </c>
      <c r="AX298" s="160">
        <v>53693</v>
      </c>
      <c r="AY298" s="7">
        <f t="shared" si="293"/>
        <v>303226.60655663995</v>
      </c>
      <c r="AZ298" s="7">
        <f t="shared" si="294"/>
        <v>5361.5768515826985</v>
      </c>
      <c r="BA298" s="7">
        <f t="shared" si="295"/>
        <v>3466.4105606036992</v>
      </c>
      <c r="BB298" s="65">
        <f t="shared" si="274"/>
        <v>0.13718099212865237</v>
      </c>
      <c r="BC298" s="7">
        <f t="shared" si="275"/>
        <v>1895.1662909789995</v>
      </c>
      <c r="BD298" s="65">
        <f t="shared" si="276"/>
        <v>7.4999999999999997E-2</v>
      </c>
      <c r="BE298" s="7">
        <f t="shared" si="296"/>
        <v>467039.80400396354</v>
      </c>
      <c r="BF298" s="7">
        <f t="shared" si="297"/>
        <v>1093179.0598066023</v>
      </c>
      <c r="BG298" s="7">
        <f t="shared" si="277"/>
        <v>299760.19599603623</v>
      </c>
      <c r="BH298" s="7">
        <f t="shared" si="259"/>
        <v>1560218.8638105658</v>
      </c>
      <c r="BJ298">
        <v>291</v>
      </c>
      <c r="BK298" s="160">
        <v>53693</v>
      </c>
      <c r="BL298" s="7">
        <f t="shared" si="298"/>
        <v>297866.45074736513</v>
      </c>
      <c r="BM298" s="7">
        <f t="shared" si="299"/>
        <v>5230.927715470877</v>
      </c>
      <c r="BN298" s="7">
        <f t="shared" si="300"/>
        <v>3431.3179088722127</v>
      </c>
      <c r="BO298" s="65">
        <f t="shared" si="278"/>
        <v>0.13823582616690774</v>
      </c>
      <c r="BP298" s="7">
        <f t="shared" si="279"/>
        <v>1799.6098065986644</v>
      </c>
      <c r="BQ298" s="65">
        <f t="shared" si="280"/>
        <v>7.2499999999999995E-2</v>
      </c>
      <c r="BR298" s="7">
        <f t="shared" si="301"/>
        <v>472364.8671615069</v>
      </c>
      <c r="BS298" s="7">
        <f t="shared" si="302"/>
        <v>1049835.0980405174</v>
      </c>
      <c r="BT298" s="7">
        <f t="shared" si="281"/>
        <v>294435.13283849292</v>
      </c>
      <c r="BU298" s="7">
        <f t="shared" si="260"/>
        <v>1522199.9652020242</v>
      </c>
      <c r="BW298">
        <v>291</v>
      </c>
      <c r="BX298" s="160">
        <v>53693</v>
      </c>
      <c r="BY298" s="7">
        <f t="shared" si="303"/>
        <v>292496.30319636012</v>
      </c>
      <c r="BZ298" s="7">
        <f t="shared" si="304"/>
        <v>5101.5395330339725</v>
      </c>
      <c r="CA298" s="7">
        <f t="shared" si="305"/>
        <v>3395.3110977218716</v>
      </c>
      <c r="CB298" s="65">
        <f t="shared" si="282"/>
        <v>0.13929657478546034</v>
      </c>
      <c r="CC298" s="7">
        <f t="shared" si="283"/>
        <v>1706.2284353121008</v>
      </c>
      <c r="CD298" s="65">
        <f t="shared" si="284"/>
        <v>7.0000000000000007E-2</v>
      </c>
      <c r="CE298" s="7">
        <f t="shared" si="306"/>
        <v>477699.00790136209</v>
      </c>
      <c r="CF298" s="7">
        <f t="shared" si="307"/>
        <v>1006848.9962115231</v>
      </c>
      <c r="CG298" s="7">
        <f t="shared" si="285"/>
        <v>289100.99209863826</v>
      </c>
      <c r="CH298" s="7">
        <f t="shared" si="261"/>
        <v>1484548.0041128851</v>
      </c>
    </row>
    <row r="299" spans="10:86" x14ac:dyDescent="0.3">
      <c r="J299">
        <v>292</v>
      </c>
      <c r="K299" s="160">
        <v>53724</v>
      </c>
      <c r="L299" s="7">
        <f t="shared" si="262"/>
        <v>315657.90140269836</v>
      </c>
      <c r="M299" s="7">
        <f t="shared" si="263"/>
        <v>5760.7123198624959</v>
      </c>
      <c r="N299" s="7">
        <f t="shared" si="248"/>
        <v>3590.5642477189444</v>
      </c>
      <c r="O299" s="65">
        <f t="shared" si="249"/>
        <v>0.13649831282905123</v>
      </c>
      <c r="P299" s="7">
        <f t="shared" si="250"/>
        <v>2170.1480721435514</v>
      </c>
      <c r="Q299" s="65">
        <f t="shared" si="251"/>
        <v>8.2500000000000018E-2</v>
      </c>
      <c r="R299" s="7">
        <f t="shared" si="264"/>
        <v>454732.66284502001</v>
      </c>
      <c r="S299" s="7">
        <f t="shared" si="265"/>
        <v>1227395.3345548296</v>
      </c>
      <c r="T299" s="7">
        <f t="shared" si="252"/>
        <v>312067.33715497941</v>
      </c>
      <c r="U299" s="7">
        <f t="shared" si="253"/>
        <v>1682127.9973998496</v>
      </c>
      <c r="W299">
        <v>292</v>
      </c>
      <c r="X299" s="160">
        <v>53724</v>
      </c>
      <c r="Y299" s="7">
        <f t="shared" si="266"/>
        <v>310373.80844206206</v>
      </c>
      <c r="Z299" s="7">
        <f t="shared" si="286"/>
        <v>5626.5067525070672</v>
      </c>
      <c r="AA299" s="7">
        <f t="shared" si="254"/>
        <v>3557.3480295599866</v>
      </c>
      <c r="AB299" s="65">
        <f t="shared" si="267"/>
        <v>0.13753794680355094</v>
      </c>
      <c r="AC299" s="7">
        <f t="shared" si="268"/>
        <v>2069.1587229470806</v>
      </c>
      <c r="AD299" s="65">
        <f t="shared" si="255"/>
        <v>0.08</v>
      </c>
      <c r="AE299" s="7">
        <f t="shared" si="269"/>
        <v>459983.53958749841</v>
      </c>
      <c r="AF299" s="7">
        <f t="shared" si="287"/>
        <v>1182956.4321445662</v>
      </c>
      <c r="AG299" s="7">
        <f t="shared" si="256"/>
        <v>306816.46041250206</v>
      </c>
      <c r="AH299" s="7">
        <f t="shared" si="257"/>
        <v>1642939.9717320646</v>
      </c>
      <c r="AJ299">
        <v>292</v>
      </c>
      <c r="AK299" s="160">
        <v>53724</v>
      </c>
      <c r="AL299" s="7">
        <f t="shared" si="288"/>
        <v>305073.84310143773</v>
      </c>
      <c r="AM299" s="7">
        <f t="shared" si="289"/>
        <v>5493.4490989467549</v>
      </c>
      <c r="AN299" s="7">
        <f t="shared" si="290"/>
        <v>3523.1805289166364</v>
      </c>
      <c r="AO299" s="65">
        <f t="shared" si="270"/>
        <v>0.13858338662270059</v>
      </c>
      <c r="AP299" s="7">
        <f t="shared" si="271"/>
        <v>1970.2685700301186</v>
      </c>
      <c r="AQ299" s="65">
        <f t="shared" si="272"/>
        <v>7.7499999999999999E-2</v>
      </c>
      <c r="AR299" s="7">
        <f t="shared" si="291"/>
        <v>465249.33742747881</v>
      </c>
      <c r="AS299" s="7">
        <f t="shared" si="292"/>
        <v>1138837.7994649734</v>
      </c>
      <c r="AT299" s="7">
        <f t="shared" si="273"/>
        <v>301550.66257252108</v>
      </c>
      <c r="AU299" s="7">
        <f t="shared" si="258"/>
        <v>1604087.1368924521</v>
      </c>
      <c r="AW299">
        <v>292</v>
      </c>
      <c r="AX299" s="160">
        <v>53724</v>
      </c>
      <c r="AY299" s="7">
        <f t="shared" si="293"/>
        <v>299760.19599603623</v>
      </c>
      <c r="AZ299" s="7">
        <f t="shared" si="294"/>
        <v>5361.5768515826985</v>
      </c>
      <c r="BA299" s="7">
        <f t="shared" si="295"/>
        <v>3488.0756266074723</v>
      </c>
      <c r="BB299" s="65">
        <f t="shared" si="274"/>
        <v>0.13963464155141914</v>
      </c>
      <c r="BC299" s="7">
        <f t="shared" si="275"/>
        <v>1873.5012249752263</v>
      </c>
      <c r="BD299" s="65">
        <f t="shared" si="276"/>
        <v>7.4999999999999997E-2</v>
      </c>
      <c r="BE299" s="7">
        <f t="shared" si="296"/>
        <v>470527.879630571</v>
      </c>
      <c r="BF299" s="7">
        <f t="shared" si="297"/>
        <v>1095052.5610315776</v>
      </c>
      <c r="BG299" s="7">
        <f t="shared" si="277"/>
        <v>296272.12036942877</v>
      </c>
      <c r="BH299" s="7">
        <f t="shared" si="259"/>
        <v>1565580.4406621486</v>
      </c>
      <c r="BJ299">
        <v>292</v>
      </c>
      <c r="BK299" s="160">
        <v>53724</v>
      </c>
      <c r="BL299" s="7">
        <f t="shared" si="298"/>
        <v>294435.13283849292</v>
      </c>
      <c r="BM299" s="7">
        <f t="shared" si="299"/>
        <v>5230.927715470877</v>
      </c>
      <c r="BN299" s="7">
        <f t="shared" si="300"/>
        <v>3452.0487879049824</v>
      </c>
      <c r="BO299" s="65">
        <f t="shared" si="278"/>
        <v>0.14069172063641772</v>
      </c>
      <c r="BP299" s="7">
        <f t="shared" si="279"/>
        <v>1778.8789275658946</v>
      </c>
      <c r="BQ299" s="65">
        <f t="shared" si="280"/>
        <v>7.2499999999999995E-2</v>
      </c>
      <c r="BR299" s="7">
        <f t="shared" si="301"/>
        <v>475816.91594941186</v>
      </c>
      <c r="BS299" s="7">
        <f t="shared" si="302"/>
        <v>1051613.9769680833</v>
      </c>
      <c r="BT299" s="7">
        <f t="shared" si="281"/>
        <v>290983.08405058796</v>
      </c>
      <c r="BU299" s="7">
        <f t="shared" si="260"/>
        <v>1527430.8929174952</v>
      </c>
      <c r="BW299">
        <v>292</v>
      </c>
      <c r="BX299" s="160">
        <v>53724</v>
      </c>
      <c r="BY299" s="7">
        <f t="shared" si="303"/>
        <v>289100.99209863826</v>
      </c>
      <c r="BZ299" s="7">
        <f t="shared" si="304"/>
        <v>5101.5395330339725</v>
      </c>
      <c r="CA299" s="7">
        <f t="shared" si="305"/>
        <v>3415.1170791252489</v>
      </c>
      <c r="CB299" s="65">
        <f t="shared" si="282"/>
        <v>0.14175463270468666</v>
      </c>
      <c r="CC299" s="7">
        <f t="shared" si="283"/>
        <v>1686.4224539087234</v>
      </c>
      <c r="CD299" s="65">
        <f t="shared" si="284"/>
        <v>7.0000000000000007E-2</v>
      </c>
      <c r="CE299" s="7">
        <f t="shared" si="306"/>
        <v>481114.12498048734</v>
      </c>
      <c r="CF299" s="7">
        <f t="shared" si="307"/>
        <v>1008535.4186654318</v>
      </c>
      <c r="CG299" s="7">
        <f t="shared" si="285"/>
        <v>285685.87501951301</v>
      </c>
      <c r="CH299" s="7">
        <f t="shared" si="261"/>
        <v>1489649.5436459191</v>
      </c>
    </row>
    <row r="300" spans="10:86" x14ac:dyDescent="0.3">
      <c r="J300">
        <v>293</v>
      </c>
      <c r="K300" s="160">
        <v>53752</v>
      </c>
      <c r="L300" s="7">
        <f t="shared" si="262"/>
        <v>312067.33715497941</v>
      </c>
      <c r="M300" s="7">
        <f t="shared" si="263"/>
        <v>5760.7123198624959</v>
      </c>
      <c r="N300" s="7">
        <f t="shared" si="248"/>
        <v>3615.2493769220123</v>
      </c>
      <c r="O300" s="65">
        <f t="shared" si="249"/>
        <v>0.13901804949718019</v>
      </c>
      <c r="P300" s="7">
        <f t="shared" si="250"/>
        <v>2145.4629429404836</v>
      </c>
      <c r="Q300" s="65">
        <f t="shared" si="251"/>
        <v>8.2500000000000004E-2</v>
      </c>
      <c r="R300" s="7">
        <f t="shared" si="264"/>
        <v>458347.91222194204</v>
      </c>
      <c r="S300" s="7">
        <f t="shared" si="265"/>
        <v>1229540.7974977701</v>
      </c>
      <c r="T300" s="7">
        <f t="shared" si="252"/>
        <v>308452.08777805738</v>
      </c>
      <c r="U300" s="7">
        <f t="shared" si="253"/>
        <v>1687888.7097197121</v>
      </c>
      <c r="W300">
        <v>293</v>
      </c>
      <c r="X300" s="160">
        <v>53752</v>
      </c>
      <c r="Y300" s="7">
        <f t="shared" si="266"/>
        <v>306816.46041250206</v>
      </c>
      <c r="Z300" s="7">
        <f t="shared" si="286"/>
        <v>5626.5067525070672</v>
      </c>
      <c r="AA300" s="7">
        <f t="shared" si="254"/>
        <v>3581.0636830903868</v>
      </c>
      <c r="AB300" s="65">
        <f t="shared" si="267"/>
        <v>0.14006016541390751</v>
      </c>
      <c r="AC300" s="7">
        <f t="shared" si="268"/>
        <v>2045.4430694166806</v>
      </c>
      <c r="AD300" s="65">
        <f t="shared" si="255"/>
        <v>0.08</v>
      </c>
      <c r="AE300" s="7">
        <f t="shared" si="269"/>
        <v>463564.60327058879</v>
      </c>
      <c r="AF300" s="7">
        <f t="shared" si="287"/>
        <v>1185001.875213983</v>
      </c>
      <c r="AG300" s="7">
        <f t="shared" si="256"/>
        <v>303235.39672941167</v>
      </c>
      <c r="AH300" s="7">
        <f t="shared" si="257"/>
        <v>1648566.4784845719</v>
      </c>
      <c r="AJ300">
        <v>293</v>
      </c>
      <c r="AK300" s="160">
        <v>53752</v>
      </c>
      <c r="AL300" s="7">
        <f t="shared" si="288"/>
        <v>301550.66257252108</v>
      </c>
      <c r="AM300" s="7">
        <f t="shared" si="289"/>
        <v>5493.4490989467549</v>
      </c>
      <c r="AN300" s="7">
        <f t="shared" si="290"/>
        <v>3545.9344031658898</v>
      </c>
      <c r="AO300" s="65">
        <f t="shared" si="270"/>
        <v>0.14110800644570751</v>
      </c>
      <c r="AP300" s="7">
        <f t="shared" si="271"/>
        <v>1947.5146957808652</v>
      </c>
      <c r="AQ300" s="65">
        <f t="shared" si="272"/>
        <v>7.7499999999999999E-2</v>
      </c>
      <c r="AR300" s="7">
        <f t="shared" si="291"/>
        <v>468795.27183064469</v>
      </c>
      <c r="AS300" s="7">
        <f t="shared" si="292"/>
        <v>1140785.3141607542</v>
      </c>
      <c r="AT300" s="7">
        <f t="shared" si="273"/>
        <v>298004.72816935519</v>
      </c>
      <c r="AU300" s="7">
        <f t="shared" si="258"/>
        <v>1609580.5859913989</v>
      </c>
      <c r="AW300">
        <v>293</v>
      </c>
      <c r="AX300" s="160">
        <v>53752</v>
      </c>
      <c r="AY300" s="7">
        <f t="shared" si="293"/>
        <v>296272.12036942877</v>
      </c>
      <c r="AZ300" s="7">
        <f t="shared" si="294"/>
        <v>5361.5768515826985</v>
      </c>
      <c r="BA300" s="7">
        <f t="shared" si="295"/>
        <v>3509.8760992737689</v>
      </c>
      <c r="BB300" s="65">
        <f t="shared" si="274"/>
        <v>0.14216158151758138</v>
      </c>
      <c r="BC300" s="7">
        <f t="shared" si="275"/>
        <v>1851.7007523089296</v>
      </c>
      <c r="BD300" s="65">
        <f t="shared" si="276"/>
        <v>7.4999999999999997E-2</v>
      </c>
      <c r="BE300" s="7">
        <f t="shared" si="296"/>
        <v>474037.75572984479</v>
      </c>
      <c r="BF300" s="7">
        <f t="shared" si="297"/>
        <v>1096904.2617838865</v>
      </c>
      <c r="BG300" s="7">
        <f t="shared" si="277"/>
        <v>292762.24427015497</v>
      </c>
      <c r="BH300" s="7">
        <f t="shared" si="259"/>
        <v>1570942.0175137313</v>
      </c>
      <c r="BJ300">
        <v>293</v>
      </c>
      <c r="BK300" s="160">
        <v>53752</v>
      </c>
      <c r="BL300" s="7">
        <f t="shared" si="298"/>
        <v>290983.08405058796</v>
      </c>
      <c r="BM300" s="7">
        <f t="shared" si="299"/>
        <v>5230.927715470877</v>
      </c>
      <c r="BN300" s="7">
        <f t="shared" si="300"/>
        <v>3472.9049159985748</v>
      </c>
      <c r="BO300" s="65">
        <f t="shared" si="278"/>
        <v>0.14322089934526105</v>
      </c>
      <c r="BP300" s="7">
        <f t="shared" si="279"/>
        <v>1758.0227994723023</v>
      </c>
      <c r="BQ300" s="65">
        <f t="shared" si="280"/>
        <v>7.2499999999999995E-2</v>
      </c>
      <c r="BR300" s="7">
        <f t="shared" si="301"/>
        <v>479289.82086541044</v>
      </c>
      <c r="BS300" s="7">
        <f t="shared" si="302"/>
        <v>1053371.9997675556</v>
      </c>
      <c r="BT300" s="7">
        <f t="shared" si="281"/>
        <v>287510.17913458939</v>
      </c>
      <c r="BU300" s="7">
        <f t="shared" si="260"/>
        <v>1532661.820632966</v>
      </c>
      <c r="BW300">
        <v>293</v>
      </c>
      <c r="BX300" s="160">
        <v>53752</v>
      </c>
      <c r="BY300" s="7">
        <f t="shared" si="303"/>
        <v>285685.87501951301</v>
      </c>
      <c r="BZ300" s="7">
        <f t="shared" si="304"/>
        <v>5101.5395330339725</v>
      </c>
      <c r="CA300" s="7">
        <f t="shared" si="305"/>
        <v>3435.0385954201465</v>
      </c>
      <c r="CB300" s="65">
        <f t="shared" si="282"/>
        <v>0.14428596843377822</v>
      </c>
      <c r="CC300" s="7">
        <f t="shared" si="283"/>
        <v>1666.500937613826</v>
      </c>
      <c r="CD300" s="65">
        <f t="shared" si="284"/>
        <v>7.0000000000000007E-2</v>
      </c>
      <c r="CE300" s="7">
        <f t="shared" si="306"/>
        <v>484549.16357590747</v>
      </c>
      <c r="CF300" s="7">
        <f t="shared" si="307"/>
        <v>1010201.9196030456</v>
      </c>
      <c r="CG300" s="7">
        <f t="shared" si="285"/>
        <v>282250.83642409288</v>
      </c>
      <c r="CH300" s="7">
        <f t="shared" si="261"/>
        <v>1494751.083178953</v>
      </c>
    </row>
    <row r="301" spans="10:86" x14ac:dyDescent="0.3">
      <c r="J301">
        <v>294</v>
      </c>
      <c r="K301" s="160">
        <v>53783</v>
      </c>
      <c r="L301" s="7">
        <f t="shared" si="262"/>
        <v>308452.08777805738</v>
      </c>
      <c r="M301" s="7">
        <f t="shared" si="263"/>
        <v>5760.7123198624959</v>
      </c>
      <c r="N301" s="7">
        <f t="shared" si="248"/>
        <v>3640.1042163883512</v>
      </c>
      <c r="O301" s="65">
        <f t="shared" si="249"/>
        <v>0.14161437813995437</v>
      </c>
      <c r="P301" s="7">
        <f t="shared" si="250"/>
        <v>2120.6081034741446</v>
      </c>
      <c r="Q301" s="65">
        <f t="shared" si="251"/>
        <v>8.2500000000000018E-2</v>
      </c>
      <c r="R301" s="7">
        <f t="shared" si="264"/>
        <v>461988.01643833041</v>
      </c>
      <c r="S301" s="7">
        <f t="shared" si="265"/>
        <v>1231661.4056012442</v>
      </c>
      <c r="T301" s="7">
        <f t="shared" si="252"/>
        <v>304811.98356166901</v>
      </c>
      <c r="U301" s="7">
        <f t="shared" si="253"/>
        <v>1693649.4220395745</v>
      </c>
      <c r="W301">
        <v>294</v>
      </c>
      <c r="X301" s="160">
        <v>53783</v>
      </c>
      <c r="Y301" s="7">
        <f t="shared" si="266"/>
        <v>303235.39672941167</v>
      </c>
      <c r="Z301" s="7">
        <f t="shared" si="286"/>
        <v>5626.5067525070672</v>
      </c>
      <c r="AA301" s="7">
        <f t="shared" si="254"/>
        <v>3604.9374409776556</v>
      </c>
      <c r="AB301" s="65">
        <f t="shared" si="267"/>
        <v>0.14265896975851311</v>
      </c>
      <c r="AC301" s="7">
        <f t="shared" si="268"/>
        <v>2021.5693115294114</v>
      </c>
      <c r="AD301" s="65">
        <f t="shared" si="255"/>
        <v>0.08</v>
      </c>
      <c r="AE301" s="7">
        <f t="shared" si="269"/>
        <v>467169.54071156646</v>
      </c>
      <c r="AF301" s="7">
        <f t="shared" si="287"/>
        <v>1187023.4445255124</v>
      </c>
      <c r="AG301" s="7">
        <f t="shared" si="256"/>
        <v>299630.45928843401</v>
      </c>
      <c r="AH301" s="7">
        <f t="shared" si="257"/>
        <v>1654192.9852370787</v>
      </c>
      <c r="AJ301">
        <v>294</v>
      </c>
      <c r="AK301" s="160">
        <v>53783</v>
      </c>
      <c r="AL301" s="7">
        <f t="shared" si="288"/>
        <v>298004.72816935519</v>
      </c>
      <c r="AM301" s="7">
        <f t="shared" si="289"/>
        <v>5493.4490989467549</v>
      </c>
      <c r="AN301" s="7">
        <f t="shared" si="290"/>
        <v>3568.8352295196692</v>
      </c>
      <c r="AO301" s="65">
        <f t="shared" si="270"/>
        <v>0.14370920561333553</v>
      </c>
      <c r="AP301" s="7">
        <f t="shared" si="271"/>
        <v>1924.6138694270855</v>
      </c>
      <c r="AQ301" s="65">
        <f t="shared" si="272"/>
        <v>7.7499999999999999E-2</v>
      </c>
      <c r="AR301" s="7">
        <f t="shared" si="291"/>
        <v>472364.10706016439</v>
      </c>
      <c r="AS301" s="7">
        <f t="shared" si="292"/>
        <v>1142709.9280301812</v>
      </c>
      <c r="AT301" s="7">
        <f t="shared" si="273"/>
        <v>294435.8929398355</v>
      </c>
      <c r="AU301" s="7">
        <f t="shared" si="258"/>
        <v>1615074.0350903457</v>
      </c>
      <c r="AW301">
        <v>294</v>
      </c>
      <c r="AX301" s="160">
        <v>53783</v>
      </c>
      <c r="AY301" s="7">
        <f t="shared" si="293"/>
        <v>292762.24427015497</v>
      </c>
      <c r="AZ301" s="7">
        <f t="shared" si="294"/>
        <v>5361.5768515826985</v>
      </c>
      <c r="BA301" s="7">
        <f t="shared" si="295"/>
        <v>3531.8128248942303</v>
      </c>
      <c r="BB301" s="65">
        <f t="shared" si="274"/>
        <v>0.14476509429823115</v>
      </c>
      <c r="BC301" s="7">
        <f t="shared" si="275"/>
        <v>1829.7640266884684</v>
      </c>
      <c r="BD301" s="65">
        <f t="shared" si="276"/>
        <v>7.4999999999999997E-2</v>
      </c>
      <c r="BE301" s="7">
        <f t="shared" si="296"/>
        <v>477569.568554739</v>
      </c>
      <c r="BF301" s="7">
        <f t="shared" si="297"/>
        <v>1098734.0258105749</v>
      </c>
      <c r="BG301" s="7">
        <f t="shared" si="277"/>
        <v>289230.43144526077</v>
      </c>
      <c r="BH301" s="7">
        <f t="shared" si="259"/>
        <v>1576303.5943653139</v>
      </c>
      <c r="BJ301">
        <v>294</v>
      </c>
      <c r="BK301" s="160">
        <v>53783</v>
      </c>
      <c r="BL301" s="7">
        <f t="shared" si="298"/>
        <v>287510.17913458939</v>
      </c>
      <c r="BM301" s="7">
        <f t="shared" si="299"/>
        <v>5230.927715470877</v>
      </c>
      <c r="BN301" s="7">
        <f t="shared" si="300"/>
        <v>3493.8870498660663</v>
      </c>
      <c r="BO301" s="65">
        <f t="shared" si="278"/>
        <v>0.14582664420645114</v>
      </c>
      <c r="BP301" s="7">
        <f t="shared" si="279"/>
        <v>1737.0406656048108</v>
      </c>
      <c r="BQ301" s="65">
        <f t="shared" si="280"/>
        <v>7.2499999999999995E-2</v>
      </c>
      <c r="BR301" s="7">
        <f t="shared" si="301"/>
        <v>482783.70791527652</v>
      </c>
      <c r="BS301" s="7">
        <f t="shared" si="302"/>
        <v>1055109.0404331605</v>
      </c>
      <c r="BT301" s="7">
        <f t="shared" si="281"/>
        <v>284016.2920847233</v>
      </c>
      <c r="BU301" s="7">
        <f t="shared" si="260"/>
        <v>1537892.748348437</v>
      </c>
      <c r="BW301">
        <v>294</v>
      </c>
      <c r="BX301" s="160">
        <v>53783</v>
      </c>
      <c r="BY301" s="7">
        <f t="shared" si="303"/>
        <v>282250.83642409288</v>
      </c>
      <c r="BZ301" s="7">
        <f t="shared" si="304"/>
        <v>5101.5395330339725</v>
      </c>
      <c r="CA301" s="7">
        <f t="shared" si="305"/>
        <v>3455.076320560097</v>
      </c>
      <c r="CB301" s="65">
        <f t="shared" si="282"/>
        <v>0.14689386352933431</v>
      </c>
      <c r="CC301" s="7">
        <f t="shared" si="283"/>
        <v>1646.4632124738753</v>
      </c>
      <c r="CD301" s="65">
        <f t="shared" si="284"/>
        <v>7.0000000000000007E-2</v>
      </c>
      <c r="CE301" s="7">
        <f t="shared" si="306"/>
        <v>488004.2398964676</v>
      </c>
      <c r="CF301" s="7">
        <f t="shared" si="307"/>
        <v>1011848.3828155195</v>
      </c>
      <c r="CG301" s="7">
        <f t="shared" si="285"/>
        <v>278795.76010353275</v>
      </c>
      <c r="CH301" s="7">
        <f t="shared" si="261"/>
        <v>1499852.622711987</v>
      </c>
    </row>
    <row r="302" spans="10:86" x14ac:dyDescent="0.3">
      <c r="J302">
        <v>295</v>
      </c>
      <c r="K302" s="160">
        <v>53813</v>
      </c>
      <c r="L302" s="7">
        <f t="shared" si="262"/>
        <v>304811.98356166901</v>
      </c>
      <c r="M302" s="7">
        <f t="shared" si="263"/>
        <v>5760.7123198624959</v>
      </c>
      <c r="N302" s="7">
        <f t="shared" si="248"/>
        <v>3665.1299328760215</v>
      </c>
      <c r="O302" s="65">
        <f t="shared" si="249"/>
        <v>0.14429078109264687</v>
      </c>
      <c r="P302" s="7">
        <f t="shared" si="250"/>
        <v>2095.5823869864744</v>
      </c>
      <c r="Q302" s="65">
        <f t="shared" si="251"/>
        <v>8.2500000000000004E-2</v>
      </c>
      <c r="R302" s="7">
        <f t="shared" si="264"/>
        <v>465653.14637120644</v>
      </c>
      <c r="S302" s="7">
        <f t="shared" si="265"/>
        <v>1233756.9879882308</v>
      </c>
      <c r="T302" s="7">
        <f t="shared" si="252"/>
        <v>301146.85362879297</v>
      </c>
      <c r="U302" s="7">
        <f t="shared" si="253"/>
        <v>1699410.1343594373</v>
      </c>
      <c r="W302">
        <v>295</v>
      </c>
      <c r="X302" s="160">
        <v>53813</v>
      </c>
      <c r="Y302" s="7">
        <f t="shared" si="266"/>
        <v>299630.45928843401</v>
      </c>
      <c r="Z302" s="7">
        <f t="shared" si="286"/>
        <v>5626.5067525070672</v>
      </c>
      <c r="AA302" s="7">
        <f t="shared" si="254"/>
        <v>3628.9703572508406</v>
      </c>
      <c r="AB302" s="65">
        <f t="shared" si="267"/>
        <v>0.1453378417882733</v>
      </c>
      <c r="AC302" s="7">
        <f t="shared" si="268"/>
        <v>1997.5363952562268</v>
      </c>
      <c r="AD302" s="65">
        <f t="shared" si="255"/>
        <v>0.08</v>
      </c>
      <c r="AE302" s="7">
        <f t="shared" si="269"/>
        <v>470798.51106881729</v>
      </c>
      <c r="AF302" s="7">
        <f t="shared" si="287"/>
        <v>1189020.9809207686</v>
      </c>
      <c r="AG302" s="7">
        <f t="shared" si="256"/>
        <v>296001.48893118318</v>
      </c>
      <c r="AH302" s="7">
        <f t="shared" si="257"/>
        <v>1659819.4919895858</v>
      </c>
      <c r="AJ302">
        <v>295</v>
      </c>
      <c r="AK302" s="160">
        <v>53813</v>
      </c>
      <c r="AL302" s="7">
        <f t="shared" si="288"/>
        <v>294435.8929398355</v>
      </c>
      <c r="AM302" s="7">
        <f t="shared" si="289"/>
        <v>5493.4490989467549</v>
      </c>
      <c r="AN302" s="7">
        <f t="shared" si="290"/>
        <v>3591.8839570436508</v>
      </c>
      <c r="AO302" s="65">
        <f t="shared" si="270"/>
        <v>0.1463904656941106</v>
      </c>
      <c r="AP302" s="7">
        <f t="shared" si="271"/>
        <v>1901.5651419031042</v>
      </c>
      <c r="AQ302" s="65">
        <f t="shared" si="272"/>
        <v>7.7499999999999999E-2</v>
      </c>
      <c r="AR302" s="7">
        <f t="shared" si="291"/>
        <v>475955.99101720803</v>
      </c>
      <c r="AS302" s="7">
        <f t="shared" si="292"/>
        <v>1144611.4931720842</v>
      </c>
      <c r="AT302" s="7">
        <f t="shared" si="273"/>
        <v>290844.00898279186</v>
      </c>
      <c r="AU302" s="7">
        <f t="shared" si="258"/>
        <v>1620567.4841892922</v>
      </c>
      <c r="AW302">
        <v>295</v>
      </c>
      <c r="AX302" s="160">
        <v>53813</v>
      </c>
      <c r="AY302" s="7">
        <f t="shared" si="293"/>
        <v>289230.43144526077</v>
      </c>
      <c r="AZ302" s="7">
        <f t="shared" si="294"/>
        <v>5361.5768515826985</v>
      </c>
      <c r="BA302" s="7">
        <f t="shared" si="295"/>
        <v>3553.8866550498187</v>
      </c>
      <c r="BB302" s="65">
        <f t="shared" si="274"/>
        <v>0.14744866108139471</v>
      </c>
      <c r="BC302" s="7">
        <f t="shared" si="275"/>
        <v>1807.6901965328796</v>
      </c>
      <c r="BD302" s="65">
        <f t="shared" si="276"/>
        <v>7.4999999999999997E-2</v>
      </c>
      <c r="BE302" s="7">
        <f t="shared" si="296"/>
        <v>481123.45520978881</v>
      </c>
      <c r="BF302" s="7">
        <f t="shared" si="297"/>
        <v>1100541.7160071079</v>
      </c>
      <c r="BG302" s="7">
        <f t="shared" si="277"/>
        <v>285676.54479021096</v>
      </c>
      <c r="BH302" s="7">
        <f t="shared" si="259"/>
        <v>1581665.1712168967</v>
      </c>
      <c r="BJ302">
        <v>295</v>
      </c>
      <c r="BK302" s="160">
        <v>53813</v>
      </c>
      <c r="BL302" s="7">
        <f t="shared" si="298"/>
        <v>284016.2920847233</v>
      </c>
      <c r="BM302" s="7">
        <f t="shared" si="299"/>
        <v>5230.927715470877</v>
      </c>
      <c r="BN302" s="7">
        <f t="shared" si="300"/>
        <v>3514.9959507923404</v>
      </c>
      <c r="BO302" s="65">
        <f t="shared" si="278"/>
        <v>0.14851243602928813</v>
      </c>
      <c r="BP302" s="7">
        <f t="shared" si="279"/>
        <v>1715.9317646785366</v>
      </c>
      <c r="BQ302" s="65">
        <f t="shared" si="280"/>
        <v>7.2499999999999995E-2</v>
      </c>
      <c r="BR302" s="7">
        <f t="shared" si="301"/>
        <v>486298.70386606886</v>
      </c>
      <c r="BS302" s="7">
        <f t="shared" si="302"/>
        <v>1056824.9721978391</v>
      </c>
      <c r="BT302" s="7">
        <f t="shared" si="281"/>
        <v>280501.29613393097</v>
      </c>
      <c r="BU302" s="7">
        <f t="shared" si="260"/>
        <v>1543123.6760639078</v>
      </c>
      <c r="BW302">
        <v>295</v>
      </c>
      <c r="BX302" s="160">
        <v>53813</v>
      </c>
      <c r="BY302" s="7">
        <f t="shared" si="303"/>
        <v>278795.76010353275</v>
      </c>
      <c r="BZ302" s="7">
        <f t="shared" si="304"/>
        <v>5101.5395330339725</v>
      </c>
      <c r="CA302" s="7">
        <f t="shared" si="305"/>
        <v>3475.2309324300313</v>
      </c>
      <c r="CB302" s="65">
        <f t="shared" si="282"/>
        <v>0.14958179842359784</v>
      </c>
      <c r="CC302" s="7">
        <f t="shared" si="283"/>
        <v>1626.3086006039412</v>
      </c>
      <c r="CD302" s="65">
        <f t="shared" si="284"/>
        <v>7.0000000000000007E-2</v>
      </c>
      <c r="CE302" s="7">
        <f t="shared" si="306"/>
        <v>491479.47082889761</v>
      </c>
      <c r="CF302" s="7">
        <f t="shared" si="307"/>
        <v>1013474.6914161234</v>
      </c>
      <c r="CG302" s="7">
        <f t="shared" si="285"/>
        <v>275320.52917110274</v>
      </c>
      <c r="CH302" s="7">
        <f t="shared" si="261"/>
        <v>1504954.162245021</v>
      </c>
    </row>
    <row r="303" spans="10:86" x14ac:dyDescent="0.3">
      <c r="J303">
        <v>296</v>
      </c>
      <c r="K303" s="160">
        <v>53844</v>
      </c>
      <c r="L303" s="7">
        <f t="shared" si="262"/>
        <v>301146.85362879297</v>
      </c>
      <c r="M303" s="7">
        <f t="shared" si="263"/>
        <v>5760.7123198624959</v>
      </c>
      <c r="N303" s="7">
        <f t="shared" si="248"/>
        <v>3690.3277011645441</v>
      </c>
      <c r="O303" s="65">
        <f t="shared" si="249"/>
        <v>0.1470509549754781</v>
      </c>
      <c r="P303" s="7">
        <f t="shared" si="250"/>
        <v>2070.3846186979517</v>
      </c>
      <c r="Q303" s="65">
        <f t="shared" si="251"/>
        <v>8.2500000000000004E-2</v>
      </c>
      <c r="R303" s="7">
        <f t="shared" si="264"/>
        <v>469343.47407237097</v>
      </c>
      <c r="S303" s="7">
        <f t="shared" si="265"/>
        <v>1235827.3726069287</v>
      </c>
      <c r="T303" s="7">
        <f t="shared" si="252"/>
        <v>297456.52592762845</v>
      </c>
      <c r="U303" s="7">
        <f t="shared" si="253"/>
        <v>1705170.8466792996</v>
      </c>
      <c r="W303">
        <v>296</v>
      </c>
      <c r="X303" s="160">
        <v>53844</v>
      </c>
      <c r="Y303" s="7">
        <f t="shared" si="266"/>
        <v>296001.48893118318</v>
      </c>
      <c r="Z303" s="7">
        <f t="shared" si="286"/>
        <v>5626.5067525070672</v>
      </c>
      <c r="AA303" s="7">
        <f t="shared" si="254"/>
        <v>3653.1634929658458</v>
      </c>
      <c r="AB303" s="65">
        <f t="shared" si="267"/>
        <v>0.14810047771679269</v>
      </c>
      <c r="AC303" s="7">
        <f t="shared" si="268"/>
        <v>1973.3432595412214</v>
      </c>
      <c r="AD303" s="65">
        <f t="shared" si="255"/>
        <v>0.08</v>
      </c>
      <c r="AE303" s="7">
        <f t="shared" si="269"/>
        <v>474451.67456178315</v>
      </c>
      <c r="AF303" s="7">
        <f t="shared" si="287"/>
        <v>1190994.3241803099</v>
      </c>
      <c r="AG303" s="7">
        <f t="shared" si="256"/>
        <v>292348.32543821732</v>
      </c>
      <c r="AH303" s="7">
        <f t="shared" si="257"/>
        <v>1665445.9987420931</v>
      </c>
      <c r="AJ303">
        <v>296</v>
      </c>
      <c r="AK303" s="160">
        <v>53844</v>
      </c>
      <c r="AL303" s="7">
        <f t="shared" si="288"/>
        <v>290844.00898279186</v>
      </c>
      <c r="AM303" s="7">
        <f t="shared" si="289"/>
        <v>5493.4490989467549</v>
      </c>
      <c r="AN303" s="7">
        <f t="shared" si="290"/>
        <v>3615.0815409328907</v>
      </c>
      <c r="AO303" s="65">
        <f t="shared" si="270"/>
        <v>0.14915548249701571</v>
      </c>
      <c r="AP303" s="7">
        <f t="shared" si="271"/>
        <v>1878.367558013864</v>
      </c>
      <c r="AQ303" s="65">
        <f t="shared" si="272"/>
        <v>7.7499999999999999E-2</v>
      </c>
      <c r="AR303" s="7">
        <f t="shared" si="291"/>
        <v>479571.07255814091</v>
      </c>
      <c r="AS303" s="7">
        <f t="shared" si="292"/>
        <v>1146489.8607300981</v>
      </c>
      <c r="AT303" s="7">
        <f t="shared" si="273"/>
        <v>287228.92744185898</v>
      </c>
      <c r="AU303" s="7">
        <f t="shared" si="258"/>
        <v>1626060.9332882389</v>
      </c>
      <c r="AW303">
        <v>296</v>
      </c>
      <c r="AX303" s="160">
        <v>53844</v>
      </c>
      <c r="AY303" s="7">
        <f t="shared" si="293"/>
        <v>285676.54479021096</v>
      </c>
      <c r="AZ303" s="7">
        <f t="shared" si="294"/>
        <v>5361.5768515826985</v>
      </c>
      <c r="BA303" s="7">
        <f t="shared" si="295"/>
        <v>3576.0984466438804</v>
      </c>
      <c r="BB303" s="65">
        <f t="shared" si="274"/>
        <v>0.15021597727331878</v>
      </c>
      <c r="BC303" s="7">
        <f t="shared" si="275"/>
        <v>1785.4784049388184</v>
      </c>
      <c r="BD303" s="65">
        <f t="shared" si="276"/>
        <v>7.4999999999999997E-2</v>
      </c>
      <c r="BE303" s="7">
        <f t="shared" si="296"/>
        <v>484699.55365643266</v>
      </c>
      <c r="BF303" s="7">
        <f t="shared" si="297"/>
        <v>1102327.1944120466</v>
      </c>
      <c r="BG303" s="7">
        <f t="shared" si="277"/>
        <v>282100.44634356711</v>
      </c>
      <c r="BH303" s="7">
        <f t="shared" si="259"/>
        <v>1587026.7480684794</v>
      </c>
      <c r="BJ303">
        <v>296</v>
      </c>
      <c r="BK303" s="160">
        <v>53844</v>
      </c>
      <c r="BL303" s="7">
        <f t="shared" si="298"/>
        <v>280501.29613393097</v>
      </c>
      <c r="BM303" s="7">
        <f t="shared" si="299"/>
        <v>5230.927715470877</v>
      </c>
      <c r="BN303" s="7">
        <f t="shared" si="300"/>
        <v>3536.232384661711</v>
      </c>
      <c r="BO303" s="65">
        <f t="shared" si="278"/>
        <v>0.15128196981905992</v>
      </c>
      <c r="BP303" s="7">
        <f t="shared" si="279"/>
        <v>1694.6953308091663</v>
      </c>
      <c r="BQ303" s="65">
        <f t="shared" si="280"/>
        <v>7.2499999999999995E-2</v>
      </c>
      <c r="BR303" s="7">
        <f t="shared" si="301"/>
        <v>489834.93625073059</v>
      </c>
      <c r="BS303" s="7">
        <f t="shared" si="302"/>
        <v>1058519.6675286482</v>
      </c>
      <c r="BT303" s="7">
        <f t="shared" si="281"/>
        <v>276965.06374926923</v>
      </c>
      <c r="BU303" s="7">
        <f t="shared" si="260"/>
        <v>1548354.6037793788</v>
      </c>
      <c r="BW303">
        <v>296</v>
      </c>
      <c r="BX303" s="160">
        <v>53844</v>
      </c>
      <c r="BY303" s="7">
        <f t="shared" si="303"/>
        <v>275320.52917110274</v>
      </c>
      <c r="BZ303" s="7">
        <f t="shared" si="304"/>
        <v>5101.5395330339725</v>
      </c>
      <c r="CA303" s="7">
        <f t="shared" si="305"/>
        <v>3495.5031128692062</v>
      </c>
      <c r="CB303" s="65">
        <f t="shared" si="282"/>
        <v>0.15235346772256991</v>
      </c>
      <c r="CC303" s="7">
        <f t="shared" si="283"/>
        <v>1606.036420164766</v>
      </c>
      <c r="CD303" s="65">
        <f t="shared" si="284"/>
        <v>7.0000000000000007E-2</v>
      </c>
      <c r="CE303" s="7">
        <f t="shared" si="306"/>
        <v>494974.97394176683</v>
      </c>
      <c r="CF303" s="7">
        <f t="shared" si="307"/>
        <v>1015080.7278362882</v>
      </c>
      <c r="CG303" s="7">
        <f t="shared" si="285"/>
        <v>271825.02605823352</v>
      </c>
      <c r="CH303" s="7">
        <f t="shared" si="261"/>
        <v>1510055.7017780549</v>
      </c>
    </row>
    <row r="304" spans="10:86" x14ac:dyDescent="0.3">
      <c r="J304">
        <v>297</v>
      </c>
      <c r="K304" s="160">
        <v>53874</v>
      </c>
      <c r="L304" s="7">
        <f t="shared" si="262"/>
        <v>297456.52592762845</v>
      </c>
      <c r="M304" s="7">
        <f t="shared" si="263"/>
        <v>5760.7123198624959</v>
      </c>
      <c r="N304" s="7">
        <f t="shared" si="248"/>
        <v>3715.6987041100501</v>
      </c>
      <c r="O304" s="65">
        <f t="shared" si="249"/>
        <v>0.14989882743459798</v>
      </c>
      <c r="P304" s="7">
        <f t="shared" si="250"/>
        <v>2045.0136157524455</v>
      </c>
      <c r="Q304" s="65">
        <f t="shared" si="251"/>
        <v>8.2500000000000004E-2</v>
      </c>
      <c r="R304" s="7">
        <f t="shared" si="264"/>
        <v>473059.17277648102</v>
      </c>
      <c r="S304" s="7">
        <f t="shared" si="265"/>
        <v>1237872.386222681</v>
      </c>
      <c r="T304" s="7">
        <f t="shared" si="252"/>
        <v>293740.8272235184</v>
      </c>
      <c r="U304" s="7">
        <f t="shared" si="253"/>
        <v>1710931.5589991622</v>
      </c>
      <c r="W304">
        <v>297</v>
      </c>
      <c r="X304" s="160">
        <v>53874</v>
      </c>
      <c r="Y304" s="7">
        <f t="shared" si="266"/>
        <v>292348.32543821732</v>
      </c>
      <c r="Z304" s="7">
        <f t="shared" si="286"/>
        <v>5626.5067525070672</v>
      </c>
      <c r="AA304" s="7">
        <f t="shared" si="254"/>
        <v>3677.517916252285</v>
      </c>
      <c r="AB304" s="65">
        <f t="shared" si="267"/>
        <v>0.15095080475962419</v>
      </c>
      <c r="AC304" s="7">
        <f t="shared" si="268"/>
        <v>1948.9888362547822</v>
      </c>
      <c r="AD304" s="65">
        <f t="shared" si="255"/>
        <v>0.08</v>
      </c>
      <c r="AE304" s="7">
        <f t="shared" si="269"/>
        <v>478129.19247803546</v>
      </c>
      <c r="AF304" s="7">
        <f t="shared" si="287"/>
        <v>1192943.3130165646</v>
      </c>
      <c r="AG304" s="7">
        <f t="shared" si="256"/>
        <v>288670.80752196501</v>
      </c>
      <c r="AH304" s="7">
        <f t="shared" si="257"/>
        <v>1671072.5054946002</v>
      </c>
      <c r="AJ304">
        <v>297</v>
      </c>
      <c r="AK304" s="160">
        <v>53874</v>
      </c>
      <c r="AL304" s="7">
        <f t="shared" si="288"/>
        <v>287228.92744185898</v>
      </c>
      <c r="AM304" s="7">
        <f t="shared" si="289"/>
        <v>5493.4490989467549</v>
      </c>
      <c r="AN304" s="7">
        <f t="shared" si="290"/>
        <v>3638.4289425514157</v>
      </c>
      <c r="AO304" s="65">
        <f t="shared" si="270"/>
        <v>0.15200818280900658</v>
      </c>
      <c r="AP304" s="7">
        <f t="shared" si="271"/>
        <v>1855.0201563953392</v>
      </c>
      <c r="AQ304" s="65">
        <f t="shared" si="272"/>
        <v>7.7499999999999999E-2</v>
      </c>
      <c r="AR304" s="7">
        <f t="shared" si="291"/>
        <v>483209.50150069233</v>
      </c>
      <c r="AS304" s="7">
        <f t="shared" si="292"/>
        <v>1148344.8808864935</v>
      </c>
      <c r="AT304" s="7">
        <f t="shared" si="273"/>
        <v>283590.49849930755</v>
      </c>
      <c r="AU304" s="7">
        <f t="shared" si="258"/>
        <v>1631554.3823871859</v>
      </c>
      <c r="AW304">
        <v>297</v>
      </c>
      <c r="AX304" s="160">
        <v>53874</v>
      </c>
      <c r="AY304" s="7">
        <f t="shared" si="293"/>
        <v>282100.44634356711</v>
      </c>
      <c r="AZ304" s="7">
        <f t="shared" si="294"/>
        <v>5361.5768515826985</v>
      </c>
      <c r="BA304" s="7">
        <f t="shared" si="295"/>
        <v>3598.4490619354042</v>
      </c>
      <c r="BB304" s="65">
        <f t="shared" si="274"/>
        <v>0.15307096923425176</v>
      </c>
      <c r="BC304" s="7">
        <f t="shared" si="275"/>
        <v>1763.1277896472943</v>
      </c>
      <c r="BD304" s="65">
        <f t="shared" si="276"/>
        <v>7.4999999999999997E-2</v>
      </c>
      <c r="BE304" s="7">
        <f t="shared" si="296"/>
        <v>488298.00271836808</v>
      </c>
      <c r="BF304" s="7">
        <f t="shared" si="297"/>
        <v>1104090.3222016939</v>
      </c>
      <c r="BG304" s="7">
        <f t="shared" si="277"/>
        <v>278501.99728163169</v>
      </c>
      <c r="BH304" s="7">
        <f t="shared" si="259"/>
        <v>1592388.324920062</v>
      </c>
      <c r="BJ304">
        <v>297</v>
      </c>
      <c r="BK304" s="160">
        <v>53874</v>
      </c>
      <c r="BL304" s="7">
        <f t="shared" si="298"/>
        <v>276965.06374926923</v>
      </c>
      <c r="BM304" s="7">
        <f t="shared" si="299"/>
        <v>5230.927715470877</v>
      </c>
      <c r="BN304" s="7">
        <f t="shared" si="300"/>
        <v>3557.5971219857088</v>
      </c>
      <c r="BO304" s="65">
        <f t="shared" si="278"/>
        <v>0.15413917151108972</v>
      </c>
      <c r="BP304" s="7">
        <f t="shared" si="279"/>
        <v>1673.3305934851683</v>
      </c>
      <c r="BQ304" s="65">
        <f t="shared" si="280"/>
        <v>7.2499999999999995E-2</v>
      </c>
      <c r="BR304" s="7">
        <f t="shared" si="301"/>
        <v>493392.53337271628</v>
      </c>
      <c r="BS304" s="7">
        <f t="shared" si="302"/>
        <v>1060192.9981221333</v>
      </c>
      <c r="BT304" s="7">
        <f t="shared" si="281"/>
        <v>273407.46662728355</v>
      </c>
      <c r="BU304" s="7">
        <f t="shared" si="260"/>
        <v>1553585.5314948496</v>
      </c>
      <c r="BW304">
        <v>297</v>
      </c>
      <c r="BX304" s="160">
        <v>53874</v>
      </c>
      <c r="BY304" s="7">
        <f t="shared" si="303"/>
        <v>271825.02605823352</v>
      </c>
      <c r="BZ304" s="7">
        <f t="shared" si="304"/>
        <v>5101.5395330339725</v>
      </c>
      <c r="CA304" s="7">
        <f t="shared" si="305"/>
        <v>3515.893547694277</v>
      </c>
      <c r="CB304" s="65">
        <f t="shared" si="282"/>
        <v>0.15521279693832435</v>
      </c>
      <c r="CC304" s="7">
        <f t="shared" si="283"/>
        <v>1585.6459853396957</v>
      </c>
      <c r="CD304" s="65">
        <f t="shared" si="284"/>
        <v>7.0000000000000007E-2</v>
      </c>
      <c r="CE304" s="7">
        <f t="shared" si="306"/>
        <v>498490.86748946109</v>
      </c>
      <c r="CF304" s="7">
        <f t="shared" si="307"/>
        <v>1016666.3738216278</v>
      </c>
      <c r="CG304" s="7">
        <f t="shared" si="285"/>
        <v>268309.13251053926</v>
      </c>
      <c r="CH304" s="7">
        <f t="shared" si="261"/>
        <v>1515157.2413110889</v>
      </c>
    </row>
    <row r="305" spans="10:86" x14ac:dyDescent="0.3">
      <c r="J305">
        <v>298</v>
      </c>
      <c r="K305" s="160">
        <v>53905</v>
      </c>
      <c r="L305" s="7">
        <f t="shared" si="262"/>
        <v>293740.8272235184</v>
      </c>
      <c r="M305" s="7">
        <f t="shared" si="263"/>
        <v>5760.7123198624959</v>
      </c>
      <c r="N305" s="7">
        <f t="shared" si="248"/>
        <v>3741.2441327008069</v>
      </c>
      <c r="O305" s="65">
        <f t="shared" si="249"/>
        <v>0.15283857547744784</v>
      </c>
      <c r="P305" s="7">
        <f t="shared" si="250"/>
        <v>2019.468187161689</v>
      </c>
      <c r="Q305" s="65">
        <f t="shared" si="251"/>
        <v>8.2500000000000004E-2</v>
      </c>
      <c r="R305" s="7">
        <f t="shared" si="264"/>
        <v>476800.4169091818</v>
      </c>
      <c r="S305" s="7">
        <f t="shared" si="265"/>
        <v>1239891.8544098428</v>
      </c>
      <c r="T305" s="7">
        <f t="shared" si="252"/>
        <v>289999.58309081761</v>
      </c>
      <c r="U305" s="7">
        <f t="shared" si="253"/>
        <v>1716692.2713190245</v>
      </c>
      <c r="W305">
        <v>298</v>
      </c>
      <c r="X305" s="160">
        <v>53905</v>
      </c>
      <c r="Y305" s="7">
        <f t="shared" si="266"/>
        <v>288670.80752196501</v>
      </c>
      <c r="Z305" s="7">
        <f t="shared" si="286"/>
        <v>5626.5067525070672</v>
      </c>
      <c r="AA305" s="7">
        <f t="shared" si="254"/>
        <v>3702.0347023606337</v>
      </c>
      <c r="AB305" s="65">
        <f t="shared" si="267"/>
        <v>0.15389299946773227</v>
      </c>
      <c r="AC305" s="7">
        <f t="shared" si="268"/>
        <v>1924.4720501464335</v>
      </c>
      <c r="AD305" s="65">
        <f t="shared" si="255"/>
        <v>0.08</v>
      </c>
      <c r="AE305" s="7">
        <f t="shared" si="269"/>
        <v>481831.22718039609</v>
      </c>
      <c r="AF305" s="7">
        <f t="shared" si="287"/>
        <v>1194867.785066711</v>
      </c>
      <c r="AG305" s="7">
        <f t="shared" si="256"/>
        <v>284968.77281960438</v>
      </c>
      <c r="AH305" s="7">
        <f t="shared" si="257"/>
        <v>1676699.012247107</v>
      </c>
      <c r="AJ305">
        <v>298</v>
      </c>
      <c r="AK305" s="160">
        <v>53905</v>
      </c>
      <c r="AL305" s="7">
        <f t="shared" si="288"/>
        <v>283590.49849930755</v>
      </c>
      <c r="AM305" s="7">
        <f t="shared" si="289"/>
        <v>5493.4490989467549</v>
      </c>
      <c r="AN305" s="7">
        <f t="shared" si="290"/>
        <v>3661.9271294720602</v>
      </c>
      <c r="AO305" s="65">
        <f t="shared" si="270"/>
        <v>0.1549527427265763</v>
      </c>
      <c r="AP305" s="7">
        <f t="shared" si="271"/>
        <v>1831.5219694746945</v>
      </c>
      <c r="AQ305" s="65">
        <f t="shared" si="272"/>
        <v>7.7499999999999999E-2</v>
      </c>
      <c r="AR305" s="7">
        <f t="shared" si="291"/>
        <v>486871.42863016442</v>
      </c>
      <c r="AS305" s="7">
        <f t="shared" si="292"/>
        <v>1150176.4028559681</v>
      </c>
      <c r="AT305" s="7">
        <f t="shared" si="273"/>
        <v>279928.57136983547</v>
      </c>
      <c r="AU305" s="7">
        <f t="shared" si="258"/>
        <v>1637047.8314861325</v>
      </c>
      <c r="AW305">
        <v>298</v>
      </c>
      <c r="AX305" s="160">
        <v>53905</v>
      </c>
      <c r="AY305" s="7">
        <f t="shared" si="293"/>
        <v>278501.99728163169</v>
      </c>
      <c r="AZ305" s="7">
        <f t="shared" si="294"/>
        <v>5361.5768515826985</v>
      </c>
      <c r="BA305" s="7">
        <f t="shared" si="295"/>
        <v>3620.9393685725008</v>
      </c>
      <c r="BB305" s="65">
        <f t="shared" si="274"/>
        <v>0.15601781260811012</v>
      </c>
      <c r="BC305" s="7">
        <f t="shared" si="275"/>
        <v>1740.6374830101979</v>
      </c>
      <c r="BD305" s="65">
        <f t="shared" si="276"/>
        <v>7.4999999999999997E-2</v>
      </c>
      <c r="BE305" s="7">
        <f t="shared" si="296"/>
        <v>491918.94208694057</v>
      </c>
      <c r="BF305" s="7">
        <f t="shared" si="297"/>
        <v>1105830.9596847042</v>
      </c>
      <c r="BG305" s="7">
        <f t="shared" si="277"/>
        <v>274881.05791305919</v>
      </c>
      <c r="BH305" s="7">
        <f t="shared" si="259"/>
        <v>1597749.9017716448</v>
      </c>
      <c r="BJ305">
        <v>298</v>
      </c>
      <c r="BK305" s="160">
        <v>53905</v>
      </c>
      <c r="BL305" s="7">
        <f t="shared" si="298"/>
        <v>273407.46662728355</v>
      </c>
      <c r="BM305" s="7">
        <f t="shared" si="299"/>
        <v>5230.927715470877</v>
      </c>
      <c r="BN305" s="7">
        <f t="shared" si="300"/>
        <v>3579.0909379310388</v>
      </c>
      <c r="BO305" s="65">
        <f t="shared" si="278"/>
        <v>0.15708821629850303</v>
      </c>
      <c r="BP305" s="7">
        <f t="shared" si="279"/>
        <v>1651.8367775398381</v>
      </c>
      <c r="BQ305" s="65">
        <f t="shared" si="280"/>
        <v>7.2499999999999995E-2</v>
      </c>
      <c r="BR305" s="7">
        <f t="shared" si="301"/>
        <v>496971.62431064731</v>
      </c>
      <c r="BS305" s="7">
        <f t="shared" si="302"/>
        <v>1061844.8348996732</v>
      </c>
      <c r="BT305" s="7">
        <f t="shared" si="281"/>
        <v>269828.37568935251</v>
      </c>
      <c r="BU305" s="7">
        <f t="shared" si="260"/>
        <v>1558816.4592103206</v>
      </c>
      <c r="BW305">
        <v>298</v>
      </c>
      <c r="BX305" s="160">
        <v>53905</v>
      </c>
      <c r="BY305" s="7">
        <f t="shared" si="303"/>
        <v>268309.13251053926</v>
      </c>
      <c r="BZ305" s="7">
        <f t="shared" si="304"/>
        <v>5101.5395330339725</v>
      </c>
      <c r="CA305" s="7">
        <f t="shared" si="305"/>
        <v>3536.4029267224932</v>
      </c>
      <c r="CB305" s="65">
        <f t="shared" si="282"/>
        <v>0.15816396081487458</v>
      </c>
      <c r="CC305" s="7">
        <f t="shared" si="283"/>
        <v>1565.136606311479</v>
      </c>
      <c r="CD305" s="65">
        <f t="shared" si="284"/>
        <v>7.0000000000000007E-2</v>
      </c>
      <c r="CE305" s="7">
        <f t="shared" si="306"/>
        <v>502027.27041618357</v>
      </c>
      <c r="CF305" s="7">
        <f t="shared" si="307"/>
        <v>1018231.5104279392</v>
      </c>
      <c r="CG305" s="7">
        <f t="shared" si="285"/>
        <v>264772.72958381678</v>
      </c>
      <c r="CH305" s="7">
        <f t="shared" si="261"/>
        <v>1520258.7808441229</v>
      </c>
    </row>
    <row r="306" spans="10:86" x14ac:dyDescent="0.3">
      <c r="J306">
        <v>299</v>
      </c>
      <c r="K306" s="160">
        <v>53936</v>
      </c>
      <c r="L306" s="7">
        <f t="shared" si="262"/>
        <v>289999.58309081761</v>
      </c>
      <c r="M306" s="7">
        <f t="shared" si="263"/>
        <v>5760.7123198624959</v>
      </c>
      <c r="N306" s="7">
        <f t="shared" si="248"/>
        <v>3766.9651861131247</v>
      </c>
      <c r="O306" s="65">
        <f t="shared" si="249"/>
        <v>0.15587464558251221</v>
      </c>
      <c r="P306" s="7">
        <f t="shared" si="250"/>
        <v>1993.7471337493712</v>
      </c>
      <c r="Q306" s="65">
        <f t="shared" si="251"/>
        <v>8.2500000000000004E-2</v>
      </c>
      <c r="R306" s="7">
        <f t="shared" si="264"/>
        <v>480567.38209529495</v>
      </c>
      <c r="S306" s="7">
        <f t="shared" si="265"/>
        <v>1241885.6015435921</v>
      </c>
      <c r="T306" s="7">
        <f t="shared" si="252"/>
        <v>286232.61790470447</v>
      </c>
      <c r="U306" s="7">
        <f t="shared" si="253"/>
        <v>1722452.9836388871</v>
      </c>
      <c r="W306">
        <v>299</v>
      </c>
      <c r="X306" s="160">
        <v>53936</v>
      </c>
      <c r="Y306" s="7">
        <f t="shared" si="266"/>
        <v>284968.77281960438</v>
      </c>
      <c r="Z306" s="7">
        <f t="shared" si="286"/>
        <v>5626.5067525070672</v>
      </c>
      <c r="AA306" s="7">
        <f t="shared" si="254"/>
        <v>3726.7149337097044</v>
      </c>
      <c r="AB306" s="65">
        <f t="shared" si="267"/>
        <v>0.15693150783516274</v>
      </c>
      <c r="AC306" s="7">
        <f t="shared" si="268"/>
        <v>1899.7918187973626</v>
      </c>
      <c r="AD306" s="65">
        <f t="shared" si="255"/>
        <v>0.08</v>
      </c>
      <c r="AE306" s="7">
        <f t="shared" si="269"/>
        <v>485557.9421141058</v>
      </c>
      <c r="AF306" s="7">
        <f t="shared" si="287"/>
        <v>1196767.5768855084</v>
      </c>
      <c r="AG306" s="7">
        <f t="shared" si="256"/>
        <v>281242.05788589467</v>
      </c>
      <c r="AH306" s="7">
        <f t="shared" si="257"/>
        <v>1682325.5189996143</v>
      </c>
      <c r="AJ306">
        <v>299</v>
      </c>
      <c r="AK306" s="160">
        <v>53936</v>
      </c>
      <c r="AL306" s="7">
        <f t="shared" si="288"/>
        <v>279928.57136983547</v>
      </c>
      <c r="AM306" s="7">
        <f t="shared" si="289"/>
        <v>5493.4490989467549</v>
      </c>
      <c r="AN306" s="7">
        <f t="shared" si="290"/>
        <v>3685.5770755165677</v>
      </c>
      <c r="AO306" s="65">
        <f t="shared" si="270"/>
        <v>0.15799360776134272</v>
      </c>
      <c r="AP306" s="7">
        <f t="shared" si="271"/>
        <v>1807.8720234301875</v>
      </c>
      <c r="AQ306" s="65">
        <f t="shared" si="272"/>
        <v>7.7499999999999999E-2</v>
      </c>
      <c r="AR306" s="7">
        <f t="shared" si="291"/>
        <v>490557.00570568099</v>
      </c>
      <c r="AS306" s="7">
        <f t="shared" si="292"/>
        <v>1151984.2748793983</v>
      </c>
      <c r="AT306" s="7">
        <f t="shared" si="273"/>
        <v>276242.99429431889</v>
      </c>
      <c r="AU306" s="7">
        <f t="shared" si="258"/>
        <v>1642541.2805850792</v>
      </c>
      <c r="AW306">
        <v>299</v>
      </c>
      <c r="AX306" s="160">
        <v>53936</v>
      </c>
      <c r="AY306" s="7">
        <f t="shared" si="293"/>
        <v>274881.05791305919</v>
      </c>
      <c r="AZ306" s="7">
        <f t="shared" si="294"/>
        <v>5361.5768515826985</v>
      </c>
      <c r="BA306" s="7">
        <f t="shared" si="295"/>
        <v>3643.5702396260785</v>
      </c>
      <c r="BB306" s="65">
        <f t="shared" si="274"/>
        <v>0.15906095242598284</v>
      </c>
      <c r="BC306" s="7">
        <f t="shared" si="275"/>
        <v>1718.0066119566197</v>
      </c>
      <c r="BD306" s="65">
        <f t="shared" si="276"/>
        <v>7.4999999999999997E-2</v>
      </c>
      <c r="BE306" s="7">
        <f t="shared" si="296"/>
        <v>495562.51232656668</v>
      </c>
      <c r="BF306" s="7">
        <f t="shared" si="297"/>
        <v>1107548.9662966607</v>
      </c>
      <c r="BG306" s="7">
        <f t="shared" si="277"/>
        <v>271237.48767343309</v>
      </c>
      <c r="BH306" s="7">
        <f t="shared" si="259"/>
        <v>1603111.4786232274</v>
      </c>
      <c r="BJ306">
        <v>299</v>
      </c>
      <c r="BK306" s="160">
        <v>53936</v>
      </c>
      <c r="BL306" s="7">
        <f t="shared" si="298"/>
        <v>269828.37568935251</v>
      </c>
      <c r="BM306" s="7">
        <f t="shared" si="299"/>
        <v>5230.927715470877</v>
      </c>
      <c r="BN306" s="7">
        <f t="shared" si="300"/>
        <v>3600.714612347706</v>
      </c>
      <c r="BO306" s="65">
        <f t="shared" si="278"/>
        <v>0.16013354873364971</v>
      </c>
      <c r="BP306" s="7">
        <f t="shared" si="279"/>
        <v>1630.2131031231713</v>
      </c>
      <c r="BQ306" s="65">
        <f t="shared" si="280"/>
        <v>7.2499999999999995E-2</v>
      </c>
      <c r="BR306" s="7">
        <f t="shared" si="301"/>
        <v>500572.33892299503</v>
      </c>
      <c r="BS306" s="7">
        <f t="shared" si="302"/>
        <v>1063475.0480027965</v>
      </c>
      <c r="BT306" s="7">
        <f t="shared" si="281"/>
        <v>266227.6610770048</v>
      </c>
      <c r="BU306" s="7">
        <f t="shared" si="260"/>
        <v>1564047.3869257914</v>
      </c>
      <c r="BW306">
        <v>299</v>
      </c>
      <c r="BX306" s="160">
        <v>53936</v>
      </c>
      <c r="BY306" s="7">
        <f t="shared" si="303"/>
        <v>264772.72958381678</v>
      </c>
      <c r="BZ306" s="7">
        <f t="shared" si="304"/>
        <v>5101.5395330339725</v>
      </c>
      <c r="CA306" s="7">
        <f t="shared" si="305"/>
        <v>3557.0319437950411</v>
      </c>
      <c r="CB306" s="65">
        <f t="shared" si="282"/>
        <v>0.161211403427513</v>
      </c>
      <c r="CC306" s="7">
        <f t="shared" si="283"/>
        <v>1544.5075892389314</v>
      </c>
      <c r="CD306" s="65">
        <f t="shared" si="284"/>
        <v>7.0000000000000007E-2</v>
      </c>
      <c r="CE306" s="7">
        <f t="shared" si="306"/>
        <v>505584.30235997861</v>
      </c>
      <c r="CF306" s="7">
        <f t="shared" si="307"/>
        <v>1019776.0180171782</v>
      </c>
      <c r="CG306" s="7">
        <f t="shared" si="285"/>
        <v>261215.69764002174</v>
      </c>
      <c r="CH306" s="7">
        <f t="shared" si="261"/>
        <v>1525360.3203771568</v>
      </c>
    </row>
    <row r="307" spans="10:86" x14ac:dyDescent="0.3">
      <c r="J307">
        <v>300</v>
      </c>
      <c r="K307" s="160">
        <v>53966</v>
      </c>
      <c r="L307" s="7">
        <f t="shared" si="262"/>
        <v>286232.61790470447</v>
      </c>
      <c r="M307" s="7">
        <f t="shared" si="263"/>
        <v>5760.7123198624959</v>
      </c>
      <c r="N307" s="7">
        <f t="shared" si="248"/>
        <v>3792.8630717676524</v>
      </c>
      <c r="O307" s="65">
        <f t="shared" si="249"/>
        <v>0.15901177578708006</v>
      </c>
      <c r="P307" s="7">
        <f t="shared" si="250"/>
        <v>1967.8492480948432</v>
      </c>
      <c r="Q307" s="65">
        <f t="shared" si="251"/>
        <v>8.2500000000000004E-2</v>
      </c>
      <c r="R307" s="7">
        <f t="shared" si="264"/>
        <v>484360.24516706262</v>
      </c>
      <c r="S307" s="7">
        <f t="shared" si="265"/>
        <v>1243853.450791687</v>
      </c>
      <c r="T307" s="7">
        <f t="shared" si="252"/>
        <v>282439.7548329368</v>
      </c>
      <c r="U307" s="7">
        <f t="shared" si="253"/>
        <v>1728213.6959587496</v>
      </c>
      <c r="W307">
        <v>300</v>
      </c>
      <c r="X307" s="160">
        <v>53966</v>
      </c>
      <c r="Y307" s="7">
        <f t="shared" si="266"/>
        <v>281242.05788589467</v>
      </c>
      <c r="Z307" s="7">
        <f t="shared" si="286"/>
        <v>5626.5067525070672</v>
      </c>
      <c r="AA307" s="7">
        <f t="shared" si="254"/>
        <v>3751.5596999344361</v>
      </c>
      <c r="AB307" s="65">
        <f t="shared" si="267"/>
        <v>0.16007106738451685</v>
      </c>
      <c r="AC307" s="7">
        <f t="shared" si="268"/>
        <v>1874.9470525726313</v>
      </c>
      <c r="AD307" s="65">
        <f t="shared" si="255"/>
        <v>0.08</v>
      </c>
      <c r="AE307" s="7">
        <f t="shared" si="269"/>
        <v>489309.50181404024</v>
      </c>
      <c r="AF307" s="7">
        <f t="shared" si="287"/>
        <v>1198642.523938081</v>
      </c>
      <c r="AG307" s="7">
        <f t="shared" si="256"/>
        <v>277490.49818596023</v>
      </c>
      <c r="AH307" s="7">
        <f t="shared" si="257"/>
        <v>1687952.0257521211</v>
      </c>
      <c r="AJ307">
        <v>300</v>
      </c>
      <c r="AK307" s="160">
        <v>53966</v>
      </c>
      <c r="AL307" s="7">
        <f t="shared" si="288"/>
        <v>276242.99429431889</v>
      </c>
      <c r="AM307" s="7">
        <f t="shared" si="289"/>
        <v>5493.4490989467549</v>
      </c>
      <c r="AN307" s="7">
        <f t="shared" si="290"/>
        <v>3709.3797607959455</v>
      </c>
      <c r="AO307" s="65">
        <f t="shared" si="270"/>
        <v>0.161135514923235</v>
      </c>
      <c r="AP307" s="7">
        <f t="shared" si="271"/>
        <v>1784.0693381508095</v>
      </c>
      <c r="AQ307" s="65">
        <f t="shared" si="272"/>
        <v>7.7499999999999999E-2</v>
      </c>
      <c r="AR307" s="7">
        <f t="shared" si="291"/>
        <v>494266.38546647696</v>
      </c>
      <c r="AS307" s="7">
        <f t="shared" si="292"/>
        <v>1153768.3442175491</v>
      </c>
      <c r="AT307" s="7">
        <f t="shared" si="273"/>
        <v>272533.61453352292</v>
      </c>
      <c r="AU307" s="7">
        <f t="shared" si="258"/>
        <v>1648034.729684026</v>
      </c>
      <c r="AW307">
        <v>300</v>
      </c>
      <c r="AX307" s="160">
        <v>53966</v>
      </c>
      <c r="AY307" s="7">
        <f t="shared" si="293"/>
        <v>271237.48767343309</v>
      </c>
      <c r="AZ307" s="7">
        <f t="shared" si="294"/>
        <v>5361.5768515826985</v>
      </c>
      <c r="BA307" s="7">
        <f t="shared" si="295"/>
        <v>3666.3425536237419</v>
      </c>
      <c r="BB307" s="65">
        <f t="shared" si="274"/>
        <v>0.16220512518703067</v>
      </c>
      <c r="BC307" s="7">
        <f t="shared" si="275"/>
        <v>1695.2342979589566</v>
      </c>
      <c r="BD307" s="65">
        <f t="shared" si="276"/>
        <v>7.4999999999999997E-2</v>
      </c>
      <c r="BE307" s="7">
        <f t="shared" si="296"/>
        <v>499228.8548801904</v>
      </c>
      <c r="BF307" s="7">
        <f t="shared" si="297"/>
        <v>1109244.2005946196</v>
      </c>
      <c r="BG307" s="7">
        <f t="shared" si="277"/>
        <v>267571.14511980937</v>
      </c>
      <c r="BH307" s="7">
        <f t="shared" si="259"/>
        <v>1608473.0554748101</v>
      </c>
      <c r="BJ307">
        <v>300</v>
      </c>
      <c r="BK307" s="160">
        <v>53966</v>
      </c>
      <c r="BL307" s="7">
        <f t="shared" si="298"/>
        <v>266227.6610770048</v>
      </c>
      <c r="BM307" s="7">
        <f t="shared" si="299"/>
        <v>5230.927715470877</v>
      </c>
      <c r="BN307" s="7">
        <f t="shared" si="300"/>
        <v>3622.4689297973064</v>
      </c>
      <c r="BO307" s="65">
        <f t="shared" si="278"/>
        <v>0.16327990480671481</v>
      </c>
      <c r="BP307" s="7">
        <f t="shared" si="279"/>
        <v>1608.4587856735707</v>
      </c>
      <c r="BQ307" s="65">
        <f t="shared" si="280"/>
        <v>7.2499999999999995E-2</v>
      </c>
      <c r="BR307" s="7">
        <f t="shared" si="301"/>
        <v>504194.80785279232</v>
      </c>
      <c r="BS307" s="7">
        <f t="shared" si="302"/>
        <v>1065083.5067884701</v>
      </c>
      <c r="BT307" s="7">
        <f t="shared" si="281"/>
        <v>262605.1921472075</v>
      </c>
      <c r="BU307" s="7">
        <f t="shared" si="260"/>
        <v>1569278.3146412624</v>
      </c>
      <c r="BW307">
        <v>300</v>
      </c>
      <c r="BX307" s="160">
        <v>53966</v>
      </c>
      <c r="BY307" s="7">
        <f t="shared" si="303"/>
        <v>261215.69764002174</v>
      </c>
      <c r="BZ307" s="7">
        <f t="shared" si="304"/>
        <v>5101.5395330339725</v>
      </c>
      <c r="CA307" s="7">
        <f t="shared" si="305"/>
        <v>3577.7812968005123</v>
      </c>
      <c r="CB307" s="65">
        <f t="shared" si="282"/>
        <v>0.16435986025913391</v>
      </c>
      <c r="CC307" s="7">
        <f t="shared" si="283"/>
        <v>1523.7582362334601</v>
      </c>
      <c r="CD307" s="65">
        <f t="shared" si="284"/>
        <v>7.0000000000000007E-2</v>
      </c>
      <c r="CE307" s="7">
        <f t="shared" si="306"/>
        <v>509162.08365677914</v>
      </c>
      <c r="CF307" s="7">
        <f t="shared" si="307"/>
        <v>1021299.7762534117</v>
      </c>
      <c r="CG307" s="7">
        <f t="shared" si="285"/>
        <v>257637.91634322124</v>
      </c>
      <c r="CH307" s="7">
        <f t="shared" si="261"/>
        <v>1530461.8599101908</v>
      </c>
    </row>
    <row r="308" spans="10:86" x14ac:dyDescent="0.3">
      <c r="J308">
        <v>301</v>
      </c>
      <c r="K308" s="160">
        <v>53997</v>
      </c>
      <c r="L308" s="7">
        <f t="shared" si="262"/>
        <v>282439.7548329368</v>
      </c>
      <c r="M308" s="7">
        <f t="shared" si="263"/>
        <v>5760.7123198624959</v>
      </c>
      <c r="N308" s="7">
        <f t="shared" si="248"/>
        <v>3818.9390053860552</v>
      </c>
      <c r="O308" s="65">
        <f t="shared" si="249"/>
        <v>0.16225501998378206</v>
      </c>
      <c r="P308" s="7">
        <f t="shared" si="250"/>
        <v>1941.7733144764404</v>
      </c>
      <c r="Q308" s="65">
        <f t="shared" si="251"/>
        <v>8.2500000000000004E-2</v>
      </c>
      <c r="R308" s="7">
        <f t="shared" si="264"/>
        <v>488179.1841724487</v>
      </c>
      <c r="S308" s="7">
        <f t="shared" si="265"/>
        <v>1245795.2241061635</v>
      </c>
      <c r="T308" s="7">
        <f t="shared" si="252"/>
        <v>278620.81582755072</v>
      </c>
      <c r="U308" s="7">
        <f t="shared" si="253"/>
        <v>1733974.4082786122</v>
      </c>
      <c r="W308">
        <v>301</v>
      </c>
      <c r="X308" s="160">
        <v>53997</v>
      </c>
      <c r="Y308" s="7">
        <f t="shared" si="266"/>
        <v>277490.49818596023</v>
      </c>
      <c r="Z308" s="7">
        <f t="shared" si="286"/>
        <v>5626.5067525070672</v>
      </c>
      <c r="AA308" s="7">
        <f t="shared" si="254"/>
        <v>3776.570097933999</v>
      </c>
      <c r="AB308" s="65">
        <f t="shared" si="267"/>
        <v>0.16331673146097264</v>
      </c>
      <c r="AC308" s="7">
        <f t="shared" si="268"/>
        <v>1849.9366545730684</v>
      </c>
      <c r="AD308" s="65">
        <f t="shared" si="255"/>
        <v>0.08</v>
      </c>
      <c r="AE308" s="7">
        <f t="shared" si="269"/>
        <v>493086.07191197423</v>
      </c>
      <c r="AF308" s="7">
        <f t="shared" si="287"/>
        <v>1200492.4605926541</v>
      </c>
      <c r="AG308" s="7">
        <f t="shared" si="256"/>
        <v>273713.92808802624</v>
      </c>
      <c r="AH308" s="7">
        <f t="shared" si="257"/>
        <v>1693578.5325046284</v>
      </c>
      <c r="AJ308">
        <v>301</v>
      </c>
      <c r="AK308" s="160">
        <v>53997</v>
      </c>
      <c r="AL308" s="7">
        <f t="shared" si="288"/>
        <v>272533.61453352292</v>
      </c>
      <c r="AM308" s="7">
        <f t="shared" si="289"/>
        <v>5493.4490989467549</v>
      </c>
      <c r="AN308" s="7">
        <f t="shared" si="290"/>
        <v>3733.3361717510861</v>
      </c>
      <c r="AO308" s="65">
        <f t="shared" si="270"/>
        <v>0.16438351701199932</v>
      </c>
      <c r="AP308" s="7">
        <f t="shared" si="271"/>
        <v>1760.1129271956688</v>
      </c>
      <c r="AQ308" s="65">
        <f t="shared" si="272"/>
        <v>7.7499999999999999E-2</v>
      </c>
      <c r="AR308" s="7">
        <f t="shared" si="291"/>
        <v>497999.72163822805</v>
      </c>
      <c r="AS308" s="7">
        <f t="shared" si="292"/>
        <v>1155528.4571447447</v>
      </c>
      <c r="AT308" s="7">
        <f t="shared" si="273"/>
        <v>268800.27836177184</v>
      </c>
      <c r="AU308" s="7">
        <f t="shared" si="258"/>
        <v>1653528.1787829727</v>
      </c>
      <c r="AW308">
        <v>301</v>
      </c>
      <c r="AX308" s="160">
        <v>53997</v>
      </c>
      <c r="AY308" s="7">
        <f t="shared" si="293"/>
        <v>267571.14511980937</v>
      </c>
      <c r="AZ308" s="7">
        <f t="shared" si="294"/>
        <v>5361.5768515826985</v>
      </c>
      <c r="BA308" s="7">
        <f t="shared" si="295"/>
        <v>3689.2571945838899</v>
      </c>
      <c r="BB308" s="65">
        <f t="shared" si="274"/>
        <v>0.16545538314747493</v>
      </c>
      <c r="BC308" s="7">
        <f t="shared" si="275"/>
        <v>1672.3196569988083</v>
      </c>
      <c r="BD308" s="65">
        <f t="shared" si="276"/>
        <v>7.4999999999999997E-2</v>
      </c>
      <c r="BE308" s="7">
        <f t="shared" si="296"/>
        <v>502918.11207477428</v>
      </c>
      <c r="BF308" s="7">
        <f t="shared" si="297"/>
        <v>1110916.5202516185</v>
      </c>
      <c r="BG308" s="7">
        <f t="shared" si="277"/>
        <v>263881.88792522548</v>
      </c>
      <c r="BH308" s="7">
        <f t="shared" si="259"/>
        <v>1613834.6323263927</v>
      </c>
      <c r="BJ308">
        <v>301</v>
      </c>
      <c r="BK308" s="160">
        <v>53997</v>
      </c>
      <c r="BL308" s="7">
        <f t="shared" si="298"/>
        <v>262605.1921472075</v>
      </c>
      <c r="BM308" s="7">
        <f t="shared" si="299"/>
        <v>5230.927715470877</v>
      </c>
      <c r="BN308" s="7">
        <f t="shared" si="300"/>
        <v>3644.3546795814982</v>
      </c>
      <c r="BO308" s="65">
        <f t="shared" si="278"/>
        <v>0.16653233623219135</v>
      </c>
      <c r="BP308" s="7">
        <f t="shared" si="279"/>
        <v>1586.5730358893786</v>
      </c>
      <c r="BQ308" s="65">
        <f t="shared" si="280"/>
        <v>7.2499999999999995E-2</v>
      </c>
      <c r="BR308" s="7">
        <f t="shared" si="301"/>
        <v>507839.1625323738</v>
      </c>
      <c r="BS308" s="7">
        <f t="shared" si="302"/>
        <v>1066670.0798243594</v>
      </c>
      <c r="BT308" s="7">
        <f t="shared" si="281"/>
        <v>258960.837467626</v>
      </c>
      <c r="BU308" s="7">
        <f t="shared" si="260"/>
        <v>1574509.2423567332</v>
      </c>
      <c r="BW308">
        <v>301</v>
      </c>
      <c r="BX308" s="160">
        <v>53997</v>
      </c>
      <c r="BY308" s="7">
        <f t="shared" si="303"/>
        <v>257637.91634322124</v>
      </c>
      <c r="BZ308" s="7">
        <f t="shared" si="304"/>
        <v>5101.5395330339725</v>
      </c>
      <c r="CA308" s="7">
        <f t="shared" si="305"/>
        <v>3598.6516876985152</v>
      </c>
      <c r="CB308" s="65">
        <f t="shared" si="282"/>
        <v>0.16761438248418903</v>
      </c>
      <c r="CC308" s="7">
        <f t="shared" si="283"/>
        <v>1502.8878453354573</v>
      </c>
      <c r="CD308" s="65">
        <f t="shared" si="284"/>
        <v>7.0000000000000007E-2</v>
      </c>
      <c r="CE308" s="7">
        <f t="shared" si="306"/>
        <v>512760.73534447764</v>
      </c>
      <c r="CF308" s="7">
        <f t="shared" si="307"/>
        <v>1022802.6640987471</v>
      </c>
      <c r="CG308" s="7">
        <f t="shared" si="285"/>
        <v>254039.26465552271</v>
      </c>
      <c r="CH308" s="7">
        <f t="shared" si="261"/>
        <v>1535563.3994432248</v>
      </c>
    </row>
    <row r="309" spans="10:86" x14ac:dyDescent="0.3">
      <c r="J309">
        <v>302</v>
      </c>
      <c r="K309" s="160">
        <v>54027</v>
      </c>
      <c r="L309" s="7">
        <f t="shared" si="262"/>
        <v>278620.81582755072</v>
      </c>
      <c r="M309" s="7">
        <f t="shared" si="263"/>
        <v>5760.7123198624959</v>
      </c>
      <c r="N309" s="7">
        <f t="shared" si="248"/>
        <v>3845.194211048085</v>
      </c>
      <c r="O309" s="65">
        <f t="shared" si="249"/>
        <v>0.16560977468796267</v>
      </c>
      <c r="P309" s="7">
        <f t="shared" si="250"/>
        <v>1915.5181088144111</v>
      </c>
      <c r="Q309" s="65">
        <f t="shared" si="251"/>
        <v>8.2500000000000004E-2</v>
      </c>
      <c r="R309" s="7">
        <f t="shared" si="264"/>
        <v>492024.37838349678</v>
      </c>
      <c r="S309" s="7">
        <f t="shared" si="265"/>
        <v>1247710.742214978</v>
      </c>
      <c r="T309" s="7">
        <f t="shared" si="252"/>
        <v>274775.62161650264</v>
      </c>
      <c r="U309" s="7">
        <f t="shared" si="253"/>
        <v>1739735.1205984748</v>
      </c>
      <c r="W309">
        <v>302</v>
      </c>
      <c r="X309" s="160">
        <v>54027</v>
      </c>
      <c r="Y309" s="7">
        <f t="shared" si="266"/>
        <v>273713.92808802624</v>
      </c>
      <c r="Z309" s="7">
        <f t="shared" si="286"/>
        <v>5626.5067525070672</v>
      </c>
      <c r="AA309" s="7">
        <f t="shared" si="254"/>
        <v>3801.7472319202252</v>
      </c>
      <c r="AB309" s="65">
        <f t="shared" si="267"/>
        <v>0.16667389599688559</v>
      </c>
      <c r="AC309" s="7">
        <f t="shared" si="268"/>
        <v>1824.7595205868417</v>
      </c>
      <c r="AD309" s="65">
        <f t="shared" si="255"/>
        <v>0.08</v>
      </c>
      <c r="AE309" s="7">
        <f t="shared" si="269"/>
        <v>496887.81914389448</v>
      </c>
      <c r="AF309" s="7">
        <f t="shared" si="287"/>
        <v>1202317.2201132409</v>
      </c>
      <c r="AG309" s="7">
        <f t="shared" si="256"/>
        <v>269912.18085610599</v>
      </c>
      <c r="AH309" s="7">
        <f t="shared" si="257"/>
        <v>1699205.0392571352</v>
      </c>
      <c r="AJ309">
        <v>302</v>
      </c>
      <c r="AK309" s="160">
        <v>54027</v>
      </c>
      <c r="AL309" s="7">
        <f t="shared" si="288"/>
        <v>268800.27836177184</v>
      </c>
      <c r="AM309" s="7">
        <f t="shared" si="289"/>
        <v>5493.4490989467549</v>
      </c>
      <c r="AN309" s="7">
        <f t="shared" si="290"/>
        <v>3757.4473011936452</v>
      </c>
      <c r="AO309" s="65">
        <f t="shared" si="270"/>
        <v>0.16774300937902692</v>
      </c>
      <c r="AP309" s="7">
        <f t="shared" si="271"/>
        <v>1736.0017977531097</v>
      </c>
      <c r="AQ309" s="65">
        <f t="shared" si="272"/>
        <v>7.7499999999999999E-2</v>
      </c>
      <c r="AR309" s="7">
        <f t="shared" si="291"/>
        <v>501757.16893942171</v>
      </c>
      <c r="AS309" s="7">
        <f t="shared" si="292"/>
        <v>1157264.4589424978</v>
      </c>
      <c r="AT309" s="7">
        <f t="shared" si="273"/>
        <v>265042.83106057817</v>
      </c>
      <c r="AU309" s="7">
        <f t="shared" si="258"/>
        <v>1659021.6278819195</v>
      </c>
      <c r="AW309">
        <v>302</v>
      </c>
      <c r="AX309" s="160">
        <v>54027</v>
      </c>
      <c r="AY309" s="7">
        <f t="shared" si="293"/>
        <v>263881.88792522548</v>
      </c>
      <c r="AZ309" s="7">
        <f t="shared" si="294"/>
        <v>5361.5768515826985</v>
      </c>
      <c r="BA309" s="7">
        <f t="shared" si="295"/>
        <v>3712.3150520500394</v>
      </c>
      <c r="BB309" s="65">
        <f t="shared" si="274"/>
        <v>0.16881712107965399</v>
      </c>
      <c r="BC309" s="7">
        <f t="shared" si="275"/>
        <v>1649.2617995326591</v>
      </c>
      <c r="BD309" s="65">
        <f t="shared" si="276"/>
        <v>7.4999999999999997E-2</v>
      </c>
      <c r="BE309" s="7">
        <f t="shared" si="296"/>
        <v>506630.42712682433</v>
      </c>
      <c r="BF309" s="7">
        <f t="shared" si="297"/>
        <v>1112565.7820511512</v>
      </c>
      <c r="BG309" s="7">
        <f t="shared" si="277"/>
        <v>260169.57287317544</v>
      </c>
      <c r="BH309" s="7">
        <f t="shared" si="259"/>
        <v>1619196.2091779755</v>
      </c>
      <c r="BJ309">
        <v>302</v>
      </c>
      <c r="BK309" s="160">
        <v>54027</v>
      </c>
      <c r="BL309" s="7">
        <f t="shared" si="298"/>
        <v>258960.837467626</v>
      </c>
      <c r="BM309" s="7">
        <f t="shared" si="299"/>
        <v>5230.927715470877</v>
      </c>
      <c r="BN309" s="7">
        <f t="shared" si="300"/>
        <v>3666.3726557706368</v>
      </c>
      <c r="BO309" s="65">
        <f t="shared" si="278"/>
        <v>0.16989623720516375</v>
      </c>
      <c r="BP309" s="7">
        <f t="shared" si="279"/>
        <v>1564.5550597002405</v>
      </c>
      <c r="BQ309" s="65">
        <f t="shared" si="280"/>
        <v>7.2499999999999995E-2</v>
      </c>
      <c r="BR309" s="7">
        <f t="shared" si="301"/>
        <v>511505.53518814442</v>
      </c>
      <c r="BS309" s="7">
        <f t="shared" si="302"/>
        <v>1068234.6348840597</v>
      </c>
      <c r="BT309" s="7">
        <f t="shared" si="281"/>
        <v>255294.46481185537</v>
      </c>
      <c r="BU309" s="7">
        <f t="shared" si="260"/>
        <v>1579740.170072204</v>
      </c>
      <c r="BW309">
        <v>302</v>
      </c>
      <c r="BX309" s="160">
        <v>54027</v>
      </c>
      <c r="BY309" s="7">
        <f t="shared" si="303"/>
        <v>254039.26465552271</v>
      </c>
      <c r="BZ309" s="7">
        <f t="shared" si="304"/>
        <v>5101.5395330339725</v>
      </c>
      <c r="CA309" s="7">
        <f t="shared" si="305"/>
        <v>3619.6438225434231</v>
      </c>
      <c r="CB309" s="65">
        <f t="shared" si="282"/>
        <v>0.17098036372219833</v>
      </c>
      <c r="CC309" s="7">
        <f t="shared" si="283"/>
        <v>1481.8957104905492</v>
      </c>
      <c r="CD309" s="65">
        <f t="shared" si="284"/>
        <v>7.0000000000000007E-2</v>
      </c>
      <c r="CE309" s="7">
        <f t="shared" si="306"/>
        <v>516380.37916702108</v>
      </c>
      <c r="CF309" s="7">
        <f t="shared" si="307"/>
        <v>1024284.5598092376</v>
      </c>
      <c r="CG309" s="7">
        <f t="shared" si="285"/>
        <v>250419.6208329793</v>
      </c>
      <c r="CH309" s="7">
        <f t="shared" si="261"/>
        <v>1540664.9389762587</v>
      </c>
    </row>
    <row r="310" spans="10:86" x14ac:dyDescent="0.3">
      <c r="J310">
        <v>303</v>
      </c>
      <c r="K310" s="160">
        <v>54058</v>
      </c>
      <c r="L310" s="7">
        <f t="shared" si="262"/>
        <v>274775.62161650264</v>
      </c>
      <c r="M310" s="7">
        <f t="shared" si="263"/>
        <v>5760.7123198624959</v>
      </c>
      <c r="N310" s="7">
        <f t="shared" si="248"/>
        <v>3871.6299212490403</v>
      </c>
      <c r="O310" s="65">
        <f t="shared" si="249"/>
        <v>0.16908180857409144</v>
      </c>
      <c r="P310" s="7">
        <f t="shared" si="250"/>
        <v>1889.0823986134558</v>
      </c>
      <c r="Q310" s="65">
        <f t="shared" si="251"/>
        <v>8.2500000000000004E-2</v>
      </c>
      <c r="R310" s="7">
        <f t="shared" si="264"/>
        <v>495896.00830474583</v>
      </c>
      <c r="S310" s="7">
        <f t="shared" si="265"/>
        <v>1249599.8246135914</v>
      </c>
      <c r="T310" s="7">
        <f t="shared" si="252"/>
        <v>270903.99169525359</v>
      </c>
      <c r="U310" s="7">
        <f t="shared" si="253"/>
        <v>1745495.8329183373</v>
      </c>
      <c r="W310">
        <v>303</v>
      </c>
      <c r="X310" s="160">
        <v>54058</v>
      </c>
      <c r="Y310" s="7">
        <f t="shared" si="266"/>
        <v>269912.18085610599</v>
      </c>
      <c r="Z310" s="7">
        <f t="shared" si="286"/>
        <v>5626.5067525070672</v>
      </c>
      <c r="AA310" s="7">
        <f t="shared" si="254"/>
        <v>3827.0922134663606</v>
      </c>
      <c r="AB310" s="65">
        <f t="shared" si="267"/>
        <v>0.17014832904514099</v>
      </c>
      <c r="AC310" s="7">
        <f t="shared" si="268"/>
        <v>1799.4145390407068</v>
      </c>
      <c r="AD310" s="65">
        <f t="shared" si="255"/>
        <v>0.08</v>
      </c>
      <c r="AE310" s="7">
        <f t="shared" si="269"/>
        <v>500714.91135736083</v>
      </c>
      <c r="AF310" s="7">
        <f t="shared" si="287"/>
        <v>1204116.6346522816</v>
      </c>
      <c r="AG310" s="7">
        <f t="shared" si="256"/>
        <v>266085.08864263963</v>
      </c>
      <c r="AH310" s="7">
        <f t="shared" si="257"/>
        <v>1704831.5460096425</v>
      </c>
      <c r="AJ310">
        <v>303</v>
      </c>
      <c r="AK310" s="160">
        <v>54058</v>
      </c>
      <c r="AL310" s="7">
        <f t="shared" si="288"/>
        <v>265042.83106057817</v>
      </c>
      <c r="AM310" s="7">
        <f t="shared" si="289"/>
        <v>5493.4490989467549</v>
      </c>
      <c r="AN310" s="7">
        <f t="shared" si="290"/>
        <v>3781.7141483471878</v>
      </c>
      <c r="AO310" s="65">
        <f t="shared" si="270"/>
        <v>0.17121975945764809</v>
      </c>
      <c r="AP310" s="7">
        <f t="shared" si="271"/>
        <v>1711.7349505995674</v>
      </c>
      <c r="AQ310" s="65">
        <f t="shared" si="272"/>
        <v>7.7499999999999999E-2</v>
      </c>
      <c r="AR310" s="7">
        <f t="shared" si="291"/>
        <v>505538.88308776892</v>
      </c>
      <c r="AS310" s="7">
        <f t="shared" si="292"/>
        <v>1158976.1938930973</v>
      </c>
      <c r="AT310" s="7">
        <f t="shared" si="273"/>
        <v>261261.11691223099</v>
      </c>
      <c r="AU310" s="7">
        <f t="shared" si="258"/>
        <v>1664515.0769808663</v>
      </c>
      <c r="AW310">
        <v>303</v>
      </c>
      <c r="AX310" s="160">
        <v>54058</v>
      </c>
      <c r="AY310" s="7">
        <f t="shared" si="293"/>
        <v>260169.57287317544</v>
      </c>
      <c r="AZ310" s="7">
        <f t="shared" si="294"/>
        <v>5361.5768515826985</v>
      </c>
      <c r="BA310" s="7">
        <f t="shared" si="295"/>
        <v>3735.5170211253521</v>
      </c>
      <c r="BB310" s="65">
        <f t="shared" si="274"/>
        <v>0.17229610579925733</v>
      </c>
      <c r="BC310" s="7">
        <f t="shared" si="275"/>
        <v>1626.0598304573464</v>
      </c>
      <c r="BD310" s="65">
        <f t="shared" si="276"/>
        <v>7.4999999999999997E-2</v>
      </c>
      <c r="BE310" s="7">
        <f t="shared" si="296"/>
        <v>510365.94414794969</v>
      </c>
      <c r="BF310" s="7">
        <f t="shared" si="297"/>
        <v>1114191.8418816086</v>
      </c>
      <c r="BG310" s="7">
        <f t="shared" si="277"/>
        <v>256434.05585205008</v>
      </c>
      <c r="BH310" s="7">
        <f t="shared" si="259"/>
        <v>1624557.7860295582</v>
      </c>
      <c r="BJ310">
        <v>303</v>
      </c>
      <c r="BK310" s="160">
        <v>54058</v>
      </c>
      <c r="BL310" s="7">
        <f t="shared" si="298"/>
        <v>255294.46481185537</v>
      </c>
      <c r="BM310" s="7">
        <f t="shared" si="299"/>
        <v>5230.927715470877</v>
      </c>
      <c r="BN310" s="7">
        <f t="shared" si="300"/>
        <v>3688.5236572325839</v>
      </c>
      <c r="BO310" s="65">
        <f t="shared" si="278"/>
        <v>0.17337737392548258</v>
      </c>
      <c r="BP310" s="7">
        <f t="shared" si="279"/>
        <v>1542.4040582382929</v>
      </c>
      <c r="BQ310" s="65">
        <f t="shared" si="280"/>
        <v>7.2499999999999995E-2</v>
      </c>
      <c r="BR310" s="7">
        <f t="shared" si="301"/>
        <v>515194.058845377</v>
      </c>
      <c r="BS310" s="7">
        <f t="shared" si="302"/>
        <v>1069777.0389422979</v>
      </c>
      <c r="BT310" s="7">
        <f t="shared" si="281"/>
        <v>251605.94115462279</v>
      </c>
      <c r="BU310" s="7">
        <f t="shared" si="260"/>
        <v>1584971.097787675</v>
      </c>
      <c r="BW310">
        <v>303</v>
      </c>
      <c r="BX310" s="160">
        <v>54058</v>
      </c>
      <c r="BY310" s="7">
        <f t="shared" si="303"/>
        <v>250419.6208329793</v>
      </c>
      <c r="BZ310" s="7">
        <f t="shared" si="304"/>
        <v>5101.5395330339725</v>
      </c>
      <c r="CA310" s="7">
        <f t="shared" si="305"/>
        <v>3640.75841150826</v>
      </c>
      <c r="CB310" s="65">
        <f t="shared" si="282"/>
        <v>0.17446356955886513</v>
      </c>
      <c r="CC310" s="7">
        <f t="shared" si="283"/>
        <v>1460.7811215257127</v>
      </c>
      <c r="CD310" s="65">
        <f t="shared" si="284"/>
        <v>7.0000000000000007E-2</v>
      </c>
      <c r="CE310" s="7">
        <f t="shared" si="306"/>
        <v>520021.13757852936</v>
      </c>
      <c r="CF310" s="7">
        <f t="shared" si="307"/>
        <v>1025745.3409307633</v>
      </c>
      <c r="CG310" s="7">
        <f t="shared" si="285"/>
        <v>246778.86242147104</v>
      </c>
      <c r="CH310" s="7">
        <f t="shared" si="261"/>
        <v>1545766.4785092927</v>
      </c>
    </row>
    <row r="311" spans="10:86" x14ac:dyDescent="0.3">
      <c r="J311">
        <v>304</v>
      </c>
      <c r="K311" s="160">
        <v>54089</v>
      </c>
      <c r="L311" s="7">
        <f t="shared" si="262"/>
        <v>270903.99169525359</v>
      </c>
      <c r="M311" s="7">
        <f t="shared" si="263"/>
        <v>5760.7123198624959</v>
      </c>
      <c r="N311" s="7">
        <f t="shared" si="248"/>
        <v>3898.2473769576272</v>
      </c>
      <c r="O311" s="65">
        <f t="shared" si="249"/>
        <v>0.17267729512127056</v>
      </c>
      <c r="P311" s="7">
        <f t="shared" si="250"/>
        <v>1862.4649429048684</v>
      </c>
      <c r="Q311" s="65">
        <f t="shared" si="251"/>
        <v>8.2500000000000004E-2</v>
      </c>
      <c r="R311" s="7">
        <f t="shared" si="264"/>
        <v>499794.25568170345</v>
      </c>
      <c r="S311" s="7">
        <f t="shared" si="265"/>
        <v>1251462.2895564963</v>
      </c>
      <c r="T311" s="7">
        <f t="shared" si="252"/>
        <v>267005.74431829597</v>
      </c>
      <c r="U311" s="7">
        <f t="shared" si="253"/>
        <v>1751256.5452381996</v>
      </c>
      <c r="W311">
        <v>304</v>
      </c>
      <c r="X311" s="160">
        <v>54089</v>
      </c>
      <c r="Y311" s="7">
        <f t="shared" si="266"/>
        <v>266085.08864263963</v>
      </c>
      <c r="Z311" s="7">
        <f t="shared" si="286"/>
        <v>5626.5067525070672</v>
      </c>
      <c r="AA311" s="7">
        <f t="shared" si="254"/>
        <v>3852.6061615561362</v>
      </c>
      <c r="AB311" s="65">
        <f t="shared" si="267"/>
        <v>0.17374620342128091</v>
      </c>
      <c r="AC311" s="7">
        <f t="shared" si="268"/>
        <v>1773.900590950931</v>
      </c>
      <c r="AD311" s="65">
        <f t="shared" si="255"/>
        <v>0.08</v>
      </c>
      <c r="AE311" s="7">
        <f t="shared" si="269"/>
        <v>504567.51751891698</v>
      </c>
      <c r="AF311" s="7">
        <f t="shared" si="287"/>
        <v>1205890.5352432325</v>
      </c>
      <c r="AG311" s="7">
        <f t="shared" si="256"/>
        <v>262232.48248108348</v>
      </c>
      <c r="AH311" s="7">
        <f t="shared" si="257"/>
        <v>1710458.0527621494</v>
      </c>
      <c r="AJ311">
        <v>304</v>
      </c>
      <c r="AK311" s="160">
        <v>54089</v>
      </c>
      <c r="AL311" s="7">
        <f t="shared" si="288"/>
        <v>261261.11691223099</v>
      </c>
      <c r="AM311" s="7">
        <f t="shared" si="289"/>
        <v>5493.4490989467549</v>
      </c>
      <c r="AN311" s="7">
        <f t="shared" si="290"/>
        <v>3806.1377188885963</v>
      </c>
      <c r="AO311" s="65">
        <f t="shared" si="270"/>
        <v>0.1748199394018779</v>
      </c>
      <c r="AP311" s="7">
        <f t="shared" si="271"/>
        <v>1687.3113800581584</v>
      </c>
      <c r="AQ311" s="65">
        <f t="shared" si="272"/>
        <v>7.7499999999999999E-2</v>
      </c>
      <c r="AR311" s="7">
        <f t="shared" si="291"/>
        <v>509345.0208066575</v>
      </c>
      <c r="AS311" s="7">
        <f t="shared" si="292"/>
        <v>1160663.5052731554</v>
      </c>
      <c r="AT311" s="7">
        <f t="shared" si="273"/>
        <v>257454.97919334238</v>
      </c>
      <c r="AU311" s="7">
        <f t="shared" si="258"/>
        <v>1670008.526079813</v>
      </c>
      <c r="AW311">
        <v>304</v>
      </c>
      <c r="AX311" s="160">
        <v>54089</v>
      </c>
      <c r="AY311" s="7">
        <f t="shared" si="293"/>
        <v>256434.05585205008</v>
      </c>
      <c r="AZ311" s="7">
        <f t="shared" si="294"/>
        <v>5361.5768515826985</v>
      </c>
      <c r="BA311" s="7">
        <f t="shared" si="295"/>
        <v>3758.8640025073855</v>
      </c>
      <c r="BB311" s="65">
        <f t="shared" si="274"/>
        <v>0.17589850880069063</v>
      </c>
      <c r="BC311" s="7">
        <f t="shared" si="275"/>
        <v>1602.7128490753128</v>
      </c>
      <c r="BD311" s="65">
        <f t="shared" si="276"/>
        <v>7.4999999999999997E-2</v>
      </c>
      <c r="BE311" s="7">
        <f t="shared" si="296"/>
        <v>514124.8081504571</v>
      </c>
      <c r="BF311" s="7">
        <f t="shared" si="297"/>
        <v>1115794.5547306838</v>
      </c>
      <c r="BG311" s="7">
        <f t="shared" si="277"/>
        <v>252675.19184954269</v>
      </c>
      <c r="BH311" s="7">
        <f t="shared" si="259"/>
        <v>1629919.3628811408</v>
      </c>
      <c r="BJ311">
        <v>304</v>
      </c>
      <c r="BK311" s="160">
        <v>54089</v>
      </c>
      <c r="BL311" s="7">
        <f t="shared" si="298"/>
        <v>251605.94115462279</v>
      </c>
      <c r="BM311" s="7">
        <f t="shared" si="299"/>
        <v>5230.927715470877</v>
      </c>
      <c r="BN311" s="7">
        <f t="shared" si="300"/>
        <v>3710.8084876616977</v>
      </c>
      <c r="BO311" s="65">
        <f t="shared" si="278"/>
        <v>0.17698191722974829</v>
      </c>
      <c r="BP311" s="7">
        <f t="shared" si="279"/>
        <v>1520.1192278091794</v>
      </c>
      <c r="BQ311" s="65">
        <f t="shared" si="280"/>
        <v>7.2499999999999995E-2</v>
      </c>
      <c r="BR311" s="7">
        <f t="shared" si="301"/>
        <v>518904.86733303871</v>
      </c>
      <c r="BS311" s="7">
        <f t="shared" si="302"/>
        <v>1071297.1581701071</v>
      </c>
      <c r="BT311" s="7">
        <f t="shared" si="281"/>
        <v>247895.13266696109</v>
      </c>
      <c r="BU311" s="7">
        <f t="shared" si="260"/>
        <v>1590202.0255031458</v>
      </c>
      <c r="BW311">
        <v>304</v>
      </c>
      <c r="BX311" s="160">
        <v>54089</v>
      </c>
      <c r="BY311" s="7">
        <f t="shared" si="303"/>
        <v>246778.86242147104</v>
      </c>
      <c r="BZ311" s="7">
        <f t="shared" si="304"/>
        <v>5101.5395330339725</v>
      </c>
      <c r="CA311" s="7">
        <f t="shared" si="305"/>
        <v>3661.9961689087249</v>
      </c>
      <c r="CB311" s="65">
        <f t="shared" si="282"/>
        <v>0.17807017017467761</v>
      </c>
      <c r="CC311" s="7">
        <f t="shared" si="283"/>
        <v>1439.5433641252478</v>
      </c>
      <c r="CD311" s="65">
        <f t="shared" si="284"/>
        <v>7.0000000000000007E-2</v>
      </c>
      <c r="CE311" s="7">
        <f t="shared" si="306"/>
        <v>523683.13374743809</v>
      </c>
      <c r="CF311" s="7">
        <f t="shared" si="307"/>
        <v>1027184.8842948886</v>
      </c>
      <c r="CG311" s="7">
        <f t="shared" si="285"/>
        <v>243116.86625256232</v>
      </c>
      <c r="CH311" s="7">
        <f t="shared" si="261"/>
        <v>1550868.0180423267</v>
      </c>
    </row>
    <row r="312" spans="10:86" x14ac:dyDescent="0.3">
      <c r="J312">
        <v>305</v>
      </c>
      <c r="K312" s="160">
        <v>54118</v>
      </c>
      <c r="L312" s="7">
        <f t="shared" si="262"/>
        <v>267005.74431829597</v>
      </c>
      <c r="M312" s="7">
        <f t="shared" si="263"/>
        <v>5760.7123198624959</v>
      </c>
      <c r="N312" s="7">
        <f t="shared" si="248"/>
        <v>3925.047827674211</v>
      </c>
      <c r="O312" s="65">
        <f t="shared" si="249"/>
        <v>0.17640284875647549</v>
      </c>
      <c r="P312" s="7">
        <f t="shared" si="250"/>
        <v>1835.6644921882848</v>
      </c>
      <c r="Q312" s="65">
        <f t="shared" si="251"/>
        <v>8.2500000000000004E-2</v>
      </c>
      <c r="R312" s="7">
        <f t="shared" si="264"/>
        <v>503719.30350937764</v>
      </c>
      <c r="S312" s="7">
        <f t="shared" si="265"/>
        <v>1253297.9540486846</v>
      </c>
      <c r="T312" s="7">
        <f t="shared" si="252"/>
        <v>263080.69649062178</v>
      </c>
      <c r="U312" s="7">
        <f t="shared" si="253"/>
        <v>1757017.2575580622</v>
      </c>
      <c r="W312">
        <v>305</v>
      </c>
      <c r="X312" s="160">
        <v>54118</v>
      </c>
      <c r="Y312" s="7">
        <f t="shared" si="266"/>
        <v>262232.48248108348</v>
      </c>
      <c r="Z312" s="7">
        <f t="shared" si="286"/>
        <v>5626.5067525070672</v>
      </c>
      <c r="AA312" s="7">
        <f t="shared" si="254"/>
        <v>3878.2902026331772</v>
      </c>
      <c r="AB312" s="65">
        <f t="shared" si="267"/>
        <v>0.17747413284300245</v>
      </c>
      <c r="AC312" s="7">
        <f t="shared" si="268"/>
        <v>1748.21654987389</v>
      </c>
      <c r="AD312" s="65">
        <f t="shared" si="255"/>
        <v>0.08</v>
      </c>
      <c r="AE312" s="7">
        <f t="shared" si="269"/>
        <v>508445.80772155017</v>
      </c>
      <c r="AF312" s="7">
        <f t="shared" si="287"/>
        <v>1207638.7517931063</v>
      </c>
      <c r="AG312" s="7">
        <f t="shared" si="256"/>
        <v>258354.1922784503</v>
      </c>
      <c r="AH312" s="7">
        <f t="shared" si="257"/>
        <v>1716084.5595146564</v>
      </c>
      <c r="AJ312">
        <v>305</v>
      </c>
      <c r="AK312" s="160">
        <v>54118</v>
      </c>
      <c r="AL312" s="7">
        <f t="shared" si="288"/>
        <v>257454.97919334238</v>
      </c>
      <c r="AM312" s="7">
        <f t="shared" si="289"/>
        <v>5493.4490989467549</v>
      </c>
      <c r="AN312" s="7">
        <f t="shared" si="290"/>
        <v>3830.7190249897521</v>
      </c>
      <c r="AO312" s="65">
        <f t="shared" si="270"/>
        <v>0.17855016222217132</v>
      </c>
      <c r="AP312" s="7">
        <f t="shared" si="271"/>
        <v>1662.7300739570028</v>
      </c>
      <c r="AQ312" s="65">
        <f t="shared" si="272"/>
        <v>7.7499999999999999E-2</v>
      </c>
      <c r="AR312" s="7">
        <f t="shared" si="291"/>
        <v>513175.73983164725</v>
      </c>
      <c r="AS312" s="7">
        <f t="shared" si="292"/>
        <v>1162326.2353471124</v>
      </c>
      <c r="AT312" s="7">
        <f t="shared" si="273"/>
        <v>253624.26016835263</v>
      </c>
      <c r="AU312" s="7">
        <f t="shared" si="258"/>
        <v>1675501.9751787595</v>
      </c>
      <c r="AW312">
        <v>305</v>
      </c>
      <c r="AX312" s="160">
        <v>54118</v>
      </c>
      <c r="AY312" s="7">
        <f t="shared" si="293"/>
        <v>252675.19184954269</v>
      </c>
      <c r="AZ312" s="7">
        <f t="shared" si="294"/>
        <v>5361.5768515826985</v>
      </c>
      <c r="BA312" s="7">
        <f t="shared" si="295"/>
        <v>3782.3569025230568</v>
      </c>
      <c r="BB312" s="65">
        <f t="shared" si="274"/>
        <v>0.17963094238908689</v>
      </c>
      <c r="BC312" s="7">
        <f t="shared" si="275"/>
        <v>1579.2199490596417</v>
      </c>
      <c r="BD312" s="65">
        <f t="shared" si="276"/>
        <v>7.4999999999999997E-2</v>
      </c>
      <c r="BE312" s="7">
        <f t="shared" si="296"/>
        <v>517907.16505298018</v>
      </c>
      <c r="BF312" s="7">
        <f t="shared" si="297"/>
        <v>1117373.7746797435</v>
      </c>
      <c r="BG312" s="7">
        <f t="shared" si="277"/>
        <v>248892.83494701964</v>
      </c>
      <c r="BH312" s="7">
        <f t="shared" si="259"/>
        <v>1635280.9397327236</v>
      </c>
      <c r="BJ312">
        <v>305</v>
      </c>
      <c r="BK312" s="160">
        <v>54118</v>
      </c>
      <c r="BL312" s="7">
        <f t="shared" si="298"/>
        <v>247895.13266696109</v>
      </c>
      <c r="BM312" s="7">
        <f t="shared" si="299"/>
        <v>5230.927715470877</v>
      </c>
      <c r="BN312" s="7">
        <f t="shared" si="300"/>
        <v>3733.2279556079875</v>
      </c>
      <c r="BO312" s="65">
        <f t="shared" si="278"/>
        <v>0.18071647871957805</v>
      </c>
      <c r="BP312" s="7">
        <f t="shared" si="279"/>
        <v>1497.6997598628898</v>
      </c>
      <c r="BQ312" s="65">
        <f t="shared" si="280"/>
        <v>7.2499999999999995E-2</v>
      </c>
      <c r="BR312" s="7">
        <f t="shared" si="301"/>
        <v>522638.0952886467</v>
      </c>
      <c r="BS312" s="7">
        <f t="shared" si="302"/>
        <v>1072794.8579299699</v>
      </c>
      <c r="BT312" s="7">
        <f t="shared" si="281"/>
        <v>244161.9047113531</v>
      </c>
      <c r="BU312" s="7">
        <f t="shared" si="260"/>
        <v>1595432.9532186165</v>
      </c>
      <c r="BW312">
        <v>305</v>
      </c>
      <c r="BX312" s="160">
        <v>54118</v>
      </c>
      <c r="BY312" s="7">
        <f t="shared" si="303"/>
        <v>243116.86625256232</v>
      </c>
      <c r="BZ312" s="7">
        <f t="shared" si="304"/>
        <v>5101.5395330339725</v>
      </c>
      <c r="CA312" s="7">
        <f t="shared" si="305"/>
        <v>3683.3578132273587</v>
      </c>
      <c r="CB312" s="65">
        <f t="shared" si="282"/>
        <v>0.18180677646943164</v>
      </c>
      <c r="CC312" s="7">
        <f t="shared" si="283"/>
        <v>1418.1817198066135</v>
      </c>
      <c r="CD312" s="65">
        <f t="shared" si="284"/>
        <v>6.9999999999999993E-2</v>
      </c>
      <c r="CE312" s="7">
        <f t="shared" si="306"/>
        <v>527366.49156066542</v>
      </c>
      <c r="CF312" s="7">
        <f t="shared" si="307"/>
        <v>1028603.0660146952</v>
      </c>
      <c r="CG312" s="7">
        <f t="shared" si="285"/>
        <v>239433.50843933495</v>
      </c>
      <c r="CH312" s="7">
        <f t="shared" si="261"/>
        <v>1555969.5575753606</v>
      </c>
    </row>
    <row r="313" spans="10:86" x14ac:dyDescent="0.3">
      <c r="J313">
        <v>306</v>
      </c>
      <c r="K313" s="160">
        <v>54149</v>
      </c>
      <c r="L313" s="7">
        <f t="shared" si="262"/>
        <v>263080.69649062178</v>
      </c>
      <c r="M313" s="7">
        <f t="shared" si="263"/>
        <v>5760.7123198624959</v>
      </c>
      <c r="N313" s="7">
        <f t="shared" si="248"/>
        <v>3952.0325314894712</v>
      </c>
      <c r="O313" s="65">
        <f t="shared" si="249"/>
        <v>0.18026556494069576</v>
      </c>
      <c r="P313" s="7">
        <f t="shared" si="250"/>
        <v>1808.6797883730246</v>
      </c>
      <c r="Q313" s="65">
        <f t="shared" si="251"/>
        <v>8.2500000000000004E-2</v>
      </c>
      <c r="R313" s="7">
        <f t="shared" si="264"/>
        <v>507671.33604086709</v>
      </c>
      <c r="S313" s="7">
        <f t="shared" si="265"/>
        <v>1255106.6338370575</v>
      </c>
      <c r="T313" s="7">
        <f t="shared" si="252"/>
        <v>259128.6639591323</v>
      </c>
      <c r="U313" s="7">
        <f t="shared" si="253"/>
        <v>1762777.9698779245</v>
      </c>
      <c r="W313">
        <v>306</v>
      </c>
      <c r="X313" s="160">
        <v>54149</v>
      </c>
      <c r="Y313" s="7">
        <f t="shared" si="266"/>
        <v>258354.1922784503</v>
      </c>
      <c r="Z313" s="7">
        <f t="shared" si="286"/>
        <v>5626.5067525070672</v>
      </c>
      <c r="AA313" s="7">
        <f t="shared" si="254"/>
        <v>3904.145470650732</v>
      </c>
      <c r="AB313" s="65">
        <f t="shared" si="267"/>
        <v>0.18133921201214659</v>
      </c>
      <c r="AC313" s="7">
        <f t="shared" si="268"/>
        <v>1722.3612818563354</v>
      </c>
      <c r="AD313" s="65">
        <f t="shared" si="255"/>
        <v>0.08</v>
      </c>
      <c r="AE313" s="7">
        <f t="shared" si="269"/>
        <v>512349.95319220092</v>
      </c>
      <c r="AF313" s="7">
        <f t="shared" si="287"/>
        <v>1209361.1130749627</v>
      </c>
      <c r="AG313" s="7">
        <f t="shared" si="256"/>
        <v>254450.04680779958</v>
      </c>
      <c r="AH313" s="7">
        <f t="shared" si="257"/>
        <v>1721711.0662671637</v>
      </c>
      <c r="AJ313">
        <v>306</v>
      </c>
      <c r="AK313" s="160">
        <v>54149</v>
      </c>
      <c r="AL313" s="7">
        <f t="shared" si="288"/>
        <v>253624.26016835263</v>
      </c>
      <c r="AM313" s="7">
        <f t="shared" si="289"/>
        <v>5493.4490989467549</v>
      </c>
      <c r="AN313" s="7">
        <f t="shared" si="290"/>
        <v>3855.4590853594773</v>
      </c>
      <c r="AO313" s="65">
        <f t="shared" si="270"/>
        <v>0.18241752186326046</v>
      </c>
      <c r="AP313" s="7">
        <f t="shared" si="271"/>
        <v>1637.9900135872774</v>
      </c>
      <c r="AQ313" s="65">
        <f t="shared" si="272"/>
        <v>7.7499999999999999E-2</v>
      </c>
      <c r="AR313" s="7">
        <f t="shared" si="291"/>
        <v>517031.19891700672</v>
      </c>
      <c r="AS313" s="7">
        <f t="shared" si="292"/>
        <v>1163964.2253606997</v>
      </c>
      <c r="AT313" s="7">
        <f t="shared" si="273"/>
        <v>249768.80108299316</v>
      </c>
      <c r="AU313" s="7">
        <f t="shared" si="258"/>
        <v>1680995.4242777065</v>
      </c>
      <c r="AW313">
        <v>306</v>
      </c>
      <c r="AX313" s="160">
        <v>54149</v>
      </c>
      <c r="AY313" s="7">
        <f t="shared" si="293"/>
        <v>248892.83494701964</v>
      </c>
      <c r="AZ313" s="7">
        <f t="shared" si="294"/>
        <v>5361.5768515826985</v>
      </c>
      <c r="BA313" s="7">
        <f t="shared" si="295"/>
        <v>3805.9966331638261</v>
      </c>
      <c r="BB313" s="65">
        <f t="shared" si="274"/>
        <v>0.18350049975399185</v>
      </c>
      <c r="BC313" s="7">
        <f t="shared" si="275"/>
        <v>1555.5802184188726</v>
      </c>
      <c r="BD313" s="65">
        <f t="shared" si="276"/>
        <v>7.4999999999999997E-2</v>
      </c>
      <c r="BE313" s="7">
        <f t="shared" si="296"/>
        <v>521713.16168614401</v>
      </c>
      <c r="BF313" s="7">
        <f t="shared" si="297"/>
        <v>1118929.3548981624</v>
      </c>
      <c r="BG313" s="7">
        <f t="shared" si="277"/>
        <v>245086.83831385581</v>
      </c>
      <c r="BH313" s="7">
        <f t="shared" si="259"/>
        <v>1640642.5165843065</v>
      </c>
      <c r="BJ313">
        <v>306</v>
      </c>
      <c r="BK313" s="160">
        <v>54149</v>
      </c>
      <c r="BL313" s="7">
        <f t="shared" si="298"/>
        <v>244161.9047113531</v>
      </c>
      <c r="BM313" s="7">
        <f t="shared" si="299"/>
        <v>5230.927715470877</v>
      </c>
      <c r="BN313" s="7">
        <f t="shared" si="300"/>
        <v>3755.7828745064521</v>
      </c>
      <c r="BO313" s="65">
        <f t="shared" si="278"/>
        <v>0.18458815083113897</v>
      </c>
      <c r="BP313" s="7">
        <f t="shared" si="279"/>
        <v>1475.1448409644249</v>
      </c>
      <c r="BQ313" s="65">
        <f t="shared" si="280"/>
        <v>7.2499999999999995E-2</v>
      </c>
      <c r="BR313" s="7">
        <f t="shared" si="301"/>
        <v>526393.87816315319</v>
      </c>
      <c r="BS313" s="7">
        <f t="shared" si="302"/>
        <v>1074270.0027709343</v>
      </c>
      <c r="BT313" s="7">
        <f t="shared" si="281"/>
        <v>240406.12183684664</v>
      </c>
      <c r="BU313" s="7">
        <f t="shared" si="260"/>
        <v>1600663.8809340876</v>
      </c>
      <c r="BW313">
        <v>306</v>
      </c>
      <c r="BX313" s="160">
        <v>54149</v>
      </c>
      <c r="BY313" s="7">
        <f t="shared" si="303"/>
        <v>239433.50843933495</v>
      </c>
      <c r="BZ313" s="7">
        <f t="shared" si="304"/>
        <v>5101.5395330339725</v>
      </c>
      <c r="CA313" s="7">
        <f t="shared" si="305"/>
        <v>3704.8440671378521</v>
      </c>
      <c r="CB313" s="65">
        <f t="shared" si="282"/>
        <v>0.18568048012761146</v>
      </c>
      <c r="CC313" s="7">
        <f t="shared" si="283"/>
        <v>1396.6954658961206</v>
      </c>
      <c r="CD313" s="65">
        <f t="shared" si="284"/>
        <v>7.0000000000000007E-2</v>
      </c>
      <c r="CE313" s="7">
        <f t="shared" si="306"/>
        <v>531071.33562780323</v>
      </c>
      <c r="CF313" s="7">
        <f t="shared" si="307"/>
        <v>1029999.7614805914</v>
      </c>
      <c r="CG313" s="7">
        <f t="shared" si="285"/>
        <v>235728.66437219709</v>
      </c>
      <c r="CH313" s="7">
        <f t="shared" si="261"/>
        <v>1561071.0971083946</v>
      </c>
    </row>
    <row r="314" spans="10:86" x14ac:dyDescent="0.3">
      <c r="J314">
        <v>307</v>
      </c>
      <c r="K314" s="160">
        <v>54179</v>
      </c>
      <c r="L314" s="7">
        <f t="shared" si="262"/>
        <v>259128.6639591323</v>
      </c>
      <c r="M314" s="7">
        <f t="shared" si="263"/>
        <v>5760.7123198624959</v>
      </c>
      <c r="N314" s="7">
        <f t="shared" si="248"/>
        <v>3979.2027551434612</v>
      </c>
      <c r="O314" s="65">
        <f t="shared" si="249"/>
        <v>0.18427306470909122</v>
      </c>
      <c r="P314" s="7">
        <f t="shared" si="250"/>
        <v>1781.5095647190346</v>
      </c>
      <c r="Q314" s="65">
        <f t="shared" si="251"/>
        <v>8.2500000000000004E-2</v>
      </c>
      <c r="R314" s="7">
        <f t="shared" si="264"/>
        <v>511650.53879601054</v>
      </c>
      <c r="S314" s="7">
        <f t="shared" si="265"/>
        <v>1256888.1434017764</v>
      </c>
      <c r="T314" s="7">
        <f t="shared" si="252"/>
        <v>255149.46120398885</v>
      </c>
      <c r="U314" s="7">
        <f t="shared" si="253"/>
        <v>1768538.6821977869</v>
      </c>
      <c r="W314">
        <v>307</v>
      </c>
      <c r="X314" s="160">
        <v>54179</v>
      </c>
      <c r="Y314" s="7">
        <f t="shared" si="266"/>
        <v>254450.04680779958</v>
      </c>
      <c r="Z314" s="7">
        <f t="shared" si="286"/>
        <v>5626.5067525070672</v>
      </c>
      <c r="AA314" s="7">
        <f t="shared" si="254"/>
        <v>3930.1731071217364</v>
      </c>
      <c r="AB314" s="65">
        <f t="shared" si="267"/>
        <v>0.18534906115024222</v>
      </c>
      <c r="AC314" s="7">
        <f t="shared" si="268"/>
        <v>1696.3336453853306</v>
      </c>
      <c r="AD314" s="65">
        <f t="shared" si="255"/>
        <v>0.08</v>
      </c>
      <c r="AE314" s="7">
        <f t="shared" si="269"/>
        <v>516280.12629932264</v>
      </c>
      <c r="AF314" s="7">
        <f t="shared" si="287"/>
        <v>1211057.446720348</v>
      </c>
      <c r="AG314" s="7">
        <f t="shared" si="256"/>
        <v>250519.87370067782</v>
      </c>
      <c r="AH314" s="7">
        <f t="shared" si="257"/>
        <v>1727337.5730196706</v>
      </c>
      <c r="AJ314">
        <v>307</v>
      </c>
      <c r="AK314" s="160">
        <v>54179</v>
      </c>
      <c r="AL314" s="7">
        <f t="shared" si="288"/>
        <v>249768.80108299316</v>
      </c>
      <c r="AM314" s="7">
        <f t="shared" si="289"/>
        <v>5493.4490989467549</v>
      </c>
      <c r="AN314" s="7">
        <f t="shared" si="290"/>
        <v>3880.3589252857573</v>
      </c>
      <c r="AO314" s="65">
        <f t="shared" si="270"/>
        <v>0.18642963773508567</v>
      </c>
      <c r="AP314" s="7">
        <f t="shared" si="271"/>
        <v>1613.0901736609974</v>
      </c>
      <c r="AQ314" s="65">
        <f t="shared" si="272"/>
        <v>7.7499999999999999E-2</v>
      </c>
      <c r="AR314" s="7">
        <f t="shared" si="291"/>
        <v>520911.55784229247</v>
      </c>
      <c r="AS314" s="7">
        <f t="shared" si="292"/>
        <v>1165577.3155343607</v>
      </c>
      <c r="AT314" s="7">
        <f t="shared" si="273"/>
        <v>245888.44215770741</v>
      </c>
      <c r="AU314" s="7">
        <f t="shared" si="258"/>
        <v>1686488.8733766531</v>
      </c>
      <c r="AW314">
        <v>307</v>
      </c>
      <c r="AX314" s="160">
        <v>54179</v>
      </c>
      <c r="AY314" s="7">
        <f t="shared" si="293"/>
        <v>245086.83831385581</v>
      </c>
      <c r="AZ314" s="7">
        <f t="shared" si="294"/>
        <v>5361.5768515826985</v>
      </c>
      <c r="BA314" s="7">
        <f t="shared" si="295"/>
        <v>3829.7841121210995</v>
      </c>
      <c r="BB314" s="65">
        <f t="shared" si="274"/>
        <v>0.18751479949568153</v>
      </c>
      <c r="BC314" s="7">
        <f t="shared" si="275"/>
        <v>1531.7927394615988</v>
      </c>
      <c r="BD314" s="65">
        <f t="shared" si="276"/>
        <v>7.4999999999999997E-2</v>
      </c>
      <c r="BE314" s="7">
        <f t="shared" si="296"/>
        <v>525542.94579826517</v>
      </c>
      <c r="BF314" s="7">
        <f t="shared" si="297"/>
        <v>1120461.1476376241</v>
      </c>
      <c r="BG314" s="7">
        <f t="shared" si="277"/>
        <v>241257.05420173472</v>
      </c>
      <c r="BH314" s="7">
        <f t="shared" si="259"/>
        <v>1646004.0934358891</v>
      </c>
      <c r="BJ314">
        <v>307</v>
      </c>
      <c r="BK314" s="160">
        <v>54179</v>
      </c>
      <c r="BL314" s="7">
        <f t="shared" si="298"/>
        <v>240406.12183684664</v>
      </c>
      <c r="BM314" s="7">
        <f t="shared" si="299"/>
        <v>5230.927715470877</v>
      </c>
      <c r="BN314" s="7">
        <f t="shared" si="300"/>
        <v>3778.4740627065953</v>
      </c>
      <c r="BO314" s="65">
        <f t="shared" si="278"/>
        <v>0.18860455135685195</v>
      </c>
      <c r="BP314" s="7">
        <f t="shared" si="279"/>
        <v>1452.4536527642817</v>
      </c>
      <c r="BQ314" s="65">
        <f t="shared" si="280"/>
        <v>7.2499999999999995E-2</v>
      </c>
      <c r="BR314" s="7">
        <f t="shared" si="301"/>
        <v>530172.35222585977</v>
      </c>
      <c r="BS314" s="7">
        <f t="shared" si="302"/>
        <v>1075722.4564236985</v>
      </c>
      <c r="BT314" s="7">
        <f t="shared" si="281"/>
        <v>236627.64777414003</v>
      </c>
      <c r="BU314" s="7">
        <f t="shared" si="260"/>
        <v>1605894.8086495581</v>
      </c>
      <c r="BW314">
        <v>307</v>
      </c>
      <c r="BX314" s="160">
        <v>54179</v>
      </c>
      <c r="BY314" s="7">
        <f t="shared" si="303"/>
        <v>235728.66437219709</v>
      </c>
      <c r="BZ314" s="7">
        <f t="shared" si="304"/>
        <v>5101.5395330339725</v>
      </c>
      <c r="CA314" s="7">
        <f t="shared" si="305"/>
        <v>3726.4556575294891</v>
      </c>
      <c r="CB314" s="65">
        <f t="shared" si="282"/>
        <v>0.18969889813547872</v>
      </c>
      <c r="CC314" s="7">
        <f t="shared" si="283"/>
        <v>1375.0838755044831</v>
      </c>
      <c r="CD314" s="65">
        <f t="shared" si="284"/>
        <v>7.0000000000000007E-2</v>
      </c>
      <c r="CE314" s="7">
        <f t="shared" si="306"/>
        <v>534797.79128533276</v>
      </c>
      <c r="CF314" s="7">
        <f t="shared" si="307"/>
        <v>1031374.8453560958</v>
      </c>
      <c r="CG314" s="7">
        <f t="shared" si="285"/>
        <v>232002.20871466759</v>
      </c>
      <c r="CH314" s="7">
        <f t="shared" si="261"/>
        <v>1566172.6366414286</v>
      </c>
    </row>
    <row r="315" spans="10:86" x14ac:dyDescent="0.3">
      <c r="J315">
        <v>308</v>
      </c>
      <c r="K315" s="160">
        <v>54210</v>
      </c>
      <c r="L315" s="7">
        <f t="shared" si="262"/>
        <v>255149.46120398885</v>
      </c>
      <c r="M315" s="7">
        <f t="shared" si="263"/>
        <v>5760.7123198624959</v>
      </c>
      <c r="N315" s="7">
        <f t="shared" si="248"/>
        <v>4006.5597740850726</v>
      </c>
      <c r="O315" s="65">
        <f t="shared" si="249"/>
        <v>0.18843354425343084</v>
      </c>
      <c r="P315" s="7">
        <f t="shared" si="250"/>
        <v>1754.1525457774233</v>
      </c>
      <c r="Q315" s="65">
        <f t="shared" si="251"/>
        <v>8.2500000000000004E-2</v>
      </c>
      <c r="R315" s="7">
        <f t="shared" si="264"/>
        <v>515657.09857009561</v>
      </c>
      <c r="S315" s="7">
        <f t="shared" si="265"/>
        <v>1258642.2959475538</v>
      </c>
      <c r="T315" s="7">
        <f t="shared" si="252"/>
        <v>251142.90142990378</v>
      </c>
      <c r="U315" s="7">
        <f t="shared" si="253"/>
        <v>1774299.3945176494</v>
      </c>
      <c r="W315">
        <v>308</v>
      </c>
      <c r="X315" s="160">
        <v>54210</v>
      </c>
      <c r="Y315" s="7">
        <f t="shared" si="266"/>
        <v>250519.87370067782</v>
      </c>
      <c r="Z315" s="7">
        <f t="shared" si="286"/>
        <v>5626.5067525070672</v>
      </c>
      <c r="AA315" s="7">
        <f t="shared" si="254"/>
        <v>3956.3742611692151</v>
      </c>
      <c r="AB315" s="65">
        <f t="shared" si="267"/>
        <v>0.18951187557581034</v>
      </c>
      <c r="AC315" s="7">
        <f t="shared" si="268"/>
        <v>1670.1324913378523</v>
      </c>
      <c r="AD315" s="65">
        <f t="shared" si="255"/>
        <v>0.08</v>
      </c>
      <c r="AE315" s="7">
        <f t="shared" si="269"/>
        <v>520236.50056049187</v>
      </c>
      <c r="AF315" s="7">
        <f t="shared" si="287"/>
        <v>1212727.5792116858</v>
      </c>
      <c r="AG315" s="7">
        <f t="shared" si="256"/>
        <v>246563.4994395086</v>
      </c>
      <c r="AH315" s="7">
        <f t="shared" si="257"/>
        <v>1732964.0797721776</v>
      </c>
      <c r="AJ315">
        <v>308</v>
      </c>
      <c r="AK315" s="160">
        <v>54210</v>
      </c>
      <c r="AL315" s="7">
        <f t="shared" si="288"/>
        <v>245888.44215770741</v>
      </c>
      <c r="AM315" s="7">
        <f t="shared" si="289"/>
        <v>5493.4490989467549</v>
      </c>
      <c r="AN315" s="7">
        <f t="shared" si="290"/>
        <v>3905.4195766782277</v>
      </c>
      <c r="AO315" s="65">
        <f t="shared" si="270"/>
        <v>0.19059470428496406</v>
      </c>
      <c r="AP315" s="7">
        <f t="shared" si="271"/>
        <v>1588.029522268527</v>
      </c>
      <c r="AQ315" s="65">
        <f t="shared" si="272"/>
        <v>7.7499999999999999E-2</v>
      </c>
      <c r="AR315" s="7">
        <f t="shared" si="291"/>
        <v>524816.97741897067</v>
      </c>
      <c r="AS315" s="7">
        <f t="shared" si="292"/>
        <v>1167165.3450566293</v>
      </c>
      <c r="AT315" s="7">
        <f t="shared" si="273"/>
        <v>241983.02258102919</v>
      </c>
      <c r="AU315" s="7">
        <f t="shared" si="258"/>
        <v>1691982.3224756001</v>
      </c>
      <c r="AW315">
        <v>308</v>
      </c>
      <c r="AX315" s="160">
        <v>54210</v>
      </c>
      <c r="AY315" s="7">
        <f t="shared" si="293"/>
        <v>241257.05420173472</v>
      </c>
      <c r="AZ315" s="7">
        <f t="shared" si="294"/>
        <v>5361.5768515826985</v>
      </c>
      <c r="BA315" s="7">
        <f t="shared" si="295"/>
        <v>3853.7202628218565</v>
      </c>
      <c r="BB315" s="65">
        <f t="shared" si="274"/>
        <v>0.19168203519219526</v>
      </c>
      <c r="BC315" s="7">
        <f t="shared" si="275"/>
        <v>1507.8565887608418</v>
      </c>
      <c r="BD315" s="65">
        <f t="shared" si="276"/>
        <v>7.4999999999999997E-2</v>
      </c>
      <c r="BE315" s="7">
        <f t="shared" si="296"/>
        <v>529396.66606108705</v>
      </c>
      <c r="BF315" s="7">
        <f t="shared" si="297"/>
        <v>1121969.0042263849</v>
      </c>
      <c r="BG315" s="7">
        <f t="shared" si="277"/>
        <v>237403.33393891287</v>
      </c>
      <c r="BH315" s="7">
        <f t="shared" si="259"/>
        <v>1651365.670287472</v>
      </c>
      <c r="BJ315">
        <v>308</v>
      </c>
      <c r="BK315" s="160">
        <v>54210</v>
      </c>
      <c r="BL315" s="7">
        <f t="shared" si="298"/>
        <v>236627.64777414003</v>
      </c>
      <c r="BM315" s="7">
        <f t="shared" si="299"/>
        <v>5230.927715470877</v>
      </c>
      <c r="BN315" s="7">
        <f t="shared" si="300"/>
        <v>3801.3023435021141</v>
      </c>
      <c r="BO315" s="65">
        <f t="shared" si="278"/>
        <v>0.1927738730072881</v>
      </c>
      <c r="BP315" s="7">
        <f t="shared" si="279"/>
        <v>1429.6253719687627</v>
      </c>
      <c r="BQ315" s="65">
        <f t="shared" si="280"/>
        <v>7.2499999999999995E-2</v>
      </c>
      <c r="BR315" s="7">
        <f t="shared" si="301"/>
        <v>533973.65456936182</v>
      </c>
      <c r="BS315" s="7">
        <f t="shared" si="302"/>
        <v>1077152.0817956673</v>
      </c>
      <c r="BT315" s="7">
        <f t="shared" si="281"/>
        <v>232826.34543063791</v>
      </c>
      <c r="BU315" s="7">
        <f t="shared" si="260"/>
        <v>1611125.7363650291</v>
      </c>
      <c r="BW315">
        <v>308</v>
      </c>
      <c r="BX315" s="160">
        <v>54210</v>
      </c>
      <c r="BY315" s="7">
        <f t="shared" si="303"/>
        <v>232002.20871466759</v>
      </c>
      <c r="BZ315" s="7">
        <f t="shared" si="304"/>
        <v>5101.5395330339725</v>
      </c>
      <c r="CA315" s="7">
        <f t="shared" si="305"/>
        <v>3748.1933155317447</v>
      </c>
      <c r="CB315" s="65">
        <f t="shared" si="282"/>
        <v>0.19387022233783299</v>
      </c>
      <c r="CC315" s="7">
        <f t="shared" si="283"/>
        <v>1353.3462175022278</v>
      </c>
      <c r="CD315" s="65">
        <f t="shared" si="284"/>
        <v>7.0000000000000007E-2</v>
      </c>
      <c r="CE315" s="7">
        <f t="shared" si="306"/>
        <v>538545.98460086447</v>
      </c>
      <c r="CF315" s="7">
        <f t="shared" si="307"/>
        <v>1032728.1915735981</v>
      </c>
      <c r="CG315" s="7">
        <f t="shared" si="285"/>
        <v>228254.01539913585</v>
      </c>
      <c r="CH315" s="7">
        <f t="shared" si="261"/>
        <v>1571274.1761744625</v>
      </c>
    </row>
    <row r="316" spans="10:86" x14ac:dyDescent="0.3">
      <c r="J316">
        <v>309</v>
      </c>
      <c r="K316" s="160">
        <v>54240</v>
      </c>
      <c r="L316" s="7">
        <f t="shared" si="262"/>
        <v>251142.90142990378</v>
      </c>
      <c r="M316" s="7">
        <f t="shared" si="263"/>
        <v>5760.7123198624959</v>
      </c>
      <c r="N316" s="7">
        <f t="shared" si="248"/>
        <v>4034.1048725319074</v>
      </c>
      <c r="O316" s="65">
        <f t="shared" si="249"/>
        <v>0.19275583022558312</v>
      </c>
      <c r="P316" s="7">
        <f t="shared" si="250"/>
        <v>1726.6074473305885</v>
      </c>
      <c r="Q316" s="65">
        <f t="shared" si="251"/>
        <v>8.2500000000000004E-2</v>
      </c>
      <c r="R316" s="7">
        <f t="shared" si="264"/>
        <v>519691.20344262751</v>
      </c>
      <c r="S316" s="7">
        <f t="shared" si="265"/>
        <v>1260368.9033948844</v>
      </c>
      <c r="T316" s="7">
        <f t="shared" si="252"/>
        <v>247108.79655737188</v>
      </c>
      <c r="U316" s="7">
        <f t="shared" si="253"/>
        <v>1780060.106837512</v>
      </c>
      <c r="W316">
        <v>309</v>
      </c>
      <c r="X316" s="160">
        <v>54240</v>
      </c>
      <c r="Y316" s="7">
        <f t="shared" si="266"/>
        <v>246563.4994395086</v>
      </c>
      <c r="Z316" s="7">
        <f t="shared" si="286"/>
        <v>5626.5067525070672</v>
      </c>
      <c r="AA316" s="7">
        <f t="shared" si="254"/>
        <v>3982.7500895770099</v>
      </c>
      <c r="AB316" s="65">
        <f t="shared" si="267"/>
        <v>0.19383648100212642</v>
      </c>
      <c r="AC316" s="7">
        <f t="shared" si="268"/>
        <v>1643.7566629300575</v>
      </c>
      <c r="AD316" s="65">
        <f t="shared" si="255"/>
        <v>0.08</v>
      </c>
      <c r="AE316" s="7">
        <f t="shared" si="269"/>
        <v>524219.25065006886</v>
      </c>
      <c r="AF316" s="7">
        <f t="shared" si="287"/>
        <v>1214371.3358746159</v>
      </c>
      <c r="AG316" s="7">
        <f t="shared" si="256"/>
        <v>242580.74934993158</v>
      </c>
      <c r="AH316" s="7">
        <f t="shared" si="257"/>
        <v>1738590.5865246849</v>
      </c>
      <c r="AJ316">
        <v>309</v>
      </c>
      <c r="AK316" s="160">
        <v>54240</v>
      </c>
      <c r="AL316" s="7">
        <f t="shared" si="288"/>
        <v>241983.02258102919</v>
      </c>
      <c r="AM316" s="7">
        <f t="shared" si="289"/>
        <v>5493.4490989467549</v>
      </c>
      <c r="AN316" s="7">
        <f t="shared" si="290"/>
        <v>3930.6420781109414</v>
      </c>
      <c r="AO316" s="65">
        <f t="shared" si="270"/>
        <v>0.19492154628962438</v>
      </c>
      <c r="AP316" s="7">
        <f t="shared" si="271"/>
        <v>1562.8070208358135</v>
      </c>
      <c r="AQ316" s="65">
        <f t="shared" si="272"/>
        <v>7.7499999999999999E-2</v>
      </c>
      <c r="AR316" s="7">
        <f t="shared" si="291"/>
        <v>528747.61949708161</v>
      </c>
      <c r="AS316" s="7">
        <f t="shared" si="292"/>
        <v>1168728.1520774651</v>
      </c>
      <c r="AT316" s="7">
        <f t="shared" si="273"/>
        <v>238052.38050291824</v>
      </c>
      <c r="AU316" s="7">
        <f t="shared" si="258"/>
        <v>1697475.7715745466</v>
      </c>
      <c r="AW316">
        <v>309</v>
      </c>
      <c r="AX316" s="160">
        <v>54240</v>
      </c>
      <c r="AY316" s="7">
        <f t="shared" si="293"/>
        <v>237403.33393891287</v>
      </c>
      <c r="AZ316" s="7">
        <f t="shared" si="294"/>
        <v>5361.5768515826985</v>
      </c>
      <c r="BA316" s="7">
        <f t="shared" si="295"/>
        <v>3877.8060144644933</v>
      </c>
      <c r="BB316" s="65">
        <f t="shared" si="274"/>
        <v>0.1960110306856418</v>
      </c>
      <c r="BC316" s="7">
        <f t="shared" si="275"/>
        <v>1483.7708371182052</v>
      </c>
      <c r="BD316" s="65">
        <f t="shared" si="276"/>
        <v>7.4999999999999997E-2</v>
      </c>
      <c r="BE316" s="7">
        <f t="shared" si="296"/>
        <v>533274.47207555152</v>
      </c>
      <c r="BF316" s="7">
        <f t="shared" si="297"/>
        <v>1123452.7750635031</v>
      </c>
      <c r="BG316" s="7">
        <f t="shared" si="277"/>
        <v>233525.52792444837</v>
      </c>
      <c r="BH316" s="7">
        <f t="shared" si="259"/>
        <v>1656727.2471390546</v>
      </c>
      <c r="BJ316">
        <v>309</v>
      </c>
      <c r="BK316" s="160">
        <v>54240</v>
      </c>
      <c r="BL316" s="7">
        <f t="shared" si="298"/>
        <v>232826.34543063791</v>
      </c>
      <c r="BM316" s="7">
        <f t="shared" si="299"/>
        <v>5230.927715470877</v>
      </c>
      <c r="BN316" s="7">
        <f t="shared" si="300"/>
        <v>3824.2685451607731</v>
      </c>
      <c r="BO316" s="65">
        <f t="shared" si="278"/>
        <v>0.1971049386917465</v>
      </c>
      <c r="BP316" s="7">
        <f t="shared" si="279"/>
        <v>1406.6591703101039</v>
      </c>
      <c r="BQ316" s="65">
        <f t="shared" si="280"/>
        <v>7.2499999999999995E-2</v>
      </c>
      <c r="BR316" s="7">
        <f t="shared" si="301"/>
        <v>537797.92311452259</v>
      </c>
      <c r="BS316" s="7">
        <f t="shared" si="302"/>
        <v>1078558.7409659773</v>
      </c>
      <c r="BT316" s="7">
        <f t="shared" si="281"/>
        <v>229002.07688547714</v>
      </c>
      <c r="BU316" s="7">
        <f t="shared" si="260"/>
        <v>1616356.6640804999</v>
      </c>
      <c r="BW316">
        <v>309</v>
      </c>
      <c r="BX316" s="160">
        <v>54240</v>
      </c>
      <c r="BY316" s="7">
        <f t="shared" si="303"/>
        <v>228254.01539913585</v>
      </c>
      <c r="BZ316" s="7">
        <f t="shared" si="304"/>
        <v>5101.5395330339725</v>
      </c>
      <c r="CA316" s="7">
        <f t="shared" si="305"/>
        <v>3770.0577765390135</v>
      </c>
      <c r="CB316" s="65">
        <f t="shared" si="282"/>
        <v>0.19820327471285942</v>
      </c>
      <c r="CC316" s="7">
        <f t="shared" si="283"/>
        <v>1331.4817564949592</v>
      </c>
      <c r="CD316" s="65">
        <f t="shared" si="284"/>
        <v>7.0000000000000007E-2</v>
      </c>
      <c r="CE316" s="7">
        <f t="shared" si="306"/>
        <v>542316.04237740347</v>
      </c>
      <c r="CF316" s="7">
        <f t="shared" si="307"/>
        <v>1034059.673330093</v>
      </c>
      <c r="CG316" s="7">
        <f t="shared" si="285"/>
        <v>224483.95762259685</v>
      </c>
      <c r="CH316" s="7">
        <f t="shared" si="261"/>
        <v>1576375.7157074965</v>
      </c>
    </row>
    <row r="317" spans="10:86" x14ac:dyDescent="0.3">
      <c r="J317">
        <v>310</v>
      </c>
      <c r="K317" s="160">
        <v>54271</v>
      </c>
      <c r="L317" s="7">
        <f t="shared" si="262"/>
        <v>247108.79655737188</v>
      </c>
      <c r="M317" s="7">
        <f t="shared" si="263"/>
        <v>5760.7123198624959</v>
      </c>
      <c r="N317" s="7">
        <f t="shared" si="248"/>
        <v>4061.8393435305643</v>
      </c>
      <c r="O317" s="65">
        <f t="shared" si="249"/>
        <v>0.19724944154729918</v>
      </c>
      <c r="P317" s="7">
        <f t="shared" si="250"/>
        <v>1698.8729763319318</v>
      </c>
      <c r="Q317" s="65">
        <f t="shared" si="251"/>
        <v>8.2500000000000004E-2</v>
      </c>
      <c r="R317" s="7">
        <f t="shared" si="264"/>
        <v>523753.0427861581</v>
      </c>
      <c r="S317" s="7">
        <f t="shared" si="265"/>
        <v>1262067.7763712164</v>
      </c>
      <c r="T317" s="7">
        <f t="shared" si="252"/>
        <v>243046.95721384132</v>
      </c>
      <c r="U317" s="7">
        <f t="shared" si="253"/>
        <v>1785820.8191573746</v>
      </c>
      <c r="W317">
        <v>310</v>
      </c>
      <c r="X317" s="160">
        <v>54271</v>
      </c>
      <c r="Y317" s="7">
        <f t="shared" si="266"/>
        <v>242580.74934993158</v>
      </c>
      <c r="Z317" s="7">
        <f t="shared" si="286"/>
        <v>5626.5067525070672</v>
      </c>
      <c r="AA317" s="7">
        <f t="shared" si="254"/>
        <v>4009.3017568408568</v>
      </c>
      <c r="AB317" s="65">
        <f t="shared" si="267"/>
        <v>0.19833239534060271</v>
      </c>
      <c r="AC317" s="7">
        <f t="shared" si="268"/>
        <v>1617.2049956662106</v>
      </c>
      <c r="AD317" s="65">
        <f t="shared" si="255"/>
        <v>0.08</v>
      </c>
      <c r="AE317" s="7">
        <f t="shared" si="269"/>
        <v>528228.55240690976</v>
      </c>
      <c r="AF317" s="7">
        <f t="shared" si="287"/>
        <v>1215988.5408702821</v>
      </c>
      <c r="AG317" s="7">
        <f t="shared" si="256"/>
        <v>238571.44759309071</v>
      </c>
      <c r="AH317" s="7">
        <f t="shared" si="257"/>
        <v>1744217.0932771917</v>
      </c>
      <c r="AJ317">
        <v>310</v>
      </c>
      <c r="AK317" s="160">
        <v>54271</v>
      </c>
      <c r="AL317" s="7">
        <f t="shared" si="288"/>
        <v>238052.38050291824</v>
      </c>
      <c r="AM317" s="7">
        <f t="shared" si="289"/>
        <v>5493.4490989467549</v>
      </c>
      <c r="AN317" s="7">
        <f t="shared" si="290"/>
        <v>3956.0274748654083</v>
      </c>
      <c r="AO317" s="65">
        <f t="shared" si="270"/>
        <v>0.19941968065218718</v>
      </c>
      <c r="AP317" s="7">
        <f t="shared" si="271"/>
        <v>1537.4216240813469</v>
      </c>
      <c r="AQ317" s="65">
        <f t="shared" si="272"/>
        <v>7.7499999999999999E-2</v>
      </c>
      <c r="AR317" s="7">
        <f t="shared" si="291"/>
        <v>532703.64697194705</v>
      </c>
      <c r="AS317" s="7">
        <f t="shared" si="292"/>
        <v>1170265.5737015465</v>
      </c>
      <c r="AT317" s="7">
        <f t="shared" si="273"/>
        <v>234096.35302805284</v>
      </c>
      <c r="AU317" s="7">
        <f t="shared" si="258"/>
        <v>1702969.2206734936</v>
      </c>
      <c r="AW317">
        <v>310</v>
      </c>
      <c r="AX317" s="160">
        <v>54271</v>
      </c>
      <c r="AY317" s="7">
        <f t="shared" si="293"/>
        <v>233525.52792444837</v>
      </c>
      <c r="AZ317" s="7">
        <f t="shared" si="294"/>
        <v>5361.5768515826985</v>
      </c>
      <c r="BA317" s="7">
        <f t="shared" si="295"/>
        <v>3902.042302054896</v>
      </c>
      <c r="BB317" s="65">
        <f t="shared" si="274"/>
        <v>0.2005113018727773</v>
      </c>
      <c r="BC317" s="7">
        <f t="shared" si="275"/>
        <v>1459.5345495278023</v>
      </c>
      <c r="BD317" s="65">
        <f t="shared" si="276"/>
        <v>7.4999999999999997E-2</v>
      </c>
      <c r="BE317" s="7">
        <f t="shared" si="296"/>
        <v>537176.51437760645</v>
      </c>
      <c r="BF317" s="7">
        <f t="shared" si="297"/>
        <v>1124912.3096130309</v>
      </c>
      <c r="BG317" s="7">
        <f t="shared" si="277"/>
        <v>229623.48562239346</v>
      </c>
      <c r="BH317" s="7">
        <f t="shared" si="259"/>
        <v>1662088.8239906374</v>
      </c>
      <c r="BJ317">
        <v>310</v>
      </c>
      <c r="BK317" s="160">
        <v>54271</v>
      </c>
      <c r="BL317" s="7">
        <f t="shared" si="298"/>
        <v>229002.07688547714</v>
      </c>
      <c r="BM317" s="7">
        <f t="shared" si="299"/>
        <v>5230.927715470877</v>
      </c>
      <c r="BN317" s="7">
        <f t="shared" si="300"/>
        <v>3847.3735009544525</v>
      </c>
      <c r="BO317" s="65">
        <f t="shared" si="278"/>
        <v>0.20160726330242879</v>
      </c>
      <c r="BP317" s="7">
        <f t="shared" si="279"/>
        <v>1383.5542145164243</v>
      </c>
      <c r="BQ317" s="65">
        <f t="shared" si="280"/>
        <v>7.2499999999999981E-2</v>
      </c>
      <c r="BR317" s="7">
        <f t="shared" si="301"/>
        <v>541645.29661547707</v>
      </c>
      <c r="BS317" s="7">
        <f t="shared" si="302"/>
        <v>1079942.2951804937</v>
      </c>
      <c r="BT317" s="7">
        <f t="shared" si="281"/>
        <v>225154.7033845227</v>
      </c>
      <c r="BU317" s="7">
        <f t="shared" si="260"/>
        <v>1621587.5917959707</v>
      </c>
      <c r="BW317">
        <v>310</v>
      </c>
      <c r="BX317" s="160">
        <v>54271</v>
      </c>
      <c r="BY317" s="7">
        <f t="shared" si="303"/>
        <v>224483.95762259685</v>
      </c>
      <c r="BZ317" s="7">
        <f t="shared" si="304"/>
        <v>5101.5395330339725</v>
      </c>
      <c r="CA317" s="7">
        <f t="shared" si="305"/>
        <v>3792.0497802354907</v>
      </c>
      <c r="CB317" s="65">
        <f t="shared" si="282"/>
        <v>0.20270756914990051</v>
      </c>
      <c r="CC317" s="7">
        <f t="shared" si="283"/>
        <v>1309.4897527984817</v>
      </c>
      <c r="CD317" s="65">
        <f t="shared" si="284"/>
        <v>7.0000000000000007E-2</v>
      </c>
      <c r="CE317" s="7">
        <f t="shared" si="306"/>
        <v>546108.09215763898</v>
      </c>
      <c r="CF317" s="7">
        <f t="shared" si="307"/>
        <v>1035369.1630828915</v>
      </c>
      <c r="CG317" s="7">
        <f t="shared" si="285"/>
        <v>220691.90784236137</v>
      </c>
      <c r="CH317" s="7">
        <f t="shared" si="261"/>
        <v>1581477.2552405305</v>
      </c>
    </row>
    <row r="318" spans="10:86" x14ac:dyDescent="0.3">
      <c r="J318">
        <v>311</v>
      </c>
      <c r="K318" s="160">
        <v>54302</v>
      </c>
      <c r="L318" s="7">
        <f t="shared" si="262"/>
        <v>243046.95721384132</v>
      </c>
      <c r="M318" s="7">
        <f t="shared" si="263"/>
        <v>5760.7123198624959</v>
      </c>
      <c r="N318" s="7">
        <f t="shared" si="248"/>
        <v>4089.7644890173369</v>
      </c>
      <c r="O318" s="65">
        <f t="shared" si="249"/>
        <v>0.20192465863717113</v>
      </c>
      <c r="P318" s="7">
        <f t="shared" si="250"/>
        <v>1670.9478308451592</v>
      </c>
      <c r="Q318" s="65">
        <f t="shared" si="251"/>
        <v>8.2500000000000004E-2</v>
      </c>
      <c r="R318" s="7">
        <f t="shared" si="264"/>
        <v>527842.80727517547</v>
      </c>
      <c r="S318" s="7">
        <f t="shared" si="265"/>
        <v>1263738.7242020615</v>
      </c>
      <c r="T318" s="7">
        <f t="shared" si="252"/>
        <v>238957.19272482398</v>
      </c>
      <c r="U318" s="7">
        <f t="shared" si="253"/>
        <v>1791581.5314772371</v>
      </c>
      <c r="W318">
        <v>311</v>
      </c>
      <c r="X318" s="160">
        <v>54302</v>
      </c>
      <c r="Y318" s="7">
        <f t="shared" si="266"/>
        <v>238571.44759309071</v>
      </c>
      <c r="Z318" s="7">
        <f t="shared" si="286"/>
        <v>5626.5067525070672</v>
      </c>
      <c r="AA318" s="7">
        <f t="shared" si="254"/>
        <v>4036.0304352197954</v>
      </c>
      <c r="AB318" s="65">
        <f t="shared" si="267"/>
        <v>0.20300989792057667</v>
      </c>
      <c r="AC318" s="7">
        <f t="shared" si="268"/>
        <v>1590.4763172872715</v>
      </c>
      <c r="AD318" s="65">
        <f t="shared" si="255"/>
        <v>0.08</v>
      </c>
      <c r="AE318" s="7">
        <f t="shared" si="269"/>
        <v>532264.58284212952</v>
      </c>
      <c r="AF318" s="7">
        <f t="shared" si="287"/>
        <v>1217579.0171875693</v>
      </c>
      <c r="AG318" s="7">
        <f t="shared" si="256"/>
        <v>234535.41715787092</v>
      </c>
      <c r="AH318" s="7">
        <f t="shared" si="257"/>
        <v>1749843.6000296988</v>
      </c>
      <c r="AJ318">
        <v>311</v>
      </c>
      <c r="AK318" s="160">
        <v>54302</v>
      </c>
      <c r="AL318" s="7">
        <f t="shared" si="288"/>
        <v>234096.35302805284</v>
      </c>
      <c r="AM318" s="7">
        <f t="shared" si="289"/>
        <v>5493.4490989467549</v>
      </c>
      <c r="AN318" s="7">
        <f t="shared" si="290"/>
        <v>3981.5768189739138</v>
      </c>
      <c r="AO318" s="65">
        <f t="shared" si="270"/>
        <v>0.20409938561478314</v>
      </c>
      <c r="AP318" s="7">
        <f t="shared" si="271"/>
        <v>1511.8722799728412</v>
      </c>
      <c r="AQ318" s="65">
        <f t="shared" si="272"/>
        <v>7.7499999999999999E-2</v>
      </c>
      <c r="AR318" s="7">
        <f t="shared" si="291"/>
        <v>536685.22379092092</v>
      </c>
      <c r="AS318" s="7">
        <f t="shared" si="292"/>
        <v>1171777.4459815193</v>
      </c>
      <c r="AT318" s="7">
        <f t="shared" si="273"/>
        <v>230114.77620907893</v>
      </c>
      <c r="AU318" s="7">
        <f t="shared" si="258"/>
        <v>1708462.6697724401</v>
      </c>
      <c r="AW318">
        <v>311</v>
      </c>
      <c r="AX318" s="160">
        <v>54302</v>
      </c>
      <c r="AY318" s="7">
        <f t="shared" si="293"/>
        <v>229623.48562239346</v>
      </c>
      <c r="AZ318" s="7">
        <f t="shared" si="294"/>
        <v>5361.5768515826985</v>
      </c>
      <c r="BA318" s="7">
        <f t="shared" si="295"/>
        <v>3926.4300664427392</v>
      </c>
      <c r="BB318" s="65">
        <f t="shared" si="274"/>
        <v>0.20519312591045297</v>
      </c>
      <c r="BC318" s="7">
        <f t="shared" si="275"/>
        <v>1435.1467851399591</v>
      </c>
      <c r="BD318" s="65">
        <f t="shared" si="276"/>
        <v>7.4999999999999997E-2</v>
      </c>
      <c r="BE318" s="7">
        <f t="shared" si="296"/>
        <v>541102.94444404915</v>
      </c>
      <c r="BF318" s="7">
        <f t="shared" si="297"/>
        <v>1126347.4563981709</v>
      </c>
      <c r="BG318" s="7">
        <f t="shared" si="277"/>
        <v>225697.05555595073</v>
      </c>
      <c r="BH318" s="7">
        <f t="shared" si="259"/>
        <v>1667450.4008422201</v>
      </c>
      <c r="BJ318">
        <v>311</v>
      </c>
      <c r="BK318" s="160">
        <v>54302</v>
      </c>
      <c r="BL318" s="7">
        <f t="shared" si="298"/>
        <v>225154.7033845227</v>
      </c>
      <c r="BM318" s="7">
        <f t="shared" si="299"/>
        <v>5230.927715470877</v>
      </c>
      <c r="BN318" s="7">
        <f t="shared" si="300"/>
        <v>3870.6180491893856</v>
      </c>
      <c r="BO318" s="65">
        <f t="shared" si="278"/>
        <v>0.20629112291271576</v>
      </c>
      <c r="BP318" s="7">
        <f t="shared" si="279"/>
        <v>1360.3096662814912</v>
      </c>
      <c r="BQ318" s="65">
        <f t="shared" si="280"/>
        <v>7.2499999999999995E-2</v>
      </c>
      <c r="BR318" s="7">
        <f t="shared" si="301"/>
        <v>545515.9146646664</v>
      </c>
      <c r="BS318" s="7">
        <f t="shared" si="302"/>
        <v>1081302.6048467753</v>
      </c>
      <c r="BT318" s="7">
        <f t="shared" si="281"/>
        <v>221284.08533533331</v>
      </c>
      <c r="BU318" s="7">
        <f t="shared" si="260"/>
        <v>1626818.5195114417</v>
      </c>
      <c r="BW318">
        <v>311</v>
      </c>
      <c r="BX318" s="160">
        <v>54302</v>
      </c>
      <c r="BY318" s="7">
        <f t="shared" si="303"/>
        <v>220691.90784236137</v>
      </c>
      <c r="BZ318" s="7">
        <f t="shared" si="304"/>
        <v>5101.5395330339725</v>
      </c>
      <c r="CA318" s="7">
        <f t="shared" si="305"/>
        <v>3814.1700706201977</v>
      </c>
      <c r="CB318" s="65">
        <f t="shared" si="282"/>
        <v>0.20739338064056062</v>
      </c>
      <c r="CC318" s="7">
        <f t="shared" si="283"/>
        <v>1287.3694624137747</v>
      </c>
      <c r="CD318" s="65">
        <f t="shared" si="284"/>
        <v>7.0000000000000007E-2</v>
      </c>
      <c r="CE318" s="7">
        <f t="shared" si="306"/>
        <v>549922.26222825923</v>
      </c>
      <c r="CF318" s="7">
        <f t="shared" si="307"/>
        <v>1036656.5325453053</v>
      </c>
      <c r="CG318" s="7">
        <f t="shared" si="285"/>
        <v>216877.73777174117</v>
      </c>
      <c r="CH318" s="7">
        <f t="shared" si="261"/>
        <v>1586578.7947735647</v>
      </c>
    </row>
    <row r="319" spans="10:86" x14ac:dyDescent="0.3">
      <c r="J319">
        <v>312</v>
      </c>
      <c r="K319" s="160">
        <v>54332</v>
      </c>
      <c r="L319" s="7">
        <f t="shared" si="262"/>
        <v>238957.19272482398</v>
      </c>
      <c r="M319" s="7">
        <f t="shared" si="263"/>
        <v>5760.7123198624959</v>
      </c>
      <c r="N319" s="7">
        <f t="shared" si="248"/>
        <v>4117.8816198793311</v>
      </c>
      <c r="O319" s="65">
        <f t="shared" si="249"/>
        <v>0.20679260111436082</v>
      </c>
      <c r="P319" s="7">
        <f t="shared" si="250"/>
        <v>1642.8306999831648</v>
      </c>
      <c r="Q319" s="65">
        <f t="shared" si="251"/>
        <v>8.2500000000000004E-2</v>
      </c>
      <c r="R319" s="7">
        <f t="shared" si="264"/>
        <v>531960.68889505474</v>
      </c>
      <c r="S319" s="7">
        <f t="shared" si="265"/>
        <v>1265381.5549020446</v>
      </c>
      <c r="T319" s="7">
        <f t="shared" si="252"/>
        <v>234839.31110494465</v>
      </c>
      <c r="U319" s="7">
        <f t="shared" si="253"/>
        <v>1797342.2437970992</v>
      </c>
      <c r="W319">
        <v>312</v>
      </c>
      <c r="X319" s="160">
        <v>54332</v>
      </c>
      <c r="Y319" s="7">
        <f t="shared" si="266"/>
        <v>234535.41715787092</v>
      </c>
      <c r="Z319" s="7">
        <f t="shared" si="286"/>
        <v>5626.5067525070672</v>
      </c>
      <c r="AA319" s="7">
        <f t="shared" si="254"/>
        <v>4062.9373047879276</v>
      </c>
      <c r="AB319" s="65">
        <f t="shared" si="267"/>
        <v>0.20788010718499245</v>
      </c>
      <c r="AC319" s="7">
        <f t="shared" si="268"/>
        <v>1563.5694477191396</v>
      </c>
      <c r="AD319" s="65">
        <f t="shared" si="255"/>
        <v>0.08</v>
      </c>
      <c r="AE319" s="7">
        <f t="shared" si="269"/>
        <v>536327.52014691744</v>
      </c>
      <c r="AF319" s="7">
        <f t="shared" si="287"/>
        <v>1219142.5866352883</v>
      </c>
      <c r="AG319" s="7">
        <f t="shared" si="256"/>
        <v>230472.479853083</v>
      </c>
      <c r="AH319" s="7">
        <f t="shared" si="257"/>
        <v>1755470.1067822059</v>
      </c>
      <c r="AJ319">
        <v>312</v>
      </c>
      <c r="AK319" s="160">
        <v>54332</v>
      </c>
      <c r="AL319" s="7">
        <f t="shared" si="288"/>
        <v>230114.77620907893</v>
      </c>
      <c r="AM319" s="7">
        <f t="shared" si="289"/>
        <v>5493.4490989467549</v>
      </c>
      <c r="AN319" s="7">
        <f t="shared" si="290"/>
        <v>4007.2911692631201</v>
      </c>
      <c r="AO319" s="65">
        <f t="shared" si="270"/>
        <v>0.20897177844618653</v>
      </c>
      <c r="AP319" s="7">
        <f t="shared" si="271"/>
        <v>1486.1579296836348</v>
      </c>
      <c r="AQ319" s="65">
        <f t="shared" si="272"/>
        <v>7.7499999999999999E-2</v>
      </c>
      <c r="AR319" s="7">
        <f t="shared" si="291"/>
        <v>540692.51496018399</v>
      </c>
      <c r="AS319" s="7">
        <f t="shared" si="292"/>
        <v>1173263.6039112029</v>
      </c>
      <c r="AT319" s="7">
        <f t="shared" si="273"/>
        <v>226107.4850398158</v>
      </c>
      <c r="AU319" s="7">
        <f t="shared" si="258"/>
        <v>1713956.1188713869</v>
      </c>
      <c r="AW319">
        <v>312</v>
      </c>
      <c r="AX319" s="160">
        <v>54332</v>
      </c>
      <c r="AY319" s="7">
        <f t="shared" si="293"/>
        <v>225697.05555595073</v>
      </c>
      <c r="AZ319" s="7">
        <f t="shared" si="294"/>
        <v>5361.5768515826985</v>
      </c>
      <c r="BA319" s="7">
        <f t="shared" si="295"/>
        <v>3950.9702543580065</v>
      </c>
      <c r="BB319" s="65">
        <f t="shared" si="274"/>
        <v>0.21006761889519926</v>
      </c>
      <c r="BC319" s="7">
        <f t="shared" si="275"/>
        <v>1410.606597224692</v>
      </c>
      <c r="BD319" s="65">
        <f t="shared" si="276"/>
        <v>7.4999999999999997E-2</v>
      </c>
      <c r="BE319" s="7">
        <f t="shared" si="296"/>
        <v>545053.91469840717</v>
      </c>
      <c r="BF319" s="7">
        <f t="shared" si="297"/>
        <v>1127758.0629953956</v>
      </c>
      <c r="BG319" s="7">
        <f t="shared" si="277"/>
        <v>221746.08530159271</v>
      </c>
      <c r="BH319" s="7">
        <f t="shared" si="259"/>
        <v>1672811.9776938027</v>
      </c>
      <c r="BJ319">
        <v>312</v>
      </c>
      <c r="BK319" s="160">
        <v>54332</v>
      </c>
      <c r="BL319" s="7">
        <f t="shared" si="298"/>
        <v>221284.08533533331</v>
      </c>
      <c r="BM319" s="7">
        <f t="shared" si="299"/>
        <v>5230.927715470877</v>
      </c>
      <c r="BN319" s="7">
        <f t="shared" si="300"/>
        <v>3894.0030332365714</v>
      </c>
      <c r="BO319" s="65">
        <f t="shared" si="278"/>
        <v>0.21116763244870193</v>
      </c>
      <c r="BP319" s="7">
        <f t="shared" si="279"/>
        <v>1336.9246822343055</v>
      </c>
      <c r="BQ319" s="65">
        <f t="shared" si="280"/>
        <v>7.2499999999999995E-2</v>
      </c>
      <c r="BR319" s="7">
        <f t="shared" si="301"/>
        <v>549409.917697903</v>
      </c>
      <c r="BS319" s="7">
        <f t="shared" si="302"/>
        <v>1082639.5295290097</v>
      </c>
      <c r="BT319" s="7">
        <f t="shared" si="281"/>
        <v>217390.08230209674</v>
      </c>
      <c r="BU319" s="7">
        <f t="shared" si="260"/>
        <v>1632049.4472269127</v>
      </c>
      <c r="BW319">
        <v>312</v>
      </c>
      <c r="BX319" s="160">
        <v>54332</v>
      </c>
      <c r="BY319" s="7">
        <f t="shared" si="303"/>
        <v>216877.73777174117</v>
      </c>
      <c r="BZ319" s="7">
        <f t="shared" si="304"/>
        <v>5101.5395330339725</v>
      </c>
      <c r="CA319" s="7">
        <f t="shared" si="305"/>
        <v>3836.4193960321491</v>
      </c>
      <c r="CB319" s="65">
        <f t="shared" si="282"/>
        <v>0.21227182294219016</v>
      </c>
      <c r="CC319" s="7">
        <f t="shared" si="283"/>
        <v>1265.1201370018237</v>
      </c>
      <c r="CD319" s="65">
        <f t="shared" si="284"/>
        <v>7.0000000000000007E-2</v>
      </c>
      <c r="CE319" s="7">
        <f t="shared" si="306"/>
        <v>553758.68162429135</v>
      </c>
      <c r="CF319" s="7">
        <f t="shared" si="307"/>
        <v>1037921.6526823072</v>
      </c>
      <c r="CG319" s="7">
        <f t="shared" si="285"/>
        <v>213041.31837570903</v>
      </c>
      <c r="CH319" s="7">
        <f t="shared" si="261"/>
        <v>1591680.3343065986</v>
      </c>
    </row>
    <row r="320" spans="10:86" x14ac:dyDescent="0.3">
      <c r="J320">
        <v>313</v>
      </c>
      <c r="K320" s="160">
        <v>54363</v>
      </c>
      <c r="L320" s="7">
        <f t="shared" si="262"/>
        <v>234839.31110494465</v>
      </c>
      <c r="M320" s="7">
        <f t="shared" si="263"/>
        <v>5760.7123198624959</v>
      </c>
      <c r="N320" s="7">
        <f t="shared" si="248"/>
        <v>4146.1920560160015</v>
      </c>
      <c r="O320" s="65">
        <f t="shared" si="249"/>
        <v>0.21186531521529584</v>
      </c>
      <c r="P320" s="7">
        <f t="shared" si="250"/>
        <v>1614.5202638464943</v>
      </c>
      <c r="Q320" s="65">
        <f t="shared" si="251"/>
        <v>8.2500000000000004E-2</v>
      </c>
      <c r="R320" s="7">
        <f t="shared" si="264"/>
        <v>536106.88095107069</v>
      </c>
      <c r="S320" s="7">
        <f t="shared" si="265"/>
        <v>1266996.0751658911</v>
      </c>
      <c r="T320" s="7">
        <f t="shared" si="252"/>
        <v>230693.11904892864</v>
      </c>
      <c r="U320" s="7">
        <f t="shared" si="253"/>
        <v>1803102.9561169618</v>
      </c>
      <c r="W320">
        <v>313</v>
      </c>
      <c r="X320" s="160">
        <v>54363</v>
      </c>
      <c r="Y320" s="7">
        <f t="shared" si="266"/>
        <v>230472.479853083</v>
      </c>
      <c r="Z320" s="7">
        <f t="shared" si="286"/>
        <v>5626.5067525070672</v>
      </c>
      <c r="AA320" s="7">
        <f t="shared" si="254"/>
        <v>4090.0235534865137</v>
      </c>
      <c r="AB320" s="65">
        <f t="shared" si="267"/>
        <v>0.21295506809804315</v>
      </c>
      <c r="AC320" s="7">
        <f t="shared" si="268"/>
        <v>1536.4831990205535</v>
      </c>
      <c r="AD320" s="65">
        <f t="shared" si="255"/>
        <v>0.08</v>
      </c>
      <c r="AE320" s="7">
        <f t="shared" si="269"/>
        <v>540417.543700404</v>
      </c>
      <c r="AF320" s="7">
        <f t="shared" si="287"/>
        <v>1220679.0698343089</v>
      </c>
      <c r="AG320" s="7">
        <f t="shared" si="256"/>
        <v>226382.4562995965</v>
      </c>
      <c r="AH320" s="7">
        <f t="shared" si="257"/>
        <v>1761096.6135347129</v>
      </c>
      <c r="AJ320">
        <v>313</v>
      </c>
      <c r="AK320" s="160">
        <v>54363</v>
      </c>
      <c r="AL320" s="7">
        <f t="shared" si="288"/>
        <v>226107.4850398158</v>
      </c>
      <c r="AM320" s="7">
        <f t="shared" si="289"/>
        <v>5493.4490989467549</v>
      </c>
      <c r="AN320" s="7">
        <f t="shared" si="290"/>
        <v>4033.1715913979447</v>
      </c>
      <c r="AO320" s="65">
        <f t="shared" si="270"/>
        <v>0.21404890284040268</v>
      </c>
      <c r="AP320" s="7">
        <f t="shared" si="271"/>
        <v>1460.2775075488103</v>
      </c>
      <c r="AQ320" s="65">
        <f t="shared" si="272"/>
        <v>7.7499999999999986E-2</v>
      </c>
      <c r="AR320" s="7">
        <f t="shared" si="291"/>
        <v>544725.68655158195</v>
      </c>
      <c r="AS320" s="7">
        <f t="shared" si="292"/>
        <v>1174723.8814187518</v>
      </c>
      <c r="AT320" s="7">
        <f t="shared" si="273"/>
        <v>222074.31344841784</v>
      </c>
      <c r="AU320" s="7">
        <f t="shared" si="258"/>
        <v>1719449.5679703336</v>
      </c>
      <c r="AW320">
        <v>313</v>
      </c>
      <c r="AX320" s="160">
        <v>54363</v>
      </c>
      <c r="AY320" s="7">
        <f t="shared" si="293"/>
        <v>221746.08530159271</v>
      </c>
      <c r="AZ320" s="7">
        <f t="shared" si="294"/>
        <v>5361.5768515826985</v>
      </c>
      <c r="BA320" s="7">
        <f t="shared" si="295"/>
        <v>3975.6638184477442</v>
      </c>
      <c r="BB320" s="65">
        <f t="shared" si="274"/>
        <v>0.21514682325275875</v>
      </c>
      <c r="BC320" s="7">
        <f t="shared" si="275"/>
        <v>1385.9130331349543</v>
      </c>
      <c r="BD320" s="65">
        <f t="shared" si="276"/>
        <v>7.4999999999999997E-2</v>
      </c>
      <c r="BE320" s="7">
        <f t="shared" si="296"/>
        <v>549029.5785168549</v>
      </c>
      <c r="BF320" s="7">
        <f t="shared" si="297"/>
        <v>1129143.9760285306</v>
      </c>
      <c r="BG320" s="7">
        <f t="shared" si="277"/>
        <v>217770.42148314498</v>
      </c>
      <c r="BH320" s="7">
        <f t="shared" si="259"/>
        <v>1678173.5545453855</v>
      </c>
      <c r="BJ320">
        <v>313</v>
      </c>
      <c r="BK320" s="160">
        <v>54363</v>
      </c>
      <c r="BL320" s="7">
        <f t="shared" si="298"/>
        <v>217390.08230209674</v>
      </c>
      <c r="BM320" s="7">
        <f t="shared" si="299"/>
        <v>5230.927715470877</v>
      </c>
      <c r="BN320" s="7">
        <f t="shared" si="300"/>
        <v>3917.5293015623756</v>
      </c>
      <c r="BO320" s="65">
        <f t="shared" si="278"/>
        <v>0.21624883306967263</v>
      </c>
      <c r="BP320" s="7">
        <f t="shared" si="279"/>
        <v>1313.3984139085012</v>
      </c>
      <c r="BQ320" s="65">
        <f t="shared" si="280"/>
        <v>7.2500000000000009E-2</v>
      </c>
      <c r="BR320" s="7">
        <f t="shared" si="301"/>
        <v>553327.44699946535</v>
      </c>
      <c r="BS320" s="7">
        <f t="shared" si="302"/>
        <v>1083952.9279429181</v>
      </c>
      <c r="BT320" s="7">
        <f t="shared" si="281"/>
        <v>213472.55300053436</v>
      </c>
      <c r="BU320" s="7">
        <f t="shared" si="260"/>
        <v>1637280.3749423835</v>
      </c>
      <c r="BW320">
        <v>313</v>
      </c>
      <c r="BX320" s="160">
        <v>54363</v>
      </c>
      <c r="BY320" s="7">
        <f t="shared" si="303"/>
        <v>213041.31837570903</v>
      </c>
      <c r="BZ320" s="7">
        <f t="shared" si="304"/>
        <v>5101.5395330339725</v>
      </c>
      <c r="CA320" s="7">
        <f t="shared" si="305"/>
        <v>3858.79850917567</v>
      </c>
      <c r="CB320" s="65">
        <f t="shared" si="282"/>
        <v>0.21735493594930644</v>
      </c>
      <c r="CC320" s="7">
        <f t="shared" si="283"/>
        <v>1242.7410238583027</v>
      </c>
      <c r="CD320" s="65">
        <f t="shared" si="284"/>
        <v>7.0000000000000007E-2</v>
      </c>
      <c r="CE320" s="7">
        <f t="shared" si="306"/>
        <v>557617.480133467</v>
      </c>
      <c r="CF320" s="7">
        <f t="shared" si="307"/>
        <v>1039164.3937061655</v>
      </c>
      <c r="CG320" s="7">
        <f t="shared" si="285"/>
        <v>209182.51986653337</v>
      </c>
      <c r="CH320" s="7">
        <f t="shared" si="261"/>
        <v>1596781.8738396326</v>
      </c>
    </row>
    <row r="321" spans="10:86" x14ac:dyDescent="0.3">
      <c r="J321">
        <v>314</v>
      </c>
      <c r="K321" s="160">
        <v>54393</v>
      </c>
      <c r="L321" s="7">
        <f t="shared" si="262"/>
        <v>230693.11904892864</v>
      </c>
      <c r="M321" s="7">
        <f t="shared" si="263"/>
        <v>5760.7123198624959</v>
      </c>
      <c r="N321" s="7">
        <f t="shared" si="248"/>
        <v>4174.6971264011117</v>
      </c>
      <c r="O321" s="65">
        <f t="shared" si="249"/>
        <v>0.21715587236994355</v>
      </c>
      <c r="P321" s="7">
        <f t="shared" si="250"/>
        <v>1586.0151934613843</v>
      </c>
      <c r="Q321" s="65">
        <f t="shared" si="251"/>
        <v>8.2500000000000004E-2</v>
      </c>
      <c r="R321" s="7">
        <f t="shared" si="264"/>
        <v>540281.57807747182</v>
      </c>
      <c r="S321" s="7">
        <f t="shared" si="265"/>
        <v>1268582.0903593525</v>
      </c>
      <c r="T321" s="7">
        <f t="shared" si="252"/>
        <v>226518.42192252752</v>
      </c>
      <c r="U321" s="7">
        <f t="shared" si="253"/>
        <v>1808863.6684368243</v>
      </c>
      <c r="W321">
        <v>314</v>
      </c>
      <c r="X321" s="160">
        <v>54393</v>
      </c>
      <c r="Y321" s="7">
        <f t="shared" si="266"/>
        <v>226382.4562995965</v>
      </c>
      <c r="Z321" s="7">
        <f t="shared" si="286"/>
        <v>5626.5067525070672</v>
      </c>
      <c r="AA321" s="7">
        <f t="shared" si="254"/>
        <v>4117.290377176424</v>
      </c>
      <c r="AB321" s="65">
        <f t="shared" si="267"/>
        <v>0.21824785071123531</v>
      </c>
      <c r="AC321" s="7">
        <f t="shared" si="268"/>
        <v>1509.2163753306434</v>
      </c>
      <c r="AD321" s="65">
        <f t="shared" si="255"/>
        <v>0.08</v>
      </c>
      <c r="AE321" s="7">
        <f t="shared" si="269"/>
        <v>544534.83407758037</v>
      </c>
      <c r="AF321" s="7">
        <f t="shared" si="287"/>
        <v>1222188.2862096396</v>
      </c>
      <c r="AG321" s="7">
        <f t="shared" si="256"/>
        <v>222265.16592242007</v>
      </c>
      <c r="AH321" s="7">
        <f t="shared" si="257"/>
        <v>1766723.12028722</v>
      </c>
      <c r="AJ321">
        <v>314</v>
      </c>
      <c r="AK321" s="160">
        <v>54393</v>
      </c>
      <c r="AL321" s="7">
        <f t="shared" si="288"/>
        <v>222074.31344841784</v>
      </c>
      <c r="AM321" s="7">
        <f t="shared" si="289"/>
        <v>5493.4490989467549</v>
      </c>
      <c r="AN321" s="7">
        <f t="shared" si="290"/>
        <v>4059.2191579257233</v>
      </c>
      <c r="AO321" s="65">
        <f t="shared" si="270"/>
        <v>0.21934382747252262</v>
      </c>
      <c r="AP321" s="7">
        <f t="shared" si="271"/>
        <v>1434.2299410210319</v>
      </c>
      <c r="AQ321" s="65">
        <f t="shared" si="272"/>
        <v>7.7499999999999999E-2</v>
      </c>
      <c r="AR321" s="7">
        <f t="shared" si="291"/>
        <v>548784.90570950764</v>
      </c>
      <c r="AS321" s="7">
        <f t="shared" si="292"/>
        <v>1176158.1113597727</v>
      </c>
      <c r="AT321" s="7">
        <f t="shared" si="273"/>
        <v>218015.09429049212</v>
      </c>
      <c r="AU321" s="7">
        <f t="shared" si="258"/>
        <v>1724943.0170692804</v>
      </c>
      <c r="AW321">
        <v>314</v>
      </c>
      <c r="AX321" s="160">
        <v>54393</v>
      </c>
      <c r="AY321" s="7">
        <f t="shared" si="293"/>
        <v>217770.42148314498</v>
      </c>
      <c r="AZ321" s="7">
        <f t="shared" si="294"/>
        <v>5361.5768515826985</v>
      </c>
      <c r="BA321" s="7">
        <f t="shared" si="295"/>
        <v>4000.5117173130425</v>
      </c>
      <c r="BB321" s="65">
        <f t="shared" si="274"/>
        <v>0.22044380628372939</v>
      </c>
      <c r="BC321" s="7">
        <f t="shared" si="275"/>
        <v>1361.065134269656</v>
      </c>
      <c r="BD321" s="65">
        <f t="shared" si="276"/>
        <v>7.4999999999999997E-2</v>
      </c>
      <c r="BE321" s="7">
        <f t="shared" si="296"/>
        <v>553030.09023416799</v>
      </c>
      <c r="BF321" s="7">
        <f t="shared" si="297"/>
        <v>1130505.0411628003</v>
      </c>
      <c r="BG321" s="7">
        <f t="shared" si="277"/>
        <v>213769.90976583192</v>
      </c>
      <c r="BH321" s="7">
        <f t="shared" si="259"/>
        <v>1683535.1313969684</v>
      </c>
      <c r="BJ321">
        <v>314</v>
      </c>
      <c r="BK321" s="160">
        <v>54393</v>
      </c>
      <c r="BL321" s="7">
        <f t="shared" si="298"/>
        <v>213472.55300053436</v>
      </c>
      <c r="BM321" s="7">
        <f t="shared" si="299"/>
        <v>5230.927715470877</v>
      </c>
      <c r="BN321" s="7">
        <f t="shared" si="300"/>
        <v>3941.1977077593156</v>
      </c>
      <c r="BO321" s="65">
        <f t="shared" si="278"/>
        <v>0.22154779070353556</v>
      </c>
      <c r="BP321" s="7">
        <f t="shared" si="279"/>
        <v>1289.7300077115617</v>
      </c>
      <c r="BQ321" s="65">
        <f t="shared" si="280"/>
        <v>7.2499999999999995E-2</v>
      </c>
      <c r="BR321" s="7">
        <f t="shared" si="301"/>
        <v>557268.64470722468</v>
      </c>
      <c r="BS321" s="7">
        <f t="shared" si="302"/>
        <v>1085242.6579506297</v>
      </c>
      <c r="BT321" s="7">
        <f t="shared" si="281"/>
        <v>209531.35529277506</v>
      </c>
      <c r="BU321" s="7">
        <f t="shared" si="260"/>
        <v>1642511.3026578543</v>
      </c>
      <c r="BW321">
        <v>314</v>
      </c>
      <c r="BX321" s="160">
        <v>54393</v>
      </c>
      <c r="BY321" s="7">
        <f t="shared" si="303"/>
        <v>209182.51986653337</v>
      </c>
      <c r="BZ321" s="7">
        <f t="shared" si="304"/>
        <v>5101.5395330339725</v>
      </c>
      <c r="CA321" s="7">
        <f t="shared" si="305"/>
        <v>3881.3081671458613</v>
      </c>
      <c r="CB321" s="65">
        <f t="shared" si="282"/>
        <v>0.2226557842188126</v>
      </c>
      <c r="CC321" s="7">
        <f t="shared" si="283"/>
        <v>1220.2313658881114</v>
      </c>
      <c r="CD321" s="65">
        <f t="shared" si="284"/>
        <v>7.0000000000000007E-2</v>
      </c>
      <c r="CE321" s="7">
        <f t="shared" si="306"/>
        <v>561498.78830061282</v>
      </c>
      <c r="CF321" s="7">
        <f t="shared" si="307"/>
        <v>1040384.6250720536</v>
      </c>
      <c r="CG321" s="7">
        <f t="shared" si="285"/>
        <v>205301.21169938752</v>
      </c>
      <c r="CH321" s="7">
        <f t="shared" si="261"/>
        <v>1601883.4133726666</v>
      </c>
    </row>
    <row r="322" spans="10:86" x14ac:dyDescent="0.3">
      <c r="J322">
        <v>315</v>
      </c>
      <c r="K322" s="160">
        <v>54424</v>
      </c>
      <c r="L322" s="7">
        <f t="shared" si="262"/>
        <v>226518.42192252752</v>
      </c>
      <c r="M322" s="7">
        <f t="shared" si="263"/>
        <v>5760.7123198624959</v>
      </c>
      <c r="N322" s="7">
        <f t="shared" si="248"/>
        <v>4203.398169145119</v>
      </c>
      <c r="O322" s="65">
        <f t="shared" si="249"/>
        <v>0.2226784806358614</v>
      </c>
      <c r="P322" s="7">
        <f t="shared" si="250"/>
        <v>1557.3141507173766</v>
      </c>
      <c r="Q322" s="65">
        <f t="shared" si="251"/>
        <v>8.2500000000000004E-2</v>
      </c>
      <c r="R322" s="7">
        <f t="shared" si="264"/>
        <v>544484.97624661692</v>
      </c>
      <c r="S322" s="7">
        <f t="shared" si="265"/>
        <v>1270139.4045100699</v>
      </c>
      <c r="T322" s="7">
        <f t="shared" si="252"/>
        <v>222315.02375338238</v>
      </c>
      <c r="U322" s="7">
        <f t="shared" si="253"/>
        <v>1814624.3807566869</v>
      </c>
      <c r="W322">
        <v>315</v>
      </c>
      <c r="X322" s="160">
        <v>54424</v>
      </c>
      <c r="Y322" s="7">
        <f t="shared" si="266"/>
        <v>222265.16592242007</v>
      </c>
      <c r="Z322" s="7">
        <f t="shared" si="286"/>
        <v>5626.5067525070672</v>
      </c>
      <c r="AA322" s="7">
        <f t="shared" si="254"/>
        <v>4144.7389796909338</v>
      </c>
      <c r="AB322" s="65">
        <f t="shared" si="267"/>
        <v>0.22377266158589815</v>
      </c>
      <c r="AC322" s="7">
        <f t="shared" si="268"/>
        <v>1481.7677728161339</v>
      </c>
      <c r="AD322" s="65">
        <f t="shared" si="255"/>
        <v>0.08</v>
      </c>
      <c r="AE322" s="7">
        <f t="shared" si="269"/>
        <v>548679.57305727131</v>
      </c>
      <c r="AF322" s="7">
        <f t="shared" si="287"/>
        <v>1223670.0539824557</v>
      </c>
      <c r="AG322" s="7">
        <f t="shared" si="256"/>
        <v>218120.42694272913</v>
      </c>
      <c r="AH322" s="7">
        <f t="shared" si="257"/>
        <v>1772349.6270397271</v>
      </c>
      <c r="AJ322">
        <v>315</v>
      </c>
      <c r="AK322" s="160">
        <v>54424</v>
      </c>
      <c r="AL322" s="7">
        <f t="shared" si="288"/>
        <v>218015.09429049212</v>
      </c>
      <c r="AM322" s="7">
        <f t="shared" si="289"/>
        <v>5493.4490989467549</v>
      </c>
      <c r="AN322" s="7">
        <f t="shared" si="290"/>
        <v>4085.4349483206597</v>
      </c>
      <c r="AO322" s="65">
        <f t="shared" si="270"/>
        <v>0.22487075740968987</v>
      </c>
      <c r="AP322" s="7">
        <f t="shared" si="271"/>
        <v>1408.014150626095</v>
      </c>
      <c r="AQ322" s="65">
        <f t="shared" si="272"/>
        <v>7.7499999999999999E-2</v>
      </c>
      <c r="AR322" s="7">
        <f t="shared" si="291"/>
        <v>552870.34065782826</v>
      </c>
      <c r="AS322" s="7">
        <f t="shared" si="292"/>
        <v>1177566.1255103988</v>
      </c>
      <c r="AT322" s="7">
        <f t="shared" si="273"/>
        <v>213929.65934217148</v>
      </c>
      <c r="AU322" s="7">
        <f t="shared" si="258"/>
        <v>1730436.4661682271</v>
      </c>
      <c r="AW322">
        <v>315</v>
      </c>
      <c r="AX322" s="160">
        <v>54424</v>
      </c>
      <c r="AY322" s="7">
        <f t="shared" si="293"/>
        <v>213769.90976583192</v>
      </c>
      <c r="AZ322" s="7">
        <f t="shared" si="294"/>
        <v>5361.5768515826985</v>
      </c>
      <c r="BA322" s="7">
        <f t="shared" si="295"/>
        <v>4025.5149155462491</v>
      </c>
      <c r="BB322" s="65">
        <f t="shared" si="274"/>
        <v>0.22597277156298842</v>
      </c>
      <c r="BC322" s="7">
        <f t="shared" si="275"/>
        <v>1336.0619360364494</v>
      </c>
      <c r="BD322" s="65">
        <f t="shared" si="276"/>
        <v>7.4999999999999997E-2</v>
      </c>
      <c r="BE322" s="7">
        <f t="shared" si="296"/>
        <v>557055.60514971428</v>
      </c>
      <c r="BF322" s="7">
        <f t="shared" si="297"/>
        <v>1131841.1030988367</v>
      </c>
      <c r="BG322" s="7">
        <f t="shared" si="277"/>
        <v>209744.39485028567</v>
      </c>
      <c r="BH322" s="7">
        <f t="shared" si="259"/>
        <v>1688896.708248551</v>
      </c>
      <c r="BJ322">
        <v>315</v>
      </c>
      <c r="BK322" s="160">
        <v>54424</v>
      </c>
      <c r="BL322" s="7">
        <f t="shared" si="298"/>
        <v>209531.35529277506</v>
      </c>
      <c r="BM322" s="7">
        <f t="shared" si="299"/>
        <v>5230.927715470877</v>
      </c>
      <c r="BN322" s="7">
        <f t="shared" si="300"/>
        <v>3965.009110577028</v>
      </c>
      <c r="BO322" s="65">
        <f t="shared" si="278"/>
        <v>0.22707870743470043</v>
      </c>
      <c r="BP322" s="7">
        <f t="shared" si="279"/>
        <v>1265.9186048938493</v>
      </c>
      <c r="BQ322" s="65">
        <f t="shared" si="280"/>
        <v>7.2499999999999995E-2</v>
      </c>
      <c r="BR322" s="7">
        <f t="shared" si="301"/>
        <v>561233.65381780174</v>
      </c>
      <c r="BS322" s="7">
        <f t="shared" si="302"/>
        <v>1086508.5765555236</v>
      </c>
      <c r="BT322" s="7">
        <f t="shared" si="281"/>
        <v>205566.34618219803</v>
      </c>
      <c r="BU322" s="7">
        <f t="shared" si="260"/>
        <v>1647742.2303733253</v>
      </c>
      <c r="BW322">
        <v>315</v>
      </c>
      <c r="BX322" s="160">
        <v>54424</v>
      </c>
      <c r="BY322" s="7">
        <f t="shared" si="303"/>
        <v>205301.21169938752</v>
      </c>
      <c r="BZ322" s="7">
        <f t="shared" si="304"/>
        <v>5101.5395330339725</v>
      </c>
      <c r="CA322" s="7">
        <f t="shared" si="305"/>
        <v>3903.949131454212</v>
      </c>
      <c r="CB322" s="65">
        <f t="shared" si="282"/>
        <v>0.22818856834633239</v>
      </c>
      <c r="CC322" s="7">
        <f t="shared" si="283"/>
        <v>1197.5904015797605</v>
      </c>
      <c r="CD322" s="65">
        <f t="shared" si="284"/>
        <v>6.9999999999999993E-2</v>
      </c>
      <c r="CE322" s="7">
        <f t="shared" si="306"/>
        <v>565402.73743206705</v>
      </c>
      <c r="CF322" s="7">
        <f t="shared" si="307"/>
        <v>1041582.2154736334</v>
      </c>
      <c r="CG322" s="7">
        <f t="shared" si="285"/>
        <v>201397.2625679333</v>
      </c>
      <c r="CH322" s="7">
        <f t="shared" si="261"/>
        <v>1606984.9529057005</v>
      </c>
    </row>
    <row r="323" spans="10:86" x14ac:dyDescent="0.3">
      <c r="J323">
        <v>316</v>
      </c>
      <c r="K323" s="160">
        <v>54455</v>
      </c>
      <c r="L323" s="7">
        <f t="shared" si="262"/>
        <v>222315.02375338238</v>
      </c>
      <c r="M323" s="7">
        <f t="shared" si="263"/>
        <v>5760.7123198624959</v>
      </c>
      <c r="N323" s="7">
        <f t="shared" si="248"/>
        <v>4232.2965315579922</v>
      </c>
      <c r="O323" s="65">
        <f t="shared" si="249"/>
        <v>0.22844861099012076</v>
      </c>
      <c r="P323" s="7">
        <f t="shared" si="250"/>
        <v>1528.4157883045038</v>
      </c>
      <c r="Q323" s="65">
        <f t="shared" si="251"/>
        <v>8.2500000000000004E-2</v>
      </c>
      <c r="R323" s="7">
        <f t="shared" si="264"/>
        <v>548717.27277817496</v>
      </c>
      <c r="S323" s="7">
        <f t="shared" si="265"/>
        <v>1271667.8202983744</v>
      </c>
      <c r="T323" s="7">
        <f t="shared" si="252"/>
        <v>218082.7272218244</v>
      </c>
      <c r="U323" s="7">
        <f t="shared" si="253"/>
        <v>1820385.0930765495</v>
      </c>
      <c r="W323">
        <v>316</v>
      </c>
      <c r="X323" s="160">
        <v>54455</v>
      </c>
      <c r="Y323" s="7">
        <f t="shared" si="266"/>
        <v>218120.42694272913</v>
      </c>
      <c r="Z323" s="7">
        <f t="shared" si="286"/>
        <v>5626.5067525070672</v>
      </c>
      <c r="AA323" s="7">
        <f t="shared" si="254"/>
        <v>4172.3705728888726</v>
      </c>
      <c r="AB323" s="65">
        <f t="shared" si="267"/>
        <v>0.22954497007202682</v>
      </c>
      <c r="AC323" s="7">
        <f t="shared" si="268"/>
        <v>1454.1361796181943</v>
      </c>
      <c r="AD323" s="65">
        <f t="shared" si="255"/>
        <v>0.08</v>
      </c>
      <c r="AE323" s="7">
        <f t="shared" si="269"/>
        <v>552851.94363016018</v>
      </c>
      <c r="AF323" s="7">
        <f t="shared" si="287"/>
        <v>1225124.1901620741</v>
      </c>
      <c r="AG323" s="7">
        <f t="shared" si="256"/>
        <v>213948.05636984025</v>
      </c>
      <c r="AH323" s="7">
        <f t="shared" si="257"/>
        <v>1777976.1337922341</v>
      </c>
      <c r="AJ323">
        <v>316</v>
      </c>
      <c r="AK323" s="160">
        <v>54455</v>
      </c>
      <c r="AL323" s="7">
        <f t="shared" si="288"/>
        <v>213929.65934217148</v>
      </c>
      <c r="AM323" s="7">
        <f t="shared" si="289"/>
        <v>5493.4490989467549</v>
      </c>
      <c r="AN323" s="7">
        <f t="shared" si="290"/>
        <v>4111.8200490285644</v>
      </c>
      <c r="AO323" s="65">
        <f t="shared" si="270"/>
        <v>0.23064516037686283</v>
      </c>
      <c r="AP323" s="7">
        <f t="shared" si="271"/>
        <v>1381.6290499181907</v>
      </c>
      <c r="AQ323" s="65">
        <f t="shared" si="272"/>
        <v>7.7499999999999999E-2</v>
      </c>
      <c r="AR323" s="7">
        <f t="shared" si="291"/>
        <v>556982.16070685687</v>
      </c>
      <c r="AS323" s="7">
        <f t="shared" si="292"/>
        <v>1178947.7545603169</v>
      </c>
      <c r="AT323" s="7">
        <f t="shared" si="273"/>
        <v>209817.83929314293</v>
      </c>
      <c r="AU323" s="7">
        <f t="shared" si="258"/>
        <v>1735929.9152671737</v>
      </c>
      <c r="AW323">
        <v>316</v>
      </c>
      <c r="AX323" s="160">
        <v>54455</v>
      </c>
      <c r="AY323" s="7">
        <f t="shared" si="293"/>
        <v>209744.39485028567</v>
      </c>
      <c r="AZ323" s="7">
        <f t="shared" si="294"/>
        <v>5361.5768515826985</v>
      </c>
      <c r="BA323" s="7">
        <f t="shared" si="295"/>
        <v>4050.6743837684135</v>
      </c>
      <c r="BB323" s="65">
        <f t="shared" si="274"/>
        <v>0.23174918519237253</v>
      </c>
      <c r="BC323" s="7">
        <f t="shared" si="275"/>
        <v>1310.9024678142853</v>
      </c>
      <c r="BD323" s="65">
        <f t="shared" si="276"/>
        <v>7.4999999999999997E-2</v>
      </c>
      <c r="BE323" s="7">
        <f t="shared" si="296"/>
        <v>561106.27953348274</v>
      </c>
      <c r="BF323" s="7">
        <f t="shared" si="297"/>
        <v>1133152.005566651</v>
      </c>
      <c r="BG323" s="7">
        <f t="shared" si="277"/>
        <v>205693.72046651726</v>
      </c>
      <c r="BH323" s="7">
        <f t="shared" si="259"/>
        <v>1694258.2851001336</v>
      </c>
      <c r="BJ323">
        <v>316</v>
      </c>
      <c r="BK323" s="160">
        <v>54455</v>
      </c>
      <c r="BL323" s="7">
        <f t="shared" si="298"/>
        <v>205566.34618219803</v>
      </c>
      <c r="BM323" s="7">
        <f t="shared" si="299"/>
        <v>5230.927715470877</v>
      </c>
      <c r="BN323" s="7">
        <f t="shared" si="300"/>
        <v>3988.9643739534304</v>
      </c>
      <c r="BO323" s="65">
        <f t="shared" si="278"/>
        <v>0.23285704774367624</v>
      </c>
      <c r="BP323" s="7">
        <f t="shared" si="279"/>
        <v>1241.9633415174465</v>
      </c>
      <c r="BQ323" s="65">
        <f t="shared" si="280"/>
        <v>7.2499999999999995E-2</v>
      </c>
      <c r="BR323" s="7">
        <f t="shared" si="301"/>
        <v>565222.61819175514</v>
      </c>
      <c r="BS323" s="7">
        <f t="shared" si="302"/>
        <v>1087750.5398970409</v>
      </c>
      <c r="BT323" s="7">
        <f t="shared" si="281"/>
        <v>201577.38180824459</v>
      </c>
      <c r="BU323" s="7">
        <f t="shared" si="260"/>
        <v>1652973.1580887961</v>
      </c>
      <c r="BW323">
        <v>316</v>
      </c>
      <c r="BX323" s="160">
        <v>54455</v>
      </c>
      <c r="BY323" s="7">
        <f t="shared" si="303"/>
        <v>201397.2625679333</v>
      </c>
      <c r="BZ323" s="7">
        <f t="shared" si="304"/>
        <v>5101.5395330339725</v>
      </c>
      <c r="CA323" s="7">
        <f t="shared" si="305"/>
        <v>3926.7221680543616</v>
      </c>
      <c r="CB323" s="65">
        <f t="shared" si="282"/>
        <v>0.23396875119272326</v>
      </c>
      <c r="CC323" s="7">
        <f t="shared" si="283"/>
        <v>1174.8173649796111</v>
      </c>
      <c r="CD323" s="65">
        <f t="shared" si="284"/>
        <v>7.0000000000000007E-2</v>
      </c>
      <c r="CE323" s="7">
        <f t="shared" si="306"/>
        <v>569329.45960012136</v>
      </c>
      <c r="CF323" s="7">
        <f t="shared" si="307"/>
        <v>1042757.032838613</v>
      </c>
      <c r="CG323" s="7">
        <f t="shared" si="285"/>
        <v>197470.54039987893</v>
      </c>
      <c r="CH323" s="7">
        <f t="shared" si="261"/>
        <v>1612086.4924387345</v>
      </c>
    </row>
    <row r="324" spans="10:86" x14ac:dyDescent="0.3">
      <c r="J324">
        <v>317</v>
      </c>
      <c r="K324" s="160">
        <v>54483</v>
      </c>
      <c r="L324" s="7">
        <f t="shared" si="262"/>
        <v>218082.7272218244</v>
      </c>
      <c r="M324" s="7">
        <f t="shared" si="263"/>
        <v>5760.7123198624959</v>
      </c>
      <c r="N324" s="7">
        <f t="shared" si="248"/>
        <v>4261.3935702124527</v>
      </c>
      <c r="O324" s="65">
        <f t="shared" si="249"/>
        <v>0.23448314084285707</v>
      </c>
      <c r="P324" s="7">
        <f t="shared" si="250"/>
        <v>1499.3187496500427</v>
      </c>
      <c r="Q324" s="65">
        <f t="shared" si="251"/>
        <v>8.2500000000000004E-2</v>
      </c>
      <c r="R324" s="7">
        <f t="shared" si="264"/>
        <v>552978.66634838737</v>
      </c>
      <c r="S324" s="7">
        <f t="shared" si="265"/>
        <v>1273167.1390480245</v>
      </c>
      <c r="T324" s="7">
        <f t="shared" si="252"/>
        <v>213821.33365161196</v>
      </c>
      <c r="U324" s="7">
        <f t="shared" si="253"/>
        <v>1826145.805396412</v>
      </c>
      <c r="W324">
        <v>317</v>
      </c>
      <c r="X324" s="160">
        <v>54483</v>
      </c>
      <c r="Y324" s="7">
        <f t="shared" si="266"/>
        <v>213948.05636984025</v>
      </c>
      <c r="Z324" s="7">
        <f t="shared" si="286"/>
        <v>5626.5067525070672</v>
      </c>
      <c r="AA324" s="7">
        <f t="shared" si="254"/>
        <v>4200.1863767081322</v>
      </c>
      <c r="AB324" s="65">
        <f t="shared" si="267"/>
        <v>0.23558165180696949</v>
      </c>
      <c r="AC324" s="7">
        <f t="shared" si="268"/>
        <v>1426.3203757989352</v>
      </c>
      <c r="AD324" s="65">
        <f t="shared" si="255"/>
        <v>0.08</v>
      </c>
      <c r="AE324" s="7">
        <f t="shared" si="269"/>
        <v>557052.13000686828</v>
      </c>
      <c r="AF324" s="7">
        <f t="shared" si="287"/>
        <v>1226550.510537873</v>
      </c>
      <c r="AG324" s="7">
        <f t="shared" si="256"/>
        <v>209747.86999313213</v>
      </c>
      <c r="AH324" s="7">
        <f t="shared" si="257"/>
        <v>1783602.6405447414</v>
      </c>
      <c r="AJ324">
        <v>317</v>
      </c>
      <c r="AK324" s="160">
        <v>54483</v>
      </c>
      <c r="AL324" s="7">
        <f t="shared" si="288"/>
        <v>209817.83929314293</v>
      </c>
      <c r="AM324" s="7">
        <f t="shared" si="289"/>
        <v>5493.4490989467549</v>
      </c>
      <c r="AN324" s="7">
        <f t="shared" si="290"/>
        <v>4138.3755535118735</v>
      </c>
      <c r="AO324" s="65">
        <f t="shared" si="270"/>
        <v>0.23668391024063623</v>
      </c>
      <c r="AP324" s="7">
        <f t="shared" si="271"/>
        <v>1355.0735454348815</v>
      </c>
      <c r="AQ324" s="65">
        <f t="shared" si="272"/>
        <v>7.7499999999999999E-2</v>
      </c>
      <c r="AR324" s="7">
        <f t="shared" si="291"/>
        <v>561120.53626036877</v>
      </c>
      <c r="AS324" s="7">
        <f t="shared" si="292"/>
        <v>1180302.8281057519</v>
      </c>
      <c r="AT324" s="7">
        <f t="shared" si="273"/>
        <v>205679.46373963106</v>
      </c>
      <c r="AU324" s="7">
        <f t="shared" si="258"/>
        <v>1741423.3643661207</v>
      </c>
      <c r="AW324">
        <v>317</v>
      </c>
      <c r="AX324" s="160">
        <v>54483</v>
      </c>
      <c r="AY324" s="7">
        <f t="shared" si="293"/>
        <v>205693.72046651726</v>
      </c>
      <c r="AZ324" s="7">
        <f t="shared" si="294"/>
        <v>5361.5768515826985</v>
      </c>
      <c r="BA324" s="7">
        <f t="shared" si="295"/>
        <v>4075.9910986669656</v>
      </c>
      <c r="BB324" s="65">
        <f t="shared" si="274"/>
        <v>0.23778991926963294</v>
      </c>
      <c r="BC324" s="7">
        <f t="shared" si="275"/>
        <v>1285.5857529157329</v>
      </c>
      <c r="BD324" s="65">
        <f t="shared" si="276"/>
        <v>7.5000000000000011E-2</v>
      </c>
      <c r="BE324" s="7">
        <f t="shared" si="296"/>
        <v>565182.27063214965</v>
      </c>
      <c r="BF324" s="7">
        <f t="shared" si="297"/>
        <v>1134437.5913195668</v>
      </c>
      <c r="BG324" s="7">
        <f t="shared" si="277"/>
        <v>201617.72936785029</v>
      </c>
      <c r="BH324" s="7">
        <f t="shared" si="259"/>
        <v>1699619.8619517165</v>
      </c>
      <c r="BJ324">
        <v>317</v>
      </c>
      <c r="BK324" s="160">
        <v>54483</v>
      </c>
      <c r="BL324" s="7">
        <f t="shared" si="298"/>
        <v>201577.38180824459</v>
      </c>
      <c r="BM324" s="7">
        <f t="shared" si="299"/>
        <v>5230.927715470877</v>
      </c>
      <c r="BN324" s="7">
        <f t="shared" si="300"/>
        <v>4013.0643670460659</v>
      </c>
      <c r="BO324" s="65">
        <f t="shared" si="278"/>
        <v>0.23889968196115918</v>
      </c>
      <c r="BP324" s="7">
        <f t="shared" si="279"/>
        <v>1217.863348424811</v>
      </c>
      <c r="BQ324" s="65">
        <f t="shared" si="280"/>
        <v>7.2499999999999981E-2</v>
      </c>
      <c r="BR324" s="7">
        <f t="shared" si="301"/>
        <v>569235.68255880126</v>
      </c>
      <c r="BS324" s="7">
        <f t="shared" si="302"/>
        <v>1088968.4032454658</v>
      </c>
      <c r="BT324" s="7">
        <f t="shared" si="281"/>
        <v>197564.31744119854</v>
      </c>
      <c r="BU324" s="7">
        <f t="shared" si="260"/>
        <v>1658204.0858042671</v>
      </c>
      <c r="BW324">
        <v>317</v>
      </c>
      <c r="BX324" s="160">
        <v>54483</v>
      </c>
      <c r="BY324" s="7">
        <f t="shared" si="303"/>
        <v>197470.54039987893</v>
      </c>
      <c r="BZ324" s="7">
        <f t="shared" si="304"/>
        <v>5101.5395330339725</v>
      </c>
      <c r="CA324" s="7">
        <f t="shared" si="305"/>
        <v>3949.6280473680117</v>
      </c>
      <c r="CB324" s="65">
        <f t="shared" si="282"/>
        <v>0.24001320132329573</v>
      </c>
      <c r="CC324" s="7">
        <f t="shared" si="283"/>
        <v>1151.9114856659605</v>
      </c>
      <c r="CD324" s="65">
        <f t="shared" si="284"/>
        <v>7.0000000000000007E-2</v>
      </c>
      <c r="CE324" s="7">
        <f t="shared" si="306"/>
        <v>573279.08764748939</v>
      </c>
      <c r="CF324" s="7">
        <f t="shared" si="307"/>
        <v>1043908.944324279</v>
      </c>
      <c r="CG324" s="7">
        <f t="shared" si="285"/>
        <v>193520.9123525109</v>
      </c>
      <c r="CH324" s="7">
        <f t="shared" si="261"/>
        <v>1617188.0319717685</v>
      </c>
    </row>
    <row r="325" spans="10:86" x14ac:dyDescent="0.3">
      <c r="J325">
        <v>318</v>
      </c>
      <c r="K325" s="160">
        <v>54514</v>
      </c>
      <c r="L325" s="7">
        <f t="shared" si="262"/>
        <v>213821.33365161196</v>
      </c>
      <c r="M325" s="7">
        <f t="shared" si="263"/>
        <v>5760.7123198624959</v>
      </c>
      <c r="N325" s="7">
        <f t="shared" si="248"/>
        <v>4290.6906510076633</v>
      </c>
      <c r="O325" s="65">
        <f t="shared" si="249"/>
        <v>0.24080051757596826</v>
      </c>
      <c r="P325" s="7">
        <f t="shared" si="250"/>
        <v>1470.0216688548323</v>
      </c>
      <c r="Q325" s="65">
        <f t="shared" si="251"/>
        <v>8.2500000000000018E-2</v>
      </c>
      <c r="R325" s="7">
        <f t="shared" si="264"/>
        <v>557269.35699939507</v>
      </c>
      <c r="S325" s="7">
        <f t="shared" si="265"/>
        <v>1274637.1607168794</v>
      </c>
      <c r="T325" s="7">
        <f t="shared" si="252"/>
        <v>209530.64300060429</v>
      </c>
      <c r="U325" s="7">
        <f t="shared" si="253"/>
        <v>1831906.5177162746</v>
      </c>
      <c r="W325">
        <v>318</v>
      </c>
      <c r="X325" s="160">
        <v>54514</v>
      </c>
      <c r="Y325" s="7">
        <f t="shared" si="266"/>
        <v>209747.86999313213</v>
      </c>
      <c r="Z325" s="7">
        <f t="shared" si="286"/>
        <v>5626.5067525070672</v>
      </c>
      <c r="AA325" s="7">
        <f t="shared" si="254"/>
        <v>4228.1876192195195</v>
      </c>
      <c r="AB325" s="65">
        <f t="shared" si="267"/>
        <v>0.24190115223718639</v>
      </c>
      <c r="AC325" s="7">
        <f t="shared" si="268"/>
        <v>1398.3191332875476</v>
      </c>
      <c r="AD325" s="65">
        <f t="shared" si="255"/>
        <v>0.08</v>
      </c>
      <c r="AE325" s="7">
        <f t="shared" si="269"/>
        <v>561280.31762608781</v>
      </c>
      <c r="AF325" s="7">
        <f t="shared" si="287"/>
        <v>1227948.8296711606</v>
      </c>
      <c r="AG325" s="7">
        <f t="shared" si="256"/>
        <v>205519.6823739126</v>
      </c>
      <c r="AH325" s="7">
        <f t="shared" si="257"/>
        <v>1789229.1472972482</v>
      </c>
      <c r="AJ325">
        <v>318</v>
      </c>
      <c r="AK325" s="160">
        <v>54514</v>
      </c>
      <c r="AL325" s="7">
        <f t="shared" si="288"/>
        <v>205679.46373963106</v>
      </c>
      <c r="AM325" s="7">
        <f t="shared" si="289"/>
        <v>5493.4490989467549</v>
      </c>
      <c r="AN325" s="7">
        <f t="shared" si="290"/>
        <v>4165.102562294971</v>
      </c>
      <c r="AO325" s="65">
        <f t="shared" si="270"/>
        <v>0.24300545051406164</v>
      </c>
      <c r="AP325" s="7">
        <f t="shared" si="271"/>
        <v>1328.3465366517839</v>
      </c>
      <c r="AQ325" s="65">
        <f t="shared" si="272"/>
        <v>7.7499999999999999E-2</v>
      </c>
      <c r="AR325" s="7">
        <f t="shared" si="291"/>
        <v>565285.63882266369</v>
      </c>
      <c r="AS325" s="7">
        <f t="shared" si="292"/>
        <v>1181631.1746424036</v>
      </c>
      <c r="AT325" s="7">
        <f t="shared" si="273"/>
        <v>201514.36117733608</v>
      </c>
      <c r="AU325" s="7">
        <f t="shared" si="258"/>
        <v>1746916.8134650672</v>
      </c>
      <c r="AW325">
        <v>318</v>
      </c>
      <c r="AX325" s="160">
        <v>54514</v>
      </c>
      <c r="AY325" s="7">
        <f t="shared" si="293"/>
        <v>201617.72936785029</v>
      </c>
      <c r="AZ325" s="7">
        <f t="shared" si="294"/>
        <v>5361.5768515826985</v>
      </c>
      <c r="BA325" s="7">
        <f t="shared" si="295"/>
        <v>4101.4660430336344</v>
      </c>
      <c r="BB325" s="65">
        <f t="shared" si="274"/>
        <v>0.24411341537631553</v>
      </c>
      <c r="BC325" s="7">
        <f t="shared" si="275"/>
        <v>1260.1108085490641</v>
      </c>
      <c r="BD325" s="65">
        <f t="shared" si="276"/>
        <v>7.4999999999999997E-2</v>
      </c>
      <c r="BE325" s="7">
        <f t="shared" si="296"/>
        <v>569283.73667518329</v>
      </c>
      <c r="BF325" s="7">
        <f t="shared" si="297"/>
        <v>1135697.7021281158</v>
      </c>
      <c r="BG325" s="7">
        <f t="shared" si="277"/>
        <v>197516.26332481665</v>
      </c>
      <c r="BH325" s="7">
        <f t="shared" si="259"/>
        <v>1704981.4388032991</v>
      </c>
      <c r="BJ325">
        <v>318</v>
      </c>
      <c r="BK325" s="160">
        <v>54514</v>
      </c>
      <c r="BL325" s="7">
        <f t="shared" si="298"/>
        <v>197564.31744119854</v>
      </c>
      <c r="BM325" s="7">
        <f t="shared" si="299"/>
        <v>5230.927715470877</v>
      </c>
      <c r="BN325" s="7">
        <f t="shared" si="300"/>
        <v>4037.3099642636362</v>
      </c>
      <c r="BO325" s="65">
        <f t="shared" si="278"/>
        <v>0.24522504973897033</v>
      </c>
      <c r="BP325" s="7">
        <f t="shared" si="279"/>
        <v>1193.6177512072411</v>
      </c>
      <c r="BQ325" s="65">
        <f t="shared" si="280"/>
        <v>7.2499999999999995E-2</v>
      </c>
      <c r="BR325" s="7">
        <f t="shared" si="301"/>
        <v>573272.99252306484</v>
      </c>
      <c r="BS325" s="7">
        <f t="shared" si="302"/>
        <v>1090162.020996673</v>
      </c>
      <c r="BT325" s="7">
        <f t="shared" si="281"/>
        <v>193527.0074769349</v>
      </c>
      <c r="BU325" s="7">
        <f t="shared" si="260"/>
        <v>1663435.0135197379</v>
      </c>
      <c r="BW325">
        <v>318</v>
      </c>
      <c r="BX325" s="160">
        <v>54514</v>
      </c>
      <c r="BY325" s="7">
        <f t="shared" si="303"/>
        <v>193520.9123525109</v>
      </c>
      <c r="BZ325" s="7">
        <f t="shared" si="304"/>
        <v>5101.5395330339725</v>
      </c>
      <c r="CA325" s="7">
        <f t="shared" si="305"/>
        <v>3972.6675443109921</v>
      </c>
      <c r="CB325" s="65">
        <f t="shared" si="282"/>
        <v>0.24634035646180835</v>
      </c>
      <c r="CC325" s="7">
        <f t="shared" si="283"/>
        <v>1128.8719887229804</v>
      </c>
      <c r="CD325" s="65">
        <f t="shared" si="284"/>
        <v>7.0000000000000007E-2</v>
      </c>
      <c r="CE325" s="7">
        <f t="shared" si="306"/>
        <v>577251.75519180042</v>
      </c>
      <c r="CF325" s="7">
        <f t="shared" si="307"/>
        <v>1045037.8163130019</v>
      </c>
      <c r="CG325" s="7">
        <f t="shared" si="285"/>
        <v>189548.2448081999</v>
      </c>
      <c r="CH325" s="7">
        <f t="shared" si="261"/>
        <v>1622289.5715048024</v>
      </c>
    </row>
    <row r="326" spans="10:86" x14ac:dyDescent="0.3">
      <c r="J326">
        <v>319</v>
      </c>
      <c r="K326" s="160">
        <v>54544</v>
      </c>
      <c r="L326" s="7">
        <f t="shared" si="262"/>
        <v>209530.64300060429</v>
      </c>
      <c r="M326" s="7">
        <f t="shared" si="263"/>
        <v>5760.7123198624959</v>
      </c>
      <c r="N326" s="7">
        <f t="shared" si="248"/>
        <v>4320.1891492333416</v>
      </c>
      <c r="O326" s="65">
        <f t="shared" si="249"/>
        <v>0.24742094544448368</v>
      </c>
      <c r="P326" s="7">
        <f t="shared" si="250"/>
        <v>1440.5231706291545</v>
      </c>
      <c r="Q326" s="65">
        <f t="shared" si="251"/>
        <v>8.2500000000000004E-2</v>
      </c>
      <c r="R326" s="7">
        <f t="shared" si="264"/>
        <v>561589.54614862846</v>
      </c>
      <c r="S326" s="7">
        <f t="shared" si="265"/>
        <v>1276077.6838875085</v>
      </c>
      <c r="T326" s="7">
        <f t="shared" si="252"/>
        <v>205210.45385137096</v>
      </c>
      <c r="U326" s="7">
        <f t="shared" si="253"/>
        <v>1837667.2300361369</v>
      </c>
      <c r="W326">
        <v>319</v>
      </c>
      <c r="X326" s="160">
        <v>54544</v>
      </c>
      <c r="Y326" s="7">
        <f t="shared" si="266"/>
        <v>205519.6823739126</v>
      </c>
      <c r="Z326" s="7">
        <f t="shared" si="286"/>
        <v>5626.5067525070672</v>
      </c>
      <c r="AA326" s="7">
        <f t="shared" si="254"/>
        <v>4256.3755366809828</v>
      </c>
      <c r="AB326" s="65">
        <f t="shared" si="267"/>
        <v>0.24852367350026194</v>
      </c>
      <c r="AC326" s="7">
        <f t="shared" si="268"/>
        <v>1370.1312158260841</v>
      </c>
      <c r="AD326" s="65">
        <f t="shared" si="255"/>
        <v>0.08</v>
      </c>
      <c r="AE326" s="7">
        <f t="shared" si="269"/>
        <v>565536.69316276885</v>
      </c>
      <c r="AF326" s="7">
        <f t="shared" si="287"/>
        <v>1229318.9608869867</v>
      </c>
      <c r="AG326" s="7">
        <f t="shared" si="256"/>
        <v>201263.30683723162</v>
      </c>
      <c r="AH326" s="7">
        <f t="shared" si="257"/>
        <v>1794855.6540497555</v>
      </c>
      <c r="AJ326">
        <v>319</v>
      </c>
      <c r="AK326" s="160">
        <v>54544</v>
      </c>
      <c r="AL326" s="7">
        <f t="shared" si="288"/>
        <v>201514.36117733608</v>
      </c>
      <c r="AM326" s="7">
        <f t="shared" si="289"/>
        <v>5493.4490989467549</v>
      </c>
      <c r="AN326" s="7">
        <f t="shared" si="290"/>
        <v>4192.002183009793</v>
      </c>
      <c r="AO326" s="65">
        <f t="shared" si="270"/>
        <v>0.24962998121929941</v>
      </c>
      <c r="AP326" s="7">
        <f t="shared" si="271"/>
        <v>1301.4469159369621</v>
      </c>
      <c r="AQ326" s="65">
        <f t="shared" si="272"/>
        <v>7.7499999999999999E-2</v>
      </c>
      <c r="AR326" s="7">
        <f t="shared" si="291"/>
        <v>569477.64100567345</v>
      </c>
      <c r="AS326" s="7">
        <f t="shared" si="292"/>
        <v>1182932.6215583405</v>
      </c>
      <c r="AT326" s="7">
        <f t="shared" si="273"/>
        <v>197322.35899432629</v>
      </c>
      <c r="AU326" s="7">
        <f t="shared" si="258"/>
        <v>1752410.2625640139</v>
      </c>
      <c r="AW326">
        <v>319</v>
      </c>
      <c r="AX326" s="160">
        <v>54544</v>
      </c>
      <c r="AY326" s="7">
        <f t="shared" si="293"/>
        <v>197516.26332481665</v>
      </c>
      <c r="AZ326" s="7">
        <f t="shared" si="294"/>
        <v>5361.5768515826985</v>
      </c>
      <c r="BA326" s="7">
        <f t="shared" si="295"/>
        <v>4127.1002058025942</v>
      </c>
      <c r="BB326" s="65">
        <f t="shared" si="274"/>
        <v>0.25073987142105175</v>
      </c>
      <c r="BC326" s="7">
        <f t="shared" si="275"/>
        <v>1234.476645780104</v>
      </c>
      <c r="BD326" s="65">
        <f t="shared" si="276"/>
        <v>7.4999999999999997E-2</v>
      </c>
      <c r="BE326" s="7">
        <f t="shared" si="296"/>
        <v>573410.83688098588</v>
      </c>
      <c r="BF326" s="7">
        <f t="shared" si="297"/>
        <v>1136932.1787738958</v>
      </c>
      <c r="BG326" s="7">
        <f t="shared" si="277"/>
        <v>193389.16311901406</v>
      </c>
      <c r="BH326" s="7">
        <f t="shared" si="259"/>
        <v>1710343.0156548817</v>
      </c>
      <c r="BJ326">
        <v>319</v>
      </c>
      <c r="BK326" s="160">
        <v>54544</v>
      </c>
      <c r="BL326" s="7">
        <f t="shared" si="298"/>
        <v>193527.0074769349</v>
      </c>
      <c r="BM326" s="7">
        <f t="shared" si="299"/>
        <v>5230.927715470877</v>
      </c>
      <c r="BN326" s="7">
        <f t="shared" si="300"/>
        <v>4061.7020452977285</v>
      </c>
      <c r="BO326" s="65">
        <f t="shared" si="278"/>
        <v>0.25185334687398481</v>
      </c>
      <c r="BP326" s="7">
        <f t="shared" si="279"/>
        <v>1169.2256701731483</v>
      </c>
      <c r="BQ326" s="65">
        <f t="shared" si="280"/>
        <v>7.2499999999999995E-2</v>
      </c>
      <c r="BR326" s="7">
        <f t="shared" si="301"/>
        <v>577334.69456836255</v>
      </c>
      <c r="BS326" s="7">
        <f t="shared" si="302"/>
        <v>1091331.2466668461</v>
      </c>
      <c r="BT326" s="7">
        <f t="shared" si="281"/>
        <v>189465.30543163719</v>
      </c>
      <c r="BU326" s="7">
        <f t="shared" si="260"/>
        <v>1668665.9412352087</v>
      </c>
      <c r="BW326">
        <v>319</v>
      </c>
      <c r="BX326" s="160">
        <v>54544</v>
      </c>
      <c r="BY326" s="7">
        <f t="shared" si="303"/>
        <v>189548.2448081999</v>
      </c>
      <c r="BZ326" s="7">
        <f t="shared" si="304"/>
        <v>5101.5395330339725</v>
      </c>
      <c r="CA326" s="7">
        <f t="shared" si="305"/>
        <v>3995.8414383194731</v>
      </c>
      <c r="CB326" s="65">
        <f t="shared" si="282"/>
        <v>0.25297041029503298</v>
      </c>
      <c r="CC326" s="7">
        <f t="shared" si="283"/>
        <v>1105.6980947144996</v>
      </c>
      <c r="CD326" s="65">
        <f t="shared" si="284"/>
        <v>7.0000000000000007E-2</v>
      </c>
      <c r="CE326" s="7">
        <f t="shared" si="306"/>
        <v>581247.59663011984</v>
      </c>
      <c r="CF326" s="7">
        <f t="shared" si="307"/>
        <v>1046143.5144077165</v>
      </c>
      <c r="CG326" s="7">
        <f t="shared" si="285"/>
        <v>185552.40336988043</v>
      </c>
      <c r="CH326" s="7">
        <f t="shared" si="261"/>
        <v>1627391.1110378364</v>
      </c>
    </row>
    <row r="327" spans="10:86" x14ac:dyDescent="0.3">
      <c r="J327">
        <v>320</v>
      </c>
      <c r="K327" s="160">
        <v>54575</v>
      </c>
      <c r="L327" s="7">
        <f t="shared" si="262"/>
        <v>205210.45385137096</v>
      </c>
      <c r="M327" s="7">
        <f t="shared" si="263"/>
        <v>5760.7123198624959</v>
      </c>
      <c r="N327" s="7">
        <f t="shared" si="248"/>
        <v>4349.8904496343202</v>
      </c>
      <c r="O327" s="65">
        <f t="shared" si="249"/>
        <v>0.25436659982935428</v>
      </c>
      <c r="P327" s="7">
        <f t="shared" si="250"/>
        <v>1410.8218702281754</v>
      </c>
      <c r="Q327" s="65">
        <f t="shared" si="251"/>
        <v>8.2500000000000004E-2</v>
      </c>
      <c r="R327" s="7">
        <f t="shared" si="264"/>
        <v>565939.43659826275</v>
      </c>
      <c r="S327" s="7">
        <f t="shared" si="265"/>
        <v>1277488.5057577367</v>
      </c>
      <c r="T327" s="7">
        <f t="shared" si="252"/>
        <v>200860.56340173664</v>
      </c>
      <c r="U327" s="7">
        <f t="shared" si="253"/>
        <v>1843427.9423559995</v>
      </c>
      <c r="W327">
        <v>320</v>
      </c>
      <c r="X327" s="160">
        <v>54575</v>
      </c>
      <c r="Y327" s="7">
        <f t="shared" si="266"/>
        <v>201263.30683723162</v>
      </c>
      <c r="Z327" s="7">
        <f t="shared" si="286"/>
        <v>5626.5067525070672</v>
      </c>
      <c r="AA327" s="7">
        <f t="shared" si="254"/>
        <v>4284.7513735921893</v>
      </c>
      <c r="AB327" s="65">
        <f t="shared" si="267"/>
        <v>0.25547138865550362</v>
      </c>
      <c r="AC327" s="7">
        <f t="shared" si="268"/>
        <v>1341.7553789148776</v>
      </c>
      <c r="AD327" s="65">
        <f t="shared" si="255"/>
        <v>0.08</v>
      </c>
      <c r="AE327" s="7">
        <f t="shared" si="269"/>
        <v>569821.44453636103</v>
      </c>
      <c r="AF327" s="7">
        <f t="shared" si="287"/>
        <v>1230660.7162659015</v>
      </c>
      <c r="AG327" s="7">
        <f t="shared" si="256"/>
        <v>196978.55546363944</v>
      </c>
      <c r="AH327" s="7">
        <f t="shared" si="257"/>
        <v>1800482.1608022624</v>
      </c>
      <c r="AJ327">
        <v>320</v>
      </c>
      <c r="AK327" s="160">
        <v>54575</v>
      </c>
      <c r="AL327" s="7">
        <f t="shared" si="288"/>
        <v>197322.35899432629</v>
      </c>
      <c r="AM327" s="7">
        <f t="shared" si="289"/>
        <v>5493.4490989467549</v>
      </c>
      <c r="AN327" s="7">
        <f t="shared" si="290"/>
        <v>4219.0755304417307</v>
      </c>
      <c r="AO327" s="65">
        <f t="shared" si="270"/>
        <v>0.2565796730960252</v>
      </c>
      <c r="AP327" s="7">
        <f t="shared" si="271"/>
        <v>1274.373568505024</v>
      </c>
      <c r="AQ327" s="65">
        <f t="shared" si="272"/>
        <v>7.7499999999999999E-2</v>
      </c>
      <c r="AR327" s="7">
        <f t="shared" si="291"/>
        <v>573696.71653611516</v>
      </c>
      <c r="AS327" s="7">
        <f t="shared" si="292"/>
        <v>1184206.9951268455</v>
      </c>
      <c r="AT327" s="7">
        <f t="shared" si="273"/>
        <v>193103.28346388455</v>
      </c>
      <c r="AU327" s="7">
        <f t="shared" si="258"/>
        <v>1757903.7116629607</v>
      </c>
      <c r="AW327">
        <v>320</v>
      </c>
      <c r="AX327" s="160">
        <v>54575</v>
      </c>
      <c r="AY327" s="7">
        <f t="shared" si="293"/>
        <v>193389.16311901406</v>
      </c>
      <c r="AZ327" s="7">
        <f t="shared" si="294"/>
        <v>5361.5768515826985</v>
      </c>
      <c r="BA327" s="7">
        <f t="shared" si="295"/>
        <v>4152.8945820888603</v>
      </c>
      <c r="BB327" s="65">
        <f t="shared" si="274"/>
        <v>0.25769145582577146</v>
      </c>
      <c r="BC327" s="7">
        <f t="shared" si="275"/>
        <v>1208.6822694938378</v>
      </c>
      <c r="BD327" s="65">
        <f t="shared" si="276"/>
        <v>7.4999999999999997E-2</v>
      </c>
      <c r="BE327" s="7">
        <f t="shared" si="296"/>
        <v>577563.73146307468</v>
      </c>
      <c r="BF327" s="7">
        <f t="shared" si="297"/>
        <v>1138140.8610433897</v>
      </c>
      <c r="BG327" s="7">
        <f t="shared" si="277"/>
        <v>189236.2685369252</v>
      </c>
      <c r="BH327" s="7">
        <f t="shared" si="259"/>
        <v>1715704.5925064643</v>
      </c>
      <c r="BJ327">
        <v>320</v>
      </c>
      <c r="BK327" s="160">
        <v>54575</v>
      </c>
      <c r="BL327" s="7">
        <f t="shared" si="298"/>
        <v>189465.30543163719</v>
      </c>
      <c r="BM327" s="7">
        <f t="shared" si="299"/>
        <v>5230.927715470877</v>
      </c>
      <c r="BN327" s="7">
        <f t="shared" si="300"/>
        <v>4086.2414951547357</v>
      </c>
      <c r="BO327" s="65">
        <f t="shared" si="278"/>
        <v>0.25880673947214883</v>
      </c>
      <c r="BP327" s="7">
        <f t="shared" si="279"/>
        <v>1144.6862203161413</v>
      </c>
      <c r="BQ327" s="65">
        <f t="shared" si="280"/>
        <v>7.2499999999999995E-2</v>
      </c>
      <c r="BR327" s="7">
        <f t="shared" si="301"/>
        <v>581420.93606351723</v>
      </c>
      <c r="BS327" s="7">
        <f t="shared" si="302"/>
        <v>1092475.9328871623</v>
      </c>
      <c r="BT327" s="7">
        <f t="shared" si="281"/>
        <v>185379.06393648245</v>
      </c>
      <c r="BU327" s="7">
        <f t="shared" si="260"/>
        <v>1673896.8689506794</v>
      </c>
      <c r="BW327">
        <v>320</v>
      </c>
      <c r="BX327" s="160">
        <v>54575</v>
      </c>
      <c r="BY327" s="7">
        <f t="shared" si="303"/>
        <v>185552.40336988043</v>
      </c>
      <c r="BZ327" s="7">
        <f t="shared" si="304"/>
        <v>5101.5395330339725</v>
      </c>
      <c r="CA327" s="7">
        <f t="shared" si="305"/>
        <v>4019.1505133763367</v>
      </c>
      <c r="CB327" s="65">
        <f t="shared" si="282"/>
        <v>0.25992552661457408</v>
      </c>
      <c r="CC327" s="7">
        <f t="shared" si="283"/>
        <v>1082.3890196576358</v>
      </c>
      <c r="CD327" s="65">
        <f t="shared" si="284"/>
        <v>7.0000000000000007E-2</v>
      </c>
      <c r="CE327" s="7">
        <f t="shared" si="306"/>
        <v>585266.74714349618</v>
      </c>
      <c r="CF327" s="7">
        <f t="shared" si="307"/>
        <v>1047225.9034273741</v>
      </c>
      <c r="CG327" s="7">
        <f t="shared" si="285"/>
        <v>181533.25285650408</v>
      </c>
      <c r="CH327" s="7">
        <f t="shared" si="261"/>
        <v>1632492.6505708704</v>
      </c>
    </row>
    <row r="328" spans="10:86" x14ac:dyDescent="0.3">
      <c r="J328">
        <v>321</v>
      </c>
      <c r="K328" s="160">
        <v>54605</v>
      </c>
      <c r="L328" s="7">
        <f t="shared" si="262"/>
        <v>200860.56340173664</v>
      </c>
      <c r="M328" s="7">
        <f t="shared" si="263"/>
        <v>5760.7123198624959</v>
      </c>
      <c r="N328" s="7">
        <f t="shared" ref="N328:N367" si="308">M328-P328</f>
        <v>4379.7959464755568</v>
      </c>
      <c r="O328" s="65">
        <f t="shared" ref="O328:O367" si="309">(N328/L328)*12</f>
        <v>0.26166187362816223</v>
      </c>
      <c r="P328" s="7">
        <f t="shared" ref="P328:P367" si="310">L328*($K$3/12)</f>
        <v>1380.9163733869393</v>
      </c>
      <c r="Q328" s="65">
        <f t="shared" ref="Q328:Q367" si="311">(P328/L328)*12</f>
        <v>8.249999999999999E-2</v>
      </c>
      <c r="R328" s="7">
        <f t="shared" si="264"/>
        <v>570319.23254473833</v>
      </c>
      <c r="S328" s="7">
        <f t="shared" si="265"/>
        <v>1278869.4221311237</v>
      </c>
      <c r="T328" s="7">
        <f t="shared" ref="T328:T367" si="312">L328-N328</f>
        <v>196480.76745526108</v>
      </c>
      <c r="U328" s="7">
        <f t="shared" ref="U328:U367" si="313">R328+S328</f>
        <v>1849188.6546758621</v>
      </c>
      <c r="W328">
        <v>321</v>
      </c>
      <c r="X328" s="160">
        <v>54605</v>
      </c>
      <c r="Y328" s="7">
        <f t="shared" si="266"/>
        <v>196978.55546363944</v>
      </c>
      <c r="Z328" s="7">
        <f t="shared" si="286"/>
        <v>5626.5067525070672</v>
      </c>
      <c r="AA328" s="7">
        <f t="shared" ref="AA328:AA367" si="314">Z328-AC328</f>
        <v>4313.3163827494709</v>
      </c>
      <c r="AB328" s="65">
        <f t="shared" si="267"/>
        <v>0.26276868804913167</v>
      </c>
      <c r="AC328" s="7">
        <f t="shared" si="268"/>
        <v>1313.1903697575963</v>
      </c>
      <c r="AD328" s="65">
        <f t="shared" ref="AD328:AD367" si="315">(AC328/Y328)*12</f>
        <v>0.08</v>
      </c>
      <c r="AE328" s="7">
        <f t="shared" si="269"/>
        <v>574134.7609191105</v>
      </c>
      <c r="AF328" s="7">
        <f t="shared" si="287"/>
        <v>1231973.906635659</v>
      </c>
      <c r="AG328" s="7">
        <f t="shared" ref="AG328:AG367" si="316">Y328-AA328</f>
        <v>192665.23908088997</v>
      </c>
      <c r="AH328" s="7">
        <f t="shared" ref="AH328:AH367" si="317">AE328+AF328</f>
        <v>1806108.6675547697</v>
      </c>
      <c r="AJ328">
        <v>321</v>
      </c>
      <c r="AK328" s="160">
        <v>54605</v>
      </c>
      <c r="AL328" s="7">
        <f t="shared" si="288"/>
        <v>193103.28346388455</v>
      </c>
      <c r="AM328" s="7">
        <f t="shared" si="289"/>
        <v>5493.4490989467549</v>
      </c>
      <c r="AN328" s="7">
        <f t="shared" si="290"/>
        <v>4246.3237265758344</v>
      </c>
      <c r="AO328" s="65">
        <f t="shared" si="270"/>
        <v>0.26387891394109886</v>
      </c>
      <c r="AP328" s="7">
        <f t="shared" si="271"/>
        <v>1247.125372370921</v>
      </c>
      <c r="AQ328" s="65">
        <f t="shared" si="272"/>
        <v>7.7499999999999999E-2</v>
      </c>
      <c r="AR328" s="7">
        <f t="shared" si="291"/>
        <v>577943.04026269098</v>
      </c>
      <c r="AS328" s="7">
        <f t="shared" si="292"/>
        <v>1185454.1204992165</v>
      </c>
      <c r="AT328" s="7">
        <f t="shared" si="273"/>
        <v>188856.95973730873</v>
      </c>
      <c r="AU328" s="7">
        <f t="shared" ref="AU328:AU367" si="318">AR328+AS328</f>
        <v>1763397.1607619075</v>
      </c>
      <c r="AW328">
        <v>321</v>
      </c>
      <c r="AX328" s="160">
        <v>54605</v>
      </c>
      <c r="AY328" s="7">
        <f t="shared" si="293"/>
        <v>189236.2685369252</v>
      </c>
      <c r="AZ328" s="7">
        <f t="shared" si="294"/>
        <v>5361.5768515826985</v>
      </c>
      <c r="BA328" s="7">
        <f t="shared" si="295"/>
        <v>4178.850173226916</v>
      </c>
      <c r="BB328" s="65">
        <f t="shared" si="274"/>
        <v>0.26499255383984749</v>
      </c>
      <c r="BC328" s="7">
        <f t="shared" si="275"/>
        <v>1182.7266783557825</v>
      </c>
      <c r="BD328" s="65">
        <f t="shared" si="276"/>
        <v>7.5000000000000011E-2</v>
      </c>
      <c r="BE328" s="7">
        <f t="shared" si="296"/>
        <v>581742.58163630159</v>
      </c>
      <c r="BF328" s="7">
        <f t="shared" si="297"/>
        <v>1139323.5877217455</v>
      </c>
      <c r="BG328" s="7">
        <f t="shared" si="277"/>
        <v>185057.41836369829</v>
      </c>
      <c r="BH328" s="7">
        <f t="shared" ref="BH328:BH367" si="319">BE328+BF328</f>
        <v>1721066.1693580472</v>
      </c>
      <c r="BJ328">
        <v>321</v>
      </c>
      <c r="BK328" s="160">
        <v>54605</v>
      </c>
      <c r="BL328" s="7">
        <f t="shared" si="298"/>
        <v>185379.06393648245</v>
      </c>
      <c r="BM328" s="7">
        <f t="shared" si="299"/>
        <v>5230.927715470877</v>
      </c>
      <c r="BN328" s="7">
        <f t="shared" si="300"/>
        <v>4110.9292041879626</v>
      </c>
      <c r="BO328" s="65">
        <f t="shared" si="278"/>
        <v>0.26610961023709873</v>
      </c>
      <c r="BP328" s="7">
        <f t="shared" si="279"/>
        <v>1119.9985112829147</v>
      </c>
      <c r="BQ328" s="65">
        <f t="shared" si="280"/>
        <v>7.2499999999999995E-2</v>
      </c>
      <c r="BR328" s="7">
        <f t="shared" si="301"/>
        <v>585531.86526770517</v>
      </c>
      <c r="BS328" s="7">
        <f t="shared" si="302"/>
        <v>1093595.9313984453</v>
      </c>
      <c r="BT328" s="7">
        <f t="shared" si="281"/>
        <v>181268.13473229448</v>
      </c>
      <c r="BU328" s="7">
        <f t="shared" ref="BU328:BU367" si="320">BR328+BS328</f>
        <v>1679127.7966661504</v>
      </c>
      <c r="BW328">
        <v>321</v>
      </c>
      <c r="BX328" s="160">
        <v>54605</v>
      </c>
      <c r="BY328" s="7">
        <f t="shared" si="303"/>
        <v>181533.25285650408</v>
      </c>
      <c r="BZ328" s="7">
        <f t="shared" si="304"/>
        <v>5101.5395330339725</v>
      </c>
      <c r="CA328" s="7">
        <f t="shared" si="305"/>
        <v>4042.5955580376985</v>
      </c>
      <c r="CB328" s="65">
        <f t="shared" si="282"/>
        <v>0.26723008557996153</v>
      </c>
      <c r="CC328" s="7">
        <f t="shared" si="283"/>
        <v>1058.9439749962739</v>
      </c>
      <c r="CD328" s="65">
        <f t="shared" si="284"/>
        <v>7.0000000000000007E-2</v>
      </c>
      <c r="CE328" s="7">
        <f t="shared" si="306"/>
        <v>589309.34270153393</v>
      </c>
      <c r="CF328" s="7">
        <f t="shared" si="307"/>
        <v>1048284.8474023703</v>
      </c>
      <c r="CG328" s="7">
        <f t="shared" si="285"/>
        <v>177490.65729846639</v>
      </c>
      <c r="CH328" s="7">
        <f t="shared" ref="CH328:CH367" si="321">CE328+CF328</f>
        <v>1637594.1901039043</v>
      </c>
    </row>
    <row r="329" spans="10:86" x14ac:dyDescent="0.3">
      <c r="J329">
        <v>322</v>
      </c>
      <c r="K329" s="160">
        <v>54636</v>
      </c>
      <c r="L329" s="7">
        <f t="shared" ref="L329:L367" si="322">T328</f>
        <v>196480.76745526108</v>
      </c>
      <c r="M329" s="7">
        <f t="shared" ref="M329:M367" si="323">$L$8/((($N$4)-1)/($N$3*$N$4))</f>
        <v>5760.7123198624959</v>
      </c>
      <c r="N329" s="7">
        <f t="shared" si="308"/>
        <v>4409.9070436075763</v>
      </c>
      <c r="O329" s="65">
        <f t="shared" si="309"/>
        <v>0.26933366155209371</v>
      </c>
      <c r="P329" s="7">
        <f t="shared" si="310"/>
        <v>1350.80527625492</v>
      </c>
      <c r="Q329" s="65">
        <f t="shared" si="311"/>
        <v>8.2500000000000004E-2</v>
      </c>
      <c r="R329" s="7">
        <f t="shared" ref="R329:R367" si="324">R328+N329</f>
        <v>574729.13958834589</v>
      </c>
      <c r="S329" s="7">
        <f t="shared" ref="S329:S367" si="325">S328+P329</f>
        <v>1280220.2274073786</v>
      </c>
      <c r="T329" s="7">
        <f t="shared" si="312"/>
        <v>192070.8604116535</v>
      </c>
      <c r="U329" s="7">
        <f t="shared" si="313"/>
        <v>1854949.3669957244</v>
      </c>
      <c r="W329">
        <v>322</v>
      </c>
      <c r="X329" s="160">
        <v>54636</v>
      </c>
      <c r="Y329" s="7">
        <f t="shared" ref="Y329:Y367" si="326">AG328</f>
        <v>192665.23908088997</v>
      </c>
      <c r="Z329" s="7">
        <f t="shared" si="286"/>
        <v>5626.5067525070672</v>
      </c>
      <c r="AA329" s="7">
        <f t="shared" si="314"/>
        <v>4342.0718253011337</v>
      </c>
      <c r="AB329" s="65">
        <f t="shared" ref="AB329:AB367" si="327">(AA329/Y329)*12</f>
        <v>0.2704424635818064</v>
      </c>
      <c r="AC329" s="7">
        <f t="shared" ref="AC329:AC367" si="328">Y329*($X$3/12)</f>
        <v>1284.4349272059333</v>
      </c>
      <c r="AD329" s="65">
        <f t="shared" si="315"/>
        <v>0.08</v>
      </c>
      <c r="AE329" s="7">
        <f t="shared" ref="AE329:AE367" si="329">AE328+AA329</f>
        <v>578476.83274441166</v>
      </c>
      <c r="AF329" s="7">
        <f t="shared" si="287"/>
        <v>1233258.3415628651</v>
      </c>
      <c r="AG329" s="7">
        <f t="shared" si="316"/>
        <v>188323.16725558884</v>
      </c>
      <c r="AH329" s="7">
        <f t="shared" si="317"/>
        <v>1811735.1743072767</v>
      </c>
      <c r="AJ329">
        <v>322</v>
      </c>
      <c r="AK329" s="160">
        <v>54636</v>
      </c>
      <c r="AL329" s="7">
        <f t="shared" si="288"/>
        <v>188856.95973730873</v>
      </c>
      <c r="AM329" s="7">
        <f t="shared" si="289"/>
        <v>5493.4490989467549</v>
      </c>
      <c r="AN329" s="7">
        <f t="shared" si="290"/>
        <v>4273.7479006433023</v>
      </c>
      <c r="AO329" s="65">
        <f t="shared" ref="AO329:AO367" si="330">(AN329/AL329)*12</f>
        <v>0.27155459284664252</v>
      </c>
      <c r="AP329" s="7">
        <f t="shared" ref="AP329:AP367" si="331">AL329*($AK$3/12)</f>
        <v>1219.7011983034522</v>
      </c>
      <c r="AQ329" s="65">
        <f t="shared" ref="AQ329:AQ367" si="332">(AP329/AL329)*12</f>
        <v>7.7499999999999999E-2</v>
      </c>
      <c r="AR329" s="7">
        <f t="shared" si="291"/>
        <v>582216.78816333425</v>
      </c>
      <c r="AS329" s="7">
        <f t="shared" si="292"/>
        <v>1186673.8216975199</v>
      </c>
      <c r="AT329" s="7">
        <f t="shared" ref="AT329:AT367" si="333">AL329-AN329</f>
        <v>184583.21183666543</v>
      </c>
      <c r="AU329" s="7">
        <f t="shared" si="318"/>
        <v>1768890.6098608542</v>
      </c>
      <c r="AW329">
        <v>322</v>
      </c>
      <c r="AX329" s="160">
        <v>54636</v>
      </c>
      <c r="AY329" s="7">
        <f t="shared" si="293"/>
        <v>185057.41836369829</v>
      </c>
      <c r="AZ329" s="7">
        <f t="shared" si="294"/>
        <v>5361.5768515826985</v>
      </c>
      <c r="BA329" s="7">
        <f t="shared" si="295"/>
        <v>4204.9679868095845</v>
      </c>
      <c r="BB329" s="65">
        <f t="shared" ref="BB329:BB367" si="334">(BA329/AY329)*12</f>
        <v>0.27267005174872472</v>
      </c>
      <c r="BC329" s="7">
        <f t="shared" ref="BC329:BC367" si="335">AY329*($AX$3/12)</f>
        <v>1156.6088647731142</v>
      </c>
      <c r="BD329" s="65">
        <f t="shared" ref="BD329:BD367" si="336">(BC329/AY329)*12</f>
        <v>7.4999999999999997E-2</v>
      </c>
      <c r="BE329" s="7">
        <f t="shared" si="296"/>
        <v>585947.54962311115</v>
      </c>
      <c r="BF329" s="7">
        <f t="shared" si="297"/>
        <v>1140480.1965865185</v>
      </c>
      <c r="BG329" s="7">
        <f t="shared" ref="BG329:BG367" si="337">AY329-BA329</f>
        <v>180852.45037688871</v>
      </c>
      <c r="BH329" s="7">
        <f t="shared" si="319"/>
        <v>1726427.7462096298</v>
      </c>
      <c r="BJ329">
        <v>322</v>
      </c>
      <c r="BK329" s="160">
        <v>54636</v>
      </c>
      <c r="BL329" s="7">
        <f t="shared" si="298"/>
        <v>181268.13473229448</v>
      </c>
      <c r="BM329" s="7">
        <f t="shared" si="299"/>
        <v>5230.927715470877</v>
      </c>
      <c r="BN329" s="7">
        <f t="shared" si="300"/>
        <v>4135.7660681299312</v>
      </c>
      <c r="BO329" s="65">
        <f t="shared" ref="BO329:BO367" si="338">(BN329/BL329)*12</f>
        <v>0.273788842649338</v>
      </c>
      <c r="BP329" s="7">
        <f t="shared" ref="BP329:BP367" si="339">BL329*($BK$3/12)</f>
        <v>1095.1616473409458</v>
      </c>
      <c r="BQ329" s="65">
        <f t="shared" ref="BQ329:BQ367" si="340">(BP329/BL329)*12</f>
        <v>7.2499999999999995E-2</v>
      </c>
      <c r="BR329" s="7">
        <f t="shared" si="301"/>
        <v>589667.63133583509</v>
      </c>
      <c r="BS329" s="7">
        <f t="shared" si="302"/>
        <v>1094691.0930457863</v>
      </c>
      <c r="BT329" s="7">
        <f t="shared" ref="BT329:BT367" si="341">BL329-BN329</f>
        <v>177132.36866416456</v>
      </c>
      <c r="BU329" s="7">
        <f t="shared" si="320"/>
        <v>1684358.7243816215</v>
      </c>
      <c r="BW329">
        <v>322</v>
      </c>
      <c r="BX329" s="160">
        <v>54636</v>
      </c>
      <c r="BY329" s="7">
        <f t="shared" si="303"/>
        <v>177490.65729846639</v>
      </c>
      <c r="BZ329" s="7">
        <f t="shared" si="304"/>
        <v>5101.5395330339725</v>
      </c>
      <c r="CA329" s="7">
        <f t="shared" si="305"/>
        <v>4066.1773654595854</v>
      </c>
      <c r="CB329" s="65">
        <f t="shared" ref="CB329:CB367" si="342">(CA329/BY329)*12</f>
        <v>0.2749109678683726</v>
      </c>
      <c r="CC329" s="7">
        <f t="shared" ref="CC329:CC367" si="343">BY329*($BX$3/12)</f>
        <v>1035.3621675743873</v>
      </c>
      <c r="CD329" s="65">
        <f t="shared" ref="CD329:CD367" si="344">(CC329/BY329)*12</f>
        <v>7.0000000000000007E-2</v>
      </c>
      <c r="CE329" s="7">
        <f t="shared" si="306"/>
        <v>593375.52006699354</v>
      </c>
      <c r="CF329" s="7">
        <f t="shared" si="307"/>
        <v>1049320.2095699448</v>
      </c>
      <c r="CG329" s="7">
        <f t="shared" ref="CG329:CG367" si="345">BY329-CA329</f>
        <v>173424.47993300681</v>
      </c>
      <c r="CH329" s="7">
        <f t="shared" si="321"/>
        <v>1642695.7296369383</v>
      </c>
    </row>
    <row r="330" spans="10:86" x14ac:dyDescent="0.3">
      <c r="J330">
        <v>323</v>
      </c>
      <c r="K330" s="160">
        <v>54667</v>
      </c>
      <c r="L330" s="7">
        <f t="shared" si="322"/>
        <v>192070.8604116535</v>
      </c>
      <c r="M330" s="7">
        <f t="shared" si="323"/>
        <v>5760.7123198624959</v>
      </c>
      <c r="N330" s="7">
        <f t="shared" si="308"/>
        <v>4440.2251545323779</v>
      </c>
      <c r="O330" s="65">
        <f t="shared" si="309"/>
        <v>0.27741168931190835</v>
      </c>
      <c r="P330" s="7">
        <f t="shared" si="310"/>
        <v>1320.4871653301177</v>
      </c>
      <c r="Q330" s="65">
        <f t="shared" si="311"/>
        <v>8.249999999999999E-2</v>
      </c>
      <c r="R330" s="7">
        <f t="shared" si="324"/>
        <v>579169.36474287824</v>
      </c>
      <c r="S330" s="7">
        <f t="shared" si="325"/>
        <v>1281540.7145727088</v>
      </c>
      <c r="T330" s="7">
        <f t="shared" si="312"/>
        <v>187630.63525712112</v>
      </c>
      <c r="U330" s="7">
        <f t="shared" si="313"/>
        <v>1860710.0793155869</v>
      </c>
      <c r="W330">
        <v>323</v>
      </c>
      <c r="X330" s="160">
        <v>54667</v>
      </c>
      <c r="Y330" s="7">
        <f t="shared" si="326"/>
        <v>188323.16725558884</v>
      </c>
      <c r="Z330" s="7">
        <f t="shared" ref="Z330:Z367" si="346">Z329</f>
        <v>5626.5067525070672</v>
      </c>
      <c r="AA330" s="7">
        <f t="shared" si="314"/>
        <v>4371.0189708031412</v>
      </c>
      <c r="AB330" s="65">
        <f t="shared" si="327"/>
        <v>0.27852243786050213</v>
      </c>
      <c r="AC330" s="7">
        <f t="shared" si="328"/>
        <v>1255.4877817039257</v>
      </c>
      <c r="AD330" s="65">
        <f t="shared" si="315"/>
        <v>8.0000000000000016E-2</v>
      </c>
      <c r="AE330" s="7">
        <f t="shared" si="329"/>
        <v>582847.85171521478</v>
      </c>
      <c r="AF330" s="7">
        <f t="shared" ref="AF330:AF367" si="347">AF329+AC330</f>
        <v>1234513.829344569</v>
      </c>
      <c r="AG330" s="7">
        <f t="shared" si="316"/>
        <v>183952.14828478568</v>
      </c>
      <c r="AH330" s="7">
        <f t="shared" si="317"/>
        <v>1817361.6810597838</v>
      </c>
      <c r="AJ330">
        <v>323</v>
      </c>
      <c r="AK330" s="160">
        <v>54667</v>
      </c>
      <c r="AL330" s="7">
        <f t="shared" ref="AL330:AL367" si="348">AT329</f>
        <v>184583.21183666543</v>
      </c>
      <c r="AM330" s="7">
        <f t="shared" ref="AM330:AM367" si="349">AM329</f>
        <v>5493.4490989467549</v>
      </c>
      <c r="AN330" s="7">
        <f t="shared" ref="AN330:AN367" si="350">AM330-AP330</f>
        <v>4301.3491891682906</v>
      </c>
      <c r="AO330" s="65">
        <f t="shared" si="330"/>
        <v>0.27963642931781779</v>
      </c>
      <c r="AP330" s="7">
        <f t="shared" si="331"/>
        <v>1192.0999097784643</v>
      </c>
      <c r="AQ330" s="65">
        <f t="shared" si="332"/>
        <v>7.7499999999999999E-2</v>
      </c>
      <c r="AR330" s="7">
        <f t="shared" ref="AR330:AR367" si="351">AR329+AN330</f>
        <v>586518.13735250256</v>
      </c>
      <c r="AS330" s="7">
        <f t="shared" ref="AS330:AS367" si="352">AS329+AP330</f>
        <v>1187865.9216072983</v>
      </c>
      <c r="AT330" s="7">
        <f t="shared" si="333"/>
        <v>180281.86264749715</v>
      </c>
      <c r="AU330" s="7">
        <f t="shared" si="318"/>
        <v>1774384.0589598008</v>
      </c>
      <c r="AW330">
        <v>323</v>
      </c>
      <c r="AX330" s="160">
        <v>54667</v>
      </c>
      <c r="AY330" s="7">
        <f t="shared" ref="AY330:AY367" si="353">BG329</f>
        <v>180852.45037688871</v>
      </c>
      <c r="AZ330" s="7">
        <f t="shared" ref="AZ330:AZ367" si="354">AZ329</f>
        <v>5361.5768515826985</v>
      </c>
      <c r="BA330" s="7">
        <f t="shared" ref="BA330:BA367" si="355">AZ330-BC330</f>
        <v>4231.2490367271439</v>
      </c>
      <c r="BB330" s="65">
        <f t="shared" si="334"/>
        <v>0.28075366595759604</v>
      </c>
      <c r="BC330" s="7">
        <f t="shared" si="335"/>
        <v>1130.3278148555544</v>
      </c>
      <c r="BD330" s="65">
        <f t="shared" si="336"/>
        <v>7.4999999999999997E-2</v>
      </c>
      <c r="BE330" s="7">
        <f t="shared" ref="BE330:BE367" si="356">BE329+BA330</f>
        <v>590178.79865983827</v>
      </c>
      <c r="BF330" s="7">
        <f t="shared" ref="BF330:BF367" si="357">BF329+BC330</f>
        <v>1141610.5244013742</v>
      </c>
      <c r="BG330" s="7">
        <f t="shared" si="337"/>
        <v>176621.20134016155</v>
      </c>
      <c r="BH330" s="7">
        <f t="shared" si="319"/>
        <v>1731789.3230612124</v>
      </c>
      <c r="BJ330">
        <v>323</v>
      </c>
      <c r="BK330" s="160">
        <v>54667</v>
      </c>
      <c r="BL330" s="7">
        <f t="shared" ref="BL330:BL367" si="358">BT329</f>
        <v>177132.36866416456</v>
      </c>
      <c r="BM330" s="7">
        <f t="shared" ref="BM330:BM367" si="359">BM329</f>
        <v>5230.927715470877</v>
      </c>
      <c r="BN330" s="7">
        <f t="shared" ref="BN330:BN367" si="360">BM330-BP330</f>
        <v>4160.7529881248829</v>
      </c>
      <c r="BO330" s="65">
        <f t="shared" si="338"/>
        <v>0.28187415001581062</v>
      </c>
      <c r="BP330" s="7">
        <f t="shared" si="339"/>
        <v>1070.1747273459941</v>
      </c>
      <c r="BQ330" s="65">
        <f t="shared" si="340"/>
        <v>7.2499999999999995E-2</v>
      </c>
      <c r="BR330" s="7">
        <f t="shared" ref="BR330:BR367" si="361">BR329+BN330</f>
        <v>593828.38432395994</v>
      </c>
      <c r="BS330" s="7">
        <f t="shared" ref="BS330:BS367" si="362">BS329+BP330</f>
        <v>1095761.2677731323</v>
      </c>
      <c r="BT330" s="7">
        <f t="shared" si="341"/>
        <v>172971.61567603968</v>
      </c>
      <c r="BU330" s="7">
        <f t="shared" si="320"/>
        <v>1689589.6520970922</v>
      </c>
      <c r="BW330">
        <v>323</v>
      </c>
      <c r="BX330" s="160">
        <v>54667</v>
      </c>
      <c r="BY330" s="7">
        <f t="shared" ref="BY330:BY367" si="363">CG329</f>
        <v>173424.47993300681</v>
      </c>
      <c r="BZ330" s="7">
        <f t="shared" ref="BZ330:BZ367" si="364">BZ329</f>
        <v>5101.5395330339725</v>
      </c>
      <c r="CA330" s="7">
        <f t="shared" ref="CA330:CA367" si="365">BZ330-CC330</f>
        <v>4089.8967334247659</v>
      </c>
      <c r="CB330" s="65">
        <f t="shared" si="342"/>
        <v>0.28299788369010026</v>
      </c>
      <c r="CC330" s="7">
        <f t="shared" si="343"/>
        <v>1011.6427996092065</v>
      </c>
      <c r="CD330" s="65">
        <f t="shared" si="344"/>
        <v>7.0000000000000007E-2</v>
      </c>
      <c r="CE330" s="7">
        <f t="shared" ref="CE330:CE367" si="366">CE329+CA330</f>
        <v>597465.41680041829</v>
      </c>
      <c r="CF330" s="7">
        <f t="shared" ref="CF330:CF367" si="367">CF329+CC330</f>
        <v>1050331.8523695539</v>
      </c>
      <c r="CG330" s="7">
        <f t="shared" si="345"/>
        <v>169334.58319958203</v>
      </c>
      <c r="CH330" s="7">
        <f t="shared" si="321"/>
        <v>1647797.2691699723</v>
      </c>
    </row>
    <row r="331" spans="10:86" x14ac:dyDescent="0.3">
      <c r="J331">
        <v>324</v>
      </c>
      <c r="K331" s="160">
        <v>54697</v>
      </c>
      <c r="L331" s="7">
        <f t="shared" si="322"/>
        <v>187630.63525712112</v>
      </c>
      <c r="M331" s="7">
        <f t="shared" si="323"/>
        <v>5760.7123198624959</v>
      </c>
      <c r="N331" s="7">
        <f t="shared" si="308"/>
        <v>4470.7517024697881</v>
      </c>
      <c r="O331" s="65">
        <f t="shared" si="309"/>
        <v>0.28592889618541822</v>
      </c>
      <c r="P331" s="7">
        <f t="shared" si="310"/>
        <v>1289.9606173927077</v>
      </c>
      <c r="Q331" s="65">
        <f t="shared" si="311"/>
        <v>8.2500000000000004E-2</v>
      </c>
      <c r="R331" s="7">
        <f t="shared" si="324"/>
        <v>583640.11644534802</v>
      </c>
      <c r="S331" s="7">
        <f t="shared" si="325"/>
        <v>1282830.6751901016</v>
      </c>
      <c r="T331" s="7">
        <f t="shared" si="312"/>
        <v>183159.88355465134</v>
      </c>
      <c r="U331" s="7">
        <f t="shared" si="313"/>
        <v>1866470.7916354495</v>
      </c>
      <c r="W331">
        <v>324</v>
      </c>
      <c r="X331" s="160">
        <v>54697</v>
      </c>
      <c r="Y331" s="7">
        <f t="shared" si="326"/>
        <v>183952.14828478568</v>
      </c>
      <c r="Z331" s="7">
        <f t="shared" si="346"/>
        <v>5626.5067525070672</v>
      </c>
      <c r="AA331" s="7">
        <f t="shared" si="314"/>
        <v>4400.1590972751628</v>
      </c>
      <c r="AB331" s="65">
        <f t="shared" si="327"/>
        <v>0.28704154672636184</v>
      </c>
      <c r="AC331" s="7">
        <f t="shared" si="328"/>
        <v>1226.3476552319046</v>
      </c>
      <c r="AD331" s="65">
        <f t="shared" si="315"/>
        <v>0.08</v>
      </c>
      <c r="AE331" s="7">
        <f t="shared" si="329"/>
        <v>587248.0108124899</v>
      </c>
      <c r="AF331" s="7">
        <f t="shared" si="347"/>
        <v>1235740.1769998008</v>
      </c>
      <c r="AG331" s="7">
        <f t="shared" si="316"/>
        <v>179551.98918751051</v>
      </c>
      <c r="AH331" s="7">
        <f t="shared" si="317"/>
        <v>1822988.1878122906</v>
      </c>
      <c r="AJ331">
        <v>324</v>
      </c>
      <c r="AK331" s="160">
        <v>54697</v>
      </c>
      <c r="AL331" s="7">
        <f t="shared" si="348"/>
        <v>180281.86264749715</v>
      </c>
      <c r="AM331" s="7">
        <f t="shared" si="349"/>
        <v>5493.4490989467549</v>
      </c>
      <c r="AN331" s="7">
        <f t="shared" si="350"/>
        <v>4329.1287360150027</v>
      </c>
      <c r="AO331" s="65">
        <f t="shared" si="330"/>
        <v>0.28815735576105245</v>
      </c>
      <c r="AP331" s="7">
        <f t="shared" si="331"/>
        <v>1164.3203629317525</v>
      </c>
      <c r="AQ331" s="65">
        <f t="shared" si="332"/>
        <v>7.7499999999999999E-2</v>
      </c>
      <c r="AR331" s="7">
        <f t="shared" si="351"/>
        <v>590847.26608851762</v>
      </c>
      <c r="AS331" s="7">
        <f t="shared" si="352"/>
        <v>1189030.2419702301</v>
      </c>
      <c r="AT331" s="7">
        <f t="shared" si="333"/>
        <v>175952.73391148215</v>
      </c>
      <c r="AU331" s="7">
        <f t="shared" si="318"/>
        <v>1779877.5080587477</v>
      </c>
      <c r="AW331">
        <v>324</v>
      </c>
      <c r="AX331" s="160">
        <v>54697</v>
      </c>
      <c r="AY331" s="7">
        <f t="shared" si="353"/>
        <v>176621.20134016155</v>
      </c>
      <c r="AZ331" s="7">
        <f t="shared" si="354"/>
        <v>5361.5768515826985</v>
      </c>
      <c r="BA331" s="7">
        <f t="shared" si="355"/>
        <v>4257.6943432066892</v>
      </c>
      <c r="BB331" s="65">
        <f t="shared" si="334"/>
        <v>0.28927632543999959</v>
      </c>
      <c r="BC331" s="7">
        <f t="shared" si="335"/>
        <v>1103.8825083760096</v>
      </c>
      <c r="BD331" s="65">
        <f t="shared" si="336"/>
        <v>7.4999999999999997E-2</v>
      </c>
      <c r="BE331" s="7">
        <f t="shared" si="356"/>
        <v>594436.49300304498</v>
      </c>
      <c r="BF331" s="7">
        <f t="shared" si="357"/>
        <v>1142714.4069097501</v>
      </c>
      <c r="BG331" s="7">
        <f t="shared" si="337"/>
        <v>172363.50699695488</v>
      </c>
      <c r="BH331" s="7">
        <f t="shared" si="319"/>
        <v>1737150.8999127951</v>
      </c>
      <c r="BJ331">
        <v>324</v>
      </c>
      <c r="BK331" s="160">
        <v>54697</v>
      </c>
      <c r="BL331" s="7">
        <f t="shared" si="358"/>
        <v>172971.61567603968</v>
      </c>
      <c r="BM331" s="7">
        <f t="shared" si="359"/>
        <v>5230.927715470877</v>
      </c>
      <c r="BN331" s="7">
        <f t="shared" si="360"/>
        <v>4185.890870761471</v>
      </c>
      <c r="BO331" s="65">
        <f t="shared" si="338"/>
        <v>0.29039845787886509</v>
      </c>
      <c r="BP331" s="7">
        <f t="shared" si="339"/>
        <v>1045.0368447094063</v>
      </c>
      <c r="BQ331" s="65">
        <f t="shared" si="340"/>
        <v>7.2499999999999981E-2</v>
      </c>
      <c r="BR331" s="7">
        <f t="shared" si="361"/>
        <v>598014.27519472141</v>
      </c>
      <c r="BS331" s="7">
        <f t="shared" si="362"/>
        <v>1096806.3046178417</v>
      </c>
      <c r="BT331" s="7">
        <f t="shared" si="341"/>
        <v>168785.72480527821</v>
      </c>
      <c r="BU331" s="7">
        <f t="shared" si="320"/>
        <v>1694820.579812563</v>
      </c>
      <c r="BW331">
        <v>324</v>
      </c>
      <c r="BX331" s="160">
        <v>54697</v>
      </c>
      <c r="BY331" s="7">
        <f t="shared" si="363"/>
        <v>169334.58319958203</v>
      </c>
      <c r="BZ331" s="7">
        <f t="shared" si="364"/>
        <v>5101.5395330339725</v>
      </c>
      <c r="CA331" s="7">
        <f t="shared" si="365"/>
        <v>4113.7544643697438</v>
      </c>
      <c r="CB331" s="65">
        <f t="shared" si="342"/>
        <v>0.29152375515788187</v>
      </c>
      <c r="CC331" s="7">
        <f t="shared" si="343"/>
        <v>987.78506866422856</v>
      </c>
      <c r="CD331" s="65">
        <f t="shared" si="344"/>
        <v>7.0000000000000007E-2</v>
      </c>
      <c r="CE331" s="7">
        <f t="shared" si="366"/>
        <v>601579.17126478802</v>
      </c>
      <c r="CF331" s="7">
        <f t="shared" si="367"/>
        <v>1051319.6374382181</v>
      </c>
      <c r="CG331" s="7">
        <f t="shared" si="345"/>
        <v>165220.8287352123</v>
      </c>
      <c r="CH331" s="7">
        <f t="shared" si="321"/>
        <v>1652898.8087030062</v>
      </c>
    </row>
    <row r="332" spans="10:86" x14ac:dyDescent="0.3">
      <c r="J332">
        <v>325</v>
      </c>
      <c r="K332" s="160">
        <v>54728</v>
      </c>
      <c r="L332" s="7">
        <f t="shared" si="322"/>
        <v>183159.88355465134</v>
      </c>
      <c r="M332" s="7">
        <f t="shared" si="323"/>
        <v>5760.7123198624959</v>
      </c>
      <c r="N332" s="7">
        <f t="shared" si="308"/>
        <v>4501.4881204242683</v>
      </c>
      <c r="O332" s="65">
        <f t="shared" si="309"/>
        <v>0.29492188134621383</v>
      </c>
      <c r="P332" s="7">
        <f t="shared" si="310"/>
        <v>1259.224199438228</v>
      </c>
      <c r="Q332" s="65">
        <f t="shared" si="311"/>
        <v>8.2500000000000004E-2</v>
      </c>
      <c r="R332" s="7">
        <f t="shared" si="324"/>
        <v>588141.60456577223</v>
      </c>
      <c r="S332" s="7">
        <f t="shared" si="325"/>
        <v>1284089.8993895398</v>
      </c>
      <c r="T332" s="7">
        <f t="shared" si="312"/>
        <v>178658.39543422707</v>
      </c>
      <c r="U332" s="7">
        <f t="shared" si="313"/>
        <v>1872231.5039553121</v>
      </c>
      <c r="W332">
        <v>325</v>
      </c>
      <c r="X332" s="160">
        <v>54728</v>
      </c>
      <c r="Y332" s="7">
        <f t="shared" si="326"/>
        <v>179551.98918751051</v>
      </c>
      <c r="Z332" s="7">
        <f t="shared" si="346"/>
        <v>5626.5067525070672</v>
      </c>
      <c r="AA332" s="7">
        <f t="shared" si="314"/>
        <v>4429.493491256997</v>
      </c>
      <c r="AB332" s="65">
        <f t="shared" si="327"/>
        <v>0.29603638553719408</v>
      </c>
      <c r="AC332" s="7">
        <f t="shared" si="328"/>
        <v>1197.0132612500702</v>
      </c>
      <c r="AD332" s="65">
        <f t="shared" si="315"/>
        <v>0.08</v>
      </c>
      <c r="AE332" s="7">
        <f t="shared" si="329"/>
        <v>591677.50430374686</v>
      </c>
      <c r="AF332" s="7">
        <f t="shared" si="347"/>
        <v>1236937.1902610508</v>
      </c>
      <c r="AG332" s="7">
        <f t="shared" si="316"/>
        <v>175122.49569625352</v>
      </c>
      <c r="AH332" s="7">
        <f t="shared" si="317"/>
        <v>1828614.6945647977</v>
      </c>
      <c r="AJ332">
        <v>325</v>
      </c>
      <c r="AK332" s="160">
        <v>54728</v>
      </c>
      <c r="AL332" s="7">
        <f t="shared" si="348"/>
        <v>175952.73391148215</v>
      </c>
      <c r="AM332" s="7">
        <f t="shared" si="349"/>
        <v>5493.4490989467549</v>
      </c>
      <c r="AN332" s="7">
        <f t="shared" si="350"/>
        <v>4357.0876924350996</v>
      </c>
      <c r="AO332" s="65">
        <f t="shared" si="330"/>
        <v>0.29715396372030584</v>
      </c>
      <c r="AP332" s="7">
        <f t="shared" si="331"/>
        <v>1136.3614065116556</v>
      </c>
      <c r="AQ332" s="65">
        <f t="shared" si="332"/>
        <v>7.7499999999999999E-2</v>
      </c>
      <c r="AR332" s="7">
        <f t="shared" si="351"/>
        <v>595204.35378095275</v>
      </c>
      <c r="AS332" s="7">
        <f t="shared" si="352"/>
        <v>1190166.6033767418</v>
      </c>
      <c r="AT332" s="7">
        <f t="shared" si="333"/>
        <v>171595.64621904705</v>
      </c>
      <c r="AU332" s="7">
        <f t="shared" si="318"/>
        <v>1785370.9571576945</v>
      </c>
      <c r="AW332">
        <v>325</v>
      </c>
      <c r="AX332" s="160">
        <v>54728</v>
      </c>
      <c r="AY332" s="7">
        <f t="shared" si="353"/>
        <v>172363.50699695488</v>
      </c>
      <c r="AZ332" s="7">
        <f t="shared" si="354"/>
        <v>5361.5768515826985</v>
      </c>
      <c r="BA332" s="7">
        <f t="shared" si="355"/>
        <v>4284.3049328517309</v>
      </c>
      <c r="BB332" s="65">
        <f t="shared" si="334"/>
        <v>0.2982746179278486</v>
      </c>
      <c r="BC332" s="7">
        <f t="shared" si="335"/>
        <v>1077.2719187309679</v>
      </c>
      <c r="BD332" s="65">
        <f t="shared" si="336"/>
        <v>7.4999999999999997E-2</v>
      </c>
      <c r="BE332" s="7">
        <f t="shared" si="356"/>
        <v>598720.79793589667</v>
      </c>
      <c r="BF332" s="7">
        <f t="shared" si="357"/>
        <v>1143791.6788284811</v>
      </c>
      <c r="BG332" s="7">
        <f t="shared" si="337"/>
        <v>168079.20206410316</v>
      </c>
      <c r="BH332" s="7">
        <f t="shared" si="319"/>
        <v>1742512.4767643777</v>
      </c>
      <c r="BJ332">
        <v>325</v>
      </c>
      <c r="BK332" s="160">
        <v>54728</v>
      </c>
      <c r="BL332" s="7">
        <f t="shared" si="358"/>
        <v>168785.72480527821</v>
      </c>
      <c r="BM332" s="7">
        <f t="shared" si="359"/>
        <v>5230.927715470877</v>
      </c>
      <c r="BN332" s="7">
        <f t="shared" si="360"/>
        <v>4211.1806281056543</v>
      </c>
      <c r="BO332" s="65">
        <f t="shared" si="338"/>
        <v>0.29939835016004601</v>
      </c>
      <c r="BP332" s="7">
        <f t="shared" si="339"/>
        <v>1019.7470873652225</v>
      </c>
      <c r="BQ332" s="65">
        <f t="shared" si="340"/>
        <v>7.2499999999999995E-2</v>
      </c>
      <c r="BR332" s="7">
        <f t="shared" si="361"/>
        <v>602225.45582282706</v>
      </c>
      <c r="BS332" s="7">
        <f t="shared" si="362"/>
        <v>1097826.051705207</v>
      </c>
      <c r="BT332" s="7">
        <f t="shared" si="341"/>
        <v>164574.54417717256</v>
      </c>
      <c r="BU332" s="7">
        <f t="shared" si="320"/>
        <v>1700051.507528034</v>
      </c>
      <c r="BW332">
        <v>325</v>
      </c>
      <c r="BX332" s="160">
        <v>54728</v>
      </c>
      <c r="BY332" s="7">
        <f t="shared" si="363"/>
        <v>165220.8287352123</v>
      </c>
      <c r="BZ332" s="7">
        <f t="shared" si="364"/>
        <v>5101.5395330339725</v>
      </c>
      <c r="CA332" s="7">
        <f t="shared" si="365"/>
        <v>4137.7513654119011</v>
      </c>
      <c r="CB332" s="65">
        <f t="shared" si="342"/>
        <v>0.30052516238444837</v>
      </c>
      <c r="CC332" s="7">
        <f t="shared" si="343"/>
        <v>963.7881676220718</v>
      </c>
      <c r="CD332" s="65">
        <f t="shared" si="344"/>
        <v>7.0000000000000007E-2</v>
      </c>
      <c r="CE332" s="7">
        <f t="shared" si="366"/>
        <v>605716.92263019993</v>
      </c>
      <c r="CF332" s="7">
        <f t="shared" si="367"/>
        <v>1052283.4256058403</v>
      </c>
      <c r="CG332" s="7">
        <f t="shared" si="345"/>
        <v>161083.07736980039</v>
      </c>
      <c r="CH332" s="7">
        <f t="shared" si="321"/>
        <v>1658000.3482360402</v>
      </c>
    </row>
    <row r="333" spans="10:86" x14ac:dyDescent="0.3">
      <c r="J333">
        <v>326</v>
      </c>
      <c r="K333" s="160">
        <v>54758</v>
      </c>
      <c r="L333" s="7">
        <f t="shared" si="322"/>
        <v>178658.39543422707</v>
      </c>
      <c r="M333" s="7">
        <f t="shared" si="323"/>
        <v>5760.7123198624959</v>
      </c>
      <c r="N333" s="7">
        <f t="shared" si="308"/>
        <v>4532.4358512521849</v>
      </c>
      <c r="O333" s="65">
        <f t="shared" si="309"/>
        <v>0.30443142670588663</v>
      </c>
      <c r="P333" s="7">
        <f t="shared" si="310"/>
        <v>1228.2764686103112</v>
      </c>
      <c r="Q333" s="65">
        <f t="shared" si="311"/>
        <v>8.2500000000000004E-2</v>
      </c>
      <c r="R333" s="7">
        <f t="shared" si="324"/>
        <v>592674.0404170244</v>
      </c>
      <c r="S333" s="7">
        <f t="shared" si="325"/>
        <v>1285318.1758581502</v>
      </c>
      <c r="T333" s="7">
        <f t="shared" si="312"/>
        <v>174125.9595829749</v>
      </c>
      <c r="U333" s="7">
        <f t="shared" si="313"/>
        <v>1877992.2162751746</v>
      </c>
      <c r="W333">
        <v>326</v>
      </c>
      <c r="X333" s="160">
        <v>54758</v>
      </c>
      <c r="Y333" s="7">
        <f t="shared" si="326"/>
        <v>175122.49569625352</v>
      </c>
      <c r="Z333" s="7">
        <f t="shared" si="346"/>
        <v>5626.5067525070672</v>
      </c>
      <c r="AA333" s="7">
        <f t="shared" si="314"/>
        <v>4459.0234478653765</v>
      </c>
      <c r="AB333" s="65">
        <f t="shared" si="327"/>
        <v>0.30554773195554252</v>
      </c>
      <c r="AC333" s="7">
        <f t="shared" si="328"/>
        <v>1167.4833046416902</v>
      </c>
      <c r="AD333" s="65">
        <f t="shared" si="315"/>
        <v>0.08</v>
      </c>
      <c r="AE333" s="7">
        <f t="shared" si="329"/>
        <v>596136.52775161224</v>
      </c>
      <c r="AF333" s="7">
        <f t="shared" si="347"/>
        <v>1238104.6735656925</v>
      </c>
      <c r="AG333" s="7">
        <f t="shared" si="316"/>
        <v>170663.47224838813</v>
      </c>
      <c r="AH333" s="7">
        <f t="shared" si="317"/>
        <v>1834241.2013173047</v>
      </c>
      <c r="AJ333">
        <v>326</v>
      </c>
      <c r="AK333" s="160">
        <v>54758</v>
      </c>
      <c r="AL333" s="7">
        <f t="shared" si="348"/>
        <v>171595.64621904705</v>
      </c>
      <c r="AM333" s="7">
        <f t="shared" si="349"/>
        <v>5493.4490989467549</v>
      </c>
      <c r="AN333" s="7">
        <f t="shared" si="350"/>
        <v>4385.2272171154091</v>
      </c>
      <c r="AO333" s="65">
        <f t="shared" si="330"/>
        <v>0.30666702661098055</v>
      </c>
      <c r="AP333" s="7">
        <f t="shared" si="331"/>
        <v>1108.2218818313454</v>
      </c>
      <c r="AQ333" s="65">
        <f t="shared" si="332"/>
        <v>7.7499999999999986E-2</v>
      </c>
      <c r="AR333" s="7">
        <f t="shared" si="351"/>
        <v>599589.58099806821</v>
      </c>
      <c r="AS333" s="7">
        <f t="shared" si="352"/>
        <v>1191274.8252585731</v>
      </c>
      <c r="AT333" s="7">
        <f t="shared" si="333"/>
        <v>167210.41900193164</v>
      </c>
      <c r="AU333" s="7">
        <f t="shared" si="318"/>
        <v>1790864.4062566413</v>
      </c>
      <c r="AW333">
        <v>326</v>
      </c>
      <c r="AX333" s="160">
        <v>54758</v>
      </c>
      <c r="AY333" s="7">
        <f t="shared" si="353"/>
        <v>168079.20206410316</v>
      </c>
      <c r="AZ333" s="7">
        <f t="shared" si="354"/>
        <v>5361.5768515826985</v>
      </c>
      <c r="BA333" s="7">
        <f t="shared" si="355"/>
        <v>4311.0818386820538</v>
      </c>
      <c r="BB333" s="65">
        <f t="shared" si="334"/>
        <v>0.3077893125911817</v>
      </c>
      <c r="BC333" s="7">
        <f t="shared" si="335"/>
        <v>1050.4950129006447</v>
      </c>
      <c r="BD333" s="65">
        <f t="shared" si="336"/>
        <v>7.5000000000000011E-2</v>
      </c>
      <c r="BE333" s="7">
        <f t="shared" si="356"/>
        <v>603031.87977457873</v>
      </c>
      <c r="BF333" s="7">
        <f t="shared" si="357"/>
        <v>1144842.1738413817</v>
      </c>
      <c r="BG333" s="7">
        <f t="shared" si="337"/>
        <v>163768.12022542109</v>
      </c>
      <c r="BH333" s="7">
        <f t="shared" si="319"/>
        <v>1747874.0536159603</v>
      </c>
      <c r="BJ333">
        <v>326</v>
      </c>
      <c r="BK333" s="160">
        <v>54758</v>
      </c>
      <c r="BL333" s="7">
        <f t="shared" si="358"/>
        <v>164574.54417717256</v>
      </c>
      <c r="BM333" s="7">
        <f t="shared" si="359"/>
        <v>5230.927715470877</v>
      </c>
      <c r="BN333" s="7">
        <f t="shared" si="360"/>
        <v>4236.6231777337925</v>
      </c>
      <c r="BO333" s="65">
        <f t="shared" si="338"/>
        <v>0.30891459178567932</v>
      </c>
      <c r="BP333" s="7">
        <f t="shared" si="339"/>
        <v>994.30453773708416</v>
      </c>
      <c r="BQ333" s="65">
        <f t="shared" si="340"/>
        <v>7.2499999999999995E-2</v>
      </c>
      <c r="BR333" s="7">
        <f t="shared" si="361"/>
        <v>606462.0790005608</v>
      </c>
      <c r="BS333" s="7">
        <f t="shared" si="362"/>
        <v>1098820.356242944</v>
      </c>
      <c r="BT333" s="7">
        <f t="shared" si="341"/>
        <v>160337.92099943876</v>
      </c>
      <c r="BU333" s="7">
        <f t="shared" si="320"/>
        <v>1705282.4352435048</v>
      </c>
      <c r="BW333">
        <v>326</v>
      </c>
      <c r="BX333" s="160">
        <v>54758</v>
      </c>
      <c r="BY333" s="7">
        <f t="shared" si="363"/>
        <v>161083.07736980039</v>
      </c>
      <c r="BZ333" s="7">
        <f t="shared" si="364"/>
        <v>5101.5395330339725</v>
      </c>
      <c r="CA333" s="7">
        <f t="shared" si="365"/>
        <v>4161.8882483768039</v>
      </c>
      <c r="CB333" s="65">
        <f t="shared" si="342"/>
        <v>0.31004286605394105</v>
      </c>
      <c r="CC333" s="7">
        <f t="shared" si="343"/>
        <v>939.65128465716896</v>
      </c>
      <c r="CD333" s="65">
        <f t="shared" si="344"/>
        <v>7.0000000000000007E-2</v>
      </c>
      <c r="CE333" s="7">
        <f t="shared" si="366"/>
        <v>609878.81087857671</v>
      </c>
      <c r="CF333" s="7">
        <f t="shared" si="367"/>
        <v>1053223.0768904975</v>
      </c>
      <c r="CG333" s="7">
        <f t="shared" si="345"/>
        <v>156921.18912142358</v>
      </c>
      <c r="CH333" s="7">
        <f t="shared" si="321"/>
        <v>1663101.8877690742</v>
      </c>
    </row>
    <row r="334" spans="10:86" x14ac:dyDescent="0.3">
      <c r="J334">
        <v>327</v>
      </c>
      <c r="K334" s="160">
        <v>54789</v>
      </c>
      <c r="L334" s="7">
        <f t="shared" si="322"/>
        <v>174125.9595829749</v>
      </c>
      <c r="M334" s="7">
        <f t="shared" si="323"/>
        <v>5760.7123198624959</v>
      </c>
      <c r="N334" s="7">
        <f t="shared" si="308"/>
        <v>4563.5963477295436</v>
      </c>
      <c r="O334" s="65">
        <f t="shared" si="309"/>
        <v>0.3145031120225279</v>
      </c>
      <c r="P334" s="7">
        <f t="shared" si="310"/>
        <v>1197.1159721329525</v>
      </c>
      <c r="Q334" s="65">
        <f t="shared" si="311"/>
        <v>8.2500000000000004E-2</v>
      </c>
      <c r="R334" s="7">
        <f t="shared" si="324"/>
        <v>597237.63676475396</v>
      </c>
      <c r="S334" s="7">
        <f t="shared" si="325"/>
        <v>1286515.2918302831</v>
      </c>
      <c r="T334" s="7">
        <f t="shared" si="312"/>
        <v>169562.36323524537</v>
      </c>
      <c r="U334" s="7">
        <f t="shared" si="313"/>
        <v>1883752.9285950372</v>
      </c>
      <c r="W334">
        <v>327</v>
      </c>
      <c r="X334" s="160">
        <v>54789</v>
      </c>
      <c r="Y334" s="7">
        <f t="shared" si="326"/>
        <v>170663.47224838813</v>
      </c>
      <c r="Z334" s="7">
        <f t="shared" si="346"/>
        <v>5626.5067525070672</v>
      </c>
      <c r="AA334" s="7">
        <f t="shared" si="314"/>
        <v>4488.7502708511465</v>
      </c>
      <c r="AB334" s="65">
        <f t="shared" si="327"/>
        <v>0.31562116099347381</v>
      </c>
      <c r="AC334" s="7">
        <f t="shared" si="328"/>
        <v>1137.7564816559209</v>
      </c>
      <c r="AD334" s="65">
        <f t="shared" si="315"/>
        <v>7.9999999999999988E-2</v>
      </c>
      <c r="AE334" s="7">
        <f t="shared" si="329"/>
        <v>600625.27802246343</v>
      </c>
      <c r="AF334" s="7">
        <f t="shared" si="347"/>
        <v>1239242.4300473484</v>
      </c>
      <c r="AG334" s="7">
        <f t="shared" si="316"/>
        <v>166174.72197753697</v>
      </c>
      <c r="AH334" s="7">
        <f t="shared" si="317"/>
        <v>1839867.7080698118</v>
      </c>
      <c r="AJ334">
        <v>327</v>
      </c>
      <c r="AK334" s="160">
        <v>54789</v>
      </c>
      <c r="AL334" s="7">
        <f t="shared" si="348"/>
        <v>167210.41900193164</v>
      </c>
      <c r="AM334" s="7">
        <f t="shared" si="349"/>
        <v>5493.4490989467549</v>
      </c>
      <c r="AN334" s="7">
        <f t="shared" si="350"/>
        <v>4413.5484762259466</v>
      </c>
      <c r="AO334" s="65">
        <f t="shared" si="330"/>
        <v>0.31674211470099556</v>
      </c>
      <c r="AP334" s="7">
        <f t="shared" si="331"/>
        <v>1079.9006227208085</v>
      </c>
      <c r="AQ334" s="65">
        <f t="shared" si="332"/>
        <v>7.7499999999999999E-2</v>
      </c>
      <c r="AR334" s="7">
        <f t="shared" si="351"/>
        <v>604003.12947429414</v>
      </c>
      <c r="AS334" s="7">
        <f t="shared" si="352"/>
        <v>1192354.7258812939</v>
      </c>
      <c r="AT334" s="7">
        <f t="shared" si="333"/>
        <v>162796.87052570569</v>
      </c>
      <c r="AU334" s="7">
        <f t="shared" si="318"/>
        <v>1796357.855355588</v>
      </c>
      <c r="AW334">
        <v>327</v>
      </c>
      <c r="AX334" s="160">
        <v>54789</v>
      </c>
      <c r="AY334" s="7">
        <f t="shared" si="353"/>
        <v>163768.12022542109</v>
      </c>
      <c r="AZ334" s="7">
        <f t="shared" si="354"/>
        <v>5361.5768515826985</v>
      </c>
      <c r="BA334" s="7">
        <f t="shared" si="355"/>
        <v>4338.0261001738163</v>
      </c>
      <c r="BB334" s="65">
        <f t="shared" si="334"/>
        <v>0.31786597495551694</v>
      </c>
      <c r="BC334" s="7">
        <f t="shared" si="335"/>
        <v>1023.5507514088818</v>
      </c>
      <c r="BD334" s="65">
        <f t="shared" si="336"/>
        <v>7.4999999999999997E-2</v>
      </c>
      <c r="BE334" s="7">
        <f t="shared" si="356"/>
        <v>607369.90587475256</v>
      </c>
      <c r="BF334" s="7">
        <f t="shared" si="357"/>
        <v>1145865.7245927905</v>
      </c>
      <c r="BG334" s="7">
        <f t="shared" si="337"/>
        <v>159430.09412524727</v>
      </c>
      <c r="BH334" s="7">
        <f t="shared" si="319"/>
        <v>1753235.6304675429</v>
      </c>
      <c r="BJ334">
        <v>327</v>
      </c>
      <c r="BK334" s="160">
        <v>54789</v>
      </c>
      <c r="BL334" s="7">
        <f t="shared" si="358"/>
        <v>160337.92099943876</v>
      </c>
      <c r="BM334" s="7">
        <f t="shared" si="359"/>
        <v>5230.927715470877</v>
      </c>
      <c r="BN334" s="7">
        <f t="shared" si="360"/>
        <v>4262.2194427659342</v>
      </c>
      <c r="BO334" s="65">
        <f t="shared" si="338"/>
        <v>0.31899274354050178</v>
      </c>
      <c r="BP334" s="7">
        <f t="shared" si="339"/>
        <v>968.70827270494249</v>
      </c>
      <c r="BQ334" s="65">
        <f t="shared" si="340"/>
        <v>7.2499999999999995E-2</v>
      </c>
      <c r="BR334" s="7">
        <f t="shared" si="361"/>
        <v>610724.29844332673</v>
      </c>
      <c r="BS334" s="7">
        <f t="shared" si="362"/>
        <v>1099789.0645156489</v>
      </c>
      <c r="BT334" s="7">
        <f t="shared" si="341"/>
        <v>156075.70155667284</v>
      </c>
      <c r="BU334" s="7">
        <f t="shared" si="320"/>
        <v>1710513.3629589756</v>
      </c>
      <c r="BW334">
        <v>327</v>
      </c>
      <c r="BX334" s="160">
        <v>54789</v>
      </c>
      <c r="BY334" s="7">
        <f t="shared" si="363"/>
        <v>156921.18912142358</v>
      </c>
      <c r="BZ334" s="7">
        <f t="shared" si="364"/>
        <v>5101.5395330339725</v>
      </c>
      <c r="CA334" s="7">
        <f t="shared" si="365"/>
        <v>4186.1659298256682</v>
      </c>
      <c r="CB334" s="65">
        <f t="shared" si="342"/>
        <v>0.32012242221181242</v>
      </c>
      <c r="CC334" s="7">
        <f t="shared" si="343"/>
        <v>915.3736032083043</v>
      </c>
      <c r="CD334" s="65">
        <f t="shared" si="344"/>
        <v>7.0000000000000007E-2</v>
      </c>
      <c r="CE334" s="7">
        <f t="shared" si="366"/>
        <v>614064.97680840234</v>
      </c>
      <c r="CF334" s="7">
        <f t="shared" si="367"/>
        <v>1054138.4504937057</v>
      </c>
      <c r="CG334" s="7">
        <f t="shared" si="345"/>
        <v>152735.02319159792</v>
      </c>
      <c r="CH334" s="7">
        <f t="shared" si="321"/>
        <v>1668203.4273021081</v>
      </c>
    </row>
    <row r="335" spans="10:86" x14ac:dyDescent="0.3">
      <c r="J335">
        <v>328</v>
      </c>
      <c r="K335" s="160">
        <v>54820</v>
      </c>
      <c r="L335" s="7">
        <f t="shared" si="322"/>
        <v>169562.36323524537</v>
      </c>
      <c r="M335" s="7">
        <f t="shared" si="323"/>
        <v>5760.7123198624959</v>
      </c>
      <c r="N335" s="7">
        <f t="shared" si="308"/>
        <v>4594.9710726201838</v>
      </c>
      <c r="O335" s="65">
        <f t="shared" si="309"/>
        <v>0.32518804184713579</v>
      </c>
      <c r="P335" s="7">
        <f t="shared" si="310"/>
        <v>1165.7412472423118</v>
      </c>
      <c r="Q335" s="65">
        <f t="shared" si="311"/>
        <v>8.249999999999999E-2</v>
      </c>
      <c r="R335" s="7">
        <f t="shared" si="324"/>
        <v>601832.60783737409</v>
      </c>
      <c r="S335" s="7">
        <f t="shared" si="325"/>
        <v>1287681.0330775254</v>
      </c>
      <c r="T335" s="7">
        <f t="shared" si="312"/>
        <v>164967.39216262518</v>
      </c>
      <c r="U335" s="7">
        <f t="shared" si="313"/>
        <v>1889513.6409148995</v>
      </c>
      <c r="W335">
        <v>328</v>
      </c>
      <c r="X335" s="160">
        <v>54820</v>
      </c>
      <c r="Y335" s="7">
        <f t="shared" si="326"/>
        <v>166174.72197753697</v>
      </c>
      <c r="Z335" s="7">
        <f t="shared" si="346"/>
        <v>5626.5067525070672</v>
      </c>
      <c r="AA335" s="7">
        <f t="shared" si="314"/>
        <v>4518.6752726568211</v>
      </c>
      <c r="AB335" s="65">
        <f t="shared" si="327"/>
        <v>0.3263077718836907</v>
      </c>
      <c r="AC335" s="7">
        <f t="shared" si="328"/>
        <v>1107.8314798502465</v>
      </c>
      <c r="AD335" s="65">
        <f t="shared" si="315"/>
        <v>0.08</v>
      </c>
      <c r="AE335" s="7">
        <f t="shared" si="329"/>
        <v>605143.95329512027</v>
      </c>
      <c r="AF335" s="7">
        <f t="shared" si="347"/>
        <v>1240350.2615271986</v>
      </c>
      <c r="AG335" s="7">
        <f t="shared" si="316"/>
        <v>161656.04670488017</v>
      </c>
      <c r="AH335" s="7">
        <f t="shared" si="317"/>
        <v>1845494.2148223189</v>
      </c>
      <c r="AJ335">
        <v>328</v>
      </c>
      <c r="AK335" s="160">
        <v>54820</v>
      </c>
      <c r="AL335" s="7">
        <f t="shared" si="348"/>
        <v>162796.87052570569</v>
      </c>
      <c r="AM335" s="7">
        <f t="shared" si="349"/>
        <v>5493.4490989467549</v>
      </c>
      <c r="AN335" s="7">
        <f t="shared" si="350"/>
        <v>4442.0526434682388</v>
      </c>
      <c r="AO335" s="65">
        <f t="shared" si="330"/>
        <v>0.32743032190659982</v>
      </c>
      <c r="AP335" s="7">
        <f t="shared" si="331"/>
        <v>1051.3964554785159</v>
      </c>
      <c r="AQ335" s="65">
        <f t="shared" si="332"/>
        <v>7.7499999999999999E-2</v>
      </c>
      <c r="AR335" s="7">
        <f t="shared" si="351"/>
        <v>608445.18211776239</v>
      </c>
      <c r="AS335" s="7">
        <f t="shared" si="352"/>
        <v>1193406.1223367725</v>
      </c>
      <c r="AT335" s="7">
        <f t="shared" si="333"/>
        <v>158354.81788223746</v>
      </c>
      <c r="AU335" s="7">
        <f t="shared" si="318"/>
        <v>1801851.3044545348</v>
      </c>
      <c r="AW335">
        <v>328</v>
      </c>
      <c r="AX335" s="160">
        <v>54820</v>
      </c>
      <c r="AY335" s="7">
        <f t="shared" si="353"/>
        <v>159430.09412524727</v>
      </c>
      <c r="AZ335" s="7">
        <f t="shared" si="354"/>
        <v>5361.5768515826985</v>
      </c>
      <c r="BA335" s="7">
        <f t="shared" si="355"/>
        <v>4365.1387632999031</v>
      </c>
      <c r="BB335" s="65">
        <f t="shared" si="334"/>
        <v>0.32855569362236048</v>
      </c>
      <c r="BC335" s="7">
        <f t="shared" si="335"/>
        <v>996.43808828279532</v>
      </c>
      <c r="BD335" s="65">
        <f t="shared" si="336"/>
        <v>7.4999999999999997E-2</v>
      </c>
      <c r="BE335" s="7">
        <f t="shared" si="356"/>
        <v>611735.04463805247</v>
      </c>
      <c r="BF335" s="7">
        <f t="shared" si="357"/>
        <v>1146862.1626810732</v>
      </c>
      <c r="BG335" s="7">
        <f t="shared" si="337"/>
        <v>155064.95536194736</v>
      </c>
      <c r="BH335" s="7">
        <f t="shared" si="319"/>
        <v>1758597.2073191255</v>
      </c>
      <c r="BJ335">
        <v>328</v>
      </c>
      <c r="BK335" s="160">
        <v>54820</v>
      </c>
      <c r="BL335" s="7">
        <f t="shared" si="358"/>
        <v>156075.70155667284</v>
      </c>
      <c r="BM335" s="7">
        <f t="shared" si="359"/>
        <v>5230.927715470877</v>
      </c>
      <c r="BN335" s="7">
        <f t="shared" si="360"/>
        <v>4287.9703518993119</v>
      </c>
      <c r="BO335" s="65">
        <f t="shared" si="338"/>
        <v>0.32968388871286042</v>
      </c>
      <c r="BP335" s="7">
        <f t="shared" si="339"/>
        <v>942.957363571565</v>
      </c>
      <c r="BQ335" s="65">
        <f t="shared" si="340"/>
        <v>7.2499999999999995E-2</v>
      </c>
      <c r="BR335" s="7">
        <f t="shared" si="361"/>
        <v>615012.268795226</v>
      </c>
      <c r="BS335" s="7">
        <f t="shared" si="362"/>
        <v>1100732.0218792204</v>
      </c>
      <c r="BT335" s="7">
        <f t="shared" si="341"/>
        <v>151787.73120477353</v>
      </c>
      <c r="BU335" s="7">
        <f t="shared" si="320"/>
        <v>1715744.2906744464</v>
      </c>
      <c r="BW335">
        <v>328</v>
      </c>
      <c r="BX335" s="160">
        <v>54820</v>
      </c>
      <c r="BY335" s="7">
        <f t="shared" si="363"/>
        <v>152735.02319159792</v>
      </c>
      <c r="BZ335" s="7">
        <f t="shared" si="364"/>
        <v>5101.5395330339725</v>
      </c>
      <c r="CA335" s="7">
        <f t="shared" si="365"/>
        <v>4210.585231082985</v>
      </c>
      <c r="CB335" s="65">
        <f t="shared" si="342"/>
        <v>0.33081490883471021</v>
      </c>
      <c r="CC335" s="7">
        <f t="shared" si="343"/>
        <v>890.95430195098788</v>
      </c>
      <c r="CD335" s="65">
        <f t="shared" si="344"/>
        <v>7.0000000000000007E-2</v>
      </c>
      <c r="CE335" s="7">
        <f t="shared" si="366"/>
        <v>618275.56203948532</v>
      </c>
      <c r="CF335" s="7">
        <f t="shared" si="367"/>
        <v>1055029.4047956567</v>
      </c>
      <c r="CG335" s="7">
        <f t="shared" si="345"/>
        <v>148524.43796051494</v>
      </c>
      <c r="CH335" s="7">
        <f t="shared" si="321"/>
        <v>1673304.9668351421</v>
      </c>
    </row>
    <row r="336" spans="10:86" x14ac:dyDescent="0.3">
      <c r="J336">
        <v>329</v>
      </c>
      <c r="K336" s="160">
        <v>54848</v>
      </c>
      <c r="L336" s="7">
        <f t="shared" si="322"/>
        <v>164967.39216262518</v>
      </c>
      <c r="M336" s="7">
        <f t="shared" si="323"/>
        <v>5760.7123198624959</v>
      </c>
      <c r="N336" s="7">
        <f t="shared" si="308"/>
        <v>4626.5614987444478</v>
      </c>
      <c r="O336" s="65">
        <f t="shared" si="309"/>
        <v>0.33654370877247602</v>
      </c>
      <c r="P336" s="7">
        <f t="shared" si="310"/>
        <v>1134.150821118048</v>
      </c>
      <c r="Q336" s="65">
        <f t="shared" si="311"/>
        <v>8.249999999999999E-2</v>
      </c>
      <c r="R336" s="7">
        <f t="shared" si="324"/>
        <v>606459.1693361185</v>
      </c>
      <c r="S336" s="7">
        <f t="shared" si="325"/>
        <v>1288815.1838986436</v>
      </c>
      <c r="T336" s="7">
        <f t="shared" si="312"/>
        <v>160340.83066388074</v>
      </c>
      <c r="U336" s="7">
        <f t="shared" si="313"/>
        <v>1895274.3532347621</v>
      </c>
      <c r="W336">
        <v>329</v>
      </c>
      <c r="X336" s="160">
        <v>54848</v>
      </c>
      <c r="Y336" s="7">
        <f t="shared" si="326"/>
        <v>161656.04670488017</v>
      </c>
      <c r="Z336" s="7">
        <f t="shared" si="346"/>
        <v>5626.5067525070672</v>
      </c>
      <c r="AA336" s="7">
        <f t="shared" si="314"/>
        <v>4548.7997744745326</v>
      </c>
      <c r="AB336" s="65">
        <f t="shared" si="327"/>
        <v>0.3376650512389805</v>
      </c>
      <c r="AC336" s="7">
        <f t="shared" si="328"/>
        <v>1077.7069780325346</v>
      </c>
      <c r="AD336" s="65">
        <f t="shared" si="315"/>
        <v>8.0000000000000016E-2</v>
      </c>
      <c r="AE336" s="7">
        <f t="shared" si="329"/>
        <v>609692.75306959485</v>
      </c>
      <c r="AF336" s="7">
        <f t="shared" si="347"/>
        <v>1241427.9685052312</v>
      </c>
      <c r="AG336" s="7">
        <f t="shared" si="316"/>
        <v>157107.24693040564</v>
      </c>
      <c r="AH336" s="7">
        <f t="shared" si="317"/>
        <v>1851120.7215748262</v>
      </c>
      <c r="AJ336">
        <v>329</v>
      </c>
      <c r="AK336" s="160">
        <v>54848</v>
      </c>
      <c r="AL336" s="7">
        <f t="shared" si="348"/>
        <v>158354.81788223746</v>
      </c>
      <c r="AM336" s="7">
        <f t="shared" si="349"/>
        <v>5493.4490989467549</v>
      </c>
      <c r="AN336" s="7">
        <f t="shared" si="350"/>
        <v>4470.7409001239712</v>
      </c>
      <c r="AO336" s="65">
        <f t="shared" si="330"/>
        <v>0.33878912886240264</v>
      </c>
      <c r="AP336" s="7">
        <f t="shared" si="331"/>
        <v>1022.7081988227836</v>
      </c>
      <c r="AQ336" s="65">
        <f t="shared" si="332"/>
        <v>7.7499999999999999E-2</v>
      </c>
      <c r="AR336" s="7">
        <f t="shared" si="351"/>
        <v>612915.92301788635</v>
      </c>
      <c r="AS336" s="7">
        <f t="shared" si="352"/>
        <v>1194428.8305355953</v>
      </c>
      <c r="AT336" s="7">
        <f t="shared" si="333"/>
        <v>153884.0769821135</v>
      </c>
      <c r="AU336" s="7">
        <f t="shared" si="318"/>
        <v>1807344.7535534818</v>
      </c>
      <c r="AW336">
        <v>329</v>
      </c>
      <c r="AX336" s="160">
        <v>54848</v>
      </c>
      <c r="AY336" s="7">
        <f t="shared" si="353"/>
        <v>155064.95536194736</v>
      </c>
      <c r="AZ336" s="7">
        <f t="shared" si="354"/>
        <v>5361.5768515826985</v>
      </c>
      <c r="BA336" s="7">
        <f t="shared" si="355"/>
        <v>4392.4208805705275</v>
      </c>
      <c r="BB336" s="65">
        <f t="shared" si="334"/>
        <v>0.339915943249812</v>
      </c>
      <c r="BC336" s="7">
        <f t="shared" si="335"/>
        <v>969.15597101217088</v>
      </c>
      <c r="BD336" s="65">
        <f t="shared" si="336"/>
        <v>7.4999999999999997E-2</v>
      </c>
      <c r="BE336" s="7">
        <f t="shared" si="356"/>
        <v>616127.46551862301</v>
      </c>
      <c r="BF336" s="7">
        <f t="shared" si="357"/>
        <v>1147831.3186520853</v>
      </c>
      <c r="BG336" s="7">
        <f t="shared" si="337"/>
        <v>150672.53448137682</v>
      </c>
      <c r="BH336" s="7">
        <f t="shared" si="319"/>
        <v>1763958.7841707082</v>
      </c>
      <c r="BJ336">
        <v>329</v>
      </c>
      <c r="BK336" s="160">
        <v>54848</v>
      </c>
      <c r="BL336" s="7">
        <f t="shared" si="358"/>
        <v>151787.73120477353</v>
      </c>
      <c r="BM336" s="7">
        <f t="shared" si="359"/>
        <v>5230.927715470877</v>
      </c>
      <c r="BN336" s="7">
        <f t="shared" si="360"/>
        <v>4313.8768394420367</v>
      </c>
      <c r="BO336" s="65">
        <f t="shared" si="338"/>
        <v>0.34104549598588668</v>
      </c>
      <c r="BP336" s="7">
        <f t="shared" si="339"/>
        <v>917.05087602884009</v>
      </c>
      <c r="BQ336" s="65">
        <f t="shared" si="340"/>
        <v>7.2499999999999995E-2</v>
      </c>
      <c r="BR336" s="7">
        <f t="shared" si="361"/>
        <v>619326.14563466806</v>
      </c>
      <c r="BS336" s="7">
        <f t="shared" si="362"/>
        <v>1101649.0727552492</v>
      </c>
      <c r="BT336" s="7">
        <f t="shared" si="341"/>
        <v>147473.8543653315</v>
      </c>
      <c r="BU336" s="7">
        <f t="shared" si="320"/>
        <v>1720975.2183899172</v>
      </c>
      <c r="BW336">
        <v>329</v>
      </c>
      <c r="BX336" s="160">
        <v>54848</v>
      </c>
      <c r="BY336" s="7">
        <f t="shared" si="363"/>
        <v>148524.43796051494</v>
      </c>
      <c r="BZ336" s="7">
        <f t="shared" si="364"/>
        <v>5101.5395330339725</v>
      </c>
      <c r="CA336" s="7">
        <f t="shared" si="365"/>
        <v>4235.1469782643017</v>
      </c>
      <c r="CB336" s="65">
        <f t="shared" si="342"/>
        <v>0.34217778863221504</v>
      </c>
      <c r="CC336" s="7">
        <f t="shared" si="343"/>
        <v>866.3925547696706</v>
      </c>
      <c r="CD336" s="65">
        <f t="shared" si="344"/>
        <v>7.0000000000000007E-2</v>
      </c>
      <c r="CE336" s="7">
        <f t="shared" si="366"/>
        <v>622510.70901774964</v>
      </c>
      <c r="CF336" s="7">
        <f t="shared" si="367"/>
        <v>1055895.7973504264</v>
      </c>
      <c r="CG336" s="7">
        <f t="shared" si="345"/>
        <v>144289.29098225065</v>
      </c>
      <c r="CH336" s="7">
        <f t="shared" si="321"/>
        <v>1678406.5063681761</v>
      </c>
    </row>
    <row r="337" spans="10:86" x14ac:dyDescent="0.3">
      <c r="J337">
        <v>330</v>
      </c>
      <c r="K337" s="160">
        <v>54879</v>
      </c>
      <c r="L337" s="7">
        <f t="shared" si="322"/>
        <v>160340.83066388074</v>
      </c>
      <c r="M337" s="7">
        <f t="shared" si="323"/>
        <v>5760.7123198624959</v>
      </c>
      <c r="N337" s="7">
        <f t="shared" si="308"/>
        <v>4658.3691090483153</v>
      </c>
      <c r="O337" s="65">
        <f t="shared" si="309"/>
        <v>0.34863502376236738</v>
      </c>
      <c r="P337" s="7">
        <f t="shared" si="310"/>
        <v>1102.3432108141801</v>
      </c>
      <c r="Q337" s="65">
        <f t="shared" si="311"/>
        <v>8.2500000000000004E-2</v>
      </c>
      <c r="R337" s="7">
        <f t="shared" si="324"/>
        <v>611117.53844516678</v>
      </c>
      <c r="S337" s="7">
        <f t="shared" si="325"/>
        <v>1289917.5271094579</v>
      </c>
      <c r="T337" s="7">
        <f t="shared" si="312"/>
        <v>155682.46155483244</v>
      </c>
      <c r="U337" s="7">
        <f t="shared" si="313"/>
        <v>1901035.0655546247</v>
      </c>
      <c r="W337">
        <v>330</v>
      </c>
      <c r="X337" s="160">
        <v>54879</v>
      </c>
      <c r="Y337" s="7">
        <f t="shared" si="326"/>
        <v>157107.24693040564</v>
      </c>
      <c r="Z337" s="7">
        <f t="shared" si="346"/>
        <v>5626.5067525070672</v>
      </c>
      <c r="AA337" s="7">
        <f t="shared" si="314"/>
        <v>4579.1251063043628</v>
      </c>
      <c r="AB337" s="65">
        <f t="shared" si="327"/>
        <v>0.34975790327478357</v>
      </c>
      <c r="AC337" s="7">
        <f t="shared" si="328"/>
        <v>1047.3816462027044</v>
      </c>
      <c r="AD337" s="65">
        <f t="shared" si="315"/>
        <v>0.08</v>
      </c>
      <c r="AE337" s="7">
        <f t="shared" si="329"/>
        <v>614271.87817589927</v>
      </c>
      <c r="AF337" s="7">
        <f t="shared" si="347"/>
        <v>1242475.3501514338</v>
      </c>
      <c r="AG337" s="7">
        <f t="shared" si="316"/>
        <v>152528.12182410128</v>
      </c>
      <c r="AH337" s="7">
        <f t="shared" si="317"/>
        <v>1856747.228327333</v>
      </c>
      <c r="AJ337">
        <v>330</v>
      </c>
      <c r="AK337" s="160">
        <v>54879</v>
      </c>
      <c r="AL337" s="7">
        <f t="shared" si="348"/>
        <v>153884.0769821135</v>
      </c>
      <c r="AM337" s="7">
        <f t="shared" si="349"/>
        <v>5493.4490989467549</v>
      </c>
      <c r="AN337" s="7">
        <f t="shared" si="350"/>
        <v>4499.6144351039384</v>
      </c>
      <c r="AO337" s="65">
        <f t="shared" si="330"/>
        <v>0.35088343303721625</v>
      </c>
      <c r="AP337" s="7">
        <f t="shared" si="331"/>
        <v>993.83466384281633</v>
      </c>
      <c r="AQ337" s="65">
        <f t="shared" si="332"/>
        <v>7.7499999999999999E-2</v>
      </c>
      <c r="AR337" s="7">
        <f t="shared" si="351"/>
        <v>617415.53745299031</v>
      </c>
      <c r="AS337" s="7">
        <f t="shared" si="352"/>
        <v>1195422.6651994381</v>
      </c>
      <c r="AT337" s="7">
        <f t="shared" si="333"/>
        <v>149384.46254700958</v>
      </c>
      <c r="AU337" s="7">
        <f t="shared" si="318"/>
        <v>1812838.2026524283</v>
      </c>
      <c r="AW337">
        <v>330</v>
      </c>
      <c r="AX337" s="160">
        <v>54879</v>
      </c>
      <c r="AY337" s="7">
        <f t="shared" si="353"/>
        <v>150672.53448137682</v>
      </c>
      <c r="AZ337" s="7">
        <f t="shared" si="354"/>
        <v>5361.5768515826985</v>
      </c>
      <c r="BA337" s="7">
        <f t="shared" si="355"/>
        <v>4419.8735110740936</v>
      </c>
      <c r="BB337" s="65">
        <f t="shared" si="334"/>
        <v>0.35201161456167512</v>
      </c>
      <c r="BC337" s="7">
        <f t="shared" si="335"/>
        <v>941.70334050860504</v>
      </c>
      <c r="BD337" s="65">
        <f t="shared" si="336"/>
        <v>7.4999999999999997E-2</v>
      </c>
      <c r="BE337" s="7">
        <f t="shared" si="356"/>
        <v>620547.33902969712</v>
      </c>
      <c r="BF337" s="7">
        <f t="shared" si="357"/>
        <v>1148773.0219925938</v>
      </c>
      <c r="BG337" s="7">
        <f t="shared" si="337"/>
        <v>146252.66097030274</v>
      </c>
      <c r="BH337" s="7">
        <f t="shared" si="319"/>
        <v>1769320.3610222908</v>
      </c>
      <c r="BJ337">
        <v>330</v>
      </c>
      <c r="BK337" s="160">
        <v>54879</v>
      </c>
      <c r="BL337" s="7">
        <f t="shared" si="358"/>
        <v>147473.8543653315</v>
      </c>
      <c r="BM337" s="7">
        <f t="shared" si="359"/>
        <v>5230.927715470877</v>
      </c>
      <c r="BN337" s="7">
        <f t="shared" si="360"/>
        <v>4339.9398453469994</v>
      </c>
      <c r="BO337" s="65">
        <f t="shared" si="338"/>
        <v>0.35314244933986694</v>
      </c>
      <c r="BP337" s="7">
        <f t="shared" si="339"/>
        <v>890.98787012387777</v>
      </c>
      <c r="BQ337" s="65">
        <f t="shared" si="340"/>
        <v>7.2499999999999995E-2</v>
      </c>
      <c r="BR337" s="7">
        <f t="shared" si="361"/>
        <v>623666.08548001503</v>
      </c>
      <c r="BS337" s="7">
        <f t="shared" si="362"/>
        <v>1102540.0606253732</v>
      </c>
      <c r="BT337" s="7">
        <f t="shared" si="341"/>
        <v>143133.91451998451</v>
      </c>
      <c r="BU337" s="7">
        <f t="shared" si="320"/>
        <v>1726206.1461053882</v>
      </c>
      <c r="BW337">
        <v>330</v>
      </c>
      <c r="BX337" s="160">
        <v>54879</v>
      </c>
      <c r="BY337" s="7">
        <f t="shared" si="363"/>
        <v>144289.29098225065</v>
      </c>
      <c r="BZ337" s="7">
        <f t="shared" si="364"/>
        <v>5101.5395330339725</v>
      </c>
      <c r="CA337" s="7">
        <f t="shared" si="365"/>
        <v>4259.8520023041765</v>
      </c>
      <c r="CB337" s="65">
        <f t="shared" si="342"/>
        <v>0.35427593884246261</v>
      </c>
      <c r="CC337" s="7">
        <f t="shared" si="343"/>
        <v>841.68753072979553</v>
      </c>
      <c r="CD337" s="65">
        <f t="shared" si="344"/>
        <v>7.0000000000000007E-2</v>
      </c>
      <c r="CE337" s="7">
        <f t="shared" si="366"/>
        <v>626770.56102005381</v>
      </c>
      <c r="CF337" s="7">
        <f t="shared" si="367"/>
        <v>1056737.4848811561</v>
      </c>
      <c r="CG337" s="7">
        <f t="shared" si="345"/>
        <v>140029.43897994648</v>
      </c>
      <c r="CH337" s="7">
        <f t="shared" si="321"/>
        <v>1683508.04590121</v>
      </c>
    </row>
    <row r="338" spans="10:86" x14ac:dyDescent="0.3">
      <c r="J338">
        <v>331</v>
      </c>
      <c r="K338" s="160">
        <v>54909</v>
      </c>
      <c r="L338" s="7">
        <f t="shared" si="322"/>
        <v>155682.46155483244</v>
      </c>
      <c r="M338" s="7">
        <f t="shared" si="323"/>
        <v>5760.7123198624959</v>
      </c>
      <c r="N338" s="7">
        <f t="shared" si="308"/>
        <v>4690.3953966730223</v>
      </c>
      <c r="O338" s="65">
        <f t="shared" si="309"/>
        <v>0.36153555254682551</v>
      </c>
      <c r="P338" s="7">
        <f t="shared" si="310"/>
        <v>1070.3169231894731</v>
      </c>
      <c r="Q338" s="65">
        <f t="shared" si="311"/>
        <v>8.2500000000000004E-2</v>
      </c>
      <c r="R338" s="7">
        <f t="shared" si="324"/>
        <v>615807.93384183978</v>
      </c>
      <c r="S338" s="7">
        <f t="shared" si="325"/>
        <v>1290987.8440326473</v>
      </c>
      <c r="T338" s="7">
        <f t="shared" si="312"/>
        <v>150992.0661581594</v>
      </c>
      <c r="U338" s="7">
        <f t="shared" si="313"/>
        <v>1906795.777874487</v>
      </c>
      <c r="W338">
        <v>331</v>
      </c>
      <c r="X338" s="160">
        <v>54909</v>
      </c>
      <c r="Y338" s="7">
        <f t="shared" si="326"/>
        <v>152528.12182410128</v>
      </c>
      <c r="Z338" s="7">
        <f t="shared" si="346"/>
        <v>5626.5067525070672</v>
      </c>
      <c r="AA338" s="7">
        <f t="shared" si="314"/>
        <v>4609.6526070130585</v>
      </c>
      <c r="AB338" s="65">
        <f t="shared" si="327"/>
        <v>0.36265988607627458</v>
      </c>
      <c r="AC338" s="7">
        <f t="shared" si="328"/>
        <v>1016.8541454940087</v>
      </c>
      <c r="AD338" s="65">
        <f t="shared" si="315"/>
        <v>0.08</v>
      </c>
      <c r="AE338" s="7">
        <f t="shared" si="329"/>
        <v>618881.53078291228</v>
      </c>
      <c r="AF338" s="7">
        <f t="shared" si="347"/>
        <v>1243492.2042969279</v>
      </c>
      <c r="AG338" s="7">
        <f t="shared" si="316"/>
        <v>147918.46921708822</v>
      </c>
      <c r="AH338" s="7">
        <f t="shared" si="317"/>
        <v>1862373.7350798403</v>
      </c>
      <c r="AJ338">
        <v>331</v>
      </c>
      <c r="AK338" s="160">
        <v>54909</v>
      </c>
      <c r="AL338" s="7">
        <f t="shared" si="348"/>
        <v>149384.46254700958</v>
      </c>
      <c r="AM338" s="7">
        <f t="shared" si="349"/>
        <v>5493.4490989467549</v>
      </c>
      <c r="AN338" s="7">
        <f t="shared" si="350"/>
        <v>4528.6744449973185</v>
      </c>
      <c r="AO338" s="65">
        <f t="shared" si="330"/>
        <v>0.36378678487306776</v>
      </c>
      <c r="AP338" s="7">
        <f t="shared" si="331"/>
        <v>964.77465394943681</v>
      </c>
      <c r="AQ338" s="65">
        <f t="shared" si="332"/>
        <v>7.7499999999999999E-2</v>
      </c>
      <c r="AR338" s="7">
        <f t="shared" si="351"/>
        <v>621944.21189798764</v>
      </c>
      <c r="AS338" s="7">
        <f t="shared" si="352"/>
        <v>1196387.4398533877</v>
      </c>
      <c r="AT338" s="7">
        <f t="shared" si="333"/>
        <v>144855.78810201227</v>
      </c>
      <c r="AU338" s="7">
        <f t="shared" si="318"/>
        <v>1818331.6517513753</v>
      </c>
      <c r="AW338">
        <v>331</v>
      </c>
      <c r="AX338" s="160">
        <v>54909</v>
      </c>
      <c r="AY338" s="7">
        <f t="shared" si="353"/>
        <v>146252.66097030274</v>
      </c>
      <c r="AZ338" s="7">
        <f t="shared" si="354"/>
        <v>5361.5768515826985</v>
      </c>
      <c r="BA338" s="7">
        <f t="shared" si="355"/>
        <v>4447.4977205183068</v>
      </c>
      <c r="BB338" s="65">
        <f t="shared" si="334"/>
        <v>0.3649162503583897</v>
      </c>
      <c r="BC338" s="7">
        <f t="shared" si="335"/>
        <v>914.07913106439207</v>
      </c>
      <c r="BD338" s="65">
        <f t="shared" si="336"/>
        <v>7.4999999999999997E-2</v>
      </c>
      <c r="BE338" s="7">
        <f t="shared" si="356"/>
        <v>624994.83675021539</v>
      </c>
      <c r="BF338" s="7">
        <f t="shared" si="357"/>
        <v>1149687.1011236582</v>
      </c>
      <c r="BG338" s="7">
        <f t="shared" si="337"/>
        <v>141805.16324978444</v>
      </c>
      <c r="BH338" s="7">
        <f t="shared" si="319"/>
        <v>1774681.9378738736</v>
      </c>
      <c r="BJ338">
        <v>331</v>
      </c>
      <c r="BK338" s="160">
        <v>54909</v>
      </c>
      <c r="BL338" s="7">
        <f t="shared" si="358"/>
        <v>143133.91451998451</v>
      </c>
      <c r="BM338" s="7">
        <f t="shared" si="359"/>
        <v>5230.927715470877</v>
      </c>
      <c r="BN338" s="7">
        <f t="shared" si="360"/>
        <v>4366.1603152459702</v>
      </c>
      <c r="BO338" s="65">
        <f t="shared" si="338"/>
        <v>0.3660482839350862</v>
      </c>
      <c r="BP338" s="7">
        <f t="shared" si="339"/>
        <v>864.7674002249064</v>
      </c>
      <c r="BQ338" s="65">
        <f t="shared" si="340"/>
        <v>7.2499999999999995E-2</v>
      </c>
      <c r="BR338" s="7">
        <f t="shared" si="361"/>
        <v>628032.245795261</v>
      </c>
      <c r="BS338" s="7">
        <f t="shared" si="362"/>
        <v>1103404.8280255981</v>
      </c>
      <c r="BT338" s="7">
        <f t="shared" si="341"/>
        <v>138767.75420473854</v>
      </c>
      <c r="BU338" s="7">
        <f t="shared" si="320"/>
        <v>1731437.0738208592</v>
      </c>
      <c r="BW338">
        <v>331</v>
      </c>
      <c r="BX338" s="160">
        <v>54909</v>
      </c>
      <c r="BY338" s="7">
        <f t="shared" si="363"/>
        <v>140029.43897994648</v>
      </c>
      <c r="BZ338" s="7">
        <f t="shared" si="364"/>
        <v>5101.5395330339725</v>
      </c>
      <c r="CA338" s="7">
        <f t="shared" si="365"/>
        <v>4284.7011389842846</v>
      </c>
      <c r="CB338" s="65">
        <f t="shared" si="342"/>
        <v>0.36718288698689083</v>
      </c>
      <c r="CC338" s="7">
        <f t="shared" si="343"/>
        <v>816.83839404968785</v>
      </c>
      <c r="CD338" s="65">
        <f t="shared" si="344"/>
        <v>7.0000000000000007E-2</v>
      </c>
      <c r="CE338" s="7">
        <f t="shared" si="366"/>
        <v>631055.2621590381</v>
      </c>
      <c r="CF338" s="7">
        <f t="shared" si="367"/>
        <v>1057554.3232752059</v>
      </c>
      <c r="CG338" s="7">
        <f t="shared" si="345"/>
        <v>135744.73784096219</v>
      </c>
      <c r="CH338" s="7">
        <f t="shared" si="321"/>
        <v>1688609.585434244</v>
      </c>
    </row>
    <row r="339" spans="10:86" x14ac:dyDescent="0.3">
      <c r="J339">
        <v>332</v>
      </c>
      <c r="K339" s="160">
        <v>54940</v>
      </c>
      <c r="L339" s="7">
        <f t="shared" si="322"/>
        <v>150992.0661581594</v>
      </c>
      <c r="M339" s="7">
        <f t="shared" si="323"/>
        <v>5760.7123198624959</v>
      </c>
      <c r="N339" s="7">
        <f t="shared" si="308"/>
        <v>4722.6418650251499</v>
      </c>
      <c r="O339" s="65">
        <f t="shared" si="309"/>
        <v>0.37532900782309969</v>
      </c>
      <c r="P339" s="7">
        <f t="shared" si="310"/>
        <v>1038.070454837346</v>
      </c>
      <c r="Q339" s="65">
        <f t="shared" si="311"/>
        <v>8.2500000000000018E-2</v>
      </c>
      <c r="R339" s="7">
        <f t="shared" si="324"/>
        <v>620530.57570686494</v>
      </c>
      <c r="S339" s="7">
        <f t="shared" si="325"/>
        <v>1292025.9144874846</v>
      </c>
      <c r="T339" s="7">
        <f t="shared" si="312"/>
        <v>146269.42429313425</v>
      </c>
      <c r="U339" s="7">
        <f t="shared" si="313"/>
        <v>1912556.4901943495</v>
      </c>
      <c r="W339">
        <v>332</v>
      </c>
      <c r="X339" s="160">
        <v>54940</v>
      </c>
      <c r="Y339" s="7">
        <f t="shared" si="326"/>
        <v>147918.46921708822</v>
      </c>
      <c r="Z339" s="7">
        <f t="shared" si="346"/>
        <v>5626.5067525070672</v>
      </c>
      <c r="AA339" s="7">
        <f t="shared" si="314"/>
        <v>4640.3836243931455</v>
      </c>
      <c r="AB339" s="65">
        <f t="shared" si="327"/>
        <v>0.37645470364484279</v>
      </c>
      <c r="AC339" s="7">
        <f t="shared" si="328"/>
        <v>986.12312811392155</v>
      </c>
      <c r="AD339" s="65">
        <f t="shared" si="315"/>
        <v>0.08</v>
      </c>
      <c r="AE339" s="7">
        <f t="shared" si="329"/>
        <v>623521.91440730542</v>
      </c>
      <c r="AF339" s="7">
        <f t="shared" si="347"/>
        <v>1244478.3274250419</v>
      </c>
      <c r="AG339" s="7">
        <f t="shared" si="316"/>
        <v>143278.08559269508</v>
      </c>
      <c r="AH339" s="7">
        <f t="shared" si="317"/>
        <v>1868000.2418323474</v>
      </c>
      <c r="AJ339">
        <v>332</v>
      </c>
      <c r="AK339" s="160">
        <v>54940</v>
      </c>
      <c r="AL339" s="7">
        <f t="shared" si="348"/>
        <v>144855.78810201227</v>
      </c>
      <c r="AM339" s="7">
        <f t="shared" si="349"/>
        <v>5493.4490989467549</v>
      </c>
      <c r="AN339" s="7">
        <f t="shared" si="350"/>
        <v>4557.9221341212588</v>
      </c>
      <c r="AO339" s="65">
        <f t="shared" si="330"/>
        <v>0.37758287967711046</v>
      </c>
      <c r="AP339" s="7">
        <f t="shared" si="331"/>
        <v>935.52696482549595</v>
      </c>
      <c r="AQ339" s="65">
        <f t="shared" si="332"/>
        <v>7.7499999999999999E-2</v>
      </c>
      <c r="AR339" s="7">
        <f t="shared" si="351"/>
        <v>626502.13403210894</v>
      </c>
      <c r="AS339" s="7">
        <f t="shared" si="352"/>
        <v>1197322.9668182132</v>
      </c>
      <c r="AT339" s="7">
        <f t="shared" si="333"/>
        <v>140297.865967891</v>
      </c>
      <c r="AU339" s="7">
        <f t="shared" si="318"/>
        <v>1823825.1008503223</v>
      </c>
      <c r="AW339">
        <v>332</v>
      </c>
      <c r="AX339" s="160">
        <v>54940</v>
      </c>
      <c r="AY339" s="7">
        <f t="shared" si="353"/>
        <v>141805.16324978444</v>
      </c>
      <c r="AZ339" s="7">
        <f t="shared" si="354"/>
        <v>5361.5768515826985</v>
      </c>
      <c r="BA339" s="7">
        <f t="shared" si="355"/>
        <v>4475.2945812715461</v>
      </c>
      <c r="BB339" s="65">
        <f t="shared" si="334"/>
        <v>0.37871353725436496</v>
      </c>
      <c r="BC339" s="7">
        <f t="shared" si="335"/>
        <v>886.28227031115273</v>
      </c>
      <c r="BD339" s="65">
        <f t="shared" si="336"/>
        <v>7.4999999999999997E-2</v>
      </c>
      <c r="BE339" s="7">
        <f t="shared" si="356"/>
        <v>629470.13133148698</v>
      </c>
      <c r="BF339" s="7">
        <f t="shared" si="357"/>
        <v>1150573.3833939694</v>
      </c>
      <c r="BG339" s="7">
        <f t="shared" si="337"/>
        <v>137329.86866851291</v>
      </c>
      <c r="BH339" s="7">
        <f t="shared" si="319"/>
        <v>1780043.5147254565</v>
      </c>
      <c r="BJ339">
        <v>332</v>
      </c>
      <c r="BK339" s="160">
        <v>54940</v>
      </c>
      <c r="BL339" s="7">
        <f t="shared" si="358"/>
        <v>138767.75420473854</v>
      </c>
      <c r="BM339" s="7">
        <f t="shared" si="359"/>
        <v>5230.927715470877</v>
      </c>
      <c r="BN339" s="7">
        <f t="shared" si="360"/>
        <v>4392.539200483915</v>
      </c>
      <c r="BO339" s="65">
        <f t="shared" si="338"/>
        <v>0.37984667769457253</v>
      </c>
      <c r="BP339" s="7">
        <f t="shared" si="339"/>
        <v>838.38851498696192</v>
      </c>
      <c r="BQ339" s="65">
        <f t="shared" si="340"/>
        <v>7.2499999999999995E-2</v>
      </c>
      <c r="BR339" s="7">
        <f t="shared" si="361"/>
        <v>632424.78499574494</v>
      </c>
      <c r="BS339" s="7">
        <f t="shared" si="362"/>
        <v>1104243.216540585</v>
      </c>
      <c r="BT339" s="7">
        <f t="shared" si="341"/>
        <v>134375.21500425463</v>
      </c>
      <c r="BU339" s="7">
        <f t="shared" si="320"/>
        <v>1736668.00153633</v>
      </c>
      <c r="BW339">
        <v>332</v>
      </c>
      <c r="BX339" s="160">
        <v>54940</v>
      </c>
      <c r="BY339" s="7">
        <f t="shared" si="363"/>
        <v>135744.73784096219</v>
      </c>
      <c r="BZ339" s="7">
        <f t="shared" si="364"/>
        <v>5101.5395330339725</v>
      </c>
      <c r="CA339" s="7">
        <f t="shared" si="365"/>
        <v>4309.6952289616929</v>
      </c>
      <c r="CB339" s="65">
        <f t="shared" si="342"/>
        <v>0.38098230229838381</v>
      </c>
      <c r="CC339" s="7">
        <f t="shared" si="343"/>
        <v>791.84430407227944</v>
      </c>
      <c r="CD339" s="65">
        <f t="shared" si="344"/>
        <v>7.0000000000000007E-2</v>
      </c>
      <c r="CE339" s="7">
        <f t="shared" si="366"/>
        <v>635364.95738799975</v>
      </c>
      <c r="CF339" s="7">
        <f t="shared" si="367"/>
        <v>1058346.1675792781</v>
      </c>
      <c r="CG339" s="7">
        <f t="shared" si="345"/>
        <v>131435.04261200048</v>
      </c>
      <c r="CH339" s="7">
        <f t="shared" si="321"/>
        <v>1693711.124967278</v>
      </c>
    </row>
    <row r="340" spans="10:86" x14ac:dyDescent="0.3">
      <c r="J340">
        <v>333</v>
      </c>
      <c r="K340" s="160">
        <v>54970</v>
      </c>
      <c r="L340" s="7">
        <f t="shared" si="322"/>
        <v>146269.42429313425</v>
      </c>
      <c r="M340" s="7">
        <f t="shared" si="323"/>
        <v>5760.7123198624959</v>
      </c>
      <c r="N340" s="7">
        <f t="shared" si="308"/>
        <v>4755.1100278471977</v>
      </c>
      <c r="O340" s="65">
        <f t="shared" si="309"/>
        <v>0.39011106121407479</v>
      </c>
      <c r="P340" s="7">
        <f t="shared" si="310"/>
        <v>1005.602292015298</v>
      </c>
      <c r="Q340" s="65">
        <f t="shared" si="311"/>
        <v>8.2500000000000004E-2</v>
      </c>
      <c r="R340" s="7">
        <f t="shared" si="324"/>
        <v>625285.68573471217</v>
      </c>
      <c r="S340" s="7">
        <f t="shared" si="325"/>
        <v>1293031.5167794998</v>
      </c>
      <c r="T340" s="7">
        <f t="shared" si="312"/>
        <v>141514.31426528704</v>
      </c>
      <c r="U340" s="7">
        <f t="shared" si="313"/>
        <v>1918317.2025142121</v>
      </c>
      <c r="W340">
        <v>333</v>
      </c>
      <c r="X340" s="160">
        <v>54970</v>
      </c>
      <c r="Y340" s="7">
        <f t="shared" si="326"/>
        <v>143278.08559269508</v>
      </c>
      <c r="Z340" s="7">
        <f t="shared" si="346"/>
        <v>5626.5067525070672</v>
      </c>
      <c r="AA340" s="7">
        <f t="shared" si="314"/>
        <v>4671.3195152224334</v>
      </c>
      <c r="AB340" s="65">
        <f t="shared" si="327"/>
        <v>0.39123801766881761</v>
      </c>
      <c r="AC340" s="7">
        <f t="shared" si="328"/>
        <v>955.18723728463385</v>
      </c>
      <c r="AD340" s="65">
        <f t="shared" si="315"/>
        <v>0.08</v>
      </c>
      <c r="AE340" s="7">
        <f t="shared" si="329"/>
        <v>628193.23392252787</v>
      </c>
      <c r="AF340" s="7">
        <f t="shared" si="347"/>
        <v>1245433.5146623265</v>
      </c>
      <c r="AG340" s="7">
        <f t="shared" si="316"/>
        <v>138606.76607747265</v>
      </c>
      <c r="AH340" s="7">
        <f t="shared" si="317"/>
        <v>1873626.7485848544</v>
      </c>
      <c r="AJ340">
        <v>333</v>
      </c>
      <c r="AK340" s="160">
        <v>54970</v>
      </c>
      <c r="AL340" s="7">
        <f t="shared" si="348"/>
        <v>140297.865967891</v>
      </c>
      <c r="AM340" s="7">
        <f t="shared" si="349"/>
        <v>5493.4490989467549</v>
      </c>
      <c r="AN340" s="7">
        <f t="shared" si="350"/>
        <v>4587.3587145707925</v>
      </c>
      <c r="AO340" s="65">
        <f t="shared" si="330"/>
        <v>0.39236736920466081</v>
      </c>
      <c r="AP340" s="7">
        <f t="shared" si="331"/>
        <v>906.09038437596269</v>
      </c>
      <c r="AQ340" s="65">
        <f t="shared" si="332"/>
        <v>7.7499999999999999E-2</v>
      </c>
      <c r="AR340" s="7">
        <f t="shared" si="351"/>
        <v>631089.49274667969</v>
      </c>
      <c r="AS340" s="7">
        <f t="shared" si="352"/>
        <v>1198229.0572025892</v>
      </c>
      <c r="AT340" s="7">
        <f t="shared" si="333"/>
        <v>135710.50725332022</v>
      </c>
      <c r="AU340" s="7">
        <f t="shared" si="318"/>
        <v>1829318.5499492688</v>
      </c>
      <c r="AW340">
        <v>333</v>
      </c>
      <c r="AX340" s="160">
        <v>54970</v>
      </c>
      <c r="AY340" s="7">
        <f t="shared" si="353"/>
        <v>137329.86866851291</v>
      </c>
      <c r="AZ340" s="7">
        <f t="shared" si="354"/>
        <v>5361.5768515826985</v>
      </c>
      <c r="BA340" s="7">
        <f t="shared" si="355"/>
        <v>4503.2651724044927</v>
      </c>
      <c r="BB340" s="65">
        <f t="shared" si="334"/>
        <v>0.39349911707331336</v>
      </c>
      <c r="BC340" s="7">
        <f t="shared" si="335"/>
        <v>858.31167917820562</v>
      </c>
      <c r="BD340" s="65">
        <f t="shared" si="336"/>
        <v>7.4999999999999997E-2</v>
      </c>
      <c r="BE340" s="7">
        <f t="shared" si="356"/>
        <v>633973.39650389145</v>
      </c>
      <c r="BF340" s="7">
        <f t="shared" si="357"/>
        <v>1151431.6950731475</v>
      </c>
      <c r="BG340" s="7">
        <f t="shared" si="337"/>
        <v>132826.60349610841</v>
      </c>
      <c r="BH340" s="7">
        <f t="shared" si="319"/>
        <v>1785405.0915770391</v>
      </c>
      <c r="BJ340">
        <v>333</v>
      </c>
      <c r="BK340" s="160">
        <v>54970</v>
      </c>
      <c r="BL340" s="7">
        <f t="shared" si="358"/>
        <v>134375.21500425463</v>
      </c>
      <c r="BM340" s="7">
        <f t="shared" si="359"/>
        <v>5230.927715470877</v>
      </c>
      <c r="BN340" s="7">
        <f t="shared" si="360"/>
        <v>4419.0774581535052</v>
      </c>
      <c r="BO340" s="65">
        <f t="shared" si="338"/>
        <v>0.39463326251171427</v>
      </c>
      <c r="BP340" s="7">
        <f t="shared" si="339"/>
        <v>811.85025731737164</v>
      </c>
      <c r="BQ340" s="65">
        <f t="shared" si="340"/>
        <v>7.2499999999999995E-2</v>
      </c>
      <c r="BR340" s="7">
        <f t="shared" si="361"/>
        <v>636843.86245389841</v>
      </c>
      <c r="BS340" s="7">
        <f t="shared" si="362"/>
        <v>1105055.0667979023</v>
      </c>
      <c r="BT340" s="7">
        <f t="shared" si="341"/>
        <v>129956.13754610112</v>
      </c>
      <c r="BU340" s="7">
        <f t="shared" si="320"/>
        <v>1741898.9292518008</v>
      </c>
      <c r="BW340">
        <v>333</v>
      </c>
      <c r="BX340" s="160">
        <v>54970</v>
      </c>
      <c r="BY340" s="7">
        <f t="shared" si="363"/>
        <v>131435.04261200048</v>
      </c>
      <c r="BZ340" s="7">
        <f t="shared" si="364"/>
        <v>5101.5395330339725</v>
      </c>
      <c r="CA340" s="7">
        <f t="shared" si="365"/>
        <v>4334.8351177973027</v>
      </c>
      <c r="CB340" s="65">
        <f t="shared" si="342"/>
        <v>0.39576980674116058</v>
      </c>
      <c r="CC340" s="7">
        <f t="shared" si="343"/>
        <v>766.70441523666955</v>
      </c>
      <c r="CD340" s="65">
        <f t="shared" si="344"/>
        <v>7.0000000000000007E-2</v>
      </c>
      <c r="CE340" s="7">
        <f t="shared" si="366"/>
        <v>639699.792505797</v>
      </c>
      <c r="CF340" s="7">
        <f t="shared" si="367"/>
        <v>1059112.8719945147</v>
      </c>
      <c r="CG340" s="7">
        <f t="shared" si="345"/>
        <v>127100.20749420318</v>
      </c>
      <c r="CH340" s="7">
        <f t="shared" si="321"/>
        <v>1698812.6645003117</v>
      </c>
    </row>
    <row r="341" spans="10:86" x14ac:dyDescent="0.3">
      <c r="J341">
        <v>334</v>
      </c>
      <c r="K341" s="160">
        <v>55001</v>
      </c>
      <c r="L341" s="7">
        <f t="shared" si="322"/>
        <v>141514.31426528704</v>
      </c>
      <c r="M341" s="7">
        <f t="shared" si="323"/>
        <v>5760.7123198624959</v>
      </c>
      <c r="N341" s="7">
        <f t="shared" si="308"/>
        <v>4787.8014092886478</v>
      </c>
      <c r="O341" s="65">
        <f t="shared" si="309"/>
        <v>0.40599155788409841</v>
      </c>
      <c r="P341" s="7">
        <f t="shared" si="310"/>
        <v>972.91091057384847</v>
      </c>
      <c r="Q341" s="65">
        <f t="shared" si="311"/>
        <v>8.2500000000000004E-2</v>
      </c>
      <c r="R341" s="7">
        <f t="shared" si="324"/>
        <v>630073.48714400083</v>
      </c>
      <c r="S341" s="7">
        <f t="shared" si="325"/>
        <v>1294004.4276900736</v>
      </c>
      <c r="T341" s="7">
        <f t="shared" si="312"/>
        <v>136726.51285599839</v>
      </c>
      <c r="U341" s="7">
        <f t="shared" si="313"/>
        <v>1924077.9148340744</v>
      </c>
      <c r="W341">
        <v>334</v>
      </c>
      <c r="X341" s="160">
        <v>55001</v>
      </c>
      <c r="Y341" s="7">
        <f t="shared" si="326"/>
        <v>138606.76607747265</v>
      </c>
      <c r="Z341" s="7">
        <f t="shared" si="346"/>
        <v>5626.5067525070672</v>
      </c>
      <c r="AA341" s="7">
        <f t="shared" si="314"/>
        <v>4702.4616453239159</v>
      </c>
      <c r="AB341" s="65">
        <f t="shared" si="327"/>
        <v>0.4071196619099125</v>
      </c>
      <c r="AC341" s="7">
        <f t="shared" si="328"/>
        <v>924.04510718315112</v>
      </c>
      <c r="AD341" s="65">
        <f t="shared" si="315"/>
        <v>0.08</v>
      </c>
      <c r="AE341" s="7">
        <f t="shared" si="329"/>
        <v>632895.69556785177</v>
      </c>
      <c r="AF341" s="7">
        <f t="shared" si="347"/>
        <v>1246357.5597695096</v>
      </c>
      <c r="AG341" s="7">
        <f t="shared" si="316"/>
        <v>133904.30443214873</v>
      </c>
      <c r="AH341" s="7">
        <f t="shared" si="317"/>
        <v>1879253.2553373612</v>
      </c>
      <c r="AJ341">
        <v>334</v>
      </c>
      <c r="AK341" s="160">
        <v>55001</v>
      </c>
      <c r="AL341" s="7">
        <f t="shared" si="348"/>
        <v>135710.50725332022</v>
      </c>
      <c r="AM341" s="7">
        <f t="shared" si="349"/>
        <v>5493.4490989467549</v>
      </c>
      <c r="AN341" s="7">
        <f t="shared" si="350"/>
        <v>4616.985406269062</v>
      </c>
      <c r="AO341" s="65">
        <f t="shared" si="330"/>
        <v>0.40825007581624279</v>
      </c>
      <c r="AP341" s="7">
        <f t="shared" si="331"/>
        <v>876.46369267769307</v>
      </c>
      <c r="AQ341" s="65">
        <f t="shared" si="332"/>
        <v>7.7499999999999999E-2</v>
      </c>
      <c r="AR341" s="7">
        <f t="shared" si="351"/>
        <v>635706.47815294878</v>
      </c>
      <c r="AS341" s="7">
        <f t="shared" si="352"/>
        <v>1199105.5208952669</v>
      </c>
      <c r="AT341" s="7">
        <f t="shared" si="333"/>
        <v>131093.52184705116</v>
      </c>
      <c r="AU341" s="7">
        <f t="shared" si="318"/>
        <v>1834811.9990482158</v>
      </c>
      <c r="AW341">
        <v>334</v>
      </c>
      <c r="AX341" s="160">
        <v>55001</v>
      </c>
      <c r="AY341" s="7">
        <f t="shared" si="353"/>
        <v>132826.60349610841</v>
      </c>
      <c r="AZ341" s="7">
        <f t="shared" si="354"/>
        <v>5361.5768515826985</v>
      </c>
      <c r="BA341" s="7">
        <f t="shared" si="355"/>
        <v>4531.4105797320208</v>
      </c>
      <c r="BB341" s="65">
        <f t="shared" si="334"/>
        <v>0.40938280077588074</v>
      </c>
      <c r="BC341" s="7">
        <f t="shared" si="335"/>
        <v>830.1662718506775</v>
      </c>
      <c r="BD341" s="65">
        <f t="shared" si="336"/>
        <v>7.4999999999999997E-2</v>
      </c>
      <c r="BE341" s="7">
        <f t="shared" si="356"/>
        <v>638504.80708362348</v>
      </c>
      <c r="BF341" s="7">
        <f t="shared" si="357"/>
        <v>1152261.8613449982</v>
      </c>
      <c r="BG341" s="7">
        <f t="shared" si="337"/>
        <v>128295.19291637639</v>
      </c>
      <c r="BH341" s="7">
        <f t="shared" si="319"/>
        <v>1790766.6684286217</v>
      </c>
      <c r="BJ341">
        <v>334</v>
      </c>
      <c r="BK341" s="160">
        <v>55001</v>
      </c>
      <c r="BL341" s="7">
        <f t="shared" si="358"/>
        <v>129956.13754610112</v>
      </c>
      <c r="BM341" s="7">
        <f t="shared" si="359"/>
        <v>5230.927715470877</v>
      </c>
      <c r="BN341" s="7">
        <f t="shared" si="360"/>
        <v>4445.7760511298493</v>
      </c>
      <c r="BO341" s="65">
        <f t="shared" si="338"/>
        <v>0.41051783794846058</v>
      </c>
      <c r="BP341" s="7">
        <f t="shared" si="339"/>
        <v>785.15166434102753</v>
      </c>
      <c r="BQ341" s="65">
        <f t="shared" si="340"/>
        <v>7.2499999999999995E-2</v>
      </c>
      <c r="BR341" s="7">
        <f t="shared" si="361"/>
        <v>641289.63850502821</v>
      </c>
      <c r="BS341" s="7">
        <f t="shared" si="362"/>
        <v>1105840.2184622434</v>
      </c>
      <c r="BT341" s="7">
        <f t="shared" si="341"/>
        <v>125510.36149497126</v>
      </c>
      <c r="BU341" s="7">
        <f t="shared" si="320"/>
        <v>1747129.8569672718</v>
      </c>
      <c r="BW341">
        <v>334</v>
      </c>
      <c r="BX341" s="160">
        <v>55001</v>
      </c>
      <c r="BY341" s="7">
        <f t="shared" si="363"/>
        <v>127100.20749420318</v>
      </c>
      <c r="BZ341" s="7">
        <f t="shared" si="364"/>
        <v>5101.5395330339725</v>
      </c>
      <c r="CA341" s="7">
        <f t="shared" si="365"/>
        <v>4360.1216559844543</v>
      </c>
      <c r="CB341" s="65">
        <f t="shared" si="342"/>
        <v>0.41165518847952898</v>
      </c>
      <c r="CC341" s="7">
        <f t="shared" si="343"/>
        <v>741.41787704951855</v>
      </c>
      <c r="CD341" s="65">
        <f t="shared" si="344"/>
        <v>7.0000000000000007E-2</v>
      </c>
      <c r="CE341" s="7">
        <f t="shared" si="366"/>
        <v>644059.91416178143</v>
      </c>
      <c r="CF341" s="7">
        <f t="shared" si="367"/>
        <v>1059854.2898715641</v>
      </c>
      <c r="CG341" s="7">
        <f t="shared" si="345"/>
        <v>122740.08583821871</v>
      </c>
      <c r="CH341" s="7">
        <f t="shared" si="321"/>
        <v>1703914.2040333454</v>
      </c>
    </row>
    <row r="342" spans="10:86" x14ac:dyDescent="0.3">
      <c r="J342">
        <v>335</v>
      </c>
      <c r="K342" s="160">
        <v>55032</v>
      </c>
      <c r="L342" s="7">
        <f t="shared" si="322"/>
        <v>136726.51285599839</v>
      </c>
      <c r="M342" s="7">
        <f t="shared" si="323"/>
        <v>5760.7123198624959</v>
      </c>
      <c r="N342" s="7">
        <f t="shared" si="308"/>
        <v>4820.7175439775074</v>
      </c>
      <c r="O342" s="65">
        <f t="shared" si="309"/>
        <v>0.4230972422199985</v>
      </c>
      <c r="P342" s="7">
        <f t="shared" si="310"/>
        <v>939.99477588498894</v>
      </c>
      <c r="Q342" s="65">
        <f t="shared" si="311"/>
        <v>8.2500000000000004E-2</v>
      </c>
      <c r="R342" s="7">
        <f t="shared" si="324"/>
        <v>634894.20468797837</v>
      </c>
      <c r="S342" s="7">
        <f t="shared" si="325"/>
        <v>1294944.4224659586</v>
      </c>
      <c r="T342" s="7">
        <f t="shared" si="312"/>
        <v>131905.79531202087</v>
      </c>
      <c r="U342" s="7">
        <f t="shared" si="313"/>
        <v>1929838.627153937</v>
      </c>
      <c r="W342">
        <v>335</v>
      </c>
      <c r="X342" s="160">
        <v>55032</v>
      </c>
      <c r="Y342" s="7">
        <f t="shared" si="326"/>
        <v>133904.30443214873</v>
      </c>
      <c r="Z342" s="7">
        <f t="shared" si="346"/>
        <v>5626.5067525070672</v>
      </c>
      <c r="AA342" s="7">
        <f t="shared" si="314"/>
        <v>4733.8113896260757</v>
      </c>
      <c r="AB342" s="65">
        <f t="shared" si="327"/>
        <v>0.42422636760192578</v>
      </c>
      <c r="AC342" s="7">
        <f t="shared" si="328"/>
        <v>892.69536288099152</v>
      </c>
      <c r="AD342" s="65">
        <f t="shared" si="315"/>
        <v>0.08</v>
      </c>
      <c r="AE342" s="7">
        <f t="shared" si="329"/>
        <v>637629.50695747789</v>
      </c>
      <c r="AF342" s="7">
        <f t="shared" si="347"/>
        <v>1247250.2551323907</v>
      </c>
      <c r="AG342" s="7">
        <f t="shared" si="316"/>
        <v>129170.49304252265</v>
      </c>
      <c r="AH342" s="7">
        <f t="shared" si="317"/>
        <v>1884879.7620898685</v>
      </c>
      <c r="AJ342">
        <v>335</v>
      </c>
      <c r="AK342" s="160">
        <v>55032</v>
      </c>
      <c r="AL342" s="7">
        <f t="shared" si="348"/>
        <v>131093.52184705116</v>
      </c>
      <c r="AM342" s="7">
        <f t="shared" si="349"/>
        <v>5493.4490989467549</v>
      </c>
      <c r="AN342" s="7">
        <f t="shared" si="350"/>
        <v>4646.803437017883</v>
      </c>
      <c r="AO342" s="65">
        <f t="shared" si="330"/>
        <v>0.42535771759395224</v>
      </c>
      <c r="AP342" s="7">
        <f t="shared" si="331"/>
        <v>846.64566192887207</v>
      </c>
      <c r="AQ342" s="65">
        <f t="shared" si="332"/>
        <v>7.7499999999999999E-2</v>
      </c>
      <c r="AR342" s="7">
        <f t="shared" si="351"/>
        <v>640353.28158996662</v>
      </c>
      <c r="AS342" s="7">
        <f t="shared" si="352"/>
        <v>1199952.1665571958</v>
      </c>
      <c r="AT342" s="7">
        <f t="shared" si="333"/>
        <v>126446.71841003328</v>
      </c>
      <c r="AU342" s="7">
        <f t="shared" si="318"/>
        <v>1840305.4481471623</v>
      </c>
      <c r="AW342">
        <v>335</v>
      </c>
      <c r="AX342" s="160">
        <v>55032</v>
      </c>
      <c r="AY342" s="7">
        <f t="shared" si="353"/>
        <v>128295.19291637639</v>
      </c>
      <c r="AZ342" s="7">
        <f t="shared" si="354"/>
        <v>5361.5768515826985</v>
      </c>
      <c r="BA342" s="7">
        <f t="shared" si="355"/>
        <v>4559.731895855346</v>
      </c>
      <c r="BB342" s="65">
        <f t="shared" si="334"/>
        <v>0.42649129329365359</v>
      </c>
      <c r="BC342" s="7">
        <f t="shared" si="335"/>
        <v>801.84495572735239</v>
      </c>
      <c r="BD342" s="65">
        <f t="shared" si="336"/>
        <v>7.4999999999999997E-2</v>
      </c>
      <c r="BE342" s="7">
        <f t="shared" si="356"/>
        <v>643064.53897947888</v>
      </c>
      <c r="BF342" s="7">
        <f t="shared" si="357"/>
        <v>1153063.7063007257</v>
      </c>
      <c r="BG342" s="7">
        <f t="shared" si="337"/>
        <v>123735.46102052103</v>
      </c>
      <c r="BH342" s="7">
        <f t="shared" si="319"/>
        <v>1796128.2452802046</v>
      </c>
      <c r="BJ342">
        <v>335</v>
      </c>
      <c r="BK342" s="160">
        <v>55032</v>
      </c>
      <c r="BL342" s="7">
        <f t="shared" si="358"/>
        <v>125510.36149497126</v>
      </c>
      <c r="BM342" s="7">
        <f t="shared" si="359"/>
        <v>5230.927715470877</v>
      </c>
      <c r="BN342" s="7">
        <f t="shared" si="360"/>
        <v>4472.635948105426</v>
      </c>
      <c r="BO342" s="65">
        <f t="shared" si="338"/>
        <v>0.42762709578695252</v>
      </c>
      <c r="BP342" s="7">
        <f t="shared" si="339"/>
        <v>758.29176736545139</v>
      </c>
      <c r="BQ342" s="65">
        <f t="shared" si="340"/>
        <v>7.2499999999999995E-2</v>
      </c>
      <c r="BR342" s="7">
        <f t="shared" si="361"/>
        <v>645762.27445313369</v>
      </c>
      <c r="BS342" s="7">
        <f t="shared" si="362"/>
        <v>1106598.510229609</v>
      </c>
      <c r="BT342" s="7">
        <f t="shared" si="341"/>
        <v>121037.72554686584</v>
      </c>
      <c r="BU342" s="7">
        <f t="shared" si="320"/>
        <v>1752360.7846827428</v>
      </c>
      <c r="BW342">
        <v>335</v>
      </c>
      <c r="BX342" s="160">
        <v>55032</v>
      </c>
      <c r="BY342" s="7">
        <f t="shared" si="363"/>
        <v>122740.08583821871</v>
      </c>
      <c r="BZ342" s="7">
        <f t="shared" si="364"/>
        <v>5101.5395330339725</v>
      </c>
      <c r="CA342" s="7">
        <f t="shared" si="365"/>
        <v>4385.5556989776969</v>
      </c>
      <c r="CB342" s="65">
        <f t="shared" si="342"/>
        <v>0.42876512614712142</v>
      </c>
      <c r="CC342" s="7">
        <f t="shared" si="343"/>
        <v>715.9838340562759</v>
      </c>
      <c r="CD342" s="65">
        <f t="shared" si="344"/>
        <v>7.0000000000000007E-2</v>
      </c>
      <c r="CE342" s="7">
        <f t="shared" si="366"/>
        <v>648445.4698607591</v>
      </c>
      <c r="CF342" s="7">
        <f t="shared" si="367"/>
        <v>1060570.2737056203</v>
      </c>
      <c r="CG342" s="7">
        <f t="shared" si="345"/>
        <v>118354.53013924102</v>
      </c>
      <c r="CH342" s="7">
        <f t="shared" si="321"/>
        <v>1709015.7435663794</v>
      </c>
    </row>
    <row r="343" spans="10:86" x14ac:dyDescent="0.3">
      <c r="J343">
        <f t="shared" ref="J343:J367" si="368">J342+1</f>
        <v>336</v>
      </c>
      <c r="K343" s="160"/>
      <c r="L343" s="7">
        <f t="shared" si="322"/>
        <v>131905.79531202087</v>
      </c>
      <c r="M343" s="7">
        <f t="shared" si="323"/>
        <v>5760.7123198624959</v>
      </c>
      <c r="N343" s="7">
        <f t="shared" si="308"/>
        <v>4853.859977092352</v>
      </c>
      <c r="O343" s="65">
        <f t="shared" si="309"/>
        <v>0.44157513767554762</v>
      </c>
      <c r="P343" s="7">
        <f t="shared" si="310"/>
        <v>906.85234277014354</v>
      </c>
      <c r="Q343" s="65">
        <f t="shared" si="311"/>
        <v>8.2500000000000004E-2</v>
      </c>
      <c r="R343" s="7">
        <f t="shared" si="324"/>
        <v>639748.06466507073</v>
      </c>
      <c r="S343" s="7">
        <f t="shared" si="325"/>
        <v>1295851.2748087288</v>
      </c>
      <c r="T343" s="7">
        <f t="shared" si="312"/>
        <v>127051.93533492852</v>
      </c>
      <c r="U343" s="7">
        <f t="shared" si="313"/>
        <v>1935599.3394737996</v>
      </c>
      <c r="W343">
        <f t="shared" ref="W343:W367" si="369">W342+1</f>
        <v>336</v>
      </c>
      <c r="X343" s="160"/>
      <c r="Y343" s="7">
        <f t="shared" si="326"/>
        <v>129170.49304252265</v>
      </c>
      <c r="Z343" s="7">
        <f t="shared" si="346"/>
        <v>5626.5067525070672</v>
      </c>
      <c r="AA343" s="7">
        <f t="shared" si="314"/>
        <v>4765.3701322235829</v>
      </c>
      <c r="AB343" s="65">
        <f t="shared" si="327"/>
        <v>0.44270514294513064</v>
      </c>
      <c r="AC343" s="7">
        <f t="shared" si="328"/>
        <v>861.13662028348438</v>
      </c>
      <c r="AD343" s="65">
        <f t="shared" si="315"/>
        <v>0.08</v>
      </c>
      <c r="AE343" s="7">
        <f t="shared" si="329"/>
        <v>642394.87708970148</v>
      </c>
      <c r="AF343" s="7">
        <f t="shared" si="347"/>
        <v>1248111.3917526742</v>
      </c>
      <c r="AG343" s="7">
        <f t="shared" si="316"/>
        <v>124405.12291029906</v>
      </c>
      <c r="AH343" s="7">
        <f t="shared" si="317"/>
        <v>1890506.2688423758</v>
      </c>
      <c r="AJ343">
        <f t="shared" ref="AJ343:AJ367" si="370">AJ342+1</f>
        <v>336</v>
      </c>
      <c r="AK343" s="160"/>
      <c r="AL343" s="7">
        <f t="shared" si="348"/>
        <v>126446.71841003328</v>
      </c>
      <c r="AM343" s="7">
        <f t="shared" si="349"/>
        <v>5493.4490989467549</v>
      </c>
      <c r="AN343" s="7">
        <f t="shared" si="350"/>
        <v>4676.8140425486235</v>
      </c>
      <c r="AO343" s="65">
        <f t="shared" si="330"/>
        <v>0.44383728748574891</v>
      </c>
      <c r="AP343" s="7">
        <f t="shared" si="331"/>
        <v>816.63505639813161</v>
      </c>
      <c r="AQ343" s="65">
        <f t="shared" si="332"/>
        <v>7.7499999999999999E-2</v>
      </c>
      <c r="AR343" s="7">
        <f t="shared" si="351"/>
        <v>645030.09563251527</v>
      </c>
      <c r="AS343" s="7">
        <f t="shared" si="352"/>
        <v>1200768.8016135939</v>
      </c>
      <c r="AT343" s="7">
        <f t="shared" si="333"/>
        <v>121769.90436748466</v>
      </c>
      <c r="AU343" s="7">
        <f t="shared" si="318"/>
        <v>1845798.8972461093</v>
      </c>
      <c r="AW343">
        <f t="shared" ref="AW343:AW367" si="371">AW342+1</f>
        <v>336</v>
      </c>
      <c r="AX343" s="160"/>
      <c r="AY343" s="7">
        <f t="shared" si="353"/>
        <v>123735.46102052103</v>
      </c>
      <c r="AZ343" s="7">
        <f t="shared" si="354"/>
        <v>5361.5768515826985</v>
      </c>
      <c r="BA343" s="7">
        <f t="shared" si="355"/>
        <v>4588.230220204442</v>
      </c>
      <c r="BB343" s="65">
        <f t="shared" si="334"/>
        <v>0.44497157232332962</v>
      </c>
      <c r="BC343" s="7">
        <f t="shared" si="335"/>
        <v>773.34663137825635</v>
      </c>
      <c r="BD343" s="65">
        <f t="shared" si="336"/>
        <v>7.4999999999999997E-2</v>
      </c>
      <c r="BE343" s="7">
        <f t="shared" si="356"/>
        <v>647652.76919968333</v>
      </c>
      <c r="BF343" s="7">
        <f t="shared" si="357"/>
        <v>1153837.0529321039</v>
      </c>
      <c r="BG343" s="7">
        <f t="shared" si="337"/>
        <v>119147.2308003166</v>
      </c>
      <c r="BH343" s="7">
        <f t="shared" si="319"/>
        <v>1801489.8221317872</v>
      </c>
      <c r="BJ343">
        <f t="shared" ref="BJ343:BJ367" si="372">BJ342+1</f>
        <v>336</v>
      </c>
      <c r="BK343" s="160"/>
      <c r="BL343" s="7">
        <f t="shared" si="358"/>
        <v>121037.72554686584</v>
      </c>
      <c r="BM343" s="7">
        <f t="shared" si="359"/>
        <v>5230.927715470877</v>
      </c>
      <c r="BN343" s="7">
        <f t="shared" si="360"/>
        <v>4499.6581236252296</v>
      </c>
      <c r="BO343" s="65">
        <f t="shared" si="338"/>
        <v>0.44610799847354643</v>
      </c>
      <c r="BP343" s="7">
        <f t="shared" si="339"/>
        <v>731.26959184564782</v>
      </c>
      <c r="BQ343" s="65">
        <f t="shared" si="340"/>
        <v>7.2500000000000009E-2</v>
      </c>
      <c r="BR343" s="7">
        <f t="shared" si="361"/>
        <v>650261.9325767589</v>
      </c>
      <c r="BS343" s="7">
        <f t="shared" si="362"/>
        <v>1107329.7798214545</v>
      </c>
      <c r="BT343" s="7">
        <f t="shared" si="341"/>
        <v>116538.06742324062</v>
      </c>
      <c r="BU343" s="7">
        <f t="shared" si="320"/>
        <v>1757591.7123982133</v>
      </c>
      <c r="BW343">
        <f t="shared" ref="BW343:BW367" si="373">BW342+1</f>
        <v>336</v>
      </c>
      <c r="BX343" s="160"/>
      <c r="BY343" s="7">
        <f t="shared" si="363"/>
        <v>118354.53013924102</v>
      </c>
      <c r="BZ343" s="7">
        <f t="shared" si="364"/>
        <v>5101.5395330339725</v>
      </c>
      <c r="CA343" s="7">
        <f t="shared" si="365"/>
        <v>4411.1381072217337</v>
      </c>
      <c r="CB343" s="65">
        <f t="shared" si="342"/>
        <v>0.44724656694074771</v>
      </c>
      <c r="CC343" s="7">
        <f t="shared" si="343"/>
        <v>690.40142581223927</v>
      </c>
      <c r="CD343" s="65">
        <f t="shared" si="344"/>
        <v>7.0000000000000007E-2</v>
      </c>
      <c r="CE343" s="7">
        <f t="shared" si="366"/>
        <v>652856.60796798079</v>
      </c>
      <c r="CF343" s="7">
        <f t="shared" si="367"/>
        <v>1061260.6751314325</v>
      </c>
      <c r="CG343" s="7">
        <f t="shared" si="345"/>
        <v>113943.39203201928</v>
      </c>
      <c r="CH343" s="7">
        <f t="shared" si="321"/>
        <v>1714117.2830994134</v>
      </c>
    </row>
    <row r="344" spans="10:86" x14ac:dyDescent="0.3">
      <c r="J344">
        <f t="shared" si="368"/>
        <v>337</v>
      </c>
      <c r="K344" s="160"/>
      <c r="L344" s="7">
        <f t="shared" si="322"/>
        <v>127051.93533492852</v>
      </c>
      <c r="M344" s="7">
        <f t="shared" si="323"/>
        <v>5760.7123198624959</v>
      </c>
      <c r="N344" s="7">
        <f t="shared" si="308"/>
        <v>4887.230264434862</v>
      </c>
      <c r="O344" s="65">
        <f t="shared" si="309"/>
        <v>0.46159677157704382</v>
      </c>
      <c r="P344" s="7">
        <f t="shared" si="310"/>
        <v>873.48205542763355</v>
      </c>
      <c r="Q344" s="65">
        <f t="shared" si="311"/>
        <v>8.2500000000000004E-2</v>
      </c>
      <c r="R344" s="7">
        <f t="shared" si="324"/>
        <v>644635.29492950556</v>
      </c>
      <c r="S344" s="7">
        <f t="shared" si="325"/>
        <v>1296724.7568641566</v>
      </c>
      <c r="T344" s="7">
        <f t="shared" si="312"/>
        <v>122164.70507049366</v>
      </c>
      <c r="U344" s="7">
        <f t="shared" si="313"/>
        <v>1941360.0517936621</v>
      </c>
      <c r="W344">
        <f t="shared" si="369"/>
        <v>337</v>
      </c>
      <c r="X344" s="160"/>
      <c r="Y344" s="7">
        <f t="shared" si="326"/>
        <v>124405.12291029906</v>
      </c>
      <c r="Z344" s="7">
        <f t="shared" si="346"/>
        <v>5626.5067525070672</v>
      </c>
      <c r="AA344" s="7">
        <f t="shared" si="314"/>
        <v>4797.1392664384066</v>
      </c>
      <c r="AB344" s="65">
        <f t="shared" si="327"/>
        <v>0.46272749747426373</v>
      </c>
      <c r="AC344" s="7">
        <f t="shared" si="328"/>
        <v>829.36748606866047</v>
      </c>
      <c r="AD344" s="65">
        <f t="shared" si="315"/>
        <v>0.08</v>
      </c>
      <c r="AE344" s="7">
        <f t="shared" si="329"/>
        <v>647192.01635613991</v>
      </c>
      <c r="AF344" s="7">
        <f t="shared" si="347"/>
        <v>1248940.759238743</v>
      </c>
      <c r="AG344" s="7">
        <f t="shared" si="316"/>
        <v>119607.98364386066</v>
      </c>
      <c r="AH344" s="7">
        <f t="shared" si="317"/>
        <v>1896132.7755948829</v>
      </c>
      <c r="AJ344">
        <f t="shared" si="370"/>
        <v>337</v>
      </c>
      <c r="AK344" s="160"/>
      <c r="AL344" s="7">
        <f t="shared" si="348"/>
        <v>121769.90436748466</v>
      </c>
      <c r="AM344" s="7">
        <f t="shared" si="349"/>
        <v>5493.4490989467549</v>
      </c>
      <c r="AN344" s="7">
        <f t="shared" si="350"/>
        <v>4707.0184665734168</v>
      </c>
      <c r="AO344" s="65">
        <f t="shared" si="330"/>
        <v>0.46386027723582235</v>
      </c>
      <c r="AP344" s="7">
        <f t="shared" si="331"/>
        <v>786.43063237333843</v>
      </c>
      <c r="AQ344" s="65">
        <f t="shared" si="332"/>
        <v>7.7499999999999999E-2</v>
      </c>
      <c r="AR344" s="7">
        <f t="shared" si="351"/>
        <v>649737.11409908871</v>
      </c>
      <c r="AS344" s="7">
        <f t="shared" si="352"/>
        <v>1201555.2322459673</v>
      </c>
      <c r="AT344" s="7">
        <f t="shared" si="333"/>
        <v>117062.88590091125</v>
      </c>
      <c r="AU344" s="7">
        <f t="shared" si="318"/>
        <v>1851292.3463450558</v>
      </c>
      <c r="AW344">
        <f t="shared" si="371"/>
        <v>337</v>
      </c>
      <c r="AX344" s="160"/>
      <c r="AY344" s="7">
        <f t="shared" si="353"/>
        <v>119147.2308003166</v>
      </c>
      <c r="AZ344" s="7">
        <f t="shared" si="354"/>
        <v>5361.5768515826985</v>
      </c>
      <c r="BA344" s="7">
        <f t="shared" si="355"/>
        <v>4616.9066590807197</v>
      </c>
      <c r="BB344" s="65">
        <f t="shared" si="334"/>
        <v>0.46499511181942987</v>
      </c>
      <c r="BC344" s="7">
        <f t="shared" si="335"/>
        <v>744.6701925019787</v>
      </c>
      <c r="BD344" s="65">
        <f t="shared" si="336"/>
        <v>7.4999999999999997E-2</v>
      </c>
      <c r="BE344" s="7">
        <f t="shared" si="356"/>
        <v>652269.67585876409</v>
      </c>
      <c r="BF344" s="7">
        <f t="shared" si="357"/>
        <v>1154581.7231246058</v>
      </c>
      <c r="BG344" s="7">
        <f t="shared" si="337"/>
        <v>114530.32414123588</v>
      </c>
      <c r="BH344" s="7">
        <f t="shared" si="319"/>
        <v>1806851.39898337</v>
      </c>
      <c r="BJ344">
        <f t="shared" si="372"/>
        <v>337</v>
      </c>
      <c r="BK344" s="160"/>
      <c r="BL344" s="7">
        <f t="shared" si="358"/>
        <v>116538.06742324062</v>
      </c>
      <c r="BM344" s="7">
        <f t="shared" si="359"/>
        <v>5230.927715470877</v>
      </c>
      <c r="BN344" s="7">
        <f t="shared" si="360"/>
        <v>4526.843558122132</v>
      </c>
      <c r="BO344" s="65">
        <f t="shared" si="338"/>
        <v>0.4661320021738441</v>
      </c>
      <c r="BP344" s="7">
        <f t="shared" si="339"/>
        <v>704.08415734874541</v>
      </c>
      <c r="BQ344" s="65">
        <f t="shared" si="340"/>
        <v>7.2499999999999995E-2</v>
      </c>
      <c r="BR344" s="7">
        <f t="shared" si="361"/>
        <v>654788.77613488107</v>
      </c>
      <c r="BS344" s="7">
        <f t="shared" si="362"/>
        <v>1108033.8639788034</v>
      </c>
      <c r="BT344" s="7">
        <f t="shared" si="341"/>
        <v>112011.22386511849</v>
      </c>
      <c r="BU344" s="7">
        <f t="shared" si="320"/>
        <v>1762822.6401136843</v>
      </c>
      <c r="BW344">
        <f t="shared" si="373"/>
        <v>337</v>
      </c>
      <c r="BX344" s="160"/>
      <c r="BY344" s="7">
        <f t="shared" si="363"/>
        <v>113943.39203201928</v>
      </c>
      <c r="BZ344" s="7">
        <f t="shared" si="364"/>
        <v>5101.5395330339725</v>
      </c>
      <c r="CA344" s="7">
        <f t="shared" si="365"/>
        <v>4436.8697461805268</v>
      </c>
      <c r="CB344" s="65">
        <f t="shared" si="342"/>
        <v>0.46727094923771129</v>
      </c>
      <c r="CC344" s="7">
        <f t="shared" si="343"/>
        <v>664.66978685344588</v>
      </c>
      <c r="CD344" s="65">
        <f t="shared" si="344"/>
        <v>7.0000000000000007E-2</v>
      </c>
      <c r="CE344" s="7">
        <f t="shared" si="366"/>
        <v>657293.47771416127</v>
      </c>
      <c r="CF344" s="7">
        <f t="shared" si="367"/>
        <v>1061925.344918286</v>
      </c>
      <c r="CG344" s="7">
        <f t="shared" si="345"/>
        <v>109506.52228583876</v>
      </c>
      <c r="CH344" s="7">
        <f t="shared" si="321"/>
        <v>1719218.8226324474</v>
      </c>
    </row>
    <row r="345" spans="10:86" x14ac:dyDescent="0.3">
      <c r="J345">
        <f t="shared" si="368"/>
        <v>338</v>
      </c>
      <c r="K345" s="160"/>
      <c r="L345" s="7">
        <f t="shared" si="322"/>
        <v>122164.70507049366</v>
      </c>
      <c r="M345" s="7">
        <f t="shared" si="323"/>
        <v>5760.7123198624959</v>
      </c>
      <c r="N345" s="7">
        <f t="shared" si="308"/>
        <v>4920.8299725028519</v>
      </c>
      <c r="O345" s="65">
        <f t="shared" si="309"/>
        <v>0.48336350205208745</v>
      </c>
      <c r="P345" s="7">
        <f t="shared" si="310"/>
        <v>839.88234735964386</v>
      </c>
      <c r="Q345" s="65">
        <f t="shared" si="311"/>
        <v>8.2500000000000004E-2</v>
      </c>
      <c r="R345" s="7">
        <f t="shared" si="324"/>
        <v>649556.12490200845</v>
      </c>
      <c r="S345" s="7">
        <f t="shared" si="325"/>
        <v>1297564.6392115161</v>
      </c>
      <c r="T345" s="7">
        <f t="shared" si="312"/>
        <v>117243.87509799081</v>
      </c>
      <c r="U345" s="7">
        <f t="shared" si="313"/>
        <v>1947120.7641135245</v>
      </c>
      <c r="W345">
        <f t="shared" si="369"/>
        <v>338</v>
      </c>
      <c r="X345" s="160"/>
      <c r="Y345" s="7">
        <f t="shared" si="326"/>
        <v>119607.98364386066</v>
      </c>
      <c r="Z345" s="7">
        <f t="shared" si="346"/>
        <v>5626.5067525070672</v>
      </c>
      <c r="AA345" s="7">
        <f t="shared" si="314"/>
        <v>4829.1201948813296</v>
      </c>
      <c r="AB345" s="65">
        <f t="shared" si="327"/>
        <v>0.48449476843555528</v>
      </c>
      <c r="AC345" s="7">
        <f t="shared" si="328"/>
        <v>797.38655762573774</v>
      </c>
      <c r="AD345" s="65">
        <f t="shared" si="315"/>
        <v>0.08</v>
      </c>
      <c r="AE345" s="7">
        <f t="shared" si="329"/>
        <v>652021.13655102125</v>
      </c>
      <c r="AF345" s="7">
        <f t="shared" si="347"/>
        <v>1249738.1457963688</v>
      </c>
      <c r="AG345" s="7">
        <f t="shared" si="316"/>
        <v>114778.86344897933</v>
      </c>
      <c r="AH345" s="7">
        <f t="shared" si="317"/>
        <v>1901759.28234739</v>
      </c>
      <c r="AJ345">
        <f t="shared" si="370"/>
        <v>338</v>
      </c>
      <c r="AK345" s="160"/>
      <c r="AL345" s="7">
        <f t="shared" si="348"/>
        <v>117062.88590091125</v>
      </c>
      <c r="AM345" s="7">
        <f t="shared" si="349"/>
        <v>5493.4490989467549</v>
      </c>
      <c r="AN345" s="7">
        <f t="shared" si="350"/>
        <v>4737.4179608367031</v>
      </c>
      <c r="AO345" s="65">
        <f t="shared" si="330"/>
        <v>0.48562800320983635</v>
      </c>
      <c r="AP345" s="7">
        <f t="shared" si="331"/>
        <v>756.03113811005176</v>
      </c>
      <c r="AQ345" s="65">
        <f t="shared" si="332"/>
        <v>7.7499999999999986E-2</v>
      </c>
      <c r="AR345" s="7">
        <f t="shared" si="351"/>
        <v>654474.53205992538</v>
      </c>
      <c r="AS345" s="7">
        <f t="shared" si="352"/>
        <v>1202311.2633840772</v>
      </c>
      <c r="AT345" s="7">
        <f t="shared" si="333"/>
        <v>112325.46794007455</v>
      </c>
      <c r="AU345" s="7">
        <f t="shared" si="318"/>
        <v>1856785.7954440026</v>
      </c>
      <c r="AW345">
        <f t="shared" si="371"/>
        <v>338</v>
      </c>
      <c r="AX345" s="160"/>
      <c r="AY345" s="7">
        <f t="shared" si="353"/>
        <v>114530.32414123588</v>
      </c>
      <c r="AZ345" s="7">
        <f t="shared" si="354"/>
        <v>5361.5768515826985</v>
      </c>
      <c r="BA345" s="7">
        <f t="shared" si="355"/>
        <v>4645.7623256999741</v>
      </c>
      <c r="BB345" s="65">
        <f t="shared" si="334"/>
        <v>0.48676320726772115</v>
      </c>
      <c r="BC345" s="7">
        <f t="shared" si="335"/>
        <v>715.81452588272418</v>
      </c>
      <c r="BD345" s="65">
        <f t="shared" si="336"/>
        <v>7.4999999999999997E-2</v>
      </c>
      <c r="BE345" s="7">
        <f t="shared" si="356"/>
        <v>656915.43818446412</v>
      </c>
      <c r="BF345" s="7">
        <f t="shared" si="357"/>
        <v>1155297.5376504885</v>
      </c>
      <c r="BG345" s="7">
        <f t="shared" si="337"/>
        <v>109884.5618155359</v>
      </c>
      <c r="BH345" s="7">
        <f t="shared" si="319"/>
        <v>1812212.9758349527</v>
      </c>
      <c r="BJ345">
        <f t="shared" si="372"/>
        <v>338</v>
      </c>
      <c r="BK345" s="160"/>
      <c r="BL345" s="7">
        <f t="shared" si="358"/>
        <v>112011.22386511849</v>
      </c>
      <c r="BM345" s="7">
        <f t="shared" si="359"/>
        <v>5230.927715470877</v>
      </c>
      <c r="BN345" s="7">
        <f t="shared" si="360"/>
        <v>4554.1932379524533</v>
      </c>
      <c r="BO345" s="65">
        <f t="shared" si="338"/>
        <v>0.48790038149425258</v>
      </c>
      <c r="BP345" s="7">
        <f t="shared" si="339"/>
        <v>676.73447751842423</v>
      </c>
      <c r="BQ345" s="65">
        <f t="shared" si="340"/>
        <v>7.2499999999999995E-2</v>
      </c>
      <c r="BR345" s="7">
        <f t="shared" si="361"/>
        <v>659342.9693728335</v>
      </c>
      <c r="BS345" s="7">
        <f t="shared" si="362"/>
        <v>1108710.5984563217</v>
      </c>
      <c r="BT345" s="7">
        <f t="shared" si="341"/>
        <v>107457.03062716604</v>
      </c>
      <c r="BU345" s="7">
        <f t="shared" si="320"/>
        <v>1768053.5678291554</v>
      </c>
      <c r="BW345">
        <f t="shared" si="373"/>
        <v>338</v>
      </c>
      <c r="BX345" s="160"/>
      <c r="BY345" s="7">
        <f t="shared" si="363"/>
        <v>109506.52228583876</v>
      </c>
      <c r="BZ345" s="7">
        <f t="shared" si="364"/>
        <v>5101.5395330339725</v>
      </c>
      <c r="CA345" s="7">
        <f t="shared" si="365"/>
        <v>4462.7514863665801</v>
      </c>
      <c r="CB345" s="65">
        <f t="shared" si="342"/>
        <v>0.4890395267654698</v>
      </c>
      <c r="CC345" s="7">
        <f t="shared" si="343"/>
        <v>638.78804666739279</v>
      </c>
      <c r="CD345" s="65">
        <f t="shared" si="344"/>
        <v>7.0000000000000007E-2</v>
      </c>
      <c r="CE345" s="7">
        <f t="shared" si="366"/>
        <v>661756.22920052789</v>
      </c>
      <c r="CF345" s="7">
        <f t="shared" si="367"/>
        <v>1062564.1329649533</v>
      </c>
      <c r="CG345" s="7">
        <f t="shared" si="345"/>
        <v>105043.77079947217</v>
      </c>
      <c r="CH345" s="7">
        <f t="shared" si="321"/>
        <v>1724320.3621654813</v>
      </c>
    </row>
    <row r="346" spans="10:86" x14ac:dyDescent="0.3">
      <c r="J346">
        <f t="shared" si="368"/>
        <v>339</v>
      </c>
      <c r="K346" s="160"/>
      <c r="L346" s="7">
        <f t="shared" si="322"/>
        <v>117243.87509799081</v>
      </c>
      <c r="M346" s="7">
        <f t="shared" si="323"/>
        <v>5760.7123198624959</v>
      </c>
      <c r="N346" s="7">
        <f t="shared" si="308"/>
        <v>4954.6606785638087</v>
      </c>
      <c r="O346" s="65">
        <f t="shared" si="309"/>
        <v>0.50711329775711744</v>
      </c>
      <c r="P346" s="7">
        <f t="shared" si="310"/>
        <v>806.05164129868683</v>
      </c>
      <c r="Q346" s="65">
        <f t="shared" si="311"/>
        <v>8.2500000000000004E-2</v>
      </c>
      <c r="R346" s="7">
        <f t="shared" si="324"/>
        <v>654510.78558057221</v>
      </c>
      <c r="S346" s="7">
        <f t="shared" si="325"/>
        <v>1298370.6908528148</v>
      </c>
      <c r="T346" s="7">
        <f t="shared" si="312"/>
        <v>112289.21441942699</v>
      </c>
      <c r="U346" s="7">
        <f t="shared" si="313"/>
        <v>1952881.476433387</v>
      </c>
      <c r="W346">
        <f t="shared" si="369"/>
        <v>339</v>
      </c>
      <c r="X346" s="160"/>
      <c r="Y346" s="7">
        <f t="shared" si="326"/>
        <v>114778.86344897933</v>
      </c>
      <c r="Z346" s="7">
        <f t="shared" si="346"/>
        <v>5626.5067525070672</v>
      </c>
      <c r="AA346" s="7">
        <f t="shared" si="314"/>
        <v>4861.3143295138716</v>
      </c>
      <c r="AB346" s="65">
        <f t="shared" si="327"/>
        <v>0.50824489981204124</v>
      </c>
      <c r="AC346" s="7">
        <f t="shared" si="328"/>
        <v>765.19242299319558</v>
      </c>
      <c r="AD346" s="65">
        <f t="shared" si="315"/>
        <v>0.08</v>
      </c>
      <c r="AE346" s="7">
        <f t="shared" si="329"/>
        <v>656882.45088053506</v>
      </c>
      <c r="AF346" s="7">
        <f t="shared" si="347"/>
        <v>1250503.3382193621</v>
      </c>
      <c r="AG346" s="7">
        <f t="shared" si="316"/>
        <v>109917.54911946546</v>
      </c>
      <c r="AH346" s="7">
        <f t="shared" si="317"/>
        <v>1907385.7890998973</v>
      </c>
      <c r="AJ346">
        <f t="shared" si="370"/>
        <v>339</v>
      </c>
      <c r="AK346" s="160"/>
      <c r="AL346" s="7">
        <f t="shared" si="348"/>
        <v>112325.46794007455</v>
      </c>
      <c r="AM346" s="7">
        <f t="shared" si="349"/>
        <v>5493.4490989467549</v>
      </c>
      <c r="AN346" s="7">
        <f t="shared" si="350"/>
        <v>4768.013785167107</v>
      </c>
      <c r="AO346" s="65">
        <f t="shared" si="330"/>
        <v>0.50937838471796981</v>
      </c>
      <c r="AP346" s="7">
        <f t="shared" si="331"/>
        <v>725.43531377964814</v>
      </c>
      <c r="AQ346" s="65">
        <f t="shared" si="332"/>
        <v>7.7499999999999999E-2</v>
      </c>
      <c r="AR346" s="7">
        <f t="shared" si="351"/>
        <v>659242.54584509251</v>
      </c>
      <c r="AS346" s="7">
        <f t="shared" si="352"/>
        <v>1203036.6986978569</v>
      </c>
      <c r="AT346" s="7">
        <f t="shared" si="333"/>
        <v>107557.45415490745</v>
      </c>
      <c r="AU346" s="7">
        <f t="shared" si="318"/>
        <v>1862279.2445429494</v>
      </c>
      <c r="AW346">
        <f t="shared" si="371"/>
        <v>339</v>
      </c>
      <c r="AX346" s="160"/>
      <c r="AY346" s="7">
        <f t="shared" si="353"/>
        <v>109884.5618155359</v>
      </c>
      <c r="AZ346" s="7">
        <f t="shared" si="354"/>
        <v>5361.5768515826985</v>
      </c>
      <c r="BA346" s="7">
        <f t="shared" si="355"/>
        <v>4674.7983402355994</v>
      </c>
      <c r="BB346" s="65">
        <f t="shared" si="334"/>
        <v>0.5105137533059344</v>
      </c>
      <c r="BC346" s="7">
        <f t="shared" si="335"/>
        <v>686.77851134709931</v>
      </c>
      <c r="BD346" s="65">
        <f t="shared" si="336"/>
        <v>7.4999999999999997E-2</v>
      </c>
      <c r="BE346" s="7">
        <f t="shared" si="356"/>
        <v>661590.23652469972</v>
      </c>
      <c r="BF346" s="7">
        <f t="shared" si="357"/>
        <v>1155984.3161618356</v>
      </c>
      <c r="BG346" s="7">
        <f t="shared" si="337"/>
        <v>105209.76347530029</v>
      </c>
      <c r="BH346" s="7">
        <f t="shared" si="319"/>
        <v>1817574.5526865353</v>
      </c>
      <c r="BJ346">
        <f t="shared" si="372"/>
        <v>339</v>
      </c>
      <c r="BK346" s="160"/>
      <c r="BL346" s="7">
        <f t="shared" si="358"/>
        <v>107457.03062716604</v>
      </c>
      <c r="BM346" s="7">
        <f t="shared" si="359"/>
        <v>5230.927715470877</v>
      </c>
      <c r="BN346" s="7">
        <f t="shared" si="360"/>
        <v>4581.7081554317492</v>
      </c>
      <c r="BO346" s="65">
        <f t="shared" si="338"/>
        <v>0.51165100640033379</v>
      </c>
      <c r="BP346" s="7">
        <f t="shared" si="339"/>
        <v>649.21956003912817</v>
      </c>
      <c r="BQ346" s="65">
        <f t="shared" si="340"/>
        <v>7.2499999999999995E-2</v>
      </c>
      <c r="BR346" s="7">
        <f t="shared" si="361"/>
        <v>663924.67752826528</v>
      </c>
      <c r="BS346" s="7">
        <f t="shared" si="362"/>
        <v>1109359.818016361</v>
      </c>
      <c r="BT346" s="7">
        <f t="shared" si="341"/>
        <v>102875.32247173428</v>
      </c>
      <c r="BU346" s="7">
        <f t="shared" si="320"/>
        <v>1773284.4955446264</v>
      </c>
      <c r="BW346">
        <f t="shared" si="373"/>
        <v>339</v>
      </c>
      <c r="BX346" s="160"/>
      <c r="BY346" s="7">
        <f t="shared" si="363"/>
        <v>105043.77079947217</v>
      </c>
      <c r="BZ346" s="7">
        <f t="shared" si="364"/>
        <v>5101.5395330339725</v>
      </c>
      <c r="CA346" s="7">
        <f t="shared" si="365"/>
        <v>4488.7842033703846</v>
      </c>
      <c r="CB346" s="65">
        <f t="shared" si="342"/>
        <v>0.51279014481756668</v>
      </c>
      <c r="CC346" s="7">
        <f t="shared" si="343"/>
        <v>612.75532966358764</v>
      </c>
      <c r="CD346" s="65">
        <f t="shared" si="344"/>
        <v>6.9999999999999993E-2</v>
      </c>
      <c r="CE346" s="7">
        <f t="shared" si="366"/>
        <v>666245.01340389822</v>
      </c>
      <c r="CF346" s="7">
        <f t="shared" si="367"/>
        <v>1063176.8882946169</v>
      </c>
      <c r="CG346" s="7">
        <f t="shared" si="345"/>
        <v>100554.98659610179</v>
      </c>
      <c r="CH346" s="7">
        <f t="shared" si="321"/>
        <v>1729421.9016985153</v>
      </c>
    </row>
    <row r="347" spans="10:86" x14ac:dyDescent="0.3">
      <c r="J347">
        <f t="shared" si="368"/>
        <v>340</v>
      </c>
      <c r="K347" s="160"/>
      <c r="L347" s="7">
        <f t="shared" si="322"/>
        <v>112289.21441942699</v>
      </c>
      <c r="M347" s="7">
        <f t="shared" si="323"/>
        <v>5760.7123198624959</v>
      </c>
      <c r="N347" s="7">
        <f t="shared" si="308"/>
        <v>4988.7239707289355</v>
      </c>
      <c r="O347" s="65">
        <f t="shared" si="309"/>
        <v>0.5331294546699592</v>
      </c>
      <c r="P347" s="7">
        <f t="shared" si="310"/>
        <v>771.98834913356063</v>
      </c>
      <c r="Q347" s="65">
        <f t="shared" si="311"/>
        <v>8.2500000000000018E-2</v>
      </c>
      <c r="R347" s="7">
        <f t="shared" si="324"/>
        <v>659499.50955130113</v>
      </c>
      <c r="S347" s="7">
        <f t="shared" si="325"/>
        <v>1299142.6792019485</v>
      </c>
      <c r="T347" s="7">
        <f t="shared" si="312"/>
        <v>107300.49044869805</v>
      </c>
      <c r="U347" s="7">
        <f t="shared" si="313"/>
        <v>1958642.1887532496</v>
      </c>
      <c r="W347">
        <f t="shared" si="369"/>
        <v>340</v>
      </c>
      <c r="X347" s="160"/>
      <c r="Y347" s="7">
        <f t="shared" si="326"/>
        <v>109917.54911946546</v>
      </c>
      <c r="Z347" s="7">
        <f t="shared" si="346"/>
        <v>5626.5067525070672</v>
      </c>
      <c r="AA347" s="7">
        <f t="shared" si="314"/>
        <v>4893.7230917106308</v>
      </c>
      <c r="AB347" s="65">
        <f t="shared" si="327"/>
        <v>0.53426115821325137</v>
      </c>
      <c r="AC347" s="7">
        <f t="shared" si="328"/>
        <v>732.78366079643649</v>
      </c>
      <c r="AD347" s="65">
        <f t="shared" si="315"/>
        <v>0.08</v>
      </c>
      <c r="AE347" s="7">
        <f t="shared" si="329"/>
        <v>661776.17397224566</v>
      </c>
      <c r="AF347" s="7">
        <f t="shared" si="347"/>
        <v>1251236.1218801585</v>
      </c>
      <c r="AG347" s="7">
        <f t="shared" si="316"/>
        <v>105023.82602775483</v>
      </c>
      <c r="AH347" s="7">
        <f t="shared" si="317"/>
        <v>1913012.2958524041</v>
      </c>
      <c r="AJ347">
        <f t="shared" si="370"/>
        <v>340</v>
      </c>
      <c r="AK347" s="160"/>
      <c r="AL347" s="7">
        <f t="shared" si="348"/>
        <v>107557.45415490745</v>
      </c>
      <c r="AM347" s="7">
        <f t="shared" si="349"/>
        <v>5493.4490989467549</v>
      </c>
      <c r="AN347" s="7">
        <f t="shared" si="350"/>
        <v>4798.8072075296441</v>
      </c>
      <c r="AO347" s="65">
        <f t="shared" si="330"/>
        <v>0.53539465900168215</v>
      </c>
      <c r="AP347" s="7">
        <f t="shared" si="331"/>
        <v>694.64189141711063</v>
      </c>
      <c r="AQ347" s="65">
        <f t="shared" si="332"/>
        <v>7.7499999999999999E-2</v>
      </c>
      <c r="AR347" s="7">
        <f t="shared" si="351"/>
        <v>664041.35305262217</v>
      </c>
      <c r="AS347" s="7">
        <f t="shared" si="352"/>
        <v>1203731.340589274</v>
      </c>
      <c r="AT347" s="7">
        <f t="shared" si="333"/>
        <v>102758.6469473778</v>
      </c>
      <c r="AU347" s="7">
        <f t="shared" si="318"/>
        <v>1867772.6936418961</v>
      </c>
      <c r="AW347">
        <f t="shared" si="371"/>
        <v>340</v>
      </c>
      <c r="AX347" s="160"/>
      <c r="AY347" s="7">
        <f t="shared" si="353"/>
        <v>105209.76347530029</v>
      </c>
      <c r="AZ347" s="7">
        <f t="shared" si="354"/>
        <v>5361.5768515826985</v>
      </c>
      <c r="BA347" s="7">
        <f t="shared" si="355"/>
        <v>4704.0158298620718</v>
      </c>
      <c r="BB347" s="65">
        <f t="shared" si="334"/>
        <v>0.53652995780754698</v>
      </c>
      <c r="BC347" s="7">
        <f t="shared" si="335"/>
        <v>657.56102172062674</v>
      </c>
      <c r="BD347" s="65">
        <f t="shared" si="336"/>
        <v>7.4999999999999997E-2</v>
      </c>
      <c r="BE347" s="7">
        <f t="shared" si="356"/>
        <v>666294.25235456182</v>
      </c>
      <c r="BF347" s="7">
        <f t="shared" si="357"/>
        <v>1156641.8771835561</v>
      </c>
      <c r="BG347" s="7">
        <f t="shared" si="337"/>
        <v>100505.74764543823</v>
      </c>
      <c r="BH347" s="7">
        <f t="shared" si="319"/>
        <v>1822936.1295381179</v>
      </c>
      <c r="BJ347">
        <f t="shared" si="372"/>
        <v>340</v>
      </c>
      <c r="BK347" s="160"/>
      <c r="BL347" s="7">
        <f t="shared" si="358"/>
        <v>102875.32247173428</v>
      </c>
      <c r="BM347" s="7">
        <f t="shared" si="359"/>
        <v>5230.927715470877</v>
      </c>
      <c r="BN347" s="7">
        <f t="shared" si="360"/>
        <v>4609.3893088708155</v>
      </c>
      <c r="BO347" s="65">
        <f t="shared" si="338"/>
        <v>0.53766705539754034</v>
      </c>
      <c r="BP347" s="7">
        <f t="shared" si="339"/>
        <v>621.53840660006131</v>
      </c>
      <c r="BQ347" s="65">
        <f t="shared" si="340"/>
        <v>7.2499999999999995E-2</v>
      </c>
      <c r="BR347" s="7">
        <f t="shared" si="361"/>
        <v>668534.06683713605</v>
      </c>
      <c r="BS347" s="7">
        <f t="shared" si="362"/>
        <v>1109981.356422961</v>
      </c>
      <c r="BT347" s="7">
        <f t="shared" si="341"/>
        <v>98265.933162863468</v>
      </c>
      <c r="BU347" s="7">
        <f t="shared" si="320"/>
        <v>1778515.4232600969</v>
      </c>
      <c r="BW347">
        <f t="shared" si="373"/>
        <v>340</v>
      </c>
      <c r="BX347" s="160"/>
      <c r="BY347" s="7">
        <f t="shared" si="363"/>
        <v>100554.98659610179</v>
      </c>
      <c r="BZ347" s="7">
        <f t="shared" si="364"/>
        <v>5101.5395330339725</v>
      </c>
      <c r="CA347" s="7">
        <f t="shared" si="365"/>
        <v>4514.9687778900452</v>
      </c>
      <c r="CB347" s="65">
        <f t="shared" si="342"/>
        <v>0.53880595253125829</v>
      </c>
      <c r="CC347" s="7">
        <f t="shared" si="343"/>
        <v>586.57075514392716</v>
      </c>
      <c r="CD347" s="65">
        <f t="shared" si="344"/>
        <v>7.0000000000000007E-2</v>
      </c>
      <c r="CE347" s="7">
        <f t="shared" si="366"/>
        <v>670759.98218178831</v>
      </c>
      <c r="CF347" s="7">
        <f t="shared" si="367"/>
        <v>1063763.4590497608</v>
      </c>
      <c r="CG347" s="7">
        <f t="shared" si="345"/>
        <v>96040.017818211752</v>
      </c>
      <c r="CH347" s="7">
        <f t="shared" si="321"/>
        <v>1734523.4412315493</v>
      </c>
    </row>
    <row r="348" spans="10:86" x14ac:dyDescent="0.3">
      <c r="J348">
        <f t="shared" si="368"/>
        <v>341</v>
      </c>
      <c r="K348" s="160"/>
      <c r="L348" s="7">
        <f t="shared" si="322"/>
        <v>107300.49044869805</v>
      </c>
      <c r="M348" s="7">
        <f t="shared" si="323"/>
        <v>5760.7123198624959</v>
      </c>
      <c r="N348" s="7">
        <f t="shared" si="308"/>
        <v>5023.0214480276964</v>
      </c>
      <c r="O348" s="65">
        <f t="shared" si="309"/>
        <v>0.56175192792013684</v>
      </c>
      <c r="P348" s="7">
        <f t="shared" si="310"/>
        <v>737.69087183479917</v>
      </c>
      <c r="Q348" s="65">
        <f t="shared" si="311"/>
        <v>8.2500000000000018E-2</v>
      </c>
      <c r="R348" s="7">
        <f t="shared" si="324"/>
        <v>664522.53099932882</v>
      </c>
      <c r="S348" s="7">
        <f t="shared" si="325"/>
        <v>1299880.3700737832</v>
      </c>
      <c r="T348" s="7">
        <f t="shared" si="312"/>
        <v>102277.46900067036</v>
      </c>
      <c r="U348" s="7">
        <f t="shared" si="313"/>
        <v>1964402.9010731122</v>
      </c>
      <c r="W348">
        <f t="shared" si="369"/>
        <v>341</v>
      </c>
      <c r="X348" s="160"/>
      <c r="Y348" s="7">
        <f t="shared" si="326"/>
        <v>105023.82602775483</v>
      </c>
      <c r="Z348" s="7">
        <f t="shared" si="346"/>
        <v>5626.5067525070672</v>
      </c>
      <c r="AA348" s="7">
        <f t="shared" si="314"/>
        <v>4926.347912322035</v>
      </c>
      <c r="AB348" s="65">
        <f t="shared" si="327"/>
        <v>0.56288346353180552</v>
      </c>
      <c r="AC348" s="7">
        <f t="shared" si="328"/>
        <v>700.1588401850322</v>
      </c>
      <c r="AD348" s="65">
        <f t="shared" si="315"/>
        <v>0.08</v>
      </c>
      <c r="AE348" s="7">
        <f t="shared" si="329"/>
        <v>666702.52188456769</v>
      </c>
      <c r="AF348" s="7">
        <f t="shared" si="347"/>
        <v>1251936.2807203436</v>
      </c>
      <c r="AG348" s="7">
        <f t="shared" si="316"/>
        <v>100097.47811543279</v>
      </c>
      <c r="AH348" s="7">
        <f t="shared" si="317"/>
        <v>1918638.8026049114</v>
      </c>
      <c r="AJ348">
        <f t="shared" si="370"/>
        <v>341</v>
      </c>
      <c r="AK348" s="160"/>
      <c r="AL348" s="7">
        <f t="shared" si="348"/>
        <v>102758.6469473778</v>
      </c>
      <c r="AM348" s="7">
        <f t="shared" si="349"/>
        <v>5493.4490989467549</v>
      </c>
      <c r="AN348" s="7">
        <f t="shared" si="350"/>
        <v>4829.7995040782735</v>
      </c>
      <c r="AO348" s="65">
        <f t="shared" si="330"/>
        <v>0.56401671071651116</v>
      </c>
      <c r="AP348" s="7">
        <f t="shared" si="331"/>
        <v>663.64959486848159</v>
      </c>
      <c r="AQ348" s="65">
        <f t="shared" si="332"/>
        <v>7.7499999999999999E-2</v>
      </c>
      <c r="AR348" s="7">
        <f t="shared" si="351"/>
        <v>668871.1525567004</v>
      </c>
      <c r="AS348" s="7">
        <f t="shared" si="352"/>
        <v>1204394.9901841425</v>
      </c>
      <c r="AT348" s="7">
        <f t="shared" si="333"/>
        <v>97928.847443299528</v>
      </c>
      <c r="AU348" s="7">
        <f t="shared" si="318"/>
        <v>1873266.1427408429</v>
      </c>
      <c r="AW348">
        <f t="shared" si="371"/>
        <v>341</v>
      </c>
      <c r="AX348" s="160"/>
      <c r="AY348" s="7">
        <f t="shared" si="353"/>
        <v>100505.74764543823</v>
      </c>
      <c r="AZ348" s="7">
        <f t="shared" si="354"/>
        <v>5361.5768515826985</v>
      </c>
      <c r="BA348" s="7">
        <f t="shared" si="355"/>
        <v>4733.4159287987095</v>
      </c>
      <c r="BB348" s="65">
        <f t="shared" si="334"/>
        <v>0.56515167019070089</v>
      </c>
      <c r="BC348" s="7">
        <f t="shared" si="335"/>
        <v>628.16092278398889</v>
      </c>
      <c r="BD348" s="65">
        <f t="shared" si="336"/>
        <v>7.4999999999999997E-2</v>
      </c>
      <c r="BE348" s="7">
        <f t="shared" si="356"/>
        <v>671027.66828336054</v>
      </c>
      <c r="BF348" s="7">
        <f t="shared" si="357"/>
        <v>1157270.03810634</v>
      </c>
      <c r="BG348" s="7">
        <f t="shared" si="337"/>
        <v>95772.331716639514</v>
      </c>
      <c r="BH348" s="7">
        <f t="shared" si="319"/>
        <v>1828297.7063897005</v>
      </c>
      <c r="BJ348">
        <f t="shared" si="372"/>
        <v>341</v>
      </c>
      <c r="BK348" s="160"/>
      <c r="BL348" s="7">
        <f t="shared" si="358"/>
        <v>98265.933162863468</v>
      </c>
      <c r="BM348" s="7">
        <f t="shared" si="359"/>
        <v>5230.927715470877</v>
      </c>
      <c r="BN348" s="7">
        <f t="shared" si="360"/>
        <v>4637.2377026119102</v>
      </c>
      <c r="BO348" s="65">
        <f t="shared" si="338"/>
        <v>0.56628834266617345</v>
      </c>
      <c r="BP348" s="7">
        <f t="shared" si="339"/>
        <v>593.69001285896672</v>
      </c>
      <c r="BQ348" s="65">
        <f t="shared" si="340"/>
        <v>7.2499999999999981E-2</v>
      </c>
      <c r="BR348" s="7">
        <f t="shared" si="361"/>
        <v>673171.304539748</v>
      </c>
      <c r="BS348" s="7">
        <f t="shared" si="362"/>
        <v>1110575.0464358199</v>
      </c>
      <c r="BT348" s="7">
        <f t="shared" si="341"/>
        <v>93628.695460251562</v>
      </c>
      <c r="BU348" s="7">
        <f t="shared" si="320"/>
        <v>1783746.3509755679</v>
      </c>
      <c r="BW348">
        <f t="shared" si="373"/>
        <v>341</v>
      </c>
      <c r="BX348" s="160"/>
      <c r="BY348" s="7">
        <f t="shared" si="363"/>
        <v>96040.017818211752</v>
      </c>
      <c r="BZ348" s="7">
        <f t="shared" si="364"/>
        <v>5101.5395330339725</v>
      </c>
      <c r="CA348" s="7">
        <f t="shared" si="365"/>
        <v>4541.3060957610705</v>
      </c>
      <c r="CB348" s="65">
        <f t="shared" si="342"/>
        <v>0.56742672884843026</v>
      </c>
      <c r="CC348" s="7">
        <f t="shared" si="343"/>
        <v>560.23343727290194</v>
      </c>
      <c r="CD348" s="65">
        <f t="shared" si="344"/>
        <v>7.0000000000000007E-2</v>
      </c>
      <c r="CE348" s="7">
        <f t="shared" si="366"/>
        <v>675301.28827754932</v>
      </c>
      <c r="CF348" s="7">
        <f t="shared" si="367"/>
        <v>1064323.6924870338</v>
      </c>
      <c r="CG348" s="7">
        <f t="shared" si="345"/>
        <v>91498.71172245068</v>
      </c>
      <c r="CH348" s="7">
        <f t="shared" si="321"/>
        <v>1739624.9807645832</v>
      </c>
    </row>
    <row r="349" spans="10:86" x14ac:dyDescent="0.3">
      <c r="J349">
        <f t="shared" si="368"/>
        <v>342</v>
      </c>
      <c r="K349" s="160"/>
      <c r="L349" s="7">
        <f t="shared" si="322"/>
        <v>102277.46900067036</v>
      </c>
      <c r="M349" s="7">
        <f t="shared" si="323"/>
        <v>5760.7123198624959</v>
      </c>
      <c r="N349" s="7">
        <f t="shared" si="308"/>
        <v>5057.5547204828872</v>
      </c>
      <c r="O349" s="65">
        <f t="shared" si="309"/>
        <v>0.59339224209192021</v>
      </c>
      <c r="P349" s="7">
        <f t="shared" si="310"/>
        <v>703.15759937960877</v>
      </c>
      <c r="Q349" s="65">
        <f t="shared" si="311"/>
        <v>8.2500000000000004E-2</v>
      </c>
      <c r="R349" s="7">
        <f t="shared" si="324"/>
        <v>669580.08571981173</v>
      </c>
      <c r="S349" s="7">
        <f t="shared" si="325"/>
        <v>1300583.5276731628</v>
      </c>
      <c r="T349" s="7">
        <f t="shared" si="312"/>
        <v>97219.91428018747</v>
      </c>
      <c r="U349" s="7">
        <f t="shared" si="313"/>
        <v>1970163.6133929745</v>
      </c>
      <c r="W349">
        <f t="shared" si="369"/>
        <v>342</v>
      </c>
      <c r="X349" s="160"/>
      <c r="Y349" s="7">
        <f t="shared" si="326"/>
        <v>100097.47811543279</v>
      </c>
      <c r="Z349" s="7">
        <f t="shared" si="346"/>
        <v>5626.5067525070672</v>
      </c>
      <c r="AA349" s="7">
        <f t="shared" si="314"/>
        <v>4959.1902317375152</v>
      </c>
      <c r="AB349" s="65">
        <f t="shared" si="327"/>
        <v>0.59452329770209289</v>
      </c>
      <c r="AC349" s="7">
        <f t="shared" si="328"/>
        <v>667.31652076955197</v>
      </c>
      <c r="AD349" s="65">
        <f t="shared" si="315"/>
        <v>0.08</v>
      </c>
      <c r="AE349" s="7">
        <f t="shared" si="329"/>
        <v>671661.71211630525</v>
      </c>
      <c r="AF349" s="7">
        <f t="shared" si="347"/>
        <v>1252603.5972411132</v>
      </c>
      <c r="AG349" s="7">
        <f t="shared" si="316"/>
        <v>95138.287883695273</v>
      </c>
      <c r="AH349" s="7">
        <f t="shared" si="317"/>
        <v>1924265.3093574184</v>
      </c>
      <c r="AJ349">
        <f t="shared" si="370"/>
        <v>342</v>
      </c>
      <c r="AK349" s="160"/>
      <c r="AL349" s="7">
        <f t="shared" si="348"/>
        <v>97928.847443299528</v>
      </c>
      <c r="AM349" s="7">
        <f t="shared" si="349"/>
        <v>5493.4490989467549</v>
      </c>
      <c r="AN349" s="7">
        <f t="shared" si="350"/>
        <v>4860.991959208779</v>
      </c>
      <c r="AO349" s="65">
        <f t="shared" si="330"/>
        <v>0.59565597914628099</v>
      </c>
      <c r="AP349" s="7">
        <f t="shared" si="331"/>
        <v>632.45713973797615</v>
      </c>
      <c r="AQ349" s="65">
        <f t="shared" si="332"/>
        <v>7.7499999999999999E-2</v>
      </c>
      <c r="AR349" s="7">
        <f t="shared" si="351"/>
        <v>673732.14451590914</v>
      </c>
      <c r="AS349" s="7">
        <f t="shared" si="352"/>
        <v>1205027.4473238804</v>
      </c>
      <c r="AT349" s="7">
        <f t="shared" si="333"/>
        <v>93067.855484090745</v>
      </c>
      <c r="AU349" s="7">
        <f t="shared" si="318"/>
        <v>1878759.5918397894</v>
      </c>
      <c r="AW349">
        <f t="shared" si="371"/>
        <v>342</v>
      </c>
      <c r="AX349" s="160"/>
      <c r="AY349" s="7">
        <f t="shared" si="353"/>
        <v>95772.331716639514</v>
      </c>
      <c r="AZ349" s="7">
        <f t="shared" si="354"/>
        <v>5361.5768515826985</v>
      </c>
      <c r="BA349" s="7">
        <f t="shared" si="355"/>
        <v>4762.9997783537019</v>
      </c>
      <c r="BB349" s="65">
        <f t="shared" si="334"/>
        <v>0.59679028708783255</v>
      </c>
      <c r="BC349" s="7">
        <f t="shared" si="335"/>
        <v>598.57707322899694</v>
      </c>
      <c r="BD349" s="65">
        <f t="shared" si="336"/>
        <v>7.4999999999999997E-2</v>
      </c>
      <c r="BE349" s="7">
        <f t="shared" si="356"/>
        <v>675790.66806171427</v>
      </c>
      <c r="BF349" s="7">
        <f t="shared" si="357"/>
        <v>1157868.615179569</v>
      </c>
      <c r="BG349" s="7">
        <f t="shared" si="337"/>
        <v>91009.331938285817</v>
      </c>
      <c r="BH349" s="7">
        <f t="shared" si="319"/>
        <v>1833659.2832412831</v>
      </c>
      <c r="BJ349">
        <f t="shared" si="372"/>
        <v>342</v>
      </c>
      <c r="BK349" s="160"/>
      <c r="BL349" s="7">
        <f t="shared" si="358"/>
        <v>93628.695460251562</v>
      </c>
      <c r="BM349" s="7">
        <f t="shared" si="359"/>
        <v>5230.927715470877</v>
      </c>
      <c r="BN349" s="7">
        <f t="shared" si="360"/>
        <v>4665.2543470651908</v>
      </c>
      <c r="BO349" s="65">
        <f t="shared" si="338"/>
        <v>0.59792622218632663</v>
      </c>
      <c r="BP349" s="7">
        <f t="shared" si="339"/>
        <v>565.67336840568646</v>
      </c>
      <c r="BQ349" s="65">
        <f t="shared" si="340"/>
        <v>7.2499999999999981E-2</v>
      </c>
      <c r="BR349" s="7">
        <f t="shared" si="361"/>
        <v>677836.55888681323</v>
      </c>
      <c r="BS349" s="7">
        <f t="shared" si="362"/>
        <v>1111140.7198042257</v>
      </c>
      <c r="BT349" s="7">
        <f t="shared" si="341"/>
        <v>88963.441113186374</v>
      </c>
      <c r="BU349" s="7">
        <f t="shared" si="320"/>
        <v>1788977.278691039</v>
      </c>
      <c r="BW349">
        <f t="shared" si="373"/>
        <v>342</v>
      </c>
      <c r="BX349" s="160"/>
      <c r="BY349" s="7">
        <f t="shared" si="363"/>
        <v>91498.71172245068</v>
      </c>
      <c r="BZ349" s="7">
        <f t="shared" si="364"/>
        <v>5101.5395330339725</v>
      </c>
      <c r="CA349" s="7">
        <f t="shared" si="365"/>
        <v>4567.7970479863434</v>
      </c>
      <c r="CB349" s="65">
        <f t="shared" si="342"/>
        <v>0.59906378509574942</v>
      </c>
      <c r="CC349" s="7">
        <f t="shared" si="343"/>
        <v>533.74248504762897</v>
      </c>
      <c r="CD349" s="65">
        <f t="shared" si="344"/>
        <v>7.0000000000000007E-2</v>
      </c>
      <c r="CE349" s="7">
        <f t="shared" si="366"/>
        <v>679869.08532553562</v>
      </c>
      <c r="CF349" s="7">
        <f t="shared" si="367"/>
        <v>1064857.4349720813</v>
      </c>
      <c r="CG349" s="7">
        <f t="shared" si="345"/>
        <v>86930.914674464337</v>
      </c>
      <c r="CH349" s="7">
        <f t="shared" si="321"/>
        <v>1744726.520297617</v>
      </c>
    </row>
    <row r="350" spans="10:86" x14ac:dyDescent="0.3">
      <c r="J350">
        <f t="shared" si="368"/>
        <v>343</v>
      </c>
      <c r="K350" s="160"/>
      <c r="L350" s="7">
        <f t="shared" si="322"/>
        <v>97219.91428018747</v>
      </c>
      <c r="M350" s="7">
        <f t="shared" si="323"/>
        <v>5760.7123198624959</v>
      </c>
      <c r="N350" s="7">
        <f t="shared" si="308"/>
        <v>5092.3254091862073</v>
      </c>
      <c r="O350" s="65">
        <f t="shared" si="309"/>
        <v>0.62855337162838576</v>
      </c>
      <c r="P350" s="7">
        <f t="shared" si="310"/>
        <v>668.38691067628884</v>
      </c>
      <c r="Q350" s="65">
        <f t="shared" si="311"/>
        <v>8.2500000000000004E-2</v>
      </c>
      <c r="R350" s="7">
        <f t="shared" si="324"/>
        <v>674672.41112899792</v>
      </c>
      <c r="S350" s="7">
        <f t="shared" si="325"/>
        <v>1301251.914583839</v>
      </c>
      <c r="T350" s="7">
        <f t="shared" si="312"/>
        <v>92127.588871001266</v>
      </c>
      <c r="U350" s="7">
        <f t="shared" si="313"/>
        <v>1975924.3257128368</v>
      </c>
      <c r="W350">
        <f t="shared" si="369"/>
        <v>343</v>
      </c>
      <c r="X350" s="160"/>
      <c r="Y350" s="7">
        <f t="shared" si="326"/>
        <v>95138.287883695273</v>
      </c>
      <c r="Z350" s="7">
        <f t="shared" si="346"/>
        <v>5626.5067525070672</v>
      </c>
      <c r="AA350" s="7">
        <f t="shared" si="314"/>
        <v>4992.2514999490986</v>
      </c>
      <c r="AB350" s="65">
        <f t="shared" si="327"/>
        <v>0.62968358304518124</v>
      </c>
      <c r="AC350" s="7">
        <f t="shared" si="328"/>
        <v>634.25525255796856</v>
      </c>
      <c r="AD350" s="65">
        <f t="shared" si="315"/>
        <v>0.08</v>
      </c>
      <c r="AE350" s="7">
        <f t="shared" si="329"/>
        <v>676653.96361625439</v>
      </c>
      <c r="AF350" s="7">
        <f t="shared" si="347"/>
        <v>1253237.8524936712</v>
      </c>
      <c r="AG350" s="7">
        <f t="shared" si="316"/>
        <v>90146.036383746177</v>
      </c>
      <c r="AH350" s="7">
        <f t="shared" si="317"/>
        <v>1929891.8161099255</v>
      </c>
      <c r="AJ350">
        <f t="shared" si="370"/>
        <v>343</v>
      </c>
      <c r="AK350" s="160"/>
      <c r="AL350" s="7">
        <f t="shared" si="348"/>
        <v>93067.855484090745</v>
      </c>
      <c r="AM350" s="7">
        <f t="shared" si="349"/>
        <v>5493.4490989467549</v>
      </c>
      <c r="AN350" s="7">
        <f t="shared" si="350"/>
        <v>4892.3858656120019</v>
      </c>
      <c r="AO350" s="65">
        <f t="shared" si="330"/>
        <v>0.63081533448871419</v>
      </c>
      <c r="AP350" s="7">
        <f t="shared" si="331"/>
        <v>601.06323333475268</v>
      </c>
      <c r="AQ350" s="65">
        <f t="shared" si="332"/>
        <v>7.7499999999999986E-2</v>
      </c>
      <c r="AR350" s="7">
        <f t="shared" si="351"/>
        <v>678624.53038152109</v>
      </c>
      <c r="AS350" s="7">
        <f t="shared" si="352"/>
        <v>1205628.5105572152</v>
      </c>
      <c r="AT350" s="7">
        <f t="shared" si="333"/>
        <v>88175.469618478746</v>
      </c>
      <c r="AU350" s="7">
        <f t="shared" si="318"/>
        <v>1884253.0409387364</v>
      </c>
      <c r="AW350">
        <f t="shared" si="371"/>
        <v>343</v>
      </c>
      <c r="AX350" s="160"/>
      <c r="AY350" s="7">
        <f t="shared" si="353"/>
        <v>91009.331938285817</v>
      </c>
      <c r="AZ350" s="7">
        <f t="shared" si="354"/>
        <v>5361.5768515826985</v>
      </c>
      <c r="BA350" s="7">
        <f t="shared" si="355"/>
        <v>4792.7685269684125</v>
      </c>
      <c r="BB350" s="65">
        <f t="shared" si="334"/>
        <v>0.63194862657184592</v>
      </c>
      <c r="BC350" s="7">
        <f t="shared" si="335"/>
        <v>568.80832461428633</v>
      </c>
      <c r="BD350" s="65">
        <f t="shared" si="336"/>
        <v>7.4999999999999997E-2</v>
      </c>
      <c r="BE350" s="7">
        <f t="shared" si="356"/>
        <v>680583.4365886827</v>
      </c>
      <c r="BF350" s="7">
        <f t="shared" si="357"/>
        <v>1158437.4235041833</v>
      </c>
      <c r="BG350" s="7">
        <f t="shared" si="337"/>
        <v>86216.563411317402</v>
      </c>
      <c r="BH350" s="7">
        <f t="shared" si="319"/>
        <v>1839020.860092866</v>
      </c>
      <c r="BJ350">
        <f t="shared" si="372"/>
        <v>343</v>
      </c>
      <c r="BK350" s="160"/>
      <c r="BL350" s="7">
        <f t="shared" si="358"/>
        <v>88963.441113186374</v>
      </c>
      <c r="BM350" s="7">
        <f t="shared" si="359"/>
        <v>5230.927715470877</v>
      </c>
      <c r="BN350" s="7">
        <f t="shared" si="360"/>
        <v>4693.440258745376</v>
      </c>
      <c r="BO350" s="65">
        <f t="shared" si="338"/>
        <v>0.63308345990448012</v>
      </c>
      <c r="BP350" s="7">
        <f t="shared" si="339"/>
        <v>537.48745672550103</v>
      </c>
      <c r="BQ350" s="65">
        <f t="shared" si="340"/>
        <v>7.2499999999999995E-2</v>
      </c>
      <c r="BR350" s="7">
        <f t="shared" si="361"/>
        <v>682529.99914555857</v>
      </c>
      <c r="BS350" s="7">
        <f t="shared" si="362"/>
        <v>1111678.2072609512</v>
      </c>
      <c r="BT350" s="7">
        <f t="shared" si="341"/>
        <v>84270.000854440994</v>
      </c>
      <c r="BU350" s="7">
        <f t="shared" si="320"/>
        <v>1794208.2064065097</v>
      </c>
      <c r="BW350">
        <f t="shared" si="373"/>
        <v>343</v>
      </c>
      <c r="BX350" s="160"/>
      <c r="BY350" s="7">
        <f t="shared" si="363"/>
        <v>86930.914674464337</v>
      </c>
      <c r="BZ350" s="7">
        <f t="shared" si="364"/>
        <v>5101.5395330339725</v>
      </c>
      <c r="CA350" s="7">
        <f t="shared" si="365"/>
        <v>4594.4425307662641</v>
      </c>
      <c r="CB350" s="65">
        <f t="shared" si="342"/>
        <v>0.63421983509153612</v>
      </c>
      <c r="CC350" s="7">
        <f t="shared" si="343"/>
        <v>507.09700226770866</v>
      </c>
      <c r="CD350" s="65">
        <f t="shared" si="344"/>
        <v>7.0000000000000007E-2</v>
      </c>
      <c r="CE350" s="7">
        <f t="shared" si="366"/>
        <v>684463.52785630187</v>
      </c>
      <c r="CF350" s="7">
        <f t="shared" si="367"/>
        <v>1065364.5319743489</v>
      </c>
      <c r="CG350" s="7">
        <f t="shared" si="345"/>
        <v>82336.472143698076</v>
      </c>
      <c r="CH350" s="7">
        <f t="shared" si="321"/>
        <v>1749828.0598306507</v>
      </c>
    </row>
    <row r="351" spans="10:86" x14ac:dyDescent="0.3">
      <c r="J351">
        <f t="shared" si="368"/>
        <v>344</v>
      </c>
      <c r="K351" s="160"/>
      <c r="L351" s="7">
        <f t="shared" si="322"/>
        <v>92127.588871001266</v>
      </c>
      <c r="M351" s="7">
        <f t="shared" si="323"/>
        <v>5760.7123198624959</v>
      </c>
      <c r="N351" s="7">
        <f t="shared" si="308"/>
        <v>5127.335146374362</v>
      </c>
      <c r="O351" s="65">
        <f t="shared" si="309"/>
        <v>0.66785663784867966</v>
      </c>
      <c r="P351" s="7">
        <f t="shared" si="310"/>
        <v>633.37717348813374</v>
      </c>
      <c r="Q351" s="65">
        <f t="shared" si="311"/>
        <v>8.2500000000000004E-2</v>
      </c>
      <c r="R351" s="7">
        <f t="shared" si="324"/>
        <v>679799.74627537234</v>
      </c>
      <c r="S351" s="7">
        <f t="shared" si="325"/>
        <v>1301885.291757327</v>
      </c>
      <c r="T351" s="7">
        <f t="shared" si="312"/>
        <v>87000.253724626906</v>
      </c>
      <c r="U351" s="7">
        <f t="shared" si="313"/>
        <v>1981685.0380326994</v>
      </c>
      <c r="W351">
        <f t="shared" si="369"/>
        <v>344</v>
      </c>
      <c r="X351" s="160"/>
      <c r="Y351" s="7">
        <f t="shared" si="326"/>
        <v>90146.036383746177</v>
      </c>
      <c r="Z351" s="7">
        <f t="shared" si="346"/>
        <v>5626.5067525070672</v>
      </c>
      <c r="AA351" s="7">
        <f t="shared" si="314"/>
        <v>5025.5331766154259</v>
      </c>
      <c r="AB351" s="65">
        <f t="shared" si="327"/>
        <v>0.66898557650016299</v>
      </c>
      <c r="AC351" s="7">
        <f t="shared" si="328"/>
        <v>600.97357589164119</v>
      </c>
      <c r="AD351" s="65">
        <f t="shared" si="315"/>
        <v>0.08</v>
      </c>
      <c r="AE351" s="7">
        <f t="shared" si="329"/>
        <v>681679.49679286976</v>
      </c>
      <c r="AF351" s="7">
        <f t="shared" si="347"/>
        <v>1253838.8260695629</v>
      </c>
      <c r="AG351" s="7">
        <f t="shared" si="316"/>
        <v>85120.503207130751</v>
      </c>
      <c r="AH351" s="7">
        <f t="shared" si="317"/>
        <v>1935518.3228624328</v>
      </c>
      <c r="AJ351">
        <f t="shared" si="370"/>
        <v>344</v>
      </c>
      <c r="AK351" s="160"/>
      <c r="AL351" s="7">
        <f t="shared" si="348"/>
        <v>88175.469618478746</v>
      </c>
      <c r="AM351" s="7">
        <f t="shared" si="349"/>
        <v>5493.4490989467549</v>
      </c>
      <c r="AN351" s="7">
        <f t="shared" si="350"/>
        <v>4923.9825243274126</v>
      </c>
      <c r="AO351" s="65">
        <f t="shared" si="330"/>
        <v>0.6701159693006733</v>
      </c>
      <c r="AP351" s="7">
        <f t="shared" si="331"/>
        <v>569.46657461934194</v>
      </c>
      <c r="AQ351" s="65">
        <f t="shared" si="332"/>
        <v>7.7500000000000013E-2</v>
      </c>
      <c r="AR351" s="7">
        <f t="shared" si="351"/>
        <v>683548.51290584856</v>
      </c>
      <c r="AS351" s="7">
        <f t="shared" si="352"/>
        <v>1206197.9771318345</v>
      </c>
      <c r="AT351" s="7">
        <f t="shared" si="333"/>
        <v>83251.487094151336</v>
      </c>
      <c r="AU351" s="7">
        <f t="shared" si="318"/>
        <v>1889746.4900376829</v>
      </c>
      <c r="AW351">
        <f t="shared" si="371"/>
        <v>344</v>
      </c>
      <c r="AX351" s="160"/>
      <c r="AY351" s="7">
        <f t="shared" si="353"/>
        <v>86216.563411317402</v>
      </c>
      <c r="AZ351" s="7">
        <f t="shared" si="354"/>
        <v>5361.5768515826985</v>
      </c>
      <c r="BA351" s="7">
        <f t="shared" si="355"/>
        <v>4822.7233302619643</v>
      </c>
      <c r="BB351" s="65">
        <f t="shared" si="334"/>
        <v>0.67124781681505519</v>
      </c>
      <c r="BC351" s="7">
        <f t="shared" si="335"/>
        <v>538.85352132073376</v>
      </c>
      <c r="BD351" s="65">
        <f t="shared" si="336"/>
        <v>7.5000000000000011E-2</v>
      </c>
      <c r="BE351" s="7">
        <f t="shared" si="356"/>
        <v>685406.1599189447</v>
      </c>
      <c r="BF351" s="7">
        <f t="shared" si="357"/>
        <v>1158976.277025504</v>
      </c>
      <c r="BG351" s="7">
        <f t="shared" si="337"/>
        <v>81393.840081055445</v>
      </c>
      <c r="BH351" s="7">
        <f t="shared" si="319"/>
        <v>1844382.4369444489</v>
      </c>
      <c r="BJ351">
        <f t="shared" si="372"/>
        <v>344</v>
      </c>
      <c r="BK351" s="160"/>
      <c r="BL351" s="7">
        <f t="shared" si="358"/>
        <v>84270.000854440994</v>
      </c>
      <c r="BM351" s="7">
        <f t="shared" si="359"/>
        <v>5230.927715470877</v>
      </c>
      <c r="BN351" s="7">
        <f t="shared" si="360"/>
        <v>4721.7964603086293</v>
      </c>
      <c r="BO351" s="65">
        <f t="shared" si="338"/>
        <v>0.67238111960595182</v>
      </c>
      <c r="BP351" s="7">
        <f t="shared" si="339"/>
        <v>509.13125516224767</v>
      </c>
      <c r="BQ351" s="65">
        <f t="shared" si="340"/>
        <v>7.2499999999999995E-2</v>
      </c>
      <c r="BR351" s="7">
        <f t="shared" si="361"/>
        <v>687251.79560586717</v>
      </c>
      <c r="BS351" s="7">
        <f t="shared" si="362"/>
        <v>1112187.3385161133</v>
      </c>
      <c r="BT351" s="7">
        <f t="shared" si="341"/>
        <v>79548.204394132365</v>
      </c>
      <c r="BU351" s="7">
        <f t="shared" si="320"/>
        <v>1799439.1341219805</v>
      </c>
      <c r="BW351">
        <f t="shared" si="373"/>
        <v>344</v>
      </c>
      <c r="BX351" s="160"/>
      <c r="BY351" s="7">
        <f t="shared" si="363"/>
        <v>82336.472143698076</v>
      </c>
      <c r="BZ351" s="7">
        <f t="shared" si="364"/>
        <v>5101.5395330339725</v>
      </c>
      <c r="CA351" s="7">
        <f t="shared" si="365"/>
        <v>4621.2434455290668</v>
      </c>
      <c r="CB351" s="65">
        <f t="shared" si="342"/>
        <v>0.67351587823153103</v>
      </c>
      <c r="CC351" s="7">
        <f t="shared" si="343"/>
        <v>480.29608750490547</v>
      </c>
      <c r="CD351" s="65">
        <f t="shared" si="344"/>
        <v>7.0000000000000007E-2</v>
      </c>
      <c r="CE351" s="7">
        <f t="shared" si="366"/>
        <v>689084.77130183089</v>
      </c>
      <c r="CF351" s="7">
        <f t="shared" si="367"/>
        <v>1065844.8280618538</v>
      </c>
      <c r="CG351" s="7">
        <f t="shared" si="345"/>
        <v>77715.228698169012</v>
      </c>
      <c r="CH351" s="7">
        <f t="shared" si="321"/>
        <v>1754929.5993636847</v>
      </c>
    </row>
    <row r="352" spans="10:86" x14ac:dyDescent="0.3">
      <c r="J352">
        <f t="shared" si="368"/>
        <v>345</v>
      </c>
      <c r="K352" s="160"/>
      <c r="L352" s="7">
        <f t="shared" si="322"/>
        <v>87000.253724626906</v>
      </c>
      <c r="M352" s="7">
        <f t="shared" si="323"/>
        <v>5760.7123198624959</v>
      </c>
      <c r="N352" s="7">
        <f t="shared" si="308"/>
        <v>5162.5855755056855</v>
      </c>
      <c r="O352" s="65">
        <f t="shared" si="309"/>
        <v>0.71207869234675492</v>
      </c>
      <c r="P352" s="7">
        <f t="shared" si="310"/>
        <v>598.12674435681004</v>
      </c>
      <c r="Q352" s="65">
        <f t="shared" si="311"/>
        <v>8.2500000000000018E-2</v>
      </c>
      <c r="R352" s="7">
        <f t="shared" si="324"/>
        <v>684962.33185087808</v>
      </c>
      <c r="S352" s="7">
        <f t="shared" si="325"/>
        <v>1302483.4185016837</v>
      </c>
      <c r="T352" s="7">
        <f t="shared" si="312"/>
        <v>81837.668149121222</v>
      </c>
      <c r="U352" s="7">
        <f t="shared" si="313"/>
        <v>1987445.7503525619</v>
      </c>
      <c r="W352">
        <f t="shared" si="369"/>
        <v>345</v>
      </c>
      <c r="X352" s="160"/>
      <c r="Y352" s="7">
        <f t="shared" si="326"/>
        <v>85120.503207130751</v>
      </c>
      <c r="Z352" s="7">
        <f t="shared" si="346"/>
        <v>5626.5067525070672</v>
      </c>
      <c r="AA352" s="7">
        <f t="shared" si="314"/>
        <v>5059.0367311261953</v>
      </c>
      <c r="AB352" s="65">
        <f t="shared" si="327"/>
        <v>0.71320584919226193</v>
      </c>
      <c r="AC352" s="7">
        <f t="shared" si="328"/>
        <v>567.47002138087169</v>
      </c>
      <c r="AD352" s="65">
        <f t="shared" si="315"/>
        <v>0.08</v>
      </c>
      <c r="AE352" s="7">
        <f t="shared" si="329"/>
        <v>686738.53352399601</v>
      </c>
      <c r="AF352" s="7">
        <f t="shared" si="347"/>
        <v>1254406.2960909437</v>
      </c>
      <c r="AG352" s="7">
        <f t="shared" si="316"/>
        <v>80061.466476004556</v>
      </c>
      <c r="AH352" s="7">
        <f t="shared" si="317"/>
        <v>1941144.8296149396</v>
      </c>
      <c r="AJ352">
        <f t="shared" si="370"/>
        <v>345</v>
      </c>
      <c r="AK352" s="160"/>
      <c r="AL352" s="7">
        <f t="shared" si="348"/>
        <v>83251.487094151336</v>
      </c>
      <c r="AM352" s="7">
        <f t="shared" si="349"/>
        <v>5493.4490989467549</v>
      </c>
      <c r="AN352" s="7">
        <f t="shared" si="350"/>
        <v>4955.7832447970277</v>
      </c>
      <c r="AO352" s="65">
        <f t="shared" si="330"/>
        <v>0.71433437423536705</v>
      </c>
      <c r="AP352" s="7">
        <f t="shared" si="331"/>
        <v>537.66585414972735</v>
      </c>
      <c r="AQ352" s="65">
        <f t="shared" si="332"/>
        <v>7.7499999999999999E-2</v>
      </c>
      <c r="AR352" s="7">
        <f t="shared" si="351"/>
        <v>688504.29615064559</v>
      </c>
      <c r="AS352" s="7">
        <f t="shared" si="352"/>
        <v>1206735.6429859842</v>
      </c>
      <c r="AT352" s="7">
        <f t="shared" si="333"/>
        <v>78295.703849354308</v>
      </c>
      <c r="AU352" s="7">
        <f t="shared" si="318"/>
        <v>1895239.9391366299</v>
      </c>
      <c r="AW352">
        <f t="shared" si="371"/>
        <v>345</v>
      </c>
      <c r="AX352" s="160"/>
      <c r="AY352" s="7">
        <f t="shared" si="353"/>
        <v>81393.840081055445</v>
      </c>
      <c r="AZ352" s="7">
        <f t="shared" si="354"/>
        <v>5361.5768515826985</v>
      </c>
      <c r="BA352" s="7">
        <f t="shared" si="355"/>
        <v>4852.8653510761023</v>
      </c>
      <c r="BB352" s="65">
        <f t="shared" si="334"/>
        <v>0.715464267995231</v>
      </c>
      <c r="BC352" s="7">
        <f t="shared" si="335"/>
        <v>508.71150050659651</v>
      </c>
      <c r="BD352" s="65">
        <f t="shared" si="336"/>
        <v>7.4999999999999997E-2</v>
      </c>
      <c r="BE352" s="7">
        <f t="shared" si="356"/>
        <v>690259.02527002082</v>
      </c>
      <c r="BF352" s="7">
        <f t="shared" si="357"/>
        <v>1159484.9885260107</v>
      </c>
      <c r="BG352" s="7">
        <f t="shared" si="337"/>
        <v>76540.974729979338</v>
      </c>
      <c r="BH352" s="7">
        <f t="shared" si="319"/>
        <v>1849744.0137960315</v>
      </c>
      <c r="BJ352">
        <f t="shared" si="372"/>
        <v>345</v>
      </c>
      <c r="BK352" s="160"/>
      <c r="BL352" s="7">
        <f t="shared" si="358"/>
        <v>79548.204394132365</v>
      </c>
      <c r="BM352" s="7">
        <f t="shared" si="359"/>
        <v>5230.927715470877</v>
      </c>
      <c r="BN352" s="7">
        <f t="shared" si="360"/>
        <v>4750.323980589661</v>
      </c>
      <c r="BO352" s="65">
        <f t="shared" si="338"/>
        <v>0.71659553098951723</v>
      </c>
      <c r="BP352" s="7">
        <f t="shared" si="339"/>
        <v>480.60373488121638</v>
      </c>
      <c r="BQ352" s="65">
        <f t="shared" si="340"/>
        <v>7.2499999999999995E-2</v>
      </c>
      <c r="BR352" s="7">
        <f t="shared" si="361"/>
        <v>692002.1195864568</v>
      </c>
      <c r="BS352" s="7">
        <f t="shared" si="362"/>
        <v>1112667.9422509945</v>
      </c>
      <c r="BT352" s="7">
        <f t="shared" si="341"/>
        <v>74797.880413542705</v>
      </c>
      <c r="BU352" s="7">
        <f t="shared" si="320"/>
        <v>1804670.0618374513</v>
      </c>
      <c r="BW352">
        <f t="shared" si="373"/>
        <v>345</v>
      </c>
      <c r="BX352" s="160"/>
      <c r="BY352" s="7">
        <f t="shared" si="363"/>
        <v>77715.228698169012</v>
      </c>
      <c r="BZ352" s="7">
        <f t="shared" si="364"/>
        <v>5101.5395330339725</v>
      </c>
      <c r="CA352" s="7">
        <f t="shared" si="365"/>
        <v>4648.2006989613201</v>
      </c>
      <c r="CB352" s="65">
        <f t="shared" si="342"/>
        <v>0.71772816373182713</v>
      </c>
      <c r="CC352" s="7">
        <f t="shared" si="343"/>
        <v>453.33883407265262</v>
      </c>
      <c r="CD352" s="65">
        <f t="shared" si="344"/>
        <v>7.0000000000000007E-2</v>
      </c>
      <c r="CE352" s="7">
        <f t="shared" si="366"/>
        <v>693732.97200079216</v>
      </c>
      <c r="CF352" s="7">
        <f t="shared" si="367"/>
        <v>1066298.1668959265</v>
      </c>
      <c r="CG352" s="7">
        <f t="shared" si="345"/>
        <v>73067.027999207698</v>
      </c>
      <c r="CH352" s="7">
        <f t="shared" si="321"/>
        <v>1760031.1388967186</v>
      </c>
    </row>
    <row r="353" spans="10:86" x14ac:dyDescent="0.3">
      <c r="J353">
        <f t="shared" si="368"/>
        <v>346</v>
      </c>
      <c r="K353" s="160"/>
      <c r="L353" s="7">
        <f t="shared" si="322"/>
        <v>81837.668149121222</v>
      </c>
      <c r="M353" s="7">
        <f t="shared" si="323"/>
        <v>5760.7123198624959</v>
      </c>
      <c r="N353" s="7">
        <f t="shared" si="308"/>
        <v>5198.0783513372871</v>
      </c>
      <c r="O353" s="65">
        <f t="shared" si="309"/>
        <v>0.76220329374960638</v>
      </c>
      <c r="P353" s="7">
        <f t="shared" si="310"/>
        <v>562.63396852520839</v>
      </c>
      <c r="Q353" s="65">
        <f t="shared" si="311"/>
        <v>8.2500000000000004E-2</v>
      </c>
      <c r="R353" s="7">
        <f t="shared" si="324"/>
        <v>690160.41020221531</v>
      </c>
      <c r="S353" s="7">
        <f t="shared" si="325"/>
        <v>1303046.0524702088</v>
      </c>
      <c r="T353" s="7">
        <f t="shared" si="312"/>
        <v>76639.589797783934</v>
      </c>
      <c r="U353" s="7">
        <f t="shared" si="313"/>
        <v>1993206.462672424</v>
      </c>
      <c r="W353">
        <f t="shared" si="369"/>
        <v>346</v>
      </c>
      <c r="X353" s="160"/>
      <c r="Y353" s="7">
        <f t="shared" si="326"/>
        <v>80061.466476004556</v>
      </c>
      <c r="Z353" s="7">
        <f t="shared" si="346"/>
        <v>5626.5067525070672</v>
      </c>
      <c r="AA353" s="7">
        <f t="shared" si="314"/>
        <v>5092.7636426670369</v>
      </c>
      <c r="AB353" s="65">
        <f t="shared" si="327"/>
        <v>0.76332805782817936</v>
      </c>
      <c r="AC353" s="7">
        <f t="shared" si="328"/>
        <v>533.74310984003046</v>
      </c>
      <c r="AD353" s="65">
        <f t="shared" si="315"/>
        <v>8.0000000000000016E-2</v>
      </c>
      <c r="AE353" s="7">
        <f t="shared" si="329"/>
        <v>691831.29716666311</v>
      </c>
      <c r="AF353" s="7">
        <f t="shared" si="347"/>
        <v>1254940.0392007837</v>
      </c>
      <c r="AG353" s="7">
        <f t="shared" si="316"/>
        <v>74968.70283333752</v>
      </c>
      <c r="AH353" s="7">
        <f t="shared" si="317"/>
        <v>1946771.3363674469</v>
      </c>
      <c r="AJ353">
        <f t="shared" si="370"/>
        <v>346</v>
      </c>
      <c r="AK353" s="160"/>
      <c r="AL353" s="7">
        <f t="shared" si="348"/>
        <v>78295.703849354308</v>
      </c>
      <c r="AM353" s="7">
        <f t="shared" si="349"/>
        <v>5493.4490989467549</v>
      </c>
      <c r="AN353" s="7">
        <f t="shared" si="350"/>
        <v>4987.7893449196754</v>
      </c>
      <c r="AO353" s="65">
        <f t="shared" si="330"/>
        <v>0.76445410407444347</v>
      </c>
      <c r="AP353" s="7">
        <f t="shared" si="331"/>
        <v>505.65975402707988</v>
      </c>
      <c r="AQ353" s="65">
        <f t="shared" si="332"/>
        <v>7.7499999999999999E-2</v>
      </c>
      <c r="AR353" s="7">
        <f t="shared" si="351"/>
        <v>693492.08549556532</v>
      </c>
      <c r="AS353" s="7">
        <f t="shared" si="352"/>
        <v>1207241.3027400114</v>
      </c>
      <c r="AT353" s="7">
        <f t="shared" si="333"/>
        <v>73307.914504434637</v>
      </c>
      <c r="AU353" s="7">
        <f t="shared" si="318"/>
        <v>1900733.3882355767</v>
      </c>
      <c r="AW353">
        <f t="shared" si="371"/>
        <v>346</v>
      </c>
      <c r="AX353" s="160"/>
      <c r="AY353" s="7">
        <f t="shared" si="353"/>
        <v>76540.974729979338</v>
      </c>
      <c r="AZ353" s="7">
        <f t="shared" si="354"/>
        <v>5361.5768515826985</v>
      </c>
      <c r="BA353" s="7">
        <f t="shared" si="355"/>
        <v>4883.1957595203276</v>
      </c>
      <c r="BB353" s="65">
        <f t="shared" si="334"/>
        <v>0.76558143296406578</v>
      </c>
      <c r="BC353" s="7">
        <f t="shared" si="335"/>
        <v>478.38109206237084</v>
      </c>
      <c r="BD353" s="65">
        <f t="shared" si="336"/>
        <v>7.4999999999999997E-2</v>
      </c>
      <c r="BE353" s="7">
        <f t="shared" si="356"/>
        <v>695142.22102954111</v>
      </c>
      <c r="BF353" s="7">
        <f t="shared" si="357"/>
        <v>1159963.3696180731</v>
      </c>
      <c r="BG353" s="7">
        <f t="shared" si="337"/>
        <v>71657.77897045901</v>
      </c>
      <c r="BH353" s="7">
        <f t="shared" si="319"/>
        <v>1855105.5906476141</v>
      </c>
      <c r="BJ353">
        <f t="shared" si="372"/>
        <v>346</v>
      </c>
      <c r="BK353" s="160"/>
      <c r="BL353" s="7">
        <f t="shared" si="358"/>
        <v>74797.880413542705</v>
      </c>
      <c r="BM353" s="7">
        <f t="shared" si="359"/>
        <v>5230.927715470877</v>
      </c>
      <c r="BN353" s="7">
        <f t="shared" si="360"/>
        <v>4779.0238546390565</v>
      </c>
      <c r="BO353" s="65">
        <f t="shared" si="338"/>
        <v>0.76671004497188067</v>
      </c>
      <c r="BP353" s="7">
        <f t="shared" si="339"/>
        <v>451.90386083182051</v>
      </c>
      <c r="BQ353" s="65">
        <f t="shared" si="340"/>
        <v>7.2499999999999995E-2</v>
      </c>
      <c r="BR353" s="7">
        <f t="shared" si="361"/>
        <v>696781.14344109583</v>
      </c>
      <c r="BS353" s="7">
        <f t="shared" si="362"/>
        <v>1113119.8461118264</v>
      </c>
      <c r="BT353" s="7">
        <f t="shared" si="341"/>
        <v>70018.856558903644</v>
      </c>
      <c r="BU353" s="7">
        <f t="shared" si="320"/>
        <v>1809900.9895529221</v>
      </c>
      <c r="BW353">
        <f t="shared" si="373"/>
        <v>346</v>
      </c>
      <c r="BX353" s="160"/>
      <c r="BY353" s="7">
        <f t="shared" si="363"/>
        <v>73067.027999207698</v>
      </c>
      <c r="BZ353" s="7">
        <f t="shared" si="364"/>
        <v>5101.5395330339725</v>
      </c>
      <c r="CA353" s="7">
        <f t="shared" si="365"/>
        <v>4675.3152030385945</v>
      </c>
      <c r="CB353" s="65">
        <f t="shared" si="342"/>
        <v>0.7678399405689732</v>
      </c>
      <c r="CC353" s="7">
        <f t="shared" si="343"/>
        <v>426.22432999537824</v>
      </c>
      <c r="CD353" s="65">
        <f t="shared" si="344"/>
        <v>7.0000000000000007E-2</v>
      </c>
      <c r="CE353" s="7">
        <f t="shared" si="366"/>
        <v>698408.28720383078</v>
      </c>
      <c r="CF353" s="7">
        <f t="shared" si="367"/>
        <v>1066724.3912259219</v>
      </c>
      <c r="CG353" s="7">
        <f t="shared" si="345"/>
        <v>68391.7127961691</v>
      </c>
      <c r="CH353" s="7">
        <f t="shared" si="321"/>
        <v>1765132.6784297526</v>
      </c>
    </row>
    <row r="354" spans="10:86" x14ac:dyDescent="0.3">
      <c r="J354">
        <f t="shared" si="368"/>
        <v>347</v>
      </c>
      <c r="K354" s="160"/>
      <c r="L354" s="7">
        <f t="shared" si="322"/>
        <v>76639.589797783934</v>
      </c>
      <c r="M354" s="7">
        <f t="shared" si="323"/>
        <v>5760.7123198624959</v>
      </c>
      <c r="N354" s="7">
        <f t="shared" si="308"/>
        <v>5233.8151400027309</v>
      </c>
      <c r="O354" s="65">
        <f t="shared" si="309"/>
        <v>0.81949527451474991</v>
      </c>
      <c r="P354" s="7">
        <f t="shared" si="310"/>
        <v>526.89717985976461</v>
      </c>
      <c r="Q354" s="65">
        <f t="shared" si="311"/>
        <v>8.2500000000000018E-2</v>
      </c>
      <c r="R354" s="7">
        <f t="shared" si="324"/>
        <v>695394.22534221807</v>
      </c>
      <c r="S354" s="7">
        <f t="shared" si="325"/>
        <v>1303572.9496500685</v>
      </c>
      <c r="T354" s="7">
        <f t="shared" si="312"/>
        <v>71405.774657781207</v>
      </c>
      <c r="U354" s="7">
        <f t="shared" si="313"/>
        <v>1998967.1749922866</v>
      </c>
      <c r="W354">
        <f t="shared" si="369"/>
        <v>347</v>
      </c>
      <c r="X354" s="160"/>
      <c r="Y354" s="7">
        <f t="shared" si="326"/>
        <v>74968.70283333752</v>
      </c>
      <c r="Z354" s="7">
        <f t="shared" si="346"/>
        <v>5626.5067525070672</v>
      </c>
      <c r="AA354" s="7">
        <f t="shared" si="314"/>
        <v>5126.7154002848174</v>
      </c>
      <c r="AB354" s="65">
        <f t="shared" si="327"/>
        <v>0.8206169038323079</v>
      </c>
      <c r="AC354" s="7">
        <f t="shared" si="328"/>
        <v>499.79135222225017</v>
      </c>
      <c r="AD354" s="65">
        <f t="shared" si="315"/>
        <v>0.08</v>
      </c>
      <c r="AE354" s="7">
        <f t="shared" si="329"/>
        <v>696958.01256694796</v>
      </c>
      <c r="AF354" s="7">
        <f t="shared" si="347"/>
        <v>1255439.8305530059</v>
      </c>
      <c r="AG354" s="7">
        <f t="shared" si="316"/>
        <v>69841.987433052709</v>
      </c>
      <c r="AH354" s="7">
        <f t="shared" si="317"/>
        <v>1952397.8431199538</v>
      </c>
      <c r="AJ354">
        <f t="shared" si="370"/>
        <v>347</v>
      </c>
      <c r="AK354" s="160"/>
      <c r="AL354" s="7">
        <f t="shared" si="348"/>
        <v>73307.914504434637</v>
      </c>
      <c r="AM354" s="7">
        <f t="shared" si="349"/>
        <v>5493.4490989467549</v>
      </c>
      <c r="AN354" s="7">
        <f t="shared" si="350"/>
        <v>5020.0021511056148</v>
      </c>
      <c r="AO354" s="65">
        <f t="shared" si="330"/>
        <v>0.82173972920240768</v>
      </c>
      <c r="AP354" s="7">
        <f t="shared" si="331"/>
        <v>473.44694784114034</v>
      </c>
      <c r="AQ354" s="65">
        <f t="shared" si="332"/>
        <v>7.7499999999999999E-2</v>
      </c>
      <c r="AR354" s="7">
        <f t="shared" si="351"/>
        <v>698512.08764667099</v>
      </c>
      <c r="AS354" s="7">
        <f t="shared" si="352"/>
        <v>1207714.7496878526</v>
      </c>
      <c r="AT354" s="7">
        <f t="shared" si="333"/>
        <v>68287.912353329026</v>
      </c>
      <c r="AU354" s="7">
        <f t="shared" si="318"/>
        <v>1906226.8373345234</v>
      </c>
      <c r="AW354">
        <f t="shared" si="371"/>
        <v>347</v>
      </c>
      <c r="AX354" s="160"/>
      <c r="AY354" s="7">
        <f t="shared" si="353"/>
        <v>71657.77897045901</v>
      </c>
      <c r="AZ354" s="7">
        <f t="shared" si="354"/>
        <v>5361.5768515826985</v>
      </c>
      <c r="BA354" s="7">
        <f t="shared" si="355"/>
        <v>4913.7157330173295</v>
      </c>
      <c r="BB354" s="65">
        <f t="shared" si="334"/>
        <v>0.82286375105926979</v>
      </c>
      <c r="BC354" s="7">
        <f t="shared" si="335"/>
        <v>447.86111856536877</v>
      </c>
      <c r="BD354" s="65">
        <f t="shared" si="336"/>
        <v>7.4999999999999997E-2</v>
      </c>
      <c r="BE354" s="7">
        <f t="shared" si="356"/>
        <v>700055.93676255841</v>
      </c>
      <c r="BF354" s="7">
        <f t="shared" si="357"/>
        <v>1160411.2307366384</v>
      </c>
      <c r="BG354" s="7">
        <f t="shared" si="337"/>
        <v>66744.063237441675</v>
      </c>
      <c r="BH354" s="7">
        <f t="shared" si="319"/>
        <v>1860467.1674991967</v>
      </c>
      <c r="BJ354">
        <f t="shared" si="372"/>
        <v>347</v>
      </c>
      <c r="BK354" s="160"/>
      <c r="BL354" s="7">
        <f t="shared" si="358"/>
        <v>70018.856558903644</v>
      </c>
      <c r="BM354" s="7">
        <f t="shared" si="359"/>
        <v>5230.927715470877</v>
      </c>
      <c r="BN354" s="7">
        <f t="shared" si="360"/>
        <v>4807.8971237608339</v>
      </c>
      <c r="BO354" s="65">
        <f t="shared" si="338"/>
        <v>0.82398896983691894</v>
      </c>
      <c r="BP354" s="7">
        <f t="shared" si="339"/>
        <v>423.03059171004287</v>
      </c>
      <c r="BQ354" s="65">
        <f t="shared" si="340"/>
        <v>7.2499999999999995E-2</v>
      </c>
      <c r="BR354" s="7">
        <f t="shared" si="361"/>
        <v>701589.04056485661</v>
      </c>
      <c r="BS354" s="7">
        <f t="shared" si="362"/>
        <v>1113542.8767035364</v>
      </c>
      <c r="BT354" s="7">
        <f t="shared" si="341"/>
        <v>65210.95943514281</v>
      </c>
      <c r="BU354" s="7">
        <f t="shared" si="320"/>
        <v>1815131.9172683931</v>
      </c>
      <c r="BW354">
        <f t="shared" si="373"/>
        <v>347</v>
      </c>
      <c r="BX354" s="160"/>
      <c r="BY354" s="7">
        <f t="shared" si="363"/>
        <v>68391.7127961691</v>
      </c>
      <c r="BZ354" s="7">
        <f t="shared" si="364"/>
        <v>5101.5395330339725</v>
      </c>
      <c r="CA354" s="7">
        <f t="shared" si="365"/>
        <v>4702.5878750563197</v>
      </c>
      <c r="CB354" s="65">
        <f t="shared" si="342"/>
        <v>0.82511538596583844</v>
      </c>
      <c r="CC354" s="7">
        <f t="shared" si="343"/>
        <v>398.9516579776531</v>
      </c>
      <c r="CD354" s="65">
        <f t="shared" si="344"/>
        <v>7.0000000000000007E-2</v>
      </c>
      <c r="CE354" s="7">
        <f t="shared" si="366"/>
        <v>703110.8750788871</v>
      </c>
      <c r="CF354" s="7">
        <f t="shared" si="367"/>
        <v>1067123.3428838996</v>
      </c>
      <c r="CG354" s="7">
        <f t="shared" si="345"/>
        <v>63689.12492111278</v>
      </c>
      <c r="CH354" s="7">
        <f t="shared" si="321"/>
        <v>1770234.2179627866</v>
      </c>
    </row>
    <row r="355" spans="10:86" x14ac:dyDescent="0.3">
      <c r="J355">
        <f t="shared" si="368"/>
        <v>348</v>
      </c>
      <c r="K355" s="160"/>
      <c r="L355" s="7">
        <f t="shared" si="322"/>
        <v>71405.774657781207</v>
      </c>
      <c r="M355" s="7">
        <f t="shared" si="323"/>
        <v>5760.7123198624959</v>
      </c>
      <c r="N355" s="7">
        <f t="shared" si="308"/>
        <v>5269.79761909025</v>
      </c>
      <c r="O355" s="65">
        <f t="shared" si="309"/>
        <v>0.88560864624961955</v>
      </c>
      <c r="P355" s="7">
        <f t="shared" si="310"/>
        <v>490.91470077224579</v>
      </c>
      <c r="Q355" s="65">
        <f t="shared" si="311"/>
        <v>8.2500000000000004E-2</v>
      </c>
      <c r="R355" s="7">
        <f t="shared" si="324"/>
        <v>700664.02296130836</v>
      </c>
      <c r="S355" s="7">
        <f t="shared" si="325"/>
        <v>1304063.8643508407</v>
      </c>
      <c r="T355" s="7">
        <f t="shared" si="312"/>
        <v>66135.977038690951</v>
      </c>
      <c r="U355" s="7">
        <f t="shared" si="313"/>
        <v>2004727.8873121492</v>
      </c>
      <c r="W355">
        <f t="shared" si="369"/>
        <v>348</v>
      </c>
      <c r="X355" s="160"/>
      <c r="Y355" s="7">
        <f t="shared" si="326"/>
        <v>69841.987433052709</v>
      </c>
      <c r="Z355" s="7">
        <f t="shared" si="346"/>
        <v>5626.5067525070672</v>
      </c>
      <c r="AA355" s="7">
        <f t="shared" si="314"/>
        <v>5160.8935029533823</v>
      </c>
      <c r="AB355" s="65">
        <f t="shared" si="327"/>
        <v>0.88672622746889196</v>
      </c>
      <c r="AC355" s="7">
        <f t="shared" si="328"/>
        <v>465.61324955368474</v>
      </c>
      <c r="AD355" s="65">
        <f t="shared" si="315"/>
        <v>0.08</v>
      </c>
      <c r="AE355" s="7">
        <f t="shared" si="329"/>
        <v>702118.90606990131</v>
      </c>
      <c r="AF355" s="7">
        <f t="shared" si="347"/>
        <v>1255905.4438025595</v>
      </c>
      <c r="AG355" s="7">
        <f t="shared" si="316"/>
        <v>64681.093930099327</v>
      </c>
      <c r="AH355" s="7">
        <f t="shared" si="317"/>
        <v>1958024.3498724608</v>
      </c>
      <c r="AJ355">
        <f t="shared" si="370"/>
        <v>348</v>
      </c>
      <c r="AK355" s="160"/>
      <c r="AL355" s="7">
        <f t="shared" si="348"/>
        <v>68287.912353329026</v>
      </c>
      <c r="AM355" s="7">
        <f t="shared" si="349"/>
        <v>5493.4490989467549</v>
      </c>
      <c r="AN355" s="7">
        <f t="shared" si="350"/>
        <v>5052.4229983315054</v>
      </c>
      <c r="AO355" s="65">
        <f t="shared" si="330"/>
        <v>0.88784491853077419</v>
      </c>
      <c r="AP355" s="7">
        <f t="shared" si="331"/>
        <v>441.02610061524996</v>
      </c>
      <c r="AQ355" s="65">
        <f t="shared" si="332"/>
        <v>7.7499999999999999E-2</v>
      </c>
      <c r="AR355" s="7">
        <f t="shared" si="351"/>
        <v>703564.51064500248</v>
      </c>
      <c r="AS355" s="7">
        <f t="shared" si="352"/>
        <v>1208155.7757884678</v>
      </c>
      <c r="AT355" s="7">
        <f t="shared" si="333"/>
        <v>63235.489354997524</v>
      </c>
      <c r="AU355" s="7">
        <f t="shared" si="318"/>
        <v>1911720.2864334704</v>
      </c>
      <c r="AW355">
        <f t="shared" si="371"/>
        <v>348</v>
      </c>
      <c r="AX355" s="160"/>
      <c r="AY355" s="7">
        <f t="shared" si="353"/>
        <v>66744.063237441675</v>
      </c>
      <c r="AZ355" s="7">
        <f t="shared" si="354"/>
        <v>5361.5768515826985</v>
      </c>
      <c r="BA355" s="7">
        <f t="shared" si="355"/>
        <v>4944.4264563486877</v>
      </c>
      <c r="BB355" s="65">
        <f t="shared" si="334"/>
        <v>0.88896471982994174</v>
      </c>
      <c r="BC355" s="7">
        <f t="shared" si="335"/>
        <v>417.15039523401043</v>
      </c>
      <c r="BD355" s="65">
        <f t="shared" si="336"/>
        <v>7.4999999999999997E-2</v>
      </c>
      <c r="BE355" s="7">
        <f t="shared" si="356"/>
        <v>705000.36321890715</v>
      </c>
      <c r="BF355" s="7">
        <f t="shared" si="357"/>
        <v>1160828.3811318725</v>
      </c>
      <c r="BG355" s="7">
        <f t="shared" si="337"/>
        <v>61799.636781092988</v>
      </c>
      <c r="BH355" s="7">
        <f t="shared" si="319"/>
        <v>1865828.7443507798</v>
      </c>
      <c r="BJ355">
        <f t="shared" si="372"/>
        <v>348</v>
      </c>
      <c r="BK355" s="160"/>
      <c r="BL355" s="7">
        <f t="shared" si="358"/>
        <v>65210.95943514281</v>
      </c>
      <c r="BM355" s="7">
        <f t="shared" si="359"/>
        <v>5230.927715470877</v>
      </c>
      <c r="BN355" s="7">
        <f t="shared" si="360"/>
        <v>4836.9448355502227</v>
      </c>
      <c r="BO355" s="65">
        <f t="shared" si="338"/>
        <v>0.89008563176150057</v>
      </c>
      <c r="BP355" s="7">
        <f t="shared" si="339"/>
        <v>393.98287992065445</v>
      </c>
      <c r="BQ355" s="65">
        <f t="shared" si="340"/>
        <v>7.2499999999999995E-2</v>
      </c>
      <c r="BR355" s="7">
        <f t="shared" si="361"/>
        <v>706425.98540040688</v>
      </c>
      <c r="BS355" s="7">
        <f t="shared" si="362"/>
        <v>1113936.859583457</v>
      </c>
      <c r="BT355" s="7">
        <f t="shared" si="341"/>
        <v>60374.014599592585</v>
      </c>
      <c r="BU355" s="7">
        <f t="shared" si="320"/>
        <v>1820362.8449838639</v>
      </c>
      <c r="BW355">
        <f t="shared" si="373"/>
        <v>348</v>
      </c>
      <c r="BX355" s="160"/>
      <c r="BY355" s="7">
        <f t="shared" si="363"/>
        <v>63689.12492111278</v>
      </c>
      <c r="BZ355" s="7">
        <f t="shared" si="364"/>
        <v>5101.5395330339725</v>
      </c>
      <c r="CA355" s="7">
        <f t="shared" si="365"/>
        <v>4730.0196376608146</v>
      </c>
      <c r="CB355" s="65">
        <f t="shared" si="342"/>
        <v>0.89120765471710706</v>
      </c>
      <c r="CC355" s="7">
        <f t="shared" si="343"/>
        <v>371.51989537315791</v>
      </c>
      <c r="CD355" s="65">
        <f t="shared" si="344"/>
        <v>7.0000000000000007E-2</v>
      </c>
      <c r="CE355" s="7">
        <f t="shared" si="366"/>
        <v>707840.89471654792</v>
      </c>
      <c r="CF355" s="7">
        <f t="shared" si="367"/>
        <v>1067494.8627792727</v>
      </c>
      <c r="CG355" s="7">
        <f t="shared" si="345"/>
        <v>58959.105283451965</v>
      </c>
      <c r="CH355" s="7">
        <f t="shared" si="321"/>
        <v>1775335.7574958205</v>
      </c>
    </row>
    <row r="356" spans="10:86" x14ac:dyDescent="0.3">
      <c r="J356">
        <f t="shared" si="368"/>
        <v>349</v>
      </c>
      <c r="K356" s="160"/>
      <c r="L356" s="7">
        <f t="shared" si="322"/>
        <v>66135.977038690951</v>
      </c>
      <c r="M356" s="7">
        <f t="shared" si="323"/>
        <v>5760.7123198624959</v>
      </c>
      <c r="N356" s="7">
        <f t="shared" si="308"/>
        <v>5306.0274777214954</v>
      </c>
      <c r="O356" s="65">
        <f t="shared" si="309"/>
        <v>0.96274875769066326</v>
      </c>
      <c r="P356" s="7">
        <f t="shared" si="310"/>
        <v>454.68484214100027</v>
      </c>
      <c r="Q356" s="65">
        <f t="shared" si="311"/>
        <v>8.2500000000000004E-2</v>
      </c>
      <c r="R356" s="7">
        <f t="shared" si="324"/>
        <v>705970.05043902982</v>
      </c>
      <c r="S356" s="7">
        <f t="shared" si="325"/>
        <v>1304518.5491929818</v>
      </c>
      <c r="T356" s="7">
        <f t="shared" si="312"/>
        <v>60829.949560969457</v>
      </c>
      <c r="U356" s="7">
        <f t="shared" si="313"/>
        <v>2010488.5996320117</v>
      </c>
      <c r="W356">
        <f t="shared" si="369"/>
        <v>349</v>
      </c>
      <c r="X356" s="160"/>
      <c r="Y356" s="7">
        <f t="shared" si="326"/>
        <v>64681.093930099327</v>
      </c>
      <c r="Z356" s="7">
        <f t="shared" si="346"/>
        <v>5626.5067525070672</v>
      </c>
      <c r="AA356" s="7">
        <f t="shared" si="314"/>
        <v>5195.2994596397384</v>
      </c>
      <c r="AB356" s="65">
        <f t="shared" si="327"/>
        <v>0.96386114902526865</v>
      </c>
      <c r="AC356" s="7">
        <f t="shared" si="328"/>
        <v>431.20729286732887</v>
      </c>
      <c r="AD356" s="65">
        <f t="shared" si="315"/>
        <v>0.08</v>
      </c>
      <c r="AE356" s="7">
        <f t="shared" si="329"/>
        <v>707314.20552954101</v>
      </c>
      <c r="AF356" s="7">
        <f t="shared" si="347"/>
        <v>1256336.6510954269</v>
      </c>
      <c r="AG356" s="7">
        <f t="shared" si="316"/>
        <v>59485.794470459587</v>
      </c>
      <c r="AH356" s="7">
        <f t="shared" si="317"/>
        <v>1963650.8566249679</v>
      </c>
      <c r="AJ356">
        <f t="shared" si="370"/>
        <v>349</v>
      </c>
      <c r="AK356" s="160"/>
      <c r="AL356" s="7">
        <f t="shared" si="348"/>
        <v>63235.489354997524</v>
      </c>
      <c r="AM356" s="7">
        <f t="shared" si="349"/>
        <v>5493.4490989467549</v>
      </c>
      <c r="AN356" s="7">
        <f t="shared" si="350"/>
        <v>5085.0532301957292</v>
      </c>
      <c r="AO356" s="65">
        <f t="shared" si="330"/>
        <v>0.96497456388429559</v>
      </c>
      <c r="AP356" s="7">
        <f t="shared" si="331"/>
        <v>408.39586875102566</v>
      </c>
      <c r="AQ356" s="65">
        <f t="shared" si="332"/>
        <v>7.7499999999999999E-2</v>
      </c>
      <c r="AR356" s="7">
        <f t="shared" si="351"/>
        <v>708649.56387519825</v>
      </c>
      <c r="AS356" s="7">
        <f t="shared" si="352"/>
        <v>1208564.1716572188</v>
      </c>
      <c r="AT356" s="7">
        <f t="shared" si="333"/>
        <v>58150.436124801796</v>
      </c>
      <c r="AU356" s="7">
        <f t="shared" si="318"/>
        <v>1917213.735532417</v>
      </c>
      <c r="AW356">
        <f t="shared" si="371"/>
        <v>349</v>
      </c>
      <c r="AX356" s="160"/>
      <c r="AY356" s="7">
        <f t="shared" si="353"/>
        <v>61799.636781092988</v>
      </c>
      <c r="AZ356" s="7">
        <f t="shared" si="354"/>
        <v>5361.5768515826985</v>
      </c>
      <c r="BA356" s="7">
        <f t="shared" si="355"/>
        <v>4975.3291217008673</v>
      </c>
      <c r="BB356" s="65">
        <f t="shared" si="334"/>
        <v>0.96608900262462816</v>
      </c>
      <c r="BC356" s="7">
        <f t="shared" si="335"/>
        <v>386.24772988183116</v>
      </c>
      <c r="BD356" s="65">
        <f t="shared" si="336"/>
        <v>7.4999999999999997E-2</v>
      </c>
      <c r="BE356" s="7">
        <f t="shared" si="356"/>
        <v>709975.69234060799</v>
      </c>
      <c r="BF356" s="7">
        <f t="shared" si="357"/>
        <v>1161214.6288617544</v>
      </c>
      <c r="BG356" s="7">
        <f t="shared" si="337"/>
        <v>56824.307659392121</v>
      </c>
      <c r="BH356" s="7">
        <f t="shared" si="319"/>
        <v>1871190.3212023624</v>
      </c>
      <c r="BJ356">
        <f t="shared" si="372"/>
        <v>349</v>
      </c>
      <c r="BK356" s="160"/>
      <c r="BL356" s="7">
        <f t="shared" si="358"/>
        <v>60374.014599592585</v>
      </c>
      <c r="BM356" s="7">
        <f t="shared" si="359"/>
        <v>5230.927715470877</v>
      </c>
      <c r="BN356" s="7">
        <f t="shared" si="360"/>
        <v>4866.1680439316715</v>
      </c>
      <c r="BO356" s="65">
        <f t="shared" si="338"/>
        <v>0.96720446560421558</v>
      </c>
      <c r="BP356" s="7">
        <f t="shared" si="339"/>
        <v>364.75967153920521</v>
      </c>
      <c r="BQ356" s="65">
        <f t="shared" si="340"/>
        <v>7.2499999999999995E-2</v>
      </c>
      <c r="BR356" s="7">
        <f t="shared" si="361"/>
        <v>711292.15344433859</v>
      </c>
      <c r="BS356" s="7">
        <f t="shared" si="362"/>
        <v>1114301.6192549963</v>
      </c>
      <c r="BT356" s="7">
        <f t="shared" si="341"/>
        <v>55507.846555660915</v>
      </c>
      <c r="BU356" s="7">
        <f t="shared" si="320"/>
        <v>1825593.7726993349</v>
      </c>
      <c r="BW356">
        <f t="shared" si="373"/>
        <v>349</v>
      </c>
      <c r="BX356" s="160"/>
      <c r="BY356" s="7">
        <f t="shared" si="363"/>
        <v>58959.105283451965</v>
      </c>
      <c r="BZ356" s="7">
        <f t="shared" si="364"/>
        <v>5101.5395330339725</v>
      </c>
      <c r="CA356" s="7">
        <f t="shared" si="365"/>
        <v>4757.6114188805022</v>
      </c>
      <c r="CB356" s="65">
        <f t="shared" si="342"/>
        <v>0.9683209531775212</v>
      </c>
      <c r="CC356" s="7">
        <f t="shared" si="343"/>
        <v>343.92811415346983</v>
      </c>
      <c r="CD356" s="65">
        <f t="shared" si="344"/>
        <v>7.0000000000000007E-2</v>
      </c>
      <c r="CE356" s="7">
        <f t="shared" si="366"/>
        <v>712598.50613542844</v>
      </c>
      <c r="CF356" s="7">
        <f t="shared" si="367"/>
        <v>1067838.7908934262</v>
      </c>
      <c r="CG356" s="7">
        <f t="shared" si="345"/>
        <v>54201.493864571465</v>
      </c>
      <c r="CH356" s="7">
        <f t="shared" si="321"/>
        <v>1780437.2970288545</v>
      </c>
    </row>
    <row r="357" spans="10:86" x14ac:dyDescent="0.3">
      <c r="J357">
        <f t="shared" si="368"/>
        <v>350</v>
      </c>
      <c r="K357" s="160"/>
      <c r="L357" s="7">
        <f t="shared" si="322"/>
        <v>60829.949560969457</v>
      </c>
      <c r="M357" s="7">
        <f t="shared" si="323"/>
        <v>5760.7123198624959</v>
      </c>
      <c r="N357" s="7">
        <f t="shared" si="308"/>
        <v>5342.5064166308312</v>
      </c>
      <c r="O357" s="65">
        <f t="shared" si="309"/>
        <v>1.0539229024892232</v>
      </c>
      <c r="P357" s="7">
        <f t="shared" si="310"/>
        <v>418.20590323166499</v>
      </c>
      <c r="Q357" s="65">
        <f t="shared" si="311"/>
        <v>8.249999999999999E-2</v>
      </c>
      <c r="R357" s="7">
        <f t="shared" si="324"/>
        <v>711312.55685566063</v>
      </c>
      <c r="S357" s="7">
        <f t="shared" si="325"/>
        <v>1304936.7550962134</v>
      </c>
      <c r="T357" s="7">
        <f t="shared" si="312"/>
        <v>55487.443144338627</v>
      </c>
      <c r="U357" s="7">
        <f t="shared" si="313"/>
        <v>2016249.3119518741</v>
      </c>
      <c r="W357">
        <f t="shared" si="369"/>
        <v>350</v>
      </c>
      <c r="X357" s="160"/>
      <c r="Y357" s="7">
        <f t="shared" si="326"/>
        <v>59485.794470459587</v>
      </c>
      <c r="Z357" s="7">
        <f t="shared" si="346"/>
        <v>5626.5067525070672</v>
      </c>
      <c r="AA357" s="7">
        <f t="shared" si="314"/>
        <v>5229.9347893706699</v>
      </c>
      <c r="AB357" s="65">
        <f t="shared" si="327"/>
        <v>1.055028650640516</v>
      </c>
      <c r="AC357" s="7">
        <f t="shared" si="328"/>
        <v>396.57196313639724</v>
      </c>
      <c r="AD357" s="65">
        <f t="shared" si="315"/>
        <v>0.08</v>
      </c>
      <c r="AE357" s="7">
        <f t="shared" si="329"/>
        <v>712544.14031891164</v>
      </c>
      <c r="AF357" s="7">
        <f t="shared" si="347"/>
        <v>1256733.2230585632</v>
      </c>
      <c r="AG357" s="7">
        <f t="shared" si="316"/>
        <v>54255.859681088914</v>
      </c>
      <c r="AH357" s="7">
        <f t="shared" si="317"/>
        <v>1969277.3633774747</v>
      </c>
      <c r="AJ357">
        <f t="shared" si="370"/>
        <v>350</v>
      </c>
      <c r="AK357" s="160"/>
      <c r="AL357" s="7">
        <f t="shared" si="348"/>
        <v>58150.436124801796</v>
      </c>
      <c r="AM357" s="7">
        <f t="shared" si="349"/>
        <v>5493.4490989467549</v>
      </c>
      <c r="AN357" s="7">
        <f t="shared" si="350"/>
        <v>5117.894198974077</v>
      </c>
      <c r="AO357" s="65">
        <f t="shared" si="330"/>
        <v>1.0561353358705916</v>
      </c>
      <c r="AP357" s="7">
        <f t="shared" si="331"/>
        <v>375.55489997267824</v>
      </c>
      <c r="AQ357" s="65">
        <f t="shared" si="332"/>
        <v>7.7499999999999999E-2</v>
      </c>
      <c r="AR357" s="7">
        <f t="shared" si="351"/>
        <v>713767.45807417238</v>
      </c>
      <c r="AS357" s="7">
        <f t="shared" si="352"/>
        <v>1208939.7265571915</v>
      </c>
      <c r="AT357" s="7">
        <f t="shared" si="333"/>
        <v>53032.541925827718</v>
      </c>
      <c r="AU357" s="7">
        <f t="shared" si="318"/>
        <v>1922707.184631364</v>
      </c>
      <c r="AW357">
        <f t="shared" si="371"/>
        <v>350</v>
      </c>
      <c r="AX357" s="160"/>
      <c r="AY357" s="7">
        <f t="shared" si="353"/>
        <v>56824.307659392121</v>
      </c>
      <c r="AZ357" s="7">
        <f t="shared" si="354"/>
        <v>5361.5768515826985</v>
      </c>
      <c r="BA357" s="7">
        <f t="shared" si="355"/>
        <v>5006.4249287114981</v>
      </c>
      <c r="BB357" s="65">
        <f t="shared" si="334"/>
        <v>1.0572429585001415</v>
      </c>
      <c r="BC357" s="7">
        <f t="shared" si="335"/>
        <v>355.15192287120072</v>
      </c>
      <c r="BD357" s="65">
        <f t="shared" si="336"/>
        <v>7.4999999999999997E-2</v>
      </c>
      <c r="BE357" s="7">
        <f t="shared" si="356"/>
        <v>714982.11726931948</v>
      </c>
      <c r="BF357" s="7">
        <f t="shared" si="357"/>
        <v>1161569.7807846256</v>
      </c>
      <c r="BG357" s="7">
        <f t="shared" si="337"/>
        <v>51817.88273068062</v>
      </c>
      <c r="BH357" s="7">
        <f t="shared" si="319"/>
        <v>1876551.898053945</v>
      </c>
      <c r="BJ357">
        <f t="shared" si="372"/>
        <v>350</v>
      </c>
      <c r="BK357" s="160"/>
      <c r="BL357" s="7">
        <f t="shared" si="358"/>
        <v>55507.846555660915</v>
      </c>
      <c r="BM357" s="7">
        <f t="shared" si="359"/>
        <v>5230.927715470877</v>
      </c>
      <c r="BN357" s="7">
        <f t="shared" si="360"/>
        <v>4895.5678091970922</v>
      </c>
      <c r="BO357" s="65">
        <f t="shared" si="338"/>
        <v>1.0583515188515968</v>
      </c>
      <c r="BP357" s="7">
        <f t="shared" si="339"/>
        <v>335.3599062737847</v>
      </c>
      <c r="BQ357" s="65">
        <f t="shared" si="340"/>
        <v>7.2499999999999995E-2</v>
      </c>
      <c r="BR357" s="7">
        <f t="shared" si="361"/>
        <v>716187.72125353571</v>
      </c>
      <c r="BS357" s="7">
        <f t="shared" si="362"/>
        <v>1114636.9791612702</v>
      </c>
      <c r="BT357" s="7">
        <f t="shared" si="341"/>
        <v>50612.278746463824</v>
      </c>
      <c r="BU357" s="7">
        <f t="shared" si="320"/>
        <v>1830824.7004148059</v>
      </c>
      <c r="BW357">
        <f t="shared" si="373"/>
        <v>350</v>
      </c>
      <c r="BX357" s="160"/>
      <c r="BY357" s="7">
        <f t="shared" si="363"/>
        <v>54201.493864571465</v>
      </c>
      <c r="BZ357" s="7">
        <f t="shared" si="364"/>
        <v>5101.5395330339725</v>
      </c>
      <c r="CA357" s="7">
        <f t="shared" si="365"/>
        <v>4785.3641521573054</v>
      </c>
      <c r="CB357" s="65">
        <f t="shared" si="342"/>
        <v>1.0594610172437113</v>
      </c>
      <c r="CC357" s="7">
        <f t="shared" si="343"/>
        <v>316.17538087666691</v>
      </c>
      <c r="CD357" s="65">
        <f t="shared" si="344"/>
        <v>7.0000000000000007E-2</v>
      </c>
      <c r="CE357" s="7">
        <f t="shared" si="366"/>
        <v>717383.87028758577</v>
      </c>
      <c r="CF357" s="7">
        <f t="shared" si="367"/>
        <v>1068154.9662743029</v>
      </c>
      <c r="CG357" s="7">
        <f t="shared" si="345"/>
        <v>49416.129712414157</v>
      </c>
      <c r="CH357" s="7">
        <f t="shared" si="321"/>
        <v>1785538.8365618887</v>
      </c>
    </row>
    <row r="358" spans="10:86" x14ac:dyDescent="0.3">
      <c r="J358">
        <f t="shared" si="368"/>
        <v>351</v>
      </c>
      <c r="K358" s="160"/>
      <c r="L358" s="7">
        <f t="shared" si="322"/>
        <v>55487.443144338627</v>
      </c>
      <c r="M358" s="7">
        <f t="shared" si="323"/>
        <v>5760.7123198624959</v>
      </c>
      <c r="N358" s="7">
        <f t="shared" si="308"/>
        <v>5379.2361482451679</v>
      </c>
      <c r="O358" s="65">
        <f t="shared" si="309"/>
        <v>1.1633412916689445</v>
      </c>
      <c r="P358" s="7">
        <f t="shared" si="310"/>
        <v>381.47617161732808</v>
      </c>
      <c r="Q358" s="65">
        <f t="shared" si="311"/>
        <v>8.2500000000000004E-2</v>
      </c>
      <c r="R358" s="7">
        <f t="shared" si="324"/>
        <v>716691.7930039058</v>
      </c>
      <c r="S358" s="7">
        <f t="shared" si="325"/>
        <v>1305318.2312678308</v>
      </c>
      <c r="T358" s="7">
        <f t="shared" si="312"/>
        <v>50108.20699609346</v>
      </c>
      <c r="U358" s="7">
        <f t="shared" si="313"/>
        <v>2022010.0242717366</v>
      </c>
      <c r="W358">
        <f t="shared" si="369"/>
        <v>351</v>
      </c>
      <c r="X358" s="160"/>
      <c r="Y358" s="7">
        <f t="shared" si="326"/>
        <v>54255.859681088914</v>
      </c>
      <c r="Z358" s="7">
        <f t="shared" si="346"/>
        <v>5626.5067525070672</v>
      </c>
      <c r="AA358" s="7">
        <f t="shared" si="314"/>
        <v>5264.8010212998079</v>
      </c>
      <c r="AB358" s="65">
        <f t="shared" si="327"/>
        <v>1.1644385072312935</v>
      </c>
      <c r="AC358" s="7">
        <f t="shared" si="328"/>
        <v>361.70573120725948</v>
      </c>
      <c r="AD358" s="65">
        <f t="shared" si="315"/>
        <v>8.0000000000000016E-2</v>
      </c>
      <c r="AE358" s="7">
        <f t="shared" si="329"/>
        <v>717808.94134021143</v>
      </c>
      <c r="AF358" s="7">
        <f t="shared" si="347"/>
        <v>1257094.9287897705</v>
      </c>
      <c r="AG358" s="7">
        <f t="shared" si="316"/>
        <v>48991.058659789109</v>
      </c>
      <c r="AH358" s="7">
        <f t="shared" si="317"/>
        <v>1974903.870129982</v>
      </c>
      <c r="AJ358">
        <f t="shared" si="370"/>
        <v>351</v>
      </c>
      <c r="AK358" s="160"/>
      <c r="AL358" s="7">
        <f t="shared" si="348"/>
        <v>53032.541925827718</v>
      </c>
      <c r="AM358" s="7">
        <f t="shared" si="349"/>
        <v>5493.4490989467549</v>
      </c>
      <c r="AN358" s="7">
        <f t="shared" si="350"/>
        <v>5150.9472656757844</v>
      </c>
      <c r="AO358" s="65">
        <f t="shared" si="330"/>
        <v>1.165536573271557</v>
      </c>
      <c r="AP358" s="7">
        <f t="shared" si="331"/>
        <v>342.50183327097068</v>
      </c>
      <c r="AQ358" s="65">
        <f t="shared" si="332"/>
        <v>7.7499999999999999E-2</v>
      </c>
      <c r="AR358" s="7">
        <f t="shared" si="351"/>
        <v>718918.40533984813</v>
      </c>
      <c r="AS358" s="7">
        <f t="shared" si="352"/>
        <v>1209282.2283904625</v>
      </c>
      <c r="AT358" s="7">
        <f t="shared" si="333"/>
        <v>47881.594660151932</v>
      </c>
      <c r="AU358" s="7">
        <f t="shared" si="318"/>
        <v>1928200.6337303105</v>
      </c>
      <c r="AW358">
        <f t="shared" si="371"/>
        <v>351</v>
      </c>
      <c r="AX358" s="160"/>
      <c r="AY358" s="7">
        <f t="shared" si="353"/>
        <v>51817.88273068062</v>
      </c>
      <c r="AZ358" s="7">
        <f t="shared" si="354"/>
        <v>5361.5768515826985</v>
      </c>
      <c r="BA358" s="7">
        <f t="shared" si="355"/>
        <v>5037.7150845159449</v>
      </c>
      <c r="BB358" s="65">
        <f t="shared" si="334"/>
        <v>1.166635490075673</v>
      </c>
      <c r="BC358" s="7">
        <f t="shared" si="335"/>
        <v>323.86176706675383</v>
      </c>
      <c r="BD358" s="65">
        <f t="shared" si="336"/>
        <v>7.4999999999999997E-2</v>
      </c>
      <c r="BE358" s="7">
        <f t="shared" si="356"/>
        <v>720019.83235383546</v>
      </c>
      <c r="BF358" s="7">
        <f t="shared" si="357"/>
        <v>1161893.6425516922</v>
      </c>
      <c r="BG358" s="7">
        <f t="shared" si="337"/>
        <v>46780.167646164671</v>
      </c>
      <c r="BH358" s="7">
        <f t="shared" si="319"/>
        <v>1881913.4749055277</v>
      </c>
      <c r="BJ358">
        <f t="shared" si="372"/>
        <v>351</v>
      </c>
      <c r="BK358" s="160"/>
      <c r="BL358" s="7">
        <f t="shared" si="358"/>
        <v>50612.278746463824</v>
      </c>
      <c r="BM358" s="7">
        <f t="shared" si="359"/>
        <v>5230.927715470877</v>
      </c>
      <c r="BN358" s="7">
        <f t="shared" si="360"/>
        <v>4925.1451980443244</v>
      </c>
      <c r="BO358" s="65">
        <f t="shared" si="338"/>
        <v>1.1677352579320728</v>
      </c>
      <c r="BP358" s="7">
        <f t="shared" si="339"/>
        <v>305.78251742655226</v>
      </c>
      <c r="BQ358" s="65">
        <f t="shared" si="340"/>
        <v>7.2499999999999995E-2</v>
      </c>
      <c r="BR358" s="7">
        <f t="shared" si="361"/>
        <v>721112.86645158008</v>
      </c>
      <c r="BS358" s="7">
        <f t="shared" si="362"/>
        <v>1114942.7616786968</v>
      </c>
      <c r="BT358" s="7">
        <f t="shared" si="341"/>
        <v>45687.133548419501</v>
      </c>
      <c r="BU358" s="7">
        <f t="shared" si="320"/>
        <v>1836055.6281302769</v>
      </c>
      <c r="BW358">
        <f t="shared" si="373"/>
        <v>351</v>
      </c>
      <c r="BX358" s="160"/>
      <c r="BY358" s="7">
        <f t="shared" si="363"/>
        <v>49416.129712414157</v>
      </c>
      <c r="BZ358" s="7">
        <f t="shared" si="364"/>
        <v>5101.5395330339725</v>
      </c>
      <c r="CA358" s="7">
        <f t="shared" si="365"/>
        <v>4813.2787763782235</v>
      </c>
      <c r="CB358" s="65">
        <f t="shared" si="342"/>
        <v>1.1688358771251277</v>
      </c>
      <c r="CC358" s="7">
        <f t="shared" si="343"/>
        <v>288.26075665574928</v>
      </c>
      <c r="CD358" s="65">
        <f t="shared" si="344"/>
        <v>7.0000000000000007E-2</v>
      </c>
      <c r="CE358" s="7">
        <f t="shared" si="366"/>
        <v>722197.14906396403</v>
      </c>
      <c r="CF358" s="7">
        <f t="shared" si="367"/>
        <v>1068443.2270309587</v>
      </c>
      <c r="CG358" s="7">
        <f t="shared" si="345"/>
        <v>44602.850936035931</v>
      </c>
      <c r="CH358" s="7">
        <f t="shared" si="321"/>
        <v>1790640.3760949229</v>
      </c>
    </row>
    <row r="359" spans="10:86" x14ac:dyDescent="0.3">
      <c r="J359">
        <f t="shared" si="368"/>
        <v>352</v>
      </c>
      <c r="K359" s="160"/>
      <c r="L359" s="7">
        <f t="shared" si="322"/>
        <v>50108.20699609346</v>
      </c>
      <c r="M359" s="7">
        <f t="shared" si="323"/>
        <v>5760.7123198624959</v>
      </c>
      <c r="N359" s="7">
        <f t="shared" si="308"/>
        <v>5416.2183967643532</v>
      </c>
      <c r="O359" s="65">
        <f t="shared" si="309"/>
        <v>1.2970853410547967</v>
      </c>
      <c r="P359" s="7">
        <f t="shared" si="310"/>
        <v>344.49392309814255</v>
      </c>
      <c r="Q359" s="65">
        <f t="shared" si="311"/>
        <v>8.2500000000000004E-2</v>
      </c>
      <c r="R359" s="7">
        <f t="shared" si="324"/>
        <v>722108.01140067016</v>
      </c>
      <c r="S359" s="7">
        <f t="shared" si="325"/>
        <v>1305662.7251909289</v>
      </c>
      <c r="T359" s="7">
        <f t="shared" si="312"/>
        <v>44691.98859932911</v>
      </c>
      <c r="U359" s="7">
        <f t="shared" si="313"/>
        <v>2027770.736591599</v>
      </c>
      <c r="W359">
        <f t="shared" si="369"/>
        <v>352</v>
      </c>
      <c r="X359" s="160"/>
      <c r="Y359" s="7">
        <f t="shared" si="326"/>
        <v>48991.058659789109</v>
      </c>
      <c r="Z359" s="7">
        <f t="shared" si="346"/>
        <v>5626.5067525070672</v>
      </c>
      <c r="AA359" s="7">
        <f t="shared" si="314"/>
        <v>5299.8996947751402</v>
      </c>
      <c r="AB359" s="65">
        <f t="shared" si="327"/>
        <v>1.2981715047015778</v>
      </c>
      <c r="AC359" s="7">
        <f t="shared" si="328"/>
        <v>326.6070577319274</v>
      </c>
      <c r="AD359" s="65">
        <f t="shared" si="315"/>
        <v>0.08</v>
      </c>
      <c r="AE359" s="7">
        <f t="shared" si="329"/>
        <v>723108.84103498654</v>
      </c>
      <c r="AF359" s="7">
        <f t="shared" si="347"/>
        <v>1257421.5358475023</v>
      </c>
      <c r="AG359" s="7">
        <f t="shared" si="316"/>
        <v>43691.158965013965</v>
      </c>
      <c r="AH359" s="7">
        <f t="shared" si="317"/>
        <v>1980530.3768824888</v>
      </c>
      <c r="AJ359">
        <f t="shared" si="370"/>
        <v>352</v>
      </c>
      <c r="AK359" s="160"/>
      <c r="AL359" s="7">
        <f t="shared" si="348"/>
        <v>47881.594660151932</v>
      </c>
      <c r="AM359" s="7">
        <f t="shared" si="349"/>
        <v>5493.4490989467549</v>
      </c>
      <c r="AN359" s="7">
        <f t="shared" si="350"/>
        <v>5184.2138000999403</v>
      </c>
      <c r="AO359" s="65">
        <f t="shared" si="330"/>
        <v>1.2992584320290448</v>
      </c>
      <c r="AP359" s="7">
        <f t="shared" si="331"/>
        <v>309.23529884681454</v>
      </c>
      <c r="AQ359" s="65">
        <f t="shared" si="332"/>
        <v>7.7499999999999999E-2</v>
      </c>
      <c r="AR359" s="7">
        <f t="shared" si="351"/>
        <v>724102.61913994804</v>
      </c>
      <c r="AS359" s="7">
        <f t="shared" si="352"/>
        <v>1209591.4636893093</v>
      </c>
      <c r="AT359" s="7">
        <f t="shared" si="333"/>
        <v>42697.380860051991</v>
      </c>
      <c r="AU359" s="7">
        <f t="shared" si="318"/>
        <v>1933694.0828292575</v>
      </c>
      <c r="AW359">
        <f t="shared" si="371"/>
        <v>352</v>
      </c>
      <c r="AX359" s="160"/>
      <c r="AY359" s="7">
        <f t="shared" si="353"/>
        <v>46780.167646164671</v>
      </c>
      <c r="AZ359" s="7">
        <f t="shared" si="354"/>
        <v>5361.5768515826985</v>
      </c>
      <c r="BA359" s="7">
        <f t="shared" si="355"/>
        <v>5069.2008037941696</v>
      </c>
      <c r="BB359" s="65">
        <f t="shared" si="334"/>
        <v>1.3003461232896478</v>
      </c>
      <c r="BC359" s="7">
        <f t="shared" si="335"/>
        <v>292.37604778852915</v>
      </c>
      <c r="BD359" s="65">
        <f t="shared" si="336"/>
        <v>7.4999999999999983E-2</v>
      </c>
      <c r="BE359" s="7">
        <f t="shared" si="356"/>
        <v>725089.03315762966</v>
      </c>
      <c r="BF359" s="7">
        <f t="shared" si="357"/>
        <v>1162186.0185994806</v>
      </c>
      <c r="BG359" s="7">
        <f t="shared" si="337"/>
        <v>41710.966842370501</v>
      </c>
      <c r="BH359" s="7">
        <f t="shared" si="319"/>
        <v>1887275.0517571103</v>
      </c>
      <c r="BJ359">
        <f t="shared" si="372"/>
        <v>352</v>
      </c>
      <c r="BK359" s="160"/>
      <c r="BL359" s="7">
        <f t="shared" si="358"/>
        <v>45687.133548419501</v>
      </c>
      <c r="BM359" s="7">
        <f t="shared" si="359"/>
        <v>5230.927715470877</v>
      </c>
      <c r="BN359" s="7">
        <f t="shared" si="360"/>
        <v>4954.9012836158427</v>
      </c>
      <c r="BO359" s="65">
        <f t="shared" si="338"/>
        <v>1.3014345787392263</v>
      </c>
      <c r="BP359" s="7">
        <f t="shared" si="339"/>
        <v>276.0264318550345</v>
      </c>
      <c r="BQ359" s="65">
        <f t="shared" si="340"/>
        <v>7.2500000000000009E-2</v>
      </c>
      <c r="BR359" s="7">
        <f t="shared" si="361"/>
        <v>726067.76773519593</v>
      </c>
      <c r="BS359" s="7">
        <f t="shared" si="362"/>
        <v>1115218.7881105519</v>
      </c>
      <c r="BT359" s="7">
        <f t="shared" si="341"/>
        <v>40732.232264803657</v>
      </c>
      <c r="BU359" s="7">
        <f t="shared" si="320"/>
        <v>1841286.5558457477</v>
      </c>
      <c r="BW359">
        <f t="shared" si="373"/>
        <v>352</v>
      </c>
      <c r="BX359" s="160"/>
      <c r="BY359" s="7">
        <f t="shared" si="363"/>
        <v>44602.850936035931</v>
      </c>
      <c r="BZ359" s="7">
        <f t="shared" si="364"/>
        <v>5101.5395330339725</v>
      </c>
      <c r="CA359" s="7">
        <f t="shared" si="365"/>
        <v>4841.3562359070966</v>
      </c>
      <c r="CB359" s="65">
        <f t="shared" si="342"/>
        <v>1.3025237986289235</v>
      </c>
      <c r="CC359" s="7">
        <f t="shared" si="343"/>
        <v>260.18329712687625</v>
      </c>
      <c r="CD359" s="65">
        <f t="shared" si="344"/>
        <v>6.9999999999999993E-2</v>
      </c>
      <c r="CE359" s="7">
        <f t="shared" si="366"/>
        <v>727038.50529987109</v>
      </c>
      <c r="CF359" s="7">
        <f t="shared" si="367"/>
        <v>1068703.4103280855</v>
      </c>
      <c r="CG359" s="7">
        <f t="shared" si="345"/>
        <v>39761.494700128838</v>
      </c>
      <c r="CH359" s="7">
        <f t="shared" si="321"/>
        <v>1795741.9156279566</v>
      </c>
    </row>
    <row r="360" spans="10:86" x14ac:dyDescent="0.3">
      <c r="J360">
        <f t="shared" si="368"/>
        <v>353</v>
      </c>
      <c r="K360" s="160"/>
      <c r="L360" s="7">
        <f t="shared" si="322"/>
        <v>44691.98859932911</v>
      </c>
      <c r="M360" s="7">
        <f t="shared" si="323"/>
        <v>5760.7123198624959</v>
      </c>
      <c r="N360" s="7">
        <f t="shared" si="308"/>
        <v>5453.4548982421084</v>
      </c>
      <c r="O360" s="65">
        <f t="shared" si="309"/>
        <v>1.4642771742738625</v>
      </c>
      <c r="P360" s="7">
        <f t="shared" si="310"/>
        <v>307.25742162038762</v>
      </c>
      <c r="Q360" s="65">
        <f t="shared" si="311"/>
        <v>8.2500000000000004E-2</v>
      </c>
      <c r="R360" s="7">
        <f t="shared" si="324"/>
        <v>727561.4662989123</v>
      </c>
      <c r="S360" s="7">
        <f t="shared" si="325"/>
        <v>1305969.9826125493</v>
      </c>
      <c r="T360" s="7">
        <f t="shared" si="312"/>
        <v>39238.533701086999</v>
      </c>
      <c r="U360" s="7">
        <f t="shared" si="313"/>
        <v>2033531.4489114615</v>
      </c>
      <c r="W360">
        <f t="shared" si="369"/>
        <v>353</v>
      </c>
      <c r="X360" s="160"/>
      <c r="Y360" s="7">
        <f t="shared" si="326"/>
        <v>43691.158965013965</v>
      </c>
      <c r="Z360" s="7">
        <f t="shared" si="346"/>
        <v>5626.5067525070672</v>
      </c>
      <c r="AA360" s="7">
        <f t="shared" si="314"/>
        <v>5335.232359406974</v>
      </c>
      <c r="AB360" s="65">
        <f t="shared" si="327"/>
        <v>1.4653488218097037</v>
      </c>
      <c r="AC360" s="7">
        <f t="shared" si="328"/>
        <v>291.27439310009311</v>
      </c>
      <c r="AD360" s="65">
        <f t="shared" si="315"/>
        <v>0.08</v>
      </c>
      <c r="AE360" s="7">
        <f t="shared" si="329"/>
        <v>728444.07339439355</v>
      </c>
      <c r="AF360" s="7">
        <f t="shared" si="347"/>
        <v>1257712.8102406024</v>
      </c>
      <c r="AG360" s="7">
        <f t="shared" si="316"/>
        <v>38355.92660560699</v>
      </c>
      <c r="AH360" s="7">
        <f t="shared" si="317"/>
        <v>1986156.8836349959</v>
      </c>
      <c r="AJ360">
        <f t="shared" si="370"/>
        <v>353</v>
      </c>
      <c r="AK360" s="160"/>
      <c r="AL360" s="7">
        <f t="shared" si="348"/>
        <v>42697.380860051991</v>
      </c>
      <c r="AM360" s="7">
        <f t="shared" si="349"/>
        <v>5493.4490989467549</v>
      </c>
      <c r="AN360" s="7">
        <f t="shared" si="350"/>
        <v>5217.6951808922522</v>
      </c>
      <c r="AO360" s="65">
        <f t="shared" si="330"/>
        <v>1.4664211459698135</v>
      </c>
      <c r="AP360" s="7">
        <f t="shared" si="331"/>
        <v>275.75391805450244</v>
      </c>
      <c r="AQ360" s="65">
        <f t="shared" si="332"/>
        <v>7.7499999999999999E-2</v>
      </c>
      <c r="AR360" s="7">
        <f t="shared" si="351"/>
        <v>729320.31432084029</v>
      </c>
      <c r="AS360" s="7">
        <f t="shared" si="352"/>
        <v>1209867.2176073638</v>
      </c>
      <c r="AT360" s="7">
        <f t="shared" si="333"/>
        <v>37479.685679159738</v>
      </c>
      <c r="AU360" s="7">
        <f t="shared" si="318"/>
        <v>1939187.531928204</v>
      </c>
      <c r="AW360">
        <f t="shared" si="371"/>
        <v>353</v>
      </c>
      <c r="AX360" s="160"/>
      <c r="AY360" s="7">
        <f t="shared" si="353"/>
        <v>41710.966842370501</v>
      </c>
      <c r="AZ360" s="7">
        <f t="shared" si="354"/>
        <v>5361.5768515826985</v>
      </c>
      <c r="BA360" s="7">
        <f t="shared" si="355"/>
        <v>5100.8833088178826</v>
      </c>
      <c r="BB360" s="65">
        <f t="shared" si="334"/>
        <v>1.4674941469742229</v>
      </c>
      <c r="BC360" s="7">
        <f t="shared" si="335"/>
        <v>260.69354276481562</v>
      </c>
      <c r="BD360" s="65">
        <f t="shared" si="336"/>
        <v>7.4999999999999997E-2</v>
      </c>
      <c r="BE360" s="7">
        <f t="shared" si="356"/>
        <v>730189.91646644752</v>
      </c>
      <c r="BF360" s="7">
        <f t="shared" si="357"/>
        <v>1162446.7121422454</v>
      </c>
      <c r="BG360" s="7">
        <f t="shared" si="337"/>
        <v>36610.083533552621</v>
      </c>
      <c r="BH360" s="7">
        <f t="shared" si="319"/>
        <v>1892636.6286086929</v>
      </c>
      <c r="BJ360">
        <f t="shared" si="372"/>
        <v>353</v>
      </c>
      <c r="BK360" s="160"/>
      <c r="BL360" s="7">
        <f t="shared" si="358"/>
        <v>40732.232264803657</v>
      </c>
      <c r="BM360" s="7">
        <f t="shared" si="359"/>
        <v>5230.927715470877</v>
      </c>
      <c r="BN360" s="7">
        <f t="shared" si="360"/>
        <v>4984.8371455376882</v>
      </c>
      <c r="BO360" s="65">
        <f t="shared" si="338"/>
        <v>1.4685678250474987</v>
      </c>
      <c r="BP360" s="7">
        <f t="shared" si="339"/>
        <v>246.09056993318876</v>
      </c>
      <c r="BQ360" s="65">
        <f t="shared" si="340"/>
        <v>7.2499999999999995E-2</v>
      </c>
      <c r="BR360" s="7">
        <f t="shared" si="361"/>
        <v>731052.60488073365</v>
      </c>
      <c r="BS360" s="7">
        <f t="shared" si="362"/>
        <v>1115464.8786804851</v>
      </c>
      <c r="BT360" s="7">
        <f t="shared" si="341"/>
        <v>35747.395119265966</v>
      </c>
      <c r="BU360" s="7">
        <f t="shared" si="320"/>
        <v>1846517.4835612187</v>
      </c>
      <c r="BW360">
        <f t="shared" si="373"/>
        <v>353</v>
      </c>
      <c r="BX360" s="160"/>
      <c r="BY360" s="7">
        <f t="shared" si="363"/>
        <v>39761.494700128838</v>
      </c>
      <c r="BZ360" s="7">
        <f t="shared" si="364"/>
        <v>5101.5395330339725</v>
      </c>
      <c r="CA360" s="7">
        <f t="shared" si="365"/>
        <v>4869.5974806165541</v>
      </c>
      <c r="CB360" s="65">
        <f t="shared" si="342"/>
        <v>1.4696421804085071</v>
      </c>
      <c r="CC360" s="7">
        <f t="shared" si="343"/>
        <v>231.94205241741824</v>
      </c>
      <c r="CD360" s="65">
        <f t="shared" si="344"/>
        <v>7.0000000000000007E-2</v>
      </c>
      <c r="CE360" s="7">
        <f t="shared" si="366"/>
        <v>731908.10278048762</v>
      </c>
      <c r="CF360" s="7">
        <f t="shared" si="367"/>
        <v>1068935.352380503</v>
      </c>
      <c r="CG360" s="7">
        <f t="shared" si="345"/>
        <v>34891.897219512284</v>
      </c>
      <c r="CH360" s="7">
        <f t="shared" si="321"/>
        <v>1800843.4551609906</v>
      </c>
    </row>
    <row r="361" spans="10:86" x14ac:dyDescent="0.3">
      <c r="J361">
        <f t="shared" si="368"/>
        <v>354</v>
      </c>
      <c r="K361" s="160"/>
      <c r="L361" s="7">
        <f t="shared" si="322"/>
        <v>39238.533701086999</v>
      </c>
      <c r="M361" s="7">
        <f t="shared" si="323"/>
        <v>5760.7123198624959</v>
      </c>
      <c r="N361" s="7">
        <f t="shared" si="308"/>
        <v>5490.9474006675227</v>
      </c>
      <c r="O361" s="65">
        <f t="shared" si="309"/>
        <v>1.6792515568996638</v>
      </c>
      <c r="P361" s="7">
        <f t="shared" si="310"/>
        <v>269.76491919497312</v>
      </c>
      <c r="Q361" s="65">
        <f t="shared" si="311"/>
        <v>8.2500000000000004E-2</v>
      </c>
      <c r="R361" s="7">
        <f t="shared" si="324"/>
        <v>733052.41369957977</v>
      </c>
      <c r="S361" s="7">
        <f t="shared" si="325"/>
        <v>1306239.7475317442</v>
      </c>
      <c r="T361" s="7">
        <f t="shared" si="312"/>
        <v>33747.586300419476</v>
      </c>
      <c r="U361" s="7">
        <f t="shared" si="313"/>
        <v>2039292.1612313241</v>
      </c>
      <c r="W361">
        <f t="shared" si="369"/>
        <v>354</v>
      </c>
      <c r="X361" s="160"/>
      <c r="Y361" s="7">
        <f t="shared" si="326"/>
        <v>38355.92660560699</v>
      </c>
      <c r="Z361" s="7">
        <f t="shared" si="346"/>
        <v>5626.5067525070672</v>
      </c>
      <c r="AA361" s="7">
        <f t="shared" si="314"/>
        <v>5370.8005751363535</v>
      </c>
      <c r="AB361" s="65">
        <f t="shared" si="327"/>
        <v>1.6803037393500175</v>
      </c>
      <c r="AC361" s="7">
        <f t="shared" si="328"/>
        <v>255.70617737071328</v>
      </c>
      <c r="AD361" s="65">
        <f t="shared" si="315"/>
        <v>0.08</v>
      </c>
      <c r="AE361" s="7">
        <f t="shared" si="329"/>
        <v>733814.87396952987</v>
      </c>
      <c r="AF361" s="7">
        <f t="shared" si="347"/>
        <v>1257968.516417973</v>
      </c>
      <c r="AG361" s="7">
        <f t="shared" si="316"/>
        <v>32985.126030470637</v>
      </c>
      <c r="AH361" s="7">
        <f t="shared" si="317"/>
        <v>1991783.390387503</v>
      </c>
      <c r="AJ361">
        <f t="shared" si="370"/>
        <v>354</v>
      </c>
      <c r="AK361" s="160"/>
      <c r="AL361" s="7">
        <f t="shared" si="348"/>
        <v>37479.685679159738</v>
      </c>
      <c r="AM361" s="7">
        <f t="shared" si="349"/>
        <v>5493.4490989467549</v>
      </c>
      <c r="AN361" s="7">
        <f t="shared" si="350"/>
        <v>5251.3927956021816</v>
      </c>
      <c r="AO361" s="65">
        <f t="shared" si="330"/>
        <v>1.6813565110090045</v>
      </c>
      <c r="AP361" s="7">
        <f t="shared" si="331"/>
        <v>242.05630334457331</v>
      </c>
      <c r="AQ361" s="65">
        <f t="shared" si="332"/>
        <v>7.7499999999999999E-2</v>
      </c>
      <c r="AR361" s="7">
        <f t="shared" si="351"/>
        <v>734571.7071164425</v>
      </c>
      <c r="AS361" s="7">
        <f t="shared" si="352"/>
        <v>1210109.2739107085</v>
      </c>
      <c r="AT361" s="7">
        <f t="shared" si="333"/>
        <v>32228.292883557559</v>
      </c>
      <c r="AU361" s="7">
        <f t="shared" si="318"/>
        <v>1944680.981027151</v>
      </c>
      <c r="AW361">
        <f t="shared" si="371"/>
        <v>354</v>
      </c>
      <c r="AX361" s="160"/>
      <c r="AY361" s="7">
        <f t="shared" si="353"/>
        <v>36610.083533552621</v>
      </c>
      <c r="AZ361" s="7">
        <f t="shared" si="354"/>
        <v>5361.5768515826985</v>
      </c>
      <c r="BA361" s="7">
        <f t="shared" si="355"/>
        <v>5132.7638294979943</v>
      </c>
      <c r="BB361" s="65">
        <f t="shared" si="334"/>
        <v>1.682409872065074</v>
      </c>
      <c r="BC361" s="7">
        <f t="shared" si="335"/>
        <v>228.81302208470387</v>
      </c>
      <c r="BD361" s="65">
        <f t="shared" si="336"/>
        <v>7.4999999999999997E-2</v>
      </c>
      <c r="BE361" s="7">
        <f t="shared" si="356"/>
        <v>735322.68029594549</v>
      </c>
      <c r="BF361" s="7">
        <f t="shared" si="357"/>
        <v>1162675.5251643301</v>
      </c>
      <c r="BG361" s="7">
        <f t="shared" si="337"/>
        <v>31477.319704054626</v>
      </c>
      <c r="BH361" s="7">
        <f t="shared" si="319"/>
        <v>1897998.2054602755</v>
      </c>
      <c r="BJ361">
        <f t="shared" si="372"/>
        <v>354</v>
      </c>
      <c r="BK361" s="160"/>
      <c r="BL361" s="7">
        <f t="shared" si="358"/>
        <v>35747.395119265966</v>
      </c>
      <c r="BM361" s="7">
        <f t="shared" si="359"/>
        <v>5230.927715470877</v>
      </c>
      <c r="BN361" s="7">
        <f t="shared" si="360"/>
        <v>5014.9538699586456</v>
      </c>
      <c r="BO361" s="65">
        <f t="shared" si="338"/>
        <v>1.6834638227127825</v>
      </c>
      <c r="BP361" s="7">
        <f t="shared" si="339"/>
        <v>215.97384551223186</v>
      </c>
      <c r="BQ361" s="65">
        <f t="shared" si="340"/>
        <v>7.2499999999999995E-2</v>
      </c>
      <c r="BR361" s="7">
        <f t="shared" si="361"/>
        <v>736067.55875069229</v>
      </c>
      <c r="BS361" s="7">
        <f t="shared" si="362"/>
        <v>1115680.8525259972</v>
      </c>
      <c r="BT361" s="7">
        <f t="shared" si="341"/>
        <v>30732.441249307321</v>
      </c>
      <c r="BU361" s="7">
        <f t="shared" si="320"/>
        <v>1851748.4112766895</v>
      </c>
      <c r="BW361">
        <f t="shared" si="373"/>
        <v>354</v>
      </c>
      <c r="BX361" s="160"/>
      <c r="BY361" s="7">
        <f t="shared" si="363"/>
        <v>34891.897219512284</v>
      </c>
      <c r="BZ361" s="7">
        <f t="shared" si="364"/>
        <v>5101.5395330339725</v>
      </c>
      <c r="CA361" s="7">
        <f t="shared" si="365"/>
        <v>4898.003465920151</v>
      </c>
      <c r="CB361" s="65">
        <f t="shared" si="342"/>
        <v>1.6845183631394227</v>
      </c>
      <c r="CC361" s="7">
        <f t="shared" si="343"/>
        <v>203.53606711382167</v>
      </c>
      <c r="CD361" s="65">
        <f t="shared" si="344"/>
        <v>7.0000000000000007E-2</v>
      </c>
      <c r="CE361" s="7">
        <f t="shared" si="366"/>
        <v>736806.10624640773</v>
      </c>
      <c r="CF361" s="7">
        <f t="shared" si="367"/>
        <v>1069138.8884476167</v>
      </c>
      <c r="CG361" s="7">
        <f t="shared" si="345"/>
        <v>29993.893753592132</v>
      </c>
      <c r="CH361" s="7">
        <f t="shared" si="321"/>
        <v>1805944.9946940243</v>
      </c>
    </row>
    <row r="362" spans="10:86" x14ac:dyDescent="0.3">
      <c r="J362">
        <f t="shared" si="368"/>
        <v>355</v>
      </c>
      <c r="K362" s="160"/>
      <c r="L362" s="7">
        <f t="shared" si="322"/>
        <v>33747.586300419476</v>
      </c>
      <c r="M362" s="7">
        <f t="shared" si="323"/>
        <v>5760.7123198624959</v>
      </c>
      <c r="N362" s="7">
        <f t="shared" si="308"/>
        <v>5528.6976640471121</v>
      </c>
      <c r="O362" s="65">
        <f t="shared" si="309"/>
        <v>1.9658997647408252</v>
      </c>
      <c r="P362" s="7">
        <f t="shared" si="310"/>
        <v>232.01465581538389</v>
      </c>
      <c r="Q362" s="65">
        <f t="shared" si="311"/>
        <v>8.2500000000000004E-2</v>
      </c>
      <c r="R362" s="7">
        <f t="shared" si="324"/>
        <v>738581.1113636269</v>
      </c>
      <c r="S362" s="7">
        <f t="shared" si="325"/>
        <v>1306471.7621875596</v>
      </c>
      <c r="T362" s="7">
        <f t="shared" si="312"/>
        <v>28218.888636372365</v>
      </c>
      <c r="U362" s="7">
        <f t="shared" si="313"/>
        <v>2045052.8735511866</v>
      </c>
      <c r="W362">
        <f t="shared" si="369"/>
        <v>355</v>
      </c>
      <c r="X362" s="160"/>
      <c r="Y362" s="7">
        <f t="shared" si="326"/>
        <v>32985.126030470637</v>
      </c>
      <c r="Z362" s="7">
        <f t="shared" si="346"/>
        <v>5626.5067525070672</v>
      </c>
      <c r="AA362" s="7">
        <f t="shared" si="314"/>
        <v>5406.6059123039295</v>
      </c>
      <c r="AB362" s="65">
        <f t="shared" si="327"/>
        <v>1.9669250585161837</v>
      </c>
      <c r="AC362" s="7">
        <f t="shared" si="328"/>
        <v>219.90084020313759</v>
      </c>
      <c r="AD362" s="65">
        <f t="shared" si="315"/>
        <v>0.08</v>
      </c>
      <c r="AE362" s="7">
        <f t="shared" si="329"/>
        <v>739221.47988183377</v>
      </c>
      <c r="AF362" s="7">
        <f t="shared" si="347"/>
        <v>1258188.417258176</v>
      </c>
      <c r="AG362" s="7">
        <f t="shared" si="316"/>
        <v>27578.520118166707</v>
      </c>
      <c r="AH362" s="7">
        <f t="shared" si="317"/>
        <v>1997409.8971400098</v>
      </c>
      <c r="AJ362">
        <f t="shared" si="370"/>
        <v>355</v>
      </c>
      <c r="AK362" s="160"/>
      <c r="AL362" s="7">
        <f t="shared" si="348"/>
        <v>32228.292883557559</v>
      </c>
      <c r="AM362" s="7">
        <f t="shared" si="349"/>
        <v>5493.4490989467549</v>
      </c>
      <c r="AN362" s="7">
        <f t="shared" si="350"/>
        <v>5285.3080407404459</v>
      </c>
      <c r="AO362" s="65">
        <f t="shared" si="330"/>
        <v>1.9679508535571015</v>
      </c>
      <c r="AP362" s="7">
        <f t="shared" si="331"/>
        <v>208.14105820630922</v>
      </c>
      <c r="AQ362" s="65">
        <f t="shared" si="332"/>
        <v>7.7499999999999999E-2</v>
      </c>
      <c r="AR362" s="7">
        <f t="shared" si="351"/>
        <v>739857.01515718293</v>
      </c>
      <c r="AS362" s="7">
        <f t="shared" si="352"/>
        <v>1210317.4149689148</v>
      </c>
      <c r="AT362" s="7">
        <f t="shared" si="333"/>
        <v>26942.984842817114</v>
      </c>
      <c r="AU362" s="7">
        <f t="shared" si="318"/>
        <v>1950174.4301260978</v>
      </c>
      <c r="AW362">
        <f t="shared" si="371"/>
        <v>355</v>
      </c>
      <c r="AX362" s="160"/>
      <c r="AY362" s="7">
        <f t="shared" si="353"/>
        <v>31477.319704054626</v>
      </c>
      <c r="AZ362" s="7">
        <f t="shared" si="354"/>
        <v>5361.5768515826985</v>
      </c>
      <c r="BA362" s="7">
        <f t="shared" si="355"/>
        <v>5164.8436034323568</v>
      </c>
      <c r="BB362" s="65">
        <f t="shared" si="334"/>
        <v>1.9689771500209661</v>
      </c>
      <c r="BC362" s="7">
        <f t="shared" si="335"/>
        <v>196.73324815034138</v>
      </c>
      <c r="BD362" s="65">
        <f t="shared" si="336"/>
        <v>7.4999999999999997E-2</v>
      </c>
      <c r="BE362" s="7">
        <f t="shared" si="356"/>
        <v>740487.52389937791</v>
      </c>
      <c r="BF362" s="7">
        <f t="shared" si="357"/>
        <v>1162872.2584124806</v>
      </c>
      <c r="BG362" s="7">
        <f t="shared" si="337"/>
        <v>26312.476100622269</v>
      </c>
      <c r="BH362" s="7">
        <f t="shared" si="319"/>
        <v>1903359.7823118586</v>
      </c>
      <c r="BJ362">
        <f t="shared" si="372"/>
        <v>355</v>
      </c>
      <c r="BK362" s="160"/>
      <c r="BL362" s="7">
        <f t="shared" si="358"/>
        <v>30732.441249307321</v>
      </c>
      <c r="BM362" s="7">
        <f t="shared" si="359"/>
        <v>5230.927715470877</v>
      </c>
      <c r="BN362" s="7">
        <f t="shared" si="360"/>
        <v>5045.2525495896452</v>
      </c>
      <c r="BO362" s="65">
        <f t="shared" si="338"/>
        <v>1.9700039480736116</v>
      </c>
      <c r="BP362" s="7">
        <f t="shared" si="339"/>
        <v>185.67516588123172</v>
      </c>
      <c r="BQ362" s="65">
        <f t="shared" si="340"/>
        <v>7.2499999999999995E-2</v>
      </c>
      <c r="BR362" s="7">
        <f t="shared" si="361"/>
        <v>741112.8113002819</v>
      </c>
      <c r="BS362" s="7">
        <f t="shared" si="362"/>
        <v>1115866.5276918784</v>
      </c>
      <c r="BT362" s="7">
        <f t="shared" si="341"/>
        <v>25687.188699717677</v>
      </c>
      <c r="BU362" s="7">
        <f t="shared" si="320"/>
        <v>1856979.3389921603</v>
      </c>
      <c r="BW362">
        <f t="shared" si="373"/>
        <v>355</v>
      </c>
      <c r="BX362" s="160"/>
      <c r="BY362" s="7">
        <f t="shared" si="363"/>
        <v>29993.893753592132</v>
      </c>
      <c r="BZ362" s="7">
        <f t="shared" si="364"/>
        <v>5101.5395330339725</v>
      </c>
      <c r="CA362" s="7">
        <f t="shared" si="365"/>
        <v>4926.5751528046849</v>
      </c>
      <c r="CB362" s="65">
        <f t="shared" si="342"/>
        <v>1.9710312478711107</v>
      </c>
      <c r="CC362" s="7">
        <f t="shared" si="343"/>
        <v>174.96438022928746</v>
      </c>
      <c r="CD362" s="65">
        <f t="shared" si="344"/>
        <v>7.0000000000000007E-2</v>
      </c>
      <c r="CE362" s="7">
        <f t="shared" si="366"/>
        <v>741732.68139921245</v>
      </c>
      <c r="CF362" s="7">
        <f t="shared" si="367"/>
        <v>1069313.8528278461</v>
      </c>
      <c r="CG362" s="7">
        <f t="shared" si="345"/>
        <v>25067.318600787446</v>
      </c>
      <c r="CH362" s="7">
        <f t="shared" si="321"/>
        <v>1811046.5342270585</v>
      </c>
    </row>
    <row r="363" spans="10:86" x14ac:dyDescent="0.3">
      <c r="J363">
        <f t="shared" si="368"/>
        <v>356</v>
      </c>
      <c r="K363" s="160"/>
      <c r="L363" s="7">
        <f t="shared" si="322"/>
        <v>28218.888636372365</v>
      </c>
      <c r="M363" s="7">
        <f t="shared" si="323"/>
        <v>5760.7123198624959</v>
      </c>
      <c r="N363" s="7">
        <f t="shared" si="308"/>
        <v>5566.707460487436</v>
      </c>
      <c r="O363" s="65">
        <f t="shared" si="309"/>
        <v>2.3672260940761367</v>
      </c>
      <c r="P363" s="7">
        <f t="shared" si="310"/>
        <v>194.00485937506002</v>
      </c>
      <c r="Q363" s="65">
        <f t="shared" si="311"/>
        <v>8.2500000000000004E-2</v>
      </c>
      <c r="R363" s="7">
        <f t="shared" si="324"/>
        <v>744147.81882411428</v>
      </c>
      <c r="S363" s="7">
        <f t="shared" si="325"/>
        <v>1306665.7670469347</v>
      </c>
      <c r="T363" s="7">
        <f t="shared" si="312"/>
        <v>22652.181175884929</v>
      </c>
      <c r="U363" s="7">
        <f t="shared" si="313"/>
        <v>2050813.585871049</v>
      </c>
      <c r="W363">
        <f t="shared" si="369"/>
        <v>356</v>
      </c>
      <c r="X363" s="160"/>
      <c r="Y363" s="7">
        <f t="shared" si="326"/>
        <v>27578.520118166707</v>
      </c>
      <c r="Z363" s="7">
        <f t="shared" si="346"/>
        <v>5626.5067525070672</v>
      </c>
      <c r="AA363" s="7">
        <f t="shared" si="314"/>
        <v>5442.6499517192888</v>
      </c>
      <c r="AB363" s="65">
        <f t="shared" si="327"/>
        <v>2.3682126213004748</v>
      </c>
      <c r="AC363" s="7">
        <f t="shared" si="328"/>
        <v>183.85680078777807</v>
      </c>
      <c r="AD363" s="65">
        <f t="shared" si="315"/>
        <v>0.08</v>
      </c>
      <c r="AE363" s="7">
        <f t="shared" si="329"/>
        <v>744664.1298335531</v>
      </c>
      <c r="AF363" s="7">
        <f t="shared" si="347"/>
        <v>1258372.2740589639</v>
      </c>
      <c r="AG363" s="7">
        <f t="shared" si="316"/>
        <v>22135.870166447417</v>
      </c>
      <c r="AH363" s="7">
        <f t="shared" si="317"/>
        <v>2003036.4038925171</v>
      </c>
      <c r="AJ363">
        <f t="shared" si="370"/>
        <v>356</v>
      </c>
      <c r="AK363" s="160"/>
      <c r="AL363" s="7">
        <f t="shared" si="348"/>
        <v>26942.984842817114</v>
      </c>
      <c r="AM363" s="7">
        <f t="shared" si="349"/>
        <v>5493.4490989467549</v>
      </c>
      <c r="AN363" s="7">
        <f t="shared" si="350"/>
        <v>5319.4423218368947</v>
      </c>
      <c r="AO363" s="65">
        <f t="shared" si="330"/>
        <v>2.3691995610152463</v>
      </c>
      <c r="AP363" s="7">
        <f t="shared" si="331"/>
        <v>174.00677710986054</v>
      </c>
      <c r="AQ363" s="65">
        <f t="shared" si="332"/>
        <v>7.7500000000000013E-2</v>
      </c>
      <c r="AR363" s="7">
        <f t="shared" si="351"/>
        <v>745176.45747901988</v>
      </c>
      <c r="AS363" s="7">
        <f t="shared" si="352"/>
        <v>1210491.4217460246</v>
      </c>
      <c r="AT363" s="7">
        <f t="shared" si="333"/>
        <v>21623.54252098022</v>
      </c>
      <c r="AU363" s="7">
        <f t="shared" si="318"/>
        <v>1955667.8792250445</v>
      </c>
      <c r="AW363">
        <f t="shared" si="371"/>
        <v>356</v>
      </c>
      <c r="AX363" s="160"/>
      <c r="AY363" s="7">
        <f t="shared" si="353"/>
        <v>26312.476100622269</v>
      </c>
      <c r="AZ363" s="7">
        <f t="shared" si="354"/>
        <v>5361.5768515826985</v>
      </c>
      <c r="BA363" s="7">
        <f t="shared" si="355"/>
        <v>5197.1238759538091</v>
      </c>
      <c r="BB363" s="65">
        <f t="shared" si="334"/>
        <v>2.3701869133468141</v>
      </c>
      <c r="BC363" s="7">
        <f t="shared" si="335"/>
        <v>164.45297562888916</v>
      </c>
      <c r="BD363" s="65">
        <f t="shared" si="336"/>
        <v>7.4999999999999997E-2</v>
      </c>
      <c r="BE363" s="7">
        <f t="shared" si="356"/>
        <v>745684.64777533174</v>
      </c>
      <c r="BF363" s="7">
        <f t="shared" si="357"/>
        <v>1163036.7113881095</v>
      </c>
      <c r="BG363" s="7">
        <f t="shared" si="337"/>
        <v>21115.352224668459</v>
      </c>
      <c r="BH363" s="7">
        <f t="shared" si="319"/>
        <v>1908721.3591634412</v>
      </c>
      <c r="BJ363">
        <f t="shared" si="372"/>
        <v>356</v>
      </c>
      <c r="BK363" s="160"/>
      <c r="BL363" s="7">
        <f t="shared" si="358"/>
        <v>25687.188699717677</v>
      </c>
      <c r="BM363" s="7">
        <f t="shared" si="359"/>
        <v>5230.927715470877</v>
      </c>
      <c r="BN363" s="7">
        <f t="shared" si="360"/>
        <v>5075.7342837434162</v>
      </c>
      <c r="BO363" s="65">
        <f t="shared" si="338"/>
        <v>2.3711746784337842</v>
      </c>
      <c r="BP363" s="7">
        <f t="shared" si="339"/>
        <v>155.19343172746096</v>
      </c>
      <c r="BQ363" s="65">
        <f t="shared" si="340"/>
        <v>7.2499999999999995E-2</v>
      </c>
      <c r="BR363" s="7">
        <f t="shared" si="361"/>
        <v>746188.54558402533</v>
      </c>
      <c r="BS363" s="7">
        <f t="shared" si="362"/>
        <v>1116021.7211236057</v>
      </c>
      <c r="BT363" s="7">
        <f t="shared" si="341"/>
        <v>20611.454415974262</v>
      </c>
      <c r="BU363" s="7">
        <f t="shared" si="320"/>
        <v>1862210.2667076311</v>
      </c>
      <c r="BW363">
        <f t="shared" si="373"/>
        <v>356</v>
      </c>
      <c r="BX363" s="160"/>
      <c r="BY363" s="7">
        <f t="shared" si="363"/>
        <v>25067.318600787446</v>
      </c>
      <c r="BZ363" s="7">
        <f t="shared" si="364"/>
        <v>5101.5395330339725</v>
      </c>
      <c r="CA363" s="7">
        <f t="shared" si="365"/>
        <v>4955.313507862712</v>
      </c>
      <c r="CB363" s="65">
        <f t="shared" si="342"/>
        <v>2.3721628564007875</v>
      </c>
      <c r="CC363" s="7">
        <f t="shared" si="343"/>
        <v>146.22602517126012</v>
      </c>
      <c r="CD363" s="65">
        <f t="shared" si="344"/>
        <v>7.0000000000000007E-2</v>
      </c>
      <c r="CE363" s="7">
        <f t="shared" si="366"/>
        <v>746687.99490707519</v>
      </c>
      <c r="CF363" s="7">
        <f t="shared" si="367"/>
        <v>1069460.0788530174</v>
      </c>
      <c r="CG363" s="7">
        <f t="shared" si="345"/>
        <v>20112.005092924734</v>
      </c>
      <c r="CH363" s="7">
        <f t="shared" si="321"/>
        <v>1816148.0737600927</v>
      </c>
    </row>
    <row r="364" spans="10:86" x14ac:dyDescent="0.3">
      <c r="J364">
        <f t="shared" si="368"/>
        <v>357</v>
      </c>
      <c r="K364" s="160"/>
      <c r="L364" s="7">
        <f t="shared" si="322"/>
        <v>22652.181175884929</v>
      </c>
      <c r="M364" s="7">
        <f t="shared" si="323"/>
        <v>5760.7123198624959</v>
      </c>
      <c r="N364" s="7">
        <f t="shared" si="308"/>
        <v>5604.9785742782869</v>
      </c>
      <c r="O364" s="65">
        <f t="shared" si="309"/>
        <v>2.9692391372422384</v>
      </c>
      <c r="P364" s="7">
        <f t="shared" si="310"/>
        <v>155.73374558420889</v>
      </c>
      <c r="Q364" s="65">
        <f t="shared" si="311"/>
        <v>8.2500000000000004E-2</v>
      </c>
      <c r="R364" s="7">
        <f t="shared" si="324"/>
        <v>749752.79739839258</v>
      </c>
      <c r="S364" s="7">
        <f t="shared" si="325"/>
        <v>1306821.500792519</v>
      </c>
      <c r="T364" s="7">
        <f t="shared" si="312"/>
        <v>17047.202601606641</v>
      </c>
      <c r="U364" s="7">
        <f t="shared" si="313"/>
        <v>2056574.2981909115</v>
      </c>
      <c r="W364">
        <f t="shared" si="369"/>
        <v>357</v>
      </c>
      <c r="X364" s="160"/>
      <c r="Y364" s="7">
        <f t="shared" si="326"/>
        <v>22135.870166447417</v>
      </c>
      <c r="Z364" s="7">
        <f t="shared" si="346"/>
        <v>5626.5067525070672</v>
      </c>
      <c r="AA364" s="7">
        <f t="shared" si="314"/>
        <v>5478.9342847307507</v>
      </c>
      <c r="AB364" s="65">
        <f t="shared" si="327"/>
        <v>2.9701661114920053</v>
      </c>
      <c r="AC364" s="7">
        <f t="shared" si="328"/>
        <v>147.57246777631613</v>
      </c>
      <c r="AD364" s="65">
        <f t="shared" si="315"/>
        <v>0.08</v>
      </c>
      <c r="AE364" s="7">
        <f t="shared" si="329"/>
        <v>750143.0641182838</v>
      </c>
      <c r="AF364" s="7">
        <f t="shared" si="347"/>
        <v>1258519.8465267401</v>
      </c>
      <c r="AG364" s="7">
        <f t="shared" si="316"/>
        <v>16656.935881716665</v>
      </c>
      <c r="AH364" s="7">
        <f t="shared" si="317"/>
        <v>2008662.9106450239</v>
      </c>
      <c r="AJ364">
        <f t="shared" si="370"/>
        <v>357</v>
      </c>
      <c r="AK364" s="160"/>
      <c r="AL364" s="7">
        <f t="shared" si="348"/>
        <v>21623.54252098022</v>
      </c>
      <c r="AM364" s="7">
        <f t="shared" si="349"/>
        <v>5493.4490989467549</v>
      </c>
      <c r="AN364" s="7">
        <f t="shared" si="350"/>
        <v>5353.797053498758</v>
      </c>
      <c r="AO364" s="65">
        <f t="shared" si="330"/>
        <v>2.9710934080135534</v>
      </c>
      <c r="AP364" s="7">
        <f t="shared" si="331"/>
        <v>139.65204544799724</v>
      </c>
      <c r="AQ364" s="65">
        <f t="shared" si="332"/>
        <v>7.7499999999999986E-2</v>
      </c>
      <c r="AR364" s="7">
        <f t="shared" si="351"/>
        <v>750530.25453251868</v>
      </c>
      <c r="AS364" s="7">
        <f t="shared" si="352"/>
        <v>1210631.0737914727</v>
      </c>
      <c r="AT364" s="7">
        <f t="shared" si="333"/>
        <v>16269.745467481462</v>
      </c>
      <c r="AU364" s="7">
        <f t="shared" si="318"/>
        <v>1961161.3283239915</v>
      </c>
      <c r="AW364">
        <f t="shared" si="371"/>
        <v>357</v>
      </c>
      <c r="AX364" s="160"/>
      <c r="AY364" s="7">
        <f t="shared" si="353"/>
        <v>21115.352224668459</v>
      </c>
      <c r="AZ364" s="7">
        <f t="shared" si="354"/>
        <v>5361.5768515826985</v>
      </c>
      <c r="BA364" s="7">
        <f t="shared" si="355"/>
        <v>5229.6059001785206</v>
      </c>
      <c r="BB364" s="65">
        <f t="shared" si="334"/>
        <v>2.972021026901321</v>
      </c>
      <c r="BC364" s="7">
        <f t="shared" si="335"/>
        <v>131.97095140417787</v>
      </c>
      <c r="BD364" s="65">
        <f t="shared" si="336"/>
        <v>7.5000000000000011E-2</v>
      </c>
      <c r="BE364" s="7">
        <f t="shared" si="356"/>
        <v>750914.25367551029</v>
      </c>
      <c r="BF364" s="7">
        <f t="shared" si="357"/>
        <v>1163168.6823395137</v>
      </c>
      <c r="BG364" s="7">
        <f t="shared" si="337"/>
        <v>15885.746324489937</v>
      </c>
      <c r="BH364" s="7">
        <f t="shared" si="319"/>
        <v>1914082.9360150238</v>
      </c>
      <c r="BJ364">
        <f t="shared" si="372"/>
        <v>357</v>
      </c>
      <c r="BK364" s="160"/>
      <c r="BL364" s="7">
        <f t="shared" si="358"/>
        <v>20611.454415974262</v>
      </c>
      <c r="BM364" s="7">
        <f t="shared" si="359"/>
        <v>5230.927715470877</v>
      </c>
      <c r="BN364" s="7">
        <f t="shared" si="360"/>
        <v>5106.4001783743661</v>
      </c>
      <c r="BO364" s="65">
        <f t="shared" si="338"/>
        <v>2.9729489682689119</v>
      </c>
      <c r="BP364" s="7">
        <f t="shared" si="339"/>
        <v>124.52753709651117</v>
      </c>
      <c r="BQ364" s="65">
        <f t="shared" si="340"/>
        <v>7.2499999999999995E-2</v>
      </c>
      <c r="BR364" s="7">
        <f t="shared" si="361"/>
        <v>751294.9457623997</v>
      </c>
      <c r="BS364" s="7">
        <f t="shared" si="362"/>
        <v>1116146.2486607023</v>
      </c>
      <c r="BT364" s="7">
        <f t="shared" si="341"/>
        <v>15505.054237599896</v>
      </c>
      <c r="BU364" s="7">
        <f t="shared" si="320"/>
        <v>1867441.1944231018</v>
      </c>
      <c r="BW364">
        <f t="shared" si="373"/>
        <v>357</v>
      </c>
      <c r="BX364" s="160"/>
      <c r="BY364" s="7">
        <f t="shared" si="363"/>
        <v>20112.005092924734</v>
      </c>
      <c r="BZ364" s="7">
        <f t="shared" si="364"/>
        <v>5101.5395330339725</v>
      </c>
      <c r="CA364" s="7">
        <f t="shared" si="365"/>
        <v>4984.2195033252447</v>
      </c>
      <c r="CB364" s="65">
        <f t="shared" si="342"/>
        <v>2.9738772322081357</v>
      </c>
      <c r="CC364" s="7">
        <f t="shared" si="343"/>
        <v>117.32002970872762</v>
      </c>
      <c r="CD364" s="65">
        <f t="shared" si="344"/>
        <v>7.0000000000000007E-2</v>
      </c>
      <c r="CE364" s="7">
        <f t="shared" si="366"/>
        <v>751672.21441040048</v>
      </c>
      <c r="CF364" s="7">
        <f t="shared" si="367"/>
        <v>1069577.3988827262</v>
      </c>
      <c r="CG364" s="7">
        <f t="shared" si="345"/>
        <v>15127.785589599489</v>
      </c>
      <c r="CH364" s="7">
        <f t="shared" si="321"/>
        <v>1821249.6132931267</v>
      </c>
    </row>
    <row r="365" spans="10:86" x14ac:dyDescent="0.3">
      <c r="J365">
        <f t="shared" si="368"/>
        <v>358</v>
      </c>
      <c r="K365" s="160"/>
      <c r="L365" s="7">
        <f t="shared" si="322"/>
        <v>17047.202601606641</v>
      </c>
      <c r="M365" s="7">
        <f t="shared" si="323"/>
        <v>5760.7123198624959</v>
      </c>
      <c r="N365" s="7">
        <f t="shared" si="308"/>
        <v>5643.5128019764506</v>
      </c>
      <c r="O365" s="65">
        <f t="shared" si="309"/>
        <v>3.972625609396748</v>
      </c>
      <c r="P365" s="7">
        <f t="shared" si="310"/>
        <v>117.19951788604565</v>
      </c>
      <c r="Q365" s="65">
        <f t="shared" si="311"/>
        <v>8.2500000000000004E-2</v>
      </c>
      <c r="R365" s="7">
        <f t="shared" si="324"/>
        <v>755396.31020036899</v>
      </c>
      <c r="S365" s="7">
        <f t="shared" si="325"/>
        <v>1306938.7003104051</v>
      </c>
      <c r="T365" s="7">
        <f t="shared" si="312"/>
        <v>11403.68979963019</v>
      </c>
      <c r="U365" s="7">
        <f t="shared" si="313"/>
        <v>2062335.0105107741</v>
      </c>
      <c r="W365">
        <f t="shared" si="369"/>
        <v>358</v>
      </c>
      <c r="X365" s="160"/>
      <c r="Y365" s="7">
        <f t="shared" si="326"/>
        <v>16656.935881716665</v>
      </c>
      <c r="Z365" s="7">
        <f t="shared" si="346"/>
        <v>5626.5067525070672</v>
      </c>
      <c r="AA365" s="7">
        <f t="shared" si="314"/>
        <v>5515.4605132956231</v>
      </c>
      <c r="AB365" s="65">
        <f t="shared" si="327"/>
        <v>3.973451457671481</v>
      </c>
      <c r="AC365" s="7">
        <f t="shared" si="328"/>
        <v>111.04623921144444</v>
      </c>
      <c r="AD365" s="65">
        <f t="shared" si="315"/>
        <v>0.08</v>
      </c>
      <c r="AE365" s="7">
        <f t="shared" si="329"/>
        <v>755658.52463157941</v>
      </c>
      <c r="AF365" s="7">
        <f t="shared" si="347"/>
        <v>1258630.8927659516</v>
      </c>
      <c r="AG365" s="7">
        <f t="shared" si="316"/>
        <v>11141.475368421041</v>
      </c>
      <c r="AH365" s="7">
        <f t="shared" si="317"/>
        <v>2014289.417397531</v>
      </c>
      <c r="AJ365">
        <f t="shared" si="370"/>
        <v>358</v>
      </c>
      <c r="AK365" s="160"/>
      <c r="AL365" s="7">
        <f t="shared" si="348"/>
        <v>16269.745467481462</v>
      </c>
      <c r="AM365" s="7">
        <f t="shared" si="349"/>
        <v>5493.4490989467549</v>
      </c>
      <c r="AN365" s="7">
        <f t="shared" si="350"/>
        <v>5388.3736594692709</v>
      </c>
      <c r="AO365" s="65">
        <f t="shared" si="330"/>
        <v>3.9742775351260997</v>
      </c>
      <c r="AP365" s="7">
        <f t="shared" si="331"/>
        <v>105.07543947748444</v>
      </c>
      <c r="AQ365" s="65">
        <f t="shared" si="332"/>
        <v>7.7499999999999999E-2</v>
      </c>
      <c r="AR365" s="7">
        <f t="shared" si="351"/>
        <v>755918.62819198798</v>
      </c>
      <c r="AS365" s="7">
        <f t="shared" si="352"/>
        <v>1210736.1492309503</v>
      </c>
      <c r="AT365" s="7">
        <f t="shared" si="333"/>
        <v>10881.371808012191</v>
      </c>
      <c r="AU365" s="7">
        <f t="shared" si="318"/>
        <v>1966654.7774229383</v>
      </c>
      <c r="AW365">
        <f t="shared" si="371"/>
        <v>358</v>
      </c>
      <c r="AX365" s="160"/>
      <c r="AY365" s="7">
        <f t="shared" si="353"/>
        <v>15885.746324489937</v>
      </c>
      <c r="AZ365" s="7">
        <f t="shared" si="354"/>
        <v>5361.5768515826985</v>
      </c>
      <c r="BA365" s="7">
        <f t="shared" si="355"/>
        <v>5262.2909370546367</v>
      </c>
      <c r="BB365" s="65">
        <f t="shared" si="334"/>
        <v>3.9751038418198581</v>
      </c>
      <c r="BC365" s="7">
        <f t="shared" si="335"/>
        <v>99.285914528062094</v>
      </c>
      <c r="BD365" s="65">
        <f t="shared" si="336"/>
        <v>7.4999999999999997E-2</v>
      </c>
      <c r="BE365" s="7">
        <f t="shared" si="356"/>
        <v>756176.54461256496</v>
      </c>
      <c r="BF365" s="7">
        <f t="shared" si="357"/>
        <v>1163267.9682540416</v>
      </c>
      <c r="BG365" s="7">
        <f t="shared" si="337"/>
        <v>10623.455387435301</v>
      </c>
      <c r="BH365" s="7">
        <f t="shared" si="319"/>
        <v>1919444.5128666065</v>
      </c>
      <c r="BJ365">
        <f t="shared" si="372"/>
        <v>358</v>
      </c>
      <c r="BK365" s="160"/>
      <c r="BL365" s="7">
        <f t="shared" si="358"/>
        <v>15505.054237599896</v>
      </c>
      <c r="BM365" s="7">
        <f t="shared" si="359"/>
        <v>5230.927715470877</v>
      </c>
      <c r="BN365" s="7">
        <f t="shared" si="360"/>
        <v>5137.2513461187109</v>
      </c>
      <c r="BO365" s="65">
        <f t="shared" si="338"/>
        <v>3.9759303778460811</v>
      </c>
      <c r="BP365" s="7">
        <f t="shared" si="339"/>
        <v>93.676369352166034</v>
      </c>
      <c r="BQ365" s="65">
        <f t="shared" si="340"/>
        <v>7.2499999999999995E-2</v>
      </c>
      <c r="BR365" s="7">
        <f t="shared" si="361"/>
        <v>756432.19710851845</v>
      </c>
      <c r="BS365" s="7">
        <f t="shared" si="362"/>
        <v>1116239.9250300545</v>
      </c>
      <c r="BT365" s="7">
        <f t="shared" si="341"/>
        <v>10367.802891481184</v>
      </c>
      <c r="BU365" s="7">
        <f t="shared" si="320"/>
        <v>1872672.1221385729</v>
      </c>
      <c r="BW365">
        <f t="shared" si="373"/>
        <v>358</v>
      </c>
      <c r="BX365" s="160"/>
      <c r="BY365" s="7">
        <f t="shared" si="363"/>
        <v>15127.785589599489</v>
      </c>
      <c r="BZ365" s="7">
        <f t="shared" si="364"/>
        <v>5101.5395330339725</v>
      </c>
      <c r="CA365" s="7">
        <f t="shared" si="365"/>
        <v>5013.2941170946424</v>
      </c>
      <c r="CB365" s="65">
        <f t="shared" si="342"/>
        <v>3.9767571432593556</v>
      </c>
      <c r="CC365" s="7">
        <f t="shared" si="343"/>
        <v>88.245415939330357</v>
      </c>
      <c r="CD365" s="65">
        <f t="shared" si="344"/>
        <v>7.0000000000000007E-2</v>
      </c>
      <c r="CE365" s="7">
        <f t="shared" si="366"/>
        <v>756685.50852749508</v>
      </c>
      <c r="CF365" s="7">
        <f t="shared" si="367"/>
        <v>1069665.6442986655</v>
      </c>
      <c r="CG365" s="7">
        <f t="shared" si="345"/>
        <v>10114.491472504847</v>
      </c>
      <c r="CH365" s="7">
        <f t="shared" si="321"/>
        <v>1826351.1528261607</v>
      </c>
    </row>
    <row r="366" spans="10:86" x14ac:dyDescent="0.3">
      <c r="J366">
        <f t="shared" si="368"/>
        <v>359</v>
      </c>
      <c r="K366" s="160"/>
      <c r="L366" s="7">
        <f t="shared" si="322"/>
        <v>11403.68979963019</v>
      </c>
      <c r="M366" s="7">
        <f t="shared" si="323"/>
        <v>5760.7123198624959</v>
      </c>
      <c r="N366" s="7">
        <f t="shared" si="308"/>
        <v>5682.3119524900385</v>
      </c>
      <c r="O366" s="65">
        <f t="shared" si="309"/>
        <v>5.9794456555712099</v>
      </c>
      <c r="P366" s="7">
        <f t="shared" si="310"/>
        <v>78.400367372457566</v>
      </c>
      <c r="Q366" s="65">
        <f t="shared" si="311"/>
        <v>8.2500000000000018E-2</v>
      </c>
      <c r="R366" s="7">
        <f t="shared" si="324"/>
        <v>761078.622152859</v>
      </c>
      <c r="S366" s="7">
        <f t="shared" si="325"/>
        <v>1307017.1006777775</v>
      </c>
      <c r="T366" s="7">
        <f t="shared" si="312"/>
        <v>5721.377847140152</v>
      </c>
      <c r="U366" s="7">
        <f t="shared" si="313"/>
        <v>2068095.7228306364</v>
      </c>
      <c r="W366">
        <f t="shared" si="369"/>
        <v>359</v>
      </c>
      <c r="X366" s="160"/>
      <c r="Y366" s="7">
        <f t="shared" si="326"/>
        <v>11141.475368421041</v>
      </c>
      <c r="Z366" s="7">
        <f t="shared" si="346"/>
        <v>5626.5067525070672</v>
      </c>
      <c r="AA366" s="7">
        <f t="shared" si="314"/>
        <v>5552.2302500509268</v>
      </c>
      <c r="AB366" s="65">
        <f t="shared" si="327"/>
        <v>5.9800664451904995</v>
      </c>
      <c r="AC366" s="7">
        <f t="shared" si="328"/>
        <v>74.276502456140278</v>
      </c>
      <c r="AD366" s="65">
        <f t="shared" si="315"/>
        <v>0.08</v>
      </c>
      <c r="AE366" s="7">
        <f t="shared" si="329"/>
        <v>761210.7548816303</v>
      </c>
      <c r="AF366" s="7">
        <f t="shared" si="347"/>
        <v>1258705.1692684076</v>
      </c>
      <c r="AG366" s="7">
        <f t="shared" si="316"/>
        <v>5589.2451183701141</v>
      </c>
      <c r="AH366" s="7">
        <f t="shared" si="317"/>
        <v>2019915.924150038</v>
      </c>
      <c r="AJ366">
        <f t="shared" si="370"/>
        <v>359</v>
      </c>
      <c r="AK366" s="160"/>
      <c r="AL366" s="7">
        <f t="shared" si="348"/>
        <v>10881.371808012191</v>
      </c>
      <c r="AM366" s="7">
        <f t="shared" si="349"/>
        <v>5493.4490989467549</v>
      </c>
      <c r="AN366" s="7">
        <f t="shared" si="350"/>
        <v>5423.1735726866764</v>
      </c>
      <c r="AO366" s="65">
        <f t="shared" si="330"/>
        <v>5.9806873637312625</v>
      </c>
      <c r="AP366" s="7">
        <f t="shared" si="331"/>
        <v>70.275526260078735</v>
      </c>
      <c r="AQ366" s="65">
        <f t="shared" si="332"/>
        <v>7.7499999999999999E-2</v>
      </c>
      <c r="AR366" s="7">
        <f t="shared" si="351"/>
        <v>761341.80176467472</v>
      </c>
      <c r="AS366" s="7">
        <f t="shared" si="352"/>
        <v>1210806.4247572103</v>
      </c>
      <c r="AT366" s="7">
        <f t="shared" si="333"/>
        <v>5458.1982353255144</v>
      </c>
      <c r="AU366" s="7">
        <f t="shared" si="318"/>
        <v>1972148.226521885</v>
      </c>
      <c r="AW366">
        <f t="shared" si="371"/>
        <v>359</v>
      </c>
      <c r="AX366" s="160"/>
      <c r="AY366" s="7">
        <f t="shared" si="353"/>
        <v>10623.455387435301</v>
      </c>
      <c r="AZ366" s="7">
        <f t="shared" si="354"/>
        <v>5361.5768515826985</v>
      </c>
      <c r="BA366" s="7">
        <f t="shared" si="355"/>
        <v>5295.1802554112282</v>
      </c>
      <c r="BB366" s="65">
        <f t="shared" si="334"/>
        <v>5.9813084112056503</v>
      </c>
      <c r="BC366" s="7">
        <f t="shared" si="335"/>
        <v>66.39659617147062</v>
      </c>
      <c r="BD366" s="65">
        <f t="shared" si="336"/>
        <v>7.4999999999999997E-2</v>
      </c>
      <c r="BE366" s="7">
        <f t="shared" si="356"/>
        <v>761471.72486797615</v>
      </c>
      <c r="BF366" s="7">
        <f t="shared" si="357"/>
        <v>1163334.3648502131</v>
      </c>
      <c r="BG366" s="7">
        <f t="shared" si="337"/>
        <v>5328.2751320240723</v>
      </c>
      <c r="BH366" s="7">
        <f t="shared" si="319"/>
        <v>1924806.0897181891</v>
      </c>
      <c r="BJ366">
        <f t="shared" si="372"/>
        <v>359</v>
      </c>
      <c r="BK366" s="160"/>
      <c r="BL366" s="7">
        <f t="shared" si="358"/>
        <v>10367.802891481184</v>
      </c>
      <c r="BM366" s="7">
        <f t="shared" si="359"/>
        <v>5230.927715470877</v>
      </c>
      <c r="BN366" s="7">
        <f t="shared" si="360"/>
        <v>5168.2889063348448</v>
      </c>
      <c r="BO366" s="65">
        <f t="shared" si="338"/>
        <v>5.9819295877024334</v>
      </c>
      <c r="BP366" s="7">
        <f t="shared" si="339"/>
        <v>62.638809136032151</v>
      </c>
      <c r="BQ366" s="65">
        <f t="shared" si="340"/>
        <v>7.2499999999999995E-2</v>
      </c>
      <c r="BR366" s="7">
        <f t="shared" si="361"/>
        <v>761600.48601485335</v>
      </c>
      <c r="BS366" s="7">
        <f t="shared" si="362"/>
        <v>1116302.5638391906</v>
      </c>
      <c r="BT366" s="7">
        <f t="shared" si="341"/>
        <v>5199.5139851463391</v>
      </c>
      <c r="BU366" s="7">
        <f t="shared" si="320"/>
        <v>1877903.0498540439</v>
      </c>
      <c r="BW366">
        <f t="shared" si="373"/>
        <v>359</v>
      </c>
      <c r="BX366" s="160"/>
      <c r="BY366" s="7">
        <f t="shared" si="363"/>
        <v>10114.491472504847</v>
      </c>
      <c r="BZ366" s="7">
        <f t="shared" si="364"/>
        <v>5101.5395330339725</v>
      </c>
      <c r="CA366" s="7">
        <f t="shared" si="365"/>
        <v>5042.5383327776944</v>
      </c>
      <c r="CB366" s="65">
        <f t="shared" si="342"/>
        <v>5.9825508932232019</v>
      </c>
      <c r="CC366" s="7">
        <f t="shared" si="343"/>
        <v>59.001200256278281</v>
      </c>
      <c r="CD366" s="65">
        <f t="shared" si="344"/>
        <v>7.0000000000000007E-2</v>
      </c>
      <c r="CE366" s="7">
        <f t="shared" si="366"/>
        <v>761728.04686027276</v>
      </c>
      <c r="CF366" s="7">
        <f t="shared" si="367"/>
        <v>1069724.6454989216</v>
      </c>
      <c r="CG366" s="7">
        <f t="shared" si="345"/>
        <v>5071.953139727153</v>
      </c>
      <c r="CH366" s="7">
        <f t="shared" si="321"/>
        <v>1831452.6923591944</v>
      </c>
    </row>
    <row r="367" spans="10:86" x14ac:dyDescent="0.3">
      <c r="J367">
        <f t="shared" si="368"/>
        <v>360</v>
      </c>
      <c r="K367" s="160"/>
      <c r="L367" s="7">
        <f t="shared" si="322"/>
        <v>5721.377847140152</v>
      </c>
      <c r="M367" s="7">
        <f t="shared" si="323"/>
        <v>5760.7123198624959</v>
      </c>
      <c r="N367" s="7">
        <f t="shared" si="308"/>
        <v>5721.3778471634078</v>
      </c>
      <c r="O367" s="65">
        <f t="shared" si="309"/>
        <v>12.000000000048777</v>
      </c>
      <c r="P367" s="7">
        <f t="shared" si="310"/>
        <v>39.334472699088543</v>
      </c>
      <c r="Q367" s="65">
        <f t="shared" si="311"/>
        <v>8.2500000000000004E-2</v>
      </c>
      <c r="R367" s="7">
        <f t="shared" si="324"/>
        <v>766800.00000002235</v>
      </c>
      <c r="S367" s="215">
        <f t="shared" si="325"/>
        <v>1307056.4351504766</v>
      </c>
      <c r="T367" s="7">
        <f t="shared" si="312"/>
        <v>-2.3255779524333775E-8</v>
      </c>
      <c r="U367" s="215">
        <f t="shared" si="313"/>
        <v>2073856.435150499</v>
      </c>
      <c r="W367">
        <f t="shared" si="369"/>
        <v>360</v>
      </c>
      <c r="X367" s="160"/>
      <c r="Y367" s="7">
        <f t="shared" si="326"/>
        <v>5589.2451183701141</v>
      </c>
      <c r="Z367" s="7">
        <f t="shared" si="346"/>
        <v>5626.5067525070672</v>
      </c>
      <c r="AA367" s="7">
        <f t="shared" si="314"/>
        <v>5589.2451183845997</v>
      </c>
      <c r="AB367" s="65">
        <f t="shared" si="327"/>
        <v>12.0000000000311</v>
      </c>
      <c r="AC367" s="7">
        <f t="shared" si="328"/>
        <v>37.261634122467427</v>
      </c>
      <c r="AD367" s="65">
        <f t="shared" si="315"/>
        <v>7.9999999999999988E-2</v>
      </c>
      <c r="AE367" s="7">
        <f t="shared" si="329"/>
        <v>766800.0000000149</v>
      </c>
      <c r="AF367" s="215">
        <f t="shared" si="347"/>
        <v>1258742.4309025302</v>
      </c>
      <c r="AG367" s="7">
        <f t="shared" si="316"/>
        <v>-1.4485522115137428E-8</v>
      </c>
      <c r="AH367" s="215">
        <f t="shared" si="317"/>
        <v>2025542.4309025451</v>
      </c>
      <c r="AJ367">
        <f t="shared" si="370"/>
        <v>360</v>
      </c>
      <c r="AK367" s="160"/>
      <c r="AL367" s="7">
        <f t="shared" si="348"/>
        <v>5458.1982353255144</v>
      </c>
      <c r="AM367" s="7">
        <f t="shared" si="349"/>
        <v>5493.4490989467549</v>
      </c>
      <c r="AN367" s="7">
        <f t="shared" si="350"/>
        <v>5458.1982353436106</v>
      </c>
      <c r="AO367" s="65">
        <f t="shared" si="330"/>
        <v>12.000000000039783</v>
      </c>
      <c r="AP367" s="7">
        <f t="shared" si="331"/>
        <v>35.250863603143948</v>
      </c>
      <c r="AQ367" s="65">
        <f t="shared" si="332"/>
        <v>7.7499999999999999E-2</v>
      </c>
      <c r="AR367" s="7">
        <f t="shared" si="351"/>
        <v>766800.00000001828</v>
      </c>
      <c r="AS367" s="215">
        <f t="shared" si="352"/>
        <v>1210841.6756208134</v>
      </c>
      <c r="AT367" s="7">
        <f t="shared" si="333"/>
        <v>-1.8096216081175953E-8</v>
      </c>
      <c r="AU367" s="215">
        <f t="shared" si="318"/>
        <v>1977641.6756208315</v>
      </c>
      <c r="AW367">
        <f t="shared" si="371"/>
        <v>360</v>
      </c>
      <c r="AX367" s="160"/>
      <c r="AY367" s="7">
        <f t="shared" si="353"/>
        <v>5328.2751320240723</v>
      </c>
      <c r="AZ367" s="7">
        <f t="shared" si="354"/>
        <v>5361.5768515826985</v>
      </c>
      <c r="BA367" s="7">
        <f t="shared" si="355"/>
        <v>5328.2751320075477</v>
      </c>
      <c r="BB367" s="65">
        <f t="shared" si="334"/>
        <v>11.999999999962785</v>
      </c>
      <c r="BC367" s="7">
        <f t="shared" si="335"/>
        <v>33.30171957515045</v>
      </c>
      <c r="BD367" s="65">
        <f t="shared" si="336"/>
        <v>7.4999999999999997E-2</v>
      </c>
      <c r="BE367" s="7">
        <f t="shared" si="356"/>
        <v>766799.9999999837</v>
      </c>
      <c r="BF367" s="215">
        <f t="shared" si="357"/>
        <v>1163367.6665697882</v>
      </c>
      <c r="BG367" s="7">
        <f t="shared" si="337"/>
        <v>1.6524609236512333E-8</v>
      </c>
      <c r="BH367" s="215">
        <f t="shared" si="319"/>
        <v>1930167.6665697719</v>
      </c>
      <c r="BJ367">
        <f t="shared" si="372"/>
        <v>360</v>
      </c>
      <c r="BK367" s="160"/>
      <c r="BL367" s="7">
        <f t="shared" si="358"/>
        <v>5199.5139851463391</v>
      </c>
      <c r="BM367" s="7">
        <f t="shared" si="359"/>
        <v>5230.927715470877</v>
      </c>
      <c r="BN367" s="7">
        <f t="shared" si="360"/>
        <v>5199.5139851439517</v>
      </c>
      <c r="BO367" s="65">
        <f t="shared" si="338"/>
        <v>11.99999999999449</v>
      </c>
      <c r="BP367" s="7">
        <f t="shared" si="339"/>
        <v>31.413730326925798</v>
      </c>
      <c r="BQ367" s="65">
        <f t="shared" si="340"/>
        <v>7.2499999999999995E-2</v>
      </c>
      <c r="BR367" s="7">
        <f t="shared" si="361"/>
        <v>766799.99999999732</v>
      </c>
      <c r="BS367" s="215">
        <f t="shared" si="362"/>
        <v>1116333.9775695177</v>
      </c>
      <c r="BT367" s="7">
        <f t="shared" si="341"/>
        <v>2.3874235921539366E-9</v>
      </c>
      <c r="BU367" s="215">
        <f t="shared" si="320"/>
        <v>1883133.9775695149</v>
      </c>
      <c r="BW367">
        <f t="shared" si="373"/>
        <v>360</v>
      </c>
      <c r="BX367" s="160"/>
      <c r="BY367" s="7">
        <f t="shared" si="363"/>
        <v>5071.953139727153</v>
      </c>
      <c r="BZ367" s="7">
        <f t="shared" si="364"/>
        <v>5101.5395330339725</v>
      </c>
      <c r="CA367" s="7">
        <f t="shared" si="365"/>
        <v>5071.9531397188975</v>
      </c>
      <c r="CB367" s="65">
        <f t="shared" si="342"/>
        <v>11.999999999980467</v>
      </c>
      <c r="CC367" s="7">
        <f t="shared" si="343"/>
        <v>29.58639331507506</v>
      </c>
      <c r="CD367" s="65">
        <f t="shared" si="344"/>
        <v>7.0000000000000007E-2</v>
      </c>
      <c r="CE367" s="7">
        <f t="shared" si="366"/>
        <v>766799.99999999162</v>
      </c>
      <c r="CF367" s="215">
        <f t="shared" si="367"/>
        <v>1069754.2318922367</v>
      </c>
      <c r="CG367" s="7">
        <f t="shared" si="345"/>
        <v>8.2554834079928696E-9</v>
      </c>
      <c r="CH367" s="215">
        <f t="shared" si="321"/>
        <v>1836554.2318922284</v>
      </c>
    </row>
  </sheetData>
  <mergeCells count="1">
    <mergeCell ref="A1:H2"/>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65CF-39C8-4928-97A6-B7E5F2418D0B}">
  <dimension ref="A1:CH365"/>
  <sheetViews>
    <sheetView topLeftCell="A8" workbookViewId="0">
      <selection activeCell="C5" sqref="C5"/>
    </sheetView>
  </sheetViews>
  <sheetFormatPr defaultRowHeight="14.4" outlineLevelCol="1" x14ac:dyDescent="0.3"/>
  <cols>
    <col min="1" max="1" width="29.109375" customWidth="1"/>
    <col min="2" max="2" width="11.21875" customWidth="1"/>
    <col min="3" max="7" width="11.21875" bestFit="1" customWidth="1"/>
    <col min="8" max="8" width="9.6640625" customWidth="1"/>
    <col min="9" max="9" width="8.88671875" style="217"/>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554687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style="217"/>
    <col min="23" max="23" width="15.6640625" bestFit="1" customWidth="1" outlineLevel="1"/>
    <col min="24" max="24" width="12.21875" bestFit="1" customWidth="1" outlineLevel="1"/>
    <col min="25" max="25" width="14.33203125" bestFit="1" customWidth="1" outlineLevel="1"/>
    <col min="26" max="26" width="16.44140625" customWidth="1" outlineLevel="1"/>
    <col min="27" max="27" width="16.33203125" bestFit="1" customWidth="1" outlineLevel="1"/>
    <col min="28" max="28" width="19.44140625" customWidth="1" outlineLevel="1"/>
    <col min="29" max="29" width="15.5546875" bestFit="1" customWidth="1" outlineLevel="1"/>
    <col min="30" max="30" width="15.5546875" customWidth="1" outlineLevel="1"/>
    <col min="31" max="31" width="18.33203125" bestFit="1" customWidth="1" outlineLevel="1"/>
    <col min="32" max="32" width="17.6640625" bestFit="1" customWidth="1" outlineLevel="1"/>
    <col min="33" max="33" width="13.6640625" bestFit="1" customWidth="1" outlineLevel="1"/>
    <col min="34" max="34" width="20.109375" bestFit="1" customWidth="1" outlineLevel="1"/>
    <col min="35" max="35" width="8.88671875" style="217"/>
    <col min="36" max="36" width="15.6640625" bestFit="1" customWidth="1" outlineLevel="1"/>
    <col min="37" max="37" width="12.21875" bestFit="1" customWidth="1" outlineLevel="1"/>
    <col min="38" max="38" width="14.33203125" bestFit="1" customWidth="1" outlineLevel="1"/>
    <col min="39" max="39" width="16.44140625" customWidth="1" outlineLevel="1"/>
    <col min="40" max="40" width="16.33203125" bestFit="1" customWidth="1" outlineLevel="1"/>
    <col min="41" max="41" width="19.44140625" customWidth="1" outlineLevel="1"/>
    <col min="42" max="42" width="15.5546875" bestFit="1" customWidth="1" outlineLevel="1"/>
    <col min="43" max="43" width="15.5546875" customWidth="1" outlineLevel="1"/>
    <col min="44" max="44" width="18.33203125" bestFit="1" customWidth="1" outlineLevel="1"/>
    <col min="45" max="45" width="17.6640625" bestFit="1" customWidth="1" outlineLevel="1"/>
    <col min="46" max="46" width="13.6640625" bestFit="1" customWidth="1" outlineLevel="1"/>
    <col min="47" max="47" width="20.109375" bestFit="1" customWidth="1" outlineLevel="1"/>
    <col min="48" max="48" width="8.88671875" style="217"/>
    <col min="49" max="49" width="15.6640625" bestFit="1" customWidth="1" outlineLevel="1"/>
    <col min="50" max="50" width="12.21875" bestFit="1" customWidth="1" outlineLevel="1"/>
    <col min="51" max="51" width="14.33203125" bestFit="1" customWidth="1" outlineLevel="1"/>
    <col min="52" max="52" width="16.44140625" customWidth="1" outlineLevel="1"/>
    <col min="53" max="53" width="16.33203125" bestFit="1" customWidth="1" outlineLevel="1"/>
    <col min="54" max="54" width="19.44140625" customWidth="1" outlineLevel="1"/>
    <col min="55" max="55" width="15.5546875" bestFit="1" customWidth="1" outlineLevel="1"/>
    <col min="56" max="56" width="15.5546875" customWidth="1" outlineLevel="1"/>
    <col min="57" max="57" width="18.33203125" bestFit="1" customWidth="1" outlineLevel="1"/>
    <col min="58" max="58" width="17.6640625" bestFit="1" customWidth="1" outlineLevel="1"/>
    <col min="59" max="59" width="13.6640625" bestFit="1" customWidth="1" outlineLevel="1"/>
    <col min="60" max="60" width="20.109375" bestFit="1" customWidth="1" outlineLevel="1"/>
    <col min="61" max="61" width="8.88671875" style="217"/>
    <col min="62" max="62" width="15.6640625" bestFit="1" customWidth="1" outlineLevel="1"/>
    <col min="63" max="63" width="12.21875" bestFit="1" customWidth="1" outlineLevel="1"/>
    <col min="64" max="64" width="14.33203125" bestFit="1" customWidth="1" outlineLevel="1"/>
    <col min="65" max="65" width="16.44140625" customWidth="1" outlineLevel="1"/>
    <col min="66" max="66" width="16.33203125" bestFit="1" customWidth="1" outlineLevel="1"/>
    <col min="67" max="67" width="19.44140625" customWidth="1" outlineLevel="1"/>
    <col min="68" max="68" width="15.5546875" bestFit="1" customWidth="1" outlineLevel="1"/>
    <col min="69" max="69" width="15.5546875" customWidth="1" outlineLevel="1"/>
    <col min="70" max="70" width="18.33203125" bestFit="1" customWidth="1" outlineLevel="1"/>
    <col min="71" max="71" width="17.6640625" bestFit="1" customWidth="1" outlineLevel="1"/>
    <col min="72" max="72" width="13.6640625" bestFit="1" customWidth="1" outlineLevel="1"/>
    <col min="73" max="73" width="20.109375" bestFit="1" customWidth="1" outlineLevel="1"/>
    <col min="74" max="74" width="8.88671875" style="217"/>
    <col min="75" max="75" width="15.6640625" bestFit="1" customWidth="1" outlineLevel="1"/>
    <col min="76" max="76" width="12.21875" bestFit="1" customWidth="1" outlineLevel="1"/>
    <col min="77" max="77" width="14.33203125" bestFit="1" customWidth="1" outlineLevel="1"/>
    <col min="78" max="78" width="16.44140625" customWidth="1" outlineLevel="1"/>
    <col min="79" max="79" width="16.33203125" bestFit="1" customWidth="1" outlineLevel="1"/>
    <col min="80" max="80" width="19.44140625" customWidth="1" outlineLevel="1"/>
    <col min="81" max="81" width="15.5546875" bestFit="1" customWidth="1" outlineLevel="1"/>
    <col min="82" max="82" width="15.5546875" customWidth="1" outlineLevel="1"/>
    <col min="83" max="83" width="18.33203125" bestFit="1" customWidth="1" outlineLevel="1"/>
    <col min="84" max="84" width="17.6640625" bestFit="1" customWidth="1" outlineLevel="1"/>
    <col min="85" max="85" width="13.6640625" bestFit="1" customWidth="1" outlineLevel="1"/>
    <col min="86" max="86" width="20.109375" bestFit="1" customWidth="1" outlineLevel="1"/>
  </cols>
  <sheetData>
    <row r="1" spans="1:86" x14ac:dyDescent="0.3">
      <c r="A1" t="s">
        <v>193</v>
      </c>
      <c r="B1">
        <v>2646</v>
      </c>
      <c r="C1" t="s">
        <v>194</v>
      </c>
      <c r="J1" t="s">
        <v>227</v>
      </c>
      <c r="K1" s="216">
        <f>'Interest Rate Comparison'!B3</f>
        <v>8.2500000000000004E-2</v>
      </c>
      <c r="N1">
        <f>K1/12</f>
        <v>6.875E-3</v>
      </c>
      <c r="O1" t="s">
        <v>196</v>
      </c>
      <c r="W1" t="s">
        <v>227</v>
      </c>
      <c r="X1" s="216">
        <f>'Interest Rate Comparison'!B4</f>
        <v>0.08</v>
      </c>
      <c r="AA1">
        <f>X1/12</f>
        <v>6.6666666666666671E-3</v>
      </c>
      <c r="AB1" t="s">
        <v>196</v>
      </c>
      <c r="AJ1" t="s">
        <v>227</v>
      </c>
      <c r="AK1" s="216">
        <f>'Interest Rate Comparison'!B5</f>
        <v>7.7499999999999999E-2</v>
      </c>
      <c r="AN1">
        <f>AK1/12</f>
        <v>6.4583333333333333E-3</v>
      </c>
      <c r="AO1" t="s">
        <v>196</v>
      </c>
      <c r="AW1" t="s">
        <v>227</v>
      </c>
      <c r="AX1" s="216">
        <f>'Interest Rate Comparison'!B6</f>
        <v>7.4999999999999997E-2</v>
      </c>
      <c r="BA1">
        <f>AX1/12</f>
        <v>6.2499999999999995E-3</v>
      </c>
      <c r="BB1" t="s">
        <v>196</v>
      </c>
      <c r="BJ1" t="s">
        <v>227</v>
      </c>
      <c r="BK1" s="216">
        <f>'Interest Rate Comparison'!B7</f>
        <v>7.2499999999999995E-2</v>
      </c>
      <c r="BN1">
        <f>BK1/12</f>
        <v>6.0416666666666665E-3</v>
      </c>
      <c r="BO1" t="s">
        <v>196</v>
      </c>
      <c r="BW1" t="s">
        <v>227</v>
      </c>
      <c r="BX1" s="216">
        <f>'Interest Rate Comparison'!B8</f>
        <v>7.0000000000000007E-2</v>
      </c>
      <c r="CA1">
        <f>BX1/12</f>
        <v>5.8333333333333336E-3</v>
      </c>
      <c r="CB1" t="s">
        <v>196</v>
      </c>
    </row>
    <row r="2" spans="1:86" x14ac:dyDescent="0.3">
      <c r="B2" s="209">
        <v>246</v>
      </c>
      <c r="C2" s="209" t="s">
        <v>197</v>
      </c>
      <c r="J2" t="s">
        <v>198</v>
      </c>
      <c r="K2">
        <f>$L$2*12</f>
        <v>360</v>
      </c>
      <c r="L2">
        <f>'STR Calculator'!I9</f>
        <v>30</v>
      </c>
      <c r="M2" t="s">
        <v>191</v>
      </c>
      <c r="N2">
        <f>(1+N1)^K2</f>
        <v>11.781505620888151</v>
      </c>
      <c r="O2" t="s">
        <v>199</v>
      </c>
      <c r="W2" t="s">
        <v>198</v>
      </c>
      <c r="X2">
        <f>$L$2*12</f>
        <v>360</v>
      </c>
      <c r="Y2">
        <v>30</v>
      </c>
      <c r="Z2" t="s">
        <v>191</v>
      </c>
      <c r="AA2">
        <f>(1+AA1)^X2</f>
        <v>10.935729657755621</v>
      </c>
      <c r="AB2" t="s">
        <v>199</v>
      </c>
      <c r="AJ2" t="s">
        <v>198</v>
      </c>
      <c r="AK2">
        <f>$L$2*12</f>
        <v>360</v>
      </c>
      <c r="AL2">
        <v>30</v>
      </c>
      <c r="AM2" t="s">
        <v>191</v>
      </c>
      <c r="AN2">
        <f>(1+AN1)^AK2</f>
        <v>10.150514126201864</v>
      </c>
      <c r="AO2" t="s">
        <v>199</v>
      </c>
      <c r="AW2" t="s">
        <v>198</v>
      </c>
      <c r="AX2">
        <f>$L$2*12</f>
        <v>360</v>
      </c>
      <c r="AY2">
        <v>30</v>
      </c>
      <c r="AZ2" t="s">
        <v>191</v>
      </c>
      <c r="BA2">
        <f>(1+BA1)^AX2</f>
        <v>9.4215339047287756</v>
      </c>
      <c r="BB2" t="s">
        <v>199</v>
      </c>
      <c r="BJ2" t="s">
        <v>198</v>
      </c>
      <c r="BK2">
        <f>$L$2*12</f>
        <v>360</v>
      </c>
      <c r="BL2">
        <v>30</v>
      </c>
      <c r="BM2" t="s">
        <v>191</v>
      </c>
      <c r="BN2">
        <f>(1+BN1)^BK2</f>
        <v>8.744771963551262</v>
      </c>
      <c r="BO2" t="s">
        <v>199</v>
      </c>
      <c r="BW2" t="s">
        <v>198</v>
      </c>
      <c r="BX2">
        <f>$L$2*12</f>
        <v>360</v>
      </c>
      <c r="BY2">
        <v>30</v>
      </c>
      <c r="BZ2" t="s">
        <v>191</v>
      </c>
      <c r="CA2">
        <f>(1+CA1)^BX2</f>
        <v>8.1164974753596617</v>
      </c>
      <c r="CB2" t="s">
        <v>199</v>
      </c>
    </row>
    <row r="3" spans="1:86" x14ac:dyDescent="0.3">
      <c r="A3" t="s">
        <v>200</v>
      </c>
      <c r="B3" s="21">
        <f>'STR Calculator'!B5</f>
        <v>852000</v>
      </c>
      <c r="C3" s="188">
        <f>B3/B1</f>
        <v>321.99546485260771</v>
      </c>
      <c r="D3" t="s">
        <v>194</v>
      </c>
      <c r="J3" t="s">
        <v>201</v>
      </c>
      <c r="W3" t="s">
        <v>201</v>
      </c>
      <c r="AJ3" t="s">
        <v>201</v>
      </c>
      <c r="AW3" t="s">
        <v>201</v>
      </c>
      <c r="BJ3" t="s">
        <v>201</v>
      </c>
      <c r="BW3" t="s">
        <v>201</v>
      </c>
    </row>
    <row r="4" spans="1:86" x14ac:dyDescent="0.3">
      <c r="A4" t="s">
        <v>190</v>
      </c>
      <c r="B4" s="14">
        <v>0.15</v>
      </c>
    </row>
    <row r="5" spans="1:86" x14ac:dyDescent="0.3">
      <c r="A5" t="s">
        <v>203</v>
      </c>
      <c r="B5" s="21">
        <f>B3-(B3*B4)</f>
        <v>724200</v>
      </c>
      <c r="C5" t="s">
        <v>204</v>
      </c>
      <c r="J5" t="s">
        <v>205</v>
      </c>
      <c r="K5" t="s">
        <v>206</v>
      </c>
      <c r="L5" t="s">
        <v>207</v>
      </c>
      <c r="M5" t="s">
        <v>201</v>
      </c>
      <c r="N5" t="s">
        <v>208</v>
      </c>
      <c r="O5" t="s">
        <v>209</v>
      </c>
      <c r="P5" t="s">
        <v>210</v>
      </c>
      <c r="Q5" t="s">
        <v>211</v>
      </c>
      <c r="R5" t="s">
        <v>212</v>
      </c>
      <c r="S5" t="s">
        <v>213</v>
      </c>
      <c r="T5" t="s">
        <v>214</v>
      </c>
      <c r="U5" s="142" t="s">
        <v>215</v>
      </c>
      <c r="W5" t="s">
        <v>205</v>
      </c>
      <c r="X5" t="s">
        <v>206</v>
      </c>
      <c r="Y5" t="s">
        <v>207</v>
      </c>
      <c r="Z5" t="s">
        <v>201</v>
      </c>
      <c r="AA5" t="s">
        <v>208</v>
      </c>
      <c r="AB5" t="s">
        <v>209</v>
      </c>
      <c r="AC5" t="s">
        <v>210</v>
      </c>
      <c r="AD5" t="s">
        <v>211</v>
      </c>
      <c r="AE5" t="s">
        <v>212</v>
      </c>
      <c r="AF5" t="s">
        <v>213</v>
      </c>
      <c r="AG5" t="s">
        <v>214</v>
      </c>
      <c r="AH5" s="142" t="s">
        <v>215</v>
      </c>
      <c r="AJ5" t="s">
        <v>205</v>
      </c>
      <c r="AK5" t="s">
        <v>206</v>
      </c>
      <c r="AL5" t="s">
        <v>207</v>
      </c>
      <c r="AM5" t="s">
        <v>201</v>
      </c>
      <c r="AN5" t="s">
        <v>208</v>
      </c>
      <c r="AO5" t="s">
        <v>209</v>
      </c>
      <c r="AP5" t="s">
        <v>210</v>
      </c>
      <c r="AQ5" t="s">
        <v>211</v>
      </c>
      <c r="AR5" t="s">
        <v>212</v>
      </c>
      <c r="AS5" t="s">
        <v>213</v>
      </c>
      <c r="AT5" t="s">
        <v>214</v>
      </c>
      <c r="AU5" s="142" t="s">
        <v>215</v>
      </c>
      <c r="AW5" t="s">
        <v>205</v>
      </c>
      <c r="AX5" t="s">
        <v>206</v>
      </c>
      <c r="AY5" t="s">
        <v>207</v>
      </c>
      <c r="AZ5" t="s">
        <v>201</v>
      </c>
      <c r="BA5" t="s">
        <v>208</v>
      </c>
      <c r="BB5" t="s">
        <v>209</v>
      </c>
      <c r="BC5" t="s">
        <v>210</v>
      </c>
      <c r="BD5" t="s">
        <v>211</v>
      </c>
      <c r="BE5" t="s">
        <v>212</v>
      </c>
      <c r="BF5" t="s">
        <v>213</v>
      </c>
      <c r="BG5" t="s">
        <v>214</v>
      </c>
      <c r="BH5" s="142" t="s">
        <v>215</v>
      </c>
      <c r="BJ5" t="s">
        <v>205</v>
      </c>
      <c r="BK5" t="s">
        <v>206</v>
      </c>
      <c r="BL5" t="s">
        <v>207</v>
      </c>
      <c r="BM5" t="s">
        <v>201</v>
      </c>
      <c r="BN5" t="s">
        <v>208</v>
      </c>
      <c r="BO5" t="s">
        <v>209</v>
      </c>
      <c r="BP5" t="s">
        <v>210</v>
      </c>
      <c r="BQ5" t="s">
        <v>211</v>
      </c>
      <c r="BR5" t="s">
        <v>212</v>
      </c>
      <c r="BS5" t="s">
        <v>213</v>
      </c>
      <c r="BT5" t="s">
        <v>214</v>
      </c>
      <c r="BU5" s="142" t="s">
        <v>215</v>
      </c>
      <c r="BW5" t="s">
        <v>205</v>
      </c>
      <c r="BX5" t="s">
        <v>206</v>
      </c>
      <c r="BY5" t="s">
        <v>207</v>
      </c>
      <c r="BZ5" t="s">
        <v>201</v>
      </c>
      <c r="CA5" t="s">
        <v>208</v>
      </c>
      <c r="CB5" t="s">
        <v>209</v>
      </c>
      <c r="CC5" t="s">
        <v>210</v>
      </c>
      <c r="CD5" t="s">
        <v>211</v>
      </c>
      <c r="CE5" t="s">
        <v>212</v>
      </c>
      <c r="CF5" t="s">
        <v>213</v>
      </c>
      <c r="CG5" t="s">
        <v>214</v>
      </c>
      <c r="CH5" s="142" t="s">
        <v>215</v>
      </c>
    </row>
    <row r="6" spans="1:86" x14ac:dyDescent="0.3">
      <c r="A6" t="s">
        <v>216</v>
      </c>
      <c r="B6" s="21">
        <f>B3-B5</f>
        <v>127800</v>
      </c>
      <c r="J6">
        <v>1</v>
      </c>
      <c r="K6" s="160">
        <v>44866</v>
      </c>
      <c r="L6" s="53">
        <f>'Amoritization Scenario 15'!$B$5</f>
        <v>724200</v>
      </c>
      <c r="M6" s="210">
        <f>$L$6/((($N$2)-1)/($N$1*$N$2))</f>
        <v>5440.6727465368012</v>
      </c>
      <c r="N6" s="7">
        <f t="shared" ref="N6:N69" si="0">M6-P6</f>
        <v>461.79774653680124</v>
      </c>
      <c r="O6" s="65">
        <f>(N6/L6)*12</f>
        <v>7.6519924861110401E-3</v>
      </c>
      <c r="P6" s="7">
        <f t="shared" ref="P6:P37" si="1">L6*($K$1/12)</f>
        <v>4978.875</v>
      </c>
      <c r="Q6" s="65">
        <f t="shared" ref="Q6:Q69" si="2">(P6/L6)*12</f>
        <v>8.2500000000000004E-2</v>
      </c>
      <c r="R6" s="7">
        <f>N6</f>
        <v>461.79774653680124</v>
      </c>
      <c r="S6" s="7">
        <f>P6</f>
        <v>4978.875</v>
      </c>
      <c r="T6" s="7">
        <f t="shared" ref="T6:T69" si="3">L6-N6</f>
        <v>723738.20225346321</v>
      </c>
      <c r="U6" s="7">
        <f t="shared" ref="U6:U69" si="4">R6+S6</f>
        <v>5440.6727465368012</v>
      </c>
      <c r="W6">
        <v>1</v>
      </c>
      <c r="X6" s="160">
        <v>44866</v>
      </c>
      <c r="Y6" s="53">
        <f>'Amoritization Scenario 15'!$B$5</f>
        <v>724200</v>
      </c>
      <c r="Z6" s="210">
        <f>$Y$6/((($AA$2)-1)/($AA$1*$AA$2))</f>
        <v>5313.9230440344518</v>
      </c>
      <c r="AA6" s="7">
        <f>Z6-AC6</f>
        <v>485.92304403445178</v>
      </c>
      <c r="AB6" s="65">
        <f>(AA6/Y6)*12</f>
        <v>8.0517488655252982E-3</v>
      </c>
      <c r="AC6" s="7">
        <f>Y6*($X$1/12)</f>
        <v>4828</v>
      </c>
      <c r="AD6" s="65">
        <f>(AC6/Y6)*12</f>
        <v>0.08</v>
      </c>
      <c r="AE6" s="7">
        <f>AA6</f>
        <v>485.92304403445178</v>
      </c>
      <c r="AF6" s="7">
        <f>AC6</f>
        <v>4828</v>
      </c>
      <c r="AG6" s="7">
        <f>Y6-AA6</f>
        <v>723714.0769559656</v>
      </c>
      <c r="AH6" s="7">
        <f t="shared" ref="AH6:AH69" si="5">AE6+AF6</f>
        <v>5313.9230440344518</v>
      </c>
      <c r="AJ6">
        <v>1</v>
      </c>
      <c r="AK6" s="160">
        <v>44866</v>
      </c>
      <c r="AL6" s="53">
        <f>'Amoritization Scenario 15'!$B$5</f>
        <v>724200</v>
      </c>
      <c r="AM6" s="210">
        <f>$AL$6/((($AN$2)-1)/($AN$1*$AN$2))</f>
        <v>5188.2574823386012</v>
      </c>
      <c r="AN6" s="7">
        <f>AM6-AP6</f>
        <v>511.13248233860122</v>
      </c>
      <c r="AO6" s="65">
        <f>(AN6/AL6)*12</f>
        <v>8.4694694670853568E-3</v>
      </c>
      <c r="AP6" s="7">
        <f>AL6*($AK$1/12)</f>
        <v>4677.125</v>
      </c>
      <c r="AQ6" s="65">
        <f>(AP6/AL6)*12</f>
        <v>7.7499999999999999E-2</v>
      </c>
      <c r="AR6" s="7">
        <f>AN6</f>
        <v>511.13248233860122</v>
      </c>
      <c r="AS6" s="7">
        <f>AP6</f>
        <v>4677.125</v>
      </c>
      <c r="AT6" s="7">
        <f>AL6-AN6</f>
        <v>723688.86751766142</v>
      </c>
      <c r="AU6" s="7">
        <f t="shared" ref="AU6:AU69" si="6">AR6+AS6</f>
        <v>5188.2574823386012</v>
      </c>
      <c r="AW6">
        <v>1</v>
      </c>
      <c r="AX6" s="160">
        <v>44866</v>
      </c>
      <c r="AY6" s="53">
        <f>'Amoritization Scenario 15'!$B$5</f>
        <v>724200</v>
      </c>
      <c r="AZ6" s="210">
        <f>$AY$6/((($BA$2)-1)/($BA$1*$BA$2))</f>
        <v>5063.7114709392154</v>
      </c>
      <c r="BA6" s="7">
        <f>AZ6-BC6</f>
        <v>537.46147093921536</v>
      </c>
      <c r="BB6" s="65">
        <f>(BA6/AY6)*12</f>
        <v>8.9057410263333123E-3</v>
      </c>
      <c r="BC6" s="7">
        <f>AY6*($AX$1/12)</f>
        <v>4526.25</v>
      </c>
      <c r="BD6" s="65">
        <f>(BC6/AY6)*12</f>
        <v>7.5000000000000011E-2</v>
      </c>
      <c r="BE6" s="7">
        <f>BA6</f>
        <v>537.46147093921536</v>
      </c>
      <c r="BF6" s="7">
        <f>BC6</f>
        <v>4526.25</v>
      </c>
      <c r="BG6" s="7">
        <f>AY6-BA6</f>
        <v>723662.53852906078</v>
      </c>
      <c r="BH6" s="7">
        <f t="shared" ref="BH6:BH69" si="7">BE6+BF6</f>
        <v>5063.7114709392154</v>
      </c>
      <c r="BJ6">
        <v>1</v>
      </c>
      <c r="BK6" s="160">
        <v>44866</v>
      </c>
      <c r="BL6" s="53">
        <f>'Amoritization Scenario 15'!$B$5</f>
        <v>724200</v>
      </c>
      <c r="BM6" s="210">
        <f>$BL$6/((($BN$2)-1)/($BN$1*$BN$2))</f>
        <v>4940.32062016694</v>
      </c>
      <c r="BN6" s="7">
        <f>BM6-BP6</f>
        <v>564.94562016693999</v>
      </c>
      <c r="BO6" s="65">
        <f>(BN6/BL6)*12</f>
        <v>9.3611536067429984E-3</v>
      </c>
      <c r="BP6" s="7">
        <f>BL6*($BK$1/12)</f>
        <v>4375.375</v>
      </c>
      <c r="BQ6" s="65">
        <f>(BP6/BL6)*12</f>
        <v>7.2499999999999995E-2</v>
      </c>
      <c r="BR6" s="7">
        <f>BN6</f>
        <v>564.94562016693999</v>
      </c>
      <c r="BS6" s="7">
        <f>BP6</f>
        <v>4375.375</v>
      </c>
      <c r="BT6" s="7">
        <f>BL6-BN6</f>
        <v>723635.05437983305</v>
      </c>
      <c r="BU6" s="7">
        <f t="shared" ref="BU6:BU69" si="8">BR6+BS6</f>
        <v>4940.32062016694</v>
      </c>
      <c r="BW6">
        <v>1</v>
      </c>
      <c r="BX6" s="160">
        <v>44866</v>
      </c>
      <c r="BY6" s="53">
        <f>'Amoritization Scenario 15'!$B$5</f>
        <v>724200</v>
      </c>
      <c r="BZ6" s="210">
        <f>$BY$6/((($CA$2)-1)/($CA$1*$CA$2))</f>
        <v>4818.1206700876401</v>
      </c>
      <c r="CA6" s="7">
        <f>BZ6-CC6</f>
        <v>593.62067008764006</v>
      </c>
      <c r="CB6" s="65">
        <f>(CA6/BY6)*12</f>
        <v>9.836299421501906E-3</v>
      </c>
      <c r="CC6" s="7">
        <f>BY6*($BX$1/12)</f>
        <v>4224.5</v>
      </c>
      <c r="CD6" s="65">
        <f>(CC6/BY6)*12</f>
        <v>7.0000000000000007E-2</v>
      </c>
      <c r="CE6" s="7">
        <f>CA6</f>
        <v>593.62067008764006</v>
      </c>
      <c r="CF6" s="7">
        <f>CC6</f>
        <v>4224.5</v>
      </c>
      <c r="CG6" s="7">
        <f>BY6-CA6</f>
        <v>723606.37932991236</v>
      </c>
      <c r="CH6" s="7">
        <f t="shared" ref="CH6:CH69" si="9">CE6+CF6</f>
        <v>4818.1206700876401</v>
      </c>
    </row>
    <row r="7" spans="1:86" ht="15" thickBot="1" x14ac:dyDescent="0.35">
      <c r="J7">
        <v>2</v>
      </c>
      <c r="K7" s="160">
        <v>44896</v>
      </c>
      <c r="L7" s="7">
        <f>T6</f>
        <v>723738.20225346321</v>
      </c>
      <c r="M7" s="7">
        <f t="shared" ref="M7:M70" si="10">$L$6/((($N$2)-1)/($N$1*$N$2))</f>
        <v>5440.6727465368012</v>
      </c>
      <c r="N7" s="7">
        <f t="shared" si="0"/>
        <v>464.97260604424173</v>
      </c>
      <c r="O7" s="65">
        <f t="shared" ref="O7:O70" si="11">(N7/L7)*12</f>
        <v>7.7095160310147928E-3</v>
      </c>
      <c r="P7" s="7">
        <f t="shared" si="1"/>
        <v>4975.7001404925595</v>
      </c>
      <c r="Q7" s="65">
        <f t="shared" si="2"/>
        <v>8.2500000000000004E-2</v>
      </c>
      <c r="R7" s="7">
        <f t="shared" ref="R7:R70" si="12">R6+N7</f>
        <v>926.77035258104297</v>
      </c>
      <c r="S7" s="7">
        <f>S6+P7</f>
        <v>9954.5751404925595</v>
      </c>
      <c r="T7" s="7">
        <f t="shared" si="3"/>
        <v>723273.22964741895</v>
      </c>
      <c r="U7" s="7">
        <f t="shared" si="4"/>
        <v>10881.345493073602</v>
      </c>
      <c r="W7">
        <v>2</v>
      </c>
      <c r="X7" s="160">
        <v>44896</v>
      </c>
      <c r="Y7" s="7">
        <f>AG6</f>
        <v>723714.0769559656</v>
      </c>
      <c r="Z7" s="7">
        <f>Z6</f>
        <v>5313.9230440344518</v>
      </c>
      <c r="AA7" s="7">
        <f>Z7-AC7</f>
        <v>489.16253099468122</v>
      </c>
      <c r="AB7" s="65">
        <f t="shared" ref="AB7:AB70" si="13">(AA7/Y7)*12</f>
        <v>8.1108694149296355E-3</v>
      </c>
      <c r="AC7" s="7">
        <f t="shared" ref="AC7:AC70" si="14">Y7*($X$1/12)</f>
        <v>4824.7605130397706</v>
      </c>
      <c r="AD7" s="65">
        <f t="shared" ref="AD7:AD70" si="15">(AC7/Y7)*12</f>
        <v>7.9999999999999988E-2</v>
      </c>
      <c r="AE7" s="7">
        <f>AE6+AA7</f>
        <v>975.085575029133</v>
      </c>
      <c r="AF7" s="7">
        <f>AF6+AC7</f>
        <v>9652.7605130397715</v>
      </c>
      <c r="AG7" s="7">
        <f t="shared" ref="AG7:AG70" si="16">Y7-AA7</f>
        <v>723224.91442497098</v>
      </c>
      <c r="AH7" s="7">
        <f t="shared" si="5"/>
        <v>10627.846088068905</v>
      </c>
      <c r="AJ7">
        <v>2</v>
      </c>
      <c r="AK7" s="160">
        <v>44896</v>
      </c>
      <c r="AL7" s="7">
        <f>AT6</f>
        <v>723688.86751766142</v>
      </c>
      <c r="AM7" s="7">
        <f>AM6</f>
        <v>5188.2574823386012</v>
      </c>
      <c r="AN7" s="7">
        <f>AM7-AP7</f>
        <v>514.43354628703764</v>
      </c>
      <c r="AO7" s="65">
        <f t="shared" ref="AO7:AO70" si="17">(AN7/AL7)*12</f>
        <v>8.530188638412069E-3</v>
      </c>
      <c r="AP7" s="7">
        <f t="shared" ref="AP7:AP70" si="18">AL7*($AK$1/12)</f>
        <v>4673.8239360515636</v>
      </c>
      <c r="AQ7" s="65">
        <f t="shared" ref="AQ7:AQ70" si="19">(AP7/AL7)*12</f>
        <v>7.7499999999999999E-2</v>
      </c>
      <c r="AR7" s="7">
        <f>AR6+AN7</f>
        <v>1025.5660286256389</v>
      </c>
      <c r="AS7" s="7">
        <f>AS6+AP7</f>
        <v>9350.9489360515636</v>
      </c>
      <c r="AT7" s="7">
        <f t="shared" ref="AT7:AT70" si="20">AL7-AN7</f>
        <v>723174.43397137441</v>
      </c>
      <c r="AU7" s="7">
        <f t="shared" si="6"/>
        <v>10376.514964677202</v>
      </c>
      <c r="AW7">
        <v>2</v>
      </c>
      <c r="AX7" s="160">
        <v>44896</v>
      </c>
      <c r="AY7" s="7">
        <f>BG6</f>
        <v>723662.53852906078</v>
      </c>
      <c r="AZ7" s="7">
        <f>AZ6</f>
        <v>5063.7114709392154</v>
      </c>
      <c r="BA7" s="7">
        <f>AZ7-BC7</f>
        <v>540.82060513258602</v>
      </c>
      <c r="BB7" s="65">
        <f t="shared" ref="BB7:BB70" si="21">(BA7/AY7)*12</f>
        <v>8.9680575075538668E-3</v>
      </c>
      <c r="BC7" s="7">
        <f t="shared" ref="BC7:BC70" si="22">AY7*($AX$1/12)</f>
        <v>4522.8908658066293</v>
      </c>
      <c r="BD7" s="65">
        <f t="shared" ref="BD7:BD70" si="23">(BC7/AY7)*12</f>
        <v>7.4999999999999997E-2</v>
      </c>
      <c r="BE7" s="7">
        <f>BE6+BA7</f>
        <v>1078.2820760718014</v>
      </c>
      <c r="BF7" s="7">
        <f>BF6+BC7</f>
        <v>9049.1408658066284</v>
      </c>
      <c r="BG7" s="7">
        <f t="shared" ref="BG7:BG70" si="24">AY7-BA7</f>
        <v>723121.71792392817</v>
      </c>
      <c r="BH7" s="7">
        <f t="shared" si="7"/>
        <v>10127.422941878431</v>
      </c>
      <c r="BJ7">
        <v>2</v>
      </c>
      <c r="BK7" s="160">
        <v>44896</v>
      </c>
      <c r="BL7" s="7">
        <f>BT6</f>
        <v>723635.05437983305</v>
      </c>
      <c r="BM7" s="7">
        <f>BM6</f>
        <v>4940.32062016694</v>
      </c>
      <c r="BN7" s="7">
        <f>BM7-BP7</f>
        <v>568.35883328878208</v>
      </c>
      <c r="BO7" s="65">
        <f t="shared" ref="BO7:BO70" si="25">(BN7/BL7)*12</f>
        <v>9.4250630316831431E-3</v>
      </c>
      <c r="BP7" s="7">
        <f t="shared" ref="BP7:BP70" si="26">BL7*($BK$1/12)</f>
        <v>4371.9617868781579</v>
      </c>
      <c r="BQ7" s="65">
        <f t="shared" ref="BQ7:BQ70" si="27">(BP7/BL7)*12</f>
        <v>7.2499999999999995E-2</v>
      </c>
      <c r="BR7" s="7">
        <f>BR6+BN7</f>
        <v>1133.3044534557221</v>
      </c>
      <c r="BS7" s="7">
        <f>BS6+BP7</f>
        <v>8747.336786878157</v>
      </c>
      <c r="BT7" s="7">
        <f t="shared" ref="BT7:BT70" si="28">BL7-BN7</f>
        <v>723066.69554654427</v>
      </c>
      <c r="BU7" s="7">
        <f t="shared" si="8"/>
        <v>9880.64124033388</v>
      </c>
      <c r="BW7">
        <v>2</v>
      </c>
      <c r="BX7" s="160">
        <v>44896</v>
      </c>
      <c r="BY7" s="7">
        <f>CG6</f>
        <v>723606.37932991236</v>
      </c>
      <c r="BZ7" s="7">
        <f>BZ6</f>
        <v>4818.1206700876401</v>
      </c>
      <c r="CA7" s="7">
        <f>BZ7-CC7</f>
        <v>597.08345732981797</v>
      </c>
      <c r="CB7" s="65">
        <f t="shared" ref="CB7:CB70" si="29">(CA7/BY7)*12</f>
        <v>9.9017942525505172E-3</v>
      </c>
      <c r="CC7" s="7">
        <f t="shared" ref="CC7:CC70" si="30">BY7*($BX$1/12)</f>
        <v>4221.0372127578221</v>
      </c>
      <c r="CD7" s="65">
        <f>(CC7/BY7)*12</f>
        <v>7.0000000000000007E-2</v>
      </c>
      <c r="CE7" s="7">
        <f>CE6+CA7</f>
        <v>1190.704127417458</v>
      </c>
      <c r="CF7" s="7">
        <f>CF6+CC7</f>
        <v>8445.537212757823</v>
      </c>
      <c r="CG7" s="7">
        <f t="shared" ref="CG7:CG70" si="31">BY7-CA7</f>
        <v>723009.29587258259</v>
      </c>
      <c r="CH7" s="7">
        <f t="shared" si="9"/>
        <v>9636.2413401752819</v>
      </c>
    </row>
    <row r="8" spans="1:86" ht="43.8" thickBot="1" x14ac:dyDescent="0.35">
      <c r="A8" s="202" t="s">
        <v>151</v>
      </c>
      <c r="B8" s="224" t="str">
        <f>"Cum Interest @ "&amp;K1&amp;"%"</f>
        <v>Cum Interest @ 0.0825%</v>
      </c>
      <c r="C8" s="228" t="str">
        <f>"Cum Interest @ "&amp;X1&amp;"%"</f>
        <v>Cum Interest @ 0.08%</v>
      </c>
      <c r="D8" s="219" t="str">
        <f>"Cum Interest @ "&amp;AK1&amp;"%"</f>
        <v>Cum Interest @ 0.0775%</v>
      </c>
      <c r="E8" s="219" t="str">
        <f>"Cum Interest @ "&amp;AX1&amp;"%"</f>
        <v>Cum Interest @ 0.075%</v>
      </c>
      <c r="F8" s="219" t="str">
        <f>"Cum Interest @ "&amp;BK1&amp;"%"</f>
        <v>Cum Interest @ 0.0725%</v>
      </c>
      <c r="G8" s="220" t="str">
        <f>"Cum Interest @ "&amp;BX1&amp;"%"</f>
        <v>Cum Interest @ 0.07%</v>
      </c>
      <c r="H8" s="218"/>
      <c r="J8">
        <v>3</v>
      </c>
      <c r="K8" s="160">
        <v>44927</v>
      </c>
      <c r="L8" s="7">
        <f t="shared" ref="L8:L71" si="32">T7</f>
        <v>723273.22964741895</v>
      </c>
      <c r="M8" s="7">
        <f t="shared" si="10"/>
        <v>5440.6727465368012</v>
      </c>
      <c r="N8" s="7">
        <f t="shared" si="0"/>
        <v>468.16929271079607</v>
      </c>
      <c r="O8" s="65">
        <f t="shared" si="11"/>
        <v>7.7675092651614229E-3</v>
      </c>
      <c r="P8" s="7">
        <f t="shared" si="1"/>
        <v>4972.5034538260052</v>
      </c>
      <c r="Q8" s="65">
        <f t="shared" si="2"/>
        <v>8.2500000000000004E-2</v>
      </c>
      <c r="R8" s="7">
        <f t="shared" si="12"/>
        <v>1394.939645291839</v>
      </c>
      <c r="S8" s="7">
        <f t="shared" ref="S8:S71" si="33">S7+P8</f>
        <v>14927.078594318566</v>
      </c>
      <c r="T8" s="7">
        <f t="shared" si="3"/>
        <v>722805.06035470811</v>
      </c>
      <c r="U8" s="7">
        <f t="shared" si="4"/>
        <v>16322.018239610405</v>
      </c>
      <c r="W8">
        <v>3</v>
      </c>
      <c r="X8" s="160">
        <v>44927</v>
      </c>
      <c r="Y8" s="7">
        <f t="shared" ref="Y8:Y71" si="34">AG7</f>
        <v>723224.91442497098</v>
      </c>
      <c r="Z8" s="7">
        <f t="shared" ref="Z8:Z71" si="35">Z7</f>
        <v>5313.9230440344518</v>
      </c>
      <c r="AA8" s="7">
        <f t="shared" ref="AA8:AA71" si="36">Z8-AC8</f>
        <v>492.42361453464491</v>
      </c>
      <c r="AB8" s="65">
        <f t="shared" si="13"/>
        <v>8.17046434180713E-3</v>
      </c>
      <c r="AC8" s="7">
        <f t="shared" si="14"/>
        <v>4821.4994294998069</v>
      </c>
      <c r="AD8" s="65">
        <f t="shared" si="15"/>
        <v>0.08</v>
      </c>
      <c r="AE8" s="7">
        <f t="shared" ref="AE8:AE71" si="37">AE7+AA8</f>
        <v>1467.5091895637779</v>
      </c>
      <c r="AF8" s="7">
        <f t="shared" ref="AF8:AF71" si="38">AF7+AC8</f>
        <v>14474.259942539578</v>
      </c>
      <c r="AG8" s="7">
        <f t="shared" si="16"/>
        <v>722732.49081043631</v>
      </c>
      <c r="AH8" s="7">
        <f t="shared" si="5"/>
        <v>15941.769132103356</v>
      </c>
      <c r="AJ8">
        <v>3</v>
      </c>
      <c r="AK8" s="160">
        <v>44927</v>
      </c>
      <c r="AL8" s="7">
        <f t="shared" ref="AL8:AL71" si="39">AT7</f>
        <v>723174.43397137441</v>
      </c>
      <c r="AM8" s="7">
        <f t="shared" ref="AM8:AM71" si="40">AM7</f>
        <v>5188.2574823386012</v>
      </c>
      <c r="AN8" s="7">
        <f t="shared" ref="AN8:AN71" si="41">AM8-AP8</f>
        <v>517.75592960680842</v>
      </c>
      <c r="AO8" s="65">
        <f t="shared" si="17"/>
        <v>8.5913866190790063E-3</v>
      </c>
      <c r="AP8" s="7">
        <f t="shared" si="18"/>
        <v>4670.5015527317928</v>
      </c>
      <c r="AQ8" s="65">
        <f t="shared" si="19"/>
        <v>7.7499999999999999E-2</v>
      </c>
      <c r="AR8" s="7">
        <f t="shared" ref="AR8:AR71" si="42">AR7+AN8</f>
        <v>1543.3219582324473</v>
      </c>
      <c r="AS8" s="7">
        <f t="shared" ref="AS8:AS71" si="43">AS7+AP8</f>
        <v>14021.450488783357</v>
      </c>
      <c r="AT8" s="7">
        <f t="shared" si="20"/>
        <v>722656.67804176756</v>
      </c>
      <c r="AU8" s="7">
        <f t="shared" si="6"/>
        <v>15564.772447015805</v>
      </c>
      <c r="AW8">
        <v>3</v>
      </c>
      <c r="AX8" s="160">
        <v>44927</v>
      </c>
      <c r="AY8" s="7">
        <f t="shared" ref="AY8:AY71" si="44">BG7</f>
        <v>723121.71792392817</v>
      </c>
      <c r="AZ8" s="7">
        <f t="shared" ref="AZ8:AZ71" si="45">AZ7</f>
        <v>5063.7114709392154</v>
      </c>
      <c r="BA8" s="7">
        <f t="shared" ref="BA8:BA71" si="46">AZ8-BC8</f>
        <v>544.20073391466485</v>
      </c>
      <c r="BB8" s="65">
        <f t="shared" si="21"/>
        <v>9.0308569706973891E-3</v>
      </c>
      <c r="BC8" s="7">
        <f t="shared" si="22"/>
        <v>4519.5107370245505</v>
      </c>
      <c r="BD8" s="65">
        <f t="shared" si="23"/>
        <v>7.4999999999999997E-2</v>
      </c>
      <c r="BE8" s="7">
        <f t="shared" ref="BE8:BE71" si="47">BE7+BA8</f>
        <v>1622.4828099864662</v>
      </c>
      <c r="BF8" s="7">
        <f t="shared" ref="BF8:BF71" si="48">BF7+BC8</f>
        <v>13568.651602831178</v>
      </c>
      <c r="BG8" s="7">
        <f t="shared" si="24"/>
        <v>722577.51719001355</v>
      </c>
      <c r="BH8" s="7">
        <f t="shared" si="7"/>
        <v>15191.134412817644</v>
      </c>
      <c r="BJ8">
        <v>3</v>
      </c>
      <c r="BK8" s="160">
        <v>44927</v>
      </c>
      <c r="BL8" s="7">
        <f t="shared" ref="BL8:BL71" si="49">BT7</f>
        <v>723066.69554654427</v>
      </c>
      <c r="BM8" s="7">
        <f t="shared" ref="BM8:BM71" si="50">BM7</f>
        <v>4940.32062016694</v>
      </c>
      <c r="BN8" s="7">
        <f t="shared" ref="BN8:BN71" si="51">BM8-BP8</f>
        <v>571.79266790656857</v>
      </c>
      <c r="BO8" s="65">
        <f t="shared" si="25"/>
        <v>9.4894593502089231E-3</v>
      </c>
      <c r="BP8" s="7">
        <f t="shared" si="26"/>
        <v>4368.5279522603714</v>
      </c>
      <c r="BQ8" s="65">
        <f t="shared" si="27"/>
        <v>7.2499999999999995E-2</v>
      </c>
      <c r="BR8" s="7">
        <f t="shared" ref="BR8:BR71" si="52">BR7+BN8</f>
        <v>1705.0971213622906</v>
      </c>
      <c r="BS8" s="7">
        <f t="shared" ref="BS8:BS71" si="53">BS7+BP8</f>
        <v>13115.864739138528</v>
      </c>
      <c r="BT8" s="7">
        <f t="shared" si="28"/>
        <v>722494.90287863766</v>
      </c>
      <c r="BU8" s="7">
        <f t="shared" si="8"/>
        <v>14820.961860500818</v>
      </c>
      <c r="BW8">
        <v>3</v>
      </c>
      <c r="BX8" s="160">
        <v>44927</v>
      </c>
      <c r="BY8" s="7">
        <f t="shared" ref="BY8:BY71" si="54">CG7</f>
        <v>723009.29587258259</v>
      </c>
      <c r="BZ8" s="7">
        <f t="shared" ref="BZ8:BZ71" si="55">BZ7</f>
        <v>4818.1206700876401</v>
      </c>
      <c r="CA8" s="7">
        <f t="shared" ref="CA8:CA71" si="56">BZ8-CC8</f>
        <v>600.56644416424115</v>
      </c>
      <c r="CB8" s="65">
        <f t="shared" si="29"/>
        <v>9.9677796276093286E-3</v>
      </c>
      <c r="CC8" s="7">
        <f t="shared" si="30"/>
        <v>4217.5542259233989</v>
      </c>
      <c r="CD8" s="65">
        <f t="shared" ref="CD8:CD71" si="57">(CC8/BY8)*12</f>
        <v>7.0000000000000007E-2</v>
      </c>
      <c r="CE8" s="7">
        <f t="shared" ref="CE8:CE71" si="58">CE7+CA8</f>
        <v>1791.2705715816992</v>
      </c>
      <c r="CF8" s="7">
        <f t="shared" ref="CF8:CF71" si="59">CF7+CC8</f>
        <v>12663.091438681222</v>
      </c>
      <c r="CG8" s="7">
        <f t="shared" si="31"/>
        <v>722408.72942841833</v>
      </c>
      <c r="CH8" s="7">
        <f t="shared" si="9"/>
        <v>14454.362010262921</v>
      </c>
    </row>
    <row r="9" spans="1:86" x14ac:dyDescent="0.3">
      <c r="A9" s="225">
        <v>1</v>
      </c>
      <c r="B9" s="226">
        <f>VLOOKUP($A$9*12,$J$5:$U$365,10)</f>
        <v>59532.082193274509</v>
      </c>
      <c r="C9" s="229">
        <f>VLOOKUP(A9*12,$W$5:$AH$365,10)</f>
        <v>57717.370578223869</v>
      </c>
      <c r="D9" s="226">
        <f>VLOOKUP(A9*12,$AJ$5:$AU$365,10)</f>
        <v>55902.870652736448</v>
      </c>
      <c r="E9" s="226">
        <f>VLOOKUP(A9*12,$AW$5:$BH$365,10)</f>
        <v>54088.612727431231</v>
      </c>
      <c r="F9" s="226">
        <f>VLOOKUP(A9*12,$BJ$5:$BU$365,10)</f>
        <v>52274.628933310865</v>
      </c>
      <c r="G9" s="227">
        <f>VLOOKUP(A9*12,$BW$5:$CH$365,10)</f>
        <v>50460.953257297122</v>
      </c>
      <c r="H9" s="47"/>
      <c r="J9">
        <v>4</v>
      </c>
      <c r="K9" s="160">
        <v>44958</v>
      </c>
      <c r="L9" s="7">
        <f t="shared" si="32"/>
        <v>722805.06035470811</v>
      </c>
      <c r="M9" s="7">
        <f t="shared" si="10"/>
        <v>5440.6727465368012</v>
      </c>
      <c r="N9" s="7">
        <f t="shared" si="0"/>
        <v>471.38795659818334</v>
      </c>
      <c r="O9" s="65">
        <f t="shared" si="11"/>
        <v>7.8259765868300135E-3</v>
      </c>
      <c r="P9" s="7">
        <f t="shared" si="1"/>
        <v>4969.2847899386179</v>
      </c>
      <c r="Q9" s="65">
        <f t="shared" si="2"/>
        <v>8.249999999999999E-2</v>
      </c>
      <c r="R9" s="7">
        <f t="shared" si="12"/>
        <v>1866.3276018900224</v>
      </c>
      <c r="S9" s="7">
        <f t="shared" si="33"/>
        <v>19896.363384257183</v>
      </c>
      <c r="T9" s="7">
        <f t="shared" si="3"/>
        <v>722333.67239810992</v>
      </c>
      <c r="U9" s="7">
        <f t="shared" si="4"/>
        <v>21762.690986147205</v>
      </c>
      <c r="W9">
        <v>4</v>
      </c>
      <c r="X9" s="160">
        <v>44958</v>
      </c>
      <c r="Y9" s="7">
        <f t="shared" si="34"/>
        <v>722732.49081043631</v>
      </c>
      <c r="Z9" s="7">
        <f t="shared" si="35"/>
        <v>5313.9230440344518</v>
      </c>
      <c r="AA9" s="7">
        <f t="shared" si="36"/>
        <v>495.70643863154237</v>
      </c>
      <c r="AB9" s="65">
        <f t="shared" si="13"/>
        <v>8.2305380472215677E-3</v>
      </c>
      <c r="AC9" s="7">
        <f t="shared" si="14"/>
        <v>4818.2166054029094</v>
      </c>
      <c r="AD9" s="65">
        <f t="shared" si="15"/>
        <v>8.0000000000000016E-2</v>
      </c>
      <c r="AE9" s="7">
        <f t="shared" si="37"/>
        <v>1963.2156281953203</v>
      </c>
      <c r="AF9" s="7">
        <f t="shared" si="38"/>
        <v>19292.47654794249</v>
      </c>
      <c r="AG9" s="7">
        <f t="shared" si="16"/>
        <v>722236.7843718048</v>
      </c>
      <c r="AH9" s="7">
        <f t="shared" si="5"/>
        <v>21255.692176137811</v>
      </c>
      <c r="AJ9">
        <v>4</v>
      </c>
      <c r="AK9" s="160">
        <v>44958</v>
      </c>
      <c r="AL9" s="7">
        <f t="shared" si="39"/>
        <v>722656.67804176756</v>
      </c>
      <c r="AM9" s="7">
        <f t="shared" si="40"/>
        <v>5188.2574823386012</v>
      </c>
      <c r="AN9" s="7">
        <f t="shared" si="41"/>
        <v>521.09976998551883</v>
      </c>
      <c r="AO9" s="65">
        <f t="shared" si="17"/>
        <v>8.6530678119116598E-3</v>
      </c>
      <c r="AP9" s="7">
        <f t="shared" si="18"/>
        <v>4667.1577123530824</v>
      </c>
      <c r="AQ9" s="65">
        <f t="shared" si="19"/>
        <v>7.7499999999999999E-2</v>
      </c>
      <c r="AR9" s="7">
        <f t="shared" si="42"/>
        <v>2064.4217282179661</v>
      </c>
      <c r="AS9" s="7">
        <f t="shared" si="43"/>
        <v>18688.608201136441</v>
      </c>
      <c r="AT9" s="7">
        <f t="shared" si="20"/>
        <v>722135.57827178203</v>
      </c>
      <c r="AU9" s="7">
        <f t="shared" si="6"/>
        <v>20753.029929354409</v>
      </c>
      <c r="AW9">
        <v>4</v>
      </c>
      <c r="AX9" s="160">
        <v>44958</v>
      </c>
      <c r="AY9" s="7">
        <f t="shared" si="44"/>
        <v>722577.51719001355</v>
      </c>
      <c r="AZ9" s="7">
        <f t="shared" si="45"/>
        <v>5063.7114709392154</v>
      </c>
      <c r="BA9" s="7">
        <f t="shared" si="46"/>
        <v>547.60198850163124</v>
      </c>
      <c r="BB9" s="65">
        <f t="shared" si="21"/>
        <v>9.094143819439602E-3</v>
      </c>
      <c r="BC9" s="7">
        <f t="shared" si="22"/>
        <v>4516.1094824375841</v>
      </c>
      <c r="BD9" s="65">
        <f t="shared" si="23"/>
        <v>7.4999999999999997E-2</v>
      </c>
      <c r="BE9" s="7">
        <f t="shared" si="47"/>
        <v>2170.0847984880975</v>
      </c>
      <c r="BF9" s="7">
        <f t="shared" si="48"/>
        <v>18084.761085268761</v>
      </c>
      <c r="BG9" s="7">
        <f t="shared" si="24"/>
        <v>722029.91520151193</v>
      </c>
      <c r="BH9" s="7">
        <f t="shared" si="7"/>
        <v>20254.845883756858</v>
      </c>
      <c r="BJ9">
        <v>4</v>
      </c>
      <c r="BK9" s="160">
        <v>44958</v>
      </c>
      <c r="BL9" s="7">
        <f t="shared" si="49"/>
        <v>722494.90287863766</v>
      </c>
      <c r="BM9" s="7">
        <f t="shared" si="50"/>
        <v>4940.32062016694</v>
      </c>
      <c r="BN9" s="7">
        <f t="shared" si="51"/>
        <v>575.24724860850438</v>
      </c>
      <c r="BO9" s="65">
        <f t="shared" si="25"/>
        <v>9.5543469660457798E-3</v>
      </c>
      <c r="BP9" s="7">
        <f t="shared" si="26"/>
        <v>4365.0733715584356</v>
      </c>
      <c r="BQ9" s="65">
        <f t="shared" si="27"/>
        <v>7.2499999999999995E-2</v>
      </c>
      <c r="BR9" s="7">
        <f t="shared" si="52"/>
        <v>2280.344369970795</v>
      </c>
      <c r="BS9" s="7">
        <f t="shared" si="53"/>
        <v>17480.938110696963</v>
      </c>
      <c r="BT9" s="7">
        <f t="shared" si="28"/>
        <v>721919.65563002916</v>
      </c>
      <c r="BU9" s="7">
        <f t="shared" si="8"/>
        <v>19761.28248066776</v>
      </c>
      <c r="BW9">
        <v>4</v>
      </c>
      <c r="BX9" s="160">
        <v>44958</v>
      </c>
      <c r="BY9" s="7">
        <f t="shared" si="54"/>
        <v>722408.72942841833</v>
      </c>
      <c r="BZ9" s="7">
        <f t="shared" si="55"/>
        <v>4818.1206700876401</v>
      </c>
      <c r="CA9" s="7">
        <f t="shared" si="56"/>
        <v>604.06974842186628</v>
      </c>
      <c r="CB9" s="65">
        <f t="shared" si="29"/>
        <v>1.0034259949762503E-2</v>
      </c>
      <c r="CC9" s="7">
        <f t="shared" si="30"/>
        <v>4214.0509216657738</v>
      </c>
      <c r="CD9" s="65">
        <f t="shared" si="57"/>
        <v>7.0000000000000007E-2</v>
      </c>
      <c r="CE9" s="7">
        <f t="shared" si="58"/>
        <v>2395.3403200035655</v>
      </c>
      <c r="CF9" s="7">
        <f t="shared" si="59"/>
        <v>16877.142360346996</v>
      </c>
      <c r="CG9" s="7">
        <f t="shared" si="31"/>
        <v>721804.65967999643</v>
      </c>
      <c r="CH9" s="7">
        <f t="shared" si="9"/>
        <v>19272.48268035056</v>
      </c>
    </row>
    <row r="10" spans="1:86" x14ac:dyDescent="0.3">
      <c r="A10" s="222">
        <f>A9+1</f>
        <v>2</v>
      </c>
      <c r="B10" s="47">
        <f t="shared" ref="B10:B38" si="60">VLOOKUP(A10*12,$J$5:$U$365,10)</f>
        <v>118570.92122800629</v>
      </c>
      <c r="C10" s="230">
        <f t="shared" ref="C10:C38" si="61">VLOOKUP(A10*12,$W$5:$AH$365,10)</f>
        <v>114932.61854625154</v>
      </c>
      <c r="D10" s="47">
        <f t="shared" ref="D10:D38" si="62">VLOOKUP(A10*12,$AJ$5:$AU$365,10)</f>
        <v>111295.25429221413</v>
      </c>
      <c r="E10" s="47">
        <f t="shared" ref="E10:E38" si="63">VLOOKUP(A10*12,$AW$5:$BH$365,10)</f>
        <v>107658.95605325706</v>
      </c>
      <c r="F10" s="47">
        <f t="shared" ref="F10:F38" si="64">VLOOKUP(A10*12,$BJ$5:$BU$365,10)</f>
        <v>104023.8587809561</v>
      </c>
      <c r="G10" s="80">
        <f t="shared" ref="G10:G38" si="65">VLOOKUP(A10*12,$BW$5:$CH$365,10)</f>
        <v>100390.10491185814</v>
      </c>
      <c r="H10" s="47"/>
      <c r="J10">
        <v>5</v>
      </c>
      <c r="K10" s="160">
        <v>44986</v>
      </c>
      <c r="L10" s="7">
        <f t="shared" si="32"/>
        <v>722333.67239810992</v>
      </c>
      <c r="M10" s="7">
        <f t="shared" si="10"/>
        <v>5440.6727465368012</v>
      </c>
      <c r="N10" s="7">
        <f t="shared" si="0"/>
        <v>474.62874879979518</v>
      </c>
      <c r="O10" s="65">
        <f t="shared" si="11"/>
        <v>7.884922444067478E-3</v>
      </c>
      <c r="P10" s="7">
        <f t="shared" si="1"/>
        <v>4966.0439977370061</v>
      </c>
      <c r="Q10" s="65">
        <f t="shared" si="2"/>
        <v>8.2500000000000018E-2</v>
      </c>
      <c r="R10" s="7">
        <f t="shared" si="12"/>
        <v>2340.9563506898176</v>
      </c>
      <c r="S10" s="7">
        <f t="shared" si="33"/>
        <v>24862.407381994191</v>
      </c>
      <c r="T10" s="7">
        <f t="shared" si="3"/>
        <v>721859.04364931013</v>
      </c>
      <c r="U10" s="7">
        <f t="shared" si="4"/>
        <v>27203.363732684011</v>
      </c>
      <c r="W10">
        <v>5</v>
      </c>
      <c r="X10" s="160">
        <v>44986</v>
      </c>
      <c r="Y10" s="7">
        <f t="shared" si="34"/>
        <v>722236.7843718048</v>
      </c>
      <c r="Z10" s="7">
        <f t="shared" si="35"/>
        <v>5313.9230440344518</v>
      </c>
      <c r="AA10" s="7">
        <f t="shared" si="36"/>
        <v>499.01114822241925</v>
      </c>
      <c r="AB10" s="65">
        <f t="shared" si="13"/>
        <v>8.2910949819282008E-3</v>
      </c>
      <c r="AC10" s="7">
        <f t="shared" si="14"/>
        <v>4814.9118958120325</v>
      </c>
      <c r="AD10" s="65">
        <f t="shared" si="15"/>
        <v>0.08</v>
      </c>
      <c r="AE10" s="7">
        <f t="shared" si="37"/>
        <v>2462.2267764177395</v>
      </c>
      <c r="AF10" s="7">
        <f t="shared" si="38"/>
        <v>24107.38844375452</v>
      </c>
      <c r="AG10" s="7">
        <f t="shared" si="16"/>
        <v>721737.77322358242</v>
      </c>
      <c r="AH10" s="7">
        <f t="shared" si="5"/>
        <v>26569.615220172258</v>
      </c>
      <c r="AJ10">
        <v>5</v>
      </c>
      <c r="AK10" s="160">
        <v>44986</v>
      </c>
      <c r="AL10" s="7">
        <f t="shared" si="39"/>
        <v>722135.57827178203</v>
      </c>
      <c r="AM10" s="7">
        <f t="shared" si="40"/>
        <v>5188.2574823386012</v>
      </c>
      <c r="AN10" s="7">
        <f t="shared" si="41"/>
        <v>524.46520600000895</v>
      </c>
      <c r="AO10" s="65">
        <f t="shared" si="17"/>
        <v>8.7152366693549928E-3</v>
      </c>
      <c r="AP10" s="7">
        <f t="shared" si="18"/>
        <v>4663.7922763385923</v>
      </c>
      <c r="AQ10" s="65">
        <f t="shared" si="19"/>
        <v>7.7499999999999999E-2</v>
      </c>
      <c r="AR10" s="7">
        <f t="shared" si="42"/>
        <v>2588.8869342179751</v>
      </c>
      <c r="AS10" s="7">
        <f t="shared" si="43"/>
        <v>23352.400477475036</v>
      </c>
      <c r="AT10" s="7">
        <f t="shared" si="20"/>
        <v>721611.113065782</v>
      </c>
      <c r="AU10" s="7">
        <f t="shared" si="6"/>
        <v>25941.287411693011</v>
      </c>
      <c r="AW10">
        <v>5</v>
      </c>
      <c r="AX10" s="160">
        <v>44986</v>
      </c>
      <c r="AY10" s="7">
        <f t="shared" si="44"/>
        <v>722029.91520151193</v>
      </c>
      <c r="AZ10" s="7">
        <f t="shared" si="45"/>
        <v>5063.7114709392154</v>
      </c>
      <c r="BA10" s="7">
        <f t="shared" si="46"/>
        <v>551.02450092976596</v>
      </c>
      <c r="BB10" s="65">
        <f t="shared" si="21"/>
        <v>9.1579225070082607E-3</v>
      </c>
      <c r="BC10" s="7">
        <f t="shared" si="22"/>
        <v>4512.6869700094494</v>
      </c>
      <c r="BD10" s="65">
        <f t="shared" si="23"/>
        <v>7.4999999999999997E-2</v>
      </c>
      <c r="BE10" s="7">
        <f t="shared" si="47"/>
        <v>2721.1092994178634</v>
      </c>
      <c r="BF10" s="7">
        <f t="shared" si="48"/>
        <v>22597.448055278212</v>
      </c>
      <c r="BG10" s="7">
        <f t="shared" si="24"/>
        <v>721478.89070058218</v>
      </c>
      <c r="BH10" s="7">
        <f t="shared" si="7"/>
        <v>25318.557354696073</v>
      </c>
      <c r="BJ10">
        <v>5</v>
      </c>
      <c r="BK10" s="160">
        <v>44986</v>
      </c>
      <c r="BL10" s="7">
        <f t="shared" si="49"/>
        <v>721919.65563002916</v>
      </c>
      <c r="BM10" s="7">
        <f t="shared" si="50"/>
        <v>4940.32062016694</v>
      </c>
      <c r="BN10" s="7">
        <f t="shared" si="51"/>
        <v>578.72270073551408</v>
      </c>
      <c r="BO10" s="65">
        <f t="shared" si="25"/>
        <v>9.6197303324086093E-3</v>
      </c>
      <c r="BP10" s="7">
        <f t="shared" si="26"/>
        <v>4361.5979194314259</v>
      </c>
      <c r="BQ10" s="65">
        <f t="shared" si="27"/>
        <v>7.2499999999999995E-2</v>
      </c>
      <c r="BR10" s="7">
        <f t="shared" si="52"/>
        <v>2859.0670707063091</v>
      </c>
      <c r="BS10" s="7">
        <f t="shared" si="53"/>
        <v>21842.536030128387</v>
      </c>
      <c r="BT10" s="7">
        <f t="shared" si="28"/>
        <v>721340.9329292936</v>
      </c>
      <c r="BU10" s="7">
        <f t="shared" si="8"/>
        <v>24701.603100834698</v>
      </c>
      <c r="BW10">
        <v>5</v>
      </c>
      <c r="BX10" s="160">
        <v>44986</v>
      </c>
      <c r="BY10" s="7">
        <f t="shared" si="54"/>
        <v>721804.65967999643</v>
      </c>
      <c r="BZ10" s="7">
        <f t="shared" si="55"/>
        <v>4818.1206700876401</v>
      </c>
      <c r="CA10" s="7">
        <f t="shared" si="56"/>
        <v>607.59348862099432</v>
      </c>
      <c r="CB10" s="65">
        <f t="shared" si="29"/>
        <v>1.0101239671526039E-2</v>
      </c>
      <c r="CC10" s="7">
        <f t="shared" si="30"/>
        <v>4210.5271814666457</v>
      </c>
      <c r="CD10" s="65">
        <f t="shared" si="57"/>
        <v>7.0000000000000007E-2</v>
      </c>
      <c r="CE10" s="7">
        <f t="shared" si="58"/>
        <v>3002.9338086245598</v>
      </c>
      <c r="CF10" s="7">
        <f t="shared" si="59"/>
        <v>21087.669541813641</v>
      </c>
      <c r="CG10" s="7">
        <f t="shared" si="31"/>
        <v>721197.06619137549</v>
      </c>
      <c r="CH10" s="7">
        <f t="shared" si="9"/>
        <v>24090.603350438199</v>
      </c>
    </row>
    <row r="11" spans="1:86" x14ac:dyDescent="0.3">
      <c r="A11" s="222">
        <f t="shared" ref="A11:A38" si="66">A10+1</f>
        <v>3</v>
      </c>
      <c r="B11" s="47">
        <f t="shared" si="60"/>
        <v>177074.25004308022</v>
      </c>
      <c r="C11" s="230">
        <f t="shared" si="61"/>
        <v>171604.06797507984</v>
      </c>
      <c r="D11" s="47">
        <f t="shared" si="62"/>
        <v>166136.15217607416</v>
      </c>
      <c r="E11" s="47">
        <f t="shared" si="63"/>
        <v>160670.79537692334</v>
      </c>
      <c r="F11" s="47">
        <f t="shared" si="64"/>
        <v>155208.30652200748</v>
      </c>
      <c r="G11" s="80">
        <f t="shared" si="65"/>
        <v>149749.01098282181</v>
      </c>
      <c r="H11" s="47"/>
      <c r="J11">
        <v>6</v>
      </c>
      <c r="K11" s="160">
        <v>45017</v>
      </c>
      <c r="L11" s="7">
        <f t="shared" si="32"/>
        <v>721859.04364931013</v>
      </c>
      <c r="M11" s="7">
        <f t="shared" si="10"/>
        <v>5440.6727465368012</v>
      </c>
      <c r="N11" s="7">
        <f t="shared" si="0"/>
        <v>477.89182144779443</v>
      </c>
      <c r="O11" s="65">
        <f t="shared" si="11"/>
        <v>7.9443513353827794E-3</v>
      </c>
      <c r="P11" s="7">
        <f t="shared" si="1"/>
        <v>4962.7809250890068</v>
      </c>
      <c r="Q11" s="65">
        <f t="shared" si="2"/>
        <v>8.249999999999999E-2</v>
      </c>
      <c r="R11" s="7">
        <f t="shared" si="12"/>
        <v>2818.848172137612</v>
      </c>
      <c r="S11" s="7">
        <f t="shared" si="33"/>
        <v>29825.188307083197</v>
      </c>
      <c r="T11" s="7">
        <f t="shared" si="3"/>
        <v>721381.15182786237</v>
      </c>
      <c r="U11" s="7">
        <f t="shared" si="4"/>
        <v>32644.036479220809</v>
      </c>
      <c r="W11">
        <v>6</v>
      </c>
      <c r="X11" s="160">
        <v>45017</v>
      </c>
      <c r="Y11" s="7">
        <f t="shared" si="34"/>
        <v>721737.77322358242</v>
      </c>
      <c r="Z11" s="7">
        <f t="shared" si="35"/>
        <v>5313.9230440344518</v>
      </c>
      <c r="AA11" s="7">
        <f t="shared" si="36"/>
        <v>502.33788921056839</v>
      </c>
      <c r="AB11" s="65">
        <f t="shared" si="13"/>
        <v>8.3521396470673977E-3</v>
      </c>
      <c r="AC11" s="7">
        <f t="shared" si="14"/>
        <v>4811.5851548238834</v>
      </c>
      <c r="AD11" s="65">
        <f t="shared" si="15"/>
        <v>0.08</v>
      </c>
      <c r="AE11" s="7">
        <f t="shared" si="37"/>
        <v>2964.5646656283079</v>
      </c>
      <c r="AF11" s="7">
        <f t="shared" si="38"/>
        <v>28918.973598578403</v>
      </c>
      <c r="AG11" s="7">
        <f t="shared" si="16"/>
        <v>721235.43533437187</v>
      </c>
      <c r="AH11" s="7">
        <f t="shared" si="5"/>
        <v>31883.538264206712</v>
      </c>
      <c r="AJ11">
        <v>6</v>
      </c>
      <c r="AK11" s="160">
        <v>45017</v>
      </c>
      <c r="AL11" s="7">
        <f t="shared" si="39"/>
        <v>721611.113065782</v>
      </c>
      <c r="AM11" s="7">
        <f t="shared" si="40"/>
        <v>5188.2574823386012</v>
      </c>
      <c r="AN11" s="7">
        <f t="shared" si="41"/>
        <v>527.85237712209255</v>
      </c>
      <c r="AO11" s="65">
        <f t="shared" si="17"/>
        <v>8.7778976941665851E-3</v>
      </c>
      <c r="AP11" s="7">
        <f t="shared" si="18"/>
        <v>4660.4051052165087</v>
      </c>
      <c r="AQ11" s="65">
        <f t="shared" si="19"/>
        <v>7.7499999999999999E-2</v>
      </c>
      <c r="AR11" s="7">
        <f t="shared" si="42"/>
        <v>3116.7393113400676</v>
      </c>
      <c r="AS11" s="7">
        <f t="shared" si="43"/>
        <v>28012.805582691544</v>
      </c>
      <c r="AT11" s="7">
        <f t="shared" si="20"/>
        <v>721083.26068865997</v>
      </c>
      <c r="AU11" s="7">
        <f t="shared" si="6"/>
        <v>31129.544894031613</v>
      </c>
      <c r="AW11">
        <v>6</v>
      </c>
      <c r="AX11" s="160">
        <v>45017</v>
      </c>
      <c r="AY11" s="7">
        <f t="shared" si="44"/>
        <v>721478.89070058218</v>
      </c>
      <c r="AZ11" s="7">
        <f t="shared" si="45"/>
        <v>5063.7114709392154</v>
      </c>
      <c r="BA11" s="7">
        <f t="shared" si="46"/>
        <v>554.46840406057709</v>
      </c>
      <c r="BB11" s="65">
        <f t="shared" si="21"/>
        <v>9.2221975368759826E-3</v>
      </c>
      <c r="BC11" s="7">
        <f t="shared" si="22"/>
        <v>4509.2430668786383</v>
      </c>
      <c r="BD11" s="65">
        <f t="shared" si="23"/>
        <v>7.4999999999999997E-2</v>
      </c>
      <c r="BE11" s="7">
        <f t="shared" si="47"/>
        <v>3275.5777034784405</v>
      </c>
      <c r="BF11" s="7">
        <f t="shared" si="48"/>
        <v>27106.691122156852</v>
      </c>
      <c r="BG11" s="7">
        <f t="shared" si="24"/>
        <v>720924.4222965216</v>
      </c>
      <c r="BH11" s="7">
        <f t="shared" si="7"/>
        <v>30382.268825635292</v>
      </c>
      <c r="BJ11">
        <v>6</v>
      </c>
      <c r="BK11" s="160">
        <v>45017</v>
      </c>
      <c r="BL11" s="7">
        <f t="shared" si="49"/>
        <v>721340.9329292936</v>
      </c>
      <c r="BM11" s="7">
        <f t="shared" si="50"/>
        <v>4940.32062016694</v>
      </c>
      <c r="BN11" s="7">
        <f t="shared" si="51"/>
        <v>582.21915038579118</v>
      </c>
      <c r="BO11" s="65">
        <f t="shared" si="25"/>
        <v>9.6856139526943063E-3</v>
      </c>
      <c r="BP11" s="7">
        <f t="shared" si="26"/>
        <v>4358.1014697811488</v>
      </c>
      <c r="BQ11" s="65">
        <f t="shared" si="27"/>
        <v>7.2499999999999995E-2</v>
      </c>
      <c r="BR11" s="7">
        <f t="shared" si="52"/>
        <v>3441.2862210921003</v>
      </c>
      <c r="BS11" s="7">
        <f t="shared" si="53"/>
        <v>26200.637499909535</v>
      </c>
      <c r="BT11" s="7">
        <f t="shared" si="28"/>
        <v>720758.71377890778</v>
      </c>
      <c r="BU11" s="7">
        <f t="shared" si="8"/>
        <v>29641.923721001636</v>
      </c>
      <c r="BW11">
        <v>6</v>
      </c>
      <c r="BX11" s="160">
        <v>45017</v>
      </c>
      <c r="BY11" s="7">
        <f t="shared" si="54"/>
        <v>721197.06619137549</v>
      </c>
      <c r="BZ11" s="7">
        <f t="shared" si="55"/>
        <v>4818.1206700876401</v>
      </c>
      <c r="CA11" s="7">
        <f t="shared" si="56"/>
        <v>611.13778397128317</v>
      </c>
      <c r="CB11" s="65">
        <f t="shared" si="29"/>
        <v>1.0168723295540076E-2</v>
      </c>
      <c r="CC11" s="7">
        <f t="shared" si="30"/>
        <v>4206.9828861163569</v>
      </c>
      <c r="CD11" s="65">
        <f t="shared" si="57"/>
        <v>6.9999999999999993E-2</v>
      </c>
      <c r="CE11" s="7">
        <f t="shared" si="58"/>
        <v>3614.071592595843</v>
      </c>
      <c r="CF11" s="7">
        <f t="shared" si="59"/>
        <v>25294.652427929999</v>
      </c>
      <c r="CG11" s="7">
        <f t="shared" si="31"/>
        <v>720585.92840740422</v>
      </c>
      <c r="CH11" s="7">
        <f t="shared" si="9"/>
        <v>28908.724020525842</v>
      </c>
    </row>
    <row r="12" spans="1:86" x14ac:dyDescent="0.3">
      <c r="A12" s="222">
        <f t="shared" si="66"/>
        <v>4</v>
      </c>
      <c r="B12" s="47">
        <f t="shared" si="60"/>
        <v>234996.1796225211</v>
      </c>
      <c r="C12" s="230">
        <f t="shared" si="61"/>
        <v>227686.58385415256</v>
      </c>
      <c r="D12" s="47">
        <f t="shared" si="62"/>
        <v>220381.27283005396</v>
      </c>
      <c r="E12" s="47">
        <f t="shared" si="63"/>
        <v>213080.77258127093</v>
      </c>
      <c r="F12" s="47">
        <f t="shared" si="64"/>
        <v>205785.63705134066</v>
      </c>
      <c r="G12" s="80">
        <f t="shared" si="65"/>
        <v>198496.448370842</v>
      </c>
      <c r="H12" s="47"/>
      <c r="J12">
        <v>7</v>
      </c>
      <c r="K12" s="160">
        <v>45047</v>
      </c>
      <c r="L12" s="7">
        <f t="shared" si="32"/>
        <v>721381.15182786237</v>
      </c>
      <c r="M12" s="7">
        <f t="shared" si="10"/>
        <v>5440.6727465368012</v>
      </c>
      <c r="N12" s="7">
        <f t="shared" si="0"/>
        <v>481.17732772024738</v>
      </c>
      <c r="O12" s="65">
        <f t="shared" si="11"/>
        <v>8.0042678104525859E-3</v>
      </c>
      <c r="P12" s="7">
        <f t="shared" si="1"/>
        <v>4959.4954188165539</v>
      </c>
      <c r="Q12" s="65">
        <f t="shared" si="2"/>
        <v>8.2500000000000004E-2</v>
      </c>
      <c r="R12" s="7">
        <f t="shared" si="12"/>
        <v>3300.0254998578594</v>
      </c>
      <c r="S12" s="7">
        <f t="shared" si="33"/>
        <v>34784.683725899755</v>
      </c>
      <c r="T12" s="7">
        <f t="shared" si="3"/>
        <v>720899.97450014215</v>
      </c>
      <c r="U12" s="7">
        <f t="shared" si="4"/>
        <v>38084.709225757615</v>
      </c>
      <c r="W12">
        <v>7</v>
      </c>
      <c r="X12" s="160">
        <v>45047</v>
      </c>
      <c r="Y12" s="7">
        <f t="shared" si="34"/>
        <v>721235.43533437187</v>
      </c>
      <c r="Z12" s="7">
        <f t="shared" si="35"/>
        <v>5313.9230440344518</v>
      </c>
      <c r="AA12" s="7">
        <f t="shared" si="36"/>
        <v>505.68680847197265</v>
      </c>
      <c r="AB12" s="65">
        <f t="shared" si="13"/>
        <v>8.4136765948699885E-3</v>
      </c>
      <c r="AC12" s="7">
        <f t="shared" si="14"/>
        <v>4808.2362355624791</v>
      </c>
      <c r="AD12" s="65">
        <f t="shared" si="15"/>
        <v>0.08</v>
      </c>
      <c r="AE12" s="7">
        <f t="shared" si="37"/>
        <v>3470.2514741002806</v>
      </c>
      <c r="AF12" s="7">
        <f t="shared" si="38"/>
        <v>33727.209834140886</v>
      </c>
      <c r="AG12" s="7">
        <f t="shared" si="16"/>
        <v>720729.74852589995</v>
      </c>
      <c r="AH12" s="7">
        <f t="shared" si="5"/>
        <v>37197.461308241167</v>
      </c>
      <c r="AJ12">
        <v>7</v>
      </c>
      <c r="AK12" s="160">
        <v>45047</v>
      </c>
      <c r="AL12" s="7">
        <f t="shared" si="39"/>
        <v>721083.26068865997</v>
      </c>
      <c r="AM12" s="7">
        <f t="shared" si="40"/>
        <v>5188.2574823386012</v>
      </c>
      <c r="AN12" s="7">
        <f t="shared" si="41"/>
        <v>531.26142372433878</v>
      </c>
      <c r="AO12" s="65">
        <f t="shared" si="17"/>
        <v>8.8410554401215542E-3</v>
      </c>
      <c r="AP12" s="7">
        <f t="shared" si="18"/>
        <v>4656.9960586142624</v>
      </c>
      <c r="AQ12" s="65">
        <f t="shared" si="19"/>
        <v>7.7499999999999999E-2</v>
      </c>
      <c r="AR12" s="7">
        <f t="shared" si="42"/>
        <v>3648.0007350644064</v>
      </c>
      <c r="AS12" s="7">
        <f t="shared" si="43"/>
        <v>32669.801641305807</v>
      </c>
      <c r="AT12" s="7">
        <f t="shared" si="20"/>
        <v>720551.99926493561</v>
      </c>
      <c r="AU12" s="7">
        <f t="shared" si="6"/>
        <v>36317.802376370215</v>
      </c>
      <c r="AW12">
        <v>7</v>
      </c>
      <c r="AX12" s="160">
        <v>45047</v>
      </c>
      <c r="AY12" s="7">
        <f t="shared" si="44"/>
        <v>720924.4222965216</v>
      </c>
      <c r="AZ12" s="7">
        <f t="shared" si="45"/>
        <v>5063.7114709392154</v>
      </c>
      <c r="BA12" s="7">
        <f t="shared" si="46"/>
        <v>557.93383158595589</v>
      </c>
      <c r="BB12" s="65">
        <f t="shared" si="21"/>
        <v>9.2869734634647774E-3</v>
      </c>
      <c r="BC12" s="7">
        <f t="shared" si="22"/>
        <v>4505.7776393532595</v>
      </c>
      <c r="BD12" s="65">
        <f t="shared" si="23"/>
        <v>7.4999999999999997E-2</v>
      </c>
      <c r="BE12" s="7">
        <f t="shared" si="47"/>
        <v>3833.5115350643964</v>
      </c>
      <c r="BF12" s="7">
        <f t="shared" si="48"/>
        <v>31612.46876151011</v>
      </c>
      <c r="BG12" s="7">
        <f t="shared" si="24"/>
        <v>720366.48846493568</v>
      </c>
      <c r="BH12" s="7">
        <f t="shared" si="7"/>
        <v>35445.980296574504</v>
      </c>
      <c r="BJ12">
        <v>7</v>
      </c>
      <c r="BK12" s="160">
        <v>45047</v>
      </c>
      <c r="BL12" s="7">
        <f t="shared" si="49"/>
        <v>720758.71377890778</v>
      </c>
      <c r="BM12" s="7">
        <f t="shared" si="50"/>
        <v>4940.32062016694</v>
      </c>
      <c r="BN12" s="7">
        <f t="shared" si="51"/>
        <v>585.73672441937197</v>
      </c>
      <c r="BO12" s="65">
        <f t="shared" si="25"/>
        <v>9.7520023811859952E-3</v>
      </c>
      <c r="BP12" s="7">
        <f t="shared" si="26"/>
        <v>4354.583895747568</v>
      </c>
      <c r="BQ12" s="65">
        <f t="shared" si="27"/>
        <v>7.2499999999999995E-2</v>
      </c>
      <c r="BR12" s="7">
        <f t="shared" si="52"/>
        <v>4027.0229455114722</v>
      </c>
      <c r="BS12" s="7">
        <f t="shared" si="53"/>
        <v>30555.221395657103</v>
      </c>
      <c r="BT12" s="7">
        <f t="shared" si="28"/>
        <v>720172.97705448838</v>
      </c>
      <c r="BU12" s="7">
        <f t="shared" si="8"/>
        <v>34582.244341168574</v>
      </c>
      <c r="BW12">
        <v>7</v>
      </c>
      <c r="BX12" s="160">
        <v>45047</v>
      </c>
      <c r="BY12" s="7">
        <f t="shared" si="54"/>
        <v>720585.92840740422</v>
      </c>
      <c r="BZ12" s="7">
        <f t="shared" si="55"/>
        <v>4818.1206700876401</v>
      </c>
      <c r="CA12" s="7">
        <f t="shared" si="56"/>
        <v>614.70275437778218</v>
      </c>
      <c r="CB12" s="65">
        <f t="shared" si="29"/>
        <v>1.0236715375272919E-2</v>
      </c>
      <c r="CC12" s="7">
        <f t="shared" si="30"/>
        <v>4203.4179157098579</v>
      </c>
      <c r="CD12" s="65">
        <f t="shared" si="57"/>
        <v>7.0000000000000007E-2</v>
      </c>
      <c r="CE12" s="7">
        <f t="shared" si="58"/>
        <v>4228.7743469736251</v>
      </c>
      <c r="CF12" s="7">
        <f t="shared" si="59"/>
        <v>29498.070343639858</v>
      </c>
      <c r="CG12" s="7">
        <f t="shared" si="31"/>
        <v>719971.22565302649</v>
      </c>
      <c r="CH12" s="7">
        <f t="shared" si="9"/>
        <v>33726.844690613485</v>
      </c>
    </row>
    <row r="13" spans="1:86" x14ac:dyDescent="0.3">
      <c r="A13" s="222">
        <f t="shared" si="66"/>
        <v>5</v>
      </c>
      <c r="B13" s="47">
        <f t="shared" si="60"/>
        <v>292286.88862243568</v>
      </c>
      <c r="C13" s="230">
        <f t="shared" si="61"/>
        <v>283131.28498929756</v>
      </c>
      <c r="D13" s="47">
        <f t="shared" si="62"/>
        <v>273982.76759881701</v>
      </c>
      <c r="E13" s="47">
        <f t="shared" si="63"/>
        <v>264842.16354582406</v>
      </c>
      <c r="F13" s="47">
        <f t="shared" si="64"/>
        <v>255710.34189643007</v>
      </c>
      <c r="G13" s="80">
        <f t="shared" si="65"/>
        <v>246588.21395538768</v>
      </c>
      <c r="H13" s="47"/>
      <c r="J13">
        <v>8</v>
      </c>
      <c r="K13" s="160">
        <v>45078</v>
      </c>
      <c r="L13" s="7">
        <f t="shared" si="32"/>
        <v>720899.97450014215</v>
      </c>
      <c r="M13" s="7">
        <f t="shared" si="10"/>
        <v>5440.6727465368012</v>
      </c>
      <c r="N13" s="7">
        <f t="shared" si="0"/>
        <v>484.48542184832422</v>
      </c>
      <c r="O13" s="65">
        <f t="shared" si="11"/>
        <v>8.0646764708392216E-3</v>
      </c>
      <c r="P13" s="7">
        <f t="shared" si="1"/>
        <v>4956.187324688477</v>
      </c>
      <c r="Q13" s="65">
        <f t="shared" si="2"/>
        <v>8.249999999999999E-2</v>
      </c>
      <c r="R13" s="7">
        <f t="shared" si="12"/>
        <v>3784.5109217061836</v>
      </c>
      <c r="S13" s="7">
        <f t="shared" si="33"/>
        <v>39740.871050588234</v>
      </c>
      <c r="T13" s="7">
        <f t="shared" si="3"/>
        <v>720415.48907829379</v>
      </c>
      <c r="U13" s="7">
        <f t="shared" si="4"/>
        <v>43525.381972294417</v>
      </c>
      <c r="W13">
        <v>8</v>
      </c>
      <c r="X13" s="160">
        <v>45078</v>
      </c>
      <c r="Y13" s="7">
        <f t="shared" si="34"/>
        <v>720729.74852589995</v>
      </c>
      <c r="Z13" s="7">
        <f t="shared" si="35"/>
        <v>5313.9230440344518</v>
      </c>
      <c r="AA13" s="7">
        <f t="shared" si="36"/>
        <v>509.05805386178508</v>
      </c>
      <c r="AB13" s="65">
        <f t="shared" si="13"/>
        <v>8.4757104293744865E-3</v>
      </c>
      <c r="AC13" s="7">
        <f t="shared" si="14"/>
        <v>4804.8649901726667</v>
      </c>
      <c r="AD13" s="65">
        <f t="shared" si="15"/>
        <v>0.08</v>
      </c>
      <c r="AE13" s="7">
        <f t="shared" si="37"/>
        <v>3979.3095279620657</v>
      </c>
      <c r="AF13" s="7">
        <f t="shared" si="38"/>
        <v>38532.074824313553</v>
      </c>
      <c r="AG13" s="7">
        <f t="shared" si="16"/>
        <v>720220.69047203811</v>
      </c>
      <c r="AH13" s="7">
        <f t="shared" si="5"/>
        <v>42511.384352275621</v>
      </c>
      <c r="AJ13">
        <v>8</v>
      </c>
      <c r="AK13" s="160">
        <v>45078</v>
      </c>
      <c r="AL13" s="7">
        <f t="shared" si="39"/>
        <v>720551.99926493561</v>
      </c>
      <c r="AM13" s="7">
        <f t="shared" si="40"/>
        <v>5188.2574823386012</v>
      </c>
      <c r="AN13" s="7">
        <f t="shared" si="41"/>
        <v>534.69248708589203</v>
      </c>
      <c r="AO13" s="65">
        <f t="shared" si="17"/>
        <v>8.9047145127294659E-3</v>
      </c>
      <c r="AP13" s="7">
        <f t="shared" si="18"/>
        <v>4653.5649952527092</v>
      </c>
      <c r="AQ13" s="65">
        <f t="shared" si="19"/>
        <v>7.7499999999999999E-2</v>
      </c>
      <c r="AR13" s="7">
        <f t="shared" si="42"/>
        <v>4182.6932221502984</v>
      </c>
      <c r="AS13" s="7">
        <f t="shared" si="43"/>
        <v>37323.366636558516</v>
      </c>
      <c r="AT13" s="7">
        <f t="shared" si="20"/>
        <v>720017.30677784968</v>
      </c>
      <c r="AU13" s="7">
        <f t="shared" si="6"/>
        <v>41506.059858708817</v>
      </c>
      <c r="AW13">
        <v>8</v>
      </c>
      <c r="AX13" s="160">
        <v>45078</v>
      </c>
      <c r="AY13" s="7">
        <f t="shared" si="44"/>
        <v>720366.48846493568</v>
      </c>
      <c r="AZ13" s="7">
        <f t="shared" si="45"/>
        <v>5063.7114709392154</v>
      </c>
      <c r="BA13" s="7">
        <f t="shared" si="46"/>
        <v>561.42091803336734</v>
      </c>
      <c r="BB13" s="65">
        <f t="shared" si="21"/>
        <v>9.3522548928625486E-3</v>
      </c>
      <c r="BC13" s="7">
        <f t="shared" si="22"/>
        <v>4502.290552905848</v>
      </c>
      <c r="BD13" s="65">
        <f t="shared" si="23"/>
        <v>7.5000000000000011E-2</v>
      </c>
      <c r="BE13" s="7">
        <f t="shared" si="47"/>
        <v>4394.9324530977638</v>
      </c>
      <c r="BF13" s="7">
        <f t="shared" si="48"/>
        <v>36114.759314415962</v>
      </c>
      <c r="BG13" s="7">
        <f t="shared" si="24"/>
        <v>719805.06754690234</v>
      </c>
      <c r="BH13" s="7">
        <f t="shared" si="7"/>
        <v>40509.691767513723</v>
      </c>
      <c r="BJ13">
        <v>8</v>
      </c>
      <c r="BK13" s="160">
        <v>45078</v>
      </c>
      <c r="BL13" s="7">
        <f t="shared" si="49"/>
        <v>720172.97705448838</v>
      </c>
      <c r="BM13" s="7">
        <f t="shared" si="50"/>
        <v>4940.32062016694</v>
      </c>
      <c r="BN13" s="7">
        <f t="shared" si="51"/>
        <v>589.27555046273937</v>
      </c>
      <c r="BO13" s="65">
        <f t="shared" si="25"/>
        <v>9.8189002237692342E-3</v>
      </c>
      <c r="BP13" s="7">
        <f t="shared" si="26"/>
        <v>4351.0450697042006</v>
      </c>
      <c r="BQ13" s="65">
        <f t="shared" si="27"/>
        <v>7.2499999999999995E-2</v>
      </c>
      <c r="BR13" s="7">
        <f t="shared" si="52"/>
        <v>4616.2984959742116</v>
      </c>
      <c r="BS13" s="7">
        <f t="shared" si="53"/>
        <v>34906.266465361303</v>
      </c>
      <c r="BT13" s="7">
        <f t="shared" si="28"/>
        <v>719583.70150402561</v>
      </c>
      <c r="BU13" s="7">
        <f t="shared" si="8"/>
        <v>39522.564961335513</v>
      </c>
      <c r="BW13">
        <v>8</v>
      </c>
      <c r="BX13" s="160">
        <v>45078</v>
      </c>
      <c r="BY13" s="7">
        <f t="shared" si="54"/>
        <v>719971.22565302649</v>
      </c>
      <c r="BZ13" s="7">
        <f t="shared" si="55"/>
        <v>4818.1206700876401</v>
      </c>
      <c r="CA13" s="7">
        <f t="shared" si="56"/>
        <v>618.28852044498581</v>
      </c>
      <c r="CB13" s="65">
        <f t="shared" si="29"/>
        <v>1.0305220515736927E-2</v>
      </c>
      <c r="CC13" s="7">
        <f t="shared" si="30"/>
        <v>4199.8321496426543</v>
      </c>
      <c r="CD13" s="65">
        <f t="shared" si="57"/>
        <v>6.9999999999999993E-2</v>
      </c>
      <c r="CE13" s="7">
        <f t="shared" si="58"/>
        <v>4847.0628674186109</v>
      </c>
      <c r="CF13" s="7">
        <f t="shared" si="59"/>
        <v>33697.902493282512</v>
      </c>
      <c r="CG13" s="7">
        <f t="shared" si="31"/>
        <v>719352.93713258149</v>
      </c>
      <c r="CH13" s="7">
        <f t="shared" si="9"/>
        <v>38544.965360701121</v>
      </c>
    </row>
    <row r="14" spans="1:86" x14ac:dyDescent="0.3">
      <c r="A14" s="222">
        <f t="shared" si="66"/>
        <v>6</v>
      </c>
      <c r="B14" s="47">
        <f t="shared" si="60"/>
        <v>348892.28640142345</v>
      </c>
      <c r="C14" s="230">
        <f t="shared" si="61"/>
        <v>337885.23307133437</v>
      </c>
      <c r="D14" s="47">
        <f t="shared" si="62"/>
        <v>326888.94495807745</v>
      </c>
      <c r="E14" s="47">
        <f t="shared" si="63"/>
        <v>315904.61683520529</v>
      </c>
      <c r="F14" s="47">
        <f t="shared" si="64"/>
        <v>304933.50134713133</v>
      </c>
      <c r="G14" s="80">
        <f t="shared" si="65"/>
        <v>293976.9091687703</v>
      </c>
      <c r="H14" s="47"/>
      <c r="J14">
        <v>9</v>
      </c>
      <c r="K14" s="160">
        <v>45108</v>
      </c>
      <c r="L14" s="7">
        <f t="shared" si="32"/>
        <v>720415.48907829379</v>
      </c>
      <c r="M14" s="7">
        <f t="shared" si="10"/>
        <v>5440.6727465368012</v>
      </c>
      <c r="N14" s="7">
        <f t="shared" si="0"/>
        <v>487.81625912353138</v>
      </c>
      <c r="O14" s="65">
        <f t="shared" si="11"/>
        <v>8.125581970720502E-3</v>
      </c>
      <c r="P14" s="7">
        <f t="shared" si="1"/>
        <v>4952.8564874132699</v>
      </c>
      <c r="Q14" s="65">
        <f t="shared" si="2"/>
        <v>8.2500000000000004E-2</v>
      </c>
      <c r="R14" s="7">
        <f t="shared" si="12"/>
        <v>4272.327180829715</v>
      </c>
      <c r="S14" s="7">
        <f t="shared" si="33"/>
        <v>44693.727538001505</v>
      </c>
      <c r="T14" s="7">
        <f t="shared" si="3"/>
        <v>719927.67281917029</v>
      </c>
      <c r="U14" s="7">
        <f t="shared" si="4"/>
        <v>48966.054718831219</v>
      </c>
      <c r="W14">
        <v>9</v>
      </c>
      <c r="X14" s="160">
        <v>45108</v>
      </c>
      <c r="Y14" s="7">
        <f t="shared" si="34"/>
        <v>720220.69047203811</v>
      </c>
      <c r="Z14" s="7">
        <f t="shared" si="35"/>
        <v>5313.9230440344518</v>
      </c>
      <c r="AA14" s="7">
        <f t="shared" si="36"/>
        <v>512.45177422086363</v>
      </c>
      <c r="AB14" s="65">
        <f t="shared" si="13"/>
        <v>8.538245807156673E-3</v>
      </c>
      <c r="AC14" s="7">
        <f t="shared" si="14"/>
        <v>4801.4712698135882</v>
      </c>
      <c r="AD14" s="65">
        <f t="shared" si="15"/>
        <v>8.0000000000000016E-2</v>
      </c>
      <c r="AE14" s="7">
        <f t="shared" si="37"/>
        <v>4491.7613021829293</v>
      </c>
      <c r="AF14" s="7">
        <f t="shared" si="38"/>
        <v>43333.546094127145</v>
      </c>
      <c r="AG14" s="7">
        <f t="shared" si="16"/>
        <v>719708.2386978172</v>
      </c>
      <c r="AH14" s="7">
        <f t="shared" si="5"/>
        <v>47825.307396310076</v>
      </c>
      <c r="AJ14">
        <v>9</v>
      </c>
      <c r="AK14" s="160">
        <v>45108</v>
      </c>
      <c r="AL14" s="7">
        <f t="shared" si="39"/>
        <v>720017.30677784968</v>
      </c>
      <c r="AM14" s="7">
        <f t="shared" si="40"/>
        <v>5188.2574823386012</v>
      </c>
      <c r="AN14" s="7">
        <f t="shared" si="41"/>
        <v>538.14570939832174</v>
      </c>
      <c r="AO14" s="65">
        <f t="shared" si="17"/>
        <v>8.96887956996331E-3</v>
      </c>
      <c r="AP14" s="7">
        <f t="shared" si="18"/>
        <v>4650.1117729402795</v>
      </c>
      <c r="AQ14" s="65">
        <f t="shared" si="19"/>
        <v>7.7500000000000013E-2</v>
      </c>
      <c r="AR14" s="7">
        <f t="shared" si="42"/>
        <v>4720.8389315486202</v>
      </c>
      <c r="AS14" s="7">
        <f t="shared" si="43"/>
        <v>41973.478409498799</v>
      </c>
      <c r="AT14" s="7">
        <f t="shared" si="20"/>
        <v>719479.16106845136</v>
      </c>
      <c r="AU14" s="7">
        <f t="shared" si="6"/>
        <v>46694.317341047419</v>
      </c>
      <c r="AW14">
        <v>9</v>
      </c>
      <c r="AX14" s="160">
        <v>45108</v>
      </c>
      <c r="AY14" s="7">
        <f t="shared" si="44"/>
        <v>719805.06754690234</v>
      </c>
      <c r="AZ14" s="7">
        <f t="shared" si="45"/>
        <v>5063.7114709392154</v>
      </c>
      <c r="BA14" s="7">
        <f t="shared" si="46"/>
        <v>564.92979877107609</v>
      </c>
      <c r="BB14" s="65">
        <f t="shared" si="21"/>
        <v>9.4180464835518611E-3</v>
      </c>
      <c r="BC14" s="7">
        <f t="shared" si="22"/>
        <v>4498.7816721681393</v>
      </c>
      <c r="BD14" s="65">
        <f t="shared" si="23"/>
        <v>7.4999999999999997E-2</v>
      </c>
      <c r="BE14" s="7">
        <f t="shared" si="47"/>
        <v>4959.8622518688398</v>
      </c>
      <c r="BF14" s="7">
        <f t="shared" si="48"/>
        <v>40613.540986584099</v>
      </c>
      <c r="BG14" s="7">
        <f t="shared" si="24"/>
        <v>719240.1377481313</v>
      </c>
      <c r="BH14" s="7">
        <f t="shared" si="7"/>
        <v>45573.403238452942</v>
      </c>
      <c r="BJ14">
        <v>9</v>
      </c>
      <c r="BK14" s="160">
        <v>45108</v>
      </c>
      <c r="BL14" s="7">
        <f t="shared" si="49"/>
        <v>719583.70150402561</v>
      </c>
      <c r="BM14" s="7">
        <f t="shared" si="50"/>
        <v>4940.32062016694</v>
      </c>
      <c r="BN14" s="7">
        <f t="shared" si="51"/>
        <v>592.83575691345231</v>
      </c>
      <c r="BO14" s="65">
        <f t="shared" si="25"/>
        <v>9.8863121386603969E-3</v>
      </c>
      <c r="BP14" s="7">
        <f t="shared" si="26"/>
        <v>4347.4848632534877</v>
      </c>
      <c r="BQ14" s="65">
        <f t="shared" si="27"/>
        <v>7.2499999999999995E-2</v>
      </c>
      <c r="BR14" s="7">
        <f t="shared" si="52"/>
        <v>5209.1342528876639</v>
      </c>
      <c r="BS14" s="7">
        <f t="shared" si="53"/>
        <v>39253.751328614788</v>
      </c>
      <c r="BT14" s="7">
        <f t="shared" si="28"/>
        <v>718990.8657471122</v>
      </c>
      <c r="BU14" s="7">
        <f t="shared" si="8"/>
        <v>44462.885581502451</v>
      </c>
      <c r="BW14">
        <v>9</v>
      </c>
      <c r="BX14" s="160">
        <v>45108</v>
      </c>
      <c r="BY14" s="7">
        <f t="shared" si="54"/>
        <v>719352.93713258149</v>
      </c>
      <c r="BZ14" s="7">
        <f t="shared" si="55"/>
        <v>4818.1206700876401</v>
      </c>
      <c r="CA14" s="7">
        <f t="shared" si="56"/>
        <v>621.89520348091446</v>
      </c>
      <c r="CB14" s="65">
        <f t="shared" si="29"/>
        <v>1.0374243374216656E-2</v>
      </c>
      <c r="CC14" s="7">
        <f t="shared" si="30"/>
        <v>4196.2254666067256</v>
      </c>
      <c r="CD14" s="65">
        <f t="shared" si="57"/>
        <v>7.0000000000000007E-2</v>
      </c>
      <c r="CE14" s="7">
        <f t="shared" si="58"/>
        <v>5468.9580708995254</v>
      </c>
      <c r="CF14" s="7">
        <f t="shared" si="59"/>
        <v>37894.127959889236</v>
      </c>
      <c r="CG14" s="7">
        <f t="shared" si="31"/>
        <v>718731.04192910052</v>
      </c>
      <c r="CH14" s="7">
        <f t="shared" si="9"/>
        <v>43363.086030788763</v>
      </c>
    </row>
    <row r="15" spans="1:86" x14ac:dyDescent="0.3">
      <c r="A15" s="222">
        <f t="shared" si="66"/>
        <v>7</v>
      </c>
      <c r="B15" s="47">
        <f t="shared" si="60"/>
        <v>404753.64717534318</v>
      </c>
      <c r="C15" s="230">
        <f t="shared" si="61"/>
        <v>391891.09593752923</v>
      </c>
      <c r="D15" s="47">
        <f t="shared" si="62"/>
        <v>379043.96188227448</v>
      </c>
      <c r="E15" s="47">
        <f t="shared" si="63"/>
        <v>366213.87210125255</v>
      </c>
      <c r="F15" s="47">
        <f t="shared" si="64"/>
        <v>353402.5287551175</v>
      </c>
      <c r="G15" s="80">
        <f t="shared" si="65"/>
        <v>340611.70899701107</v>
      </c>
      <c r="H15" s="47"/>
      <c r="J15">
        <v>10</v>
      </c>
      <c r="K15" s="160">
        <v>45139</v>
      </c>
      <c r="L15" s="7">
        <f t="shared" si="32"/>
        <v>719927.67281917029</v>
      </c>
      <c r="M15" s="7">
        <f t="shared" si="10"/>
        <v>5440.6727465368012</v>
      </c>
      <c r="N15" s="7">
        <f t="shared" si="0"/>
        <v>491.16999590500563</v>
      </c>
      <c r="O15" s="65">
        <f t="shared" si="11"/>
        <v>8.1869890176322173E-3</v>
      </c>
      <c r="P15" s="7">
        <f t="shared" si="1"/>
        <v>4949.5027506317956</v>
      </c>
      <c r="Q15" s="65">
        <f t="shared" si="2"/>
        <v>8.2500000000000004E-2</v>
      </c>
      <c r="R15" s="7">
        <f t="shared" si="12"/>
        <v>4763.4971767347206</v>
      </c>
      <c r="S15" s="7">
        <f t="shared" si="33"/>
        <v>49643.230288633298</v>
      </c>
      <c r="T15" s="7">
        <f t="shared" si="3"/>
        <v>719436.50282326527</v>
      </c>
      <c r="U15" s="7">
        <f t="shared" si="4"/>
        <v>54406.727465368022</v>
      </c>
      <c r="W15">
        <v>10</v>
      </c>
      <c r="X15" s="160">
        <v>45139</v>
      </c>
      <c r="Y15" s="7">
        <f t="shared" si="34"/>
        <v>719708.2386978172</v>
      </c>
      <c r="Z15" s="7">
        <f t="shared" si="35"/>
        <v>5313.9230440344518</v>
      </c>
      <c r="AA15" s="7">
        <f t="shared" si="36"/>
        <v>515.86811938233677</v>
      </c>
      <c r="AB15" s="65">
        <f t="shared" si="13"/>
        <v>8.6012874380714185E-3</v>
      </c>
      <c r="AC15" s="7">
        <f t="shared" si="14"/>
        <v>4798.054924652115</v>
      </c>
      <c r="AD15" s="65">
        <f t="shared" si="15"/>
        <v>0.08</v>
      </c>
      <c r="AE15" s="7">
        <f t="shared" si="37"/>
        <v>5007.6294215652661</v>
      </c>
      <c r="AF15" s="7">
        <f t="shared" si="38"/>
        <v>48131.601018779256</v>
      </c>
      <c r="AG15" s="7">
        <f t="shared" si="16"/>
        <v>719192.3705784349</v>
      </c>
      <c r="AH15" s="7">
        <f t="shared" si="5"/>
        <v>53139.230440344523</v>
      </c>
      <c r="AJ15">
        <v>10</v>
      </c>
      <c r="AK15" s="160">
        <v>45139</v>
      </c>
      <c r="AL15" s="7">
        <f t="shared" si="39"/>
        <v>719479.16106845136</v>
      </c>
      <c r="AM15" s="7">
        <f t="shared" si="40"/>
        <v>5188.2574823386012</v>
      </c>
      <c r="AN15" s="7">
        <f t="shared" si="41"/>
        <v>541.62123377151966</v>
      </c>
      <c r="AO15" s="65">
        <f t="shared" si="17"/>
        <v>9.0335553230010465E-3</v>
      </c>
      <c r="AP15" s="7">
        <f t="shared" si="18"/>
        <v>4646.6362485670816</v>
      </c>
      <c r="AQ15" s="65">
        <f t="shared" si="19"/>
        <v>7.7499999999999999E-2</v>
      </c>
      <c r="AR15" s="7">
        <f t="shared" si="42"/>
        <v>5262.4601653201398</v>
      </c>
      <c r="AS15" s="7">
        <f t="shared" si="43"/>
        <v>46620.114658065882</v>
      </c>
      <c r="AT15" s="7">
        <f t="shared" si="20"/>
        <v>718937.5398346798</v>
      </c>
      <c r="AU15" s="7">
        <f t="shared" si="6"/>
        <v>51882.574823386021</v>
      </c>
      <c r="AW15">
        <v>10</v>
      </c>
      <c r="AX15" s="160">
        <v>45139</v>
      </c>
      <c r="AY15" s="7">
        <f t="shared" si="44"/>
        <v>719240.1377481313</v>
      </c>
      <c r="AZ15" s="7">
        <f t="shared" si="45"/>
        <v>5063.7114709392154</v>
      </c>
      <c r="BA15" s="7">
        <f t="shared" si="46"/>
        <v>568.46061001339513</v>
      </c>
      <c r="BB15" s="65">
        <f t="shared" si="21"/>
        <v>9.4843529471509459E-3</v>
      </c>
      <c r="BC15" s="7">
        <f t="shared" si="22"/>
        <v>4495.2508609258202</v>
      </c>
      <c r="BD15" s="65">
        <f t="shared" si="23"/>
        <v>7.4999999999999997E-2</v>
      </c>
      <c r="BE15" s="7">
        <f t="shared" si="47"/>
        <v>5528.322861882235</v>
      </c>
      <c r="BF15" s="7">
        <f t="shared" si="48"/>
        <v>45108.791847509921</v>
      </c>
      <c r="BG15" s="7">
        <f t="shared" si="24"/>
        <v>718671.67713811796</v>
      </c>
      <c r="BH15" s="7">
        <f t="shared" si="7"/>
        <v>50637.114709392154</v>
      </c>
      <c r="BJ15">
        <v>10</v>
      </c>
      <c r="BK15" s="160">
        <v>45139</v>
      </c>
      <c r="BL15" s="7">
        <f t="shared" si="49"/>
        <v>718990.8657471122</v>
      </c>
      <c r="BM15" s="7">
        <f t="shared" si="50"/>
        <v>4940.32062016694</v>
      </c>
      <c r="BN15" s="7">
        <f t="shared" si="51"/>
        <v>596.4174729448041</v>
      </c>
      <c r="BO15" s="65">
        <f t="shared" si="25"/>
        <v>9.9542428371474697E-3</v>
      </c>
      <c r="BP15" s="7">
        <f t="shared" si="26"/>
        <v>4343.9031472221359</v>
      </c>
      <c r="BQ15" s="65">
        <f t="shared" si="27"/>
        <v>7.2499999999999995E-2</v>
      </c>
      <c r="BR15" s="7">
        <f t="shared" si="52"/>
        <v>5805.551725832468</v>
      </c>
      <c r="BS15" s="7">
        <f t="shared" si="53"/>
        <v>43597.654475836927</v>
      </c>
      <c r="BT15" s="7">
        <f t="shared" si="28"/>
        <v>718394.44827416737</v>
      </c>
      <c r="BU15" s="7">
        <f t="shared" si="8"/>
        <v>49403.206201669396</v>
      </c>
      <c r="BW15">
        <v>10</v>
      </c>
      <c r="BX15" s="160">
        <v>45139</v>
      </c>
      <c r="BY15" s="7">
        <f t="shared" si="54"/>
        <v>718731.04192910052</v>
      </c>
      <c r="BZ15" s="7">
        <f t="shared" si="55"/>
        <v>4818.1206700876401</v>
      </c>
      <c r="CA15" s="7">
        <f t="shared" si="56"/>
        <v>625.52292550122002</v>
      </c>
      <c r="CB15" s="65">
        <f t="shared" si="29"/>
        <v>1.0443788661009439E-2</v>
      </c>
      <c r="CC15" s="7">
        <f t="shared" si="30"/>
        <v>4192.59774458642</v>
      </c>
      <c r="CD15" s="65">
        <f t="shared" si="57"/>
        <v>7.0000000000000007E-2</v>
      </c>
      <c r="CE15" s="7">
        <f t="shared" si="58"/>
        <v>6094.4809964007454</v>
      </c>
      <c r="CF15" s="7">
        <f t="shared" si="59"/>
        <v>42086.725704475655</v>
      </c>
      <c r="CG15" s="7">
        <f t="shared" si="31"/>
        <v>718105.5190035993</v>
      </c>
      <c r="CH15" s="7">
        <f t="shared" si="9"/>
        <v>48181.206700876399</v>
      </c>
    </row>
    <row r="16" spans="1:86" x14ac:dyDescent="0.3">
      <c r="A16" s="222">
        <f t="shared" si="66"/>
        <v>8</v>
      </c>
      <c r="B16" s="47">
        <f t="shared" si="60"/>
        <v>459807.21282201807</v>
      </c>
      <c r="C16" s="230">
        <f t="shared" si="61"/>
        <v>445086.78288391704</v>
      </c>
      <c r="D16" s="47">
        <f t="shared" si="62"/>
        <v>430387.49042505992</v>
      </c>
      <c r="E16" s="47">
        <f t="shared" si="63"/>
        <v>415711.45662396128</v>
      </c>
      <c r="F16" s="47">
        <f t="shared" si="64"/>
        <v>401060.89566643577</v>
      </c>
      <c r="G16" s="80">
        <f t="shared" si="65"/>
        <v>386438.11428176094</v>
      </c>
      <c r="H16" s="47"/>
      <c r="J16">
        <v>11</v>
      </c>
      <c r="K16" s="160">
        <v>45170</v>
      </c>
      <c r="L16" s="7">
        <f t="shared" si="32"/>
        <v>719436.50282326527</v>
      </c>
      <c r="M16" s="7">
        <f t="shared" si="10"/>
        <v>5440.6727465368012</v>
      </c>
      <c r="N16" s="7">
        <f t="shared" si="0"/>
        <v>494.54678962685284</v>
      </c>
      <c r="O16" s="65">
        <f t="shared" si="11"/>
        <v>8.2489023732232013E-3</v>
      </c>
      <c r="P16" s="7">
        <f t="shared" si="1"/>
        <v>4946.1259569099484</v>
      </c>
      <c r="Q16" s="65">
        <f t="shared" si="2"/>
        <v>8.249999999999999E-2</v>
      </c>
      <c r="R16" s="7">
        <f t="shared" si="12"/>
        <v>5258.0439663615734</v>
      </c>
      <c r="S16" s="7">
        <f t="shared" si="33"/>
        <v>54589.356245543247</v>
      </c>
      <c r="T16" s="7">
        <f t="shared" si="3"/>
        <v>718941.95603363845</v>
      </c>
      <c r="U16" s="7">
        <f t="shared" si="4"/>
        <v>59847.400211904824</v>
      </c>
      <c r="W16">
        <v>11</v>
      </c>
      <c r="X16" s="160">
        <v>45170</v>
      </c>
      <c r="Y16" s="7">
        <f t="shared" si="34"/>
        <v>719192.3705784349</v>
      </c>
      <c r="Z16" s="7">
        <f t="shared" si="35"/>
        <v>5313.9230440344518</v>
      </c>
      <c r="AA16" s="7">
        <f t="shared" si="36"/>
        <v>519.30724017821922</v>
      </c>
      <c r="AB16" s="65">
        <f t="shared" si="13"/>
        <v>8.6648400860072881E-3</v>
      </c>
      <c r="AC16" s="7">
        <f t="shared" si="14"/>
        <v>4794.6158038562326</v>
      </c>
      <c r="AD16" s="65">
        <f t="shared" si="15"/>
        <v>7.9999999999999988E-2</v>
      </c>
      <c r="AE16" s="7">
        <f t="shared" si="37"/>
        <v>5526.9366617434853</v>
      </c>
      <c r="AF16" s="7">
        <f t="shared" si="38"/>
        <v>52926.216822635492</v>
      </c>
      <c r="AG16" s="7">
        <f t="shared" si="16"/>
        <v>718673.06333825667</v>
      </c>
      <c r="AH16" s="7">
        <f t="shared" si="5"/>
        <v>58453.153484378978</v>
      </c>
      <c r="AJ16">
        <v>11</v>
      </c>
      <c r="AK16" s="160">
        <v>45170</v>
      </c>
      <c r="AL16" s="7">
        <f t="shared" si="39"/>
        <v>718937.5398346798</v>
      </c>
      <c r="AM16" s="7">
        <f t="shared" si="40"/>
        <v>5188.2574823386012</v>
      </c>
      <c r="AN16" s="7">
        <f t="shared" si="41"/>
        <v>545.11920423962783</v>
      </c>
      <c r="AO16" s="65">
        <f t="shared" si="17"/>
        <v>9.0987465369797502E-3</v>
      </c>
      <c r="AP16" s="7">
        <f t="shared" si="18"/>
        <v>4643.1382780989734</v>
      </c>
      <c r="AQ16" s="65">
        <f t="shared" si="19"/>
        <v>7.7499999999999999E-2</v>
      </c>
      <c r="AR16" s="7">
        <f t="shared" si="42"/>
        <v>5807.5793695597677</v>
      </c>
      <c r="AS16" s="7">
        <f t="shared" si="43"/>
        <v>51263.252936164856</v>
      </c>
      <c r="AT16" s="7">
        <f t="shared" si="20"/>
        <v>718392.42063044023</v>
      </c>
      <c r="AU16" s="7">
        <f t="shared" si="6"/>
        <v>57070.832305724623</v>
      </c>
      <c r="AW16">
        <v>11</v>
      </c>
      <c r="AX16" s="160">
        <v>45170</v>
      </c>
      <c r="AY16" s="7">
        <f t="shared" si="44"/>
        <v>718671.67713811796</v>
      </c>
      <c r="AZ16" s="7">
        <f t="shared" si="45"/>
        <v>5063.7114709392154</v>
      </c>
      <c r="BA16" s="7">
        <f t="shared" si="46"/>
        <v>572.01348882597813</v>
      </c>
      <c r="BB16" s="65">
        <f t="shared" si="21"/>
        <v>9.5511790491676057E-3</v>
      </c>
      <c r="BC16" s="7">
        <f t="shared" si="22"/>
        <v>4491.6979821132372</v>
      </c>
      <c r="BD16" s="65">
        <f t="shared" si="23"/>
        <v>7.5000000000000011E-2</v>
      </c>
      <c r="BE16" s="7">
        <f t="shared" si="47"/>
        <v>6100.3363507082131</v>
      </c>
      <c r="BF16" s="7">
        <f t="shared" si="48"/>
        <v>49600.489829623155</v>
      </c>
      <c r="BG16" s="7">
        <f t="shared" si="24"/>
        <v>718099.66364929196</v>
      </c>
      <c r="BH16" s="7">
        <f t="shared" si="7"/>
        <v>55700.826180331365</v>
      </c>
      <c r="BJ16">
        <v>11</v>
      </c>
      <c r="BK16" s="160">
        <v>45170</v>
      </c>
      <c r="BL16" s="7">
        <f t="shared" si="49"/>
        <v>718394.44827416737</v>
      </c>
      <c r="BM16" s="7">
        <f t="shared" si="50"/>
        <v>4940.32062016694</v>
      </c>
      <c r="BN16" s="7">
        <f t="shared" si="51"/>
        <v>600.02082851051182</v>
      </c>
      <c r="BO16" s="65">
        <f t="shared" si="25"/>
        <v>1.0022697084343621E-2</v>
      </c>
      <c r="BP16" s="7">
        <f t="shared" si="26"/>
        <v>4340.2997916564282</v>
      </c>
      <c r="BQ16" s="65">
        <f t="shared" si="27"/>
        <v>7.2500000000000009E-2</v>
      </c>
      <c r="BR16" s="7">
        <f t="shared" si="52"/>
        <v>6405.5725543429799</v>
      </c>
      <c r="BS16" s="7">
        <f t="shared" si="53"/>
        <v>47937.954267493355</v>
      </c>
      <c r="BT16" s="7">
        <f t="shared" si="28"/>
        <v>717794.42744565685</v>
      </c>
      <c r="BU16" s="7">
        <f t="shared" si="8"/>
        <v>54343.526821836334</v>
      </c>
      <c r="BW16">
        <v>11</v>
      </c>
      <c r="BX16" s="160">
        <v>45170</v>
      </c>
      <c r="BY16" s="7">
        <f t="shared" si="54"/>
        <v>718105.5190035993</v>
      </c>
      <c r="BZ16" s="7">
        <f t="shared" si="55"/>
        <v>4818.1206700876401</v>
      </c>
      <c r="CA16" s="7">
        <f t="shared" si="56"/>
        <v>629.17180923331034</v>
      </c>
      <c r="CB16" s="65">
        <f t="shared" si="29"/>
        <v>1.0513861140178594E-2</v>
      </c>
      <c r="CC16" s="7">
        <f t="shared" si="30"/>
        <v>4188.9488608543297</v>
      </c>
      <c r="CD16" s="65">
        <f t="shared" si="57"/>
        <v>7.0000000000000007E-2</v>
      </c>
      <c r="CE16" s="7">
        <f t="shared" si="58"/>
        <v>6723.6528056340558</v>
      </c>
      <c r="CF16" s="7">
        <f t="shared" si="59"/>
        <v>46275.674565329988</v>
      </c>
      <c r="CG16" s="7">
        <f t="shared" si="31"/>
        <v>717476.34719436604</v>
      </c>
      <c r="CH16" s="7">
        <f t="shared" si="9"/>
        <v>52999.327370964042</v>
      </c>
    </row>
    <row r="17" spans="1:86" x14ac:dyDescent="0.3">
      <c r="A17" s="222">
        <f t="shared" si="66"/>
        <v>9</v>
      </c>
      <c r="B17" s="47">
        <f t="shared" si="60"/>
        <v>513983.76164942828</v>
      </c>
      <c r="C17" s="230">
        <f t="shared" si="61"/>
        <v>497405.04970872676</v>
      </c>
      <c r="D17" s="47">
        <f t="shared" si="62"/>
        <v>480854.35752186476</v>
      </c>
      <c r="E17" s="47">
        <f t="shared" si="63"/>
        <v>464334.35829411069</v>
      </c>
      <c r="F17" s="47">
        <f t="shared" si="64"/>
        <v>447847.83635046898</v>
      </c>
      <c r="G17" s="80">
        <f t="shared" si="65"/>
        <v>431397.68611610722</v>
      </c>
      <c r="H17" s="47"/>
      <c r="J17">
        <v>12</v>
      </c>
      <c r="K17" s="160">
        <v>45200</v>
      </c>
      <c r="L17" s="7">
        <f t="shared" si="32"/>
        <v>718941.95603363845</v>
      </c>
      <c r="M17" s="7">
        <f t="shared" si="10"/>
        <v>5440.6727465368012</v>
      </c>
      <c r="N17" s="7">
        <f t="shared" si="0"/>
        <v>497.94679880553667</v>
      </c>
      <c r="O17" s="65">
        <f t="shared" si="11"/>
        <v>8.3113268540233303E-3</v>
      </c>
      <c r="P17" s="7">
        <f t="shared" si="1"/>
        <v>4942.7259477312646</v>
      </c>
      <c r="Q17" s="65">
        <f t="shared" si="2"/>
        <v>8.2500000000000004E-2</v>
      </c>
      <c r="R17" s="7">
        <f t="shared" si="12"/>
        <v>5755.9907651671101</v>
      </c>
      <c r="S17" s="7">
        <f t="shared" si="33"/>
        <v>59532.082193274509</v>
      </c>
      <c r="T17" s="7">
        <f t="shared" si="3"/>
        <v>718444.00923483295</v>
      </c>
      <c r="U17" s="7">
        <f t="shared" si="4"/>
        <v>65288.072958441619</v>
      </c>
      <c r="W17">
        <v>12</v>
      </c>
      <c r="X17" s="160">
        <v>45200</v>
      </c>
      <c r="Y17" s="7">
        <f t="shared" si="34"/>
        <v>718673.06333825667</v>
      </c>
      <c r="Z17" s="7">
        <f t="shared" si="35"/>
        <v>5313.9230440344518</v>
      </c>
      <c r="AA17" s="7">
        <f t="shared" si="36"/>
        <v>522.76928844607392</v>
      </c>
      <c r="AB17" s="65">
        <f t="shared" si="13"/>
        <v>8.7289085696541195E-3</v>
      </c>
      <c r="AC17" s="7">
        <f t="shared" si="14"/>
        <v>4791.1537555883779</v>
      </c>
      <c r="AD17" s="65">
        <f t="shared" si="15"/>
        <v>0.08</v>
      </c>
      <c r="AE17" s="7">
        <f t="shared" si="37"/>
        <v>6049.7059501895592</v>
      </c>
      <c r="AF17" s="7">
        <f t="shared" si="38"/>
        <v>57717.370578223869</v>
      </c>
      <c r="AG17" s="7">
        <f t="shared" si="16"/>
        <v>718150.29404981062</v>
      </c>
      <c r="AH17" s="7">
        <f t="shared" si="5"/>
        <v>63767.076528413425</v>
      </c>
      <c r="AJ17">
        <v>12</v>
      </c>
      <c r="AK17" s="160">
        <v>45200</v>
      </c>
      <c r="AL17" s="7">
        <f t="shared" si="39"/>
        <v>718392.42063044023</v>
      </c>
      <c r="AM17" s="7">
        <f t="shared" si="40"/>
        <v>5188.2574823386012</v>
      </c>
      <c r="AN17" s="7">
        <f t="shared" si="41"/>
        <v>548.6397657670077</v>
      </c>
      <c r="AO17" s="65">
        <f t="shared" si="17"/>
        <v>9.1644580317627091E-3</v>
      </c>
      <c r="AP17" s="7">
        <f t="shared" si="18"/>
        <v>4639.6177165715935</v>
      </c>
      <c r="AQ17" s="65">
        <f t="shared" si="19"/>
        <v>7.7500000000000013E-2</v>
      </c>
      <c r="AR17" s="7">
        <f t="shared" si="42"/>
        <v>6356.2191353267754</v>
      </c>
      <c r="AS17" s="7">
        <f t="shared" si="43"/>
        <v>55902.870652736448</v>
      </c>
      <c r="AT17" s="7">
        <f t="shared" si="20"/>
        <v>717843.7808646732</v>
      </c>
      <c r="AU17" s="7">
        <f t="shared" si="6"/>
        <v>62259.089788063226</v>
      </c>
      <c r="AW17">
        <v>12</v>
      </c>
      <c r="AX17" s="160">
        <v>45200</v>
      </c>
      <c r="AY17" s="7">
        <f t="shared" si="44"/>
        <v>718099.66364929196</v>
      </c>
      <c r="AZ17" s="7">
        <f t="shared" si="45"/>
        <v>5063.7114709392154</v>
      </c>
      <c r="BA17" s="7">
        <f t="shared" si="46"/>
        <v>575.58857313114095</v>
      </c>
      <c r="BB17" s="65">
        <f t="shared" si="21"/>
        <v>9.6185296097659606E-3</v>
      </c>
      <c r="BC17" s="7">
        <f t="shared" si="22"/>
        <v>4488.1228978080744</v>
      </c>
      <c r="BD17" s="65">
        <f t="shared" si="23"/>
        <v>7.4999999999999997E-2</v>
      </c>
      <c r="BE17" s="7">
        <f t="shared" si="47"/>
        <v>6675.9249238393541</v>
      </c>
      <c r="BF17" s="7">
        <f t="shared" si="48"/>
        <v>54088.612727431231</v>
      </c>
      <c r="BG17" s="7">
        <f t="shared" si="24"/>
        <v>717524.07507616084</v>
      </c>
      <c r="BH17" s="7">
        <f t="shared" si="7"/>
        <v>60764.537651270584</v>
      </c>
      <c r="BJ17">
        <v>12</v>
      </c>
      <c r="BK17" s="160">
        <v>45200</v>
      </c>
      <c r="BL17" s="7">
        <f t="shared" si="49"/>
        <v>717794.42744565685</v>
      </c>
      <c r="BM17" s="7">
        <f t="shared" si="50"/>
        <v>4940.32062016694</v>
      </c>
      <c r="BN17" s="7">
        <f t="shared" si="51"/>
        <v>603.64595434943021</v>
      </c>
      <c r="BO17" s="65">
        <f t="shared" si="25"/>
        <v>1.0091679699953613E-2</v>
      </c>
      <c r="BP17" s="7">
        <f t="shared" si="26"/>
        <v>4336.6746658175098</v>
      </c>
      <c r="BQ17" s="65">
        <f t="shared" si="27"/>
        <v>7.2499999999999995E-2</v>
      </c>
      <c r="BR17" s="7">
        <f t="shared" si="52"/>
        <v>7009.2185086924101</v>
      </c>
      <c r="BS17" s="7">
        <f t="shared" si="53"/>
        <v>52274.628933310865</v>
      </c>
      <c r="BT17" s="7">
        <f t="shared" si="28"/>
        <v>717190.78149130743</v>
      </c>
      <c r="BU17" s="7">
        <f t="shared" si="8"/>
        <v>59283.847442003273</v>
      </c>
      <c r="BW17">
        <v>12</v>
      </c>
      <c r="BX17" s="160">
        <v>45200</v>
      </c>
      <c r="BY17" s="7">
        <f t="shared" si="54"/>
        <v>717476.34719436604</v>
      </c>
      <c r="BZ17" s="7">
        <f t="shared" si="55"/>
        <v>4818.1206700876401</v>
      </c>
      <c r="CA17" s="7">
        <f t="shared" si="56"/>
        <v>632.84197812050479</v>
      </c>
      <c r="CB17" s="65">
        <f t="shared" si="29"/>
        <v>1.0584465630319652E-2</v>
      </c>
      <c r="CC17" s="7">
        <f t="shared" si="30"/>
        <v>4185.2786919671353</v>
      </c>
      <c r="CD17" s="65">
        <f t="shared" si="57"/>
        <v>7.0000000000000007E-2</v>
      </c>
      <c r="CE17" s="7">
        <f t="shared" si="58"/>
        <v>7356.4947837545606</v>
      </c>
      <c r="CF17" s="7">
        <f t="shared" si="59"/>
        <v>50460.953257297122</v>
      </c>
      <c r="CG17" s="7">
        <f t="shared" si="31"/>
        <v>716843.50521624554</v>
      </c>
      <c r="CH17" s="7">
        <f t="shared" si="9"/>
        <v>57817.448041051684</v>
      </c>
    </row>
    <row r="18" spans="1:86" x14ac:dyDescent="0.3">
      <c r="A18" s="222">
        <f t="shared" si="66"/>
        <v>10</v>
      </c>
      <c r="B18" s="47">
        <f t="shared" si="60"/>
        <v>567208.14021072513</v>
      </c>
      <c r="C18" s="230">
        <f t="shared" si="61"/>
        <v>548773.07097460434</v>
      </c>
      <c r="D18" s="47">
        <f t="shared" si="62"/>
        <v>530374.15586393059</v>
      </c>
      <c r="E18" s="47">
        <f t="shared" si="63"/>
        <v>512014.67320868175</v>
      </c>
      <c r="F18" s="47">
        <f t="shared" si="64"/>
        <v>493698.03018089163</v>
      </c>
      <c r="G18" s="80">
        <f t="shared" si="65"/>
        <v>475427.76103983127</v>
      </c>
      <c r="H18" s="47"/>
      <c r="J18">
        <v>13</v>
      </c>
      <c r="K18" s="160">
        <v>45231</v>
      </c>
      <c r="L18" s="7">
        <f t="shared" si="32"/>
        <v>718444.00923483295</v>
      </c>
      <c r="M18" s="7">
        <f t="shared" si="10"/>
        <v>5440.6727465368012</v>
      </c>
      <c r="N18" s="7">
        <f t="shared" si="0"/>
        <v>501.37018304732464</v>
      </c>
      <c r="O18" s="65">
        <f t="shared" si="11"/>
        <v>8.3742673322248305E-3</v>
      </c>
      <c r="P18" s="7">
        <f t="shared" si="1"/>
        <v>4939.3025634894766</v>
      </c>
      <c r="Q18" s="65">
        <f t="shared" si="2"/>
        <v>8.2500000000000004E-2</v>
      </c>
      <c r="R18" s="7">
        <f t="shared" si="12"/>
        <v>6257.3609482144348</v>
      </c>
      <c r="S18" s="7">
        <f t="shared" si="33"/>
        <v>64471.38475676399</v>
      </c>
      <c r="T18" s="7">
        <f t="shared" si="3"/>
        <v>717942.63905178558</v>
      </c>
      <c r="U18" s="7">
        <f t="shared" si="4"/>
        <v>70728.745704978428</v>
      </c>
      <c r="W18">
        <v>13</v>
      </c>
      <c r="X18" s="160">
        <v>45231</v>
      </c>
      <c r="Y18" s="7">
        <f t="shared" si="34"/>
        <v>718150.29404981062</v>
      </c>
      <c r="Z18" s="7">
        <f t="shared" si="35"/>
        <v>5313.9230440344518</v>
      </c>
      <c r="AA18" s="7">
        <f t="shared" si="36"/>
        <v>526.25441703571414</v>
      </c>
      <c r="AB18" s="65">
        <f t="shared" si="13"/>
        <v>8.7934977632837391E-3</v>
      </c>
      <c r="AC18" s="7">
        <f t="shared" si="14"/>
        <v>4787.6686269987376</v>
      </c>
      <c r="AD18" s="65">
        <f t="shared" si="15"/>
        <v>0.08</v>
      </c>
      <c r="AE18" s="7">
        <f t="shared" si="37"/>
        <v>6575.9603672252733</v>
      </c>
      <c r="AF18" s="7">
        <f t="shared" si="38"/>
        <v>62505.039205222609</v>
      </c>
      <c r="AG18" s="7">
        <f t="shared" si="16"/>
        <v>717624.03963277489</v>
      </c>
      <c r="AH18" s="7">
        <f t="shared" si="5"/>
        <v>69080.999572447879</v>
      </c>
      <c r="AJ18">
        <v>13</v>
      </c>
      <c r="AK18" s="160">
        <v>45231</v>
      </c>
      <c r="AL18" s="7">
        <f t="shared" si="39"/>
        <v>717843.7808646732</v>
      </c>
      <c r="AM18" s="7">
        <f t="shared" si="40"/>
        <v>5188.2574823386012</v>
      </c>
      <c r="AN18" s="7">
        <f t="shared" si="41"/>
        <v>552.18306425425362</v>
      </c>
      <c r="AO18" s="65">
        <f t="shared" si="17"/>
        <v>9.2306946827198384E-3</v>
      </c>
      <c r="AP18" s="7">
        <f t="shared" si="18"/>
        <v>4636.0744180843476</v>
      </c>
      <c r="AQ18" s="65">
        <f t="shared" si="19"/>
        <v>7.7499999999999999E-2</v>
      </c>
      <c r="AR18" s="7">
        <f t="shared" si="42"/>
        <v>6908.402199581029</v>
      </c>
      <c r="AS18" s="7">
        <f t="shared" si="43"/>
        <v>60538.945070820795</v>
      </c>
      <c r="AT18" s="7">
        <f t="shared" si="20"/>
        <v>717291.59780041897</v>
      </c>
      <c r="AU18" s="7">
        <f t="shared" si="6"/>
        <v>67447.34727040182</v>
      </c>
      <c r="AW18">
        <v>13</v>
      </c>
      <c r="AX18" s="160">
        <v>45231</v>
      </c>
      <c r="AY18" s="7">
        <f t="shared" si="44"/>
        <v>717524.07507616084</v>
      </c>
      <c r="AZ18" s="7">
        <f t="shared" si="45"/>
        <v>5063.7114709392154</v>
      </c>
      <c r="BA18" s="7">
        <f t="shared" si="46"/>
        <v>579.18600171321032</v>
      </c>
      <c r="BB18" s="65">
        <f t="shared" si="21"/>
        <v>9.6864095045463092E-3</v>
      </c>
      <c r="BC18" s="7">
        <f t="shared" si="22"/>
        <v>4484.525469226005</v>
      </c>
      <c r="BD18" s="65">
        <f t="shared" si="23"/>
        <v>7.4999999999999997E-2</v>
      </c>
      <c r="BE18" s="7">
        <f t="shared" si="47"/>
        <v>7255.1109255525644</v>
      </c>
      <c r="BF18" s="7">
        <f t="shared" si="48"/>
        <v>58573.138196657237</v>
      </c>
      <c r="BG18" s="7">
        <f t="shared" si="24"/>
        <v>716944.88907444768</v>
      </c>
      <c r="BH18" s="7">
        <f t="shared" si="7"/>
        <v>65828.249122209803</v>
      </c>
      <c r="BJ18">
        <v>13</v>
      </c>
      <c r="BK18" s="160">
        <v>45231</v>
      </c>
      <c r="BL18" s="7">
        <f t="shared" si="49"/>
        <v>717190.78149130743</v>
      </c>
      <c r="BM18" s="7">
        <f t="shared" si="50"/>
        <v>4940.32062016694</v>
      </c>
      <c r="BN18" s="7">
        <f t="shared" si="51"/>
        <v>607.29298199029108</v>
      </c>
      <c r="BO18" s="65">
        <f t="shared" si="25"/>
        <v>1.0161195559053376E-2</v>
      </c>
      <c r="BP18" s="7">
        <f t="shared" si="26"/>
        <v>4333.0276381766489</v>
      </c>
      <c r="BQ18" s="65">
        <f t="shared" si="27"/>
        <v>7.2499999999999995E-2</v>
      </c>
      <c r="BR18" s="7">
        <f t="shared" si="52"/>
        <v>7616.5114906827012</v>
      </c>
      <c r="BS18" s="7">
        <f t="shared" si="53"/>
        <v>56607.656571487518</v>
      </c>
      <c r="BT18" s="7">
        <f t="shared" si="28"/>
        <v>716583.48850931716</v>
      </c>
      <c r="BU18" s="7">
        <f t="shared" si="8"/>
        <v>64224.168062170218</v>
      </c>
      <c r="BW18">
        <v>13</v>
      </c>
      <c r="BX18" s="160">
        <v>45231</v>
      </c>
      <c r="BY18" s="7">
        <f t="shared" si="54"/>
        <v>716843.50521624554</v>
      </c>
      <c r="BZ18" s="7">
        <f t="shared" si="55"/>
        <v>4818.1206700876401</v>
      </c>
      <c r="CA18" s="7">
        <f t="shared" si="56"/>
        <v>636.53355632620787</v>
      </c>
      <c r="CB18" s="65">
        <f t="shared" si="29"/>
        <v>1.0655607005339704E-2</v>
      </c>
      <c r="CC18" s="7">
        <f t="shared" si="30"/>
        <v>4181.5871137614322</v>
      </c>
      <c r="CD18" s="65">
        <f t="shared" si="57"/>
        <v>6.9999999999999993E-2</v>
      </c>
      <c r="CE18" s="7">
        <f t="shared" si="58"/>
        <v>7993.0283400807684</v>
      </c>
      <c r="CF18" s="7">
        <f t="shared" si="59"/>
        <v>54642.540371058552</v>
      </c>
      <c r="CG18" s="7">
        <f t="shared" si="31"/>
        <v>716206.97165991936</v>
      </c>
      <c r="CH18" s="7">
        <f t="shared" si="9"/>
        <v>62635.56871113932</v>
      </c>
    </row>
    <row r="19" spans="1:86" x14ac:dyDescent="0.3">
      <c r="A19" s="222">
        <f t="shared" si="66"/>
        <v>11</v>
      </c>
      <c r="B19" s="47">
        <f t="shared" si="60"/>
        <v>619398.75499947555</v>
      </c>
      <c r="C19" s="230">
        <f t="shared" si="61"/>
        <v>599111.97676881251</v>
      </c>
      <c r="D19" s="47">
        <f t="shared" si="62"/>
        <v>578870.82352046738</v>
      </c>
      <c r="E19" s="47">
        <f t="shared" si="63"/>
        <v>558679.22590819164</v>
      </c>
      <c r="F19" s="47">
        <f t="shared" si="64"/>
        <v>538541.26020844223</v>
      </c>
      <c r="G19" s="80">
        <f t="shared" si="65"/>
        <v>518461.14564610866</v>
      </c>
      <c r="H19" s="47"/>
      <c r="J19">
        <v>14</v>
      </c>
      <c r="K19" s="160">
        <v>45261</v>
      </c>
      <c r="L19" s="7">
        <f t="shared" si="32"/>
        <v>717942.63905178558</v>
      </c>
      <c r="M19" s="7">
        <f t="shared" si="10"/>
        <v>5440.6727465368012</v>
      </c>
      <c r="N19" s="7">
        <f t="shared" si="0"/>
        <v>504.81710305577508</v>
      </c>
      <c r="O19" s="65">
        <f t="shared" si="11"/>
        <v>8.4377287364768815E-3</v>
      </c>
      <c r="P19" s="7">
        <f t="shared" si="1"/>
        <v>4935.8556434810262</v>
      </c>
      <c r="Q19" s="65">
        <f t="shared" si="2"/>
        <v>8.2500000000000004E-2</v>
      </c>
      <c r="R19" s="7">
        <f t="shared" si="12"/>
        <v>6762.1780512702098</v>
      </c>
      <c r="S19" s="7">
        <f t="shared" si="33"/>
        <v>69407.24040024502</v>
      </c>
      <c r="T19" s="7">
        <f t="shared" si="3"/>
        <v>717437.8219487298</v>
      </c>
      <c r="U19" s="7">
        <f t="shared" si="4"/>
        <v>76169.41845151523</v>
      </c>
      <c r="W19">
        <v>14</v>
      </c>
      <c r="X19" s="160">
        <v>45261</v>
      </c>
      <c r="Y19" s="7">
        <f t="shared" si="34"/>
        <v>717624.03963277489</v>
      </c>
      <c r="Z19" s="7">
        <f t="shared" si="35"/>
        <v>5313.9230440344518</v>
      </c>
      <c r="AA19" s="7">
        <f t="shared" si="36"/>
        <v>529.76277981595194</v>
      </c>
      <c r="AB19" s="65">
        <f t="shared" si="13"/>
        <v>8.8586125975441514E-3</v>
      </c>
      <c r="AC19" s="7">
        <f t="shared" si="14"/>
        <v>4784.1602642184998</v>
      </c>
      <c r="AD19" s="65">
        <f t="shared" si="15"/>
        <v>0.08</v>
      </c>
      <c r="AE19" s="7">
        <f t="shared" si="37"/>
        <v>7105.7231470412253</v>
      </c>
      <c r="AF19" s="7">
        <f t="shared" si="38"/>
        <v>67289.199469441111</v>
      </c>
      <c r="AG19" s="7">
        <f t="shared" si="16"/>
        <v>717094.27685295895</v>
      </c>
      <c r="AH19" s="7">
        <f t="shared" si="5"/>
        <v>74394.922616482334</v>
      </c>
      <c r="AJ19">
        <v>14</v>
      </c>
      <c r="AK19" s="160">
        <v>45261</v>
      </c>
      <c r="AL19" s="7">
        <f t="shared" si="39"/>
        <v>717291.59780041897</v>
      </c>
      <c r="AM19" s="7">
        <f t="shared" si="40"/>
        <v>5188.2574823386012</v>
      </c>
      <c r="AN19" s="7">
        <f t="shared" si="41"/>
        <v>555.74924654422921</v>
      </c>
      <c r="AO19" s="65">
        <f t="shared" si="17"/>
        <v>9.2974614215212761E-3</v>
      </c>
      <c r="AP19" s="7">
        <f t="shared" si="18"/>
        <v>4632.508235794372</v>
      </c>
      <c r="AQ19" s="65">
        <f t="shared" si="19"/>
        <v>7.7499999999999986E-2</v>
      </c>
      <c r="AR19" s="7">
        <f t="shared" si="42"/>
        <v>7464.1514461252582</v>
      </c>
      <c r="AS19" s="7">
        <f t="shared" si="43"/>
        <v>65171.453306615163</v>
      </c>
      <c r="AT19" s="7">
        <f t="shared" si="20"/>
        <v>716735.84855387476</v>
      </c>
      <c r="AU19" s="7">
        <f t="shared" si="6"/>
        <v>72635.604752740415</v>
      </c>
      <c r="AW19">
        <v>14</v>
      </c>
      <c r="AX19" s="160">
        <v>45261</v>
      </c>
      <c r="AY19" s="7">
        <f t="shared" si="44"/>
        <v>716944.88907444768</v>
      </c>
      <c r="AZ19" s="7">
        <f t="shared" si="45"/>
        <v>5063.7114709392154</v>
      </c>
      <c r="BA19" s="7">
        <f t="shared" si="46"/>
        <v>582.80591422391808</v>
      </c>
      <c r="BB19" s="65">
        <f t="shared" si="21"/>
        <v>9.7548236653386515E-3</v>
      </c>
      <c r="BC19" s="7">
        <f t="shared" si="22"/>
        <v>4480.9055567152973</v>
      </c>
      <c r="BD19" s="65">
        <f t="shared" si="23"/>
        <v>7.4999999999999983E-2</v>
      </c>
      <c r="BE19" s="7">
        <f t="shared" si="47"/>
        <v>7837.9168397764824</v>
      </c>
      <c r="BF19" s="7">
        <f t="shared" si="48"/>
        <v>63054.043753372534</v>
      </c>
      <c r="BG19" s="7">
        <f t="shared" si="24"/>
        <v>716362.08316022379</v>
      </c>
      <c r="BH19" s="7">
        <f t="shared" si="7"/>
        <v>70891.960593149022</v>
      </c>
      <c r="BJ19">
        <v>14</v>
      </c>
      <c r="BK19" s="160">
        <v>45261</v>
      </c>
      <c r="BL19" s="7">
        <f t="shared" si="49"/>
        <v>716583.48850931716</v>
      </c>
      <c r="BM19" s="7">
        <f t="shared" si="50"/>
        <v>4940.32062016694</v>
      </c>
      <c r="BN19" s="7">
        <f t="shared" si="51"/>
        <v>610.96204375648267</v>
      </c>
      <c r="BO19" s="65">
        <f t="shared" si="25"/>
        <v>1.0231249592883225E-2</v>
      </c>
      <c r="BP19" s="7">
        <f t="shared" si="26"/>
        <v>4329.3585764104573</v>
      </c>
      <c r="BQ19" s="65">
        <f t="shared" si="27"/>
        <v>7.2499999999999981E-2</v>
      </c>
      <c r="BR19" s="7">
        <f t="shared" si="52"/>
        <v>8227.4735344391847</v>
      </c>
      <c r="BS19" s="7">
        <f t="shared" si="53"/>
        <v>60937.015147897975</v>
      </c>
      <c r="BT19" s="7">
        <f t="shared" si="28"/>
        <v>715972.52646556066</v>
      </c>
      <c r="BU19" s="7">
        <f t="shared" si="8"/>
        <v>69164.488682337163</v>
      </c>
      <c r="BW19">
        <v>14</v>
      </c>
      <c r="BX19" s="160">
        <v>45261</v>
      </c>
      <c r="BY19" s="7">
        <f t="shared" si="54"/>
        <v>716206.97165991936</v>
      </c>
      <c r="BZ19" s="7">
        <f t="shared" si="55"/>
        <v>4818.1206700876401</v>
      </c>
      <c r="CA19" s="7">
        <f t="shared" si="56"/>
        <v>640.2466687381102</v>
      </c>
      <c r="CB19" s="65">
        <f t="shared" si="29"/>
        <v>1.0727290195250243E-2</v>
      </c>
      <c r="CC19" s="7">
        <f t="shared" si="30"/>
        <v>4177.8740013495299</v>
      </c>
      <c r="CD19" s="65">
        <f t="shared" si="57"/>
        <v>7.0000000000000007E-2</v>
      </c>
      <c r="CE19" s="7">
        <f t="shared" si="58"/>
        <v>8633.2750088188786</v>
      </c>
      <c r="CF19" s="7">
        <f t="shared" si="59"/>
        <v>58820.414372408079</v>
      </c>
      <c r="CG19" s="7">
        <f t="shared" si="31"/>
        <v>715566.72499118128</v>
      </c>
      <c r="CH19" s="7">
        <f t="shared" si="9"/>
        <v>67453.689381226955</v>
      </c>
    </row>
    <row r="20" spans="1:86" x14ac:dyDescent="0.3">
      <c r="A20" s="222">
        <f t="shared" si="66"/>
        <v>12</v>
      </c>
      <c r="B20" s="47">
        <f t="shared" si="60"/>
        <v>670467.02058718249</v>
      </c>
      <c r="C20" s="230">
        <f t="shared" si="61"/>
        <v>648336.35101475473</v>
      </c>
      <c r="D20" s="47">
        <f t="shared" si="62"/>
        <v>626262.18979900703</v>
      </c>
      <c r="E20" s="47">
        <f t="shared" si="63"/>
        <v>604249.16013206553</v>
      </c>
      <c r="F20" s="47">
        <f t="shared" si="64"/>
        <v>582302.04614089266</v>
      </c>
      <c r="G20" s="80">
        <f t="shared" si="65"/>
        <v>560425.7891113027</v>
      </c>
      <c r="H20" s="47"/>
      <c r="J20">
        <v>15</v>
      </c>
      <c r="K20" s="160">
        <v>45292</v>
      </c>
      <c r="L20" s="7">
        <f t="shared" si="32"/>
        <v>717437.8219487298</v>
      </c>
      <c r="M20" s="7">
        <f t="shared" si="10"/>
        <v>5440.6727465368012</v>
      </c>
      <c r="N20" s="7">
        <f t="shared" si="0"/>
        <v>508.28772063928409</v>
      </c>
      <c r="O20" s="65">
        <f t="shared" si="11"/>
        <v>8.501716052694102E-3</v>
      </c>
      <c r="P20" s="7">
        <f t="shared" si="1"/>
        <v>4932.3850258975172</v>
      </c>
      <c r="Q20" s="65">
        <f t="shared" si="2"/>
        <v>8.2500000000000004E-2</v>
      </c>
      <c r="R20" s="7">
        <f t="shared" si="12"/>
        <v>7270.4657719094939</v>
      </c>
      <c r="S20" s="7">
        <f t="shared" si="33"/>
        <v>74339.625426142535</v>
      </c>
      <c r="T20" s="7">
        <f t="shared" si="3"/>
        <v>716929.53422809055</v>
      </c>
      <c r="U20" s="7">
        <f t="shared" si="4"/>
        <v>81610.091198052032</v>
      </c>
      <c r="W20">
        <v>15</v>
      </c>
      <c r="X20" s="160">
        <v>45292</v>
      </c>
      <c r="Y20" s="7">
        <f t="shared" si="34"/>
        <v>717094.27685295895</v>
      </c>
      <c r="Z20" s="7">
        <f t="shared" si="35"/>
        <v>5313.9230440344518</v>
      </c>
      <c r="AA20" s="7">
        <f t="shared" si="36"/>
        <v>533.29453168139207</v>
      </c>
      <c r="AB20" s="65">
        <f t="shared" si="13"/>
        <v>8.9242580602674881E-3</v>
      </c>
      <c r="AC20" s="7">
        <f t="shared" si="14"/>
        <v>4780.6285123530597</v>
      </c>
      <c r="AD20" s="65">
        <f t="shared" si="15"/>
        <v>0.08</v>
      </c>
      <c r="AE20" s="7">
        <f t="shared" si="37"/>
        <v>7639.0176787226173</v>
      </c>
      <c r="AF20" s="7">
        <f t="shared" si="38"/>
        <v>72069.827981794166</v>
      </c>
      <c r="AG20" s="7">
        <f t="shared" si="16"/>
        <v>716560.98232127761</v>
      </c>
      <c r="AH20" s="7">
        <f t="shared" si="5"/>
        <v>79708.845660516788</v>
      </c>
      <c r="AJ20">
        <v>15</v>
      </c>
      <c r="AK20" s="160">
        <v>45292</v>
      </c>
      <c r="AL20" s="7">
        <f t="shared" si="39"/>
        <v>716735.84855387476</v>
      </c>
      <c r="AM20" s="7">
        <f t="shared" si="40"/>
        <v>5188.2574823386012</v>
      </c>
      <c r="AN20" s="7">
        <f t="shared" si="41"/>
        <v>559.33846042816003</v>
      </c>
      <c r="AO20" s="65">
        <f t="shared" si="17"/>
        <v>9.3647632369450208E-3</v>
      </c>
      <c r="AP20" s="7">
        <f t="shared" si="18"/>
        <v>4628.9190219104412</v>
      </c>
      <c r="AQ20" s="65">
        <f t="shared" si="19"/>
        <v>7.7499999999999999E-2</v>
      </c>
      <c r="AR20" s="7">
        <f t="shared" si="42"/>
        <v>8023.4899065534182</v>
      </c>
      <c r="AS20" s="7">
        <f t="shared" si="43"/>
        <v>69800.372328525598</v>
      </c>
      <c r="AT20" s="7">
        <f t="shared" si="20"/>
        <v>716176.51009344659</v>
      </c>
      <c r="AU20" s="7">
        <f t="shared" si="6"/>
        <v>77823.86223507901</v>
      </c>
      <c r="AW20">
        <v>15</v>
      </c>
      <c r="AX20" s="160">
        <v>45292</v>
      </c>
      <c r="AY20" s="7">
        <f t="shared" si="44"/>
        <v>716362.08316022379</v>
      </c>
      <c r="AZ20" s="7">
        <f t="shared" si="45"/>
        <v>5063.7114709392154</v>
      </c>
      <c r="BA20" s="7">
        <f t="shared" si="46"/>
        <v>586.44845118781723</v>
      </c>
      <c r="BB20" s="65">
        <f t="shared" si="21"/>
        <v>9.8237770810097498E-3</v>
      </c>
      <c r="BC20" s="7">
        <f t="shared" si="22"/>
        <v>4477.2630197513981</v>
      </c>
      <c r="BD20" s="65">
        <f t="shared" si="23"/>
        <v>7.4999999999999997E-2</v>
      </c>
      <c r="BE20" s="7">
        <f t="shared" si="47"/>
        <v>8424.3652909642988</v>
      </c>
      <c r="BF20" s="7">
        <f t="shared" si="48"/>
        <v>67531.306773123928</v>
      </c>
      <c r="BG20" s="7">
        <f t="shared" si="24"/>
        <v>715775.63470903598</v>
      </c>
      <c r="BH20" s="7">
        <f t="shared" si="7"/>
        <v>75955.672064088227</v>
      </c>
      <c r="BJ20">
        <v>15</v>
      </c>
      <c r="BK20" s="160">
        <v>45292</v>
      </c>
      <c r="BL20" s="7">
        <f t="shared" si="49"/>
        <v>715972.52646556066</v>
      </c>
      <c r="BM20" s="7">
        <f t="shared" si="50"/>
        <v>4940.32062016694</v>
      </c>
      <c r="BN20" s="7">
        <f t="shared" si="51"/>
        <v>614.65327277084452</v>
      </c>
      <c r="BO20" s="65">
        <f t="shared" si="25"/>
        <v>1.0301846789654607E-2</v>
      </c>
      <c r="BP20" s="7">
        <f t="shared" si="26"/>
        <v>4325.6673473960955</v>
      </c>
      <c r="BQ20" s="65">
        <f t="shared" si="27"/>
        <v>7.2499999999999995E-2</v>
      </c>
      <c r="BR20" s="7">
        <f t="shared" si="52"/>
        <v>8842.1268072100283</v>
      </c>
      <c r="BS20" s="7">
        <f t="shared" si="53"/>
        <v>65262.682495294073</v>
      </c>
      <c r="BT20" s="7">
        <f t="shared" si="28"/>
        <v>715357.87319278985</v>
      </c>
      <c r="BU20" s="7">
        <f t="shared" si="8"/>
        <v>74104.809302504102</v>
      </c>
      <c r="BW20">
        <v>15</v>
      </c>
      <c r="BX20" s="160">
        <v>45292</v>
      </c>
      <c r="BY20" s="7">
        <f t="shared" si="54"/>
        <v>715566.72499118128</v>
      </c>
      <c r="BZ20" s="7">
        <f t="shared" si="55"/>
        <v>4818.1206700876401</v>
      </c>
      <c r="CA20" s="7">
        <f t="shared" si="56"/>
        <v>643.98144097241584</v>
      </c>
      <c r="CB20" s="65">
        <f t="shared" si="29"/>
        <v>1.0799520186973798E-2</v>
      </c>
      <c r="CC20" s="7">
        <f t="shared" si="30"/>
        <v>4174.1392291152242</v>
      </c>
      <c r="CD20" s="65">
        <f t="shared" si="57"/>
        <v>7.0000000000000007E-2</v>
      </c>
      <c r="CE20" s="7">
        <f t="shared" si="58"/>
        <v>9277.2564497912936</v>
      </c>
      <c r="CF20" s="7">
        <f t="shared" si="59"/>
        <v>62994.553601523301</v>
      </c>
      <c r="CG20" s="7">
        <f t="shared" si="31"/>
        <v>714922.74355020886</v>
      </c>
      <c r="CH20" s="7">
        <f t="shared" si="9"/>
        <v>72271.810051314591</v>
      </c>
    </row>
    <row r="21" spans="1:86" x14ac:dyDescent="0.3">
      <c r="A21" s="222">
        <f t="shared" si="66"/>
        <v>13</v>
      </c>
      <c r="B21" s="47">
        <f t="shared" si="60"/>
        <v>720316.76047052979</v>
      </c>
      <c r="C21" s="230">
        <f t="shared" si="61"/>
        <v>696353.68814360315</v>
      </c>
      <c r="D21" s="47">
        <f t="shared" si="62"/>
        <v>672459.48463243991</v>
      </c>
      <c r="E21" s="47">
        <f t="shared" si="63"/>
        <v>648639.49780328374</v>
      </c>
      <c r="F21" s="47">
        <f t="shared" si="64"/>
        <v>624899.2498118208</v>
      </c>
      <c r="G21" s="80">
        <f t="shared" si="65"/>
        <v>601244.43205190974</v>
      </c>
      <c r="H21" s="47"/>
      <c r="J21">
        <v>16</v>
      </c>
      <c r="K21" s="160">
        <v>45323</v>
      </c>
      <c r="L21" s="7">
        <f t="shared" si="32"/>
        <v>716929.53422809055</v>
      </c>
      <c r="M21" s="7">
        <f t="shared" si="10"/>
        <v>5440.6727465368012</v>
      </c>
      <c r="N21" s="7">
        <f t="shared" si="0"/>
        <v>511.78219871867896</v>
      </c>
      <c r="O21" s="65">
        <f t="shared" si="11"/>
        <v>8.5662343248789491E-3</v>
      </c>
      <c r="P21" s="7">
        <f t="shared" si="1"/>
        <v>4928.8905478181223</v>
      </c>
      <c r="Q21" s="65">
        <f t="shared" si="2"/>
        <v>8.2500000000000004E-2</v>
      </c>
      <c r="R21" s="7">
        <f t="shared" si="12"/>
        <v>7782.2479706281729</v>
      </c>
      <c r="S21" s="7">
        <f t="shared" si="33"/>
        <v>79268.515973960661</v>
      </c>
      <c r="T21" s="7">
        <f t="shared" si="3"/>
        <v>716417.75202937191</v>
      </c>
      <c r="U21" s="7">
        <f t="shared" si="4"/>
        <v>87050.763944588834</v>
      </c>
      <c r="W21">
        <v>16</v>
      </c>
      <c r="X21" s="160">
        <v>45323</v>
      </c>
      <c r="Y21" s="7">
        <f t="shared" si="34"/>
        <v>716560.98232127761</v>
      </c>
      <c r="Z21" s="7">
        <f t="shared" si="35"/>
        <v>5313.9230440344518</v>
      </c>
      <c r="AA21" s="7">
        <f t="shared" si="36"/>
        <v>536.84982855926773</v>
      </c>
      <c r="AB21" s="65">
        <f t="shared" si="13"/>
        <v>8.9904391972919148E-3</v>
      </c>
      <c r="AC21" s="7">
        <f t="shared" si="14"/>
        <v>4777.073215475184</v>
      </c>
      <c r="AD21" s="65">
        <f t="shared" si="15"/>
        <v>7.9999999999999988E-2</v>
      </c>
      <c r="AE21" s="7">
        <f t="shared" si="37"/>
        <v>8175.8675072818851</v>
      </c>
      <c r="AF21" s="7">
        <f t="shared" si="38"/>
        <v>76846.901197269355</v>
      </c>
      <c r="AG21" s="7">
        <f t="shared" si="16"/>
        <v>716024.13249271829</v>
      </c>
      <c r="AH21" s="7">
        <f t="shared" si="5"/>
        <v>85022.768704551243</v>
      </c>
      <c r="AJ21">
        <v>16</v>
      </c>
      <c r="AK21" s="160">
        <v>45323</v>
      </c>
      <c r="AL21" s="7">
        <f t="shared" si="39"/>
        <v>716176.51009344659</v>
      </c>
      <c r="AM21" s="7">
        <f t="shared" si="40"/>
        <v>5188.2574823386012</v>
      </c>
      <c r="AN21" s="7">
        <f t="shared" si="41"/>
        <v>562.95085465175907</v>
      </c>
      <c r="AO21" s="65">
        <f t="shared" si="17"/>
        <v>9.4326051756984663E-3</v>
      </c>
      <c r="AP21" s="7">
        <f t="shared" si="18"/>
        <v>4625.3066276868421</v>
      </c>
      <c r="AQ21" s="65">
        <f t="shared" si="19"/>
        <v>7.7499999999999986E-2</v>
      </c>
      <c r="AR21" s="7">
        <f t="shared" si="42"/>
        <v>8586.4407612051764</v>
      </c>
      <c r="AS21" s="7">
        <f t="shared" si="43"/>
        <v>74425.678956212447</v>
      </c>
      <c r="AT21" s="7">
        <f t="shared" si="20"/>
        <v>715613.55923879484</v>
      </c>
      <c r="AU21" s="7">
        <f t="shared" si="6"/>
        <v>83012.11971741762</v>
      </c>
      <c r="AW21">
        <v>16</v>
      </c>
      <c r="AX21" s="160">
        <v>45323</v>
      </c>
      <c r="AY21" s="7">
        <f t="shared" si="44"/>
        <v>715775.63470903598</v>
      </c>
      <c r="AZ21" s="7">
        <f t="shared" si="45"/>
        <v>5063.7114709392154</v>
      </c>
      <c r="BA21" s="7">
        <f t="shared" si="46"/>
        <v>590.11375400774068</v>
      </c>
      <c r="BB21" s="65">
        <f t="shared" si="21"/>
        <v>9.8932747982843454E-3</v>
      </c>
      <c r="BC21" s="7">
        <f t="shared" si="22"/>
        <v>4473.5977169314747</v>
      </c>
      <c r="BD21" s="65">
        <f t="shared" si="23"/>
        <v>7.4999999999999997E-2</v>
      </c>
      <c r="BE21" s="7">
        <f t="shared" si="47"/>
        <v>9014.4790449720385</v>
      </c>
      <c r="BF21" s="7">
        <f t="shared" si="48"/>
        <v>72004.9044900554</v>
      </c>
      <c r="BG21" s="7">
        <f t="shared" si="24"/>
        <v>715185.52095502825</v>
      </c>
      <c r="BH21" s="7">
        <f t="shared" si="7"/>
        <v>81019.383535027446</v>
      </c>
      <c r="BJ21">
        <v>16</v>
      </c>
      <c r="BK21" s="160">
        <v>45323</v>
      </c>
      <c r="BL21" s="7">
        <f t="shared" si="49"/>
        <v>715357.87319278985</v>
      </c>
      <c r="BM21" s="7">
        <f t="shared" si="50"/>
        <v>4940.32062016694</v>
      </c>
      <c r="BN21" s="7">
        <f t="shared" si="51"/>
        <v>618.36680296050145</v>
      </c>
      <c r="BO21" s="65">
        <f t="shared" si="25"/>
        <v>1.0372992195371016E-2</v>
      </c>
      <c r="BP21" s="7">
        <f t="shared" si="26"/>
        <v>4321.9538172064385</v>
      </c>
      <c r="BQ21" s="65">
        <f t="shared" si="27"/>
        <v>7.2499999999999995E-2</v>
      </c>
      <c r="BR21" s="7">
        <f t="shared" si="52"/>
        <v>9460.4936101705298</v>
      </c>
      <c r="BS21" s="7">
        <f t="shared" si="53"/>
        <v>69584.636312500515</v>
      </c>
      <c r="BT21" s="7">
        <f t="shared" si="28"/>
        <v>714739.50638982933</v>
      </c>
      <c r="BU21" s="7">
        <f t="shared" si="8"/>
        <v>79045.12992267104</v>
      </c>
      <c r="BW21">
        <v>16</v>
      </c>
      <c r="BX21" s="160">
        <v>45323</v>
      </c>
      <c r="BY21" s="7">
        <f t="shared" si="54"/>
        <v>714922.74355020886</v>
      </c>
      <c r="BZ21" s="7">
        <f t="shared" si="55"/>
        <v>4818.1206700876401</v>
      </c>
      <c r="CA21" s="7">
        <f t="shared" si="56"/>
        <v>647.73799937808781</v>
      </c>
      <c r="CB21" s="65">
        <f t="shared" si="29"/>
        <v>1.087230202516444E-2</v>
      </c>
      <c r="CC21" s="7">
        <f t="shared" si="30"/>
        <v>4170.3826707095523</v>
      </c>
      <c r="CD21" s="65">
        <f t="shared" si="57"/>
        <v>7.0000000000000007E-2</v>
      </c>
      <c r="CE21" s="7">
        <f t="shared" si="58"/>
        <v>9924.9944491693823</v>
      </c>
      <c r="CF21" s="7">
        <f t="shared" si="59"/>
        <v>67164.936272232851</v>
      </c>
      <c r="CG21" s="7">
        <f t="shared" si="31"/>
        <v>714275.00555083074</v>
      </c>
      <c r="CH21" s="7">
        <f t="shared" si="9"/>
        <v>77089.930721402226</v>
      </c>
    </row>
    <row r="22" spans="1:86" x14ac:dyDescent="0.3">
      <c r="A22" s="222">
        <f t="shared" si="66"/>
        <v>14</v>
      </c>
      <c r="B22" s="47">
        <f t="shared" si="60"/>
        <v>768843.55657594849</v>
      </c>
      <c r="C22" s="230">
        <f t="shared" si="61"/>
        <v>743063.80466994038</v>
      </c>
      <c r="D22" s="47">
        <f t="shared" si="62"/>
        <v>717366.80856345478</v>
      </c>
      <c r="E22" s="47">
        <f t="shared" si="63"/>
        <v>691758.66377586219</v>
      </c>
      <c r="F22" s="47">
        <f t="shared" si="64"/>
        <v>666245.6510759925</v>
      </c>
      <c r="G22" s="80">
        <f t="shared" si="65"/>
        <v>640834.22999734594</v>
      </c>
      <c r="H22" s="47"/>
      <c r="J22">
        <v>17</v>
      </c>
      <c r="K22" s="160">
        <v>45352</v>
      </c>
      <c r="L22" s="7">
        <f t="shared" si="32"/>
        <v>716417.75202937191</v>
      </c>
      <c r="M22" s="7">
        <f t="shared" si="10"/>
        <v>5440.6727465368012</v>
      </c>
      <c r="N22" s="7">
        <f t="shared" si="0"/>
        <v>515.3007013348697</v>
      </c>
      <c r="O22" s="65">
        <f t="shared" si="11"/>
        <v>8.6312886559585401E-3</v>
      </c>
      <c r="P22" s="7">
        <f t="shared" si="1"/>
        <v>4925.3720452019315</v>
      </c>
      <c r="Q22" s="65">
        <f t="shared" si="2"/>
        <v>8.249999999999999E-2</v>
      </c>
      <c r="R22" s="7">
        <f t="shared" si="12"/>
        <v>8297.5486719630426</v>
      </c>
      <c r="S22" s="7">
        <f t="shared" si="33"/>
        <v>84193.888019162594</v>
      </c>
      <c r="T22" s="7">
        <f t="shared" si="3"/>
        <v>715902.45132803707</v>
      </c>
      <c r="U22" s="7">
        <f t="shared" si="4"/>
        <v>92491.436691125637</v>
      </c>
      <c r="W22">
        <v>17</v>
      </c>
      <c r="X22" s="160">
        <v>45352</v>
      </c>
      <c r="Y22" s="7">
        <f t="shared" si="34"/>
        <v>716024.13249271829</v>
      </c>
      <c r="Z22" s="7">
        <f t="shared" si="35"/>
        <v>5313.9230440344518</v>
      </c>
      <c r="AA22" s="7">
        <f t="shared" si="36"/>
        <v>540.42882741632911</v>
      </c>
      <c r="AB22" s="65">
        <f t="shared" si="13"/>
        <v>9.057161113297952E-3</v>
      </c>
      <c r="AC22" s="7">
        <f t="shared" si="14"/>
        <v>4773.4942166181227</v>
      </c>
      <c r="AD22" s="65">
        <f t="shared" si="15"/>
        <v>8.0000000000000016E-2</v>
      </c>
      <c r="AE22" s="7">
        <f t="shared" si="37"/>
        <v>8716.2963346982142</v>
      </c>
      <c r="AF22" s="7">
        <f t="shared" si="38"/>
        <v>81620.395413887483</v>
      </c>
      <c r="AG22" s="7">
        <f t="shared" si="16"/>
        <v>715483.7036653019</v>
      </c>
      <c r="AH22" s="7">
        <f t="shared" si="5"/>
        <v>90336.691748585697</v>
      </c>
      <c r="AJ22">
        <v>17</v>
      </c>
      <c r="AK22" s="160">
        <v>45352</v>
      </c>
      <c r="AL22" s="7">
        <f t="shared" si="39"/>
        <v>715613.55923879484</v>
      </c>
      <c r="AM22" s="7">
        <f t="shared" si="40"/>
        <v>5188.2574823386012</v>
      </c>
      <c r="AN22" s="7">
        <f t="shared" si="41"/>
        <v>566.5865789213849</v>
      </c>
      <c r="AO22" s="65">
        <f t="shared" si="17"/>
        <v>9.5009923432541211E-3</v>
      </c>
      <c r="AP22" s="7">
        <f t="shared" si="18"/>
        <v>4621.6709034172163</v>
      </c>
      <c r="AQ22" s="65">
        <f t="shared" si="19"/>
        <v>7.7499999999999986E-2</v>
      </c>
      <c r="AR22" s="7">
        <f t="shared" si="42"/>
        <v>9153.0273401265622</v>
      </c>
      <c r="AS22" s="7">
        <f t="shared" si="43"/>
        <v>79047.34985962967</v>
      </c>
      <c r="AT22" s="7">
        <f t="shared" si="20"/>
        <v>715046.97265987343</v>
      </c>
      <c r="AU22" s="7">
        <f t="shared" si="6"/>
        <v>88200.377199756229</v>
      </c>
      <c r="AW22">
        <v>17</v>
      </c>
      <c r="AX22" s="160">
        <v>45352</v>
      </c>
      <c r="AY22" s="7">
        <f t="shared" si="44"/>
        <v>715185.52095502825</v>
      </c>
      <c r="AZ22" s="7">
        <f t="shared" si="45"/>
        <v>5063.7114709392154</v>
      </c>
      <c r="BA22" s="7">
        <f t="shared" si="46"/>
        <v>593.80196497028919</v>
      </c>
      <c r="BB22" s="65">
        <f t="shared" si="21"/>
        <v>9.9633219225806133E-3</v>
      </c>
      <c r="BC22" s="7">
        <f t="shared" si="22"/>
        <v>4469.9095059689262</v>
      </c>
      <c r="BD22" s="65">
        <f t="shared" si="23"/>
        <v>7.4999999999999997E-2</v>
      </c>
      <c r="BE22" s="7">
        <f t="shared" si="47"/>
        <v>9608.2810099423277</v>
      </c>
      <c r="BF22" s="7">
        <f t="shared" si="48"/>
        <v>76474.813996024328</v>
      </c>
      <c r="BG22" s="7">
        <f t="shared" si="24"/>
        <v>714591.71899005794</v>
      </c>
      <c r="BH22" s="7">
        <f t="shared" si="7"/>
        <v>86083.09500596665</v>
      </c>
      <c r="BJ22">
        <v>17</v>
      </c>
      <c r="BK22" s="160">
        <v>45352</v>
      </c>
      <c r="BL22" s="7">
        <f t="shared" si="49"/>
        <v>714739.50638982933</v>
      </c>
      <c r="BM22" s="7">
        <f t="shared" si="50"/>
        <v>4940.32062016694</v>
      </c>
      <c r="BN22" s="7">
        <f t="shared" si="51"/>
        <v>622.10276906172112</v>
      </c>
      <c r="BO22" s="65">
        <f t="shared" si="25"/>
        <v>1.0444690914663119E-2</v>
      </c>
      <c r="BP22" s="7">
        <f t="shared" si="26"/>
        <v>4318.2178511052189</v>
      </c>
      <c r="BQ22" s="65">
        <f t="shared" si="27"/>
        <v>7.2499999999999995E-2</v>
      </c>
      <c r="BR22" s="7">
        <f t="shared" si="52"/>
        <v>10082.596379232251</v>
      </c>
      <c r="BS22" s="7">
        <f t="shared" si="53"/>
        <v>73902.854163605734</v>
      </c>
      <c r="BT22" s="7">
        <f t="shared" si="28"/>
        <v>714117.40362076764</v>
      </c>
      <c r="BU22" s="7">
        <f t="shared" si="8"/>
        <v>83985.450542837993</v>
      </c>
      <c r="BW22">
        <v>17</v>
      </c>
      <c r="BX22" s="160">
        <v>45352</v>
      </c>
      <c r="BY22" s="7">
        <f t="shared" si="54"/>
        <v>714275.00555083074</v>
      </c>
      <c r="BZ22" s="7">
        <f t="shared" si="55"/>
        <v>4818.1206700876401</v>
      </c>
      <c r="CA22" s="7">
        <f t="shared" si="56"/>
        <v>651.51647104112726</v>
      </c>
      <c r="CB22" s="65">
        <f t="shared" si="29"/>
        <v>1.0945640813042773E-2</v>
      </c>
      <c r="CC22" s="7">
        <f t="shared" si="30"/>
        <v>4166.6041990465128</v>
      </c>
      <c r="CD22" s="65">
        <f t="shared" si="57"/>
        <v>7.0000000000000007E-2</v>
      </c>
      <c r="CE22" s="7">
        <f t="shared" si="58"/>
        <v>10576.510920210509</v>
      </c>
      <c r="CF22" s="7">
        <f t="shared" si="59"/>
        <v>71331.540471279368</v>
      </c>
      <c r="CG22" s="7">
        <f t="shared" si="31"/>
        <v>713623.48907978961</v>
      </c>
      <c r="CH22" s="7">
        <f t="shared" si="9"/>
        <v>81908.051391489877</v>
      </c>
    </row>
    <row r="23" spans="1:86" x14ac:dyDescent="0.3">
      <c r="A23" s="222">
        <f t="shared" si="66"/>
        <v>15</v>
      </c>
      <c r="B23" s="47">
        <f t="shared" si="60"/>
        <v>815934.04302183364</v>
      </c>
      <c r="C23" s="230">
        <f t="shared" si="61"/>
        <v>788358.2019284704</v>
      </c>
      <c r="D23" s="47">
        <f t="shared" si="62"/>
        <v>760880.56016183901</v>
      </c>
      <c r="E23" s="47">
        <f t="shared" si="63"/>
        <v>733507.9736872433</v>
      </c>
      <c r="F23" s="47">
        <f t="shared" si="64"/>
        <v>706247.49191458768</v>
      </c>
      <c r="G23" s="80">
        <f t="shared" si="65"/>
        <v>679106.34964355105</v>
      </c>
      <c r="H23" s="47"/>
      <c r="J23">
        <v>18</v>
      </c>
      <c r="K23" s="160">
        <v>45383</v>
      </c>
      <c r="L23" s="7">
        <f t="shared" si="32"/>
        <v>715902.45132803707</v>
      </c>
      <c r="M23" s="7">
        <f t="shared" si="10"/>
        <v>5440.6727465368012</v>
      </c>
      <c r="N23" s="7">
        <f t="shared" si="0"/>
        <v>518.84339365654614</v>
      </c>
      <c r="O23" s="65">
        <f t="shared" si="11"/>
        <v>8.696884208635923E-3</v>
      </c>
      <c r="P23" s="7">
        <f t="shared" si="1"/>
        <v>4921.8293528802551</v>
      </c>
      <c r="Q23" s="65">
        <f t="shared" si="2"/>
        <v>8.2500000000000004E-2</v>
      </c>
      <c r="R23" s="7">
        <f t="shared" si="12"/>
        <v>8816.3920656195878</v>
      </c>
      <c r="S23" s="7">
        <f t="shared" si="33"/>
        <v>89115.717372042855</v>
      </c>
      <c r="T23" s="7">
        <f t="shared" si="3"/>
        <v>715383.60793438053</v>
      </c>
      <c r="U23" s="7">
        <f t="shared" si="4"/>
        <v>97932.109437662439</v>
      </c>
      <c r="W23">
        <v>18</v>
      </c>
      <c r="X23" s="160">
        <v>45383</v>
      </c>
      <c r="Y23" s="7">
        <f t="shared" si="34"/>
        <v>715483.7036653019</v>
      </c>
      <c r="Z23" s="7">
        <f t="shared" si="35"/>
        <v>5313.9230440344518</v>
      </c>
      <c r="AA23" s="7">
        <f t="shared" si="36"/>
        <v>544.0316862657719</v>
      </c>
      <c r="AB23" s="65">
        <f t="shared" si="13"/>
        <v>9.1244289726593025E-3</v>
      </c>
      <c r="AC23" s="7">
        <f t="shared" si="14"/>
        <v>4769.8913577686799</v>
      </c>
      <c r="AD23" s="65">
        <f t="shared" si="15"/>
        <v>0.08</v>
      </c>
      <c r="AE23" s="7">
        <f t="shared" si="37"/>
        <v>9260.3280209639852</v>
      </c>
      <c r="AF23" s="7">
        <f t="shared" si="38"/>
        <v>86390.28677165616</v>
      </c>
      <c r="AG23" s="7">
        <f t="shared" si="16"/>
        <v>714939.67197903618</v>
      </c>
      <c r="AH23" s="7">
        <f t="shared" si="5"/>
        <v>95650.614792620152</v>
      </c>
      <c r="AJ23">
        <v>18</v>
      </c>
      <c r="AK23" s="160">
        <v>45383</v>
      </c>
      <c r="AL23" s="7">
        <f t="shared" si="39"/>
        <v>715046.97265987343</v>
      </c>
      <c r="AM23" s="7">
        <f t="shared" si="40"/>
        <v>5188.2574823386012</v>
      </c>
      <c r="AN23" s="7">
        <f t="shared" si="41"/>
        <v>570.2457839102517</v>
      </c>
      <c r="AO23" s="65">
        <f t="shared" si="17"/>
        <v>9.5699299047001321E-3</v>
      </c>
      <c r="AP23" s="7">
        <f t="shared" si="18"/>
        <v>4618.0116984283495</v>
      </c>
      <c r="AQ23" s="65">
        <f t="shared" si="19"/>
        <v>7.7500000000000013E-2</v>
      </c>
      <c r="AR23" s="7">
        <f t="shared" si="42"/>
        <v>9723.2731240368139</v>
      </c>
      <c r="AS23" s="7">
        <f t="shared" si="43"/>
        <v>83665.361558058023</v>
      </c>
      <c r="AT23" s="7">
        <f t="shared" si="20"/>
        <v>714476.72687596316</v>
      </c>
      <c r="AU23" s="7">
        <f t="shared" si="6"/>
        <v>93388.634682094838</v>
      </c>
      <c r="AW23">
        <v>18</v>
      </c>
      <c r="AX23" s="160">
        <v>45383</v>
      </c>
      <c r="AY23" s="7">
        <f t="shared" si="44"/>
        <v>714591.71899005794</v>
      </c>
      <c r="AZ23" s="7">
        <f t="shared" si="45"/>
        <v>5063.7114709392154</v>
      </c>
      <c r="BA23" s="7">
        <f t="shared" si="46"/>
        <v>597.51322725135378</v>
      </c>
      <c r="BB23" s="65">
        <f t="shared" si="21"/>
        <v>1.0033923618860189E-2</v>
      </c>
      <c r="BC23" s="7">
        <f t="shared" si="22"/>
        <v>4466.1982436878616</v>
      </c>
      <c r="BD23" s="65">
        <f t="shared" si="23"/>
        <v>7.4999999999999997E-2</v>
      </c>
      <c r="BE23" s="7">
        <f t="shared" si="47"/>
        <v>10205.794237193681</v>
      </c>
      <c r="BF23" s="7">
        <f t="shared" si="48"/>
        <v>80941.012239712189</v>
      </c>
      <c r="BG23" s="7">
        <f t="shared" si="24"/>
        <v>713994.20576280658</v>
      </c>
      <c r="BH23" s="7">
        <f t="shared" si="7"/>
        <v>91146.806476905869</v>
      </c>
      <c r="BJ23">
        <v>18</v>
      </c>
      <c r="BK23" s="160">
        <v>45383</v>
      </c>
      <c r="BL23" s="7">
        <f t="shared" si="49"/>
        <v>714117.40362076764</v>
      </c>
      <c r="BM23" s="7">
        <f t="shared" si="50"/>
        <v>4940.32062016694</v>
      </c>
      <c r="BN23" s="7">
        <f t="shared" si="51"/>
        <v>625.86130662480264</v>
      </c>
      <c r="BO23" s="65">
        <f t="shared" si="25"/>
        <v>1.0516948111638516E-2</v>
      </c>
      <c r="BP23" s="7">
        <f t="shared" si="26"/>
        <v>4314.4593135421374</v>
      </c>
      <c r="BQ23" s="65">
        <f t="shared" si="27"/>
        <v>7.2499999999999981E-2</v>
      </c>
      <c r="BR23" s="7">
        <f t="shared" si="52"/>
        <v>10708.457685857054</v>
      </c>
      <c r="BS23" s="7">
        <f t="shared" si="53"/>
        <v>78217.313477147865</v>
      </c>
      <c r="BT23" s="7">
        <f t="shared" si="28"/>
        <v>713491.5423141428</v>
      </c>
      <c r="BU23" s="7">
        <f t="shared" si="8"/>
        <v>88925.771163004916</v>
      </c>
      <c r="BW23">
        <v>18</v>
      </c>
      <c r="BX23" s="160">
        <v>45383</v>
      </c>
      <c r="BY23" s="7">
        <f t="shared" si="54"/>
        <v>713623.48907978961</v>
      </c>
      <c r="BZ23" s="7">
        <f t="shared" si="55"/>
        <v>4818.1206700876401</v>
      </c>
      <c r="CA23" s="7">
        <f t="shared" si="56"/>
        <v>655.31698378886722</v>
      </c>
      <c r="CB23" s="65">
        <f t="shared" si="29"/>
        <v>1.1019541713245318E-2</v>
      </c>
      <c r="CC23" s="7">
        <f t="shared" si="30"/>
        <v>4162.8036862987728</v>
      </c>
      <c r="CD23" s="65">
        <f t="shared" si="57"/>
        <v>7.0000000000000007E-2</v>
      </c>
      <c r="CE23" s="7">
        <f t="shared" si="58"/>
        <v>11231.827903999376</v>
      </c>
      <c r="CF23" s="7">
        <f t="shared" si="59"/>
        <v>75494.344157578147</v>
      </c>
      <c r="CG23" s="7">
        <f t="shared" si="31"/>
        <v>712968.17209600075</v>
      </c>
      <c r="CH23" s="7">
        <f t="shared" si="9"/>
        <v>86726.172061577527</v>
      </c>
    </row>
    <row r="24" spans="1:86" x14ac:dyDescent="0.3">
      <c r="A24" s="222">
        <f t="shared" si="66"/>
        <v>16</v>
      </c>
      <c r="B24" s="47">
        <f t="shared" si="60"/>
        <v>861465.13936173974</v>
      </c>
      <c r="C24" s="230">
        <f t="shared" si="61"/>
        <v>832119.37591818674</v>
      </c>
      <c r="D24" s="47">
        <f t="shared" si="62"/>
        <v>802888.81745594542</v>
      </c>
      <c r="E24" s="47">
        <f t="shared" si="63"/>
        <v>773781.08205133735</v>
      </c>
      <c r="F24" s="47">
        <f t="shared" si="64"/>
        <v>744803.98636732437</v>
      </c>
      <c r="G24" s="80">
        <f t="shared" si="65"/>
        <v>715965.5359197309</v>
      </c>
      <c r="H24" s="47"/>
      <c r="J24">
        <v>19</v>
      </c>
      <c r="K24" s="160">
        <v>45413</v>
      </c>
      <c r="L24" s="7">
        <f t="shared" si="32"/>
        <v>715383.60793438053</v>
      </c>
      <c r="M24" s="7">
        <f t="shared" si="10"/>
        <v>5440.6727465368012</v>
      </c>
      <c r="N24" s="7">
        <f t="shared" si="0"/>
        <v>522.41044198793497</v>
      </c>
      <c r="O24" s="65">
        <f t="shared" si="11"/>
        <v>8.7630262062563854E-3</v>
      </c>
      <c r="P24" s="7">
        <f t="shared" si="1"/>
        <v>4918.2623045488663</v>
      </c>
      <c r="Q24" s="65">
        <f t="shared" si="2"/>
        <v>8.2500000000000004E-2</v>
      </c>
      <c r="R24" s="7">
        <f t="shared" si="12"/>
        <v>9338.8025076075228</v>
      </c>
      <c r="S24" s="7">
        <f t="shared" si="33"/>
        <v>94033.979676591727</v>
      </c>
      <c r="T24" s="7">
        <f t="shared" si="3"/>
        <v>714861.19749239262</v>
      </c>
      <c r="U24" s="7">
        <f t="shared" si="4"/>
        <v>103372.78218419926</v>
      </c>
      <c r="W24">
        <v>19</v>
      </c>
      <c r="X24" s="160">
        <v>45413</v>
      </c>
      <c r="Y24" s="7">
        <f t="shared" si="34"/>
        <v>714939.67197903618</v>
      </c>
      <c r="Z24" s="7">
        <f t="shared" si="35"/>
        <v>5313.9230440344518</v>
      </c>
      <c r="AA24" s="7">
        <f t="shared" si="36"/>
        <v>547.65856417421037</v>
      </c>
      <c r="AB24" s="65">
        <f t="shared" si="13"/>
        <v>9.1922480003085189E-3</v>
      </c>
      <c r="AC24" s="7">
        <f t="shared" si="14"/>
        <v>4766.2644798602414</v>
      </c>
      <c r="AD24" s="65">
        <f t="shared" si="15"/>
        <v>0.08</v>
      </c>
      <c r="AE24" s="7">
        <f t="shared" si="37"/>
        <v>9807.9865851381946</v>
      </c>
      <c r="AF24" s="7">
        <f t="shared" si="38"/>
        <v>91156.551251516401</v>
      </c>
      <c r="AG24" s="7">
        <f t="shared" si="16"/>
        <v>714392.01341486198</v>
      </c>
      <c r="AH24" s="7">
        <f t="shared" si="5"/>
        <v>100964.53783665459</v>
      </c>
      <c r="AJ24">
        <v>19</v>
      </c>
      <c r="AK24" s="160">
        <v>45413</v>
      </c>
      <c r="AL24" s="7">
        <f t="shared" si="39"/>
        <v>714476.72687596316</v>
      </c>
      <c r="AM24" s="7">
        <f t="shared" si="40"/>
        <v>5188.2574823386012</v>
      </c>
      <c r="AN24" s="7">
        <f t="shared" si="41"/>
        <v>573.92862126467298</v>
      </c>
      <c r="AO24" s="65">
        <f t="shared" si="17"/>
        <v>9.6394230856055862E-3</v>
      </c>
      <c r="AP24" s="7">
        <f t="shared" si="18"/>
        <v>4614.3288610739282</v>
      </c>
      <c r="AQ24" s="65">
        <f t="shared" si="19"/>
        <v>7.7499999999999986E-2</v>
      </c>
      <c r="AR24" s="7">
        <f t="shared" si="42"/>
        <v>10297.201745301487</v>
      </c>
      <c r="AS24" s="7">
        <f t="shared" si="43"/>
        <v>88279.690419131948</v>
      </c>
      <c r="AT24" s="7">
        <f t="shared" si="20"/>
        <v>713902.79825469851</v>
      </c>
      <c r="AU24" s="7">
        <f t="shared" si="6"/>
        <v>98576.892164433433</v>
      </c>
      <c r="AW24">
        <v>19</v>
      </c>
      <c r="AX24" s="160">
        <v>45413</v>
      </c>
      <c r="AY24" s="7">
        <f t="shared" si="44"/>
        <v>713994.20576280658</v>
      </c>
      <c r="AZ24" s="7">
        <f t="shared" si="45"/>
        <v>5063.7114709392154</v>
      </c>
      <c r="BA24" s="7">
        <f t="shared" si="46"/>
        <v>601.24768492167459</v>
      </c>
      <c r="BB24" s="65">
        <f t="shared" si="21"/>
        <v>1.0105085112493133E-2</v>
      </c>
      <c r="BC24" s="7">
        <f t="shared" si="22"/>
        <v>4462.4637860175408</v>
      </c>
      <c r="BD24" s="65">
        <f t="shared" si="23"/>
        <v>7.4999999999999997E-2</v>
      </c>
      <c r="BE24" s="7">
        <f t="shared" si="47"/>
        <v>10807.041922115355</v>
      </c>
      <c r="BF24" s="7">
        <f t="shared" si="48"/>
        <v>85403.476025729731</v>
      </c>
      <c r="BG24" s="7">
        <f t="shared" si="24"/>
        <v>713392.95807788486</v>
      </c>
      <c r="BH24" s="7">
        <f t="shared" si="7"/>
        <v>96210.517947845088</v>
      </c>
      <c r="BJ24">
        <v>19</v>
      </c>
      <c r="BK24" s="160">
        <v>45413</v>
      </c>
      <c r="BL24" s="7">
        <f t="shared" si="49"/>
        <v>713491.5423141428</v>
      </c>
      <c r="BM24" s="7">
        <f t="shared" si="50"/>
        <v>4940.32062016694</v>
      </c>
      <c r="BN24" s="7">
        <f t="shared" si="51"/>
        <v>629.64255201899414</v>
      </c>
      <c r="BO24" s="65">
        <f t="shared" si="25"/>
        <v>1.0589769010746352E-2</v>
      </c>
      <c r="BP24" s="7">
        <f t="shared" si="26"/>
        <v>4310.6780681479459</v>
      </c>
      <c r="BQ24" s="65">
        <f t="shared" si="27"/>
        <v>7.2499999999999995E-2</v>
      </c>
      <c r="BR24" s="7">
        <f t="shared" si="52"/>
        <v>11338.10023787605</v>
      </c>
      <c r="BS24" s="7">
        <f t="shared" si="53"/>
        <v>82527.991545295808</v>
      </c>
      <c r="BT24" s="7">
        <f t="shared" si="28"/>
        <v>712861.89976212382</v>
      </c>
      <c r="BU24" s="7">
        <f t="shared" si="8"/>
        <v>93866.091783171854</v>
      </c>
      <c r="BW24">
        <v>19</v>
      </c>
      <c r="BX24" s="160">
        <v>45413</v>
      </c>
      <c r="BY24" s="7">
        <f t="shared" si="54"/>
        <v>712968.17209600075</v>
      </c>
      <c r="BZ24" s="7">
        <f t="shared" si="55"/>
        <v>4818.1206700876401</v>
      </c>
      <c r="CA24" s="7">
        <f t="shared" si="56"/>
        <v>659.13966619430175</v>
      </c>
      <c r="CB24" s="65">
        <f t="shared" si="29"/>
        <v>1.109400994868897E-2</v>
      </c>
      <c r="CC24" s="7">
        <f t="shared" si="30"/>
        <v>4158.9810038933383</v>
      </c>
      <c r="CD24" s="65">
        <f t="shared" si="57"/>
        <v>7.0000000000000007E-2</v>
      </c>
      <c r="CE24" s="7">
        <f t="shared" si="58"/>
        <v>11890.967570193678</v>
      </c>
      <c r="CF24" s="7">
        <f t="shared" si="59"/>
        <v>79653.325161471483</v>
      </c>
      <c r="CG24" s="7">
        <f t="shared" si="31"/>
        <v>712309.03242980642</v>
      </c>
      <c r="CH24" s="7">
        <f t="shared" si="9"/>
        <v>91544.292731665162</v>
      </c>
    </row>
    <row r="25" spans="1:86" x14ac:dyDescent="0.3">
      <c r="A25" s="222">
        <f t="shared" si="66"/>
        <v>17</v>
      </c>
      <c r="B25" s="47">
        <f t="shared" si="60"/>
        <v>905303.21812254307</v>
      </c>
      <c r="C25" s="230">
        <f t="shared" si="61"/>
        <v>874220.069863952</v>
      </c>
      <c r="D25" s="47">
        <f t="shared" si="62"/>
        <v>843270.66968506796</v>
      </c>
      <c r="E25" s="47">
        <f t="shared" si="63"/>
        <v>812463.38750559336</v>
      </c>
      <c r="F25" s="47">
        <f t="shared" si="64"/>
        <v>781806.79372993484</v>
      </c>
      <c r="G25" s="80">
        <f t="shared" si="65"/>
        <v>751309.6477583223</v>
      </c>
      <c r="H25" s="47"/>
      <c r="J25">
        <v>20</v>
      </c>
      <c r="K25" s="160">
        <v>45444</v>
      </c>
      <c r="L25" s="7">
        <f t="shared" si="32"/>
        <v>714861.19749239262</v>
      </c>
      <c r="M25" s="7">
        <f t="shared" si="10"/>
        <v>5440.6727465368012</v>
      </c>
      <c r="N25" s="7">
        <f t="shared" si="0"/>
        <v>526.00201377660233</v>
      </c>
      <c r="O25" s="65">
        <f t="shared" si="11"/>
        <v>8.8297199336888049E-3</v>
      </c>
      <c r="P25" s="7">
        <f t="shared" si="1"/>
        <v>4914.6707327601989</v>
      </c>
      <c r="Q25" s="65">
        <f t="shared" si="2"/>
        <v>8.249999999999999E-2</v>
      </c>
      <c r="R25" s="7">
        <f t="shared" si="12"/>
        <v>9864.8045213841251</v>
      </c>
      <c r="S25" s="7">
        <f t="shared" si="33"/>
        <v>98948.650409351932</v>
      </c>
      <c r="T25" s="7">
        <f t="shared" si="3"/>
        <v>714335.19547861605</v>
      </c>
      <c r="U25" s="7">
        <f t="shared" si="4"/>
        <v>108813.45493073606</v>
      </c>
      <c r="W25">
        <v>20</v>
      </c>
      <c r="X25" s="160">
        <v>45444</v>
      </c>
      <c r="Y25" s="7">
        <f t="shared" si="34"/>
        <v>714392.01341486198</v>
      </c>
      <c r="Z25" s="7">
        <f t="shared" si="35"/>
        <v>5313.9230440344518</v>
      </c>
      <c r="AA25" s="7">
        <f t="shared" si="36"/>
        <v>551.30962126870509</v>
      </c>
      <c r="AB25" s="65">
        <f t="shared" si="13"/>
        <v>9.2606234826180522E-3</v>
      </c>
      <c r="AC25" s="7">
        <f t="shared" si="14"/>
        <v>4762.6134227657467</v>
      </c>
      <c r="AD25" s="65">
        <f t="shared" si="15"/>
        <v>0.08</v>
      </c>
      <c r="AE25" s="7">
        <f t="shared" si="37"/>
        <v>10359.2962064069</v>
      </c>
      <c r="AF25" s="7">
        <f t="shared" si="38"/>
        <v>95919.164674282147</v>
      </c>
      <c r="AG25" s="7">
        <f t="shared" si="16"/>
        <v>713840.70379359333</v>
      </c>
      <c r="AH25" s="7">
        <f t="shared" si="5"/>
        <v>106278.46088068905</v>
      </c>
      <c r="AJ25">
        <v>20</v>
      </c>
      <c r="AK25" s="160">
        <v>45444</v>
      </c>
      <c r="AL25" s="7">
        <f t="shared" si="39"/>
        <v>713902.79825469851</v>
      </c>
      <c r="AM25" s="7">
        <f t="shared" si="40"/>
        <v>5188.2574823386012</v>
      </c>
      <c r="AN25" s="7">
        <f t="shared" si="41"/>
        <v>577.63524361033978</v>
      </c>
      <c r="AO25" s="65">
        <f t="shared" si="17"/>
        <v>9.7094771729009082E-3</v>
      </c>
      <c r="AP25" s="7">
        <f t="shared" si="18"/>
        <v>4610.6222387282614</v>
      </c>
      <c r="AQ25" s="65">
        <f t="shared" si="19"/>
        <v>7.7499999999999999E-2</v>
      </c>
      <c r="AR25" s="7">
        <f t="shared" si="42"/>
        <v>10874.836988911826</v>
      </c>
      <c r="AS25" s="7">
        <f t="shared" si="43"/>
        <v>92890.31265786021</v>
      </c>
      <c r="AT25" s="7">
        <f t="shared" si="20"/>
        <v>713325.16301108815</v>
      </c>
      <c r="AU25" s="7">
        <f t="shared" si="6"/>
        <v>103765.14964677204</v>
      </c>
      <c r="AW25">
        <v>20</v>
      </c>
      <c r="AX25" s="160">
        <v>45444</v>
      </c>
      <c r="AY25" s="7">
        <f t="shared" si="44"/>
        <v>713392.95807788486</v>
      </c>
      <c r="AZ25" s="7">
        <f t="shared" si="45"/>
        <v>5063.7114709392154</v>
      </c>
      <c r="BA25" s="7">
        <f t="shared" si="46"/>
        <v>605.00548295243516</v>
      </c>
      <c r="BB25" s="65">
        <f t="shared" si="21"/>
        <v>1.0176811690138106E-2</v>
      </c>
      <c r="BC25" s="7">
        <f t="shared" si="22"/>
        <v>4458.7059879867802</v>
      </c>
      <c r="BD25" s="65">
        <f t="shared" si="23"/>
        <v>7.4999999999999997E-2</v>
      </c>
      <c r="BE25" s="7">
        <f t="shared" si="47"/>
        <v>11412.047405067791</v>
      </c>
      <c r="BF25" s="7">
        <f t="shared" si="48"/>
        <v>89862.182013716505</v>
      </c>
      <c r="BG25" s="7">
        <f t="shared" si="24"/>
        <v>712787.9525949324</v>
      </c>
      <c r="BH25" s="7">
        <f t="shared" si="7"/>
        <v>101274.22941878429</v>
      </c>
      <c r="BJ25">
        <v>20</v>
      </c>
      <c r="BK25" s="160">
        <v>45444</v>
      </c>
      <c r="BL25" s="7">
        <f t="shared" si="49"/>
        <v>712861.89976212382</v>
      </c>
      <c r="BM25" s="7">
        <f t="shared" si="50"/>
        <v>4940.32062016694</v>
      </c>
      <c r="BN25" s="7">
        <f t="shared" si="51"/>
        <v>633.44664243744228</v>
      </c>
      <c r="BO25" s="65">
        <f t="shared" si="25"/>
        <v>1.0663158897657203E-2</v>
      </c>
      <c r="BP25" s="7">
        <f t="shared" si="26"/>
        <v>4306.8739777294977</v>
      </c>
      <c r="BQ25" s="65">
        <f t="shared" si="27"/>
        <v>7.2499999999999995E-2</v>
      </c>
      <c r="BR25" s="7">
        <f t="shared" si="52"/>
        <v>11971.546880313492</v>
      </c>
      <c r="BS25" s="7">
        <f t="shared" si="53"/>
        <v>86834.865523025306</v>
      </c>
      <c r="BT25" s="7">
        <f t="shared" si="28"/>
        <v>712228.45311968634</v>
      </c>
      <c r="BU25" s="7">
        <f t="shared" si="8"/>
        <v>98806.412403338793</v>
      </c>
      <c r="BW25">
        <v>20</v>
      </c>
      <c r="BX25" s="160">
        <v>45444</v>
      </c>
      <c r="BY25" s="7">
        <f t="shared" si="54"/>
        <v>712309.03242980642</v>
      </c>
      <c r="BZ25" s="7">
        <f t="shared" si="55"/>
        <v>4818.1206700876401</v>
      </c>
      <c r="CA25" s="7">
        <f t="shared" si="56"/>
        <v>662.9846475804361</v>
      </c>
      <c r="CB25" s="65">
        <f t="shared" si="29"/>
        <v>1.1169050803450578E-2</v>
      </c>
      <c r="CC25" s="7">
        <f t="shared" si="30"/>
        <v>4155.136022507204</v>
      </c>
      <c r="CD25" s="65">
        <f t="shared" si="57"/>
        <v>6.9999999999999993E-2</v>
      </c>
      <c r="CE25" s="7">
        <f t="shared" si="58"/>
        <v>12553.952217774113</v>
      </c>
      <c r="CF25" s="7">
        <f t="shared" si="59"/>
        <v>83808.461183978681</v>
      </c>
      <c r="CG25" s="7">
        <f t="shared" si="31"/>
        <v>711646.047782226</v>
      </c>
      <c r="CH25" s="7">
        <f t="shared" si="9"/>
        <v>96362.413401752798</v>
      </c>
    </row>
    <row r="26" spans="1:86" x14ac:dyDescent="0.3">
      <c r="A26" s="222">
        <f t="shared" si="66"/>
        <v>18</v>
      </c>
      <c r="B26" s="47">
        <f t="shared" si="60"/>
        <v>947303.20100716932</v>
      </c>
      <c r="C26" s="230">
        <f t="shared" si="61"/>
        <v>914522.46474105457</v>
      </c>
      <c r="D26" s="47">
        <f t="shared" si="62"/>
        <v>881895.4953828447</v>
      </c>
      <c r="E26" s="47">
        <f t="shared" si="63"/>
        <v>849431.39188585291</v>
      </c>
      <c r="F26" s="47">
        <f t="shared" si="64"/>
        <v>817139.45226341754</v>
      </c>
      <c r="G26" s="80">
        <f t="shared" si="65"/>
        <v>785029.16030572832</v>
      </c>
      <c r="H26" s="47"/>
      <c r="J26">
        <v>21</v>
      </c>
      <c r="K26" s="160">
        <v>45474</v>
      </c>
      <c r="L26" s="7">
        <f t="shared" si="32"/>
        <v>714335.19547861605</v>
      </c>
      <c r="M26" s="7">
        <f t="shared" si="10"/>
        <v>5440.6727465368012</v>
      </c>
      <c r="N26" s="7">
        <f t="shared" si="0"/>
        <v>529.61827762131543</v>
      </c>
      <c r="O26" s="65">
        <f t="shared" si="11"/>
        <v>8.8969707382226242E-3</v>
      </c>
      <c r="P26" s="7">
        <f t="shared" si="1"/>
        <v>4911.0544689154858</v>
      </c>
      <c r="Q26" s="65">
        <f t="shared" si="2"/>
        <v>8.2500000000000018E-2</v>
      </c>
      <c r="R26" s="7">
        <f t="shared" si="12"/>
        <v>10394.422799005441</v>
      </c>
      <c r="S26" s="7">
        <f t="shared" si="33"/>
        <v>103859.70487826742</v>
      </c>
      <c r="T26" s="7">
        <f t="shared" si="3"/>
        <v>713805.57720099471</v>
      </c>
      <c r="U26" s="7">
        <f t="shared" si="4"/>
        <v>114254.12767727286</v>
      </c>
      <c r="W26">
        <v>21</v>
      </c>
      <c r="X26" s="160">
        <v>45474</v>
      </c>
      <c r="Y26" s="7">
        <f t="shared" si="34"/>
        <v>713840.70379359333</v>
      </c>
      <c r="Z26" s="7">
        <f t="shared" si="35"/>
        <v>5313.9230440344518</v>
      </c>
      <c r="AA26" s="7">
        <f t="shared" si="36"/>
        <v>554.98501874382964</v>
      </c>
      <c r="AB26" s="65">
        <f t="shared" si="13"/>
        <v>9.3295607682966179E-3</v>
      </c>
      <c r="AC26" s="7">
        <f t="shared" si="14"/>
        <v>4758.9380252906221</v>
      </c>
      <c r="AD26" s="65">
        <f t="shared" si="15"/>
        <v>7.9999999999999988E-2</v>
      </c>
      <c r="AE26" s="7">
        <f t="shared" si="37"/>
        <v>10914.281225150729</v>
      </c>
      <c r="AF26" s="7">
        <f t="shared" si="38"/>
        <v>100678.10269957277</v>
      </c>
      <c r="AG26" s="7">
        <f t="shared" si="16"/>
        <v>713285.71877484955</v>
      </c>
      <c r="AH26" s="7">
        <f t="shared" si="5"/>
        <v>111592.3839247235</v>
      </c>
      <c r="AJ26">
        <v>21</v>
      </c>
      <c r="AK26" s="160">
        <v>45474</v>
      </c>
      <c r="AL26" s="7">
        <f t="shared" si="39"/>
        <v>713325.16301108815</v>
      </c>
      <c r="AM26" s="7">
        <f t="shared" si="40"/>
        <v>5188.2574823386012</v>
      </c>
      <c r="AN26" s="7">
        <f t="shared" si="41"/>
        <v>581.36580455865715</v>
      </c>
      <c r="AO26" s="65">
        <f t="shared" si="17"/>
        <v>9.7800975157740829E-3</v>
      </c>
      <c r="AP26" s="7">
        <f t="shared" si="18"/>
        <v>4606.8916777799441</v>
      </c>
      <c r="AQ26" s="65">
        <f t="shared" si="19"/>
        <v>7.7499999999999999E-2</v>
      </c>
      <c r="AR26" s="7">
        <f t="shared" si="42"/>
        <v>11456.202793470482</v>
      </c>
      <c r="AS26" s="7">
        <f t="shared" si="43"/>
        <v>97497.204335640155</v>
      </c>
      <c r="AT26" s="7">
        <f t="shared" si="20"/>
        <v>712743.79720652953</v>
      </c>
      <c r="AU26" s="7">
        <f t="shared" si="6"/>
        <v>108953.40712911064</v>
      </c>
      <c r="AW26">
        <v>21</v>
      </c>
      <c r="AX26" s="160">
        <v>45474</v>
      </c>
      <c r="AY26" s="7">
        <f t="shared" si="44"/>
        <v>712787.9525949324</v>
      </c>
      <c r="AZ26" s="7">
        <f t="shared" si="45"/>
        <v>5063.7114709392154</v>
      </c>
      <c r="BA26" s="7">
        <f t="shared" si="46"/>
        <v>608.78676722088858</v>
      </c>
      <c r="BB26" s="65">
        <f t="shared" si="21"/>
        <v>1.0249108700637994E-2</v>
      </c>
      <c r="BC26" s="7">
        <f t="shared" si="22"/>
        <v>4454.9247037183268</v>
      </c>
      <c r="BD26" s="65">
        <f t="shared" si="23"/>
        <v>7.4999999999999983E-2</v>
      </c>
      <c r="BE26" s="7">
        <f t="shared" si="47"/>
        <v>12020.83417228868</v>
      </c>
      <c r="BF26" s="7">
        <f t="shared" si="48"/>
        <v>94317.106717434828</v>
      </c>
      <c r="BG26" s="7">
        <f t="shared" si="24"/>
        <v>712179.16582771146</v>
      </c>
      <c r="BH26" s="7">
        <f t="shared" si="7"/>
        <v>106337.94088972351</v>
      </c>
      <c r="BJ26">
        <v>21</v>
      </c>
      <c r="BK26" s="160">
        <v>45474</v>
      </c>
      <c r="BL26" s="7">
        <f t="shared" si="49"/>
        <v>712228.45311968634</v>
      </c>
      <c r="BM26" s="7">
        <f t="shared" si="50"/>
        <v>4940.32062016694</v>
      </c>
      <c r="BN26" s="7">
        <f t="shared" si="51"/>
        <v>637.27371590216808</v>
      </c>
      <c r="BO26" s="65">
        <f t="shared" si="25"/>
        <v>1.0737123120158371E-2</v>
      </c>
      <c r="BP26" s="7">
        <f t="shared" si="26"/>
        <v>4303.0469042647719</v>
      </c>
      <c r="BQ26" s="65">
        <f t="shared" si="27"/>
        <v>7.2500000000000009E-2</v>
      </c>
      <c r="BR26" s="7">
        <f t="shared" si="52"/>
        <v>12608.820596215661</v>
      </c>
      <c r="BS26" s="7">
        <f t="shared" si="53"/>
        <v>91137.912427290081</v>
      </c>
      <c r="BT26" s="7">
        <f t="shared" si="28"/>
        <v>711591.17940378422</v>
      </c>
      <c r="BU26" s="7">
        <f t="shared" si="8"/>
        <v>103746.73302350575</v>
      </c>
      <c r="BW26">
        <v>21</v>
      </c>
      <c r="BX26" s="160">
        <v>45474</v>
      </c>
      <c r="BY26" s="7">
        <f t="shared" si="54"/>
        <v>711646.047782226</v>
      </c>
      <c r="BZ26" s="7">
        <f t="shared" si="55"/>
        <v>4818.1206700876401</v>
      </c>
      <c r="CA26" s="7">
        <f t="shared" si="56"/>
        <v>666.85205802465498</v>
      </c>
      <c r="CB26" s="65">
        <f t="shared" si="29"/>
        <v>1.1244669623661925E-2</v>
      </c>
      <c r="CC26" s="7">
        <f t="shared" si="30"/>
        <v>4151.2686120629851</v>
      </c>
      <c r="CD26" s="65">
        <f t="shared" si="57"/>
        <v>7.0000000000000007E-2</v>
      </c>
      <c r="CE26" s="7">
        <f t="shared" si="58"/>
        <v>13220.804275798768</v>
      </c>
      <c r="CF26" s="7">
        <f t="shared" si="59"/>
        <v>87959.729796041662</v>
      </c>
      <c r="CG26" s="7">
        <f t="shared" si="31"/>
        <v>710979.19572420139</v>
      </c>
      <c r="CH26" s="7">
        <f t="shared" si="9"/>
        <v>101180.53407184043</v>
      </c>
    </row>
    <row r="27" spans="1:86" x14ac:dyDescent="0.3">
      <c r="A27" s="222">
        <f t="shared" si="66"/>
        <v>19</v>
      </c>
      <c r="B27" s="47">
        <f>VLOOKUP(A27*12,$J$5:$U$365,10)</f>
        <v>987307.57764900057</v>
      </c>
      <c r="C27" s="230">
        <f t="shared" si="61"/>
        <v>952877.30261370307</v>
      </c>
      <c r="D27" s="47">
        <f t="shared" si="62"/>
        <v>918622.18248137739</v>
      </c>
      <c r="E27" s="47">
        <f t="shared" si="63"/>
        <v>884552.00954451971</v>
      </c>
      <c r="F27" s="47">
        <f t="shared" si="64"/>
        <v>850676.77045510104</v>
      </c>
      <c r="G27" s="80">
        <f t="shared" si="65"/>
        <v>817006.6311478304</v>
      </c>
      <c r="H27" s="47"/>
      <c r="J27">
        <v>22</v>
      </c>
      <c r="K27" s="160">
        <v>45505</v>
      </c>
      <c r="L27" s="7">
        <f t="shared" si="32"/>
        <v>713805.57720099471</v>
      </c>
      <c r="M27" s="7">
        <f t="shared" si="10"/>
        <v>5440.6727465368012</v>
      </c>
      <c r="N27" s="7">
        <f t="shared" si="0"/>
        <v>533.2594032799625</v>
      </c>
      <c r="O27" s="65">
        <f t="shared" si="11"/>
        <v>8.9647840304807203E-3</v>
      </c>
      <c r="P27" s="7">
        <f t="shared" si="1"/>
        <v>4907.4133432568387</v>
      </c>
      <c r="Q27" s="65">
        <f t="shared" si="2"/>
        <v>8.2500000000000004E-2</v>
      </c>
      <c r="R27" s="7">
        <f t="shared" si="12"/>
        <v>10927.682202285403</v>
      </c>
      <c r="S27" s="7">
        <f t="shared" si="33"/>
        <v>108767.11822152426</v>
      </c>
      <c r="T27" s="7">
        <f t="shared" si="3"/>
        <v>713272.31779771473</v>
      </c>
      <c r="U27" s="7">
        <f t="shared" si="4"/>
        <v>119694.80042380966</v>
      </c>
      <c r="W27">
        <v>22</v>
      </c>
      <c r="X27" s="160">
        <v>45505</v>
      </c>
      <c r="Y27" s="7">
        <f t="shared" si="34"/>
        <v>713285.71877484955</v>
      </c>
      <c r="Z27" s="7">
        <f t="shared" si="35"/>
        <v>5313.9230440344518</v>
      </c>
      <c r="AA27" s="7">
        <f t="shared" si="36"/>
        <v>558.68491886878746</v>
      </c>
      <c r="AB27" s="65">
        <f t="shared" si="13"/>
        <v>9.3990652693015063E-3</v>
      </c>
      <c r="AC27" s="7">
        <f t="shared" si="14"/>
        <v>4755.2381251656643</v>
      </c>
      <c r="AD27" s="65">
        <f t="shared" si="15"/>
        <v>8.0000000000000016E-2</v>
      </c>
      <c r="AE27" s="7">
        <f t="shared" si="37"/>
        <v>11472.966144019516</v>
      </c>
      <c r="AF27" s="7">
        <f t="shared" si="38"/>
        <v>105433.34082473844</v>
      </c>
      <c r="AG27" s="7">
        <f t="shared" si="16"/>
        <v>712727.03385598073</v>
      </c>
      <c r="AH27" s="7">
        <f t="shared" si="5"/>
        <v>116906.30696875796</v>
      </c>
      <c r="AJ27">
        <v>22</v>
      </c>
      <c r="AK27" s="160">
        <v>45505</v>
      </c>
      <c r="AL27" s="7">
        <f t="shared" si="39"/>
        <v>712743.79720652953</v>
      </c>
      <c r="AM27" s="7">
        <f t="shared" si="40"/>
        <v>5188.2574823386012</v>
      </c>
      <c r="AN27" s="7">
        <f t="shared" si="41"/>
        <v>585.12045871309783</v>
      </c>
      <c r="AO27" s="65">
        <f t="shared" si="17"/>
        <v>9.8512895265822874E-3</v>
      </c>
      <c r="AP27" s="7">
        <f t="shared" si="18"/>
        <v>4603.1370236255034</v>
      </c>
      <c r="AQ27" s="65">
        <f t="shared" si="19"/>
        <v>7.7499999999999999E-2</v>
      </c>
      <c r="AR27" s="7">
        <f t="shared" si="42"/>
        <v>12041.32325218358</v>
      </c>
      <c r="AS27" s="7">
        <f t="shared" si="43"/>
        <v>102100.34135926566</v>
      </c>
      <c r="AT27" s="7">
        <f t="shared" si="20"/>
        <v>712158.67674781638</v>
      </c>
      <c r="AU27" s="7">
        <f t="shared" si="6"/>
        <v>114141.66461144923</v>
      </c>
      <c r="AW27">
        <v>22</v>
      </c>
      <c r="AX27" s="160">
        <v>45505</v>
      </c>
      <c r="AY27" s="7">
        <f t="shared" si="44"/>
        <v>712179.16582771146</v>
      </c>
      <c r="AZ27" s="7">
        <f t="shared" si="45"/>
        <v>5063.7114709392154</v>
      </c>
      <c r="BA27" s="7">
        <f t="shared" si="46"/>
        <v>612.59168451601909</v>
      </c>
      <c r="BB27" s="65">
        <f t="shared" si="21"/>
        <v>1.0321981555931375E-2</v>
      </c>
      <c r="BC27" s="7">
        <f t="shared" si="22"/>
        <v>4451.1197864231963</v>
      </c>
      <c r="BD27" s="65">
        <f t="shared" si="23"/>
        <v>7.4999999999999997E-2</v>
      </c>
      <c r="BE27" s="7">
        <f t="shared" si="47"/>
        <v>12633.425856804699</v>
      </c>
      <c r="BF27" s="7">
        <f t="shared" si="48"/>
        <v>98768.226503858023</v>
      </c>
      <c r="BG27" s="7">
        <f t="shared" si="24"/>
        <v>711566.57414319541</v>
      </c>
      <c r="BH27" s="7">
        <f t="shared" si="7"/>
        <v>111401.65236066272</v>
      </c>
      <c r="BJ27">
        <v>22</v>
      </c>
      <c r="BK27" s="160">
        <v>45505</v>
      </c>
      <c r="BL27" s="7">
        <f t="shared" si="49"/>
        <v>711591.17940378422</v>
      </c>
      <c r="BM27" s="7">
        <f t="shared" si="50"/>
        <v>4940.32062016694</v>
      </c>
      <c r="BN27" s="7">
        <f t="shared" si="51"/>
        <v>641.12391126907733</v>
      </c>
      <c r="BO27" s="65">
        <f t="shared" si="25"/>
        <v>1.081166708906512E-2</v>
      </c>
      <c r="BP27" s="7">
        <f t="shared" si="26"/>
        <v>4299.1967088978627</v>
      </c>
      <c r="BQ27" s="65">
        <f t="shared" si="27"/>
        <v>7.2499999999999995E-2</v>
      </c>
      <c r="BR27" s="7">
        <f t="shared" si="52"/>
        <v>13249.944507484739</v>
      </c>
      <c r="BS27" s="7">
        <f t="shared" si="53"/>
        <v>95437.109136187937</v>
      </c>
      <c r="BT27" s="7">
        <f t="shared" si="28"/>
        <v>710950.05549251509</v>
      </c>
      <c r="BU27" s="7">
        <f t="shared" si="8"/>
        <v>108687.05364367267</v>
      </c>
      <c r="BW27">
        <v>22</v>
      </c>
      <c r="BX27" s="160">
        <v>45505</v>
      </c>
      <c r="BY27" s="7">
        <f t="shared" si="54"/>
        <v>710979.19572420139</v>
      </c>
      <c r="BZ27" s="7">
        <f t="shared" si="55"/>
        <v>4818.1206700876401</v>
      </c>
      <c r="CA27" s="7">
        <f t="shared" si="56"/>
        <v>670.74202836313179</v>
      </c>
      <c r="CB27" s="65">
        <f t="shared" si="29"/>
        <v>1.1320871818420777E-2</v>
      </c>
      <c r="CC27" s="7">
        <f t="shared" si="30"/>
        <v>4147.3786417245083</v>
      </c>
      <c r="CD27" s="65">
        <f t="shared" si="57"/>
        <v>7.0000000000000007E-2</v>
      </c>
      <c r="CE27" s="7">
        <f t="shared" si="58"/>
        <v>13891.5463041619</v>
      </c>
      <c r="CF27" s="7">
        <f t="shared" si="59"/>
        <v>92107.108437766175</v>
      </c>
      <c r="CG27" s="7">
        <f t="shared" si="31"/>
        <v>710308.45369583822</v>
      </c>
      <c r="CH27" s="7">
        <f t="shared" si="9"/>
        <v>105998.65474192807</v>
      </c>
    </row>
    <row r="28" spans="1:86" x14ac:dyDescent="0.3">
      <c r="A28" s="222">
        <f t="shared" si="66"/>
        <v>20</v>
      </c>
      <c r="B28" s="47">
        <f t="shared" si="60"/>
        <v>1025145.3402812489</v>
      </c>
      <c r="C28" s="230">
        <f t="shared" si="61"/>
        <v>989122.93721104821</v>
      </c>
      <c r="D28" s="47">
        <f t="shared" si="62"/>
        <v>953298.28577957221</v>
      </c>
      <c r="E28" s="47">
        <f t="shared" si="63"/>
        <v>917681.82304930466</v>
      </c>
      <c r="F28" s="47">
        <f t="shared" si="64"/>
        <v>882284.17264967225</v>
      </c>
      <c r="G28" s="80">
        <f t="shared" si="65"/>
        <v>847116.12794889719</v>
      </c>
      <c r="H28" s="47"/>
      <c r="J28">
        <v>23</v>
      </c>
      <c r="K28" s="160">
        <v>45536</v>
      </c>
      <c r="L28" s="7">
        <f t="shared" si="32"/>
        <v>713272.31779771473</v>
      </c>
      <c r="M28" s="7">
        <f t="shared" si="10"/>
        <v>5440.6727465368012</v>
      </c>
      <c r="N28" s="7">
        <f t="shared" si="0"/>
        <v>536.92556167751263</v>
      </c>
      <c r="O28" s="65">
        <f t="shared" si="11"/>
        <v>9.0331652853481801E-3</v>
      </c>
      <c r="P28" s="7">
        <f t="shared" si="1"/>
        <v>4903.7471848592886</v>
      </c>
      <c r="Q28" s="65">
        <f t="shared" si="2"/>
        <v>8.2500000000000004E-2</v>
      </c>
      <c r="R28" s="7">
        <f t="shared" si="12"/>
        <v>11464.607763962915</v>
      </c>
      <c r="S28" s="7">
        <f t="shared" si="33"/>
        <v>113670.86540638354</v>
      </c>
      <c r="T28" s="7">
        <f t="shared" si="3"/>
        <v>712735.39223603718</v>
      </c>
      <c r="U28" s="7">
        <f t="shared" si="4"/>
        <v>125135.47317034646</v>
      </c>
      <c r="W28">
        <v>23</v>
      </c>
      <c r="X28" s="160">
        <v>45536</v>
      </c>
      <c r="Y28" s="7">
        <f t="shared" si="34"/>
        <v>712727.03385598073</v>
      </c>
      <c r="Z28" s="7">
        <f t="shared" si="35"/>
        <v>5313.9230440344518</v>
      </c>
      <c r="AA28" s="7">
        <f t="shared" si="36"/>
        <v>562.40948499457954</v>
      </c>
      <c r="AB28" s="65">
        <f t="shared" si="13"/>
        <v>9.4691424617670585E-3</v>
      </c>
      <c r="AC28" s="7">
        <f t="shared" si="14"/>
        <v>4751.5135590398722</v>
      </c>
      <c r="AD28" s="65">
        <f t="shared" si="15"/>
        <v>8.0000000000000016E-2</v>
      </c>
      <c r="AE28" s="7">
        <f t="shared" si="37"/>
        <v>12035.375629014095</v>
      </c>
      <c r="AF28" s="7">
        <f t="shared" si="38"/>
        <v>110184.85438377831</v>
      </c>
      <c r="AG28" s="7">
        <f t="shared" si="16"/>
        <v>712164.62437098613</v>
      </c>
      <c r="AH28" s="7">
        <f t="shared" si="5"/>
        <v>122220.2300127924</v>
      </c>
      <c r="AJ28">
        <v>23</v>
      </c>
      <c r="AK28" s="160">
        <v>45536</v>
      </c>
      <c r="AL28" s="7">
        <f t="shared" si="39"/>
        <v>712158.67674781638</v>
      </c>
      <c r="AM28" s="7">
        <f t="shared" si="40"/>
        <v>5188.2574823386012</v>
      </c>
      <c r="AN28" s="7">
        <f t="shared" si="41"/>
        <v>588.89936167562064</v>
      </c>
      <c r="AO28" s="65">
        <f t="shared" si="17"/>
        <v>9.9230586817800996E-3</v>
      </c>
      <c r="AP28" s="7">
        <f t="shared" si="18"/>
        <v>4599.3581206629806</v>
      </c>
      <c r="AQ28" s="65">
        <f t="shared" si="19"/>
        <v>7.7499999999999999E-2</v>
      </c>
      <c r="AR28" s="7">
        <f t="shared" si="42"/>
        <v>12630.222613859201</v>
      </c>
      <c r="AS28" s="7">
        <f t="shared" si="43"/>
        <v>106699.69947992863</v>
      </c>
      <c r="AT28" s="7">
        <f t="shared" si="20"/>
        <v>711569.77738614078</v>
      </c>
      <c r="AU28" s="7">
        <f t="shared" si="6"/>
        <v>119329.92209378784</v>
      </c>
      <c r="AW28">
        <v>23</v>
      </c>
      <c r="AX28" s="160">
        <v>45536</v>
      </c>
      <c r="AY28" s="7">
        <f t="shared" si="44"/>
        <v>711566.57414319541</v>
      </c>
      <c r="AZ28" s="7">
        <f t="shared" si="45"/>
        <v>5063.7114709392154</v>
      </c>
      <c r="BA28" s="7">
        <f t="shared" si="46"/>
        <v>616.4203825442446</v>
      </c>
      <c r="BB28" s="65">
        <f t="shared" si="21"/>
        <v>1.0395435731980233E-2</v>
      </c>
      <c r="BC28" s="7">
        <f t="shared" si="22"/>
        <v>4447.2910883949708</v>
      </c>
      <c r="BD28" s="65">
        <f t="shared" si="23"/>
        <v>7.4999999999999997E-2</v>
      </c>
      <c r="BE28" s="7">
        <f t="shared" si="47"/>
        <v>13249.846239348943</v>
      </c>
      <c r="BF28" s="7">
        <f t="shared" si="48"/>
        <v>103215.51759225299</v>
      </c>
      <c r="BG28" s="7">
        <f t="shared" si="24"/>
        <v>710950.15376065113</v>
      </c>
      <c r="BH28" s="7">
        <f t="shared" si="7"/>
        <v>116465.36383160194</v>
      </c>
      <c r="BJ28">
        <v>23</v>
      </c>
      <c r="BK28" s="160">
        <v>45536</v>
      </c>
      <c r="BL28" s="7">
        <f t="shared" si="49"/>
        <v>710950.05549251509</v>
      </c>
      <c r="BM28" s="7">
        <f t="shared" si="50"/>
        <v>4940.32062016694</v>
      </c>
      <c r="BN28" s="7">
        <f t="shared" si="51"/>
        <v>644.99736823299463</v>
      </c>
      <c r="BO28" s="65">
        <f t="shared" si="25"/>
        <v>1.0886796279147942E-2</v>
      </c>
      <c r="BP28" s="7">
        <f t="shared" si="26"/>
        <v>4295.3232519339454</v>
      </c>
      <c r="BQ28" s="65">
        <f t="shared" si="27"/>
        <v>7.2499999999999995E-2</v>
      </c>
      <c r="BR28" s="7">
        <f t="shared" si="52"/>
        <v>13894.941875717734</v>
      </c>
      <c r="BS28" s="7">
        <f t="shared" si="53"/>
        <v>99732.432388121888</v>
      </c>
      <c r="BT28" s="7">
        <f t="shared" si="28"/>
        <v>710305.05812428205</v>
      </c>
      <c r="BU28" s="7">
        <f t="shared" si="8"/>
        <v>113627.37426383962</v>
      </c>
      <c r="BW28">
        <v>23</v>
      </c>
      <c r="BX28" s="160">
        <v>45536</v>
      </c>
      <c r="BY28" s="7">
        <f t="shared" si="54"/>
        <v>710308.45369583822</v>
      </c>
      <c r="BZ28" s="7">
        <f t="shared" si="55"/>
        <v>4818.1206700876401</v>
      </c>
      <c r="CA28" s="7">
        <f t="shared" si="56"/>
        <v>674.65469019525062</v>
      </c>
      <c r="CB28" s="65">
        <f t="shared" si="29"/>
        <v>1.1397662860717889E-2</v>
      </c>
      <c r="CC28" s="7">
        <f t="shared" si="30"/>
        <v>4143.4659798923894</v>
      </c>
      <c r="CD28" s="65">
        <f t="shared" si="57"/>
        <v>6.9999999999999993E-2</v>
      </c>
      <c r="CE28" s="7">
        <f t="shared" si="58"/>
        <v>14566.20099435715</v>
      </c>
      <c r="CF28" s="7">
        <f t="shared" si="59"/>
        <v>96250.574417658558</v>
      </c>
      <c r="CG28" s="7">
        <f t="shared" si="31"/>
        <v>709633.799005643</v>
      </c>
      <c r="CH28" s="7">
        <f t="shared" si="9"/>
        <v>110816.7754120157</v>
      </c>
    </row>
    <row r="29" spans="1:86" x14ac:dyDescent="0.3">
      <c r="A29" s="222">
        <f t="shared" si="66"/>
        <v>21</v>
      </c>
      <c r="B29" s="47">
        <f t="shared" si="60"/>
        <v>1060630.8271158698</v>
      </c>
      <c r="C29" s="230">
        <f t="shared" si="61"/>
        <v>1023084.3057014834</v>
      </c>
      <c r="D29" s="47">
        <f t="shared" si="62"/>
        <v>985759.11674523994</v>
      </c>
      <c r="E29" s="47">
        <f t="shared" si="63"/>
        <v>948666.28109992866</v>
      </c>
      <c r="F29" s="47">
        <f t="shared" si="64"/>
        <v>911816.99562982144</v>
      </c>
      <c r="G29" s="80">
        <f t="shared" si="65"/>
        <v>875222.61471446487</v>
      </c>
      <c r="J29">
        <v>24</v>
      </c>
      <c r="K29" s="160">
        <v>45566</v>
      </c>
      <c r="L29" s="7">
        <f t="shared" si="32"/>
        <v>712735.39223603718</v>
      </c>
      <c r="M29" s="7">
        <f t="shared" si="10"/>
        <v>5440.6727465368012</v>
      </c>
      <c r="N29" s="7">
        <f t="shared" si="0"/>
        <v>540.61692491404574</v>
      </c>
      <c r="O29" s="65">
        <f t="shared" si="11"/>
        <v>9.1021200429178481E-3</v>
      </c>
      <c r="P29" s="7">
        <f t="shared" si="1"/>
        <v>4900.0558216227555</v>
      </c>
      <c r="Q29" s="65">
        <f t="shared" si="2"/>
        <v>8.2500000000000004E-2</v>
      </c>
      <c r="R29" s="7">
        <f t="shared" si="12"/>
        <v>12005.22468887696</v>
      </c>
      <c r="S29" s="7">
        <f t="shared" si="33"/>
        <v>118570.92122800629</v>
      </c>
      <c r="T29" s="7">
        <f t="shared" si="3"/>
        <v>712194.77531112311</v>
      </c>
      <c r="U29" s="7">
        <f t="shared" si="4"/>
        <v>130576.14591688325</v>
      </c>
      <c r="W29">
        <v>24</v>
      </c>
      <c r="X29" s="160">
        <v>45566</v>
      </c>
      <c r="Y29" s="7">
        <f t="shared" si="34"/>
        <v>712164.62437098613</v>
      </c>
      <c r="Z29" s="7">
        <f t="shared" si="35"/>
        <v>5313.9230440344518</v>
      </c>
      <c r="AA29" s="7">
        <f t="shared" si="36"/>
        <v>566.15888156121036</v>
      </c>
      <c r="AB29" s="65">
        <f t="shared" si="13"/>
        <v>9.5397978869495095E-3</v>
      </c>
      <c r="AC29" s="7">
        <f t="shared" si="14"/>
        <v>4747.7641624732414</v>
      </c>
      <c r="AD29" s="65">
        <f t="shared" si="15"/>
        <v>0.08</v>
      </c>
      <c r="AE29" s="7">
        <f t="shared" si="37"/>
        <v>12601.534510575306</v>
      </c>
      <c r="AF29" s="7">
        <f t="shared" si="38"/>
        <v>114932.61854625154</v>
      </c>
      <c r="AG29" s="7">
        <f t="shared" si="16"/>
        <v>711598.46548942488</v>
      </c>
      <c r="AH29" s="7">
        <f t="shared" si="5"/>
        <v>127534.15305682685</v>
      </c>
      <c r="AJ29">
        <v>24</v>
      </c>
      <c r="AK29" s="160">
        <v>45566</v>
      </c>
      <c r="AL29" s="7">
        <f t="shared" si="39"/>
        <v>711569.77738614078</v>
      </c>
      <c r="AM29" s="7">
        <f t="shared" si="40"/>
        <v>5188.2574823386012</v>
      </c>
      <c r="AN29" s="7">
        <f t="shared" si="41"/>
        <v>592.7026700531087</v>
      </c>
      <c r="AO29" s="65">
        <f t="shared" si="17"/>
        <v>9.9954105228638301E-3</v>
      </c>
      <c r="AP29" s="7">
        <f t="shared" si="18"/>
        <v>4595.5548122854925</v>
      </c>
      <c r="AQ29" s="65">
        <f t="shared" si="19"/>
        <v>7.7499999999999999E-2</v>
      </c>
      <c r="AR29" s="7">
        <f t="shared" si="42"/>
        <v>13222.925283912311</v>
      </c>
      <c r="AS29" s="7">
        <f t="shared" si="43"/>
        <v>111295.25429221413</v>
      </c>
      <c r="AT29" s="7">
        <f t="shared" si="20"/>
        <v>710977.07471608766</v>
      </c>
      <c r="AU29" s="7">
        <f t="shared" si="6"/>
        <v>124518.17957612644</v>
      </c>
      <c r="AW29">
        <v>24</v>
      </c>
      <c r="AX29" s="160">
        <v>45566</v>
      </c>
      <c r="AY29" s="7">
        <f t="shared" si="44"/>
        <v>710950.15376065113</v>
      </c>
      <c r="AZ29" s="7">
        <f t="shared" si="45"/>
        <v>5063.7114709392154</v>
      </c>
      <c r="BA29" s="7">
        <f t="shared" si="46"/>
        <v>620.27300993514655</v>
      </c>
      <c r="BB29" s="65">
        <f t="shared" si="21"/>
        <v>1.0469476769714034E-2</v>
      </c>
      <c r="BC29" s="7">
        <f t="shared" si="22"/>
        <v>4443.4384610040688</v>
      </c>
      <c r="BD29" s="65">
        <f t="shared" si="23"/>
        <v>7.4999999999999983E-2</v>
      </c>
      <c r="BE29" s="7">
        <f t="shared" si="47"/>
        <v>13870.119249284089</v>
      </c>
      <c r="BF29" s="7">
        <f t="shared" si="48"/>
        <v>107658.95605325706</v>
      </c>
      <c r="BG29" s="7">
        <f t="shared" si="24"/>
        <v>710329.88075071597</v>
      </c>
      <c r="BH29" s="7">
        <f t="shared" si="7"/>
        <v>121529.07530254115</v>
      </c>
      <c r="BJ29">
        <v>24</v>
      </c>
      <c r="BK29" s="160">
        <v>45566</v>
      </c>
      <c r="BL29" s="7">
        <f t="shared" si="49"/>
        <v>710305.05812428205</v>
      </c>
      <c r="BM29" s="7">
        <f t="shared" si="50"/>
        <v>4940.32062016694</v>
      </c>
      <c r="BN29" s="7">
        <f t="shared" si="51"/>
        <v>648.89422733273568</v>
      </c>
      <c r="BO29" s="65">
        <f t="shared" si="25"/>
        <v>1.0962516230076436E-2</v>
      </c>
      <c r="BP29" s="7">
        <f t="shared" si="26"/>
        <v>4291.4263928342043</v>
      </c>
      <c r="BQ29" s="65">
        <f t="shared" si="27"/>
        <v>7.2500000000000009E-2</v>
      </c>
      <c r="BR29" s="7">
        <f t="shared" si="52"/>
        <v>14543.836103050469</v>
      </c>
      <c r="BS29" s="7">
        <f t="shared" si="53"/>
        <v>104023.8587809561</v>
      </c>
      <c r="BT29" s="7">
        <f t="shared" si="28"/>
        <v>709656.16389694926</v>
      </c>
      <c r="BU29" s="7">
        <f t="shared" si="8"/>
        <v>118567.69488400657</v>
      </c>
      <c r="BW29">
        <v>24</v>
      </c>
      <c r="BX29" s="160">
        <v>45566</v>
      </c>
      <c r="BY29" s="7">
        <f t="shared" si="54"/>
        <v>709633.799005643</v>
      </c>
      <c r="BZ29" s="7">
        <f t="shared" si="55"/>
        <v>4818.1206700876401</v>
      </c>
      <c r="CA29" s="7">
        <f t="shared" si="56"/>
        <v>678.59017588805546</v>
      </c>
      <c r="CB29" s="65">
        <f t="shared" si="29"/>
        <v>1.1475048288380514E-2</v>
      </c>
      <c r="CC29" s="7">
        <f t="shared" si="30"/>
        <v>4139.5304941995846</v>
      </c>
      <c r="CD29" s="65">
        <f t="shared" si="57"/>
        <v>7.0000000000000007E-2</v>
      </c>
      <c r="CE29" s="7">
        <f t="shared" si="58"/>
        <v>15244.791170245206</v>
      </c>
      <c r="CF29" s="7">
        <f t="shared" si="59"/>
        <v>100390.10491185814</v>
      </c>
      <c r="CG29" s="7">
        <f t="shared" si="31"/>
        <v>708955.20882975496</v>
      </c>
      <c r="CH29" s="7">
        <f t="shared" si="9"/>
        <v>115634.89608210335</v>
      </c>
    </row>
    <row r="30" spans="1:86" x14ac:dyDescent="0.3">
      <c r="A30" s="222">
        <f t="shared" si="66"/>
        <v>22</v>
      </c>
      <c r="B30" s="47">
        <f t="shared" si="60"/>
        <v>1093562.4666091411</v>
      </c>
      <c r="C30" s="230">
        <f t="shared" si="61"/>
        <v>1054571.8151247175</v>
      </c>
      <c r="D30" s="47">
        <f t="shared" si="62"/>
        <v>1015826.7602164719</v>
      </c>
      <c r="E30" s="47">
        <f t="shared" si="63"/>
        <v>977338.83417701465</v>
      </c>
      <c r="F30" s="47">
        <f t="shared" si="64"/>
        <v>939119.73246976954</v>
      </c>
      <c r="G30" s="80">
        <f t="shared" si="65"/>
        <v>901181.29368711123</v>
      </c>
      <c r="J30">
        <v>25</v>
      </c>
      <c r="K30" s="160">
        <v>45597</v>
      </c>
      <c r="L30" s="7">
        <f t="shared" si="32"/>
        <v>712194.77531112311</v>
      </c>
      <c r="M30" s="7">
        <f t="shared" si="10"/>
        <v>5440.6727465368012</v>
      </c>
      <c r="N30" s="7">
        <f t="shared" si="0"/>
        <v>544.33366627282976</v>
      </c>
      <c r="O30" s="65">
        <f t="shared" si="11"/>
        <v>9.1716539094525706E-3</v>
      </c>
      <c r="P30" s="7">
        <f t="shared" si="1"/>
        <v>4896.3390802639715</v>
      </c>
      <c r="Q30" s="65">
        <f t="shared" si="2"/>
        <v>8.2500000000000004E-2</v>
      </c>
      <c r="R30" s="7">
        <f t="shared" si="12"/>
        <v>12549.558355149791</v>
      </c>
      <c r="S30" s="7">
        <f t="shared" si="33"/>
        <v>123467.26030827027</v>
      </c>
      <c r="T30" s="7">
        <f t="shared" si="3"/>
        <v>711650.4416448503</v>
      </c>
      <c r="U30" s="7">
        <f t="shared" si="4"/>
        <v>136016.81866342007</v>
      </c>
      <c r="W30">
        <v>25</v>
      </c>
      <c r="X30" s="160">
        <v>45597</v>
      </c>
      <c r="Y30" s="7">
        <f t="shared" si="34"/>
        <v>711598.46548942488</v>
      </c>
      <c r="Z30" s="7">
        <f t="shared" si="35"/>
        <v>5313.9230440344518</v>
      </c>
      <c r="AA30" s="7">
        <f t="shared" si="36"/>
        <v>569.93327410495203</v>
      </c>
      <c r="AB30" s="65">
        <f t="shared" si="13"/>
        <v>9.6110371521888303E-3</v>
      </c>
      <c r="AC30" s="7">
        <f t="shared" si="14"/>
        <v>4743.9897699294997</v>
      </c>
      <c r="AD30" s="65">
        <f t="shared" si="15"/>
        <v>0.08</v>
      </c>
      <c r="AE30" s="7">
        <f t="shared" si="37"/>
        <v>13171.467784680259</v>
      </c>
      <c r="AF30" s="7">
        <f t="shared" si="38"/>
        <v>119676.60831618104</v>
      </c>
      <c r="AG30" s="7">
        <f t="shared" si="16"/>
        <v>711028.53221531992</v>
      </c>
      <c r="AH30" s="7">
        <f t="shared" si="5"/>
        <v>132848.0761008613</v>
      </c>
      <c r="AJ30">
        <v>25</v>
      </c>
      <c r="AK30" s="160">
        <v>45597</v>
      </c>
      <c r="AL30" s="7">
        <f t="shared" si="39"/>
        <v>710977.07471608766</v>
      </c>
      <c r="AM30" s="7">
        <f t="shared" si="40"/>
        <v>5188.2574823386012</v>
      </c>
      <c r="AN30" s="7">
        <f t="shared" si="41"/>
        <v>596.53054146386876</v>
      </c>
      <c r="AO30" s="65">
        <f t="shared" si="17"/>
        <v>1.0068350657333015E-2</v>
      </c>
      <c r="AP30" s="7">
        <f t="shared" si="18"/>
        <v>4591.7269408747325</v>
      </c>
      <c r="AQ30" s="65">
        <f t="shared" si="19"/>
        <v>7.7499999999999986E-2</v>
      </c>
      <c r="AR30" s="7">
        <f t="shared" si="42"/>
        <v>13819.455825376179</v>
      </c>
      <c r="AS30" s="7">
        <f t="shared" si="43"/>
        <v>115886.98123308887</v>
      </c>
      <c r="AT30" s="7">
        <f t="shared" si="20"/>
        <v>710380.54417462379</v>
      </c>
      <c r="AU30" s="7">
        <f t="shared" si="6"/>
        <v>129706.43705846505</v>
      </c>
      <c r="AW30">
        <v>25</v>
      </c>
      <c r="AX30" s="160">
        <v>45597</v>
      </c>
      <c r="AY30" s="7">
        <f t="shared" si="44"/>
        <v>710329.88075071597</v>
      </c>
      <c r="AZ30" s="7">
        <f t="shared" si="45"/>
        <v>5063.7114709392154</v>
      </c>
      <c r="BA30" s="7">
        <f t="shared" si="46"/>
        <v>624.14971624724058</v>
      </c>
      <c r="BB30" s="65">
        <f t="shared" si="21"/>
        <v>1.0544110275990719E-2</v>
      </c>
      <c r="BC30" s="7">
        <f t="shared" si="22"/>
        <v>4439.5617546919748</v>
      </c>
      <c r="BD30" s="65">
        <f t="shared" si="23"/>
        <v>7.5000000000000011E-2</v>
      </c>
      <c r="BE30" s="7">
        <f t="shared" si="47"/>
        <v>14494.26896553133</v>
      </c>
      <c r="BF30" s="7">
        <f t="shared" si="48"/>
        <v>112098.51780794904</v>
      </c>
      <c r="BG30" s="7">
        <f t="shared" si="24"/>
        <v>709705.73103446874</v>
      </c>
      <c r="BH30" s="7">
        <f t="shared" si="7"/>
        <v>126592.78677348037</v>
      </c>
      <c r="BJ30">
        <v>25</v>
      </c>
      <c r="BK30" s="160">
        <v>45597</v>
      </c>
      <c r="BL30" s="7">
        <f t="shared" si="49"/>
        <v>709656.16389694926</v>
      </c>
      <c r="BM30" s="7">
        <f t="shared" si="50"/>
        <v>4940.32062016694</v>
      </c>
      <c r="BN30" s="7">
        <f t="shared" si="51"/>
        <v>652.81462995620495</v>
      </c>
      <c r="BO30" s="65">
        <f t="shared" si="25"/>
        <v>1.1038832547379971E-2</v>
      </c>
      <c r="BP30" s="7">
        <f t="shared" si="26"/>
        <v>4287.505990210735</v>
      </c>
      <c r="BQ30" s="65">
        <f t="shared" si="27"/>
        <v>7.2499999999999995E-2</v>
      </c>
      <c r="BR30" s="7">
        <f t="shared" si="52"/>
        <v>15196.650733006674</v>
      </c>
      <c r="BS30" s="7">
        <f t="shared" si="53"/>
        <v>108311.36477116683</v>
      </c>
      <c r="BT30" s="7">
        <f t="shared" si="28"/>
        <v>709003.34926699311</v>
      </c>
      <c r="BU30" s="7">
        <f t="shared" si="8"/>
        <v>123508.0155041735</v>
      </c>
      <c r="BW30">
        <v>25</v>
      </c>
      <c r="BX30" s="160">
        <v>45597</v>
      </c>
      <c r="BY30" s="7">
        <f t="shared" si="54"/>
        <v>708955.20882975496</v>
      </c>
      <c r="BZ30" s="7">
        <f t="shared" si="55"/>
        <v>4818.1206700876401</v>
      </c>
      <c r="CA30" s="7">
        <f t="shared" si="56"/>
        <v>682.54861858073582</v>
      </c>
      <c r="CB30" s="65">
        <f t="shared" si="29"/>
        <v>1.1553033705032946E-2</v>
      </c>
      <c r="CC30" s="7">
        <f t="shared" si="30"/>
        <v>4135.5720515069042</v>
      </c>
      <c r="CD30" s="65">
        <f t="shared" si="57"/>
        <v>7.0000000000000007E-2</v>
      </c>
      <c r="CE30" s="7">
        <f t="shared" si="58"/>
        <v>15927.339788825942</v>
      </c>
      <c r="CF30" s="7">
        <f t="shared" si="59"/>
        <v>104525.67696336505</v>
      </c>
      <c r="CG30" s="7">
        <f t="shared" si="31"/>
        <v>708272.66021117428</v>
      </c>
      <c r="CH30" s="7">
        <f t="shared" si="9"/>
        <v>120453.016752191</v>
      </c>
    </row>
    <row r="31" spans="1:86" x14ac:dyDescent="0.3">
      <c r="A31" s="222">
        <f t="shared" si="66"/>
        <v>23</v>
      </c>
      <c r="B31" s="47">
        <f t="shared" si="60"/>
        <v>1123721.4141206737</v>
      </c>
      <c r="C31" s="230">
        <f t="shared" si="61"/>
        <v>1083380.1363982619</v>
      </c>
      <c r="D31" s="47">
        <f t="shared" si="62"/>
        <v>1043309.0121313579</v>
      </c>
      <c r="E31" s="47">
        <f t="shared" si="63"/>
        <v>1003520.0030891593</v>
      </c>
      <c r="F31" s="47">
        <f t="shared" si="64"/>
        <v>964025.21970934444</v>
      </c>
      <c r="G31" s="80">
        <f t="shared" si="65"/>
        <v>924836.89966782241</v>
      </c>
      <c r="J31">
        <v>26</v>
      </c>
      <c r="K31" s="160">
        <v>45627</v>
      </c>
      <c r="L31" s="7">
        <f t="shared" si="32"/>
        <v>711650.4416448503</v>
      </c>
      <c r="M31" s="7">
        <f t="shared" si="10"/>
        <v>5440.6727465368012</v>
      </c>
      <c r="N31" s="7">
        <f t="shared" si="0"/>
        <v>548.07596022845519</v>
      </c>
      <c r="O31" s="65">
        <f t="shared" si="11"/>
        <v>9.2417725583646519E-3</v>
      </c>
      <c r="P31" s="7">
        <f t="shared" si="1"/>
        <v>4892.5967863083461</v>
      </c>
      <c r="Q31" s="65">
        <f t="shared" si="2"/>
        <v>8.2500000000000004E-2</v>
      </c>
      <c r="R31" s="7">
        <f t="shared" si="12"/>
        <v>13097.634315378247</v>
      </c>
      <c r="S31" s="7">
        <f t="shared" si="33"/>
        <v>128359.85709457862</v>
      </c>
      <c r="T31" s="7">
        <f t="shared" si="3"/>
        <v>711102.36568462185</v>
      </c>
      <c r="U31" s="7">
        <f t="shared" si="4"/>
        <v>141457.49140995686</v>
      </c>
      <c r="W31">
        <v>26</v>
      </c>
      <c r="X31" s="160">
        <v>45627</v>
      </c>
      <c r="Y31" s="7">
        <f t="shared" si="34"/>
        <v>711028.53221531992</v>
      </c>
      <c r="Z31" s="7">
        <f t="shared" si="35"/>
        <v>5313.9230440344518</v>
      </c>
      <c r="AA31" s="7">
        <f t="shared" si="36"/>
        <v>573.73282926565207</v>
      </c>
      <c r="AB31" s="65">
        <f t="shared" si="13"/>
        <v>9.6828659318876839E-3</v>
      </c>
      <c r="AC31" s="7">
        <f t="shared" si="14"/>
        <v>4740.1902147687997</v>
      </c>
      <c r="AD31" s="65">
        <f t="shared" si="15"/>
        <v>0.08</v>
      </c>
      <c r="AE31" s="7">
        <f t="shared" si="37"/>
        <v>13745.200613945912</v>
      </c>
      <c r="AF31" s="7">
        <f t="shared" si="38"/>
        <v>124416.79853094983</v>
      </c>
      <c r="AG31" s="7">
        <f t="shared" si="16"/>
        <v>710454.79938605428</v>
      </c>
      <c r="AH31" s="7">
        <f t="shared" si="5"/>
        <v>138161.99914489576</v>
      </c>
      <c r="AJ31">
        <v>26</v>
      </c>
      <c r="AK31" s="160">
        <v>45627</v>
      </c>
      <c r="AL31" s="7">
        <f t="shared" si="39"/>
        <v>710380.54417462379</v>
      </c>
      <c r="AM31" s="7">
        <f t="shared" si="40"/>
        <v>5188.2574823386012</v>
      </c>
      <c r="AN31" s="7">
        <f t="shared" si="41"/>
        <v>600.38313454415584</v>
      </c>
      <c r="AO31" s="65">
        <f t="shared" si="17"/>
        <v>1.0141884759668835E-2</v>
      </c>
      <c r="AP31" s="7">
        <f t="shared" si="18"/>
        <v>4587.8743477944454</v>
      </c>
      <c r="AQ31" s="65">
        <f t="shared" si="19"/>
        <v>7.7499999999999999E-2</v>
      </c>
      <c r="AR31" s="7">
        <f t="shared" si="42"/>
        <v>14419.838959920335</v>
      </c>
      <c r="AS31" s="7">
        <f t="shared" si="43"/>
        <v>120474.85558088332</v>
      </c>
      <c r="AT31" s="7">
        <f t="shared" si="20"/>
        <v>709780.16104007966</v>
      </c>
      <c r="AU31" s="7">
        <f t="shared" si="6"/>
        <v>134894.69454080364</v>
      </c>
      <c r="AW31">
        <v>26</v>
      </c>
      <c r="AX31" s="160">
        <v>45627</v>
      </c>
      <c r="AY31" s="7">
        <f t="shared" si="44"/>
        <v>709705.73103446874</v>
      </c>
      <c r="AZ31" s="7">
        <f t="shared" si="45"/>
        <v>5063.7114709392154</v>
      </c>
      <c r="BA31" s="7">
        <f t="shared" si="46"/>
        <v>628.05065197378644</v>
      </c>
      <c r="BB31" s="65">
        <f t="shared" si="21"/>
        <v>1.0619341924574937E-2</v>
      </c>
      <c r="BC31" s="7">
        <f t="shared" si="22"/>
        <v>4435.6608189654289</v>
      </c>
      <c r="BD31" s="65">
        <f t="shared" si="23"/>
        <v>7.4999999999999983E-2</v>
      </c>
      <c r="BE31" s="7">
        <f t="shared" si="47"/>
        <v>15122.319617505116</v>
      </c>
      <c r="BF31" s="7">
        <f t="shared" si="48"/>
        <v>116534.17862691448</v>
      </c>
      <c r="BG31" s="7">
        <f t="shared" si="24"/>
        <v>709077.68038249493</v>
      </c>
      <c r="BH31" s="7">
        <f t="shared" si="7"/>
        <v>131656.49824441961</v>
      </c>
      <c r="BJ31">
        <v>26</v>
      </c>
      <c r="BK31" s="160">
        <v>45627</v>
      </c>
      <c r="BL31" s="7">
        <f t="shared" si="49"/>
        <v>709003.34926699311</v>
      </c>
      <c r="BM31" s="7">
        <f t="shared" si="50"/>
        <v>4940.32062016694</v>
      </c>
      <c r="BN31" s="7">
        <f t="shared" si="51"/>
        <v>656.75871834552345</v>
      </c>
      <c r="BO31" s="65">
        <f t="shared" si="25"/>
        <v>1.1115750903425497E-2</v>
      </c>
      <c r="BP31" s="7">
        <f t="shared" si="26"/>
        <v>4283.5619018214165</v>
      </c>
      <c r="BQ31" s="65">
        <f t="shared" si="27"/>
        <v>7.2499999999999995E-2</v>
      </c>
      <c r="BR31" s="7">
        <f t="shared" si="52"/>
        <v>15853.409451352198</v>
      </c>
      <c r="BS31" s="7">
        <f t="shared" si="53"/>
        <v>112594.92667298825</v>
      </c>
      <c r="BT31" s="7">
        <f t="shared" si="28"/>
        <v>708346.59054864757</v>
      </c>
      <c r="BU31" s="7">
        <f t="shared" si="8"/>
        <v>128448.33612434045</v>
      </c>
      <c r="BW31">
        <v>26</v>
      </c>
      <c r="BX31" s="160">
        <v>45627</v>
      </c>
      <c r="BY31" s="7">
        <f t="shared" si="54"/>
        <v>708272.66021117428</v>
      </c>
      <c r="BZ31" s="7">
        <f t="shared" si="55"/>
        <v>4818.1206700876401</v>
      </c>
      <c r="CA31" s="7">
        <f t="shared" si="56"/>
        <v>686.53015218912333</v>
      </c>
      <c r="CB31" s="65">
        <f t="shared" si="29"/>
        <v>1.1631624781073973E-2</v>
      </c>
      <c r="CC31" s="7">
        <f t="shared" si="30"/>
        <v>4131.5905178985167</v>
      </c>
      <c r="CD31" s="65">
        <f t="shared" si="57"/>
        <v>7.0000000000000007E-2</v>
      </c>
      <c r="CE31" s="7">
        <f t="shared" si="58"/>
        <v>16613.869941015066</v>
      </c>
      <c r="CF31" s="7">
        <f t="shared" si="59"/>
        <v>108657.26748126357</v>
      </c>
      <c r="CG31" s="7">
        <f t="shared" si="31"/>
        <v>707586.1300589852</v>
      </c>
      <c r="CH31" s="7">
        <f t="shared" si="9"/>
        <v>125271.13742227864</v>
      </c>
    </row>
    <row r="32" spans="1:86" x14ac:dyDescent="0.3">
      <c r="A32" s="222">
        <f t="shared" si="66"/>
        <v>24</v>
      </c>
      <c r="B32" s="47">
        <f t="shared" si="60"/>
        <v>1150870.0717448192</v>
      </c>
      <c r="C32" s="230">
        <f t="shared" si="61"/>
        <v>1109286.8982270479</v>
      </c>
      <c r="D32" s="47">
        <f t="shared" si="62"/>
        <v>1067998.2319435915</v>
      </c>
      <c r="E32" s="47">
        <f t="shared" si="63"/>
        <v>1027016.3752088891</v>
      </c>
      <c r="F32" s="47">
        <f t="shared" si="64"/>
        <v>986353.76360000821</v>
      </c>
      <c r="G32" s="80">
        <f t="shared" si="65"/>
        <v>946022.94332379394</v>
      </c>
      <c r="J32">
        <v>27</v>
      </c>
      <c r="K32" s="160">
        <v>45658</v>
      </c>
      <c r="L32" s="7">
        <f t="shared" si="32"/>
        <v>711102.36568462185</v>
      </c>
      <c r="M32" s="7">
        <f t="shared" si="10"/>
        <v>5440.6727465368012</v>
      </c>
      <c r="N32" s="7">
        <f t="shared" si="0"/>
        <v>551.84398245502598</v>
      </c>
      <c r="O32" s="65">
        <f t="shared" si="11"/>
        <v>9.3124817312128932E-3</v>
      </c>
      <c r="P32" s="7">
        <f t="shared" si="1"/>
        <v>4888.8287640817753</v>
      </c>
      <c r="Q32" s="65">
        <f t="shared" si="2"/>
        <v>8.2500000000000004E-2</v>
      </c>
      <c r="R32" s="7">
        <f t="shared" si="12"/>
        <v>13649.478297833273</v>
      </c>
      <c r="S32" s="7">
        <f t="shared" si="33"/>
        <v>133248.68585866041</v>
      </c>
      <c r="T32" s="7">
        <f t="shared" si="3"/>
        <v>710550.52170216688</v>
      </c>
      <c r="U32" s="7">
        <f t="shared" si="4"/>
        <v>146898.16415649367</v>
      </c>
      <c r="W32">
        <v>27</v>
      </c>
      <c r="X32" s="160">
        <v>45658</v>
      </c>
      <c r="Y32" s="7">
        <f t="shared" si="34"/>
        <v>710454.79938605428</v>
      </c>
      <c r="Z32" s="7">
        <f t="shared" si="35"/>
        <v>5313.9230440344518</v>
      </c>
      <c r="AA32" s="7">
        <f t="shared" si="36"/>
        <v>577.55771479408941</v>
      </c>
      <c r="AB32" s="65">
        <f t="shared" si="13"/>
        <v>9.7552899685079061E-3</v>
      </c>
      <c r="AC32" s="7">
        <f t="shared" si="14"/>
        <v>4736.3653292403624</v>
      </c>
      <c r="AD32" s="65">
        <f t="shared" si="15"/>
        <v>0.08</v>
      </c>
      <c r="AE32" s="7">
        <f t="shared" si="37"/>
        <v>14322.758328740001</v>
      </c>
      <c r="AF32" s="7">
        <f t="shared" si="38"/>
        <v>129153.16386019019</v>
      </c>
      <c r="AG32" s="7">
        <f t="shared" si="16"/>
        <v>709877.24167126021</v>
      </c>
      <c r="AH32" s="7">
        <f t="shared" si="5"/>
        <v>143475.92218893018</v>
      </c>
      <c r="AJ32">
        <v>27</v>
      </c>
      <c r="AK32" s="160">
        <v>45658</v>
      </c>
      <c r="AL32" s="7">
        <f t="shared" si="39"/>
        <v>709780.16104007966</v>
      </c>
      <c r="AM32" s="7">
        <f t="shared" si="40"/>
        <v>5188.2574823386012</v>
      </c>
      <c r="AN32" s="7">
        <f t="shared" si="41"/>
        <v>604.26060895475348</v>
      </c>
      <c r="AO32" s="65">
        <f t="shared" si="17"/>
        <v>1.0216018572330295E-2</v>
      </c>
      <c r="AP32" s="7">
        <f t="shared" si="18"/>
        <v>4583.9968733838477</v>
      </c>
      <c r="AQ32" s="65">
        <f t="shared" si="19"/>
        <v>7.7499999999999999E-2</v>
      </c>
      <c r="AR32" s="7">
        <f t="shared" si="42"/>
        <v>15024.099568875088</v>
      </c>
      <c r="AS32" s="7">
        <f t="shared" si="43"/>
        <v>125058.85245426717</v>
      </c>
      <c r="AT32" s="7">
        <f t="shared" si="20"/>
        <v>709175.90043112496</v>
      </c>
      <c r="AU32" s="7">
        <f t="shared" si="6"/>
        <v>140082.95202314225</v>
      </c>
      <c r="AW32">
        <v>27</v>
      </c>
      <c r="AX32" s="160">
        <v>45658</v>
      </c>
      <c r="AY32" s="7">
        <f t="shared" si="44"/>
        <v>709077.68038249493</v>
      </c>
      <c r="AZ32" s="7">
        <f t="shared" si="45"/>
        <v>5063.7114709392154</v>
      </c>
      <c r="BA32" s="7">
        <f t="shared" si="46"/>
        <v>631.9759685486224</v>
      </c>
      <c r="BB32" s="65">
        <f t="shared" si="21"/>
        <v>1.0695177457133635E-2</v>
      </c>
      <c r="BC32" s="7">
        <f t="shared" si="22"/>
        <v>4431.735502390593</v>
      </c>
      <c r="BD32" s="65">
        <f t="shared" si="23"/>
        <v>7.4999999999999997E-2</v>
      </c>
      <c r="BE32" s="7">
        <f t="shared" si="47"/>
        <v>15754.295586053739</v>
      </c>
      <c r="BF32" s="7">
        <f t="shared" si="48"/>
        <v>120965.91412930508</v>
      </c>
      <c r="BG32" s="7">
        <f t="shared" si="24"/>
        <v>708445.70441394625</v>
      </c>
      <c r="BH32" s="7">
        <f t="shared" si="7"/>
        <v>136720.20971535883</v>
      </c>
      <c r="BJ32">
        <v>27</v>
      </c>
      <c r="BK32" s="160">
        <v>45658</v>
      </c>
      <c r="BL32" s="7">
        <f t="shared" si="49"/>
        <v>708346.59054864757</v>
      </c>
      <c r="BM32" s="7">
        <f t="shared" si="50"/>
        <v>4940.32062016694</v>
      </c>
      <c r="BN32" s="7">
        <f t="shared" si="51"/>
        <v>660.72663560219462</v>
      </c>
      <c r="BO32" s="65">
        <f t="shared" si="25"/>
        <v>1.1193277038413033E-2</v>
      </c>
      <c r="BP32" s="7">
        <f t="shared" si="26"/>
        <v>4279.5939845647454</v>
      </c>
      <c r="BQ32" s="65">
        <f t="shared" si="27"/>
        <v>7.2499999999999995E-2</v>
      </c>
      <c r="BR32" s="7">
        <f t="shared" si="52"/>
        <v>16514.136086954393</v>
      </c>
      <c r="BS32" s="7">
        <f t="shared" si="53"/>
        <v>116874.520657553</v>
      </c>
      <c r="BT32" s="7">
        <f t="shared" si="28"/>
        <v>707685.86391304538</v>
      </c>
      <c r="BU32" s="7">
        <f t="shared" si="8"/>
        <v>133388.6567445074</v>
      </c>
      <c r="BW32">
        <v>27</v>
      </c>
      <c r="BX32" s="160">
        <v>45658</v>
      </c>
      <c r="BY32" s="7">
        <f t="shared" si="54"/>
        <v>707586.1300589852</v>
      </c>
      <c r="BZ32" s="7">
        <f t="shared" si="55"/>
        <v>4818.1206700876401</v>
      </c>
      <c r="CA32" s="7">
        <f t="shared" si="56"/>
        <v>690.53491141022641</v>
      </c>
      <c r="CB32" s="65">
        <f t="shared" si="29"/>
        <v>1.1710827254672094E-2</v>
      </c>
      <c r="CC32" s="7">
        <f t="shared" si="30"/>
        <v>4127.5857586774137</v>
      </c>
      <c r="CD32" s="65">
        <f t="shared" si="57"/>
        <v>7.0000000000000007E-2</v>
      </c>
      <c r="CE32" s="7">
        <f t="shared" si="58"/>
        <v>17304.404852425294</v>
      </c>
      <c r="CF32" s="7">
        <f t="shared" si="59"/>
        <v>112784.85323994097</v>
      </c>
      <c r="CG32" s="7">
        <f t="shared" si="31"/>
        <v>706895.59514757502</v>
      </c>
      <c r="CH32" s="7">
        <f t="shared" si="9"/>
        <v>130089.25809236628</v>
      </c>
    </row>
    <row r="33" spans="1:86" x14ac:dyDescent="0.3">
      <c r="A33" s="222">
        <f t="shared" si="66"/>
        <v>25</v>
      </c>
      <c r="B33" s="47">
        <f t="shared" si="60"/>
        <v>1174750.4813032611</v>
      </c>
      <c r="C33" s="230">
        <f t="shared" si="61"/>
        <v>1132051.2726081875</v>
      </c>
      <c r="D33" s="47">
        <f t="shared" si="62"/>
        <v>1089670.1028721328</v>
      </c>
      <c r="E33" s="47">
        <f t="shared" si="63"/>
        <v>1047619.5227838089</v>
      </c>
      <c r="F33" s="47">
        <f t="shared" si="64"/>
        <v>1005912.200855775</v>
      </c>
      <c r="G33" s="80">
        <f t="shared" si="65"/>
        <v>964560.89979489031</v>
      </c>
      <c r="J33">
        <v>28</v>
      </c>
      <c r="K33" s="160">
        <v>45689</v>
      </c>
      <c r="L33" s="7">
        <f t="shared" si="32"/>
        <v>710550.52170216688</v>
      </c>
      <c r="M33" s="7">
        <f t="shared" si="10"/>
        <v>5440.6727465368012</v>
      </c>
      <c r="N33" s="7">
        <f t="shared" si="0"/>
        <v>555.63790983440413</v>
      </c>
      <c r="O33" s="65">
        <f t="shared" si="11"/>
        <v>9.3837872387174913E-3</v>
      </c>
      <c r="P33" s="7">
        <f t="shared" si="1"/>
        <v>4885.0348367023971</v>
      </c>
      <c r="Q33" s="65">
        <f t="shared" si="2"/>
        <v>8.2500000000000004E-2</v>
      </c>
      <c r="R33" s="7">
        <f t="shared" si="12"/>
        <v>14205.116207667677</v>
      </c>
      <c r="S33" s="7">
        <f t="shared" si="33"/>
        <v>138133.7206953628</v>
      </c>
      <c r="T33" s="7">
        <f t="shared" si="3"/>
        <v>709994.88379233249</v>
      </c>
      <c r="U33" s="7">
        <f t="shared" si="4"/>
        <v>152338.83690303049</v>
      </c>
      <c r="W33">
        <v>28</v>
      </c>
      <c r="X33" s="160">
        <v>45689</v>
      </c>
      <c r="Y33" s="7">
        <f t="shared" si="34"/>
        <v>709877.24167126021</v>
      </c>
      <c r="Z33" s="7">
        <f t="shared" si="35"/>
        <v>5313.9230440344518</v>
      </c>
      <c r="AA33" s="7">
        <f t="shared" si="36"/>
        <v>581.40809955938312</v>
      </c>
      <c r="AB33" s="65">
        <f t="shared" si="13"/>
        <v>9.828315073585012E-3</v>
      </c>
      <c r="AC33" s="7">
        <f t="shared" si="14"/>
        <v>4732.5149444750687</v>
      </c>
      <c r="AD33" s="65">
        <f t="shared" si="15"/>
        <v>0.08</v>
      </c>
      <c r="AE33" s="7">
        <f t="shared" si="37"/>
        <v>14904.166428299384</v>
      </c>
      <c r="AF33" s="7">
        <f t="shared" si="38"/>
        <v>133885.67880466525</v>
      </c>
      <c r="AG33" s="7">
        <f t="shared" si="16"/>
        <v>709295.83357170084</v>
      </c>
      <c r="AH33" s="7">
        <f t="shared" si="5"/>
        <v>148789.84523296464</v>
      </c>
      <c r="AJ33">
        <v>28</v>
      </c>
      <c r="AK33" s="160">
        <v>45689</v>
      </c>
      <c r="AL33" s="7">
        <f t="shared" si="39"/>
        <v>709175.90043112496</v>
      </c>
      <c r="AM33" s="7">
        <f t="shared" si="40"/>
        <v>5188.2574823386012</v>
      </c>
      <c r="AN33" s="7">
        <f t="shared" si="41"/>
        <v>608.16312538758575</v>
      </c>
      <c r="AO33" s="65">
        <f t="shared" si="17"/>
        <v>1.0290757906768162E-2</v>
      </c>
      <c r="AP33" s="7">
        <f t="shared" si="18"/>
        <v>4580.0943569510155</v>
      </c>
      <c r="AQ33" s="65">
        <f t="shared" si="19"/>
        <v>7.7499999999999999E-2</v>
      </c>
      <c r="AR33" s="7">
        <f t="shared" si="42"/>
        <v>15632.262694262674</v>
      </c>
      <c r="AS33" s="7">
        <f t="shared" si="43"/>
        <v>129638.94681121818</v>
      </c>
      <c r="AT33" s="7">
        <f t="shared" si="20"/>
        <v>708567.73730573733</v>
      </c>
      <c r="AU33" s="7">
        <f t="shared" si="6"/>
        <v>145271.20950548086</v>
      </c>
      <c r="AW33">
        <v>28</v>
      </c>
      <c r="AX33" s="160">
        <v>45689</v>
      </c>
      <c r="AY33" s="7">
        <f t="shared" si="44"/>
        <v>708445.70441394625</v>
      </c>
      <c r="AZ33" s="7">
        <f t="shared" si="45"/>
        <v>5063.7114709392154</v>
      </c>
      <c r="BA33" s="7">
        <f t="shared" si="46"/>
        <v>635.92581835205146</v>
      </c>
      <c r="BB33" s="65">
        <f t="shared" si="21"/>
        <v>1.0771622684249835E-2</v>
      </c>
      <c r="BC33" s="7">
        <f t="shared" si="22"/>
        <v>4427.7856525871639</v>
      </c>
      <c r="BD33" s="65">
        <f t="shared" si="23"/>
        <v>7.4999999999999997E-2</v>
      </c>
      <c r="BE33" s="7">
        <f t="shared" si="47"/>
        <v>16390.221404405791</v>
      </c>
      <c r="BF33" s="7">
        <f t="shared" si="48"/>
        <v>125393.69978189224</v>
      </c>
      <c r="BG33" s="7">
        <f t="shared" si="24"/>
        <v>707809.77859559422</v>
      </c>
      <c r="BH33" s="7">
        <f t="shared" si="7"/>
        <v>141783.92118629802</v>
      </c>
      <c r="BJ33">
        <v>28</v>
      </c>
      <c r="BK33" s="160">
        <v>45689</v>
      </c>
      <c r="BL33" s="7">
        <f t="shared" si="49"/>
        <v>707685.86391304538</v>
      </c>
      <c r="BM33" s="7">
        <f t="shared" si="50"/>
        <v>4940.32062016694</v>
      </c>
      <c r="BN33" s="7">
        <f t="shared" si="51"/>
        <v>664.71852569229122</v>
      </c>
      <c r="BO33" s="65">
        <f t="shared" si="25"/>
        <v>1.1271416761388915E-2</v>
      </c>
      <c r="BP33" s="7">
        <f t="shared" si="26"/>
        <v>4275.6020944746488</v>
      </c>
      <c r="BQ33" s="65">
        <f t="shared" si="27"/>
        <v>7.2499999999999981E-2</v>
      </c>
      <c r="BR33" s="7">
        <f t="shared" si="52"/>
        <v>17178.854612646683</v>
      </c>
      <c r="BS33" s="7">
        <f t="shared" si="53"/>
        <v>121150.12275202764</v>
      </c>
      <c r="BT33" s="7">
        <f t="shared" si="28"/>
        <v>707021.14538735314</v>
      </c>
      <c r="BU33" s="7">
        <f t="shared" si="8"/>
        <v>138328.97736467433</v>
      </c>
      <c r="BW33">
        <v>28</v>
      </c>
      <c r="BX33" s="160">
        <v>45689</v>
      </c>
      <c r="BY33" s="7">
        <f t="shared" si="54"/>
        <v>706895.59514757502</v>
      </c>
      <c r="BZ33" s="7">
        <f t="shared" si="55"/>
        <v>4818.1206700876401</v>
      </c>
      <c r="CA33" s="7">
        <f t="shared" si="56"/>
        <v>694.56303172678599</v>
      </c>
      <c r="CB33" s="65">
        <f t="shared" si="29"/>
        <v>1.1790646932778561E-2</v>
      </c>
      <c r="CC33" s="7">
        <f t="shared" si="30"/>
        <v>4123.5576383608541</v>
      </c>
      <c r="CD33" s="65">
        <f t="shared" si="57"/>
        <v>6.9999999999999993E-2</v>
      </c>
      <c r="CE33" s="7">
        <f t="shared" si="58"/>
        <v>17998.96788415208</v>
      </c>
      <c r="CF33" s="7">
        <f t="shared" si="59"/>
        <v>116908.41087830183</v>
      </c>
      <c r="CG33" s="7">
        <f t="shared" si="31"/>
        <v>706201.03211584827</v>
      </c>
      <c r="CH33" s="7">
        <f t="shared" si="9"/>
        <v>134907.37876245391</v>
      </c>
    </row>
    <row r="34" spans="1:86" x14ac:dyDescent="0.3">
      <c r="A34" s="222">
        <f t="shared" si="66"/>
        <v>26</v>
      </c>
      <c r="B34" s="47">
        <f t="shared" si="60"/>
        <v>1195082.5796297104</v>
      </c>
      <c r="C34" s="230">
        <f t="shared" si="61"/>
        <v>1151412.442933328</v>
      </c>
      <c r="D34" s="47">
        <f t="shared" si="62"/>
        <v>1108082.2925828064</v>
      </c>
      <c r="E34" s="47">
        <f t="shared" si="63"/>
        <v>1065104.8372734303</v>
      </c>
      <c r="F34" s="47">
        <f t="shared" si="64"/>
        <v>1022492.888999618</v>
      </c>
      <c r="G34" s="80">
        <f t="shared" si="65"/>
        <v>980259.33864440268</v>
      </c>
      <c r="J34">
        <v>29</v>
      </c>
      <c r="K34" s="160">
        <v>45717</v>
      </c>
      <c r="L34" s="7">
        <f t="shared" si="32"/>
        <v>709994.88379233249</v>
      </c>
      <c r="M34" s="7">
        <f t="shared" si="10"/>
        <v>5440.6727465368012</v>
      </c>
      <c r="N34" s="7">
        <f t="shared" si="0"/>
        <v>559.45792046451515</v>
      </c>
      <c r="O34" s="65">
        <f t="shared" si="11"/>
        <v>9.4556949617933053E-3</v>
      </c>
      <c r="P34" s="7">
        <f t="shared" si="1"/>
        <v>4881.2148260722861</v>
      </c>
      <c r="Q34" s="65">
        <f t="shared" si="2"/>
        <v>8.2500000000000004E-2</v>
      </c>
      <c r="R34" s="7">
        <f t="shared" si="12"/>
        <v>14764.574128132193</v>
      </c>
      <c r="S34" s="7">
        <f t="shared" si="33"/>
        <v>143014.93552143508</v>
      </c>
      <c r="T34" s="7">
        <f t="shared" si="3"/>
        <v>709435.42587186792</v>
      </c>
      <c r="U34" s="7">
        <f t="shared" si="4"/>
        <v>157779.50964956728</v>
      </c>
      <c r="W34">
        <v>29</v>
      </c>
      <c r="X34" s="160">
        <v>45717</v>
      </c>
      <c r="Y34" s="7">
        <f t="shared" si="34"/>
        <v>709295.83357170084</v>
      </c>
      <c r="Z34" s="7">
        <f t="shared" si="35"/>
        <v>5313.9230440344518</v>
      </c>
      <c r="AA34" s="7">
        <f t="shared" si="36"/>
        <v>585.28415355644574</v>
      </c>
      <c r="AB34" s="65">
        <f t="shared" si="13"/>
        <v>9.9019471287608678E-3</v>
      </c>
      <c r="AC34" s="7">
        <f t="shared" si="14"/>
        <v>4728.638890478006</v>
      </c>
      <c r="AD34" s="65">
        <f t="shared" si="15"/>
        <v>0.08</v>
      </c>
      <c r="AE34" s="7">
        <f t="shared" si="37"/>
        <v>15489.45058185583</v>
      </c>
      <c r="AF34" s="7">
        <f t="shared" si="38"/>
        <v>138614.31769514325</v>
      </c>
      <c r="AG34" s="7">
        <f t="shared" si="16"/>
        <v>708710.54941814439</v>
      </c>
      <c r="AH34" s="7">
        <f t="shared" si="5"/>
        <v>154103.76827699909</v>
      </c>
      <c r="AJ34">
        <v>29</v>
      </c>
      <c r="AK34" s="160">
        <v>45717</v>
      </c>
      <c r="AL34" s="7">
        <f t="shared" si="39"/>
        <v>708567.73730573733</v>
      </c>
      <c r="AM34" s="7">
        <f t="shared" si="40"/>
        <v>5188.2574823386012</v>
      </c>
      <c r="AN34" s="7">
        <f t="shared" si="41"/>
        <v>612.09084557238111</v>
      </c>
      <c r="AO34" s="65">
        <f t="shared" si="17"/>
        <v>1.0366108644457328E-2</v>
      </c>
      <c r="AP34" s="7">
        <f t="shared" si="18"/>
        <v>4576.1666367662201</v>
      </c>
      <c r="AQ34" s="65">
        <f t="shared" si="19"/>
        <v>7.7499999999999999E-2</v>
      </c>
      <c r="AR34" s="7">
        <f t="shared" si="42"/>
        <v>16244.353539835054</v>
      </c>
      <c r="AS34" s="7">
        <f t="shared" si="43"/>
        <v>134215.11344798439</v>
      </c>
      <c r="AT34" s="7">
        <f t="shared" si="20"/>
        <v>707955.64646016492</v>
      </c>
      <c r="AU34" s="7">
        <f t="shared" si="6"/>
        <v>150459.46698781944</v>
      </c>
      <c r="AW34">
        <v>29</v>
      </c>
      <c r="AX34" s="160">
        <v>45717</v>
      </c>
      <c r="AY34" s="7">
        <f t="shared" si="44"/>
        <v>707809.77859559422</v>
      </c>
      <c r="AZ34" s="7">
        <f t="shared" si="45"/>
        <v>5063.7114709392154</v>
      </c>
      <c r="BA34" s="7">
        <f t="shared" si="46"/>
        <v>639.90035471675219</v>
      </c>
      <c r="BB34" s="65">
        <f t="shared" si="21"/>
        <v>1.0848683486454482E-2</v>
      </c>
      <c r="BC34" s="7">
        <f t="shared" si="22"/>
        <v>4423.8111162224632</v>
      </c>
      <c r="BD34" s="65">
        <f t="shared" si="23"/>
        <v>7.4999999999999983E-2</v>
      </c>
      <c r="BE34" s="7">
        <f t="shared" si="47"/>
        <v>17030.121759122543</v>
      </c>
      <c r="BF34" s="7">
        <f t="shared" si="48"/>
        <v>129817.51089811471</v>
      </c>
      <c r="BG34" s="7">
        <f t="shared" si="24"/>
        <v>707169.87824087753</v>
      </c>
      <c r="BH34" s="7">
        <f t="shared" si="7"/>
        <v>146847.63265723723</v>
      </c>
      <c r="BJ34">
        <v>29</v>
      </c>
      <c r="BK34" s="160">
        <v>45717</v>
      </c>
      <c r="BL34" s="7">
        <f t="shared" si="49"/>
        <v>707021.14538735314</v>
      </c>
      <c r="BM34" s="7">
        <f t="shared" si="50"/>
        <v>4940.32062016694</v>
      </c>
      <c r="BN34" s="7">
        <f t="shared" si="51"/>
        <v>668.73453345168127</v>
      </c>
      <c r="BO34" s="65">
        <f t="shared" si="25"/>
        <v>1.1350175951277453E-2</v>
      </c>
      <c r="BP34" s="7">
        <f t="shared" si="26"/>
        <v>4271.5860867152587</v>
      </c>
      <c r="BQ34" s="65">
        <f t="shared" si="27"/>
        <v>7.2499999999999995E-2</v>
      </c>
      <c r="BR34" s="7">
        <f t="shared" si="52"/>
        <v>17847.589146098362</v>
      </c>
      <c r="BS34" s="7">
        <f t="shared" si="53"/>
        <v>125421.7088387429</v>
      </c>
      <c r="BT34" s="7">
        <f t="shared" si="28"/>
        <v>706352.41085390141</v>
      </c>
      <c r="BU34" s="7">
        <f t="shared" si="8"/>
        <v>143269.29798484125</v>
      </c>
      <c r="BW34">
        <v>29</v>
      </c>
      <c r="BX34" s="160">
        <v>45717</v>
      </c>
      <c r="BY34" s="7">
        <f t="shared" si="54"/>
        <v>706201.03211584827</v>
      </c>
      <c r="BZ34" s="7">
        <f t="shared" si="55"/>
        <v>4818.1206700876401</v>
      </c>
      <c r="CA34" s="7">
        <f t="shared" si="56"/>
        <v>698.61464941185841</v>
      </c>
      <c r="CB34" s="65">
        <f t="shared" si="29"/>
        <v>1.1871089692158728E-2</v>
      </c>
      <c r="CC34" s="7">
        <f t="shared" si="30"/>
        <v>4119.5060206757817</v>
      </c>
      <c r="CD34" s="65">
        <f t="shared" si="57"/>
        <v>7.0000000000000007E-2</v>
      </c>
      <c r="CE34" s="7">
        <f t="shared" si="58"/>
        <v>18697.582533563938</v>
      </c>
      <c r="CF34" s="7">
        <f t="shared" si="59"/>
        <v>121027.91689897761</v>
      </c>
      <c r="CG34" s="7">
        <f t="shared" si="31"/>
        <v>705502.4174664364</v>
      </c>
      <c r="CH34" s="7">
        <f t="shared" si="9"/>
        <v>139725.49943254155</v>
      </c>
    </row>
    <row r="35" spans="1:86" x14ac:dyDescent="0.3">
      <c r="A35" s="222">
        <f t="shared" si="66"/>
        <v>27</v>
      </c>
      <c r="B35" s="47">
        <f t="shared" si="60"/>
        <v>1211562.3043462082</v>
      </c>
      <c r="C35" s="230">
        <f t="shared" si="61"/>
        <v>1167087.9449442565</v>
      </c>
      <c r="D35" s="47">
        <f t="shared" si="62"/>
        <v>1122973.0063052215</v>
      </c>
      <c r="E35" s="47">
        <f t="shared" si="63"/>
        <v>1079230.2731925433</v>
      </c>
      <c r="F35" s="47">
        <f t="shared" si="64"/>
        <v>1035872.6210279592</v>
      </c>
      <c r="G35" s="80">
        <f t="shared" si="65"/>
        <v>992912.99091387424</v>
      </c>
      <c r="J35">
        <v>30</v>
      </c>
      <c r="K35" s="160">
        <v>45748</v>
      </c>
      <c r="L35" s="7">
        <f t="shared" si="32"/>
        <v>709435.42587186792</v>
      </c>
      <c r="M35" s="7">
        <f t="shared" si="10"/>
        <v>5440.6727465368012</v>
      </c>
      <c r="N35" s="7">
        <f t="shared" si="0"/>
        <v>563.30419366770911</v>
      </c>
      <c r="O35" s="65">
        <f t="shared" si="11"/>
        <v>9.528210852601797E-3</v>
      </c>
      <c r="P35" s="7">
        <f t="shared" si="1"/>
        <v>4877.3685528690921</v>
      </c>
      <c r="Q35" s="65">
        <f t="shared" si="2"/>
        <v>8.2500000000000004E-2</v>
      </c>
      <c r="R35" s="7">
        <f t="shared" si="12"/>
        <v>15327.878321799903</v>
      </c>
      <c r="S35" s="7">
        <f t="shared" si="33"/>
        <v>147892.30407430418</v>
      </c>
      <c r="T35" s="7">
        <f t="shared" si="3"/>
        <v>708872.1216782002</v>
      </c>
      <c r="U35" s="7">
        <f t="shared" si="4"/>
        <v>163220.18239610409</v>
      </c>
      <c r="W35">
        <v>30</v>
      </c>
      <c r="X35" s="160">
        <v>45748</v>
      </c>
      <c r="Y35" s="7">
        <f t="shared" si="34"/>
        <v>708710.54941814439</v>
      </c>
      <c r="Z35" s="7">
        <f t="shared" si="35"/>
        <v>5313.9230440344518</v>
      </c>
      <c r="AA35" s="7">
        <f t="shared" si="36"/>
        <v>589.18604791348844</v>
      </c>
      <c r="AB35" s="65">
        <f t="shared" si="13"/>
        <v>9.976192086835119E-3</v>
      </c>
      <c r="AC35" s="7">
        <f t="shared" si="14"/>
        <v>4724.7369961209633</v>
      </c>
      <c r="AD35" s="65">
        <f t="shared" si="15"/>
        <v>8.0000000000000016E-2</v>
      </c>
      <c r="AE35" s="7">
        <f t="shared" si="37"/>
        <v>16078.636629769318</v>
      </c>
      <c r="AF35" s="7">
        <f t="shared" si="38"/>
        <v>143339.05469126423</v>
      </c>
      <c r="AG35" s="7">
        <f t="shared" si="16"/>
        <v>708121.36337023089</v>
      </c>
      <c r="AH35" s="7">
        <f t="shared" si="5"/>
        <v>159417.69132103355</v>
      </c>
      <c r="AJ35">
        <v>30</v>
      </c>
      <c r="AK35" s="160">
        <v>45748</v>
      </c>
      <c r="AL35" s="7">
        <f t="shared" si="39"/>
        <v>707955.64646016492</v>
      </c>
      <c r="AM35" s="7">
        <f t="shared" si="40"/>
        <v>5188.2574823386012</v>
      </c>
      <c r="AN35" s="7">
        <f t="shared" si="41"/>
        <v>616.04393228336903</v>
      </c>
      <c r="AO35" s="65">
        <f t="shared" si="17"/>
        <v>1.044207673794772E-2</v>
      </c>
      <c r="AP35" s="7">
        <f t="shared" si="18"/>
        <v>4572.2135500552322</v>
      </c>
      <c r="AQ35" s="65">
        <f t="shared" si="19"/>
        <v>7.7500000000000013E-2</v>
      </c>
      <c r="AR35" s="7">
        <f t="shared" si="42"/>
        <v>16860.397472118424</v>
      </c>
      <c r="AS35" s="7">
        <f t="shared" si="43"/>
        <v>138787.32699803961</v>
      </c>
      <c r="AT35" s="7">
        <f t="shared" si="20"/>
        <v>707339.60252788151</v>
      </c>
      <c r="AU35" s="7">
        <f t="shared" si="6"/>
        <v>155647.72447015805</v>
      </c>
      <c r="AW35">
        <v>30</v>
      </c>
      <c r="AX35" s="160">
        <v>45748</v>
      </c>
      <c r="AY35" s="7">
        <f t="shared" si="44"/>
        <v>707169.87824087753</v>
      </c>
      <c r="AZ35" s="7">
        <f t="shared" si="45"/>
        <v>5063.7114709392154</v>
      </c>
      <c r="BA35" s="7">
        <f t="shared" si="46"/>
        <v>643.89973193373135</v>
      </c>
      <c r="BB35" s="65">
        <f t="shared" si="21"/>
        <v>1.0926365815277075E-2</v>
      </c>
      <c r="BC35" s="7">
        <f t="shared" si="22"/>
        <v>4419.811739005484</v>
      </c>
      <c r="BD35" s="65">
        <f t="shared" si="23"/>
        <v>7.4999999999999997E-2</v>
      </c>
      <c r="BE35" s="7">
        <f t="shared" si="47"/>
        <v>17674.021491056275</v>
      </c>
      <c r="BF35" s="7">
        <f t="shared" si="48"/>
        <v>134237.3226371202</v>
      </c>
      <c r="BG35" s="7">
        <f t="shared" si="24"/>
        <v>706525.97850894381</v>
      </c>
      <c r="BH35" s="7">
        <f t="shared" si="7"/>
        <v>151911.34412817648</v>
      </c>
      <c r="BJ35">
        <v>30</v>
      </c>
      <c r="BK35" s="160">
        <v>45748</v>
      </c>
      <c r="BL35" s="7">
        <f t="shared" si="49"/>
        <v>706352.41085390141</v>
      </c>
      <c r="BM35" s="7">
        <f t="shared" si="50"/>
        <v>4940.32062016694</v>
      </c>
      <c r="BN35" s="7">
        <f t="shared" si="51"/>
        <v>672.77480459128583</v>
      </c>
      <c r="BO35" s="65">
        <f t="shared" si="25"/>
        <v>1.1429560557931292E-2</v>
      </c>
      <c r="BP35" s="7">
        <f t="shared" si="26"/>
        <v>4267.5458155756542</v>
      </c>
      <c r="BQ35" s="65">
        <f t="shared" si="27"/>
        <v>7.2499999999999995E-2</v>
      </c>
      <c r="BR35" s="7">
        <f t="shared" si="52"/>
        <v>18520.363950689647</v>
      </c>
      <c r="BS35" s="7">
        <f t="shared" si="53"/>
        <v>129689.25465431855</v>
      </c>
      <c r="BT35" s="7">
        <f t="shared" si="28"/>
        <v>705679.63604931009</v>
      </c>
      <c r="BU35" s="7">
        <f t="shared" si="8"/>
        <v>148209.6186050082</v>
      </c>
      <c r="BW35">
        <v>30</v>
      </c>
      <c r="BX35" s="160">
        <v>45748</v>
      </c>
      <c r="BY35" s="7">
        <f t="shared" si="54"/>
        <v>705502.4174664364</v>
      </c>
      <c r="BZ35" s="7">
        <f t="shared" si="55"/>
        <v>4818.1206700876401</v>
      </c>
      <c r="CA35" s="7">
        <f t="shared" si="56"/>
        <v>702.68990153342747</v>
      </c>
      <c r="CB35" s="65">
        <f t="shared" si="29"/>
        <v>1.1952161480442111E-2</v>
      </c>
      <c r="CC35" s="7">
        <f t="shared" si="30"/>
        <v>4115.4307685542126</v>
      </c>
      <c r="CD35" s="65">
        <f t="shared" si="57"/>
        <v>7.0000000000000007E-2</v>
      </c>
      <c r="CE35" s="7">
        <f t="shared" si="58"/>
        <v>19400.272435097366</v>
      </c>
      <c r="CF35" s="7">
        <f t="shared" si="59"/>
        <v>125143.34766753182</v>
      </c>
      <c r="CG35" s="7">
        <f t="shared" si="31"/>
        <v>704799.72756490298</v>
      </c>
      <c r="CH35" s="7">
        <f t="shared" si="9"/>
        <v>144543.62010262918</v>
      </c>
    </row>
    <row r="36" spans="1:86" x14ac:dyDescent="0.3">
      <c r="A36" s="222">
        <f t="shared" si="66"/>
        <v>28</v>
      </c>
      <c r="B36" s="47">
        <f t="shared" si="60"/>
        <v>1223859.5373193566</v>
      </c>
      <c r="C36" s="230">
        <f t="shared" si="61"/>
        <v>1178771.869988637</v>
      </c>
      <c r="D36" s="47">
        <f t="shared" si="62"/>
        <v>1134059.4237461761</v>
      </c>
      <c r="E36" s="47">
        <f t="shared" si="63"/>
        <v>1089734.9944358778</v>
      </c>
      <c r="F36" s="47">
        <f t="shared" si="64"/>
        <v>1045811.4587202602</v>
      </c>
      <c r="G36" s="80">
        <f t="shared" si="65"/>
        <v>1002301.7487352439</v>
      </c>
      <c r="J36">
        <v>31</v>
      </c>
      <c r="K36" s="160">
        <v>45778</v>
      </c>
      <c r="L36" s="7">
        <f t="shared" si="32"/>
        <v>708872.1216782002</v>
      </c>
      <c r="M36" s="7">
        <f t="shared" si="10"/>
        <v>5440.6727465368012</v>
      </c>
      <c r="N36" s="7">
        <f t="shared" si="0"/>
        <v>567.17690999917522</v>
      </c>
      <c r="O36" s="65">
        <f t="shared" si="11"/>
        <v>9.6013409356219704E-3</v>
      </c>
      <c r="P36" s="7">
        <f t="shared" si="1"/>
        <v>4873.495836537626</v>
      </c>
      <c r="Q36" s="65">
        <f t="shared" si="2"/>
        <v>8.249999999999999E-2</v>
      </c>
      <c r="R36" s="7">
        <f t="shared" si="12"/>
        <v>15895.055231799077</v>
      </c>
      <c r="S36" s="7">
        <f t="shared" si="33"/>
        <v>152765.7999108418</v>
      </c>
      <c r="T36" s="7">
        <f t="shared" si="3"/>
        <v>708304.94476820098</v>
      </c>
      <c r="U36" s="7">
        <f t="shared" si="4"/>
        <v>168660.85514264088</v>
      </c>
      <c r="W36">
        <v>31</v>
      </c>
      <c r="X36" s="160">
        <v>45778</v>
      </c>
      <c r="Y36" s="7">
        <f t="shared" si="34"/>
        <v>708121.36337023089</v>
      </c>
      <c r="Z36" s="7">
        <f t="shared" si="35"/>
        <v>5313.9230440344518</v>
      </c>
      <c r="AA36" s="7">
        <f t="shared" si="36"/>
        <v>593.11395489957886</v>
      </c>
      <c r="AB36" s="65">
        <f t="shared" si="13"/>
        <v>1.0051055972835739E-2</v>
      </c>
      <c r="AC36" s="7">
        <f t="shared" si="14"/>
        <v>4720.8090891348729</v>
      </c>
      <c r="AD36" s="65">
        <f t="shared" si="15"/>
        <v>0.08</v>
      </c>
      <c r="AE36" s="7">
        <f t="shared" si="37"/>
        <v>16671.750584668898</v>
      </c>
      <c r="AF36" s="7">
        <f t="shared" si="38"/>
        <v>148059.86378039912</v>
      </c>
      <c r="AG36" s="7">
        <f t="shared" si="16"/>
        <v>707528.24941533129</v>
      </c>
      <c r="AH36" s="7">
        <f t="shared" si="5"/>
        <v>164731.614365068</v>
      </c>
      <c r="AJ36">
        <v>31</v>
      </c>
      <c r="AK36" s="160">
        <v>45778</v>
      </c>
      <c r="AL36" s="7">
        <f t="shared" si="39"/>
        <v>707339.60252788151</v>
      </c>
      <c r="AM36" s="7">
        <f t="shared" si="40"/>
        <v>5188.2574823386012</v>
      </c>
      <c r="AN36" s="7">
        <f t="shared" si="41"/>
        <v>620.02254934603297</v>
      </c>
      <c r="AO36" s="65">
        <f t="shared" si="17"/>
        <v>1.0518668211934477E-2</v>
      </c>
      <c r="AP36" s="7">
        <f t="shared" si="18"/>
        <v>4568.2349329925682</v>
      </c>
      <c r="AQ36" s="65">
        <f t="shared" si="19"/>
        <v>7.7499999999999999E-2</v>
      </c>
      <c r="AR36" s="7">
        <f t="shared" si="42"/>
        <v>17480.420021464459</v>
      </c>
      <c r="AS36" s="7">
        <f t="shared" si="43"/>
        <v>143355.56193103219</v>
      </c>
      <c r="AT36" s="7">
        <f t="shared" si="20"/>
        <v>706719.57997853542</v>
      </c>
      <c r="AU36" s="7">
        <f t="shared" si="6"/>
        <v>160835.98195249666</v>
      </c>
      <c r="AW36">
        <v>31</v>
      </c>
      <c r="AX36" s="160">
        <v>45778</v>
      </c>
      <c r="AY36" s="7">
        <f t="shared" si="44"/>
        <v>706525.97850894381</v>
      </c>
      <c r="AZ36" s="7">
        <f t="shared" si="45"/>
        <v>5063.7114709392154</v>
      </c>
      <c r="BA36" s="7">
        <f t="shared" si="46"/>
        <v>647.92410525831656</v>
      </c>
      <c r="BB36" s="65">
        <f t="shared" si="21"/>
        <v>1.1004675694315428E-2</v>
      </c>
      <c r="BC36" s="7">
        <f t="shared" si="22"/>
        <v>4415.7873656808988</v>
      </c>
      <c r="BD36" s="65">
        <f t="shared" si="23"/>
        <v>7.5000000000000011E-2</v>
      </c>
      <c r="BE36" s="7">
        <f t="shared" si="47"/>
        <v>18321.945596314592</v>
      </c>
      <c r="BF36" s="7">
        <f t="shared" si="48"/>
        <v>138653.11000280111</v>
      </c>
      <c r="BG36" s="7">
        <f t="shared" si="24"/>
        <v>705878.0544036855</v>
      </c>
      <c r="BH36" s="7">
        <f t="shared" si="7"/>
        <v>156975.0555991157</v>
      </c>
      <c r="BJ36">
        <v>31</v>
      </c>
      <c r="BK36" s="160">
        <v>45778</v>
      </c>
      <c r="BL36" s="7">
        <f t="shared" si="49"/>
        <v>705679.63604931009</v>
      </c>
      <c r="BM36" s="7">
        <f t="shared" si="50"/>
        <v>4940.32062016694</v>
      </c>
      <c r="BN36" s="7">
        <f t="shared" si="51"/>
        <v>676.83948570235862</v>
      </c>
      <c r="BO36" s="65">
        <f t="shared" si="25"/>
        <v>1.150957660320067E-2</v>
      </c>
      <c r="BP36" s="7">
        <f t="shared" si="26"/>
        <v>4263.4811344645814</v>
      </c>
      <c r="BQ36" s="65">
        <f t="shared" si="27"/>
        <v>7.2499999999999981E-2</v>
      </c>
      <c r="BR36" s="7">
        <f t="shared" si="52"/>
        <v>19197.203436392007</v>
      </c>
      <c r="BS36" s="7">
        <f t="shared" si="53"/>
        <v>133952.73578878312</v>
      </c>
      <c r="BT36" s="7">
        <f t="shared" si="28"/>
        <v>705002.79656360776</v>
      </c>
      <c r="BU36" s="7">
        <f t="shared" si="8"/>
        <v>153149.93922517513</v>
      </c>
      <c r="BW36">
        <v>31</v>
      </c>
      <c r="BX36" s="160">
        <v>45778</v>
      </c>
      <c r="BY36" s="7">
        <f t="shared" si="54"/>
        <v>704799.72756490298</v>
      </c>
      <c r="BZ36" s="7">
        <f t="shared" si="55"/>
        <v>4818.1206700876401</v>
      </c>
      <c r="CA36" s="7">
        <f t="shared" si="56"/>
        <v>706.78892595903926</v>
      </c>
      <c r="CB36" s="65">
        <f t="shared" si="29"/>
        <v>1.2033868317191478E-2</v>
      </c>
      <c r="CC36" s="7">
        <f t="shared" si="30"/>
        <v>4111.3317441286008</v>
      </c>
      <c r="CD36" s="65">
        <f t="shared" si="57"/>
        <v>7.0000000000000007E-2</v>
      </c>
      <c r="CE36" s="7">
        <f t="shared" si="58"/>
        <v>20107.061361056403</v>
      </c>
      <c r="CF36" s="7">
        <f t="shared" si="59"/>
        <v>129254.67941166043</v>
      </c>
      <c r="CG36" s="7">
        <f t="shared" si="31"/>
        <v>704092.93863894395</v>
      </c>
      <c r="CH36" s="7">
        <f t="shared" si="9"/>
        <v>149361.74077271682</v>
      </c>
    </row>
    <row r="37" spans="1:86" x14ac:dyDescent="0.3">
      <c r="A37" s="222">
        <f t="shared" si="66"/>
        <v>29</v>
      </c>
      <c r="B37" s="47">
        <f t="shared" si="60"/>
        <v>1231615.8718869069</v>
      </c>
      <c r="C37" s="230">
        <f t="shared" si="61"/>
        <v>1186132.9191468616</v>
      </c>
      <c r="D37" s="47">
        <f t="shared" si="62"/>
        <v>1141036.0104668906</v>
      </c>
      <c r="E37" s="47">
        <f t="shared" si="63"/>
        <v>1096337.9155134372</v>
      </c>
      <c r="F37" s="47">
        <f t="shared" si="64"/>
        <v>1052051.4784954847</v>
      </c>
      <c r="G37" s="80">
        <f t="shared" si="65"/>
        <v>1008189.5926248711</v>
      </c>
      <c r="J37">
        <v>32</v>
      </c>
      <c r="K37" s="160">
        <v>45809</v>
      </c>
      <c r="L37" s="7">
        <f t="shared" si="32"/>
        <v>708304.94476820098</v>
      </c>
      <c r="M37" s="7">
        <f t="shared" si="10"/>
        <v>5440.6727465368012</v>
      </c>
      <c r="N37" s="7">
        <f t="shared" si="0"/>
        <v>571.07625125541927</v>
      </c>
      <c r="O37" s="65">
        <f t="shared" si="11"/>
        <v>9.6750913087409098E-3</v>
      </c>
      <c r="P37" s="7">
        <f t="shared" si="1"/>
        <v>4869.596495281382</v>
      </c>
      <c r="Q37" s="65">
        <f t="shared" si="2"/>
        <v>8.2500000000000004E-2</v>
      </c>
      <c r="R37" s="7">
        <f t="shared" si="12"/>
        <v>16466.131483054494</v>
      </c>
      <c r="S37" s="7">
        <f t="shared" si="33"/>
        <v>157635.39640612318</v>
      </c>
      <c r="T37" s="7">
        <f t="shared" si="3"/>
        <v>707733.86851694551</v>
      </c>
      <c r="U37" s="7">
        <f t="shared" si="4"/>
        <v>174101.52788917767</v>
      </c>
      <c r="W37">
        <v>32</v>
      </c>
      <c r="X37" s="160">
        <v>45809</v>
      </c>
      <c r="Y37" s="7">
        <f t="shared" si="34"/>
        <v>707528.24941533129</v>
      </c>
      <c r="Z37" s="7">
        <f t="shared" si="35"/>
        <v>5313.9230440344518</v>
      </c>
      <c r="AA37" s="7">
        <f t="shared" si="36"/>
        <v>597.06804793224273</v>
      </c>
      <c r="AB37" s="65">
        <f t="shared" si="13"/>
        <v>1.0126544885108949E-2</v>
      </c>
      <c r="AC37" s="7">
        <f t="shared" si="14"/>
        <v>4716.854996102209</v>
      </c>
      <c r="AD37" s="65">
        <f t="shared" si="15"/>
        <v>0.08</v>
      </c>
      <c r="AE37" s="7">
        <f t="shared" si="37"/>
        <v>17268.818632601142</v>
      </c>
      <c r="AF37" s="7">
        <f t="shared" si="38"/>
        <v>152776.71877650134</v>
      </c>
      <c r="AG37" s="7">
        <f t="shared" si="16"/>
        <v>706931.18136739905</v>
      </c>
      <c r="AH37" s="7">
        <f t="shared" si="5"/>
        <v>170045.53740910249</v>
      </c>
      <c r="AJ37">
        <v>32</v>
      </c>
      <c r="AK37" s="160">
        <v>45809</v>
      </c>
      <c r="AL37" s="7">
        <f t="shared" si="39"/>
        <v>706719.57997853542</v>
      </c>
      <c r="AM37" s="7">
        <f t="shared" si="40"/>
        <v>5188.2574823386012</v>
      </c>
      <c r="AN37" s="7">
        <f t="shared" si="41"/>
        <v>624.02686164389343</v>
      </c>
      <c r="AO37" s="65">
        <f t="shared" si="17"/>
        <v>1.0595889164347417E-2</v>
      </c>
      <c r="AP37" s="7">
        <f t="shared" si="18"/>
        <v>4564.2306206947078</v>
      </c>
      <c r="AQ37" s="65">
        <f t="shared" si="19"/>
        <v>7.7499999999999999E-2</v>
      </c>
      <c r="AR37" s="7">
        <f t="shared" si="42"/>
        <v>18104.44688310835</v>
      </c>
      <c r="AS37" s="7">
        <f t="shared" si="43"/>
        <v>147919.79255172689</v>
      </c>
      <c r="AT37" s="7">
        <f t="shared" si="20"/>
        <v>706095.55311689153</v>
      </c>
      <c r="AU37" s="7">
        <f t="shared" si="6"/>
        <v>166024.23943483524</v>
      </c>
      <c r="AW37">
        <v>32</v>
      </c>
      <c r="AX37" s="160">
        <v>45809</v>
      </c>
      <c r="AY37" s="7">
        <f t="shared" si="44"/>
        <v>705878.0544036855</v>
      </c>
      <c r="AZ37" s="7">
        <f t="shared" si="45"/>
        <v>5063.7114709392154</v>
      </c>
      <c r="BA37" s="7">
        <f t="shared" si="46"/>
        <v>651.97363091618172</v>
      </c>
      <c r="BB37" s="65">
        <f t="shared" si="21"/>
        <v>1.1083619220324824E-2</v>
      </c>
      <c r="BC37" s="7">
        <f t="shared" si="22"/>
        <v>4411.7378400230336</v>
      </c>
      <c r="BD37" s="65">
        <f t="shared" si="23"/>
        <v>7.4999999999999983E-2</v>
      </c>
      <c r="BE37" s="7">
        <f t="shared" si="47"/>
        <v>18973.919227230774</v>
      </c>
      <c r="BF37" s="7">
        <f t="shared" si="48"/>
        <v>143064.84784282415</v>
      </c>
      <c r="BG37" s="7">
        <f t="shared" si="24"/>
        <v>705226.08077276929</v>
      </c>
      <c r="BH37" s="7">
        <f t="shared" si="7"/>
        <v>162038.76707005492</v>
      </c>
      <c r="BJ37">
        <v>32</v>
      </c>
      <c r="BK37" s="160">
        <v>45809</v>
      </c>
      <c r="BL37" s="7">
        <f t="shared" si="49"/>
        <v>705002.79656360776</v>
      </c>
      <c r="BM37" s="7">
        <f t="shared" si="50"/>
        <v>4940.32062016694</v>
      </c>
      <c r="BN37" s="7">
        <f t="shared" si="51"/>
        <v>680.9287242618102</v>
      </c>
      <c r="BO37" s="65">
        <f t="shared" si="25"/>
        <v>1.1590230182022397E-2</v>
      </c>
      <c r="BP37" s="7">
        <f t="shared" si="26"/>
        <v>4259.3918959051298</v>
      </c>
      <c r="BQ37" s="65">
        <f t="shared" si="27"/>
        <v>7.2499999999999981E-2</v>
      </c>
      <c r="BR37" s="7">
        <f t="shared" si="52"/>
        <v>19878.132160653819</v>
      </c>
      <c r="BS37" s="7">
        <f t="shared" si="53"/>
        <v>138212.12768468825</v>
      </c>
      <c r="BT37" s="7">
        <f t="shared" si="28"/>
        <v>704321.86783934594</v>
      </c>
      <c r="BU37" s="7">
        <f t="shared" si="8"/>
        <v>158090.25984534208</v>
      </c>
      <c r="BW37">
        <v>32</v>
      </c>
      <c r="BX37" s="160">
        <v>45809</v>
      </c>
      <c r="BY37" s="7">
        <f t="shared" si="54"/>
        <v>704092.93863894395</v>
      </c>
      <c r="BZ37" s="7">
        <f t="shared" si="55"/>
        <v>4818.1206700876401</v>
      </c>
      <c r="CA37" s="7">
        <f t="shared" si="56"/>
        <v>710.9118613604669</v>
      </c>
      <c r="CB37" s="65">
        <f t="shared" si="29"/>
        <v>1.2116216294991471E-2</v>
      </c>
      <c r="CC37" s="7">
        <f t="shared" si="30"/>
        <v>4107.2088087271732</v>
      </c>
      <c r="CD37" s="65">
        <f t="shared" si="57"/>
        <v>7.0000000000000007E-2</v>
      </c>
      <c r="CE37" s="7">
        <f t="shared" si="58"/>
        <v>20817.973222416869</v>
      </c>
      <c r="CF37" s="7">
        <f t="shared" si="59"/>
        <v>133361.8882203876</v>
      </c>
      <c r="CG37" s="7">
        <f t="shared" si="31"/>
        <v>703382.02677758352</v>
      </c>
      <c r="CH37" s="7">
        <f t="shared" si="9"/>
        <v>154179.86144280445</v>
      </c>
    </row>
    <row r="38" spans="1:86" ht="15" thickBot="1" x14ac:dyDescent="0.35">
      <c r="A38" s="223">
        <f t="shared" si="66"/>
        <v>30</v>
      </c>
      <c r="B38" s="221">
        <f t="shared" si="60"/>
        <v>1234442.1887532305</v>
      </c>
      <c r="C38" s="231">
        <f t="shared" si="61"/>
        <v>1188812.2958523901</v>
      </c>
      <c r="D38" s="221">
        <f t="shared" si="62"/>
        <v>1143572.6936418838</v>
      </c>
      <c r="E38" s="221">
        <f t="shared" si="63"/>
        <v>1098736.1295381358</v>
      </c>
      <c r="F38" s="221">
        <f t="shared" si="64"/>
        <v>1054315.4232600969</v>
      </c>
      <c r="G38" s="27">
        <f t="shared" si="65"/>
        <v>1010323.4412315594</v>
      </c>
      <c r="J38">
        <v>33</v>
      </c>
      <c r="K38" s="160">
        <v>45839</v>
      </c>
      <c r="L38" s="7">
        <f t="shared" si="32"/>
        <v>707733.86851694551</v>
      </c>
      <c r="M38" s="7">
        <f t="shared" si="10"/>
        <v>5440.6727465368012</v>
      </c>
      <c r="N38" s="7">
        <f t="shared" si="0"/>
        <v>575.00240048280102</v>
      </c>
      <c r="O38" s="65">
        <f t="shared" si="11"/>
        <v>9.7494681443642157E-3</v>
      </c>
      <c r="P38" s="7">
        <f t="shared" ref="P38:P69" si="67">L38*($K$1/12)</f>
        <v>4865.6703460540002</v>
      </c>
      <c r="Q38" s="65">
        <f t="shared" si="2"/>
        <v>8.2500000000000004E-2</v>
      </c>
      <c r="R38" s="7">
        <f t="shared" si="12"/>
        <v>17041.133883537295</v>
      </c>
      <c r="S38" s="7">
        <f t="shared" si="33"/>
        <v>162501.06675217717</v>
      </c>
      <c r="T38" s="7">
        <f t="shared" si="3"/>
        <v>707158.86611646274</v>
      </c>
      <c r="U38" s="7">
        <f t="shared" si="4"/>
        <v>179542.20063571446</v>
      </c>
      <c r="W38">
        <v>33</v>
      </c>
      <c r="X38" s="160">
        <v>45839</v>
      </c>
      <c r="Y38" s="7">
        <f t="shared" si="34"/>
        <v>706931.18136739905</v>
      </c>
      <c r="Z38" s="7">
        <f t="shared" si="35"/>
        <v>5313.9230440344518</v>
      </c>
      <c r="AA38" s="7">
        <f t="shared" si="36"/>
        <v>601.04850158512454</v>
      </c>
      <c r="AB38" s="65">
        <f t="shared" si="13"/>
        <v>1.0202664996429186E-2</v>
      </c>
      <c r="AC38" s="7">
        <f t="shared" si="14"/>
        <v>4712.8745424493272</v>
      </c>
      <c r="AD38" s="65">
        <f t="shared" si="15"/>
        <v>0.08</v>
      </c>
      <c r="AE38" s="7">
        <f t="shared" si="37"/>
        <v>17869.867134186265</v>
      </c>
      <c r="AF38" s="7">
        <f t="shared" si="38"/>
        <v>157489.59331895068</v>
      </c>
      <c r="AG38" s="7">
        <f t="shared" si="16"/>
        <v>706330.13286581391</v>
      </c>
      <c r="AH38" s="7">
        <f t="shared" si="5"/>
        <v>175359.46045313694</v>
      </c>
      <c r="AJ38">
        <v>33</v>
      </c>
      <c r="AK38" s="160">
        <v>45839</v>
      </c>
      <c r="AL38" s="7">
        <f t="shared" si="39"/>
        <v>706095.55311689153</v>
      </c>
      <c r="AM38" s="7">
        <f t="shared" si="40"/>
        <v>5188.2574823386012</v>
      </c>
      <c r="AN38" s="7">
        <f t="shared" si="41"/>
        <v>628.05703512534365</v>
      </c>
      <c r="AO38" s="65">
        <f t="shared" si="17"/>
        <v>1.0673745767460531E-2</v>
      </c>
      <c r="AP38" s="7">
        <f t="shared" si="18"/>
        <v>4560.2004472132576</v>
      </c>
      <c r="AQ38" s="65">
        <f t="shared" si="19"/>
        <v>7.7499999999999999E-2</v>
      </c>
      <c r="AR38" s="7">
        <f t="shared" si="42"/>
        <v>18732.503918233695</v>
      </c>
      <c r="AS38" s="7">
        <f t="shared" si="43"/>
        <v>152479.99299894014</v>
      </c>
      <c r="AT38" s="7">
        <f t="shared" si="20"/>
        <v>705467.49608176621</v>
      </c>
      <c r="AU38" s="7">
        <f t="shared" si="6"/>
        <v>171212.49691717385</v>
      </c>
      <c r="AW38">
        <v>33</v>
      </c>
      <c r="AX38" s="160">
        <v>45839</v>
      </c>
      <c r="AY38" s="7">
        <f t="shared" si="44"/>
        <v>705226.08077276929</v>
      </c>
      <c r="AZ38" s="7">
        <f t="shared" si="45"/>
        <v>5063.7114709392154</v>
      </c>
      <c r="BA38" s="7">
        <f t="shared" si="46"/>
        <v>656.04846610940785</v>
      </c>
      <c r="BB38" s="65">
        <f t="shared" si="21"/>
        <v>1.1163202564327051E-2</v>
      </c>
      <c r="BC38" s="7">
        <f t="shared" si="22"/>
        <v>4407.6630048298075</v>
      </c>
      <c r="BD38" s="65">
        <f t="shared" si="23"/>
        <v>7.4999999999999997E-2</v>
      </c>
      <c r="BE38" s="7">
        <f t="shared" si="47"/>
        <v>19629.967693340182</v>
      </c>
      <c r="BF38" s="7">
        <f t="shared" si="48"/>
        <v>147472.51084765396</v>
      </c>
      <c r="BG38" s="7">
        <f t="shared" si="24"/>
        <v>704570.03230665985</v>
      </c>
      <c r="BH38" s="7">
        <f t="shared" si="7"/>
        <v>167102.47854099414</v>
      </c>
      <c r="BJ38">
        <v>33</v>
      </c>
      <c r="BK38" s="160">
        <v>45839</v>
      </c>
      <c r="BL38" s="7">
        <f t="shared" si="49"/>
        <v>704321.86783934594</v>
      </c>
      <c r="BM38" s="7">
        <f t="shared" si="50"/>
        <v>4940.32062016694</v>
      </c>
      <c r="BN38" s="7">
        <f t="shared" si="51"/>
        <v>685.04266863755856</v>
      </c>
      <c r="BO38" s="65">
        <f t="shared" si="25"/>
        <v>1.1671527463528623E-2</v>
      </c>
      <c r="BP38" s="7">
        <f t="shared" si="26"/>
        <v>4255.2779515293814</v>
      </c>
      <c r="BQ38" s="65">
        <f t="shared" si="27"/>
        <v>7.2499999999999995E-2</v>
      </c>
      <c r="BR38" s="7">
        <f t="shared" si="52"/>
        <v>20563.174829291376</v>
      </c>
      <c r="BS38" s="7">
        <f t="shared" si="53"/>
        <v>142467.40563621765</v>
      </c>
      <c r="BT38" s="7">
        <f t="shared" si="28"/>
        <v>703636.82517070835</v>
      </c>
      <c r="BU38" s="7">
        <f t="shared" si="8"/>
        <v>163030.58046550903</v>
      </c>
      <c r="BW38">
        <v>33</v>
      </c>
      <c r="BX38" s="160">
        <v>45839</v>
      </c>
      <c r="BY38" s="7">
        <f t="shared" si="54"/>
        <v>703382.02677758352</v>
      </c>
      <c r="BZ38" s="7">
        <f t="shared" si="55"/>
        <v>4818.1206700876401</v>
      </c>
      <c r="CA38" s="7">
        <f t="shared" si="56"/>
        <v>715.05884721840266</v>
      </c>
      <c r="CB38" s="65">
        <f t="shared" si="29"/>
        <v>1.2199211580557116E-2</v>
      </c>
      <c r="CC38" s="7">
        <f t="shared" si="30"/>
        <v>4103.0618228692374</v>
      </c>
      <c r="CD38" s="65">
        <f t="shared" si="57"/>
        <v>7.0000000000000007E-2</v>
      </c>
      <c r="CE38" s="7">
        <f t="shared" si="58"/>
        <v>21533.032069635272</v>
      </c>
      <c r="CF38" s="7">
        <f t="shared" si="59"/>
        <v>137464.95004325683</v>
      </c>
      <c r="CG38" s="7">
        <f t="shared" si="31"/>
        <v>702666.96793036512</v>
      </c>
      <c r="CH38" s="7">
        <f t="shared" si="9"/>
        <v>158997.98211289209</v>
      </c>
    </row>
    <row r="39" spans="1:86" x14ac:dyDescent="0.3">
      <c r="J39">
        <v>34</v>
      </c>
      <c r="K39" s="160">
        <v>45870</v>
      </c>
      <c r="L39" s="7">
        <f t="shared" si="32"/>
        <v>707158.86611646274</v>
      </c>
      <c r="M39" s="7">
        <f t="shared" si="10"/>
        <v>5440.6727465368012</v>
      </c>
      <c r="N39" s="7">
        <f t="shared" si="0"/>
        <v>578.9555419861199</v>
      </c>
      <c r="O39" s="65">
        <f t="shared" si="11"/>
        <v>9.8244776905466284E-3</v>
      </c>
      <c r="P39" s="7">
        <f t="shared" si="67"/>
        <v>4861.7172045506813</v>
      </c>
      <c r="Q39" s="65">
        <f t="shared" si="2"/>
        <v>8.2500000000000004E-2</v>
      </c>
      <c r="R39" s="7">
        <f t="shared" si="12"/>
        <v>17620.089425523416</v>
      </c>
      <c r="S39" s="7">
        <f t="shared" si="33"/>
        <v>167362.78395672786</v>
      </c>
      <c r="T39" s="7">
        <f t="shared" si="3"/>
        <v>706579.91057447658</v>
      </c>
      <c r="U39" s="7">
        <f t="shared" si="4"/>
        <v>184982.87338225127</v>
      </c>
      <c r="W39">
        <v>34</v>
      </c>
      <c r="X39" s="160">
        <v>45870</v>
      </c>
      <c r="Y39" s="7">
        <f t="shared" si="34"/>
        <v>706330.13286581391</v>
      </c>
      <c r="Z39" s="7">
        <f t="shared" si="35"/>
        <v>5313.9230440344518</v>
      </c>
      <c r="AA39" s="7">
        <f t="shared" si="36"/>
        <v>605.05549159569182</v>
      </c>
      <c r="AB39" s="65">
        <f t="shared" si="13"/>
        <v>1.0279422555129271E-2</v>
      </c>
      <c r="AC39" s="7">
        <f t="shared" si="14"/>
        <v>4708.86755243876</v>
      </c>
      <c r="AD39" s="65">
        <f t="shared" si="15"/>
        <v>0.08</v>
      </c>
      <c r="AE39" s="7">
        <f t="shared" si="37"/>
        <v>18474.922625781957</v>
      </c>
      <c r="AF39" s="7">
        <f t="shared" si="38"/>
        <v>162198.46087138943</v>
      </c>
      <c r="AG39" s="7">
        <f t="shared" si="16"/>
        <v>705725.07737421826</v>
      </c>
      <c r="AH39" s="7">
        <f t="shared" si="5"/>
        <v>180673.38349717139</v>
      </c>
      <c r="AJ39">
        <v>34</v>
      </c>
      <c r="AK39" s="160">
        <v>45870</v>
      </c>
      <c r="AL39" s="7">
        <f t="shared" si="39"/>
        <v>705467.49608176621</v>
      </c>
      <c r="AM39" s="7">
        <f t="shared" si="40"/>
        <v>5188.2574823386012</v>
      </c>
      <c r="AN39" s="7">
        <f t="shared" si="41"/>
        <v>632.11323681052818</v>
      </c>
      <c r="AO39" s="65">
        <f t="shared" si="17"/>
        <v>1.0752244269021811E-2</v>
      </c>
      <c r="AP39" s="7">
        <f t="shared" si="18"/>
        <v>4556.144245528073</v>
      </c>
      <c r="AQ39" s="65">
        <f t="shared" si="19"/>
        <v>7.7499999999999986E-2</v>
      </c>
      <c r="AR39" s="7">
        <f t="shared" si="42"/>
        <v>19364.617155044223</v>
      </c>
      <c r="AS39" s="7">
        <f t="shared" si="43"/>
        <v>157036.13724446821</v>
      </c>
      <c r="AT39" s="7">
        <f t="shared" si="20"/>
        <v>704835.38284495566</v>
      </c>
      <c r="AU39" s="7">
        <f t="shared" si="6"/>
        <v>176400.75439951243</v>
      </c>
      <c r="AW39">
        <v>34</v>
      </c>
      <c r="AX39" s="160">
        <v>45870</v>
      </c>
      <c r="AY39" s="7">
        <f t="shared" si="44"/>
        <v>704570.03230665985</v>
      </c>
      <c r="AZ39" s="7">
        <f t="shared" si="45"/>
        <v>5063.7114709392154</v>
      </c>
      <c r="BA39" s="7">
        <f t="shared" si="46"/>
        <v>660.1487690225913</v>
      </c>
      <c r="BB39" s="65">
        <f t="shared" si="21"/>
        <v>1.1243431972739916E-2</v>
      </c>
      <c r="BC39" s="7">
        <f t="shared" si="22"/>
        <v>4403.5627019166241</v>
      </c>
      <c r="BD39" s="65">
        <f t="shared" si="23"/>
        <v>7.5000000000000011E-2</v>
      </c>
      <c r="BE39" s="7">
        <f t="shared" si="47"/>
        <v>20290.116462362774</v>
      </c>
      <c r="BF39" s="7">
        <f t="shared" si="48"/>
        <v>151876.07354957057</v>
      </c>
      <c r="BG39" s="7">
        <f t="shared" si="24"/>
        <v>703909.8835376373</v>
      </c>
      <c r="BH39" s="7">
        <f t="shared" si="7"/>
        <v>172166.19001193336</v>
      </c>
      <c r="BJ39">
        <v>34</v>
      </c>
      <c r="BK39" s="160">
        <v>45870</v>
      </c>
      <c r="BL39" s="7">
        <f t="shared" si="49"/>
        <v>703636.82517070835</v>
      </c>
      <c r="BM39" s="7">
        <f t="shared" si="50"/>
        <v>4940.32062016694</v>
      </c>
      <c r="BN39" s="7">
        <f t="shared" si="51"/>
        <v>689.18146809391055</v>
      </c>
      <c r="BO39" s="65">
        <f t="shared" si="25"/>
        <v>1.175347469217591E-2</v>
      </c>
      <c r="BP39" s="7">
        <f t="shared" si="26"/>
        <v>4251.1391520730294</v>
      </c>
      <c r="BQ39" s="65">
        <f t="shared" si="27"/>
        <v>7.2499999999999995E-2</v>
      </c>
      <c r="BR39" s="7">
        <f t="shared" si="52"/>
        <v>21252.356297385286</v>
      </c>
      <c r="BS39" s="7">
        <f t="shared" si="53"/>
        <v>146718.54478829069</v>
      </c>
      <c r="BT39" s="7">
        <f t="shared" si="28"/>
        <v>702947.64370261447</v>
      </c>
      <c r="BU39" s="7">
        <f t="shared" si="8"/>
        <v>167970.90108567599</v>
      </c>
      <c r="BW39">
        <v>34</v>
      </c>
      <c r="BX39" s="160">
        <v>45870</v>
      </c>
      <c r="BY39" s="7">
        <f t="shared" si="54"/>
        <v>702666.96793036512</v>
      </c>
      <c r="BZ39" s="7">
        <f t="shared" si="55"/>
        <v>4818.1206700876401</v>
      </c>
      <c r="CA39" s="7">
        <f t="shared" si="56"/>
        <v>719.23002382717641</v>
      </c>
      <c r="CB39" s="65">
        <f t="shared" si="29"/>
        <v>1.2282860415862658E-2</v>
      </c>
      <c r="CC39" s="7">
        <f t="shared" si="30"/>
        <v>4098.8906462604637</v>
      </c>
      <c r="CD39" s="65">
        <f t="shared" si="57"/>
        <v>7.0000000000000007E-2</v>
      </c>
      <c r="CE39" s="7">
        <f t="shared" si="58"/>
        <v>22252.26209346245</v>
      </c>
      <c r="CF39" s="7">
        <f t="shared" si="59"/>
        <v>141563.8406895173</v>
      </c>
      <c r="CG39" s="7">
        <f t="shared" si="31"/>
        <v>701947.73790653795</v>
      </c>
      <c r="CH39" s="7">
        <f t="shared" si="9"/>
        <v>163816.10278297975</v>
      </c>
    </row>
    <row r="40" spans="1:86" x14ac:dyDescent="0.3">
      <c r="J40">
        <v>35</v>
      </c>
      <c r="K40" s="160">
        <v>45901</v>
      </c>
      <c r="L40" s="7">
        <f t="shared" si="32"/>
        <v>706579.91057447658</v>
      </c>
      <c r="M40" s="7">
        <f t="shared" si="10"/>
        <v>5440.6727465368012</v>
      </c>
      <c r="N40" s="7">
        <f t="shared" si="0"/>
        <v>582.93586133727513</v>
      </c>
      <c r="O40" s="65">
        <f t="shared" si="11"/>
        <v>9.9001262721436709E-3</v>
      </c>
      <c r="P40" s="7">
        <f t="shared" si="67"/>
        <v>4857.7368851995261</v>
      </c>
      <c r="Q40" s="65">
        <f t="shared" si="2"/>
        <v>8.249999999999999E-2</v>
      </c>
      <c r="R40" s="7">
        <f t="shared" si="12"/>
        <v>18203.025286860691</v>
      </c>
      <c r="S40" s="7">
        <f t="shared" si="33"/>
        <v>172220.52084192738</v>
      </c>
      <c r="T40" s="7">
        <f t="shared" si="3"/>
        <v>705996.97471313935</v>
      </c>
      <c r="U40" s="7">
        <f t="shared" si="4"/>
        <v>190423.54612878809</v>
      </c>
      <c r="W40">
        <v>35</v>
      </c>
      <c r="X40" s="160">
        <v>45901</v>
      </c>
      <c r="Y40" s="7">
        <f t="shared" si="34"/>
        <v>705725.07737421826</v>
      </c>
      <c r="Z40" s="7">
        <f t="shared" si="35"/>
        <v>5313.9230440344518</v>
      </c>
      <c r="AA40" s="7">
        <f t="shared" si="36"/>
        <v>609.08919487299681</v>
      </c>
      <c r="AB40" s="65">
        <f t="shared" si="13"/>
        <v>1.0356823886251457E-2</v>
      </c>
      <c r="AC40" s="7">
        <f t="shared" si="14"/>
        <v>4704.833849161455</v>
      </c>
      <c r="AD40" s="65">
        <f t="shared" si="15"/>
        <v>7.9999999999999988E-2</v>
      </c>
      <c r="AE40" s="7">
        <f t="shared" si="37"/>
        <v>19084.011820654952</v>
      </c>
      <c r="AF40" s="7">
        <f t="shared" si="38"/>
        <v>166903.29472055088</v>
      </c>
      <c r="AG40" s="7">
        <f t="shared" si="16"/>
        <v>705115.98817934527</v>
      </c>
      <c r="AH40" s="7">
        <f t="shared" si="5"/>
        <v>185987.30654120585</v>
      </c>
      <c r="AJ40">
        <v>35</v>
      </c>
      <c r="AK40" s="160">
        <v>45901</v>
      </c>
      <c r="AL40" s="7">
        <f t="shared" si="39"/>
        <v>704835.38284495566</v>
      </c>
      <c r="AM40" s="7">
        <f t="shared" si="40"/>
        <v>5188.2574823386012</v>
      </c>
      <c r="AN40" s="7">
        <f t="shared" si="41"/>
        <v>636.19563479826229</v>
      </c>
      <c r="AO40" s="65">
        <f t="shared" si="17"/>
        <v>1.0831390993403765E-2</v>
      </c>
      <c r="AP40" s="7">
        <f t="shared" si="18"/>
        <v>4552.0618475403389</v>
      </c>
      <c r="AQ40" s="65">
        <f t="shared" si="19"/>
        <v>7.7500000000000013E-2</v>
      </c>
      <c r="AR40" s="7">
        <f t="shared" si="42"/>
        <v>20000.812789842486</v>
      </c>
      <c r="AS40" s="7">
        <f t="shared" si="43"/>
        <v>161588.19909200855</v>
      </c>
      <c r="AT40" s="7">
        <f t="shared" si="20"/>
        <v>704199.1872101574</v>
      </c>
      <c r="AU40" s="7">
        <f t="shared" si="6"/>
        <v>181589.01188185104</v>
      </c>
      <c r="AW40">
        <v>35</v>
      </c>
      <c r="AX40" s="160">
        <v>45901</v>
      </c>
      <c r="AY40" s="7">
        <f t="shared" si="44"/>
        <v>703909.8835376373</v>
      </c>
      <c r="AZ40" s="7">
        <f t="shared" si="45"/>
        <v>5063.7114709392154</v>
      </c>
      <c r="BA40" s="7">
        <f t="shared" si="46"/>
        <v>664.27469882898276</v>
      </c>
      <c r="BB40" s="65">
        <f t="shared" si="21"/>
        <v>1.1324313768527413E-2</v>
      </c>
      <c r="BC40" s="7">
        <f t="shared" si="22"/>
        <v>4399.4367721102326</v>
      </c>
      <c r="BD40" s="65">
        <f t="shared" si="23"/>
        <v>7.4999999999999997E-2</v>
      </c>
      <c r="BE40" s="7">
        <f t="shared" si="47"/>
        <v>20954.391161191757</v>
      </c>
      <c r="BF40" s="7">
        <f t="shared" si="48"/>
        <v>156275.51032168081</v>
      </c>
      <c r="BG40" s="7">
        <f t="shared" si="24"/>
        <v>703245.60883880837</v>
      </c>
      <c r="BH40" s="7">
        <f t="shared" si="7"/>
        <v>177229.90148287255</v>
      </c>
      <c r="BJ40">
        <v>35</v>
      </c>
      <c r="BK40" s="160">
        <v>45901</v>
      </c>
      <c r="BL40" s="7">
        <f t="shared" si="49"/>
        <v>702947.64370261447</v>
      </c>
      <c r="BM40" s="7">
        <f t="shared" si="50"/>
        <v>4940.32062016694</v>
      </c>
      <c r="BN40" s="7">
        <f t="shared" si="51"/>
        <v>693.34527279697795</v>
      </c>
      <c r="BO40" s="65">
        <f t="shared" si="25"/>
        <v>1.1836078188895122E-2</v>
      </c>
      <c r="BP40" s="7">
        <f t="shared" si="26"/>
        <v>4246.975347369962</v>
      </c>
      <c r="BQ40" s="65">
        <f t="shared" si="27"/>
        <v>7.2499999999999995E-2</v>
      </c>
      <c r="BR40" s="7">
        <f t="shared" si="52"/>
        <v>21945.701570182264</v>
      </c>
      <c r="BS40" s="7">
        <f t="shared" si="53"/>
        <v>150965.52013566066</v>
      </c>
      <c r="BT40" s="7">
        <f t="shared" si="28"/>
        <v>702254.29842981754</v>
      </c>
      <c r="BU40" s="7">
        <f t="shared" si="8"/>
        <v>172911.22170584291</v>
      </c>
      <c r="BW40">
        <v>35</v>
      </c>
      <c r="BX40" s="160">
        <v>45901</v>
      </c>
      <c r="BY40" s="7">
        <f t="shared" si="54"/>
        <v>701947.73790653795</v>
      </c>
      <c r="BZ40" s="7">
        <f t="shared" si="55"/>
        <v>4818.1206700876401</v>
      </c>
      <c r="CA40" s="7">
        <f t="shared" si="56"/>
        <v>723.42553229950181</v>
      </c>
      <c r="CB40" s="65">
        <f t="shared" si="29"/>
        <v>1.2367169119291161E-2</v>
      </c>
      <c r="CC40" s="7">
        <f t="shared" si="30"/>
        <v>4094.6951377881383</v>
      </c>
      <c r="CD40" s="65">
        <f t="shared" si="57"/>
        <v>7.0000000000000007E-2</v>
      </c>
      <c r="CE40" s="7">
        <f t="shared" si="58"/>
        <v>22975.687625761951</v>
      </c>
      <c r="CF40" s="7">
        <f t="shared" si="59"/>
        <v>145658.53582730543</v>
      </c>
      <c r="CG40" s="7">
        <f t="shared" si="31"/>
        <v>701224.31237423839</v>
      </c>
      <c r="CH40" s="7">
        <f t="shared" si="9"/>
        <v>168634.22345306739</v>
      </c>
    </row>
    <row r="41" spans="1:86" x14ac:dyDescent="0.3">
      <c r="J41">
        <v>36</v>
      </c>
      <c r="K41" s="160">
        <v>45931</v>
      </c>
      <c r="L41" s="7">
        <f t="shared" si="32"/>
        <v>705996.97471313935</v>
      </c>
      <c r="M41" s="7">
        <f t="shared" si="10"/>
        <v>5440.6727465368012</v>
      </c>
      <c r="N41" s="7">
        <f t="shared" si="0"/>
        <v>586.94354538396783</v>
      </c>
      <c r="O41" s="65">
        <f t="shared" si="11"/>
        <v>9.9764202919841918E-3</v>
      </c>
      <c r="P41" s="7">
        <f t="shared" si="67"/>
        <v>4853.7292011528334</v>
      </c>
      <c r="Q41" s="65">
        <f t="shared" si="2"/>
        <v>8.2500000000000018E-2</v>
      </c>
      <c r="R41" s="7">
        <f t="shared" si="12"/>
        <v>18789.96883224466</v>
      </c>
      <c r="S41" s="7">
        <f t="shared" si="33"/>
        <v>177074.25004308022</v>
      </c>
      <c r="T41" s="7">
        <f t="shared" si="3"/>
        <v>705410.03116775537</v>
      </c>
      <c r="U41" s="7">
        <f t="shared" si="4"/>
        <v>195864.21887532488</v>
      </c>
      <c r="W41">
        <v>36</v>
      </c>
      <c r="X41" s="160">
        <v>45931</v>
      </c>
      <c r="Y41" s="7">
        <f t="shared" si="34"/>
        <v>705115.98817934527</v>
      </c>
      <c r="Z41" s="7">
        <f t="shared" si="35"/>
        <v>5313.9230440344518</v>
      </c>
      <c r="AA41" s="7">
        <f t="shared" si="36"/>
        <v>613.14978950548266</v>
      </c>
      <c r="AB41" s="65">
        <f t="shared" si="13"/>
        <v>1.0434875392719568E-2</v>
      </c>
      <c r="AC41" s="7">
        <f t="shared" si="14"/>
        <v>4700.7732545289691</v>
      </c>
      <c r="AD41" s="65">
        <f t="shared" si="15"/>
        <v>8.0000000000000016E-2</v>
      </c>
      <c r="AE41" s="7">
        <f t="shared" si="37"/>
        <v>19697.161610160434</v>
      </c>
      <c r="AF41" s="7">
        <f t="shared" si="38"/>
        <v>171604.06797507984</v>
      </c>
      <c r="AG41" s="7">
        <f t="shared" si="16"/>
        <v>704502.83838983974</v>
      </c>
      <c r="AH41" s="7">
        <f t="shared" si="5"/>
        <v>191301.22958524027</v>
      </c>
      <c r="AJ41">
        <v>36</v>
      </c>
      <c r="AK41" s="160">
        <v>45931</v>
      </c>
      <c r="AL41" s="7">
        <f t="shared" si="39"/>
        <v>704199.1872101574</v>
      </c>
      <c r="AM41" s="7">
        <f t="shared" si="40"/>
        <v>5188.2574823386012</v>
      </c>
      <c r="AN41" s="7">
        <f t="shared" si="41"/>
        <v>640.30439827300142</v>
      </c>
      <c r="AO41" s="65">
        <f t="shared" si="17"/>
        <v>1.0911192342775239E-2</v>
      </c>
      <c r="AP41" s="7">
        <f t="shared" si="18"/>
        <v>4547.9530840655998</v>
      </c>
      <c r="AQ41" s="65">
        <f t="shared" si="19"/>
        <v>7.7499999999999999E-2</v>
      </c>
      <c r="AR41" s="7">
        <f t="shared" si="42"/>
        <v>20641.117188115488</v>
      </c>
      <c r="AS41" s="7">
        <f t="shared" si="43"/>
        <v>166136.15217607416</v>
      </c>
      <c r="AT41" s="7">
        <f t="shared" si="20"/>
        <v>703558.8828118844</v>
      </c>
      <c r="AU41" s="7">
        <f t="shared" si="6"/>
        <v>186777.26936418965</v>
      </c>
      <c r="AW41">
        <v>36</v>
      </c>
      <c r="AX41" s="160">
        <v>45931</v>
      </c>
      <c r="AY41" s="7">
        <f t="shared" si="44"/>
        <v>703245.60883880837</v>
      </c>
      <c r="AZ41" s="7">
        <f t="shared" si="45"/>
        <v>5063.7114709392154</v>
      </c>
      <c r="BA41" s="7">
        <f t="shared" si="46"/>
        <v>668.42641569666375</v>
      </c>
      <c r="BB41" s="65">
        <f t="shared" si="21"/>
        <v>1.140585435237107E-2</v>
      </c>
      <c r="BC41" s="7">
        <f t="shared" si="22"/>
        <v>4395.2850552425516</v>
      </c>
      <c r="BD41" s="65">
        <f t="shared" si="23"/>
        <v>7.4999999999999983E-2</v>
      </c>
      <c r="BE41" s="7">
        <f t="shared" si="47"/>
        <v>21622.817576888421</v>
      </c>
      <c r="BF41" s="7">
        <f t="shared" si="48"/>
        <v>160670.79537692334</v>
      </c>
      <c r="BG41" s="7">
        <f t="shared" si="24"/>
        <v>702577.18242311175</v>
      </c>
      <c r="BH41" s="7">
        <f t="shared" si="7"/>
        <v>182293.61295381177</v>
      </c>
      <c r="BJ41">
        <v>36</v>
      </c>
      <c r="BK41" s="160">
        <v>45931</v>
      </c>
      <c r="BL41" s="7">
        <f t="shared" si="49"/>
        <v>702254.29842981754</v>
      </c>
      <c r="BM41" s="7">
        <f t="shared" si="50"/>
        <v>4940.32062016694</v>
      </c>
      <c r="BN41" s="7">
        <f t="shared" si="51"/>
        <v>697.53423382012534</v>
      </c>
      <c r="BO41" s="65">
        <f t="shared" si="25"/>
        <v>1.1919344352262492E-2</v>
      </c>
      <c r="BP41" s="7">
        <f t="shared" si="26"/>
        <v>4242.7863863468147</v>
      </c>
      <c r="BQ41" s="65">
        <f t="shared" si="27"/>
        <v>7.2500000000000009E-2</v>
      </c>
      <c r="BR41" s="7">
        <f t="shared" si="52"/>
        <v>22643.23580400239</v>
      </c>
      <c r="BS41" s="7">
        <f t="shared" si="53"/>
        <v>155208.30652200748</v>
      </c>
      <c r="BT41" s="7">
        <f t="shared" si="28"/>
        <v>701556.76419599738</v>
      </c>
      <c r="BU41" s="7">
        <f t="shared" si="8"/>
        <v>177851.54232600986</v>
      </c>
      <c r="BW41">
        <v>36</v>
      </c>
      <c r="BX41" s="160">
        <v>45931</v>
      </c>
      <c r="BY41" s="7">
        <f t="shared" si="54"/>
        <v>701224.31237423839</v>
      </c>
      <c r="BZ41" s="7">
        <f t="shared" si="55"/>
        <v>4818.1206700876401</v>
      </c>
      <c r="CA41" s="7">
        <f t="shared" si="56"/>
        <v>727.64551457124935</v>
      </c>
      <c r="CB41" s="65">
        <f t="shared" si="29"/>
        <v>1.2452144086805311E-2</v>
      </c>
      <c r="CC41" s="7">
        <f t="shared" si="30"/>
        <v>4090.4751555163907</v>
      </c>
      <c r="CD41" s="65">
        <f t="shared" si="57"/>
        <v>7.0000000000000007E-2</v>
      </c>
      <c r="CE41" s="7">
        <f t="shared" si="58"/>
        <v>23703.333140333201</v>
      </c>
      <c r="CF41" s="7">
        <f t="shared" si="59"/>
        <v>149749.01098282181</v>
      </c>
      <c r="CG41" s="7">
        <f t="shared" si="31"/>
        <v>700496.66685966717</v>
      </c>
      <c r="CH41" s="7">
        <f t="shared" si="9"/>
        <v>173452.34412315502</v>
      </c>
    </row>
    <row r="42" spans="1:86" x14ac:dyDescent="0.3">
      <c r="J42">
        <v>37</v>
      </c>
      <c r="K42" s="160">
        <v>45962</v>
      </c>
      <c r="L42" s="7">
        <f t="shared" si="32"/>
        <v>705410.03116775537</v>
      </c>
      <c r="M42" s="7">
        <f t="shared" si="10"/>
        <v>5440.6727465368012</v>
      </c>
      <c r="N42" s="7">
        <f t="shared" si="0"/>
        <v>590.97878225848308</v>
      </c>
      <c r="O42" s="65">
        <f t="shared" si="11"/>
        <v>1.0053366232064952E-2</v>
      </c>
      <c r="P42" s="7">
        <f t="shared" si="67"/>
        <v>4849.6939642783182</v>
      </c>
      <c r="Q42" s="65">
        <f t="shared" si="2"/>
        <v>8.2500000000000004E-2</v>
      </c>
      <c r="R42" s="7">
        <f t="shared" si="12"/>
        <v>19380.947614503144</v>
      </c>
      <c r="S42" s="7">
        <f t="shared" si="33"/>
        <v>181923.94400735854</v>
      </c>
      <c r="T42" s="7">
        <f t="shared" si="3"/>
        <v>704819.05238549691</v>
      </c>
      <c r="U42" s="7">
        <f t="shared" si="4"/>
        <v>201304.89162186169</v>
      </c>
      <c r="W42">
        <v>37</v>
      </c>
      <c r="X42" s="160">
        <v>45962</v>
      </c>
      <c r="Y42" s="7">
        <f t="shared" si="34"/>
        <v>704502.83838983974</v>
      </c>
      <c r="Z42" s="7">
        <f t="shared" si="35"/>
        <v>5313.9230440344518</v>
      </c>
      <c r="AA42" s="7">
        <f t="shared" si="36"/>
        <v>617.23745476885324</v>
      </c>
      <c r="AB42" s="65">
        <f t="shared" si="13"/>
        <v>1.0513583556532992E-2</v>
      </c>
      <c r="AC42" s="7">
        <f t="shared" si="14"/>
        <v>4696.6855892655985</v>
      </c>
      <c r="AD42" s="65">
        <f t="shared" si="15"/>
        <v>0.08</v>
      </c>
      <c r="AE42" s="7">
        <f t="shared" si="37"/>
        <v>20314.399064929286</v>
      </c>
      <c r="AF42" s="7">
        <f t="shared" si="38"/>
        <v>176300.75356434545</v>
      </c>
      <c r="AG42" s="7">
        <f t="shared" si="16"/>
        <v>703885.60093507089</v>
      </c>
      <c r="AH42" s="7">
        <f t="shared" si="5"/>
        <v>196615.15262927473</v>
      </c>
      <c r="AJ42">
        <v>37</v>
      </c>
      <c r="AK42" s="160">
        <v>45962</v>
      </c>
      <c r="AL42" s="7">
        <f t="shared" si="39"/>
        <v>703558.8828118844</v>
      </c>
      <c r="AM42" s="7">
        <f t="shared" si="40"/>
        <v>5188.2574823386012</v>
      </c>
      <c r="AN42" s="7">
        <f t="shared" si="41"/>
        <v>644.43969751184795</v>
      </c>
      <c r="AO42" s="65">
        <f t="shared" si="17"/>
        <v>1.0991654798294797E-2</v>
      </c>
      <c r="AP42" s="7">
        <f t="shared" si="18"/>
        <v>4543.8177848267533</v>
      </c>
      <c r="AQ42" s="65">
        <f t="shared" si="19"/>
        <v>7.7499999999999999E-2</v>
      </c>
      <c r="AR42" s="7">
        <f t="shared" si="42"/>
        <v>21285.556885627335</v>
      </c>
      <c r="AS42" s="7">
        <f t="shared" si="43"/>
        <v>170679.96996090093</v>
      </c>
      <c r="AT42" s="7">
        <f t="shared" si="20"/>
        <v>702914.44311437255</v>
      </c>
      <c r="AU42" s="7">
        <f t="shared" si="6"/>
        <v>191965.52684652826</v>
      </c>
      <c r="AW42">
        <v>37</v>
      </c>
      <c r="AX42" s="160">
        <v>45962</v>
      </c>
      <c r="AY42" s="7">
        <f t="shared" si="44"/>
        <v>702577.18242311175</v>
      </c>
      <c r="AZ42" s="7">
        <f t="shared" si="45"/>
        <v>5063.7114709392154</v>
      </c>
      <c r="BA42" s="7">
        <f t="shared" si="46"/>
        <v>672.60408079476747</v>
      </c>
      <c r="BB42" s="65">
        <f t="shared" si="21"/>
        <v>1.1488060203863091E-2</v>
      </c>
      <c r="BC42" s="7">
        <f t="shared" si="22"/>
        <v>4391.1073901444479</v>
      </c>
      <c r="BD42" s="65">
        <f t="shared" si="23"/>
        <v>7.4999999999999997E-2</v>
      </c>
      <c r="BE42" s="7">
        <f t="shared" si="47"/>
        <v>22295.42165768319</v>
      </c>
      <c r="BF42" s="7">
        <f t="shared" si="48"/>
        <v>165061.9027670678</v>
      </c>
      <c r="BG42" s="7">
        <f t="shared" si="24"/>
        <v>701904.57834231702</v>
      </c>
      <c r="BH42" s="7">
        <f t="shared" si="7"/>
        <v>187357.32442475099</v>
      </c>
      <c r="BJ42">
        <v>37</v>
      </c>
      <c r="BK42" s="160">
        <v>45962</v>
      </c>
      <c r="BL42" s="7">
        <f t="shared" si="49"/>
        <v>701556.76419599738</v>
      </c>
      <c r="BM42" s="7">
        <f t="shared" si="50"/>
        <v>4940.32062016694</v>
      </c>
      <c r="BN42" s="7">
        <f t="shared" si="51"/>
        <v>701.74850314945616</v>
      </c>
      <c r="BO42" s="65">
        <f t="shared" si="25"/>
        <v>1.2003279659692459E-2</v>
      </c>
      <c r="BP42" s="7">
        <f t="shared" si="26"/>
        <v>4238.5721170174838</v>
      </c>
      <c r="BQ42" s="65">
        <f t="shared" si="27"/>
        <v>7.2499999999999995E-2</v>
      </c>
      <c r="BR42" s="7">
        <f t="shared" si="52"/>
        <v>23344.984307151848</v>
      </c>
      <c r="BS42" s="7">
        <f t="shared" si="53"/>
        <v>159446.87863902497</v>
      </c>
      <c r="BT42" s="7">
        <f t="shared" si="28"/>
        <v>700855.0156928479</v>
      </c>
      <c r="BU42" s="7">
        <f t="shared" si="8"/>
        <v>182791.86294617681</v>
      </c>
      <c r="BW42">
        <v>37</v>
      </c>
      <c r="BX42" s="160">
        <v>45962</v>
      </c>
      <c r="BY42" s="7">
        <f t="shared" si="54"/>
        <v>700496.66685966717</v>
      </c>
      <c r="BZ42" s="7">
        <f t="shared" si="55"/>
        <v>4818.1206700876401</v>
      </c>
      <c r="CA42" s="7">
        <f t="shared" si="56"/>
        <v>731.89011340624802</v>
      </c>
      <c r="CB42" s="65">
        <f t="shared" si="29"/>
        <v>1.253779179313988E-2</v>
      </c>
      <c r="CC42" s="7">
        <f t="shared" si="30"/>
        <v>4086.230556681392</v>
      </c>
      <c r="CD42" s="65">
        <f t="shared" si="57"/>
        <v>7.0000000000000007E-2</v>
      </c>
      <c r="CE42" s="7">
        <f t="shared" si="58"/>
        <v>24435.223253739448</v>
      </c>
      <c r="CF42" s="7">
        <f t="shared" si="59"/>
        <v>153835.24153950321</v>
      </c>
      <c r="CG42" s="7">
        <f t="shared" si="31"/>
        <v>699764.77674626093</v>
      </c>
      <c r="CH42" s="7">
        <f t="shared" si="9"/>
        <v>178270.46479324266</v>
      </c>
    </row>
    <row r="43" spans="1:86" x14ac:dyDescent="0.3">
      <c r="J43">
        <v>38</v>
      </c>
      <c r="K43" s="160">
        <v>45992</v>
      </c>
      <c r="L43" s="7">
        <f t="shared" si="32"/>
        <v>704819.05238549691</v>
      </c>
      <c r="M43" s="7">
        <f t="shared" si="10"/>
        <v>5440.6727465368012</v>
      </c>
      <c r="N43" s="7">
        <f t="shared" si="0"/>
        <v>595.04176138651019</v>
      </c>
      <c r="O43" s="65">
        <f t="shared" si="11"/>
        <v>1.0130970654766955E-2</v>
      </c>
      <c r="P43" s="7">
        <f t="shared" si="67"/>
        <v>4845.6309851502911</v>
      </c>
      <c r="Q43" s="65">
        <f t="shared" si="2"/>
        <v>8.2500000000000004E-2</v>
      </c>
      <c r="R43" s="7">
        <f t="shared" si="12"/>
        <v>19975.989375889654</v>
      </c>
      <c r="S43" s="7">
        <f t="shared" si="33"/>
        <v>186769.57499250883</v>
      </c>
      <c r="T43" s="7">
        <f t="shared" si="3"/>
        <v>704224.01062411035</v>
      </c>
      <c r="U43" s="7">
        <f t="shared" si="4"/>
        <v>206745.56436839848</v>
      </c>
      <c r="W43">
        <v>38</v>
      </c>
      <c r="X43" s="160">
        <v>45992</v>
      </c>
      <c r="Y43" s="7">
        <f t="shared" si="34"/>
        <v>703885.60093507089</v>
      </c>
      <c r="Z43" s="7">
        <f t="shared" si="35"/>
        <v>5313.9230440344518</v>
      </c>
      <c r="AA43" s="7">
        <f t="shared" si="36"/>
        <v>621.35237113397852</v>
      </c>
      <c r="AB43" s="65">
        <f t="shared" si="13"/>
        <v>1.0592954939982547E-2</v>
      </c>
      <c r="AC43" s="7">
        <f t="shared" si="14"/>
        <v>4692.5706729004733</v>
      </c>
      <c r="AD43" s="65">
        <f t="shared" si="15"/>
        <v>8.0000000000000016E-2</v>
      </c>
      <c r="AE43" s="7">
        <f t="shared" si="37"/>
        <v>20935.751436063263</v>
      </c>
      <c r="AF43" s="7">
        <f t="shared" si="38"/>
        <v>180993.32423724592</v>
      </c>
      <c r="AG43" s="7">
        <f t="shared" si="16"/>
        <v>703264.24856393691</v>
      </c>
      <c r="AH43" s="7">
        <f t="shared" si="5"/>
        <v>201929.07567330918</v>
      </c>
      <c r="AJ43">
        <v>38</v>
      </c>
      <c r="AK43" s="160">
        <v>45992</v>
      </c>
      <c r="AL43" s="7">
        <f t="shared" si="39"/>
        <v>702914.44311437255</v>
      </c>
      <c r="AM43" s="7">
        <f t="shared" si="40"/>
        <v>5188.2574823386012</v>
      </c>
      <c r="AN43" s="7">
        <f t="shared" si="41"/>
        <v>648.60170389161158</v>
      </c>
      <c r="AO43" s="65">
        <f t="shared" si="17"/>
        <v>1.1072784921326359E-2</v>
      </c>
      <c r="AP43" s="7">
        <f t="shared" si="18"/>
        <v>4539.6557784469896</v>
      </c>
      <c r="AQ43" s="65">
        <f t="shared" si="19"/>
        <v>7.7499999999999999E-2</v>
      </c>
      <c r="AR43" s="7">
        <f t="shared" si="42"/>
        <v>21934.158589518946</v>
      </c>
      <c r="AS43" s="7">
        <f t="shared" si="43"/>
        <v>175219.62573934792</v>
      </c>
      <c r="AT43" s="7">
        <f t="shared" si="20"/>
        <v>702265.84141048091</v>
      </c>
      <c r="AU43" s="7">
        <f t="shared" si="6"/>
        <v>197153.78432886687</v>
      </c>
      <c r="AW43">
        <v>38</v>
      </c>
      <c r="AX43" s="160">
        <v>45992</v>
      </c>
      <c r="AY43" s="7">
        <f t="shared" si="44"/>
        <v>701904.57834231702</v>
      </c>
      <c r="AZ43" s="7">
        <f t="shared" si="45"/>
        <v>5063.7114709392154</v>
      </c>
      <c r="BA43" s="7">
        <f t="shared" si="46"/>
        <v>676.80785629973434</v>
      </c>
      <c r="BB43" s="65">
        <f t="shared" si="21"/>
        <v>1.157093788272155E-2</v>
      </c>
      <c r="BC43" s="7">
        <f t="shared" si="22"/>
        <v>4386.903614639481</v>
      </c>
      <c r="BD43" s="65">
        <f t="shared" si="23"/>
        <v>7.4999999999999997E-2</v>
      </c>
      <c r="BE43" s="7">
        <f t="shared" si="47"/>
        <v>22972.229513982922</v>
      </c>
      <c r="BF43" s="7">
        <f t="shared" si="48"/>
        <v>169448.80638170728</v>
      </c>
      <c r="BG43" s="7">
        <f t="shared" si="24"/>
        <v>701227.77048601734</v>
      </c>
      <c r="BH43" s="7">
        <f t="shared" si="7"/>
        <v>192421.03589569021</v>
      </c>
      <c r="BJ43">
        <v>38</v>
      </c>
      <c r="BK43" s="160">
        <v>45992</v>
      </c>
      <c r="BL43" s="7">
        <f t="shared" si="49"/>
        <v>700855.0156928479</v>
      </c>
      <c r="BM43" s="7">
        <f t="shared" si="50"/>
        <v>4940.32062016694</v>
      </c>
      <c r="BN43" s="7">
        <f t="shared" si="51"/>
        <v>705.98823368931698</v>
      </c>
      <c r="BO43" s="65">
        <f t="shared" si="25"/>
        <v>1.2087890668652394E-2</v>
      </c>
      <c r="BP43" s="7">
        <f t="shared" si="26"/>
        <v>4234.332386477623</v>
      </c>
      <c r="BQ43" s="65">
        <f t="shared" si="27"/>
        <v>7.2500000000000009E-2</v>
      </c>
      <c r="BR43" s="7">
        <f t="shared" si="52"/>
        <v>24050.972540841165</v>
      </c>
      <c r="BS43" s="7">
        <f t="shared" si="53"/>
        <v>163681.21102550259</v>
      </c>
      <c r="BT43" s="7">
        <f t="shared" si="28"/>
        <v>700149.02745915856</v>
      </c>
      <c r="BU43" s="7">
        <f t="shared" si="8"/>
        <v>187732.18356634377</v>
      </c>
      <c r="BW43">
        <v>38</v>
      </c>
      <c r="BX43" s="160">
        <v>45992</v>
      </c>
      <c r="BY43" s="7">
        <f t="shared" si="54"/>
        <v>699764.77674626093</v>
      </c>
      <c r="BZ43" s="7">
        <f t="shared" si="55"/>
        <v>4818.1206700876401</v>
      </c>
      <c r="CA43" s="7">
        <f t="shared" si="56"/>
        <v>736.15947240111791</v>
      </c>
      <c r="CB43" s="65">
        <f t="shared" si="29"/>
        <v>1.2624118793016424E-2</v>
      </c>
      <c r="CC43" s="7">
        <f t="shared" si="30"/>
        <v>4081.9611976865222</v>
      </c>
      <c r="CD43" s="65">
        <f t="shared" si="57"/>
        <v>7.0000000000000007E-2</v>
      </c>
      <c r="CE43" s="7">
        <f t="shared" si="58"/>
        <v>25171.382726140568</v>
      </c>
      <c r="CF43" s="7">
        <f t="shared" si="59"/>
        <v>157917.20273718974</v>
      </c>
      <c r="CG43" s="7">
        <f t="shared" si="31"/>
        <v>699028.6172738598</v>
      </c>
      <c r="CH43" s="7">
        <f t="shared" si="9"/>
        <v>183088.58546333032</v>
      </c>
    </row>
    <row r="44" spans="1:86" x14ac:dyDescent="0.3">
      <c r="J44">
        <v>39</v>
      </c>
      <c r="K44" s="160">
        <v>46023</v>
      </c>
      <c r="L44" s="7">
        <f t="shared" si="32"/>
        <v>704224.01062411035</v>
      </c>
      <c r="M44" s="7">
        <f t="shared" si="10"/>
        <v>5440.6727465368012</v>
      </c>
      <c r="N44" s="7">
        <f t="shared" si="0"/>
        <v>599.13267349604212</v>
      </c>
      <c r="O44" s="65">
        <f t="shared" si="11"/>
        <v>1.0209240204094736E-2</v>
      </c>
      <c r="P44" s="7">
        <f t="shared" si="67"/>
        <v>4841.5400730407591</v>
      </c>
      <c r="Q44" s="65">
        <f t="shared" si="2"/>
        <v>8.2500000000000018E-2</v>
      </c>
      <c r="R44" s="7">
        <f t="shared" si="12"/>
        <v>20575.122049385696</v>
      </c>
      <c r="S44" s="7">
        <f t="shared" si="33"/>
        <v>191611.11506554959</v>
      </c>
      <c r="T44" s="7">
        <f t="shared" si="3"/>
        <v>703624.87795061432</v>
      </c>
      <c r="U44" s="7">
        <f t="shared" si="4"/>
        <v>212186.2371149353</v>
      </c>
      <c r="W44">
        <v>39</v>
      </c>
      <c r="X44" s="160">
        <v>46023</v>
      </c>
      <c r="Y44" s="7">
        <f t="shared" si="34"/>
        <v>703264.24856393691</v>
      </c>
      <c r="Z44" s="7">
        <f t="shared" si="35"/>
        <v>5313.9230440344518</v>
      </c>
      <c r="AA44" s="7">
        <f t="shared" si="36"/>
        <v>625.49472027487172</v>
      </c>
      <c r="AB44" s="65">
        <f t="shared" si="13"/>
        <v>1.0672996186889291E-2</v>
      </c>
      <c r="AC44" s="7">
        <f t="shared" si="14"/>
        <v>4688.4283237595801</v>
      </c>
      <c r="AD44" s="65">
        <f t="shared" si="15"/>
        <v>8.0000000000000016E-2</v>
      </c>
      <c r="AE44" s="7">
        <f t="shared" si="37"/>
        <v>21561.246156338137</v>
      </c>
      <c r="AF44" s="7">
        <f t="shared" si="38"/>
        <v>185681.7525610055</v>
      </c>
      <c r="AG44" s="7">
        <f t="shared" si="16"/>
        <v>702638.7538436621</v>
      </c>
      <c r="AH44" s="7">
        <f t="shared" si="5"/>
        <v>207242.99871734364</v>
      </c>
      <c r="AJ44">
        <v>39</v>
      </c>
      <c r="AK44" s="160">
        <v>46023</v>
      </c>
      <c r="AL44" s="7">
        <f t="shared" si="39"/>
        <v>702265.84141048091</v>
      </c>
      <c r="AM44" s="7">
        <f t="shared" si="40"/>
        <v>5188.2574823386012</v>
      </c>
      <c r="AN44" s="7">
        <f t="shared" si="41"/>
        <v>652.79058989591249</v>
      </c>
      <c r="AO44" s="65">
        <f t="shared" si="17"/>
        <v>1.1154589354677447E-2</v>
      </c>
      <c r="AP44" s="7">
        <f t="shared" si="18"/>
        <v>4535.4668924426887</v>
      </c>
      <c r="AQ44" s="65">
        <f t="shared" si="19"/>
        <v>7.7499999999999986E-2</v>
      </c>
      <c r="AR44" s="7">
        <f t="shared" si="42"/>
        <v>22586.949179414856</v>
      </c>
      <c r="AS44" s="7">
        <f t="shared" si="43"/>
        <v>179755.09263179061</v>
      </c>
      <c r="AT44" s="7">
        <f t="shared" si="20"/>
        <v>701613.05082058499</v>
      </c>
      <c r="AU44" s="7">
        <f t="shared" si="6"/>
        <v>202342.04181120548</v>
      </c>
      <c r="AW44">
        <v>39</v>
      </c>
      <c r="AX44" s="160">
        <v>46023</v>
      </c>
      <c r="AY44" s="7">
        <f t="shared" si="44"/>
        <v>701227.77048601734</v>
      </c>
      <c r="AZ44" s="7">
        <f t="shared" si="45"/>
        <v>5063.7114709392154</v>
      </c>
      <c r="BA44" s="7">
        <f t="shared" si="46"/>
        <v>681.03790540160753</v>
      </c>
      <c r="BB44" s="65">
        <f t="shared" si="21"/>
        <v>1.1654494030028223E-2</v>
      </c>
      <c r="BC44" s="7">
        <f t="shared" si="22"/>
        <v>4382.6735655376078</v>
      </c>
      <c r="BD44" s="65">
        <f t="shared" si="23"/>
        <v>7.4999999999999997E-2</v>
      </c>
      <c r="BE44" s="7">
        <f t="shared" si="47"/>
        <v>23653.267419384531</v>
      </c>
      <c r="BF44" s="7">
        <f t="shared" si="48"/>
        <v>173831.47994724489</v>
      </c>
      <c r="BG44" s="7">
        <f t="shared" si="24"/>
        <v>700546.73258061579</v>
      </c>
      <c r="BH44" s="7">
        <f t="shared" si="7"/>
        <v>197484.74736662942</v>
      </c>
      <c r="BJ44">
        <v>39</v>
      </c>
      <c r="BK44" s="160">
        <v>46023</v>
      </c>
      <c r="BL44" s="7">
        <f t="shared" si="49"/>
        <v>700149.02745915856</v>
      </c>
      <c r="BM44" s="7">
        <f t="shared" si="50"/>
        <v>4940.32062016694</v>
      </c>
      <c r="BN44" s="7">
        <f t="shared" si="51"/>
        <v>710.25357926785728</v>
      </c>
      <c r="BO44" s="65">
        <f t="shared" si="25"/>
        <v>1.2173184017900331E-2</v>
      </c>
      <c r="BP44" s="7">
        <f t="shared" si="26"/>
        <v>4230.0670408990827</v>
      </c>
      <c r="BQ44" s="65">
        <f t="shared" si="27"/>
        <v>7.2499999999999995E-2</v>
      </c>
      <c r="BR44" s="7">
        <f t="shared" si="52"/>
        <v>24761.226120109022</v>
      </c>
      <c r="BS44" s="7">
        <f t="shared" si="53"/>
        <v>167911.27806640166</v>
      </c>
      <c r="BT44" s="7">
        <f t="shared" si="28"/>
        <v>699438.77387989068</v>
      </c>
      <c r="BU44" s="7">
        <f t="shared" si="8"/>
        <v>192672.50418651069</v>
      </c>
      <c r="BW44">
        <v>39</v>
      </c>
      <c r="BX44" s="160">
        <v>46023</v>
      </c>
      <c r="BY44" s="7">
        <f t="shared" si="54"/>
        <v>699028.6172738598</v>
      </c>
      <c r="BZ44" s="7">
        <f t="shared" si="55"/>
        <v>4818.1206700876401</v>
      </c>
      <c r="CA44" s="7">
        <f t="shared" si="56"/>
        <v>740.45373599012419</v>
      </c>
      <c r="CB44" s="65">
        <f t="shared" si="29"/>
        <v>1.2711131722380434E-2</v>
      </c>
      <c r="CC44" s="7">
        <f t="shared" si="30"/>
        <v>4077.6669340975159</v>
      </c>
      <c r="CD44" s="65">
        <f t="shared" si="57"/>
        <v>7.0000000000000007E-2</v>
      </c>
      <c r="CE44" s="7">
        <f t="shared" si="58"/>
        <v>25911.83646213069</v>
      </c>
      <c r="CF44" s="7">
        <f t="shared" si="59"/>
        <v>161994.86967128725</v>
      </c>
      <c r="CG44" s="7">
        <f t="shared" si="31"/>
        <v>698288.1635378697</v>
      </c>
      <c r="CH44" s="7">
        <f t="shared" si="9"/>
        <v>187906.70613341793</v>
      </c>
    </row>
    <row r="45" spans="1:86" x14ac:dyDescent="0.3">
      <c r="J45">
        <v>40</v>
      </c>
      <c r="K45" s="160">
        <v>46054</v>
      </c>
      <c r="L45" s="7">
        <f t="shared" si="32"/>
        <v>703624.87795061432</v>
      </c>
      <c r="M45" s="7">
        <f t="shared" si="10"/>
        <v>5440.6727465368012</v>
      </c>
      <c r="N45" s="7">
        <f t="shared" si="0"/>
        <v>603.25171062632762</v>
      </c>
      <c r="O45" s="65">
        <f t="shared" si="11"/>
        <v>1.0288181606938606E-2</v>
      </c>
      <c r="P45" s="7">
        <f t="shared" si="67"/>
        <v>4837.4210359104736</v>
      </c>
      <c r="Q45" s="65">
        <f t="shared" si="2"/>
        <v>8.2500000000000004E-2</v>
      </c>
      <c r="R45" s="7">
        <f t="shared" si="12"/>
        <v>21178.373760012022</v>
      </c>
      <c r="S45" s="7">
        <f t="shared" si="33"/>
        <v>196448.53610146005</v>
      </c>
      <c r="T45" s="7">
        <f t="shared" si="3"/>
        <v>703021.62623998802</v>
      </c>
      <c r="U45" s="7">
        <f t="shared" si="4"/>
        <v>217626.90986147209</v>
      </c>
      <c r="W45">
        <v>40</v>
      </c>
      <c r="X45" s="160">
        <v>46054</v>
      </c>
      <c r="Y45" s="7">
        <f t="shared" si="34"/>
        <v>702638.7538436621</v>
      </c>
      <c r="Z45" s="7">
        <f t="shared" si="35"/>
        <v>5313.9230440344518</v>
      </c>
      <c r="AA45" s="7">
        <f t="shared" si="36"/>
        <v>629.66468507670379</v>
      </c>
      <c r="AB45" s="65">
        <f t="shared" si="13"/>
        <v>1.0753714023866179E-2</v>
      </c>
      <c r="AC45" s="7">
        <f t="shared" si="14"/>
        <v>4684.258358957748</v>
      </c>
      <c r="AD45" s="65">
        <f t="shared" si="15"/>
        <v>8.0000000000000016E-2</v>
      </c>
      <c r="AE45" s="7">
        <f t="shared" si="37"/>
        <v>22190.91084141484</v>
      </c>
      <c r="AF45" s="7">
        <f t="shared" si="38"/>
        <v>190366.01091996324</v>
      </c>
      <c r="AG45" s="7">
        <f t="shared" si="16"/>
        <v>702009.08915858541</v>
      </c>
      <c r="AH45" s="7">
        <f t="shared" si="5"/>
        <v>212556.92176137809</v>
      </c>
      <c r="AJ45">
        <v>40</v>
      </c>
      <c r="AK45" s="160">
        <v>46054</v>
      </c>
      <c r="AL45" s="7">
        <f t="shared" si="39"/>
        <v>701613.05082058499</v>
      </c>
      <c r="AM45" s="7">
        <f t="shared" si="40"/>
        <v>5188.2574823386012</v>
      </c>
      <c r="AN45" s="7">
        <f t="shared" si="41"/>
        <v>657.00652912232363</v>
      </c>
      <c r="AO45" s="65">
        <f t="shared" si="17"/>
        <v>1.12370748238604E-2</v>
      </c>
      <c r="AP45" s="7">
        <f t="shared" si="18"/>
        <v>4531.2509532162776</v>
      </c>
      <c r="AQ45" s="65">
        <f t="shared" si="19"/>
        <v>7.7499999999999986E-2</v>
      </c>
      <c r="AR45" s="7">
        <f t="shared" si="42"/>
        <v>23243.955708537178</v>
      </c>
      <c r="AS45" s="7">
        <f t="shared" si="43"/>
        <v>184286.34358500689</v>
      </c>
      <c r="AT45" s="7">
        <f t="shared" si="20"/>
        <v>700956.04429146263</v>
      </c>
      <c r="AU45" s="7">
        <f t="shared" si="6"/>
        <v>207530.29929354409</v>
      </c>
      <c r="AW45">
        <v>40</v>
      </c>
      <c r="AX45" s="160">
        <v>46054</v>
      </c>
      <c r="AY45" s="7">
        <f t="shared" si="44"/>
        <v>700546.73258061579</v>
      </c>
      <c r="AZ45" s="7">
        <f t="shared" si="45"/>
        <v>5063.7114709392154</v>
      </c>
      <c r="BA45" s="7">
        <f t="shared" si="46"/>
        <v>685.29439231036667</v>
      </c>
      <c r="BB45" s="65">
        <f t="shared" si="21"/>
        <v>1.1738735369489533E-2</v>
      </c>
      <c r="BC45" s="7">
        <f t="shared" si="22"/>
        <v>4378.4170786288487</v>
      </c>
      <c r="BD45" s="65">
        <f t="shared" si="23"/>
        <v>7.5000000000000011E-2</v>
      </c>
      <c r="BE45" s="7">
        <f t="shared" si="47"/>
        <v>24338.561811694897</v>
      </c>
      <c r="BF45" s="7">
        <f t="shared" si="48"/>
        <v>178209.89702587374</v>
      </c>
      <c r="BG45" s="7">
        <f t="shared" si="24"/>
        <v>699861.43818830547</v>
      </c>
      <c r="BH45" s="7">
        <f t="shared" si="7"/>
        <v>202548.45883756864</v>
      </c>
      <c r="BJ45">
        <v>40</v>
      </c>
      <c r="BK45" s="160">
        <v>46054</v>
      </c>
      <c r="BL45" s="7">
        <f t="shared" si="49"/>
        <v>699438.77387989068</v>
      </c>
      <c r="BM45" s="7">
        <f t="shared" si="50"/>
        <v>4940.32062016694</v>
      </c>
      <c r="BN45" s="7">
        <f t="shared" si="51"/>
        <v>714.54469464260092</v>
      </c>
      <c r="BO45" s="65">
        <f t="shared" si="25"/>
        <v>1.2259166428745416E-2</v>
      </c>
      <c r="BP45" s="7">
        <f t="shared" si="26"/>
        <v>4225.7759255243391</v>
      </c>
      <c r="BQ45" s="65">
        <f t="shared" si="27"/>
        <v>7.2499999999999981E-2</v>
      </c>
      <c r="BR45" s="7">
        <f t="shared" si="52"/>
        <v>25475.770814751624</v>
      </c>
      <c r="BS45" s="7">
        <f t="shared" si="53"/>
        <v>172137.05399192599</v>
      </c>
      <c r="BT45" s="7">
        <f t="shared" si="28"/>
        <v>698724.22918524803</v>
      </c>
      <c r="BU45" s="7">
        <f t="shared" si="8"/>
        <v>197612.82480667761</v>
      </c>
      <c r="BW45">
        <v>40</v>
      </c>
      <c r="BX45" s="160">
        <v>46054</v>
      </c>
      <c r="BY45" s="7">
        <f t="shared" si="54"/>
        <v>698288.1635378697</v>
      </c>
      <c r="BZ45" s="7">
        <f t="shared" si="55"/>
        <v>4818.1206700876401</v>
      </c>
      <c r="CA45" s="7">
        <f t="shared" si="56"/>
        <v>744.77304945006654</v>
      </c>
      <c r="CB45" s="65">
        <f t="shared" si="29"/>
        <v>1.2798837299661761E-2</v>
      </c>
      <c r="CC45" s="7">
        <f t="shared" si="30"/>
        <v>4073.3476206375735</v>
      </c>
      <c r="CD45" s="65">
        <f t="shared" si="57"/>
        <v>7.0000000000000007E-2</v>
      </c>
      <c r="CE45" s="7">
        <f t="shared" si="58"/>
        <v>26656.609511580755</v>
      </c>
      <c r="CF45" s="7">
        <f t="shared" si="59"/>
        <v>166068.21729192481</v>
      </c>
      <c r="CG45" s="7">
        <f t="shared" si="31"/>
        <v>697543.39048841968</v>
      </c>
      <c r="CH45" s="7">
        <f t="shared" si="9"/>
        <v>192724.82680350557</v>
      </c>
    </row>
    <row r="46" spans="1:86" x14ac:dyDescent="0.3">
      <c r="J46">
        <v>41</v>
      </c>
      <c r="K46" s="160">
        <v>46082</v>
      </c>
      <c r="L46" s="7">
        <f t="shared" si="32"/>
        <v>703021.62623998802</v>
      </c>
      <c r="M46" s="7">
        <f t="shared" si="10"/>
        <v>5440.6727465368012</v>
      </c>
      <c r="N46" s="7">
        <f t="shared" si="0"/>
        <v>607.39906613688345</v>
      </c>
      <c r="O46" s="65">
        <f t="shared" si="11"/>
        <v>1.0367801674360516E-2</v>
      </c>
      <c r="P46" s="7">
        <f t="shared" si="67"/>
        <v>4833.2736803999178</v>
      </c>
      <c r="Q46" s="65">
        <f t="shared" si="2"/>
        <v>8.2500000000000004E-2</v>
      </c>
      <c r="R46" s="7">
        <f t="shared" si="12"/>
        <v>21785.772826148906</v>
      </c>
      <c r="S46" s="7">
        <f t="shared" si="33"/>
        <v>201281.80978185998</v>
      </c>
      <c r="T46" s="7">
        <f t="shared" si="3"/>
        <v>702414.2271738511</v>
      </c>
      <c r="U46" s="7">
        <f t="shared" si="4"/>
        <v>223067.58260800887</v>
      </c>
      <c r="W46">
        <v>41</v>
      </c>
      <c r="X46" s="160">
        <v>46082</v>
      </c>
      <c r="Y46" s="7">
        <f t="shared" si="34"/>
        <v>702009.08915858541</v>
      </c>
      <c r="Z46" s="7">
        <f t="shared" si="35"/>
        <v>5313.9230440344518</v>
      </c>
      <c r="AA46" s="7">
        <f t="shared" si="36"/>
        <v>633.86244964388243</v>
      </c>
      <c r="AB46" s="65">
        <f t="shared" si="13"/>
        <v>1.083511526160354E-2</v>
      </c>
      <c r="AC46" s="7">
        <f t="shared" si="14"/>
        <v>4680.0605943905693</v>
      </c>
      <c r="AD46" s="65">
        <f t="shared" si="15"/>
        <v>7.9999999999999988E-2</v>
      </c>
      <c r="AE46" s="7">
        <f t="shared" si="37"/>
        <v>22824.773291058722</v>
      </c>
      <c r="AF46" s="7">
        <f t="shared" si="38"/>
        <v>195046.07151435383</v>
      </c>
      <c r="AG46" s="7">
        <f t="shared" si="16"/>
        <v>701375.22670894151</v>
      </c>
      <c r="AH46" s="7">
        <f t="shared" si="5"/>
        <v>217870.84480541255</v>
      </c>
      <c r="AJ46">
        <v>41</v>
      </c>
      <c r="AK46" s="160">
        <v>46082</v>
      </c>
      <c r="AL46" s="7">
        <f t="shared" si="39"/>
        <v>700956.04429146263</v>
      </c>
      <c r="AM46" s="7">
        <f t="shared" si="40"/>
        <v>5188.2574823386012</v>
      </c>
      <c r="AN46" s="7">
        <f t="shared" si="41"/>
        <v>661.24969628957206</v>
      </c>
      <c r="AO46" s="65">
        <f t="shared" si="17"/>
        <v>1.1320248138377469E-2</v>
      </c>
      <c r="AP46" s="7">
        <f t="shared" si="18"/>
        <v>4527.0077860490292</v>
      </c>
      <c r="AQ46" s="65">
        <f t="shared" si="19"/>
        <v>7.7499999999999986E-2</v>
      </c>
      <c r="AR46" s="7">
        <f t="shared" si="42"/>
        <v>23905.205404826749</v>
      </c>
      <c r="AS46" s="7">
        <f t="shared" si="43"/>
        <v>188813.35137105593</v>
      </c>
      <c r="AT46" s="7">
        <f t="shared" si="20"/>
        <v>700294.79459517309</v>
      </c>
      <c r="AU46" s="7">
        <f t="shared" si="6"/>
        <v>212718.55677588269</v>
      </c>
      <c r="AW46">
        <v>41</v>
      </c>
      <c r="AX46" s="160">
        <v>46082</v>
      </c>
      <c r="AY46" s="7">
        <f t="shared" si="44"/>
        <v>699861.43818830547</v>
      </c>
      <c r="AZ46" s="7">
        <f t="shared" si="45"/>
        <v>5063.7114709392154</v>
      </c>
      <c r="BA46" s="7">
        <f t="shared" si="46"/>
        <v>689.57748226230615</v>
      </c>
      <c r="BB46" s="65">
        <f t="shared" si="21"/>
        <v>1.1823668708721185E-2</v>
      </c>
      <c r="BC46" s="7">
        <f t="shared" si="22"/>
        <v>4374.1339886769092</v>
      </c>
      <c r="BD46" s="65">
        <f t="shared" si="23"/>
        <v>7.5000000000000011E-2</v>
      </c>
      <c r="BE46" s="7">
        <f t="shared" si="47"/>
        <v>25028.139293957203</v>
      </c>
      <c r="BF46" s="7">
        <f t="shared" si="48"/>
        <v>182584.03101455065</v>
      </c>
      <c r="BG46" s="7">
        <f t="shared" si="24"/>
        <v>699171.8607060432</v>
      </c>
      <c r="BH46" s="7">
        <f t="shared" si="7"/>
        <v>207612.17030850786</v>
      </c>
      <c r="BJ46">
        <v>41</v>
      </c>
      <c r="BK46" s="160">
        <v>46082</v>
      </c>
      <c r="BL46" s="7">
        <f t="shared" si="49"/>
        <v>698724.22918524803</v>
      </c>
      <c r="BM46" s="7">
        <f t="shared" si="50"/>
        <v>4940.32062016694</v>
      </c>
      <c r="BN46" s="7">
        <f t="shared" si="51"/>
        <v>718.86173550606691</v>
      </c>
      <c r="BO46" s="65">
        <f t="shared" si="25"/>
        <v>1.2345844706332289E-2</v>
      </c>
      <c r="BP46" s="7">
        <f t="shared" si="26"/>
        <v>4221.4588846608731</v>
      </c>
      <c r="BQ46" s="65">
        <f t="shared" si="27"/>
        <v>7.2499999999999981E-2</v>
      </c>
      <c r="BR46" s="7">
        <f t="shared" si="52"/>
        <v>26194.632550257691</v>
      </c>
      <c r="BS46" s="7">
        <f t="shared" si="53"/>
        <v>176358.51287658687</v>
      </c>
      <c r="BT46" s="7">
        <f t="shared" si="28"/>
        <v>698005.36744974193</v>
      </c>
      <c r="BU46" s="7">
        <f t="shared" si="8"/>
        <v>202553.14542684457</v>
      </c>
      <c r="BW46">
        <v>41</v>
      </c>
      <c r="BX46" s="160">
        <v>46082</v>
      </c>
      <c r="BY46" s="7">
        <f t="shared" si="54"/>
        <v>697543.39048841968</v>
      </c>
      <c r="BZ46" s="7">
        <f t="shared" si="55"/>
        <v>4818.1206700876401</v>
      </c>
      <c r="CA46" s="7">
        <f t="shared" si="56"/>
        <v>749.1175589051918</v>
      </c>
      <c r="CB46" s="65">
        <f t="shared" si="29"/>
        <v>1.2887242327058561E-2</v>
      </c>
      <c r="CC46" s="7">
        <f t="shared" si="30"/>
        <v>4069.0031111824483</v>
      </c>
      <c r="CD46" s="65">
        <f t="shared" si="57"/>
        <v>7.0000000000000007E-2</v>
      </c>
      <c r="CE46" s="7">
        <f t="shared" si="58"/>
        <v>27405.727070485947</v>
      </c>
      <c r="CF46" s="7">
        <f t="shared" si="59"/>
        <v>170137.22040310726</v>
      </c>
      <c r="CG46" s="7">
        <f t="shared" si="31"/>
        <v>696794.27292951453</v>
      </c>
      <c r="CH46" s="7">
        <f t="shared" si="9"/>
        <v>197542.9474735932</v>
      </c>
    </row>
    <row r="47" spans="1:86" x14ac:dyDescent="0.3">
      <c r="J47">
        <v>42</v>
      </c>
      <c r="K47" s="160">
        <v>46113</v>
      </c>
      <c r="L47" s="7">
        <f t="shared" si="32"/>
        <v>702414.2271738511</v>
      </c>
      <c r="M47" s="7">
        <f t="shared" si="10"/>
        <v>5440.6727465368012</v>
      </c>
      <c r="N47" s="7">
        <f t="shared" si="0"/>
        <v>611.57493471657472</v>
      </c>
      <c r="O47" s="65">
        <f t="shared" si="11"/>
        <v>1.0448107302904162E-2</v>
      </c>
      <c r="P47" s="7">
        <f t="shared" si="67"/>
        <v>4829.0978118202265</v>
      </c>
      <c r="Q47" s="65">
        <f t="shared" si="2"/>
        <v>8.2500000000000004E-2</v>
      </c>
      <c r="R47" s="7">
        <f t="shared" si="12"/>
        <v>22397.347760865479</v>
      </c>
      <c r="S47" s="7">
        <f t="shared" si="33"/>
        <v>206110.9075936802</v>
      </c>
      <c r="T47" s="7">
        <f t="shared" si="3"/>
        <v>701802.65223913454</v>
      </c>
      <c r="U47" s="7">
        <f t="shared" si="4"/>
        <v>228508.25535454566</v>
      </c>
      <c r="W47">
        <v>42</v>
      </c>
      <c r="X47" s="160">
        <v>46113</v>
      </c>
      <c r="Y47" s="7">
        <f t="shared" si="34"/>
        <v>701375.22670894151</v>
      </c>
      <c r="Z47" s="7">
        <f t="shared" si="35"/>
        <v>5313.9230440344518</v>
      </c>
      <c r="AA47" s="7">
        <f t="shared" si="36"/>
        <v>638.08819930817481</v>
      </c>
      <c r="AB47" s="65">
        <f t="shared" si="13"/>
        <v>1.0917206796178507E-2</v>
      </c>
      <c r="AC47" s="7">
        <f t="shared" si="14"/>
        <v>4675.834844726277</v>
      </c>
      <c r="AD47" s="65">
        <f t="shared" si="15"/>
        <v>0.08</v>
      </c>
      <c r="AE47" s="7">
        <f t="shared" si="37"/>
        <v>23462.861490366897</v>
      </c>
      <c r="AF47" s="7">
        <f t="shared" si="38"/>
        <v>199721.90635908011</v>
      </c>
      <c r="AG47" s="7">
        <f t="shared" si="16"/>
        <v>700737.13850963337</v>
      </c>
      <c r="AH47" s="7">
        <f t="shared" si="5"/>
        <v>223184.767849447</v>
      </c>
      <c r="AJ47">
        <v>42</v>
      </c>
      <c r="AK47" s="160">
        <v>46113</v>
      </c>
      <c r="AL47" s="7">
        <f t="shared" si="39"/>
        <v>700294.79459517309</v>
      </c>
      <c r="AM47" s="7">
        <f t="shared" si="40"/>
        <v>5188.2574823386012</v>
      </c>
      <c r="AN47" s="7">
        <f t="shared" si="41"/>
        <v>665.52026724477491</v>
      </c>
      <c r="AO47" s="65">
        <f t="shared" si="17"/>
        <v>1.140411619302981E-2</v>
      </c>
      <c r="AP47" s="7">
        <f t="shared" si="18"/>
        <v>4522.7372150938263</v>
      </c>
      <c r="AQ47" s="65">
        <f t="shared" si="19"/>
        <v>7.7499999999999999E-2</v>
      </c>
      <c r="AR47" s="7">
        <f t="shared" si="42"/>
        <v>24570.725672071523</v>
      </c>
      <c r="AS47" s="7">
        <f t="shared" si="43"/>
        <v>193336.08858614977</v>
      </c>
      <c r="AT47" s="7">
        <f t="shared" si="20"/>
        <v>699629.27432792832</v>
      </c>
      <c r="AU47" s="7">
        <f t="shared" si="6"/>
        <v>217906.8142582213</v>
      </c>
      <c r="AW47">
        <v>42</v>
      </c>
      <c r="AX47" s="160">
        <v>46113</v>
      </c>
      <c r="AY47" s="7">
        <f t="shared" si="44"/>
        <v>699171.8607060432</v>
      </c>
      <c r="AZ47" s="7">
        <f t="shared" si="45"/>
        <v>5063.7114709392154</v>
      </c>
      <c r="BA47" s="7">
        <f t="shared" si="46"/>
        <v>693.88734152644611</v>
      </c>
      <c r="BB47" s="65">
        <f t="shared" si="21"/>
        <v>1.1909300940556835E-2</v>
      </c>
      <c r="BC47" s="7">
        <f t="shared" si="22"/>
        <v>4369.8241294127693</v>
      </c>
      <c r="BD47" s="65">
        <f t="shared" si="23"/>
        <v>7.4999999999999983E-2</v>
      </c>
      <c r="BE47" s="7">
        <f t="shared" si="47"/>
        <v>25722.026635483649</v>
      </c>
      <c r="BF47" s="7">
        <f t="shared" si="48"/>
        <v>186953.85514396342</v>
      </c>
      <c r="BG47" s="7">
        <f t="shared" si="24"/>
        <v>698477.97336451674</v>
      </c>
      <c r="BH47" s="7">
        <f t="shared" si="7"/>
        <v>212675.88177944708</v>
      </c>
      <c r="BJ47">
        <v>42</v>
      </c>
      <c r="BK47" s="160">
        <v>46113</v>
      </c>
      <c r="BL47" s="7">
        <f t="shared" si="49"/>
        <v>698005.36744974193</v>
      </c>
      <c r="BM47" s="7">
        <f t="shared" si="50"/>
        <v>4940.32062016694</v>
      </c>
      <c r="BN47" s="7">
        <f t="shared" si="51"/>
        <v>723.20485849141551</v>
      </c>
      <c r="BO47" s="65">
        <f t="shared" si="25"/>
        <v>1.2433225740949416E-2</v>
      </c>
      <c r="BP47" s="7">
        <f t="shared" si="26"/>
        <v>4217.1157616755245</v>
      </c>
      <c r="BQ47" s="65">
        <f t="shared" si="27"/>
        <v>7.2500000000000009E-2</v>
      </c>
      <c r="BR47" s="7">
        <f t="shared" si="52"/>
        <v>26917.837408749107</v>
      </c>
      <c r="BS47" s="7">
        <f t="shared" si="53"/>
        <v>180575.62863826239</v>
      </c>
      <c r="BT47" s="7">
        <f t="shared" si="28"/>
        <v>697282.1625912505</v>
      </c>
      <c r="BU47" s="7">
        <f t="shared" si="8"/>
        <v>207493.46604701149</v>
      </c>
      <c r="BW47">
        <v>42</v>
      </c>
      <c r="BX47" s="160">
        <v>46113</v>
      </c>
      <c r="BY47" s="7">
        <f t="shared" si="54"/>
        <v>696794.27292951453</v>
      </c>
      <c r="BZ47" s="7">
        <f t="shared" si="55"/>
        <v>4818.1206700876401</v>
      </c>
      <c r="CA47" s="7">
        <f t="shared" si="56"/>
        <v>753.48741133213844</v>
      </c>
      <c r="CB47" s="65">
        <f t="shared" si="29"/>
        <v>1.2976353691845435E-2</v>
      </c>
      <c r="CC47" s="7">
        <f t="shared" si="30"/>
        <v>4064.6332587555016</v>
      </c>
      <c r="CD47" s="65">
        <f t="shared" si="57"/>
        <v>7.0000000000000007E-2</v>
      </c>
      <c r="CE47" s="7">
        <f t="shared" si="58"/>
        <v>28159.214481818086</v>
      </c>
      <c r="CF47" s="7">
        <f t="shared" si="59"/>
        <v>174201.85366186275</v>
      </c>
      <c r="CG47" s="7">
        <f t="shared" si="31"/>
        <v>696040.78551818244</v>
      </c>
      <c r="CH47" s="7">
        <f t="shared" si="9"/>
        <v>202361.06814368084</v>
      </c>
    </row>
    <row r="48" spans="1:86" x14ac:dyDescent="0.3">
      <c r="J48">
        <v>43</v>
      </c>
      <c r="K48" s="160">
        <v>46143</v>
      </c>
      <c r="L48" s="7">
        <f t="shared" si="32"/>
        <v>701802.65223913454</v>
      </c>
      <c r="M48" s="7">
        <f t="shared" si="10"/>
        <v>5440.6727465368012</v>
      </c>
      <c r="N48" s="7">
        <f t="shared" si="0"/>
        <v>615.77951239275171</v>
      </c>
      <c r="O48" s="65">
        <f t="shared" si="11"/>
        <v>1.0529105475929647E-2</v>
      </c>
      <c r="P48" s="7">
        <f t="shared" si="67"/>
        <v>4824.8932341440495</v>
      </c>
      <c r="Q48" s="65">
        <f t="shared" si="2"/>
        <v>8.249999999999999E-2</v>
      </c>
      <c r="R48" s="7">
        <f t="shared" si="12"/>
        <v>23013.127273258229</v>
      </c>
      <c r="S48" s="7">
        <f t="shared" si="33"/>
        <v>210935.80082782425</v>
      </c>
      <c r="T48" s="7">
        <f t="shared" si="3"/>
        <v>701186.87272674183</v>
      </c>
      <c r="U48" s="7">
        <f t="shared" si="4"/>
        <v>233948.92810108248</v>
      </c>
      <c r="W48">
        <v>43</v>
      </c>
      <c r="X48" s="160">
        <v>46143</v>
      </c>
      <c r="Y48" s="7">
        <f t="shared" si="34"/>
        <v>700737.13850963337</v>
      </c>
      <c r="Z48" s="7">
        <f t="shared" si="35"/>
        <v>5313.9230440344518</v>
      </c>
      <c r="AA48" s="7">
        <f t="shared" si="36"/>
        <v>642.34212063689574</v>
      </c>
      <c r="AB48" s="65">
        <f t="shared" si="13"/>
        <v>1.0999995610389333E-2</v>
      </c>
      <c r="AC48" s="7">
        <f t="shared" si="14"/>
        <v>4671.580923397556</v>
      </c>
      <c r="AD48" s="65">
        <f t="shared" si="15"/>
        <v>0.08</v>
      </c>
      <c r="AE48" s="7">
        <f t="shared" si="37"/>
        <v>24105.203611003792</v>
      </c>
      <c r="AF48" s="7">
        <f t="shared" si="38"/>
        <v>204393.48728247767</v>
      </c>
      <c r="AG48" s="7">
        <f t="shared" si="16"/>
        <v>700094.79638899642</v>
      </c>
      <c r="AH48" s="7">
        <f t="shared" si="5"/>
        <v>228498.69089348146</v>
      </c>
      <c r="AJ48">
        <v>43</v>
      </c>
      <c r="AK48" s="160">
        <v>46143</v>
      </c>
      <c r="AL48" s="7">
        <f t="shared" si="39"/>
        <v>699629.27432792832</v>
      </c>
      <c r="AM48" s="7">
        <f t="shared" si="40"/>
        <v>5188.2574823386012</v>
      </c>
      <c r="AN48" s="7">
        <f t="shared" si="41"/>
        <v>669.81841897073082</v>
      </c>
      <c r="AO48" s="65">
        <f t="shared" si="17"/>
        <v>1.1488685969251344E-2</v>
      </c>
      <c r="AP48" s="7">
        <f t="shared" si="18"/>
        <v>4518.4390633678704</v>
      </c>
      <c r="AQ48" s="65">
        <f t="shared" si="19"/>
        <v>7.7499999999999999E-2</v>
      </c>
      <c r="AR48" s="7">
        <f t="shared" si="42"/>
        <v>25240.544091042255</v>
      </c>
      <c r="AS48" s="7">
        <f t="shared" si="43"/>
        <v>197854.52764951764</v>
      </c>
      <c r="AT48" s="7">
        <f t="shared" si="20"/>
        <v>698959.45590895764</v>
      </c>
      <c r="AU48" s="7">
        <f t="shared" si="6"/>
        <v>223095.07174055988</v>
      </c>
      <c r="AW48">
        <v>43</v>
      </c>
      <c r="AX48" s="160">
        <v>46143</v>
      </c>
      <c r="AY48" s="7">
        <f t="shared" si="44"/>
        <v>698477.97336451674</v>
      </c>
      <c r="AZ48" s="7">
        <f t="shared" si="45"/>
        <v>5063.7114709392154</v>
      </c>
      <c r="BA48" s="7">
        <f t="shared" si="46"/>
        <v>698.22413741098626</v>
      </c>
      <c r="BB48" s="65">
        <f t="shared" si="21"/>
        <v>1.1995639044381468E-2</v>
      </c>
      <c r="BC48" s="7">
        <f t="shared" si="22"/>
        <v>4365.4873335282291</v>
      </c>
      <c r="BD48" s="65">
        <f t="shared" si="23"/>
        <v>7.4999999999999997E-2</v>
      </c>
      <c r="BE48" s="7">
        <f t="shared" si="47"/>
        <v>26420.250772894637</v>
      </c>
      <c r="BF48" s="7">
        <f t="shared" si="48"/>
        <v>191319.34247749165</v>
      </c>
      <c r="BG48" s="7">
        <f t="shared" si="24"/>
        <v>697779.74922710576</v>
      </c>
      <c r="BH48" s="7">
        <f t="shared" si="7"/>
        <v>217739.5932503863</v>
      </c>
      <c r="BJ48">
        <v>43</v>
      </c>
      <c r="BK48" s="160">
        <v>46143</v>
      </c>
      <c r="BL48" s="7">
        <f t="shared" si="49"/>
        <v>697282.1625912505</v>
      </c>
      <c r="BM48" s="7">
        <f t="shared" si="50"/>
        <v>4940.32062016694</v>
      </c>
      <c r="BN48" s="7">
        <f t="shared" si="51"/>
        <v>727.5742211781353</v>
      </c>
      <c r="BO48" s="65">
        <f t="shared" si="25"/>
        <v>1.2521316509362231E-2</v>
      </c>
      <c r="BP48" s="7">
        <f t="shared" si="26"/>
        <v>4212.7463989888047</v>
      </c>
      <c r="BQ48" s="65">
        <f t="shared" si="27"/>
        <v>7.2499999999999981E-2</v>
      </c>
      <c r="BR48" s="7">
        <f t="shared" si="52"/>
        <v>27645.411629927243</v>
      </c>
      <c r="BS48" s="7">
        <f t="shared" si="53"/>
        <v>184788.37503725119</v>
      </c>
      <c r="BT48" s="7">
        <f t="shared" si="28"/>
        <v>696554.58837007231</v>
      </c>
      <c r="BU48" s="7">
        <f t="shared" si="8"/>
        <v>212433.78666717844</v>
      </c>
      <c r="BW48">
        <v>43</v>
      </c>
      <c r="BX48" s="160">
        <v>46143</v>
      </c>
      <c r="BY48" s="7">
        <f t="shared" si="54"/>
        <v>696040.78551818244</v>
      </c>
      <c r="BZ48" s="7">
        <f t="shared" si="55"/>
        <v>4818.1206700876401</v>
      </c>
      <c r="CA48" s="7">
        <f t="shared" si="56"/>
        <v>757.88275456490919</v>
      </c>
      <c r="CB48" s="65">
        <f t="shared" si="29"/>
        <v>1.3066178367706207E-2</v>
      </c>
      <c r="CC48" s="7">
        <f t="shared" si="30"/>
        <v>4060.2379155227309</v>
      </c>
      <c r="CD48" s="65">
        <f t="shared" si="57"/>
        <v>7.0000000000000007E-2</v>
      </c>
      <c r="CE48" s="7">
        <f t="shared" si="58"/>
        <v>28917.097236382993</v>
      </c>
      <c r="CF48" s="7">
        <f t="shared" si="59"/>
        <v>178262.09157738549</v>
      </c>
      <c r="CG48" s="7">
        <f t="shared" si="31"/>
        <v>695282.90276361757</v>
      </c>
      <c r="CH48" s="7">
        <f t="shared" si="9"/>
        <v>207179.1888137685</v>
      </c>
    </row>
    <row r="49" spans="10:86" x14ac:dyDescent="0.3">
      <c r="J49">
        <v>44</v>
      </c>
      <c r="K49" s="160">
        <v>46174</v>
      </c>
      <c r="L49" s="7">
        <f t="shared" si="32"/>
        <v>701186.87272674183</v>
      </c>
      <c r="M49" s="7">
        <f t="shared" si="10"/>
        <v>5440.6727465368012</v>
      </c>
      <c r="N49" s="7">
        <f t="shared" si="0"/>
        <v>620.01299654045124</v>
      </c>
      <c r="O49" s="65">
        <f t="shared" si="11"/>
        <v>1.061080326497342E-2</v>
      </c>
      <c r="P49" s="7">
        <f t="shared" si="67"/>
        <v>4820.65974999635</v>
      </c>
      <c r="Q49" s="65">
        <f t="shared" si="2"/>
        <v>8.2500000000000004E-2</v>
      </c>
      <c r="R49" s="7">
        <f t="shared" si="12"/>
        <v>23633.140269798681</v>
      </c>
      <c r="S49" s="7">
        <f t="shared" si="33"/>
        <v>215756.4605778206</v>
      </c>
      <c r="T49" s="7">
        <f t="shared" si="3"/>
        <v>700566.85973020142</v>
      </c>
      <c r="U49" s="7">
        <f t="shared" si="4"/>
        <v>239389.60084761929</v>
      </c>
      <c r="W49">
        <v>44</v>
      </c>
      <c r="X49" s="160">
        <v>46174</v>
      </c>
      <c r="Y49" s="7">
        <f t="shared" si="34"/>
        <v>700094.79638899642</v>
      </c>
      <c r="Z49" s="7">
        <f t="shared" si="35"/>
        <v>5313.9230440344518</v>
      </c>
      <c r="AA49" s="7">
        <f t="shared" si="36"/>
        <v>646.62440144114225</v>
      </c>
      <c r="AB49" s="65">
        <f t="shared" si="13"/>
        <v>1.1083488775114777E-2</v>
      </c>
      <c r="AC49" s="7">
        <f t="shared" si="14"/>
        <v>4667.2986425933095</v>
      </c>
      <c r="AD49" s="65">
        <f t="shared" si="15"/>
        <v>0.08</v>
      </c>
      <c r="AE49" s="7">
        <f t="shared" si="37"/>
        <v>24751.828012444934</v>
      </c>
      <c r="AF49" s="7">
        <f t="shared" si="38"/>
        <v>209060.78592507099</v>
      </c>
      <c r="AG49" s="7">
        <f t="shared" si="16"/>
        <v>699448.17198755522</v>
      </c>
      <c r="AH49" s="7">
        <f t="shared" si="5"/>
        <v>233812.61393751591</v>
      </c>
      <c r="AJ49">
        <v>44</v>
      </c>
      <c r="AK49" s="160">
        <v>46174</v>
      </c>
      <c r="AL49" s="7">
        <f t="shared" si="39"/>
        <v>698959.45590895764</v>
      </c>
      <c r="AM49" s="7">
        <f t="shared" si="40"/>
        <v>5188.2574823386012</v>
      </c>
      <c r="AN49" s="7">
        <f t="shared" si="41"/>
        <v>674.14432959324949</v>
      </c>
      <c r="AO49" s="65">
        <f t="shared" si="17"/>
        <v>1.1573964536467642E-2</v>
      </c>
      <c r="AP49" s="7">
        <f t="shared" si="18"/>
        <v>4514.1131527453517</v>
      </c>
      <c r="AQ49" s="65">
        <f t="shared" si="19"/>
        <v>7.7500000000000013E-2</v>
      </c>
      <c r="AR49" s="7">
        <f t="shared" si="42"/>
        <v>25914.688420635503</v>
      </c>
      <c r="AS49" s="7">
        <f t="shared" si="43"/>
        <v>202368.64080226299</v>
      </c>
      <c r="AT49" s="7">
        <f t="shared" si="20"/>
        <v>698285.31157936435</v>
      </c>
      <c r="AU49" s="7">
        <f t="shared" si="6"/>
        <v>228283.32922289849</v>
      </c>
      <c r="AW49">
        <v>44</v>
      </c>
      <c r="AX49" s="160">
        <v>46174</v>
      </c>
      <c r="AY49" s="7">
        <f t="shared" si="44"/>
        <v>697779.74922710576</v>
      </c>
      <c r="AZ49" s="7">
        <f t="shared" si="45"/>
        <v>5063.7114709392154</v>
      </c>
      <c r="BA49" s="7">
        <f t="shared" si="46"/>
        <v>702.58803826980511</v>
      </c>
      <c r="BB49" s="65">
        <f t="shared" si="21"/>
        <v>1.2082690087490076E-2</v>
      </c>
      <c r="BC49" s="7">
        <f t="shared" si="22"/>
        <v>4361.1234326694102</v>
      </c>
      <c r="BD49" s="65">
        <f t="shared" si="23"/>
        <v>7.4999999999999983E-2</v>
      </c>
      <c r="BE49" s="7">
        <f t="shared" si="47"/>
        <v>27122.838811164442</v>
      </c>
      <c r="BF49" s="7">
        <f t="shared" si="48"/>
        <v>195680.46591016106</v>
      </c>
      <c r="BG49" s="7">
        <f t="shared" si="24"/>
        <v>697077.16118883598</v>
      </c>
      <c r="BH49" s="7">
        <f t="shared" si="7"/>
        <v>222803.30472132549</v>
      </c>
      <c r="BJ49">
        <v>44</v>
      </c>
      <c r="BK49" s="160">
        <v>46174</v>
      </c>
      <c r="BL49" s="7">
        <f t="shared" si="49"/>
        <v>696554.58837007231</v>
      </c>
      <c r="BM49" s="7">
        <f t="shared" si="50"/>
        <v>4940.32062016694</v>
      </c>
      <c r="BN49" s="7">
        <f t="shared" si="51"/>
        <v>731.96998209775302</v>
      </c>
      <c r="BO49" s="65">
        <f t="shared" si="25"/>
        <v>1.2610124076171299E-2</v>
      </c>
      <c r="BP49" s="7">
        <f t="shared" si="26"/>
        <v>4208.350638069187</v>
      </c>
      <c r="BQ49" s="65">
        <f t="shared" si="27"/>
        <v>7.2499999999999995E-2</v>
      </c>
      <c r="BR49" s="7">
        <f t="shared" si="52"/>
        <v>28377.381612024998</v>
      </c>
      <c r="BS49" s="7">
        <f t="shared" si="53"/>
        <v>188996.72567532037</v>
      </c>
      <c r="BT49" s="7">
        <f t="shared" si="28"/>
        <v>695822.61838797457</v>
      </c>
      <c r="BU49" s="7">
        <f t="shared" si="8"/>
        <v>217374.10728734537</v>
      </c>
      <c r="BW49">
        <v>44</v>
      </c>
      <c r="BX49" s="160">
        <v>46174</v>
      </c>
      <c r="BY49" s="7">
        <f t="shared" si="54"/>
        <v>695282.90276361757</v>
      </c>
      <c r="BZ49" s="7">
        <f t="shared" si="55"/>
        <v>4818.1206700876401</v>
      </c>
      <c r="CA49" s="7">
        <f t="shared" si="56"/>
        <v>762.30373729987059</v>
      </c>
      <c r="CB49" s="65">
        <f t="shared" si="29"/>
        <v>1.3156723416091917E-2</v>
      </c>
      <c r="CC49" s="7">
        <f t="shared" si="30"/>
        <v>4055.8169327877695</v>
      </c>
      <c r="CD49" s="65">
        <f t="shared" si="57"/>
        <v>7.0000000000000007E-2</v>
      </c>
      <c r="CE49" s="7">
        <f t="shared" si="58"/>
        <v>29679.400973682863</v>
      </c>
      <c r="CF49" s="7">
        <f t="shared" si="59"/>
        <v>182317.90851017326</v>
      </c>
      <c r="CG49" s="7">
        <f t="shared" si="31"/>
        <v>694520.59902631771</v>
      </c>
      <c r="CH49" s="7">
        <f t="shared" si="9"/>
        <v>211997.30948385614</v>
      </c>
    </row>
    <row r="50" spans="10:86" x14ac:dyDescent="0.3">
      <c r="J50">
        <v>45</v>
      </c>
      <c r="K50" s="160">
        <v>46204</v>
      </c>
      <c r="L50" s="7">
        <f t="shared" si="32"/>
        <v>700566.85973020142</v>
      </c>
      <c r="M50" s="7">
        <f t="shared" si="10"/>
        <v>5440.6727465368012</v>
      </c>
      <c r="N50" s="7">
        <f t="shared" si="0"/>
        <v>624.2755858916662</v>
      </c>
      <c r="O50" s="65">
        <f t="shared" si="11"/>
        <v>1.0693207831134071E-2</v>
      </c>
      <c r="P50" s="7">
        <f t="shared" si="67"/>
        <v>4816.397160645135</v>
      </c>
      <c r="Q50" s="65">
        <f t="shared" si="2"/>
        <v>8.2500000000000004E-2</v>
      </c>
      <c r="R50" s="7">
        <f t="shared" si="12"/>
        <v>24257.415855690349</v>
      </c>
      <c r="S50" s="7">
        <f t="shared" si="33"/>
        <v>220572.85773846574</v>
      </c>
      <c r="T50" s="7">
        <f t="shared" si="3"/>
        <v>699942.58414430975</v>
      </c>
      <c r="U50" s="7">
        <f t="shared" si="4"/>
        <v>244830.27359415608</v>
      </c>
      <c r="W50">
        <v>45</v>
      </c>
      <c r="X50" s="160">
        <v>46204</v>
      </c>
      <c r="Y50" s="7">
        <f t="shared" si="34"/>
        <v>699448.17198755522</v>
      </c>
      <c r="Z50" s="7">
        <f t="shared" si="35"/>
        <v>5313.9230440344518</v>
      </c>
      <c r="AA50" s="7">
        <f t="shared" si="36"/>
        <v>650.93523078408361</v>
      </c>
      <c r="AB50" s="65">
        <f t="shared" si="13"/>
        <v>1.1167693450699279E-2</v>
      </c>
      <c r="AC50" s="7">
        <f t="shared" si="14"/>
        <v>4662.9878132503682</v>
      </c>
      <c r="AD50" s="65">
        <f t="shared" si="15"/>
        <v>0.08</v>
      </c>
      <c r="AE50" s="7">
        <f t="shared" si="37"/>
        <v>25402.763243229019</v>
      </c>
      <c r="AF50" s="7">
        <f t="shared" si="38"/>
        <v>213723.77373832135</v>
      </c>
      <c r="AG50" s="7">
        <f t="shared" si="16"/>
        <v>698797.2367567711</v>
      </c>
      <c r="AH50" s="7">
        <f t="shared" si="5"/>
        <v>239126.53698155037</v>
      </c>
      <c r="AJ50">
        <v>45</v>
      </c>
      <c r="AK50" s="160">
        <v>46204</v>
      </c>
      <c r="AL50" s="7">
        <f t="shared" si="39"/>
        <v>698285.31157936435</v>
      </c>
      <c r="AM50" s="7">
        <f t="shared" si="40"/>
        <v>5188.2574823386012</v>
      </c>
      <c r="AN50" s="7">
        <f t="shared" si="41"/>
        <v>678.4981783885396</v>
      </c>
      <c r="AO50" s="65">
        <f t="shared" si="17"/>
        <v>1.1659959053480808E-2</v>
      </c>
      <c r="AP50" s="7">
        <f t="shared" si="18"/>
        <v>4509.7593039500616</v>
      </c>
      <c r="AQ50" s="65">
        <f t="shared" si="19"/>
        <v>7.7499999999999999E-2</v>
      </c>
      <c r="AR50" s="7">
        <f t="shared" si="42"/>
        <v>26593.18659902404</v>
      </c>
      <c r="AS50" s="7">
        <f t="shared" si="43"/>
        <v>206878.40010621306</v>
      </c>
      <c r="AT50" s="7">
        <f t="shared" si="20"/>
        <v>697606.81340097578</v>
      </c>
      <c r="AU50" s="7">
        <f t="shared" si="6"/>
        <v>233471.5867052371</v>
      </c>
      <c r="AW50">
        <v>45</v>
      </c>
      <c r="AX50" s="160">
        <v>46204</v>
      </c>
      <c r="AY50" s="7">
        <f t="shared" si="44"/>
        <v>697077.16118883598</v>
      </c>
      <c r="AZ50" s="7">
        <f t="shared" si="45"/>
        <v>5063.7114709392154</v>
      </c>
      <c r="BA50" s="7">
        <f t="shared" si="46"/>
        <v>706.97921350899105</v>
      </c>
      <c r="BB50" s="65">
        <f t="shared" si="21"/>
        <v>1.2170461226471989E-2</v>
      </c>
      <c r="BC50" s="7">
        <f t="shared" si="22"/>
        <v>4356.7322574302243</v>
      </c>
      <c r="BD50" s="65">
        <f t="shared" si="23"/>
        <v>7.4999999999999997E-2</v>
      </c>
      <c r="BE50" s="7">
        <f t="shared" si="47"/>
        <v>27829.818024673434</v>
      </c>
      <c r="BF50" s="7">
        <f t="shared" si="48"/>
        <v>200037.1981675913</v>
      </c>
      <c r="BG50" s="7">
        <f t="shared" si="24"/>
        <v>696370.18197532697</v>
      </c>
      <c r="BH50" s="7">
        <f t="shared" si="7"/>
        <v>227867.01619226474</v>
      </c>
      <c r="BJ50">
        <v>45</v>
      </c>
      <c r="BK50" s="160">
        <v>46204</v>
      </c>
      <c r="BL50" s="7">
        <f t="shared" si="49"/>
        <v>695822.61838797457</v>
      </c>
      <c r="BM50" s="7">
        <f t="shared" si="50"/>
        <v>4940.32062016694</v>
      </c>
      <c r="BN50" s="7">
        <f t="shared" si="51"/>
        <v>736.39230073959334</v>
      </c>
      <c r="BO50" s="65">
        <f t="shared" si="25"/>
        <v>1.26996555951965E-2</v>
      </c>
      <c r="BP50" s="7">
        <f t="shared" si="26"/>
        <v>4203.9283194273467</v>
      </c>
      <c r="BQ50" s="65">
        <f t="shared" si="27"/>
        <v>7.2500000000000009E-2</v>
      </c>
      <c r="BR50" s="7">
        <f t="shared" si="52"/>
        <v>29113.773912764591</v>
      </c>
      <c r="BS50" s="7">
        <f t="shared" si="53"/>
        <v>193200.65399474773</v>
      </c>
      <c r="BT50" s="7">
        <f t="shared" si="28"/>
        <v>695086.22608723491</v>
      </c>
      <c r="BU50" s="7">
        <f t="shared" si="8"/>
        <v>222314.42790751232</v>
      </c>
      <c r="BW50">
        <v>45</v>
      </c>
      <c r="BX50" s="160">
        <v>46204</v>
      </c>
      <c r="BY50" s="7">
        <f t="shared" si="54"/>
        <v>694520.59902631771</v>
      </c>
      <c r="BZ50" s="7">
        <f t="shared" si="55"/>
        <v>4818.1206700876401</v>
      </c>
      <c r="CA50" s="7">
        <f t="shared" si="56"/>
        <v>766.75050910078653</v>
      </c>
      <c r="CB50" s="65">
        <f t="shared" si="29"/>
        <v>1.3247995987604653E-2</v>
      </c>
      <c r="CC50" s="7">
        <f t="shared" si="30"/>
        <v>4051.3701609868535</v>
      </c>
      <c r="CD50" s="65">
        <f t="shared" si="57"/>
        <v>7.0000000000000007E-2</v>
      </c>
      <c r="CE50" s="7">
        <f t="shared" si="58"/>
        <v>30446.151482783651</v>
      </c>
      <c r="CF50" s="7">
        <f t="shared" si="59"/>
        <v>186369.27867116011</v>
      </c>
      <c r="CG50" s="7">
        <f t="shared" si="31"/>
        <v>693753.84851721697</v>
      </c>
      <c r="CH50" s="7">
        <f t="shared" si="9"/>
        <v>216815.43015394377</v>
      </c>
    </row>
    <row r="51" spans="10:86" x14ac:dyDescent="0.3">
      <c r="J51">
        <v>46</v>
      </c>
      <c r="K51" s="160">
        <v>46235</v>
      </c>
      <c r="L51" s="7">
        <f t="shared" si="32"/>
        <v>699942.58414430975</v>
      </c>
      <c r="M51" s="7">
        <f t="shared" si="10"/>
        <v>5440.6727465368012</v>
      </c>
      <c r="N51" s="7">
        <f t="shared" si="0"/>
        <v>628.56748054467153</v>
      </c>
      <c r="O51" s="65">
        <f t="shared" si="11"/>
        <v>1.0776326426484331E-2</v>
      </c>
      <c r="P51" s="7">
        <f t="shared" si="67"/>
        <v>4812.1052659921297</v>
      </c>
      <c r="Q51" s="65">
        <f t="shared" si="2"/>
        <v>8.2500000000000004E-2</v>
      </c>
      <c r="R51" s="7">
        <f t="shared" si="12"/>
        <v>24885.983336235022</v>
      </c>
      <c r="S51" s="7">
        <f t="shared" si="33"/>
        <v>225384.96300445788</v>
      </c>
      <c r="T51" s="7">
        <f t="shared" si="3"/>
        <v>699314.01666376507</v>
      </c>
      <c r="U51" s="7">
        <f t="shared" si="4"/>
        <v>250270.9463406929</v>
      </c>
      <c r="W51">
        <v>46</v>
      </c>
      <c r="X51" s="160">
        <v>46235</v>
      </c>
      <c r="Y51" s="7">
        <f t="shared" si="34"/>
        <v>698797.2367567711</v>
      </c>
      <c r="Z51" s="7">
        <f t="shared" si="35"/>
        <v>5313.9230440344518</v>
      </c>
      <c r="AA51" s="7">
        <f t="shared" si="36"/>
        <v>655.27479898931051</v>
      </c>
      <c r="AB51" s="65">
        <f t="shared" si="13"/>
        <v>1.1252616888364554E-2</v>
      </c>
      <c r="AC51" s="7">
        <f t="shared" si="14"/>
        <v>4658.6482450451413</v>
      </c>
      <c r="AD51" s="65">
        <f t="shared" si="15"/>
        <v>0.08</v>
      </c>
      <c r="AE51" s="7">
        <f t="shared" si="37"/>
        <v>26058.03804221833</v>
      </c>
      <c r="AF51" s="7">
        <f t="shared" si="38"/>
        <v>218382.42198336648</v>
      </c>
      <c r="AG51" s="7">
        <f t="shared" si="16"/>
        <v>698141.96195778181</v>
      </c>
      <c r="AH51" s="7">
        <f t="shared" si="5"/>
        <v>244440.46002558482</v>
      </c>
      <c r="AJ51">
        <v>46</v>
      </c>
      <c r="AK51" s="160">
        <v>46235</v>
      </c>
      <c r="AL51" s="7">
        <f t="shared" si="39"/>
        <v>697606.81340097578</v>
      </c>
      <c r="AM51" s="7">
        <f t="shared" si="40"/>
        <v>5188.2574823386012</v>
      </c>
      <c r="AN51" s="7">
        <f t="shared" si="41"/>
        <v>682.88014579063292</v>
      </c>
      <c r="AO51" s="65">
        <f t="shared" si="17"/>
        <v>1.1746676769880487E-2</v>
      </c>
      <c r="AP51" s="7">
        <f t="shared" si="18"/>
        <v>4505.3773365479683</v>
      </c>
      <c r="AQ51" s="65">
        <f t="shared" si="19"/>
        <v>7.7499999999999999E-2</v>
      </c>
      <c r="AR51" s="7">
        <f t="shared" si="42"/>
        <v>27276.066744814674</v>
      </c>
      <c r="AS51" s="7">
        <f t="shared" si="43"/>
        <v>211383.77744276103</v>
      </c>
      <c r="AT51" s="7">
        <f t="shared" si="20"/>
        <v>696923.93325518514</v>
      </c>
      <c r="AU51" s="7">
        <f t="shared" si="6"/>
        <v>238659.84418757571</v>
      </c>
      <c r="AW51">
        <v>46</v>
      </c>
      <c r="AX51" s="160">
        <v>46235</v>
      </c>
      <c r="AY51" s="7">
        <f t="shared" si="44"/>
        <v>696370.18197532697</v>
      </c>
      <c r="AZ51" s="7">
        <f t="shared" si="45"/>
        <v>5063.7114709392154</v>
      </c>
      <c r="BA51" s="7">
        <f t="shared" si="46"/>
        <v>711.39783359342255</v>
      </c>
      <c r="BB51" s="65">
        <f t="shared" si="21"/>
        <v>1.2258959708621665E-2</v>
      </c>
      <c r="BC51" s="7">
        <f t="shared" si="22"/>
        <v>4352.3136373457928</v>
      </c>
      <c r="BD51" s="65">
        <f t="shared" si="23"/>
        <v>7.4999999999999983E-2</v>
      </c>
      <c r="BE51" s="7">
        <f t="shared" si="47"/>
        <v>28541.215858266856</v>
      </c>
      <c r="BF51" s="7">
        <f t="shared" si="48"/>
        <v>204389.51180493709</v>
      </c>
      <c r="BG51" s="7">
        <f t="shared" si="24"/>
        <v>695658.78414173354</v>
      </c>
      <c r="BH51" s="7">
        <f t="shared" si="7"/>
        <v>232930.72766320396</v>
      </c>
      <c r="BJ51">
        <v>46</v>
      </c>
      <c r="BK51" s="160">
        <v>46235</v>
      </c>
      <c r="BL51" s="7">
        <f t="shared" si="49"/>
        <v>695086.22608723491</v>
      </c>
      <c r="BM51" s="7">
        <f t="shared" si="50"/>
        <v>4940.32062016694</v>
      </c>
      <c r="BN51" s="7">
        <f t="shared" si="51"/>
        <v>740.84133755656239</v>
      </c>
      <c r="BO51" s="65">
        <f t="shared" si="25"/>
        <v>1.2789918310887407E-2</v>
      </c>
      <c r="BP51" s="7">
        <f t="shared" si="26"/>
        <v>4199.4792826103776</v>
      </c>
      <c r="BQ51" s="65">
        <f t="shared" si="27"/>
        <v>7.2499999999999995E-2</v>
      </c>
      <c r="BR51" s="7">
        <f t="shared" si="52"/>
        <v>29854.615250321152</v>
      </c>
      <c r="BS51" s="7">
        <f t="shared" si="53"/>
        <v>197400.13327735811</v>
      </c>
      <c r="BT51" s="7">
        <f t="shared" si="28"/>
        <v>694345.38474967831</v>
      </c>
      <c r="BU51" s="7">
        <f t="shared" si="8"/>
        <v>227254.74852767927</v>
      </c>
      <c r="BW51">
        <v>46</v>
      </c>
      <c r="BX51" s="160">
        <v>46235</v>
      </c>
      <c r="BY51" s="7">
        <f t="shared" si="54"/>
        <v>693753.84851721697</v>
      </c>
      <c r="BZ51" s="7">
        <f t="shared" si="55"/>
        <v>4818.1206700876401</v>
      </c>
      <c r="CA51" s="7">
        <f t="shared" si="56"/>
        <v>771.22322040387417</v>
      </c>
      <c r="CB51" s="65">
        <f t="shared" si="29"/>
        <v>1.3340003323407602E-2</v>
      </c>
      <c r="CC51" s="7">
        <f t="shared" si="30"/>
        <v>4046.8974496837659</v>
      </c>
      <c r="CD51" s="65">
        <f t="shared" si="57"/>
        <v>7.0000000000000007E-2</v>
      </c>
      <c r="CE51" s="7">
        <f t="shared" si="58"/>
        <v>31217.374703187525</v>
      </c>
      <c r="CF51" s="7">
        <f t="shared" si="59"/>
        <v>190416.17612084388</v>
      </c>
      <c r="CG51" s="7">
        <f t="shared" si="31"/>
        <v>692982.62529681309</v>
      </c>
      <c r="CH51" s="7">
        <f t="shared" si="9"/>
        <v>221633.55082403141</v>
      </c>
    </row>
    <row r="52" spans="10:86" x14ac:dyDescent="0.3">
      <c r="J52">
        <v>47</v>
      </c>
      <c r="K52" s="160">
        <v>46266</v>
      </c>
      <c r="L52" s="7">
        <f t="shared" si="32"/>
        <v>699314.01666376507</v>
      </c>
      <c r="M52" s="7">
        <f t="shared" si="10"/>
        <v>5440.6727465368012</v>
      </c>
      <c r="N52" s="7">
        <f t="shared" si="0"/>
        <v>632.88888197341657</v>
      </c>
      <c r="O52" s="65">
        <f t="shared" si="11"/>
        <v>1.0860166395510081E-2</v>
      </c>
      <c r="P52" s="7">
        <f t="shared" si="67"/>
        <v>4807.7838645633847</v>
      </c>
      <c r="Q52" s="65">
        <f t="shared" si="2"/>
        <v>8.2500000000000004E-2</v>
      </c>
      <c r="R52" s="7">
        <f t="shared" si="12"/>
        <v>25518.872218208438</v>
      </c>
      <c r="S52" s="7">
        <f t="shared" si="33"/>
        <v>230192.74686902127</v>
      </c>
      <c r="T52" s="7">
        <f t="shared" si="3"/>
        <v>698681.12778179161</v>
      </c>
      <c r="U52" s="7">
        <f t="shared" si="4"/>
        <v>255711.61908722972</v>
      </c>
      <c r="W52">
        <v>47</v>
      </c>
      <c r="X52" s="160">
        <v>46266</v>
      </c>
      <c r="Y52" s="7">
        <f t="shared" si="34"/>
        <v>698141.96195778181</v>
      </c>
      <c r="Z52" s="7">
        <f t="shared" si="35"/>
        <v>5313.9230440344518</v>
      </c>
      <c r="AA52" s="7">
        <f t="shared" si="36"/>
        <v>659.64329764923968</v>
      </c>
      <c r="AB52" s="65">
        <f t="shared" si="13"/>
        <v>1.133826643164812E-2</v>
      </c>
      <c r="AC52" s="7">
        <f t="shared" si="14"/>
        <v>4654.2797463852121</v>
      </c>
      <c r="AD52" s="65">
        <f t="shared" si="15"/>
        <v>0.08</v>
      </c>
      <c r="AE52" s="7">
        <f t="shared" si="37"/>
        <v>26717.681339867569</v>
      </c>
      <c r="AF52" s="7">
        <f t="shared" si="38"/>
        <v>223036.70172975169</v>
      </c>
      <c r="AG52" s="7">
        <f t="shared" si="16"/>
        <v>697482.31866013259</v>
      </c>
      <c r="AH52" s="7">
        <f t="shared" si="5"/>
        <v>249754.38306961925</v>
      </c>
      <c r="AJ52">
        <v>47</v>
      </c>
      <c r="AK52" s="160">
        <v>46266</v>
      </c>
      <c r="AL52" s="7">
        <f t="shared" si="39"/>
        <v>696923.93325518514</v>
      </c>
      <c r="AM52" s="7">
        <f t="shared" si="40"/>
        <v>5188.2574823386012</v>
      </c>
      <c r="AN52" s="7">
        <f t="shared" si="41"/>
        <v>687.29041339886408</v>
      </c>
      <c r="AO52" s="65">
        <f t="shared" si="17"/>
        <v>1.1834125027481983E-2</v>
      </c>
      <c r="AP52" s="7">
        <f t="shared" si="18"/>
        <v>4500.9670689397371</v>
      </c>
      <c r="AQ52" s="65">
        <f t="shared" si="19"/>
        <v>7.7499999999999999E-2</v>
      </c>
      <c r="AR52" s="7">
        <f t="shared" si="42"/>
        <v>27963.357158213537</v>
      </c>
      <c r="AS52" s="7">
        <f t="shared" si="43"/>
        <v>215884.74451170076</v>
      </c>
      <c r="AT52" s="7">
        <f t="shared" si="20"/>
        <v>696236.64284178626</v>
      </c>
      <c r="AU52" s="7">
        <f t="shared" si="6"/>
        <v>243848.10166991429</v>
      </c>
      <c r="AW52">
        <v>47</v>
      </c>
      <c r="AX52" s="160">
        <v>46266</v>
      </c>
      <c r="AY52" s="7">
        <f t="shared" si="44"/>
        <v>695658.78414173354</v>
      </c>
      <c r="AZ52" s="7">
        <f t="shared" si="45"/>
        <v>5063.7114709392154</v>
      </c>
      <c r="BA52" s="7">
        <f t="shared" si="46"/>
        <v>715.84407005338107</v>
      </c>
      <c r="BB52" s="65">
        <f t="shared" si="21"/>
        <v>1.2348192873376296E-2</v>
      </c>
      <c r="BC52" s="7">
        <f t="shared" si="22"/>
        <v>4347.8674008858343</v>
      </c>
      <c r="BD52" s="65">
        <f t="shared" si="23"/>
        <v>7.4999999999999997E-2</v>
      </c>
      <c r="BE52" s="7">
        <f t="shared" si="47"/>
        <v>29257.059928320239</v>
      </c>
      <c r="BF52" s="7">
        <f t="shared" si="48"/>
        <v>208737.37920582292</v>
      </c>
      <c r="BG52" s="7">
        <f t="shared" si="24"/>
        <v>694942.94007168012</v>
      </c>
      <c r="BH52" s="7">
        <f t="shared" si="7"/>
        <v>237994.43913414315</v>
      </c>
      <c r="BJ52">
        <v>47</v>
      </c>
      <c r="BK52" s="160">
        <v>46266</v>
      </c>
      <c r="BL52" s="7">
        <f t="shared" si="49"/>
        <v>694345.38474967831</v>
      </c>
      <c r="BM52" s="7">
        <f t="shared" si="50"/>
        <v>4940.32062016694</v>
      </c>
      <c r="BN52" s="7">
        <f t="shared" si="51"/>
        <v>745.3172539709667</v>
      </c>
      <c r="BO52" s="65">
        <f t="shared" si="25"/>
        <v>1.2880919559760558E-2</v>
      </c>
      <c r="BP52" s="7">
        <f t="shared" si="26"/>
        <v>4195.0033661959733</v>
      </c>
      <c r="BQ52" s="65">
        <f t="shared" si="27"/>
        <v>7.2499999999999995E-2</v>
      </c>
      <c r="BR52" s="7">
        <f t="shared" si="52"/>
        <v>30599.932504292119</v>
      </c>
      <c r="BS52" s="7">
        <f t="shared" si="53"/>
        <v>201595.13664355408</v>
      </c>
      <c r="BT52" s="7">
        <f t="shared" si="28"/>
        <v>693600.06749570731</v>
      </c>
      <c r="BU52" s="7">
        <f t="shared" si="8"/>
        <v>232195.0691478462</v>
      </c>
      <c r="BW52">
        <v>47</v>
      </c>
      <c r="BX52" s="160">
        <v>46266</v>
      </c>
      <c r="BY52" s="7">
        <f t="shared" si="54"/>
        <v>692982.62529681309</v>
      </c>
      <c r="BZ52" s="7">
        <f t="shared" si="55"/>
        <v>4818.1206700876401</v>
      </c>
      <c r="CA52" s="7">
        <f t="shared" si="56"/>
        <v>775.72202252289708</v>
      </c>
      <c r="CB52" s="65">
        <f t="shared" si="29"/>
        <v>1.3432752756662185E-2</v>
      </c>
      <c r="CC52" s="7">
        <f t="shared" si="30"/>
        <v>4042.398647564743</v>
      </c>
      <c r="CD52" s="65">
        <f t="shared" si="57"/>
        <v>7.0000000000000007E-2</v>
      </c>
      <c r="CE52" s="7">
        <f t="shared" si="58"/>
        <v>31993.09672571042</v>
      </c>
      <c r="CF52" s="7">
        <f t="shared" si="59"/>
        <v>194458.57476840864</v>
      </c>
      <c r="CG52" s="7">
        <f t="shared" si="31"/>
        <v>692206.90327429015</v>
      </c>
      <c r="CH52" s="7">
        <f t="shared" si="9"/>
        <v>226451.67149411904</v>
      </c>
    </row>
    <row r="53" spans="10:86" x14ac:dyDescent="0.3">
      <c r="J53">
        <v>48</v>
      </c>
      <c r="K53" s="160">
        <v>46296</v>
      </c>
      <c r="L53" s="7">
        <f t="shared" si="32"/>
        <v>698681.12778179161</v>
      </c>
      <c r="M53" s="7">
        <f t="shared" si="10"/>
        <v>5440.6727465368012</v>
      </c>
      <c r="N53" s="7">
        <f t="shared" si="0"/>
        <v>637.23999303698383</v>
      </c>
      <c r="O53" s="65">
        <f t="shared" si="11"/>
        <v>1.0944735176576917E-2</v>
      </c>
      <c r="P53" s="7">
        <f t="shared" si="67"/>
        <v>4803.4327534998174</v>
      </c>
      <c r="Q53" s="65">
        <f t="shared" si="2"/>
        <v>8.2500000000000004E-2</v>
      </c>
      <c r="R53" s="7">
        <f t="shared" si="12"/>
        <v>26156.112211245421</v>
      </c>
      <c r="S53" s="7">
        <f t="shared" si="33"/>
        <v>234996.1796225211</v>
      </c>
      <c r="T53" s="7">
        <f t="shared" si="3"/>
        <v>698043.88778875466</v>
      </c>
      <c r="U53" s="7">
        <f t="shared" si="4"/>
        <v>261152.29183376653</v>
      </c>
      <c r="W53">
        <v>48</v>
      </c>
      <c r="X53" s="160">
        <v>46296</v>
      </c>
      <c r="Y53" s="7">
        <f t="shared" si="34"/>
        <v>697482.31866013259</v>
      </c>
      <c r="Z53" s="7">
        <f t="shared" si="35"/>
        <v>5313.9230440344518</v>
      </c>
      <c r="AA53" s="7">
        <f t="shared" si="36"/>
        <v>664.04091963356768</v>
      </c>
      <c r="AB53" s="65">
        <f t="shared" si="13"/>
        <v>1.1424649517869253E-2</v>
      </c>
      <c r="AC53" s="7">
        <f t="shared" si="14"/>
        <v>4649.8821244008841</v>
      </c>
      <c r="AD53" s="65">
        <f t="shared" si="15"/>
        <v>0.08</v>
      </c>
      <c r="AE53" s="7">
        <f t="shared" si="37"/>
        <v>27381.722259501137</v>
      </c>
      <c r="AF53" s="7">
        <f t="shared" si="38"/>
        <v>227686.58385415256</v>
      </c>
      <c r="AG53" s="7">
        <f t="shared" si="16"/>
        <v>696818.277740499</v>
      </c>
      <c r="AH53" s="7">
        <f t="shared" si="5"/>
        <v>255068.3061136537</v>
      </c>
      <c r="AJ53">
        <v>48</v>
      </c>
      <c r="AK53" s="160">
        <v>46296</v>
      </c>
      <c r="AL53" s="7">
        <f t="shared" si="39"/>
        <v>696236.64284178626</v>
      </c>
      <c r="AM53" s="7">
        <f t="shared" si="40"/>
        <v>5188.2574823386012</v>
      </c>
      <c r="AN53" s="7">
        <f t="shared" si="41"/>
        <v>691.72916398539837</v>
      </c>
      <c r="AO53" s="65">
        <f t="shared" si="17"/>
        <v>1.1922311261791852E-2</v>
      </c>
      <c r="AP53" s="7">
        <f t="shared" si="18"/>
        <v>4496.5283183532028</v>
      </c>
      <c r="AQ53" s="65">
        <f t="shared" si="19"/>
        <v>7.7499999999999999E-2</v>
      </c>
      <c r="AR53" s="7">
        <f t="shared" si="42"/>
        <v>28655.086322198935</v>
      </c>
      <c r="AS53" s="7">
        <f t="shared" si="43"/>
        <v>220381.27283005396</v>
      </c>
      <c r="AT53" s="7">
        <f t="shared" si="20"/>
        <v>695544.91367780091</v>
      </c>
      <c r="AU53" s="7">
        <f t="shared" si="6"/>
        <v>249036.3591522529</v>
      </c>
      <c r="AW53">
        <v>48</v>
      </c>
      <c r="AX53" s="160">
        <v>46296</v>
      </c>
      <c r="AY53" s="7">
        <f t="shared" si="44"/>
        <v>694942.94007168012</v>
      </c>
      <c r="AZ53" s="7">
        <f t="shared" si="45"/>
        <v>5063.7114709392154</v>
      </c>
      <c r="BA53" s="7">
        <f t="shared" si="46"/>
        <v>720.31809549121499</v>
      </c>
      <c r="BB53" s="65">
        <f t="shared" si="21"/>
        <v>1.2438168153781102E-2</v>
      </c>
      <c r="BC53" s="7">
        <f t="shared" si="22"/>
        <v>4343.3933754480004</v>
      </c>
      <c r="BD53" s="65">
        <f t="shared" si="23"/>
        <v>7.4999999999999997E-2</v>
      </c>
      <c r="BE53" s="7">
        <f t="shared" si="47"/>
        <v>29977.378023811456</v>
      </c>
      <c r="BF53" s="7">
        <f t="shared" si="48"/>
        <v>213080.77258127093</v>
      </c>
      <c r="BG53" s="7">
        <f t="shared" si="24"/>
        <v>694222.62197618885</v>
      </c>
      <c r="BH53" s="7">
        <f t="shared" si="7"/>
        <v>243058.1506050824</v>
      </c>
      <c r="BJ53">
        <v>48</v>
      </c>
      <c r="BK53" s="160">
        <v>46296</v>
      </c>
      <c r="BL53" s="7">
        <f t="shared" si="49"/>
        <v>693600.06749570731</v>
      </c>
      <c r="BM53" s="7">
        <f t="shared" si="50"/>
        <v>4940.32062016694</v>
      </c>
      <c r="BN53" s="7">
        <f t="shared" si="51"/>
        <v>749.82021238037487</v>
      </c>
      <c r="BO53" s="65">
        <f t="shared" si="25"/>
        <v>1.2972666771864445E-2</v>
      </c>
      <c r="BP53" s="7">
        <f t="shared" si="26"/>
        <v>4190.5004077865651</v>
      </c>
      <c r="BQ53" s="65">
        <f t="shared" si="27"/>
        <v>7.2499999999999995E-2</v>
      </c>
      <c r="BR53" s="7">
        <f t="shared" si="52"/>
        <v>31349.752716672494</v>
      </c>
      <c r="BS53" s="7">
        <f t="shared" si="53"/>
        <v>205785.63705134066</v>
      </c>
      <c r="BT53" s="7">
        <f t="shared" si="28"/>
        <v>692850.24728332693</v>
      </c>
      <c r="BU53" s="7">
        <f t="shared" si="8"/>
        <v>237135.38976801315</v>
      </c>
      <c r="BW53">
        <v>48</v>
      </c>
      <c r="BX53" s="160">
        <v>46296</v>
      </c>
      <c r="BY53" s="7">
        <f t="shared" si="54"/>
        <v>692206.90327429015</v>
      </c>
      <c r="BZ53" s="7">
        <f t="shared" si="55"/>
        <v>4818.1206700876401</v>
      </c>
      <c r="CA53" s="7">
        <f t="shared" si="56"/>
        <v>780.24706765428073</v>
      </c>
      <c r="CB53" s="65">
        <f t="shared" si="29"/>
        <v>1.3526251713992587E-2</v>
      </c>
      <c r="CC53" s="7">
        <f t="shared" si="30"/>
        <v>4037.8736024333593</v>
      </c>
      <c r="CD53" s="65">
        <f t="shared" si="57"/>
        <v>7.0000000000000007E-2</v>
      </c>
      <c r="CE53" s="7">
        <f t="shared" si="58"/>
        <v>32773.3437933647</v>
      </c>
      <c r="CF53" s="7">
        <f t="shared" si="59"/>
        <v>198496.448370842</v>
      </c>
      <c r="CG53" s="7">
        <f t="shared" si="31"/>
        <v>691426.65620663587</v>
      </c>
      <c r="CH53" s="7">
        <f t="shared" si="9"/>
        <v>231269.79216420671</v>
      </c>
    </row>
    <row r="54" spans="10:86" x14ac:dyDescent="0.3">
      <c r="J54">
        <v>49</v>
      </c>
      <c r="K54" s="160">
        <v>46327</v>
      </c>
      <c r="L54" s="7">
        <f t="shared" si="32"/>
        <v>698043.88778875466</v>
      </c>
      <c r="M54" s="7">
        <f t="shared" si="10"/>
        <v>5440.6727465368012</v>
      </c>
      <c r="N54" s="7">
        <f t="shared" si="0"/>
        <v>641.62101798911317</v>
      </c>
      <c r="O54" s="65">
        <f t="shared" si="11"/>
        <v>1.103004030342488E-2</v>
      </c>
      <c r="P54" s="7">
        <f t="shared" si="67"/>
        <v>4799.0517285476881</v>
      </c>
      <c r="Q54" s="65">
        <f t="shared" si="2"/>
        <v>8.2500000000000004E-2</v>
      </c>
      <c r="R54" s="7">
        <f t="shared" si="12"/>
        <v>26797.733229234535</v>
      </c>
      <c r="S54" s="7">
        <f t="shared" si="33"/>
        <v>239795.2313510688</v>
      </c>
      <c r="T54" s="7">
        <f t="shared" si="3"/>
        <v>697402.26677076553</v>
      </c>
      <c r="U54" s="7">
        <f t="shared" si="4"/>
        <v>266592.96458030335</v>
      </c>
      <c r="W54">
        <v>49</v>
      </c>
      <c r="X54" s="160">
        <v>46327</v>
      </c>
      <c r="Y54" s="7">
        <f t="shared" si="34"/>
        <v>696818.277740499</v>
      </c>
      <c r="Z54" s="7">
        <f t="shared" si="35"/>
        <v>5313.9230440344518</v>
      </c>
      <c r="AA54" s="7">
        <f t="shared" si="36"/>
        <v>668.46785909779101</v>
      </c>
      <c r="AB54" s="65">
        <f t="shared" si="13"/>
        <v>1.1511773679623267E-2</v>
      </c>
      <c r="AC54" s="7">
        <f t="shared" si="14"/>
        <v>4645.4551849366608</v>
      </c>
      <c r="AD54" s="65">
        <f t="shared" si="15"/>
        <v>8.0000000000000016E-2</v>
      </c>
      <c r="AE54" s="7">
        <f t="shared" si="37"/>
        <v>28050.190118598926</v>
      </c>
      <c r="AF54" s="7">
        <f t="shared" si="38"/>
        <v>232332.03903908923</v>
      </c>
      <c r="AG54" s="7">
        <f t="shared" si="16"/>
        <v>696149.80988140125</v>
      </c>
      <c r="AH54" s="7">
        <f t="shared" si="5"/>
        <v>260382.22915768815</v>
      </c>
      <c r="AJ54">
        <v>49</v>
      </c>
      <c r="AK54" s="160">
        <v>46327</v>
      </c>
      <c r="AL54" s="7">
        <f t="shared" si="39"/>
        <v>695544.91367780091</v>
      </c>
      <c r="AM54" s="7">
        <f t="shared" si="40"/>
        <v>5188.2574823386012</v>
      </c>
      <c r="AN54" s="7">
        <f t="shared" si="41"/>
        <v>696.19658150280338</v>
      </c>
      <c r="AO54" s="65">
        <f t="shared" si="17"/>
        <v>1.2011243003501645E-2</v>
      </c>
      <c r="AP54" s="7">
        <f t="shared" si="18"/>
        <v>4492.0609008357978</v>
      </c>
      <c r="AQ54" s="65">
        <f t="shared" si="19"/>
        <v>7.7500000000000013E-2</v>
      </c>
      <c r="AR54" s="7">
        <f t="shared" si="42"/>
        <v>29351.282903701736</v>
      </c>
      <c r="AS54" s="7">
        <f t="shared" si="43"/>
        <v>224873.33373088975</v>
      </c>
      <c r="AT54" s="7">
        <f t="shared" si="20"/>
        <v>694848.71709629812</v>
      </c>
      <c r="AU54" s="7">
        <f t="shared" si="6"/>
        <v>254224.61663459148</v>
      </c>
      <c r="AW54">
        <v>49</v>
      </c>
      <c r="AX54" s="160">
        <v>46327</v>
      </c>
      <c r="AY54" s="7">
        <f t="shared" si="44"/>
        <v>694222.62197618885</v>
      </c>
      <c r="AZ54" s="7">
        <f t="shared" si="45"/>
        <v>5063.7114709392154</v>
      </c>
      <c r="BA54" s="7">
        <f t="shared" si="46"/>
        <v>724.82008358803523</v>
      </c>
      <c r="BB54" s="65">
        <f t="shared" si="21"/>
        <v>1.2528893077982627E-2</v>
      </c>
      <c r="BC54" s="7">
        <f t="shared" si="22"/>
        <v>4338.8913873511801</v>
      </c>
      <c r="BD54" s="65">
        <f t="shared" si="23"/>
        <v>7.4999999999999997E-2</v>
      </c>
      <c r="BE54" s="7">
        <f t="shared" si="47"/>
        <v>30702.19810739949</v>
      </c>
      <c r="BF54" s="7">
        <f t="shared" si="48"/>
        <v>217419.6639686221</v>
      </c>
      <c r="BG54" s="7">
        <f t="shared" si="24"/>
        <v>693497.80189260084</v>
      </c>
      <c r="BH54" s="7">
        <f t="shared" si="7"/>
        <v>248121.86207602159</v>
      </c>
      <c r="BJ54">
        <v>49</v>
      </c>
      <c r="BK54" s="160">
        <v>46327</v>
      </c>
      <c r="BL54" s="7">
        <f t="shared" si="49"/>
        <v>692850.24728332693</v>
      </c>
      <c r="BM54" s="7">
        <f t="shared" si="50"/>
        <v>4940.32062016694</v>
      </c>
      <c r="BN54" s="7">
        <f t="shared" si="51"/>
        <v>754.35037616350655</v>
      </c>
      <c r="BO54" s="65">
        <f t="shared" si="25"/>
        <v>1.3065167472272496E-2</v>
      </c>
      <c r="BP54" s="7">
        <f t="shared" si="26"/>
        <v>4185.9702440034334</v>
      </c>
      <c r="BQ54" s="65">
        <f t="shared" si="27"/>
        <v>7.2499999999999995E-2</v>
      </c>
      <c r="BR54" s="7">
        <f t="shared" si="52"/>
        <v>32104.103092836001</v>
      </c>
      <c r="BS54" s="7">
        <f t="shared" si="53"/>
        <v>209971.60729534409</v>
      </c>
      <c r="BT54" s="7">
        <f t="shared" si="28"/>
        <v>692095.89690716343</v>
      </c>
      <c r="BU54" s="7">
        <f t="shared" si="8"/>
        <v>242075.7103881801</v>
      </c>
      <c r="BW54">
        <v>49</v>
      </c>
      <c r="BX54" s="160">
        <v>46327</v>
      </c>
      <c r="BY54" s="7">
        <f t="shared" si="54"/>
        <v>691426.65620663587</v>
      </c>
      <c r="BZ54" s="7">
        <f t="shared" si="55"/>
        <v>4818.1206700876401</v>
      </c>
      <c r="CA54" s="7">
        <f t="shared" si="56"/>
        <v>784.79850888226383</v>
      </c>
      <c r="CB54" s="65">
        <f t="shared" si="29"/>
        <v>1.362050771697856E-2</v>
      </c>
      <c r="CC54" s="7">
        <f t="shared" si="30"/>
        <v>4033.3221612053762</v>
      </c>
      <c r="CD54" s="65">
        <f t="shared" si="57"/>
        <v>7.0000000000000007E-2</v>
      </c>
      <c r="CE54" s="7">
        <f t="shared" si="58"/>
        <v>33558.142302246961</v>
      </c>
      <c r="CF54" s="7">
        <f t="shared" si="59"/>
        <v>202529.77053204738</v>
      </c>
      <c r="CG54" s="7">
        <f t="shared" si="31"/>
        <v>690641.85769775358</v>
      </c>
      <c r="CH54" s="7">
        <f t="shared" si="9"/>
        <v>236087.91283429434</v>
      </c>
    </row>
    <row r="55" spans="10:86" x14ac:dyDescent="0.3">
      <c r="J55">
        <v>50</v>
      </c>
      <c r="K55" s="160">
        <v>46357</v>
      </c>
      <c r="L55" s="7">
        <f t="shared" si="32"/>
        <v>697402.26677076553</v>
      </c>
      <c r="M55" s="7">
        <f t="shared" si="10"/>
        <v>5440.6727465368012</v>
      </c>
      <c r="N55" s="7">
        <f t="shared" si="0"/>
        <v>646.0321624877879</v>
      </c>
      <c r="O55" s="65">
        <f t="shared" si="11"/>
        <v>1.1116089406691943E-2</v>
      </c>
      <c r="P55" s="7">
        <f t="shared" si="67"/>
        <v>4794.6405840490133</v>
      </c>
      <c r="Q55" s="65">
        <f t="shared" si="2"/>
        <v>8.2500000000000004E-2</v>
      </c>
      <c r="R55" s="7">
        <f t="shared" si="12"/>
        <v>27443.765391722322</v>
      </c>
      <c r="S55" s="7">
        <f t="shared" si="33"/>
        <v>244589.87193511782</v>
      </c>
      <c r="T55" s="7">
        <f t="shared" si="3"/>
        <v>696756.23460827779</v>
      </c>
      <c r="U55" s="7">
        <f t="shared" si="4"/>
        <v>272033.63732684014</v>
      </c>
      <c r="W55">
        <v>50</v>
      </c>
      <c r="X55" s="160">
        <v>46357</v>
      </c>
      <c r="Y55" s="7">
        <f t="shared" si="34"/>
        <v>696149.80988140125</v>
      </c>
      <c r="Z55" s="7">
        <f t="shared" si="35"/>
        <v>5313.9230440344518</v>
      </c>
      <c r="AA55" s="7">
        <f t="shared" si="36"/>
        <v>672.92431149177628</v>
      </c>
      <c r="AB55" s="65">
        <f t="shared" si="13"/>
        <v>1.1599646546304479E-2</v>
      </c>
      <c r="AC55" s="7">
        <f t="shared" si="14"/>
        <v>4640.9987325426755</v>
      </c>
      <c r="AD55" s="65">
        <f t="shared" si="15"/>
        <v>0.08</v>
      </c>
      <c r="AE55" s="7">
        <f t="shared" si="37"/>
        <v>28723.114430090704</v>
      </c>
      <c r="AF55" s="7">
        <f t="shared" si="38"/>
        <v>236973.03777163191</v>
      </c>
      <c r="AG55" s="7">
        <f t="shared" si="16"/>
        <v>695476.88556990947</v>
      </c>
      <c r="AH55" s="7">
        <f t="shared" si="5"/>
        <v>265696.15220172261</v>
      </c>
      <c r="AJ55">
        <v>50</v>
      </c>
      <c r="AK55" s="160">
        <v>46357</v>
      </c>
      <c r="AL55" s="7">
        <f t="shared" si="39"/>
        <v>694848.71709629812</v>
      </c>
      <c r="AM55" s="7">
        <f t="shared" si="40"/>
        <v>5188.2574823386012</v>
      </c>
      <c r="AN55" s="7">
        <f t="shared" si="41"/>
        <v>700.69285109167595</v>
      </c>
      <c r="AO55" s="65">
        <f t="shared" si="17"/>
        <v>1.2100927880010486E-2</v>
      </c>
      <c r="AP55" s="7">
        <f t="shared" si="18"/>
        <v>4487.5646312469253</v>
      </c>
      <c r="AQ55" s="65">
        <f t="shared" si="19"/>
        <v>7.7499999999999999E-2</v>
      </c>
      <c r="AR55" s="7">
        <f t="shared" si="42"/>
        <v>30051.975754793413</v>
      </c>
      <c r="AS55" s="7">
        <f t="shared" si="43"/>
        <v>229360.89836213668</v>
      </c>
      <c r="AT55" s="7">
        <f t="shared" si="20"/>
        <v>694148.0242452065</v>
      </c>
      <c r="AU55" s="7">
        <f t="shared" si="6"/>
        <v>259412.87411693009</v>
      </c>
      <c r="AW55">
        <v>50</v>
      </c>
      <c r="AX55" s="160">
        <v>46357</v>
      </c>
      <c r="AY55" s="7">
        <f t="shared" si="44"/>
        <v>693497.80189260084</v>
      </c>
      <c r="AZ55" s="7">
        <f t="shared" si="45"/>
        <v>5063.7114709392154</v>
      </c>
      <c r="BA55" s="7">
        <f t="shared" si="46"/>
        <v>729.35020911046013</v>
      </c>
      <c r="BB55" s="65">
        <f t="shared" si="21"/>
        <v>1.2620375270750951E-2</v>
      </c>
      <c r="BC55" s="7">
        <f t="shared" si="22"/>
        <v>4334.3612618287552</v>
      </c>
      <c r="BD55" s="65">
        <f t="shared" si="23"/>
        <v>7.5000000000000011E-2</v>
      </c>
      <c r="BE55" s="7">
        <f t="shared" si="47"/>
        <v>31431.54831650995</v>
      </c>
      <c r="BF55" s="7">
        <f t="shared" si="48"/>
        <v>221754.02523045085</v>
      </c>
      <c r="BG55" s="7">
        <f t="shared" si="24"/>
        <v>692768.45168349042</v>
      </c>
      <c r="BH55" s="7">
        <f t="shared" si="7"/>
        <v>253185.5735469608</v>
      </c>
      <c r="BJ55">
        <v>50</v>
      </c>
      <c r="BK55" s="160">
        <v>46357</v>
      </c>
      <c r="BL55" s="7">
        <f t="shared" si="49"/>
        <v>692095.89690716343</v>
      </c>
      <c r="BM55" s="7">
        <f t="shared" si="50"/>
        <v>4940.32062016694</v>
      </c>
      <c r="BN55" s="7">
        <f t="shared" si="51"/>
        <v>758.90790968616056</v>
      </c>
      <c r="BO55" s="65">
        <f t="shared" si="25"/>
        <v>1.3158429282604907E-2</v>
      </c>
      <c r="BP55" s="7">
        <f t="shared" si="26"/>
        <v>4181.4127104807794</v>
      </c>
      <c r="BQ55" s="65">
        <f t="shared" si="27"/>
        <v>7.2500000000000009E-2</v>
      </c>
      <c r="BR55" s="7">
        <f t="shared" si="52"/>
        <v>32863.011002522166</v>
      </c>
      <c r="BS55" s="7">
        <f t="shared" si="53"/>
        <v>214153.02000582486</v>
      </c>
      <c r="BT55" s="7">
        <f t="shared" si="28"/>
        <v>691336.98899747722</v>
      </c>
      <c r="BU55" s="7">
        <f t="shared" si="8"/>
        <v>247016.03100834702</v>
      </c>
      <c r="BW55">
        <v>50</v>
      </c>
      <c r="BX55" s="160">
        <v>46357</v>
      </c>
      <c r="BY55" s="7">
        <f t="shared" si="54"/>
        <v>690641.85769775358</v>
      </c>
      <c r="BZ55" s="7">
        <f t="shared" si="55"/>
        <v>4818.1206700876401</v>
      </c>
      <c r="CA55" s="7">
        <f t="shared" si="56"/>
        <v>789.37650018407749</v>
      </c>
      <c r="CB55" s="65">
        <f t="shared" si="29"/>
        <v>1.371552838367697E-2</v>
      </c>
      <c r="CC55" s="7">
        <f t="shared" si="30"/>
        <v>4028.7441699035626</v>
      </c>
      <c r="CD55" s="65">
        <f t="shared" si="57"/>
        <v>7.0000000000000007E-2</v>
      </c>
      <c r="CE55" s="7">
        <f t="shared" si="58"/>
        <v>34347.518802431041</v>
      </c>
      <c r="CF55" s="7">
        <f t="shared" si="59"/>
        <v>206558.51470195095</v>
      </c>
      <c r="CG55" s="7">
        <f t="shared" si="31"/>
        <v>689852.48119756952</v>
      </c>
      <c r="CH55" s="7">
        <f t="shared" si="9"/>
        <v>240906.03350438198</v>
      </c>
    </row>
    <row r="56" spans="10:86" x14ac:dyDescent="0.3">
      <c r="J56">
        <v>51</v>
      </c>
      <c r="K56" s="160">
        <v>46388</v>
      </c>
      <c r="L56" s="7">
        <f t="shared" si="32"/>
        <v>696756.23460827779</v>
      </c>
      <c r="M56" s="7">
        <f t="shared" si="10"/>
        <v>5440.6727465368012</v>
      </c>
      <c r="N56" s="7">
        <f t="shared" si="0"/>
        <v>650.4736336048918</v>
      </c>
      <c r="O56" s="65">
        <f t="shared" si="11"/>
        <v>1.1202890215466995E-2</v>
      </c>
      <c r="P56" s="7">
        <f t="shared" si="67"/>
        <v>4790.1991129319094</v>
      </c>
      <c r="Q56" s="65">
        <f t="shared" si="2"/>
        <v>8.249999999999999E-2</v>
      </c>
      <c r="R56" s="7">
        <f t="shared" si="12"/>
        <v>28094.239025327213</v>
      </c>
      <c r="S56" s="7">
        <f t="shared" si="33"/>
        <v>249380.07104804972</v>
      </c>
      <c r="T56" s="7">
        <f t="shared" si="3"/>
        <v>696105.76097467286</v>
      </c>
      <c r="U56" s="7">
        <f t="shared" si="4"/>
        <v>277474.31007337692</v>
      </c>
      <c r="W56">
        <v>51</v>
      </c>
      <c r="X56" s="160">
        <v>46388</v>
      </c>
      <c r="Y56" s="7">
        <f t="shared" si="34"/>
        <v>695476.88556990947</v>
      </c>
      <c r="Z56" s="7">
        <f t="shared" si="35"/>
        <v>5313.9230440344518</v>
      </c>
      <c r="AA56" s="7">
        <f t="shared" si="36"/>
        <v>677.41047356838862</v>
      </c>
      <c r="AB56" s="65">
        <f t="shared" si="13"/>
        <v>1.168827584565863E-2</v>
      </c>
      <c r="AC56" s="7">
        <f t="shared" si="14"/>
        <v>4636.5125704660632</v>
      </c>
      <c r="AD56" s="65">
        <f t="shared" si="15"/>
        <v>0.08</v>
      </c>
      <c r="AE56" s="7">
        <f t="shared" si="37"/>
        <v>29400.52490365909</v>
      </c>
      <c r="AF56" s="7">
        <f t="shared" si="38"/>
        <v>241609.55034209797</v>
      </c>
      <c r="AG56" s="7">
        <f t="shared" si="16"/>
        <v>694799.47509634111</v>
      </c>
      <c r="AH56" s="7">
        <f t="shared" si="5"/>
        <v>271010.07524575706</v>
      </c>
      <c r="AJ56">
        <v>51</v>
      </c>
      <c r="AK56" s="160">
        <v>46388</v>
      </c>
      <c r="AL56" s="7">
        <f t="shared" si="39"/>
        <v>694148.0242452065</v>
      </c>
      <c r="AM56" s="7">
        <f t="shared" si="40"/>
        <v>5188.2574823386012</v>
      </c>
      <c r="AN56" s="7">
        <f t="shared" si="41"/>
        <v>705.21815908830922</v>
      </c>
      <c r="AO56" s="65">
        <f t="shared" si="17"/>
        <v>1.2191373616976985E-2</v>
      </c>
      <c r="AP56" s="7">
        <f t="shared" si="18"/>
        <v>4483.039323250292</v>
      </c>
      <c r="AQ56" s="65">
        <f t="shared" si="19"/>
        <v>7.7499999999999999E-2</v>
      </c>
      <c r="AR56" s="7">
        <f t="shared" si="42"/>
        <v>30757.193913881722</v>
      </c>
      <c r="AS56" s="7">
        <f t="shared" si="43"/>
        <v>233843.93768538698</v>
      </c>
      <c r="AT56" s="7">
        <f t="shared" si="20"/>
        <v>693442.80608611822</v>
      </c>
      <c r="AU56" s="7">
        <f t="shared" si="6"/>
        <v>264601.1315992687</v>
      </c>
      <c r="AW56">
        <v>51</v>
      </c>
      <c r="AX56" s="160">
        <v>46388</v>
      </c>
      <c r="AY56" s="7">
        <f t="shared" si="44"/>
        <v>692768.45168349042</v>
      </c>
      <c r="AZ56" s="7">
        <f t="shared" si="45"/>
        <v>5063.7114709392154</v>
      </c>
      <c r="BA56" s="7">
        <f t="shared" si="46"/>
        <v>733.90864791740023</v>
      </c>
      <c r="BB56" s="65">
        <f t="shared" si="21"/>
        <v>1.2712622455031294E-2</v>
      </c>
      <c r="BC56" s="7">
        <f t="shared" si="22"/>
        <v>4329.8028230218151</v>
      </c>
      <c r="BD56" s="65">
        <f t="shared" si="23"/>
        <v>7.5000000000000011E-2</v>
      </c>
      <c r="BE56" s="7">
        <f t="shared" si="47"/>
        <v>32165.456964427351</v>
      </c>
      <c r="BF56" s="7">
        <f t="shared" si="48"/>
        <v>226083.82805347265</v>
      </c>
      <c r="BG56" s="7">
        <f t="shared" si="24"/>
        <v>692034.54303557298</v>
      </c>
      <c r="BH56" s="7">
        <f t="shared" si="7"/>
        <v>258249.28501789999</v>
      </c>
      <c r="BJ56">
        <v>51</v>
      </c>
      <c r="BK56" s="160">
        <v>46388</v>
      </c>
      <c r="BL56" s="7">
        <f t="shared" si="49"/>
        <v>691336.98899747722</v>
      </c>
      <c r="BM56" s="7">
        <f t="shared" si="50"/>
        <v>4940.32062016694</v>
      </c>
      <c r="BN56" s="7">
        <f t="shared" si="51"/>
        <v>763.49297830718206</v>
      </c>
      <c r="BO56" s="65">
        <f t="shared" si="25"/>
        <v>1.3252459922579981E-2</v>
      </c>
      <c r="BP56" s="7">
        <f t="shared" si="26"/>
        <v>4176.8276418597579</v>
      </c>
      <c r="BQ56" s="65">
        <f t="shared" si="27"/>
        <v>7.2499999999999995E-2</v>
      </c>
      <c r="BR56" s="7">
        <f t="shared" si="52"/>
        <v>33626.503980829351</v>
      </c>
      <c r="BS56" s="7">
        <f t="shared" si="53"/>
        <v>218329.84764768463</v>
      </c>
      <c r="BT56" s="7">
        <f t="shared" si="28"/>
        <v>690573.49601917004</v>
      </c>
      <c r="BU56" s="7">
        <f t="shared" si="8"/>
        <v>251956.35162851398</v>
      </c>
      <c r="BW56">
        <v>51</v>
      </c>
      <c r="BX56" s="160">
        <v>46388</v>
      </c>
      <c r="BY56" s="7">
        <f t="shared" si="54"/>
        <v>689852.48119756952</v>
      </c>
      <c r="BZ56" s="7">
        <f t="shared" si="55"/>
        <v>4818.1206700876401</v>
      </c>
      <c r="CA56" s="7">
        <f t="shared" si="56"/>
        <v>793.98119643515111</v>
      </c>
      <c r="CB56" s="65">
        <f t="shared" si="29"/>
        <v>1.3811321430172718E-2</v>
      </c>
      <c r="CC56" s="7">
        <f t="shared" si="30"/>
        <v>4024.139473652489</v>
      </c>
      <c r="CD56" s="65">
        <f t="shared" si="57"/>
        <v>7.0000000000000007E-2</v>
      </c>
      <c r="CE56" s="7">
        <f t="shared" si="58"/>
        <v>35141.499998866195</v>
      </c>
      <c r="CF56" s="7">
        <f t="shared" si="59"/>
        <v>210582.65417560344</v>
      </c>
      <c r="CG56" s="7">
        <f t="shared" si="31"/>
        <v>689058.50000113435</v>
      </c>
      <c r="CH56" s="7">
        <f t="shared" si="9"/>
        <v>245724.15417446964</v>
      </c>
    </row>
    <row r="57" spans="10:86" x14ac:dyDescent="0.3">
      <c r="J57">
        <v>52</v>
      </c>
      <c r="K57" s="160">
        <v>46419</v>
      </c>
      <c r="L57" s="7">
        <f t="shared" si="32"/>
        <v>696105.76097467286</v>
      </c>
      <c r="M57" s="7">
        <f t="shared" si="10"/>
        <v>5440.6727465368012</v>
      </c>
      <c r="N57" s="7">
        <f t="shared" si="0"/>
        <v>654.94563983592525</v>
      </c>
      <c r="O57" s="65">
        <f t="shared" si="11"/>
        <v>1.1290450558872846E-2</v>
      </c>
      <c r="P57" s="7">
        <f t="shared" si="67"/>
        <v>4785.727106700876</v>
      </c>
      <c r="Q57" s="65">
        <f t="shared" si="2"/>
        <v>8.2500000000000004E-2</v>
      </c>
      <c r="R57" s="7">
        <f t="shared" si="12"/>
        <v>28749.184665163139</v>
      </c>
      <c r="S57" s="7">
        <f t="shared" si="33"/>
        <v>254165.79815475061</v>
      </c>
      <c r="T57" s="7">
        <f t="shared" si="3"/>
        <v>695450.81533483695</v>
      </c>
      <c r="U57" s="7">
        <f t="shared" si="4"/>
        <v>282914.98281991377</v>
      </c>
      <c r="W57">
        <v>52</v>
      </c>
      <c r="X57" s="160">
        <v>46419</v>
      </c>
      <c r="Y57" s="7">
        <f t="shared" si="34"/>
        <v>694799.47509634111</v>
      </c>
      <c r="Z57" s="7">
        <f t="shared" si="35"/>
        <v>5313.9230440344518</v>
      </c>
      <c r="AA57" s="7">
        <f t="shared" si="36"/>
        <v>681.92654339217734</v>
      </c>
      <c r="AB57" s="65">
        <f t="shared" si="13"/>
        <v>1.1777669405365418E-2</v>
      </c>
      <c r="AC57" s="7">
        <f t="shared" si="14"/>
        <v>4631.9965006422744</v>
      </c>
      <c r="AD57" s="65">
        <f t="shared" si="15"/>
        <v>0.08</v>
      </c>
      <c r="AE57" s="7">
        <f t="shared" si="37"/>
        <v>30082.451447051266</v>
      </c>
      <c r="AF57" s="7">
        <f t="shared" si="38"/>
        <v>246241.54684274024</v>
      </c>
      <c r="AG57" s="7">
        <f t="shared" si="16"/>
        <v>694117.54855294898</v>
      </c>
      <c r="AH57" s="7">
        <f t="shared" si="5"/>
        <v>276323.99828979152</v>
      </c>
      <c r="AJ57">
        <v>52</v>
      </c>
      <c r="AK57" s="160">
        <v>46419</v>
      </c>
      <c r="AL57" s="7">
        <f t="shared" si="39"/>
        <v>693442.80608611822</v>
      </c>
      <c r="AM57" s="7">
        <f t="shared" si="40"/>
        <v>5188.2574823386012</v>
      </c>
      <c r="AN57" s="7">
        <f t="shared" si="41"/>
        <v>709.77269303242156</v>
      </c>
      <c r="AO57" s="65">
        <f t="shared" si="17"/>
        <v>1.2282588039901454E-2</v>
      </c>
      <c r="AP57" s="7">
        <f t="shared" si="18"/>
        <v>4478.4847893061797</v>
      </c>
      <c r="AQ57" s="65">
        <f t="shared" si="19"/>
        <v>7.7499999999999986E-2</v>
      </c>
      <c r="AR57" s="7">
        <f t="shared" si="42"/>
        <v>31466.966606914142</v>
      </c>
      <c r="AS57" s="7">
        <f t="shared" si="43"/>
        <v>238322.42247469316</v>
      </c>
      <c r="AT57" s="7">
        <f t="shared" si="20"/>
        <v>692733.03339308582</v>
      </c>
      <c r="AU57" s="7">
        <f t="shared" si="6"/>
        <v>269789.38908160728</v>
      </c>
      <c r="AW57">
        <v>52</v>
      </c>
      <c r="AX57" s="160">
        <v>46419</v>
      </c>
      <c r="AY57" s="7">
        <f t="shared" si="44"/>
        <v>692034.54303557298</v>
      </c>
      <c r="AZ57" s="7">
        <f t="shared" si="45"/>
        <v>5063.7114709392154</v>
      </c>
      <c r="BA57" s="7">
        <f t="shared" si="46"/>
        <v>738.49557696688498</v>
      </c>
      <c r="BB57" s="65">
        <f t="shared" si="21"/>
        <v>1.280564245352574E-2</v>
      </c>
      <c r="BC57" s="7">
        <f t="shared" si="22"/>
        <v>4325.2158939723304</v>
      </c>
      <c r="BD57" s="65">
        <f t="shared" si="23"/>
        <v>7.4999999999999983E-2</v>
      </c>
      <c r="BE57" s="7">
        <f t="shared" si="47"/>
        <v>32903.952541394232</v>
      </c>
      <c r="BF57" s="7">
        <f t="shared" si="48"/>
        <v>230409.043947445</v>
      </c>
      <c r="BG57" s="7">
        <f t="shared" si="24"/>
        <v>691296.04745860607</v>
      </c>
      <c r="BH57" s="7">
        <f t="shared" si="7"/>
        <v>263312.99648883921</v>
      </c>
      <c r="BJ57">
        <v>52</v>
      </c>
      <c r="BK57" s="160">
        <v>46419</v>
      </c>
      <c r="BL57" s="7">
        <f t="shared" si="49"/>
        <v>690573.49601917004</v>
      </c>
      <c r="BM57" s="7">
        <f t="shared" si="50"/>
        <v>4940.32062016694</v>
      </c>
      <c r="BN57" s="7">
        <f t="shared" si="51"/>
        <v>768.10574838445427</v>
      </c>
      <c r="BO57" s="65">
        <f t="shared" si="25"/>
        <v>1.3347267211595366E-2</v>
      </c>
      <c r="BP57" s="7">
        <f t="shared" si="26"/>
        <v>4172.2148717824857</v>
      </c>
      <c r="BQ57" s="65">
        <f t="shared" si="27"/>
        <v>7.2499999999999995E-2</v>
      </c>
      <c r="BR57" s="7">
        <f t="shared" si="52"/>
        <v>34394.609729213807</v>
      </c>
      <c r="BS57" s="7">
        <f t="shared" si="53"/>
        <v>222502.06251946712</v>
      </c>
      <c r="BT57" s="7">
        <f t="shared" si="28"/>
        <v>689805.39027078554</v>
      </c>
      <c r="BU57" s="7">
        <f t="shared" si="8"/>
        <v>256896.67224868093</v>
      </c>
      <c r="BW57">
        <v>52</v>
      </c>
      <c r="BX57" s="160">
        <v>46419</v>
      </c>
      <c r="BY57" s="7">
        <f t="shared" si="54"/>
        <v>689058.50000113435</v>
      </c>
      <c r="BZ57" s="7">
        <f t="shared" si="55"/>
        <v>4818.1206700876401</v>
      </c>
      <c r="CA57" s="7">
        <f t="shared" si="56"/>
        <v>798.61275341435612</v>
      </c>
      <c r="CB57" s="65">
        <f t="shared" si="29"/>
        <v>1.3907894672159905E-2</v>
      </c>
      <c r="CC57" s="7">
        <f t="shared" si="30"/>
        <v>4019.5079166732839</v>
      </c>
      <c r="CD57" s="65">
        <f t="shared" si="57"/>
        <v>7.0000000000000007E-2</v>
      </c>
      <c r="CE57" s="7">
        <f t="shared" si="58"/>
        <v>35940.112752280547</v>
      </c>
      <c r="CF57" s="7">
        <f t="shared" si="59"/>
        <v>214602.16209227673</v>
      </c>
      <c r="CG57" s="7">
        <f t="shared" si="31"/>
        <v>688259.88724772003</v>
      </c>
      <c r="CH57" s="7">
        <f t="shared" si="9"/>
        <v>250542.27484455728</v>
      </c>
    </row>
    <row r="58" spans="10:86" x14ac:dyDescent="0.3">
      <c r="J58">
        <v>53</v>
      </c>
      <c r="K58" s="160">
        <v>46447</v>
      </c>
      <c r="L58" s="7">
        <f t="shared" si="32"/>
        <v>695450.81533483695</v>
      </c>
      <c r="M58" s="7">
        <f t="shared" si="10"/>
        <v>5440.6727465368012</v>
      </c>
      <c r="N58" s="7">
        <f t="shared" si="0"/>
        <v>659.44839110979683</v>
      </c>
      <c r="O58" s="65">
        <f t="shared" si="11"/>
        <v>1.1378778367680146E-2</v>
      </c>
      <c r="P58" s="7">
        <f t="shared" si="67"/>
        <v>4781.2243554270044</v>
      </c>
      <c r="Q58" s="65">
        <f t="shared" si="2"/>
        <v>8.2500000000000018E-2</v>
      </c>
      <c r="R58" s="7">
        <f t="shared" si="12"/>
        <v>29408.633056272934</v>
      </c>
      <c r="S58" s="7">
        <f t="shared" si="33"/>
        <v>258947.0225101776</v>
      </c>
      <c r="T58" s="7">
        <f t="shared" si="3"/>
        <v>694791.36694372713</v>
      </c>
      <c r="U58" s="7">
        <f t="shared" si="4"/>
        <v>288355.65556645056</v>
      </c>
      <c r="W58">
        <v>53</v>
      </c>
      <c r="X58" s="160">
        <v>46447</v>
      </c>
      <c r="Y58" s="7">
        <f t="shared" si="34"/>
        <v>694117.54855294898</v>
      </c>
      <c r="Z58" s="7">
        <f t="shared" si="35"/>
        <v>5313.9230440344518</v>
      </c>
      <c r="AA58" s="7">
        <f t="shared" si="36"/>
        <v>686.47272034812522</v>
      </c>
      <c r="AB58" s="65">
        <f t="shared" si="13"/>
        <v>1.1867835154651927E-2</v>
      </c>
      <c r="AC58" s="7">
        <f t="shared" si="14"/>
        <v>4627.4503236863266</v>
      </c>
      <c r="AD58" s="65">
        <f t="shared" si="15"/>
        <v>0.08</v>
      </c>
      <c r="AE58" s="7">
        <f t="shared" si="37"/>
        <v>30768.924167399389</v>
      </c>
      <c r="AF58" s="7">
        <f t="shared" si="38"/>
        <v>250868.99716642656</v>
      </c>
      <c r="AG58" s="7">
        <f t="shared" si="16"/>
        <v>693431.07583260082</v>
      </c>
      <c r="AH58" s="7">
        <f t="shared" si="5"/>
        <v>281637.92133382597</v>
      </c>
      <c r="AJ58">
        <v>53</v>
      </c>
      <c r="AK58" s="160">
        <v>46447</v>
      </c>
      <c r="AL58" s="7">
        <f t="shared" si="39"/>
        <v>692733.03339308582</v>
      </c>
      <c r="AM58" s="7">
        <f t="shared" si="40"/>
        <v>5188.2574823386012</v>
      </c>
      <c r="AN58" s="7">
        <f t="shared" si="41"/>
        <v>714.35664167492178</v>
      </c>
      <c r="AO58" s="65">
        <f t="shared" si="17"/>
        <v>1.2374579075738676E-2</v>
      </c>
      <c r="AP58" s="7">
        <f t="shared" si="18"/>
        <v>4473.9008406636794</v>
      </c>
      <c r="AQ58" s="65">
        <f t="shared" si="19"/>
        <v>7.7499999999999999E-2</v>
      </c>
      <c r="AR58" s="7">
        <f t="shared" si="42"/>
        <v>32181.323248589062</v>
      </c>
      <c r="AS58" s="7">
        <f t="shared" si="43"/>
        <v>242796.32331535683</v>
      </c>
      <c r="AT58" s="7">
        <f t="shared" si="20"/>
        <v>692018.67675141094</v>
      </c>
      <c r="AU58" s="7">
        <f t="shared" si="6"/>
        <v>274977.64656394592</v>
      </c>
      <c r="AW58">
        <v>53</v>
      </c>
      <c r="AX58" s="160">
        <v>46447</v>
      </c>
      <c r="AY58" s="7">
        <f t="shared" si="44"/>
        <v>691296.04745860607</v>
      </c>
      <c r="AZ58" s="7">
        <f t="shared" si="45"/>
        <v>5063.7114709392154</v>
      </c>
      <c r="BA58" s="7">
        <f t="shared" si="46"/>
        <v>743.11117432292758</v>
      </c>
      <c r="BB58" s="65">
        <f t="shared" si="21"/>
        <v>1.2899443190305657E-2</v>
      </c>
      <c r="BC58" s="7">
        <f t="shared" si="22"/>
        <v>4320.6002966162878</v>
      </c>
      <c r="BD58" s="65">
        <f t="shared" si="23"/>
        <v>7.4999999999999997E-2</v>
      </c>
      <c r="BE58" s="7">
        <f t="shared" si="47"/>
        <v>33647.063715717159</v>
      </c>
      <c r="BF58" s="7">
        <f t="shared" si="48"/>
        <v>234729.64424406129</v>
      </c>
      <c r="BG58" s="7">
        <f t="shared" si="24"/>
        <v>690552.93628428318</v>
      </c>
      <c r="BH58" s="7">
        <f t="shared" si="7"/>
        <v>268376.70795977843</v>
      </c>
      <c r="BJ58">
        <v>53</v>
      </c>
      <c r="BK58" s="160">
        <v>46447</v>
      </c>
      <c r="BL58" s="7">
        <f t="shared" si="49"/>
        <v>689805.39027078554</v>
      </c>
      <c r="BM58" s="7">
        <f t="shared" si="50"/>
        <v>4940.32062016694</v>
      </c>
      <c r="BN58" s="7">
        <f t="shared" si="51"/>
        <v>772.74638728094396</v>
      </c>
      <c r="BO58" s="65">
        <f t="shared" si="25"/>
        <v>1.3442859070340398E-2</v>
      </c>
      <c r="BP58" s="7">
        <f t="shared" si="26"/>
        <v>4167.574232885996</v>
      </c>
      <c r="BQ58" s="65">
        <f t="shared" si="27"/>
        <v>7.2499999999999995E-2</v>
      </c>
      <c r="BR58" s="7">
        <f t="shared" si="52"/>
        <v>35167.356116494753</v>
      </c>
      <c r="BS58" s="7">
        <f t="shared" si="53"/>
        <v>226669.63675235311</v>
      </c>
      <c r="BT58" s="7">
        <f t="shared" si="28"/>
        <v>689032.64388350456</v>
      </c>
      <c r="BU58" s="7">
        <f t="shared" si="8"/>
        <v>261836.99286884785</v>
      </c>
      <c r="BW58">
        <v>53</v>
      </c>
      <c r="BX58" s="160">
        <v>46447</v>
      </c>
      <c r="BY58" s="7">
        <f t="shared" si="54"/>
        <v>688259.88724772003</v>
      </c>
      <c r="BZ58" s="7">
        <f t="shared" si="55"/>
        <v>4818.1206700876401</v>
      </c>
      <c r="CA58" s="7">
        <f t="shared" si="56"/>
        <v>803.27132780927286</v>
      </c>
      <c r="CB58" s="65">
        <f t="shared" si="29"/>
        <v>1.4005256026553661E-2</v>
      </c>
      <c r="CC58" s="7">
        <f t="shared" si="30"/>
        <v>4014.8493422783672</v>
      </c>
      <c r="CD58" s="65">
        <f t="shared" si="57"/>
        <v>7.0000000000000007E-2</v>
      </c>
      <c r="CE58" s="7">
        <f t="shared" si="58"/>
        <v>36743.384080089818</v>
      </c>
      <c r="CF58" s="7">
        <f t="shared" si="59"/>
        <v>218617.01143455511</v>
      </c>
      <c r="CG58" s="7">
        <f t="shared" si="31"/>
        <v>687456.61591991072</v>
      </c>
      <c r="CH58" s="7">
        <f t="shared" si="9"/>
        <v>255360.39551464492</v>
      </c>
    </row>
    <row r="59" spans="10:86" x14ac:dyDescent="0.3">
      <c r="J59">
        <v>54</v>
      </c>
      <c r="K59" s="160">
        <v>46478</v>
      </c>
      <c r="L59" s="7">
        <f t="shared" si="32"/>
        <v>694791.36694372713</v>
      </c>
      <c r="M59" s="7">
        <f t="shared" si="10"/>
        <v>5440.6727465368012</v>
      </c>
      <c r="N59" s="7">
        <f t="shared" si="0"/>
        <v>663.98209879867682</v>
      </c>
      <c r="O59" s="65">
        <f t="shared" si="11"/>
        <v>1.1467881675952736E-2</v>
      </c>
      <c r="P59" s="7">
        <f t="shared" si="67"/>
        <v>4776.6906477381244</v>
      </c>
      <c r="Q59" s="65">
        <f t="shared" si="2"/>
        <v>8.2500000000000018E-2</v>
      </c>
      <c r="R59" s="7">
        <f t="shared" si="12"/>
        <v>30072.615155071609</v>
      </c>
      <c r="S59" s="7">
        <f t="shared" si="33"/>
        <v>263723.71315791574</v>
      </c>
      <c r="T59" s="7">
        <f t="shared" si="3"/>
        <v>694127.3848449284</v>
      </c>
      <c r="U59" s="7">
        <f t="shared" si="4"/>
        <v>293796.32831298735</v>
      </c>
      <c r="W59">
        <v>54</v>
      </c>
      <c r="X59" s="160">
        <v>46478</v>
      </c>
      <c r="Y59" s="7">
        <f t="shared" si="34"/>
        <v>693431.07583260082</v>
      </c>
      <c r="Z59" s="7">
        <f t="shared" si="35"/>
        <v>5313.9230440344518</v>
      </c>
      <c r="AA59" s="7">
        <f t="shared" si="36"/>
        <v>691.04920515044614</v>
      </c>
      <c r="AB59" s="65">
        <f t="shared" si="13"/>
        <v>1.1958781125937373E-2</v>
      </c>
      <c r="AC59" s="7">
        <f t="shared" si="14"/>
        <v>4622.8738388840056</v>
      </c>
      <c r="AD59" s="65">
        <f t="shared" si="15"/>
        <v>0.08</v>
      </c>
      <c r="AE59" s="7">
        <f t="shared" si="37"/>
        <v>31459.973372549837</v>
      </c>
      <c r="AF59" s="7">
        <f t="shared" si="38"/>
        <v>255491.87100531056</v>
      </c>
      <c r="AG59" s="7">
        <f t="shared" si="16"/>
        <v>692740.02662745037</v>
      </c>
      <c r="AH59" s="7">
        <f t="shared" si="5"/>
        <v>286951.84437786043</v>
      </c>
      <c r="AJ59">
        <v>54</v>
      </c>
      <c r="AK59" s="160">
        <v>46478</v>
      </c>
      <c r="AL59" s="7">
        <f t="shared" si="39"/>
        <v>692018.67675141094</v>
      </c>
      <c r="AM59" s="7">
        <f t="shared" si="40"/>
        <v>5188.2574823386012</v>
      </c>
      <c r="AN59" s="7">
        <f t="shared" si="41"/>
        <v>718.970194985739</v>
      </c>
      <c r="AO59" s="65">
        <f t="shared" si="17"/>
        <v>1.2467354754542435E-2</v>
      </c>
      <c r="AP59" s="7">
        <f t="shared" si="18"/>
        <v>4469.2872873528622</v>
      </c>
      <c r="AQ59" s="65">
        <f t="shared" si="19"/>
        <v>7.7499999999999999E-2</v>
      </c>
      <c r="AR59" s="7">
        <f t="shared" si="42"/>
        <v>32900.293443574803</v>
      </c>
      <c r="AS59" s="7">
        <f t="shared" si="43"/>
        <v>247265.6106027097</v>
      </c>
      <c r="AT59" s="7">
        <f t="shared" si="20"/>
        <v>691299.7065564252</v>
      </c>
      <c r="AU59" s="7">
        <f t="shared" si="6"/>
        <v>280165.9040462845</v>
      </c>
      <c r="AW59">
        <v>54</v>
      </c>
      <c r="AX59" s="160">
        <v>46478</v>
      </c>
      <c r="AY59" s="7">
        <f t="shared" si="44"/>
        <v>690552.93628428318</v>
      </c>
      <c r="AZ59" s="7">
        <f t="shared" si="45"/>
        <v>5063.7114709392154</v>
      </c>
      <c r="BA59" s="7">
        <f t="shared" si="46"/>
        <v>747.75561916244624</v>
      </c>
      <c r="BB59" s="65">
        <f t="shared" si="21"/>
        <v>1.2994032692455849E-2</v>
      </c>
      <c r="BC59" s="7">
        <f t="shared" si="22"/>
        <v>4315.9558517767691</v>
      </c>
      <c r="BD59" s="65">
        <f t="shared" si="23"/>
        <v>7.4999999999999983E-2</v>
      </c>
      <c r="BE59" s="7">
        <f t="shared" si="47"/>
        <v>34394.819334879605</v>
      </c>
      <c r="BF59" s="7">
        <f t="shared" si="48"/>
        <v>239045.60009583805</v>
      </c>
      <c r="BG59" s="7">
        <f t="shared" si="24"/>
        <v>689805.18066512072</v>
      </c>
      <c r="BH59" s="7">
        <f t="shared" si="7"/>
        <v>273440.41943071765</v>
      </c>
      <c r="BJ59">
        <v>54</v>
      </c>
      <c r="BK59" s="160">
        <v>46478</v>
      </c>
      <c r="BL59" s="7">
        <f t="shared" si="49"/>
        <v>689032.64388350456</v>
      </c>
      <c r="BM59" s="7">
        <f t="shared" si="50"/>
        <v>4940.32062016694</v>
      </c>
      <c r="BN59" s="7">
        <f t="shared" si="51"/>
        <v>777.4150633707668</v>
      </c>
      <c r="BO59" s="65">
        <f t="shared" si="25"/>
        <v>1.3539243522439645E-2</v>
      </c>
      <c r="BP59" s="7">
        <f t="shared" si="26"/>
        <v>4162.9055567961732</v>
      </c>
      <c r="BQ59" s="65">
        <f t="shared" si="27"/>
        <v>7.2499999999999995E-2</v>
      </c>
      <c r="BR59" s="7">
        <f t="shared" si="52"/>
        <v>35944.771179865522</v>
      </c>
      <c r="BS59" s="7">
        <f t="shared" si="53"/>
        <v>230832.54230914928</v>
      </c>
      <c r="BT59" s="7">
        <f t="shared" si="28"/>
        <v>688255.22882013384</v>
      </c>
      <c r="BU59" s="7">
        <f t="shared" si="8"/>
        <v>266777.31348901481</v>
      </c>
      <c r="BW59">
        <v>54</v>
      </c>
      <c r="BX59" s="160">
        <v>46478</v>
      </c>
      <c r="BY59" s="7">
        <f t="shared" si="54"/>
        <v>687456.61591991072</v>
      </c>
      <c r="BZ59" s="7">
        <f t="shared" si="55"/>
        <v>4818.1206700876401</v>
      </c>
      <c r="CA59" s="7">
        <f t="shared" si="56"/>
        <v>807.95707722149382</v>
      </c>
      <c r="CB59" s="65">
        <f t="shared" si="29"/>
        <v>1.4103413513133545E-2</v>
      </c>
      <c r="CC59" s="7">
        <f t="shared" si="30"/>
        <v>4010.1635928661462</v>
      </c>
      <c r="CD59" s="65">
        <f t="shared" si="57"/>
        <v>7.0000000000000007E-2</v>
      </c>
      <c r="CE59" s="7">
        <f t="shared" si="58"/>
        <v>37551.341157311312</v>
      </c>
      <c r="CF59" s="7">
        <f t="shared" si="59"/>
        <v>222627.17502742127</v>
      </c>
      <c r="CG59" s="7">
        <f t="shared" si="31"/>
        <v>686648.65884268924</v>
      </c>
      <c r="CH59" s="7">
        <f t="shared" si="9"/>
        <v>260178.51618473258</v>
      </c>
    </row>
    <row r="60" spans="10:86" x14ac:dyDescent="0.3">
      <c r="J60">
        <v>55</v>
      </c>
      <c r="K60" s="160">
        <v>46508</v>
      </c>
      <c r="L60" s="7">
        <f t="shared" si="32"/>
        <v>694127.3848449284</v>
      </c>
      <c r="M60" s="7">
        <f t="shared" si="10"/>
        <v>5440.6727465368012</v>
      </c>
      <c r="N60" s="7">
        <f t="shared" si="0"/>
        <v>668.54697572791883</v>
      </c>
      <c r="O60" s="65">
        <f t="shared" si="11"/>
        <v>1.1557768622725218E-2</v>
      </c>
      <c r="P60" s="7">
        <f t="shared" si="67"/>
        <v>4772.1257708088824</v>
      </c>
      <c r="Q60" s="65">
        <f t="shared" si="2"/>
        <v>8.249999999999999E-2</v>
      </c>
      <c r="R60" s="7">
        <f t="shared" si="12"/>
        <v>30741.16213079953</v>
      </c>
      <c r="S60" s="7">
        <f t="shared" si="33"/>
        <v>268495.83892872464</v>
      </c>
      <c r="T60" s="7">
        <f t="shared" si="3"/>
        <v>693458.83786920051</v>
      </c>
      <c r="U60" s="7">
        <f t="shared" si="4"/>
        <v>299237.00105952419</v>
      </c>
      <c r="W60">
        <v>55</v>
      </c>
      <c r="X60" s="160">
        <v>46508</v>
      </c>
      <c r="Y60" s="7">
        <f t="shared" si="34"/>
        <v>692740.02662745037</v>
      </c>
      <c r="Z60" s="7">
        <f t="shared" si="35"/>
        <v>5313.9230440344518</v>
      </c>
      <c r="AA60" s="7">
        <f t="shared" si="36"/>
        <v>695.65619985144895</v>
      </c>
      <c r="AB60" s="65">
        <f t="shared" si="13"/>
        <v>1.2050515456510215E-2</v>
      </c>
      <c r="AC60" s="7">
        <f t="shared" si="14"/>
        <v>4618.2668441830028</v>
      </c>
      <c r="AD60" s="65">
        <f t="shared" si="15"/>
        <v>0.08</v>
      </c>
      <c r="AE60" s="7">
        <f t="shared" si="37"/>
        <v>32155.629572401285</v>
      </c>
      <c r="AF60" s="7">
        <f t="shared" si="38"/>
        <v>260110.13784949356</v>
      </c>
      <c r="AG60" s="7">
        <f t="shared" si="16"/>
        <v>692044.37042759894</v>
      </c>
      <c r="AH60" s="7">
        <f t="shared" si="5"/>
        <v>292265.76742189482</v>
      </c>
      <c r="AJ60">
        <v>55</v>
      </c>
      <c r="AK60" s="160">
        <v>46508</v>
      </c>
      <c r="AL60" s="7">
        <f t="shared" si="39"/>
        <v>691299.7065564252</v>
      </c>
      <c r="AM60" s="7">
        <f t="shared" si="40"/>
        <v>5188.2574823386012</v>
      </c>
      <c r="AN60" s="7">
        <f t="shared" si="41"/>
        <v>723.61354416168888</v>
      </c>
      <c r="AO60" s="65">
        <f t="shared" si="17"/>
        <v>1.2560923211142015E-2</v>
      </c>
      <c r="AP60" s="7">
        <f t="shared" si="18"/>
        <v>4464.6439381769123</v>
      </c>
      <c r="AQ60" s="65">
        <f t="shared" si="19"/>
        <v>7.7499999999999986E-2</v>
      </c>
      <c r="AR60" s="7">
        <f t="shared" si="42"/>
        <v>33623.906987736489</v>
      </c>
      <c r="AS60" s="7">
        <f t="shared" si="43"/>
        <v>251730.25454088661</v>
      </c>
      <c r="AT60" s="7">
        <f t="shared" si="20"/>
        <v>690576.09301226353</v>
      </c>
      <c r="AU60" s="7">
        <f t="shared" si="6"/>
        <v>285354.16152862308</v>
      </c>
      <c r="AW60">
        <v>55</v>
      </c>
      <c r="AX60" s="160">
        <v>46508</v>
      </c>
      <c r="AY60" s="7">
        <f t="shared" si="44"/>
        <v>689805.18066512072</v>
      </c>
      <c r="AZ60" s="7">
        <f t="shared" si="45"/>
        <v>5063.7114709392154</v>
      </c>
      <c r="BA60" s="7">
        <f t="shared" si="46"/>
        <v>752.42909178221089</v>
      </c>
      <c r="BB60" s="65">
        <f t="shared" si="21"/>
        <v>1.308941909175064E-2</v>
      </c>
      <c r="BC60" s="7">
        <f t="shared" si="22"/>
        <v>4311.2823791570045</v>
      </c>
      <c r="BD60" s="65">
        <f t="shared" si="23"/>
        <v>7.5000000000000011E-2</v>
      </c>
      <c r="BE60" s="7">
        <f t="shared" si="47"/>
        <v>35147.248426661812</v>
      </c>
      <c r="BF60" s="7">
        <f t="shared" si="48"/>
        <v>243356.88247499504</v>
      </c>
      <c r="BG60" s="7">
        <f t="shared" si="24"/>
        <v>689052.75157333852</v>
      </c>
      <c r="BH60" s="7">
        <f t="shared" si="7"/>
        <v>278504.13090165687</v>
      </c>
      <c r="BJ60">
        <v>55</v>
      </c>
      <c r="BK60" s="160">
        <v>46508</v>
      </c>
      <c r="BL60" s="7">
        <f t="shared" si="49"/>
        <v>688255.22882013384</v>
      </c>
      <c r="BM60" s="7">
        <f t="shared" si="50"/>
        <v>4940.32062016694</v>
      </c>
      <c r="BN60" s="7">
        <f t="shared" si="51"/>
        <v>782.11194604529828</v>
      </c>
      <c r="BO60" s="65">
        <f t="shared" si="25"/>
        <v>1.3636428696128817E-2</v>
      </c>
      <c r="BP60" s="7">
        <f t="shared" si="26"/>
        <v>4158.2086741216417</v>
      </c>
      <c r="BQ60" s="65">
        <f t="shared" si="27"/>
        <v>7.2499999999999995E-2</v>
      </c>
      <c r="BR60" s="7">
        <f t="shared" si="52"/>
        <v>36726.883125910819</v>
      </c>
      <c r="BS60" s="7">
        <f t="shared" si="53"/>
        <v>234990.75098327093</v>
      </c>
      <c r="BT60" s="7">
        <f t="shared" si="28"/>
        <v>687473.11687408853</v>
      </c>
      <c r="BU60" s="7">
        <f t="shared" si="8"/>
        <v>271717.63410918176</v>
      </c>
      <c r="BW60">
        <v>55</v>
      </c>
      <c r="BX60" s="160">
        <v>46508</v>
      </c>
      <c r="BY60" s="7">
        <f t="shared" si="54"/>
        <v>686648.65884268924</v>
      </c>
      <c r="BZ60" s="7">
        <f t="shared" si="55"/>
        <v>4818.1206700876401</v>
      </c>
      <c r="CA60" s="7">
        <f t="shared" si="56"/>
        <v>812.67016017195283</v>
      </c>
      <c r="CB60" s="65">
        <f t="shared" si="29"/>
        <v>1.4202375256219091E-2</v>
      </c>
      <c r="CC60" s="7">
        <f t="shared" si="30"/>
        <v>4005.4505099156872</v>
      </c>
      <c r="CD60" s="65">
        <f t="shared" si="57"/>
        <v>7.0000000000000007E-2</v>
      </c>
      <c r="CE60" s="7">
        <f t="shared" si="58"/>
        <v>38364.011317483266</v>
      </c>
      <c r="CF60" s="7">
        <f t="shared" si="59"/>
        <v>226632.62553733695</v>
      </c>
      <c r="CG60" s="7">
        <f t="shared" si="31"/>
        <v>685835.98868251732</v>
      </c>
      <c r="CH60" s="7">
        <f t="shared" si="9"/>
        <v>264996.63685482019</v>
      </c>
    </row>
    <row r="61" spans="10:86" x14ac:dyDescent="0.3">
      <c r="J61">
        <v>56</v>
      </c>
      <c r="K61" s="160">
        <v>46539</v>
      </c>
      <c r="L61" s="7">
        <f t="shared" si="32"/>
        <v>693458.83786920051</v>
      </c>
      <c r="M61" s="7">
        <f t="shared" si="10"/>
        <v>5440.6727465368012</v>
      </c>
      <c r="N61" s="7">
        <f t="shared" si="0"/>
        <v>673.14323618604794</v>
      </c>
      <c r="O61" s="65">
        <f t="shared" si="11"/>
        <v>1.1648447453713448E-2</v>
      </c>
      <c r="P61" s="7">
        <f t="shared" si="67"/>
        <v>4767.5295103507533</v>
      </c>
      <c r="Q61" s="65">
        <f t="shared" si="2"/>
        <v>8.2500000000000004E-2</v>
      </c>
      <c r="R61" s="7">
        <f t="shared" si="12"/>
        <v>31414.30536698558</v>
      </c>
      <c r="S61" s="7">
        <f t="shared" si="33"/>
        <v>273263.36843907542</v>
      </c>
      <c r="T61" s="7">
        <f t="shared" si="3"/>
        <v>692785.6946330145</v>
      </c>
      <c r="U61" s="7">
        <f t="shared" si="4"/>
        <v>304677.67380606098</v>
      </c>
      <c r="W61">
        <v>56</v>
      </c>
      <c r="X61" s="160">
        <v>46539</v>
      </c>
      <c r="Y61" s="7">
        <f t="shared" si="34"/>
        <v>692044.37042759894</v>
      </c>
      <c r="Z61" s="7">
        <f t="shared" si="35"/>
        <v>5313.9230440344518</v>
      </c>
      <c r="AA61" s="7">
        <f t="shared" si="36"/>
        <v>700.29390785045871</v>
      </c>
      <c r="AB61" s="65">
        <f t="shared" si="13"/>
        <v>1.2143046390238173E-2</v>
      </c>
      <c r="AC61" s="7">
        <f t="shared" si="14"/>
        <v>4613.6291361839931</v>
      </c>
      <c r="AD61" s="65">
        <f t="shared" si="15"/>
        <v>0.08</v>
      </c>
      <c r="AE61" s="7">
        <f t="shared" si="37"/>
        <v>32855.923480251746</v>
      </c>
      <c r="AF61" s="7">
        <f t="shared" si="38"/>
        <v>264723.76698567753</v>
      </c>
      <c r="AG61" s="7">
        <f t="shared" si="16"/>
        <v>691344.07651974843</v>
      </c>
      <c r="AH61" s="7">
        <f t="shared" si="5"/>
        <v>297579.69046592928</v>
      </c>
      <c r="AJ61">
        <v>56</v>
      </c>
      <c r="AK61" s="160">
        <v>46539</v>
      </c>
      <c r="AL61" s="7">
        <f t="shared" si="39"/>
        <v>690576.09301226353</v>
      </c>
      <c r="AM61" s="7">
        <f t="shared" si="40"/>
        <v>5188.2574823386012</v>
      </c>
      <c r="AN61" s="7">
        <f t="shared" si="41"/>
        <v>728.28688163439892</v>
      </c>
      <c r="AO61" s="65">
        <f t="shared" si="17"/>
        <v>1.26552926868518E-2</v>
      </c>
      <c r="AP61" s="7">
        <f t="shared" si="18"/>
        <v>4459.9706007042023</v>
      </c>
      <c r="AQ61" s="65">
        <f t="shared" si="19"/>
        <v>7.7500000000000013E-2</v>
      </c>
      <c r="AR61" s="7">
        <f t="shared" si="42"/>
        <v>34352.193869370887</v>
      </c>
      <c r="AS61" s="7">
        <f t="shared" si="43"/>
        <v>256190.22514159081</v>
      </c>
      <c r="AT61" s="7">
        <f t="shared" si="20"/>
        <v>689847.80613062915</v>
      </c>
      <c r="AU61" s="7">
        <f t="shared" si="6"/>
        <v>290542.41901096172</v>
      </c>
      <c r="AW61">
        <v>56</v>
      </c>
      <c r="AX61" s="160">
        <v>46539</v>
      </c>
      <c r="AY61" s="7">
        <f t="shared" si="44"/>
        <v>689052.75157333852</v>
      </c>
      <c r="AZ61" s="7">
        <f t="shared" si="45"/>
        <v>5063.7114709392154</v>
      </c>
      <c r="BA61" s="7">
        <f t="shared" si="46"/>
        <v>757.13177360584996</v>
      </c>
      <c r="BB61" s="65">
        <f t="shared" si="21"/>
        <v>1.3185610626363177E-2</v>
      </c>
      <c r="BC61" s="7">
        <f t="shared" si="22"/>
        <v>4306.5796973333654</v>
      </c>
      <c r="BD61" s="65">
        <f t="shared" si="23"/>
        <v>7.4999999999999997E-2</v>
      </c>
      <c r="BE61" s="7">
        <f t="shared" si="47"/>
        <v>35904.38020026766</v>
      </c>
      <c r="BF61" s="7">
        <f t="shared" si="48"/>
        <v>247663.46217232841</v>
      </c>
      <c r="BG61" s="7">
        <f t="shared" si="24"/>
        <v>688295.6197997327</v>
      </c>
      <c r="BH61" s="7">
        <f t="shared" si="7"/>
        <v>283567.84237259609</v>
      </c>
      <c r="BJ61">
        <v>56</v>
      </c>
      <c r="BK61" s="160">
        <v>46539</v>
      </c>
      <c r="BL61" s="7">
        <f t="shared" si="49"/>
        <v>687473.11687408853</v>
      </c>
      <c r="BM61" s="7">
        <f t="shared" si="50"/>
        <v>4940.32062016694</v>
      </c>
      <c r="BN61" s="7">
        <f t="shared" si="51"/>
        <v>786.8372057193219</v>
      </c>
      <c r="BO61" s="65">
        <f t="shared" si="25"/>
        <v>1.3734422825963658E-2</v>
      </c>
      <c r="BP61" s="7">
        <f t="shared" si="26"/>
        <v>4153.4834144476181</v>
      </c>
      <c r="BQ61" s="65">
        <f t="shared" si="27"/>
        <v>7.2499999999999995E-2</v>
      </c>
      <c r="BR61" s="7">
        <f t="shared" si="52"/>
        <v>37513.720331630138</v>
      </c>
      <c r="BS61" s="7">
        <f t="shared" si="53"/>
        <v>239144.23439771854</v>
      </c>
      <c r="BT61" s="7">
        <f t="shared" si="28"/>
        <v>686686.27966836921</v>
      </c>
      <c r="BU61" s="7">
        <f t="shared" si="8"/>
        <v>276657.95472934865</v>
      </c>
      <c r="BW61">
        <v>56</v>
      </c>
      <c r="BX61" s="160">
        <v>46539</v>
      </c>
      <c r="BY61" s="7">
        <f t="shared" si="54"/>
        <v>685835.98868251732</v>
      </c>
      <c r="BZ61" s="7">
        <f t="shared" si="55"/>
        <v>4818.1206700876401</v>
      </c>
      <c r="CA61" s="7">
        <f t="shared" si="56"/>
        <v>817.41073610628882</v>
      </c>
      <c r="CB61" s="65">
        <f t="shared" si="29"/>
        <v>1.430214948637837E-2</v>
      </c>
      <c r="CC61" s="7">
        <f t="shared" si="30"/>
        <v>4000.7099339813512</v>
      </c>
      <c r="CD61" s="65">
        <f t="shared" si="57"/>
        <v>7.0000000000000007E-2</v>
      </c>
      <c r="CE61" s="7">
        <f t="shared" si="58"/>
        <v>39181.422053589558</v>
      </c>
      <c r="CF61" s="7">
        <f t="shared" si="59"/>
        <v>230633.33547131831</v>
      </c>
      <c r="CG61" s="7">
        <f t="shared" si="31"/>
        <v>685018.57794641098</v>
      </c>
      <c r="CH61" s="7">
        <f t="shared" si="9"/>
        <v>269814.75752490788</v>
      </c>
    </row>
    <row r="62" spans="10:86" x14ac:dyDescent="0.3">
      <c r="J62">
        <v>57</v>
      </c>
      <c r="K62" s="160">
        <v>46569</v>
      </c>
      <c r="L62" s="7">
        <f t="shared" si="32"/>
        <v>692785.6946330145</v>
      </c>
      <c r="M62" s="7">
        <f t="shared" si="10"/>
        <v>5440.6727465368012</v>
      </c>
      <c r="N62" s="7">
        <f t="shared" si="0"/>
        <v>677.77109593482692</v>
      </c>
      <c r="O62" s="65">
        <f t="shared" si="11"/>
        <v>1.1739926523058917E-2</v>
      </c>
      <c r="P62" s="7">
        <f t="shared" si="67"/>
        <v>4762.9016506019743</v>
      </c>
      <c r="Q62" s="65">
        <f t="shared" si="2"/>
        <v>8.249999999999999E-2</v>
      </c>
      <c r="R62" s="7">
        <f t="shared" si="12"/>
        <v>32092.076462920406</v>
      </c>
      <c r="S62" s="7">
        <f t="shared" si="33"/>
        <v>278026.27008967742</v>
      </c>
      <c r="T62" s="7">
        <f t="shared" si="3"/>
        <v>692107.92353707971</v>
      </c>
      <c r="U62" s="7">
        <f t="shared" si="4"/>
        <v>310118.34655259782</v>
      </c>
      <c r="W62">
        <v>57</v>
      </c>
      <c r="X62" s="160">
        <v>46569</v>
      </c>
      <c r="Y62" s="7">
        <f t="shared" si="34"/>
        <v>691344.07651974843</v>
      </c>
      <c r="Z62" s="7">
        <f t="shared" si="35"/>
        <v>5313.9230440344518</v>
      </c>
      <c r="AA62" s="7">
        <f t="shared" si="36"/>
        <v>704.96253390279526</v>
      </c>
      <c r="AB62" s="65">
        <f t="shared" si="13"/>
        <v>1.2236382279311963E-2</v>
      </c>
      <c r="AC62" s="7">
        <f t="shared" si="14"/>
        <v>4608.9605101316565</v>
      </c>
      <c r="AD62" s="65">
        <f t="shared" si="15"/>
        <v>0.08</v>
      </c>
      <c r="AE62" s="7">
        <f t="shared" si="37"/>
        <v>33560.886014154545</v>
      </c>
      <c r="AF62" s="7">
        <f t="shared" si="38"/>
        <v>269332.7274958092</v>
      </c>
      <c r="AG62" s="7">
        <f t="shared" si="16"/>
        <v>690639.11398584559</v>
      </c>
      <c r="AH62" s="7">
        <f t="shared" si="5"/>
        <v>302893.61350996373</v>
      </c>
      <c r="AJ62">
        <v>57</v>
      </c>
      <c r="AK62" s="160">
        <v>46569</v>
      </c>
      <c r="AL62" s="7">
        <f t="shared" si="39"/>
        <v>689847.80613062915</v>
      </c>
      <c r="AM62" s="7">
        <f t="shared" si="40"/>
        <v>5188.2574823386012</v>
      </c>
      <c r="AN62" s="7">
        <f t="shared" si="41"/>
        <v>732.99040107828841</v>
      </c>
      <c r="AO62" s="65">
        <f t="shared" si="17"/>
        <v>1.2750471531214638E-2</v>
      </c>
      <c r="AP62" s="7">
        <f t="shared" si="18"/>
        <v>4455.2670812603128</v>
      </c>
      <c r="AQ62" s="65">
        <f t="shared" si="19"/>
        <v>7.7499999999999986E-2</v>
      </c>
      <c r="AR62" s="7">
        <f t="shared" si="42"/>
        <v>35085.184270449172</v>
      </c>
      <c r="AS62" s="7">
        <f t="shared" si="43"/>
        <v>260645.49222285111</v>
      </c>
      <c r="AT62" s="7">
        <f t="shared" si="20"/>
        <v>689114.8157295509</v>
      </c>
      <c r="AU62" s="7">
        <f t="shared" si="6"/>
        <v>295730.6764933003</v>
      </c>
      <c r="AW62">
        <v>57</v>
      </c>
      <c r="AX62" s="160">
        <v>46569</v>
      </c>
      <c r="AY62" s="7">
        <f t="shared" si="44"/>
        <v>688295.6197997327</v>
      </c>
      <c r="AZ62" s="7">
        <f t="shared" si="45"/>
        <v>5063.7114709392154</v>
      </c>
      <c r="BA62" s="7">
        <f t="shared" si="46"/>
        <v>761.86384719088619</v>
      </c>
      <c r="BB62" s="65">
        <f t="shared" si="21"/>
        <v>1.3282615642608197E-2</v>
      </c>
      <c r="BC62" s="7">
        <f t="shared" si="22"/>
        <v>4301.8476237483292</v>
      </c>
      <c r="BD62" s="65">
        <f t="shared" si="23"/>
        <v>7.4999999999999997E-2</v>
      </c>
      <c r="BE62" s="7">
        <f t="shared" si="47"/>
        <v>36666.244047458546</v>
      </c>
      <c r="BF62" s="7">
        <f t="shared" si="48"/>
        <v>251965.30979607673</v>
      </c>
      <c r="BG62" s="7">
        <f t="shared" si="24"/>
        <v>687533.75595254183</v>
      </c>
      <c r="BH62" s="7">
        <f t="shared" si="7"/>
        <v>288631.55384353525</v>
      </c>
      <c r="BJ62">
        <v>57</v>
      </c>
      <c r="BK62" s="160">
        <v>46569</v>
      </c>
      <c r="BL62" s="7">
        <f t="shared" si="49"/>
        <v>686686.27966836921</v>
      </c>
      <c r="BM62" s="7">
        <f t="shared" si="50"/>
        <v>4940.32062016694</v>
      </c>
      <c r="BN62" s="7">
        <f t="shared" si="51"/>
        <v>791.59101383720918</v>
      </c>
      <c r="BO62" s="65">
        <f t="shared" si="25"/>
        <v>1.3833234254562413E-2</v>
      </c>
      <c r="BP62" s="7">
        <f t="shared" si="26"/>
        <v>4148.7296063297308</v>
      </c>
      <c r="BQ62" s="65">
        <f t="shared" si="27"/>
        <v>7.2499999999999995E-2</v>
      </c>
      <c r="BR62" s="7">
        <f t="shared" si="52"/>
        <v>38305.311345467344</v>
      </c>
      <c r="BS62" s="7">
        <f t="shared" si="53"/>
        <v>243292.96400404826</v>
      </c>
      <c r="BT62" s="7">
        <f t="shared" si="28"/>
        <v>685894.68865453196</v>
      </c>
      <c r="BU62" s="7">
        <f t="shared" si="8"/>
        <v>281598.27534951561</v>
      </c>
      <c r="BW62">
        <v>57</v>
      </c>
      <c r="BX62" s="160">
        <v>46569</v>
      </c>
      <c r="BY62" s="7">
        <f t="shared" si="54"/>
        <v>685018.57794641098</v>
      </c>
      <c r="BZ62" s="7">
        <f t="shared" si="55"/>
        <v>4818.1206700876401</v>
      </c>
      <c r="CA62" s="7">
        <f t="shared" si="56"/>
        <v>822.1789654002423</v>
      </c>
      <c r="CB62" s="65">
        <f t="shared" si="29"/>
        <v>1.4402744542170266E-2</v>
      </c>
      <c r="CC62" s="7">
        <f t="shared" si="30"/>
        <v>3995.9417046873978</v>
      </c>
      <c r="CD62" s="65">
        <f t="shared" si="57"/>
        <v>7.0000000000000007E-2</v>
      </c>
      <c r="CE62" s="7">
        <f t="shared" si="58"/>
        <v>40003.601018989801</v>
      </c>
      <c r="CF62" s="7">
        <f t="shared" si="59"/>
        <v>234629.27717600571</v>
      </c>
      <c r="CG62" s="7">
        <f t="shared" si="31"/>
        <v>684196.39898101077</v>
      </c>
      <c r="CH62" s="7">
        <f t="shared" si="9"/>
        <v>274632.87819499552</v>
      </c>
    </row>
    <row r="63" spans="10:86" x14ac:dyDescent="0.3">
      <c r="J63">
        <v>58</v>
      </c>
      <c r="K63" s="160">
        <v>46600</v>
      </c>
      <c r="L63" s="7">
        <f t="shared" si="32"/>
        <v>692107.92353707971</v>
      </c>
      <c r="M63" s="7">
        <f t="shared" si="10"/>
        <v>5440.6727465368012</v>
      </c>
      <c r="N63" s="7">
        <f t="shared" si="0"/>
        <v>682.43077221937801</v>
      </c>
      <c r="O63" s="65">
        <f t="shared" si="11"/>
        <v>1.1832214295107403E-2</v>
      </c>
      <c r="P63" s="7">
        <f t="shared" si="67"/>
        <v>4758.2419743174232</v>
      </c>
      <c r="Q63" s="65">
        <f t="shared" si="2"/>
        <v>8.2500000000000004E-2</v>
      </c>
      <c r="R63" s="7">
        <f t="shared" si="12"/>
        <v>32774.507235139783</v>
      </c>
      <c r="S63" s="7">
        <f t="shared" si="33"/>
        <v>282784.51206399483</v>
      </c>
      <c r="T63" s="7">
        <f t="shared" si="3"/>
        <v>691425.49276486028</v>
      </c>
      <c r="U63" s="7">
        <f t="shared" si="4"/>
        <v>315559.01929913461</v>
      </c>
      <c r="W63">
        <v>58</v>
      </c>
      <c r="X63" s="160">
        <v>46600</v>
      </c>
      <c r="Y63" s="7">
        <f t="shared" si="34"/>
        <v>690639.11398584559</v>
      </c>
      <c r="Z63" s="7">
        <f t="shared" si="35"/>
        <v>5313.9230440344518</v>
      </c>
      <c r="AA63" s="7">
        <f t="shared" si="36"/>
        <v>709.66228412881446</v>
      </c>
      <c r="AB63" s="65">
        <f t="shared" si="13"/>
        <v>1.2330531586023527E-2</v>
      </c>
      <c r="AC63" s="7">
        <f t="shared" si="14"/>
        <v>4604.2607599056373</v>
      </c>
      <c r="AD63" s="65">
        <f t="shared" si="15"/>
        <v>0.08</v>
      </c>
      <c r="AE63" s="7">
        <f t="shared" si="37"/>
        <v>34270.548298283356</v>
      </c>
      <c r="AF63" s="7">
        <f t="shared" si="38"/>
        <v>273936.98825571482</v>
      </c>
      <c r="AG63" s="7">
        <f t="shared" si="16"/>
        <v>689929.45170171675</v>
      </c>
      <c r="AH63" s="7">
        <f t="shared" si="5"/>
        <v>308207.53655399819</v>
      </c>
      <c r="AJ63">
        <v>58</v>
      </c>
      <c r="AK63" s="160">
        <v>46600</v>
      </c>
      <c r="AL63" s="7">
        <f t="shared" si="39"/>
        <v>689114.8157295509</v>
      </c>
      <c r="AM63" s="7">
        <f t="shared" si="40"/>
        <v>5188.2574823386012</v>
      </c>
      <c r="AN63" s="7">
        <f t="shared" si="41"/>
        <v>737.72429741858468</v>
      </c>
      <c r="AO63" s="65">
        <f t="shared" si="17"/>
        <v>1.2846468203779458E-2</v>
      </c>
      <c r="AP63" s="7">
        <f t="shared" si="18"/>
        <v>4450.5331849200165</v>
      </c>
      <c r="AQ63" s="65">
        <f t="shared" si="19"/>
        <v>7.7500000000000013E-2</v>
      </c>
      <c r="AR63" s="7">
        <f t="shared" si="42"/>
        <v>35822.908567867758</v>
      </c>
      <c r="AS63" s="7">
        <f t="shared" si="43"/>
        <v>265096.02540777111</v>
      </c>
      <c r="AT63" s="7">
        <f t="shared" si="20"/>
        <v>688377.09143213229</v>
      </c>
      <c r="AU63" s="7">
        <f t="shared" si="6"/>
        <v>300918.93397563888</v>
      </c>
      <c r="AW63">
        <v>58</v>
      </c>
      <c r="AX63" s="160">
        <v>46600</v>
      </c>
      <c r="AY63" s="7">
        <f t="shared" si="44"/>
        <v>687533.75595254183</v>
      </c>
      <c r="AZ63" s="7">
        <f t="shared" si="45"/>
        <v>5063.7114709392154</v>
      </c>
      <c r="BA63" s="7">
        <f t="shared" si="46"/>
        <v>766.6254962358289</v>
      </c>
      <c r="BB63" s="65">
        <f t="shared" si="21"/>
        <v>1.338044259671951E-2</v>
      </c>
      <c r="BC63" s="7">
        <f t="shared" si="22"/>
        <v>4297.0859747033865</v>
      </c>
      <c r="BD63" s="65">
        <f t="shared" si="23"/>
        <v>7.5000000000000011E-2</v>
      </c>
      <c r="BE63" s="7">
        <f t="shared" si="47"/>
        <v>37432.869543694374</v>
      </c>
      <c r="BF63" s="7">
        <f t="shared" si="48"/>
        <v>256262.39577078013</v>
      </c>
      <c r="BG63" s="7">
        <f t="shared" si="24"/>
        <v>686767.13045630604</v>
      </c>
      <c r="BH63" s="7">
        <f t="shared" si="7"/>
        <v>293695.26531447453</v>
      </c>
      <c r="BJ63">
        <v>58</v>
      </c>
      <c r="BK63" s="160">
        <v>46600</v>
      </c>
      <c r="BL63" s="7">
        <f t="shared" si="49"/>
        <v>685894.68865453196</v>
      </c>
      <c r="BM63" s="7">
        <f t="shared" si="50"/>
        <v>4940.32062016694</v>
      </c>
      <c r="BN63" s="7">
        <f t="shared" si="51"/>
        <v>796.37354287914241</v>
      </c>
      <c r="BO63" s="65">
        <f t="shared" si="25"/>
        <v>1.3932871434382939E-2</v>
      </c>
      <c r="BP63" s="7">
        <f t="shared" si="26"/>
        <v>4143.9470772877976</v>
      </c>
      <c r="BQ63" s="65">
        <f t="shared" si="27"/>
        <v>7.2500000000000009E-2</v>
      </c>
      <c r="BR63" s="7">
        <f t="shared" si="52"/>
        <v>39101.684888346485</v>
      </c>
      <c r="BS63" s="7">
        <f t="shared" si="53"/>
        <v>247436.91108133606</v>
      </c>
      <c r="BT63" s="7">
        <f t="shared" si="28"/>
        <v>685098.31511165283</v>
      </c>
      <c r="BU63" s="7">
        <f t="shared" si="8"/>
        <v>286538.59596968256</v>
      </c>
      <c r="BW63">
        <v>58</v>
      </c>
      <c r="BX63" s="160">
        <v>46600</v>
      </c>
      <c r="BY63" s="7">
        <f t="shared" si="54"/>
        <v>684196.39898101077</v>
      </c>
      <c r="BZ63" s="7">
        <f t="shared" si="55"/>
        <v>4818.1206700876401</v>
      </c>
      <c r="CA63" s="7">
        <f t="shared" si="56"/>
        <v>826.97500936507686</v>
      </c>
      <c r="CB63" s="65">
        <f t="shared" si="29"/>
        <v>1.4504168871921153E-2</v>
      </c>
      <c r="CC63" s="7">
        <f t="shared" si="30"/>
        <v>3991.1456607225632</v>
      </c>
      <c r="CD63" s="65">
        <f t="shared" si="57"/>
        <v>7.0000000000000007E-2</v>
      </c>
      <c r="CE63" s="7">
        <f t="shared" si="58"/>
        <v>40830.576028354881</v>
      </c>
      <c r="CF63" s="7">
        <f t="shared" si="59"/>
        <v>238620.42283672828</v>
      </c>
      <c r="CG63" s="7">
        <f t="shared" si="31"/>
        <v>683369.42397164565</v>
      </c>
      <c r="CH63" s="7">
        <f t="shared" si="9"/>
        <v>279450.99886508315</v>
      </c>
    </row>
    <row r="64" spans="10:86" x14ac:dyDescent="0.3">
      <c r="J64">
        <v>59</v>
      </c>
      <c r="K64" s="160">
        <v>46631</v>
      </c>
      <c r="L64" s="7">
        <f t="shared" si="32"/>
        <v>691425.49276486028</v>
      </c>
      <c r="M64" s="7">
        <f t="shared" si="10"/>
        <v>5440.6727465368012</v>
      </c>
      <c r="N64" s="7">
        <f t="shared" si="0"/>
        <v>687.1224837783866</v>
      </c>
      <c r="O64" s="65">
        <f t="shared" si="11"/>
        <v>1.1925319346223115E-2</v>
      </c>
      <c r="P64" s="7">
        <f t="shared" si="67"/>
        <v>4753.5502627584146</v>
      </c>
      <c r="Q64" s="65">
        <f t="shared" si="2"/>
        <v>8.2500000000000004E-2</v>
      </c>
      <c r="R64" s="7">
        <f t="shared" si="12"/>
        <v>33461.629718918171</v>
      </c>
      <c r="S64" s="7">
        <f t="shared" si="33"/>
        <v>287538.06232675322</v>
      </c>
      <c r="T64" s="7">
        <f t="shared" si="3"/>
        <v>690738.37028108188</v>
      </c>
      <c r="U64" s="7">
        <f t="shared" si="4"/>
        <v>320999.6920456714</v>
      </c>
      <c r="W64">
        <v>59</v>
      </c>
      <c r="X64" s="160">
        <v>46631</v>
      </c>
      <c r="Y64" s="7">
        <f t="shared" si="34"/>
        <v>689929.45170171675</v>
      </c>
      <c r="Z64" s="7">
        <f t="shared" si="35"/>
        <v>5313.9230440344518</v>
      </c>
      <c r="AA64" s="7">
        <f t="shared" si="36"/>
        <v>714.39336602300682</v>
      </c>
      <c r="AB64" s="65">
        <f t="shared" si="13"/>
        <v>1.2425502884579571E-2</v>
      </c>
      <c r="AC64" s="7">
        <f t="shared" si="14"/>
        <v>4599.529678011445</v>
      </c>
      <c r="AD64" s="65">
        <f t="shared" si="15"/>
        <v>7.9999999999999988E-2</v>
      </c>
      <c r="AE64" s="7">
        <f t="shared" si="37"/>
        <v>34984.94166430636</v>
      </c>
      <c r="AF64" s="7">
        <f t="shared" si="38"/>
        <v>278536.51793372625</v>
      </c>
      <c r="AG64" s="7">
        <f t="shared" si="16"/>
        <v>689215.05833569379</v>
      </c>
      <c r="AH64" s="7">
        <f t="shared" si="5"/>
        <v>313521.45959803264</v>
      </c>
      <c r="AJ64">
        <v>59</v>
      </c>
      <c r="AK64" s="160">
        <v>46631</v>
      </c>
      <c r="AL64" s="7">
        <f t="shared" si="39"/>
        <v>688377.09143213229</v>
      </c>
      <c r="AM64" s="7">
        <f t="shared" si="40"/>
        <v>5188.2574823386012</v>
      </c>
      <c r="AN64" s="7">
        <f t="shared" si="41"/>
        <v>742.48876683941398</v>
      </c>
      <c r="AO64" s="65">
        <f t="shared" si="17"/>
        <v>1.2943291275914575E-2</v>
      </c>
      <c r="AP64" s="7">
        <f t="shared" si="18"/>
        <v>4445.7687154991872</v>
      </c>
      <c r="AQ64" s="65">
        <f t="shared" si="19"/>
        <v>7.7499999999999986E-2</v>
      </c>
      <c r="AR64" s="7">
        <f t="shared" si="42"/>
        <v>36565.397334707173</v>
      </c>
      <c r="AS64" s="7">
        <f t="shared" si="43"/>
        <v>269541.79412327032</v>
      </c>
      <c r="AT64" s="7">
        <f t="shared" si="20"/>
        <v>687634.60266529291</v>
      </c>
      <c r="AU64" s="7">
        <f t="shared" si="6"/>
        <v>306107.19145797752</v>
      </c>
      <c r="AW64">
        <v>59</v>
      </c>
      <c r="AX64" s="160">
        <v>46631</v>
      </c>
      <c r="AY64" s="7">
        <f t="shared" si="44"/>
        <v>686767.13045630604</v>
      </c>
      <c r="AZ64" s="7">
        <f t="shared" si="45"/>
        <v>5063.7114709392154</v>
      </c>
      <c r="BA64" s="7">
        <f t="shared" si="46"/>
        <v>771.41690558730261</v>
      </c>
      <c r="BB64" s="65">
        <f t="shared" si="21"/>
        <v>1.3479100056662637E-2</v>
      </c>
      <c r="BC64" s="7">
        <f t="shared" si="22"/>
        <v>4292.2945653519128</v>
      </c>
      <c r="BD64" s="65">
        <f t="shared" si="23"/>
        <v>7.5000000000000011E-2</v>
      </c>
      <c r="BE64" s="7">
        <f t="shared" si="47"/>
        <v>38204.286449281673</v>
      </c>
      <c r="BF64" s="7">
        <f t="shared" si="48"/>
        <v>260554.69033613204</v>
      </c>
      <c r="BG64" s="7">
        <f t="shared" si="24"/>
        <v>685995.71355071873</v>
      </c>
      <c r="BH64" s="7">
        <f t="shared" si="7"/>
        <v>298758.97678541369</v>
      </c>
      <c r="BJ64">
        <v>59</v>
      </c>
      <c r="BK64" s="160">
        <v>46631</v>
      </c>
      <c r="BL64" s="7">
        <f t="shared" si="49"/>
        <v>685098.31511165283</v>
      </c>
      <c r="BM64" s="7">
        <f t="shared" si="50"/>
        <v>4940.32062016694</v>
      </c>
      <c r="BN64" s="7">
        <f t="shared" si="51"/>
        <v>801.18496636737109</v>
      </c>
      <c r="BO64" s="65">
        <f t="shared" si="25"/>
        <v>1.4033342929534998E-2</v>
      </c>
      <c r="BP64" s="7">
        <f t="shared" si="26"/>
        <v>4139.1356537995689</v>
      </c>
      <c r="BQ64" s="65">
        <f t="shared" si="27"/>
        <v>7.2499999999999995E-2</v>
      </c>
      <c r="BR64" s="7">
        <f t="shared" si="52"/>
        <v>39902.869854713856</v>
      </c>
      <c r="BS64" s="7">
        <f t="shared" si="53"/>
        <v>251576.04673513563</v>
      </c>
      <c r="BT64" s="7">
        <f t="shared" si="28"/>
        <v>684297.13014528551</v>
      </c>
      <c r="BU64" s="7">
        <f t="shared" si="8"/>
        <v>291478.91658984951</v>
      </c>
      <c r="BW64">
        <v>59</v>
      </c>
      <c r="BX64" s="160">
        <v>46631</v>
      </c>
      <c r="BY64" s="7">
        <f t="shared" si="54"/>
        <v>683369.42397164565</v>
      </c>
      <c r="BZ64" s="7">
        <f t="shared" si="55"/>
        <v>4818.1206700876401</v>
      </c>
      <c r="CA64" s="7">
        <f t="shared" si="56"/>
        <v>831.7990302530402</v>
      </c>
      <c r="CB64" s="65">
        <f t="shared" si="29"/>
        <v>1.4606431035536993E-2</v>
      </c>
      <c r="CC64" s="7">
        <f t="shared" si="30"/>
        <v>3986.3216398345999</v>
      </c>
      <c r="CD64" s="65">
        <f t="shared" si="57"/>
        <v>7.0000000000000007E-2</v>
      </c>
      <c r="CE64" s="7">
        <f t="shared" si="58"/>
        <v>41662.375058607919</v>
      </c>
      <c r="CF64" s="7">
        <f t="shared" si="59"/>
        <v>242606.74447656289</v>
      </c>
      <c r="CG64" s="7">
        <f t="shared" si="31"/>
        <v>682537.62494139257</v>
      </c>
      <c r="CH64" s="7">
        <f t="shared" si="9"/>
        <v>284269.11953517079</v>
      </c>
    </row>
    <row r="65" spans="10:86" x14ac:dyDescent="0.3">
      <c r="J65">
        <v>60</v>
      </c>
      <c r="K65" s="160">
        <v>46661</v>
      </c>
      <c r="L65" s="7">
        <f t="shared" si="32"/>
        <v>690738.37028108188</v>
      </c>
      <c r="M65" s="7">
        <f t="shared" si="10"/>
        <v>5440.6727465368012</v>
      </c>
      <c r="N65" s="7">
        <f t="shared" si="0"/>
        <v>691.84645085436296</v>
      </c>
      <c r="O65" s="65">
        <f t="shared" si="11"/>
        <v>1.2019250366638763E-2</v>
      </c>
      <c r="P65" s="7">
        <f t="shared" si="67"/>
        <v>4748.8262956824383</v>
      </c>
      <c r="Q65" s="65">
        <f t="shared" si="2"/>
        <v>8.2500000000000018E-2</v>
      </c>
      <c r="R65" s="7">
        <f t="shared" si="12"/>
        <v>34153.476169772533</v>
      </c>
      <c r="S65" s="7">
        <f t="shared" si="33"/>
        <v>292286.88862243568</v>
      </c>
      <c r="T65" s="7">
        <f t="shared" si="3"/>
        <v>690046.52383022755</v>
      </c>
      <c r="U65" s="7">
        <f t="shared" si="4"/>
        <v>326440.36479220819</v>
      </c>
      <c r="W65">
        <v>60</v>
      </c>
      <c r="X65" s="160">
        <v>46661</v>
      </c>
      <c r="Y65" s="7">
        <f t="shared" si="34"/>
        <v>689215.05833569379</v>
      </c>
      <c r="Z65" s="7">
        <f t="shared" si="35"/>
        <v>5313.9230440344518</v>
      </c>
      <c r="AA65" s="7">
        <f t="shared" si="36"/>
        <v>719.1559884631597</v>
      </c>
      <c r="AB65" s="65">
        <f t="shared" si="13"/>
        <v>1.2521304862951199E-2</v>
      </c>
      <c r="AC65" s="7">
        <f t="shared" si="14"/>
        <v>4594.7670555712921</v>
      </c>
      <c r="AD65" s="65">
        <f t="shared" si="15"/>
        <v>0.08</v>
      </c>
      <c r="AE65" s="7">
        <f t="shared" si="37"/>
        <v>35704.097652769517</v>
      </c>
      <c r="AF65" s="7">
        <f t="shared" si="38"/>
        <v>283131.28498929756</v>
      </c>
      <c r="AG65" s="7">
        <f t="shared" si="16"/>
        <v>688495.90234723059</v>
      </c>
      <c r="AH65" s="7">
        <f t="shared" si="5"/>
        <v>318835.3826420671</v>
      </c>
      <c r="AJ65">
        <v>60</v>
      </c>
      <c r="AK65" s="160">
        <v>46661</v>
      </c>
      <c r="AL65" s="7">
        <f t="shared" si="39"/>
        <v>687634.60266529291</v>
      </c>
      <c r="AM65" s="7">
        <f t="shared" si="40"/>
        <v>5188.2574823386012</v>
      </c>
      <c r="AN65" s="7">
        <f t="shared" si="41"/>
        <v>747.28400679191782</v>
      </c>
      <c r="AO65" s="65">
        <f t="shared" si="17"/>
        <v>1.3040949432656622E-2</v>
      </c>
      <c r="AP65" s="7">
        <f t="shared" si="18"/>
        <v>4440.9734755466834</v>
      </c>
      <c r="AQ65" s="65">
        <f t="shared" si="19"/>
        <v>7.7499999999999999E-2</v>
      </c>
      <c r="AR65" s="7">
        <f t="shared" si="42"/>
        <v>37312.68134149909</v>
      </c>
      <c r="AS65" s="7">
        <f t="shared" si="43"/>
        <v>273982.76759881701</v>
      </c>
      <c r="AT65" s="7">
        <f t="shared" si="20"/>
        <v>686887.31865850103</v>
      </c>
      <c r="AU65" s="7">
        <f t="shared" si="6"/>
        <v>311295.4489403161</v>
      </c>
      <c r="AW65">
        <v>60</v>
      </c>
      <c r="AX65" s="160">
        <v>46661</v>
      </c>
      <c r="AY65" s="7">
        <f t="shared" si="44"/>
        <v>685995.71355071873</v>
      </c>
      <c r="AZ65" s="7">
        <f t="shared" si="45"/>
        <v>5063.7114709392154</v>
      </c>
      <c r="BA65" s="7">
        <f t="shared" si="46"/>
        <v>776.23826124722382</v>
      </c>
      <c r="BB65" s="65">
        <f t="shared" si="21"/>
        <v>1.3578596703983627E-2</v>
      </c>
      <c r="BC65" s="7">
        <f t="shared" si="22"/>
        <v>4287.4732096919915</v>
      </c>
      <c r="BD65" s="65">
        <f t="shared" si="23"/>
        <v>7.4999999999999997E-2</v>
      </c>
      <c r="BE65" s="7">
        <f t="shared" si="47"/>
        <v>38980.524710528895</v>
      </c>
      <c r="BF65" s="7">
        <f t="shared" si="48"/>
        <v>264842.16354582406</v>
      </c>
      <c r="BG65" s="7">
        <f t="shared" si="24"/>
        <v>685219.47528947156</v>
      </c>
      <c r="BH65" s="7">
        <f t="shared" si="7"/>
        <v>303822.68825635297</v>
      </c>
      <c r="BJ65">
        <v>60</v>
      </c>
      <c r="BK65" s="160">
        <v>46661</v>
      </c>
      <c r="BL65" s="7">
        <f t="shared" si="49"/>
        <v>684297.13014528551</v>
      </c>
      <c r="BM65" s="7">
        <f t="shared" si="50"/>
        <v>4940.32062016694</v>
      </c>
      <c r="BN65" s="7">
        <f t="shared" si="51"/>
        <v>806.02545887250653</v>
      </c>
      <c r="BO65" s="65">
        <f t="shared" si="25"/>
        <v>1.413465741762868E-2</v>
      </c>
      <c r="BP65" s="7">
        <f t="shared" si="26"/>
        <v>4134.2951612944335</v>
      </c>
      <c r="BQ65" s="65">
        <f t="shared" si="27"/>
        <v>7.2499999999999995E-2</v>
      </c>
      <c r="BR65" s="7">
        <f t="shared" si="52"/>
        <v>40708.895313586363</v>
      </c>
      <c r="BS65" s="7">
        <f t="shared" si="53"/>
        <v>255710.34189643007</v>
      </c>
      <c r="BT65" s="7">
        <f t="shared" si="28"/>
        <v>683491.10468641296</v>
      </c>
      <c r="BU65" s="7">
        <f t="shared" si="8"/>
        <v>296419.23721001641</v>
      </c>
      <c r="BW65">
        <v>60</v>
      </c>
      <c r="BX65" s="160">
        <v>46661</v>
      </c>
      <c r="BY65" s="7">
        <f t="shared" si="54"/>
        <v>682537.62494139257</v>
      </c>
      <c r="BZ65" s="7">
        <f t="shared" si="55"/>
        <v>4818.1206700876401</v>
      </c>
      <c r="CA65" s="7">
        <f t="shared" si="56"/>
        <v>836.65119126284981</v>
      </c>
      <c r="CB65" s="65">
        <f t="shared" si="29"/>
        <v>1.4709539706351405E-2</v>
      </c>
      <c r="CC65" s="7">
        <f t="shared" si="30"/>
        <v>3981.4694788247903</v>
      </c>
      <c r="CD65" s="65">
        <f t="shared" si="57"/>
        <v>7.0000000000000007E-2</v>
      </c>
      <c r="CE65" s="7">
        <f t="shared" si="58"/>
        <v>42499.026249870767</v>
      </c>
      <c r="CF65" s="7">
        <f t="shared" si="59"/>
        <v>246588.21395538768</v>
      </c>
      <c r="CG65" s="7">
        <f t="shared" si="31"/>
        <v>681700.97375012969</v>
      </c>
      <c r="CH65" s="7">
        <f t="shared" si="9"/>
        <v>289087.24020525842</v>
      </c>
    </row>
    <row r="66" spans="10:86" x14ac:dyDescent="0.3">
      <c r="J66">
        <v>61</v>
      </c>
      <c r="K66" s="160">
        <v>46692</v>
      </c>
      <c r="L66" s="7">
        <f t="shared" si="32"/>
        <v>690046.52383022755</v>
      </c>
      <c r="M66" s="7">
        <f t="shared" si="10"/>
        <v>5440.6727465368012</v>
      </c>
      <c r="N66" s="7">
        <f t="shared" si="0"/>
        <v>696.60289520398692</v>
      </c>
      <c r="O66" s="65">
        <f t="shared" si="11"/>
        <v>1.2114016162342801E-2</v>
      </c>
      <c r="P66" s="7">
        <f t="shared" si="67"/>
        <v>4744.0698513328143</v>
      </c>
      <c r="Q66" s="65">
        <f t="shared" si="2"/>
        <v>8.2500000000000004E-2</v>
      </c>
      <c r="R66" s="7">
        <f t="shared" si="12"/>
        <v>34850.079064976519</v>
      </c>
      <c r="S66" s="7">
        <f t="shared" si="33"/>
        <v>297030.95847376849</v>
      </c>
      <c r="T66" s="7">
        <f t="shared" si="3"/>
        <v>689349.92093502358</v>
      </c>
      <c r="U66" s="7">
        <f t="shared" si="4"/>
        <v>331881.03753874503</v>
      </c>
      <c r="W66">
        <v>61</v>
      </c>
      <c r="X66" s="160">
        <v>46692</v>
      </c>
      <c r="Y66" s="7">
        <f t="shared" si="34"/>
        <v>688495.90234723059</v>
      </c>
      <c r="Z66" s="7">
        <f t="shared" si="35"/>
        <v>5313.9230440344518</v>
      </c>
      <c r="AA66" s="7">
        <f t="shared" si="36"/>
        <v>723.95036171958054</v>
      </c>
      <c r="AB66" s="65">
        <f t="shared" si="13"/>
        <v>1.2617946324760591E-2</v>
      </c>
      <c r="AC66" s="7">
        <f t="shared" si="14"/>
        <v>4589.9726823148712</v>
      </c>
      <c r="AD66" s="65">
        <f t="shared" si="15"/>
        <v>8.0000000000000016E-2</v>
      </c>
      <c r="AE66" s="7">
        <f t="shared" si="37"/>
        <v>36428.048014489097</v>
      </c>
      <c r="AF66" s="7">
        <f t="shared" si="38"/>
        <v>287721.25767161243</v>
      </c>
      <c r="AG66" s="7">
        <f t="shared" si="16"/>
        <v>687771.951985511</v>
      </c>
      <c r="AH66" s="7">
        <f t="shared" si="5"/>
        <v>324149.30568610155</v>
      </c>
      <c r="AJ66">
        <v>61</v>
      </c>
      <c r="AK66" s="160">
        <v>46692</v>
      </c>
      <c r="AL66" s="7">
        <f t="shared" si="39"/>
        <v>686887.31865850103</v>
      </c>
      <c r="AM66" s="7">
        <f t="shared" si="40"/>
        <v>5188.2574823386012</v>
      </c>
      <c r="AN66" s="7">
        <f t="shared" si="41"/>
        <v>752.1102160024484</v>
      </c>
      <c r="AO66" s="65">
        <f t="shared" si="17"/>
        <v>1.3139451474596942E-2</v>
      </c>
      <c r="AP66" s="7">
        <f t="shared" si="18"/>
        <v>4436.1472663361528</v>
      </c>
      <c r="AQ66" s="65">
        <f t="shared" si="19"/>
        <v>7.7500000000000013E-2</v>
      </c>
      <c r="AR66" s="7">
        <f t="shared" si="42"/>
        <v>38064.791557501536</v>
      </c>
      <c r="AS66" s="7">
        <f t="shared" si="43"/>
        <v>278418.91486515314</v>
      </c>
      <c r="AT66" s="7">
        <f t="shared" si="20"/>
        <v>686135.20844249858</v>
      </c>
      <c r="AU66" s="7">
        <f t="shared" si="6"/>
        <v>316483.70642265468</v>
      </c>
      <c r="AW66">
        <v>61</v>
      </c>
      <c r="AX66" s="160">
        <v>46692</v>
      </c>
      <c r="AY66" s="7">
        <f t="shared" si="44"/>
        <v>685219.47528947156</v>
      </c>
      <c r="AZ66" s="7">
        <f t="shared" si="45"/>
        <v>5063.7114709392154</v>
      </c>
      <c r="BA66" s="7">
        <f t="shared" si="46"/>
        <v>781.08975038001881</v>
      </c>
      <c r="BB66" s="65">
        <f t="shared" si="21"/>
        <v>1.3678941335694758E-2</v>
      </c>
      <c r="BC66" s="7">
        <f t="shared" si="22"/>
        <v>4282.6217205591965</v>
      </c>
      <c r="BD66" s="65">
        <f t="shared" si="23"/>
        <v>7.4999999999999983E-2</v>
      </c>
      <c r="BE66" s="7">
        <f t="shared" si="47"/>
        <v>39761.61446090891</v>
      </c>
      <c r="BF66" s="7">
        <f t="shared" si="48"/>
        <v>269124.78526638326</v>
      </c>
      <c r="BG66" s="7">
        <f t="shared" si="24"/>
        <v>684438.38553909154</v>
      </c>
      <c r="BH66" s="7">
        <f t="shared" si="7"/>
        <v>308886.39972729218</v>
      </c>
      <c r="BJ66">
        <v>61</v>
      </c>
      <c r="BK66" s="160">
        <v>46692</v>
      </c>
      <c r="BL66" s="7">
        <f t="shared" si="49"/>
        <v>683491.10468641296</v>
      </c>
      <c r="BM66" s="7">
        <f t="shared" si="50"/>
        <v>4940.32062016694</v>
      </c>
      <c r="BN66" s="7">
        <f t="shared" si="51"/>
        <v>810.89519601986194</v>
      </c>
      <c r="BO66" s="65">
        <f t="shared" si="25"/>
        <v>1.4236823691659933E-2</v>
      </c>
      <c r="BP66" s="7">
        <f t="shared" si="26"/>
        <v>4129.425424147078</v>
      </c>
      <c r="BQ66" s="65">
        <f t="shared" si="27"/>
        <v>7.2499999999999995E-2</v>
      </c>
      <c r="BR66" s="7">
        <f t="shared" si="52"/>
        <v>41519.790509606224</v>
      </c>
      <c r="BS66" s="7">
        <f t="shared" si="53"/>
        <v>259839.76732057714</v>
      </c>
      <c r="BT66" s="7">
        <f t="shared" si="28"/>
        <v>682680.20949039306</v>
      </c>
      <c r="BU66" s="7">
        <f t="shared" si="8"/>
        <v>301359.55783018336</v>
      </c>
      <c r="BW66">
        <v>61</v>
      </c>
      <c r="BX66" s="160">
        <v>46692</v>
      </c>
      <c r="BY66" s="7">
        <f t="shared" si="54"/>
        <v>681700.97375012969</v>
      </c>
      <c r="BZ66" s="7">
        <f t="shared" si="55"/>
        <v>4818.1206700876401</v>
      </c>
      <c r="CA66" s="7">
        <f t="shared" si="56"/>
        <v>841.53165654521672</v>
      </c>
      <c r="CB66" s="65">
        <f t="shared" si="29"/>
        <v>1.4813503673010823E-2</v>
      </c>
      <c r="CC66" s="7">
        <f t="shared" si="30"/>
        <v>3976.5890135424233</v>
      </c>
      <c r="CD66" s="65">
        <f t="shared" si="57"/>
        <v>7.0000000000000007E-2</v>
      </c>
      <c r="CE66" s="7">
        <f t="shared" si="58"/>
        <v>43340.557906415983</v>
      </c>
      <c r="CF66" s="7">
        <f t="shared" si="59"/>
        <v>250564.8029689301</v>
      </c>
      <c r="CG66" s="7">
        <f t="shared" si="31"/>
        <v>680859.44209358445</v>
      </c>
      <c r="CH66" s="7">
        <f t="shared" si="9"/>
        <v>293905.36087534612</v>
      </c>
    </row>
    <row r="67" spans="10:86" x14ac:dyDescent="0.3">
      <c r="J67">
        <v>62</v>
      </c>
      <c r="K67" s="160">
        <v>46722</v>
      </c>
      <c r="L67" s="7">
        <f t="shared" si="32"/>
        <v>689349.92093502358</v>
      </c>
      <c r="M67" s="7">
        <f t="shared" si="10"/>
        <v>5440.6727465368012</v>
      </c>
      <c r="N67" s="7">
        <f t="shared" si="0"/>
        <v>701.39204010851427</v>
      </c>
      <c r="O67" s="65">
        <f t="shared" si="11"/>
        <v>1.2209625657004331E-2</v>
      </c>
      <c r="P67" s="7">
        <f t="shared" si="67"/>
        <v>4739.280706428287</v>
      </c>
      <c r="Q67" s="65">
        <f t="shared" si="2"/>
        <v>8.2500000000000004E-2</v>
      </c>
      <c r="R67" s="7">
        <f t="shared" si="12"/>
        <v>35551.471105085031</v>
      </c>
      <c r="S67" s="7">
        <f t="shared" si="33"/>
        <v>301770.23918019678</v>
      </c>
      <c r="T67" s="7">
        <f t="shared" si="3"/>
        <v>688648.52889491501</v>
      </c>
      <c r="U67" s="7">
        <f t="shared" si="4"/>
        <v>337321.71028528182</v>
      </c>
      <c r="W67">
        <v>62</v>
      </c>
      <c r="X67" s="160">
        <v>46722</v>
      </c>
      <c r="Y67" s="7">
        <f t="shared" si="34"/>
        <v>687771.951985511</v>
      </c>
      <c r="Z67" s="7">
        <f t="shared" si="35"/>
        <v>5313.9230440344518</v>
      </c>
      <c r="AA67" s="7">
        <f t="shared" si="36"/>
        <v>728.77669746437823</v>
      </c>
      <c r="AB67" s="65">
        <f t="shared" si="13"/>
        <v>1.2715436191205385E-2</v>
      </c>
      <c r="AC67" s="7">
        <f t="shared" si="14"/>
        <v>4585.1463465700735</v>
      </c>
      <c r="AD67" s="65">
        <f t="shared" si="15"/>
        <v>0.08</v>
      </c>
      <c r="AE67" s="7">
        <f t="shared" si="37"/>
        <v>37156.824711953479</v>
      </c>
      <c r="AF67" s="7">
        <f t="shared" si="38"/>
        <v>292306.40401818248</v>
      </c>
      <c r="AG67" s="7">
        <f t="shared" si="16"/>
        <v>687043.17528804659</v>
      </c>
      <c r="AH67" s="7">
        <f t="shared" si="5"/>
        <v>329463.22873013595</v>
      </c>
      <c r="AJ67">
        <v>62</v>
      </c>
      <c r="AK67" s="160">
        <v>46722</v>
      </c>
      <c r="AL67" s="7">
        <f t="shared" si="39"/>
        <v>686135.20844249858</v>
      </c>
      <c r="AM67" s="7">
        <f t="shared" si="40"/>
        <v>5188.2574823386012</v>
      </c>
      <c r="AN67" s="7">
        <f t="shared" si="41"/>
        <v>756.96759448079774</v>
      </c>
      <c r="AO67" s="65">
        <f t="shared" si="17"/>
        <v>1.3238806319805438E-2</v>
      </c>
      <c r="AP67" s="7">
        <f t="shared" si="18"/>
        <v>4431.2898878578035</v>
      </c>
      <c r="AQ67" s="65">
        <f t="shared" si="19"/>
        <v>7.7499999999999999E-2</v>
      </c>
      <c r="AR67" s="7">
        <f t="shared" si="42"/>
        <v>38821.759151982333</v>
      </c>
      <c r="AS67" s="7">
        <f t="shared" si="43"/>
        <v>282850.20475301094</v>
      </c>
      <c r="AT67" s="7">
        <f t="shared" si="20"/>
        <v>685378.24084801774</v>
      </c>
      <c r="AU67" s="7">
        <f t="shared" si="6"/>
        <v>321671.96390499326</v>
      </c>
      <c r="AW67">
        <v>62</v>
      </c>
      <c r="AX67" s="160">
        <v>46722</v>
      </c>
      <c r="AY67" s="7">
        <f t="shared" si="44"/>
        <v>684438.38553909154</v>
      </c>
      <c r="AZ67" s="7">
        <f t="shared" si="45"/>
        <v>5063.7114709392154</v>
      </c>
      <c r="BA67" s="7">
        <f t="shared" si="46"/>
        <v>785.97156131989323</v>
      </c>
      <c r="BB67" s="65">
        <f t="shared" si="21"/>
        <v>1.3780142866198192E-2</v>
      </c>
      <c r="BC67" s="7">
        <f t="shared" si="22"/>
        <v>4277.7399096193221</v>
      </c>
      <c r="BD67" s="65">
        <f t="shared" si="23"/>
        <v>7.5000000000000011E-2</v>
      </c>
      <c r="BE67" s="7">
        <f t="shared" si="47"/>
        <v>40547.586022228803</v>
      </c>
      <c r="BF67" s="7">
        <f t="shared" si="48"/>
        <v>273402.52517600259</v>
      </c>
      <c r="BG67" s="7">
        <f t="shared" si="24"/>
        <v>683652.41397777165</v>
      </c>
      <c r="BH67" s="7">
        <f t="shared" si="7"/>
        <v>313950.1111982314</v>
      </c>
      <c r="BJ67">
        <v>62</v>
      </c>
      <c r="BK67" s="160">
        <v>46722</v>
      </c>
      <c r="BL67" s="7">
        <f t="shared" si="49"/>
        <v>682680.20949039306</v>
      </c>
      <c r="BM67" s="7">
        <f t="shared" si="50"/>
        <v>4940.32062016694</v>
      </c>
      <c r="BN67" s="7">
        <f t="shared" si="51"/>
        <v>815.79435449581524</v>
      </c>
      <c r="BO67" s="65">
        <f t="shared" si="25"/>
        <v>1.4339850661933601E-2</v>
      </c>
      <c r="BP67" s="7">
        <f t="shared" si="26"/>
        <v>4124.5262656711247</v>
      </c>
      <c r="BQ67" s="65">
        <f t="shared" si="27"/>
        <v>7.2499999999999995E-2</v>
      </c>
      <c r="BR67" s="7">
        <f t="shared" si="52"/>
        <v>42335.584864102042</v>
      </c>
      <c r="BS67" s="7">
        <f t="shared" si="53"/>
        <v>263964.29358624824</v>
      </c>
      <c r="BT67" s="7">
        <f t="shared" si="28"/>
        <v>681864.41513589723</v>
      </c>
      <c r="BU67" s="7">
        <f t="shared" si="8"/>
        <v>306299.87845035025</v>
      </c>
      <c r="BW67">
        <v>62</v>
      </c>
      <c r="BX67" s="160">
        <v>46722</v>
      </c>
      <c r="BY67" s="7">
        <f t="shared" si="54"/>
        <v>680859.44209358445</v>
      </c>
      <c r="BZ67" s="7">
        <f t="shared" si="55"/>
        <v>4818.1206700876401</v>
      </c>
      <c r="CA67" s="7">
        <f t="shared" si="56"/>
        <v>846.44059120839711</v>
      </c>
      <c r="CB67" s="65">
        <f t="shared" si="29"/>
        <v>1.4918331841397365E-2</v>
      </c>
      <c r="CC67" s="7">
        <f t="shared" si="30"/>
        <v>3971.680078879243</v>
      </c>
      <c r="CD67" s="65">
        <f t="shared" si="57"/>
        <v>7.0000000000000007E-2</v>
      </c>
      <c r="CE67" s="7">
        <f t="shared" si="58"/>
        <v>44186.99849762438</v>
      </c>
      <c r="CF67" s="7">
        <f t="shared" si="59"/>
        <v>254536.48304780934</v>
      </c>
      <c r="CG67" s="7">
        <f t="shared" si="31"/>
        <v>680013.00150237605</v>
      </c>
      <c r="CH67" s="7">
        <f t="shared" si="9"/>
        <v>298723.48154543369</v>
      </c>
    </row>
    <row r="68" spans="10:86" x14ac:dyDescent="0.3">
      <c r="J68">
        <v>63</v>
      </c>
      <c r="K68" s="160">
        <v>46753</v>
      </c>
      <c r="L68" s="7">
        <f t="shared" si="32"/>
        <v>688648.52889491501</v>
      </c>
      <c r="M68" s="7">
        <f t="shared" si="10"/>
        <v>5440.6727465368012</v>
      </c>
      <c r="N68" s="7">
        <f t="shared" si="0"/>
        <v>706.21411038426049</v>
      </c>
      <c r="O68" s="65">
        <f t="shared" si="11"/>
        <v>1.2306087893936836E-2</v>
      </c>
      <c r="P68" s="7">
        <f t="shared" si="67"/>
        <v>4734.4586361525407</v>
      </c>
      <c r="Q68" s="65">
        <f t="shared" si="2"/>
        <v>8.2500000000000004E-2</v>
      </c>
      <c r="R68" s="7">
        <f t="shared" si="12"/>
        <v>36257.68521546929</v>
      </c>
      <c r="S68" s="7">
        <f t="shared" si="33"/>
        <v>306504.69781634933</v>
      </c>
      <c r="T68" s="7">
        <f t="shared" si="3"/>
        <v>687942.31478453078</v>
      </c>
      <c r="U68" s="7">
        <f t="shared" si="4"/>
        <v>342762.38303181861</v>
      </c>
      <c r="W68">
        <v>63</v>
      </c>
      <c r="X68" s="160">
        <v>46753</v>
      </c>
      <c r="Y68" s="7">
        <f t="shared" si="34"/>
        <v>687043.17528804659</v>
      </c>
      <c r="Z68" s="7">
        <f t="shared" si="35"/>
        <v>5313.9230440344518</v>
      </c>
      <c r="AA68" s="7">
        <f t="shared" si="36"/>
        <v>733.63520878080726</v>
      </c>
      <c r="AB68" s="65">
        <f t="shared" si="13"/>
        <v>1.2813783503021802E-2</v>
      </c>
      <c r="AC68" s="7">
        <f t="shared" si="14"/>
        <v>4580.2878352536445</v>
      </c>
      <c r="AD68" s="65">
        <f t="shared" si="15"/>
        <v>0.08</v>
      </c>
      <c r="AE68" s="7">
        <f t="shared" si="37"/>
        <v>37890.459920734284</v>
      </c>
      <c r="AF68" s="7">
        <f t="shared" si="38"/>
        <v>296886.69185343612</v>
      </c>
      <c r="AG68" s="7">
        <f t="shared" si="16"/>
        <v>686309.54007926583</v>
      </c>
      <c r="AH68" s="7">
        <f t="shared" si="5"/>
        <v>334777.1517741704</v>
      </c>
      <c r="AJ68">
        <v>63</v>
      </c>
      <c r="AK68" s="160">
        <v>46753</v>
      </c>
      <c r="AL68" s="7">
        <f t="shared" si="39"/>
        <v>685378.24084801774</v>
      </c>
      <c r="AM68" s="7">
        <f t="shared" si="40"/>
        <v>5188.2574823386012</v>
      </c>
      <c r="AN68" s="7">
        <f t="shared" si="41"/>
        <v>761.85634352848683</v>
      </c>
      <c r="AO68" s="65">
        <f t="shared" si="17"/>
        <v>1.3339023005793288E-2</v>
      </c>
      <c r="AP68" s="7">
        <f t="shared" si="18"/>
        <v>4426.4011388101144</v>
      </c>
      <c r="AQ68" s="65">
        <f t="shared" si="19"/>
        <v>7.7499999999999999E-2</v>
      </c>
      <c r="AR68" s="7">
        <f t="shared" si="42"/>
        <v>39583.615495510821</v>
      </c>
      <c r="AS68" s="7">
        <f t="shared" si="43"/>
        <v>287276.60589182103</v>
      </c>
      <c r="AT68" s="7">
        <f t="shared" si="20"/>
        <v>684616.38450448925</v>
      </c>
      <c r="AU68" s="7">
        <f t="shared" si="6"/>
        <v>326860.22138733184</v>
      </c>
      <c r="AW68">
        <v>63</v>
      </c>
      <c r="AX68" s="160">
        <v>46753</v>
      </c>
      <c r="AY68" s="7">
        <f t="shared" si="44"/>
        <v>683652.41397777165</v>
      </c>
      <c r="AZ68" s="7">
        <f t="shared" si="45"/>
        <v>5063.7114709392154</v>
      </c>
      <c r="BA68" s="7">
        <f t="shared" si="46"/>
        <v>790.88388357814256</v>
      </c>
      <c r="BB68" s="65">
        <f t="shared" si="21"/>
        <v>1.3882210329248234E-2</v>
      </c>
      <c r="BC68" s="7">
        <f t="shared" si="22"/>
        <v>4272.8275873610728</v>
      </c>
      <c r="BD68" s="65">
        <f t="shared" si="23"/>
        <v>7.5000000000000011E-2</v>
      </c>
      <c r="BE68" s="7">
        <f t="shared" si="47"/>
        <v>41338.469905806945</v>
      </c>
      <c r="BF68" s="7">
        <f t="shared" si="48"/>
        <v>277675.35276336368</v>
      </c>
      <c r="BG68" s="7">
        <f t="shared" si="24"/>
        <v>682861.53009419353</v>
      </c>
      <c r="BH68" s="7">
        <f t="shared" si="7"/>
        <v>319013.82266917062</v>
      </c>
      <c r="BJ68">
        <v>63</v>
      </c>
      <c r="BK68" s="160">
        <v>46753</v>
      </c>
      <c r="BL68" s="7">
        <f t="shared" si="49"/>
        <v>681864.41513589723</v>
      </c>
      <c r="BM68" s="7">
        <f t="shared" si="50"/>
        <v>4940.32062016694</v>
      </c>
      <c r="BN68" s="7">
        <f t="shared" si="51"/>
        <v>820.72311205422739</v>
      </c>
      <c r="BO68" s="65">
        <f t="shared" si="25"/>
        <v>1.4443747358025515E-2</v>
      </c>
      <c r="BP68" s="7">
        <f t="shared" si="26"/>
        <v>4119.5975081127126</v>
      </c>
      <c r="BQ68" s="65">
        <f t="shared" si="27"/>
        <v>7.2499999999999995E-2</v>
      </c>
      <c r="BR68" s="7">
        <f t="shared" si="52"/>
        <v>43156.307976156269</v>
      </c>
      <c r="BS68" s="7">
        <f t="shared" si="53"/>
        <v>268083.89109436097</v>
      </c>
      <c r="BT68" s="7">
        <f t="shared" si="28"/>
        <v>681043.69202384306</v>
      </c>
      <c r="BU68" s="7">
        <f t="shared" si="8"/>
        <v>311240.19907051721</v>
      </c>
      <c r="BW68">
        <v>63</v>
      </c>
      <c r="BX68" s="160">
        <v>46753</v>
      </c>
      <c r="BY68" s="7">
        <f t="shared" si="54"/>
        <v>680013.00150237605</v>
      </c>
      <c r="BZ68" s="7">
        <f t="shared" si="55"/>
        <v>4818.1206700876401</v>
      </c>
      <c r="CA68" s="7">
        <f t="shared" si="56"/>
        <v>851.37816132377975</v>
      </c>
      <c r="CB68" s="65">
        <f t="shared" si="29"/>
        <v>1.5024033236590491E-2</v>
      </c>
      <c r="CC68" s="7">
        <f t="shared" si="30"/>
        <v>3966.7425087638603</v>
      </c>
      <c r="CD68" s="65">
        <f t="shared" si="57"/>
        <v>7.0000000000000007E-2</v>
      </c>
      <c r="CE68" s="7">
        <f t="shared" si="58"/>
        <v>45038.37665894816</v>
      </c>
      <c r="CF68" s="7">
        <f t="shared" si="59"/>
        <v>258503.22555657319</v>
      </c>
      <c r="CG68" s="7">
        <f t="shared" si="31"/>
        <v>679161.62334105233</v>
      </c>
      <c r="CH68" s="7">
        <f t="shared" si="9"/>
        <v>303541.60221552133</v>
      </c>
    </row>
    <row r="69" spans="10:86" x14ac:dyDescent="0.3">
      <c r="J69">
        <v>64</v>
      </c>
      <c r="K69" s="160">
        <v>46784</v>
      </c>
      <c r="L69" s="7">
        <f t="shared" si="32"/>
        <v>687942.31478453078</v>
      </c>
      <c r="M69" s="7">
        <f t="shared" si="10"/>
        <v>5440.6727465368012</v>
      </c>
      <c r="N69" s="7">
        <f t="shared" si="0"/>
        <v>711.06933239315185</v>
      </c>
      <c r="O69" s="65">
        <f t="shared" si="11"/>
        <v>1.2403412038101445E-2</v>
      </c>
      <c r="P69" s="7">
        <f t="shared" si="67"/>
        <v>4729.6034141436494</v>
      </c>
      <c r="Q69" s="65">
        <f t="shared" si="2"/>
        <v>8.2500000000000004E-2</v>
      </c>
      <c r="R69" s="7">
        <f t="shared" si="12"/>
        <v>36968.754547862438</v>
      </c>
      <c r="S69" s="7">
        <f t="shared" si="33"/>
        <v>311234.301230493</v>
      </c>
      <c r="T69" s="7">
        <f t="shared" si="3"/>
        <v>687231.24545213766</v>
      </c>
      <c r="U69" s="7">
        <f t="shared" si="4"/>
        <v>348203.05577835545</v>
      </c>
      <c r="W69">
        <v>64</v>
      </c>
      <c r="X69" s="160">
        <v>46784</v>
      </c>
      <c r="Y69" s="7">
        <f t="shared" si="34"/>
        <v>686309.54007926583</v>
      </c>
      <c r="Z69" s="7">
        <f t="shared" si="35"/>
        <v>5313.9230440344518</v>
      </c>
      <c r="AA69" s="7">
        <f t="shared" si="36"/>
        <v>738.52611017267918</v>
      </c>
      <c r="AB69" s="65">
        <f t="shared" si="13"/>
        <v>1.2912997422487513E-2</v>
      </c>
      <c r="AC69" s="7">
        <f t="shared" si="14"/>
        <v>4575.3969338617726</v>
      </c>
      <c r="AD69" s="65">
        <f t="shared" si="15"/>
        <v>0.08</v>
      </c>
      <c r="AE69" s="7">
        <f t="shared" si="37"/>
        <v>38628.986030906963</v>
      </c>
      <c r="AF69" s="7">
        <f t="shared" si="38"/>
        <v>301462.08878729789</v>
      </c>
      <c r="AG69" s="7">
        <f t="shared" si="16"/>
        <v>685571.0139690931</v>
      </c>
      <c r="AH69" s="7">
        <f t="shared" si="5"/>
        <v>340091.07481820486</v>
      </c>
      <c r="AJ69">
        <v>64</v>
      </c>
      <c r="AK69" s="160">
        <v>46784</v>
      </c>
      <c r="AL69" s="7">
        <f t="shared" si="39"/>
        <v>684616.38450448925</v>
      </c>
      <c r="AM69" s="7">
        <f t="shared" si="40"/>
        <v>5188.2574823386012</v>
      </c>
      <c r="AN69" s="7">
        <f t="shared" si="41"/>
        <v>766.77666574710838</v>
      </c>
      <c r="AO69" s="65">
        <f t="shared" si="17"/>
        <v>1.3440110691515249E-2</v>
      </c>
      <c r="AP69" s="7">
        <f t="shared" si="18"/>
        <v>4421.4808165914928</v>
      </c>
      <c r="AQ69" s="65">
        <f t="shared" si="19"/>
        <v>7.7499999999999999E-2</v>
      </c>
      <c r="AR69" s="7">
        <f t="shared" si="42"/>
        <v>40350.392161257929</v>
      </c>
      <c r="AS69" s="7">
        <f t="shared" si="43"/>
        <v>291698.08670841251</v>
      </c>
      <c r="AT69" s="7">
        <f t="shared" si="20"/>
        <v>683849.60783874209</v>
      </c>
      <c r="AU69" s="7">
        <f t="shared" si="6"/>
        <v>332048.47886967042</v>
      </c>
      <c r="AW69">
        <v>64</v>
      </c>
      <c r="AX69" s="160">
        <v>46784</v>
      </c>
      <c r="AY69" s="7">
        <f t="shared" si="44"/>
        <v>682861.53009419353</v>
      </c>
      <c r="AZ69" s="7">
        <f t="shared" si="45"/>
        <v>5063.7114709392154</v>
      </c>
      <c r="BA69" s="7">
        <f t="shared" si="46"/>
        <v>795.82690785050636</v>
      </c>
      <c r="BB69" s="65">
        <f t="shared" si="21"/>
        <v>1.3985152879953226E-2</v>
      </c>
      <c r="BC69" s="7">
        <f t="shared" si="22"/>
        <v>4267.884563088709</v>
      </c>
      <c r="BD69" s="65">
        <f t="shared" si="23"/>
        <v>7.4999999999999997E-2</v>
      </c>
      <c r="BE69" s="7">
        <f t="shared" si="47"/>
        <v>42134.296813657449</v>
      </c>
      <c r="BF69" s="7">
        <f t="shared" si="48"/>
        <v>281943.23732645239</v>
      </c>
      <c r="BG69" s="7">
        <f t="shared" si="24"/>
        <v>682065.70318634307</v>
      </c>
      <c r="BH69" s="7">
        <f t="shared" si="7"/>
        <v>324077.53414010984</v>
      </c>
      <c r="BJ69">
        <v>64</v>
      </c>
      <c r="BK69" s="160">
        <v>46784</v>
      </c>
      <c r="BL69" s="7">
        <f t="shared" si="49"/>
        <v>681043.69202384306</v>
      </c>
      <c r="BM69" s="7">
        <f t="shared" si="50"/>
        <v>4940.32062016694</v>
      </c>
      <c r="BN69" s="7">
        <f t="shared" si="51"/>
        <v>825.68164752288794</v>
      </c>
      <c r="BO69" s="65">
        <f t="shared" si="25"/>
        <v>1.4548522930783968E-2</v>
      </c>
      <c r="BP69" s="7">
        <f t="shared" si="26"/>
        <v>4114.638972644052</v>
      </c>
      <c r="BQ69" s="65">
        <f t="shared" si="27"/>
        <v>7.2500000000000009E-2</v>
      </c>
      <c r="BR69" s="7">
        <f t="shared" si="52"/>
        <v>43981.989623679154</v>
      </c>
      <c r="BS69" s="7">
        <f t="shared" si="53"/>
        <v>272198.53006700502</v>
      </c>
      <c r="BT69" s="7">
        <f t="shared" si="28"/>
        <v>680218.01037632022</v>
      </c>
      <c r="BU69" s="7">
        <f t="shared" si="8"/>
        <v>316180.51969068416</v>
      </c>
      <c r="BW69">
        <v>64</v>
      </c>
      <c r="BX69" s="160">
        <v>46784</v>
      </c>
      <c r="BY69" s="7">
        <f t="shared" si="54"/>
        <v>679161.62334105233</v>
      </c>
      <c r="BZ69" s="7">
        <f t="shared" si="55"/>
        <v>4818.1206700876401</v>
      </c>
      <c r="CA69" s="7">
        <f t="shared" si="56"/>
        <v>856.34453393150125</v>
      </c>
      <c r="CB69" s="65">
        <f t="shared" si="29"/>
        <v>1.5130617004868195E-2</v>
      </c>
      <c r="CC69" s="7">
        <f t="shared" si="30"/>
        <v>3961.7761361561388</v>
      </c>
      <c r="CD69" s="65">
        <f t="shared" si="57"/>
        <v>7.0000000000000007E-2</v>
      </c>
      <c r="CE69" s="7">
        <f t="shared" si="58"/>
        <v>45894.721192879661</v>
      </c>
      <c r="CF69" s="7">
        <f t="shared" si="59"/>
        <v>262465.0016927293</v>
      </c>
      <c r="CG69" s="7">
        <f t="shared" si="31"/>
        <v>678305.27880712086</v>
      </c>
      <c r="CH69" s="7">
        <f t="shared" si="9"/>
        <v>308359.72288560896</v>
      </c>
    </row>
    <row r="70" spans="10:86" x14ac:dyDescent="0.3">
      <c r="J70">
        <v>65</v>
      </c>
      <c r="K70" s="160">
        <v>46813</v>
      </c>
      <c r="L70" s="7">
        <f t="shared" si="32"/>
        <v>687231.24545213766</v>
      </c>
      <c r="M70" s="7">
        <f t="shared" si="10"/>
        <v>5440.6727465368012</v>
      </c>
      <c r="N70" s="7">
        <f t="shared" ref="N70:N133" si="68">M70-P70</f>
        <v>715.95793405335462</v>
      </c>
      <c r="O70" s="65">
        <f t="shared" si="11"/>
        <v>1.250160737815087E-2</v>
      </c>
      <c r="P70" s="7">
        <f t="shared" ref="P70:P133" si="69">L70*($K$1/12)</f>
        <v>4724.7148124834466</v>
      </c>
      <c r="Q70" s="65">
        <f t="shared" ref="Q70:Q133" si="70">(P70/L70)*12</f>
        <v>8.2500000000000004E-2</v>
      </c>
      <c r="R70" s="7">
        <f t="shared" si="12"/>
        <v>37684.712481915791</v>
      </c>
      <c r="S70" s="7">
        <f t="shared" si="33"/>
        <v>315959.01604297647</v>
      </c>
      <c r="T70" s="7">
        <f t="shared" ref="T70:T133" si="71">L70-N70</f>
        <v>686515.28751808428</v>
      </c>
      <c r="U70" s="7">
        <f t="shared" ref="U70:U133" si="72">R70+S70</f>
        <v>353643.72852489224</v>
      </c>
      <c r="W70">
        <v>65</v>
      </c>
      <c r="X70" s="160">
        <v>46813</v>
      </c>
      <c r="Y70" s="7">
        <f t="shared" si="34"/>
        <v>685571.0139690931</v>
      </c>
      <c r="Z70" s="7">
        <f t="shared" si="35"/>
        <v>5313.9230440344518</v>
      </c>
      <c r="AA70" s="7">
        <f t="shared" si="36"/>
        <v>743.44961757383044</v>
      </c>
      <c r="AB70" s="65">
        <f t="shared" si="13"/>
        <v>1.3013087235464946E-2</v>
      </c>
      <c r="AC70" s="7">
        <f t="shared" si="14"/>
        <v>4570.4734264606213</v>
      </c>
      <c r="AD70" s="65">
        <f t="shared" si="15"/>
        <v>8.0000000000000016E-2</v>
      </c>
      <c r="AE70" s="7">
        <f t="shared" si="37"/>
        <v>39372.435648480794</v>
      </c>
      <c r="AF70" s="7">
        <f t="shared" si="38"/>
        <v>306032.56221375853</v>
      </c>
      <c r="AG70" s="7">
        <f t="shared" si="16"/>
        <v>684827.56435151922</v>
      </c>
      <c r="AH70" s="7">
        <f t="shared" ref="AH70:AH133" si="73">AE70+AF70</f>
        <v>345404.99786223931</v>
      </c>
      <c r="AJ70">
        <v>65</v>
      </c>
      <c r="AK70" s="160">
        <v>46813</v>
      </c>
      <c r="AL70" s="7">
        <f t="shared" si="39"/>
        <v>683849.60783874209</v>
      </c>
      <c r="AM70" s="7">
        <f t="shared" si="40"/>
        <v>5188.2574823386012</v>
      </c>
      <c r="AN70" s="7">
        <f t="shared" si="41"/>
        <v>771.72876504672513</v>
      </c>
      <c r="AO70" s="65">
        <f t="shared" si="17"/>
        <v>1.3542078659412595E-2</v>
      </c>
      <c r="AP70" s="7">
        <f t="shared" si="18"/>
        <v>4416.5287172918761</v>
      </c>
      <c r="AQ70" s="65">
        <f t="shared" si="19"/>
        <v>7.7499999999999999E-2</v>
      </c>
      <c r="AR70" s="7">
        <f t="shared" si="42"/>
        <v>41122.120926304655</v>
      </c>
      <c r="AS70" s="7">
        <f t="shared" si="43"/>
        <v>296114.6154257044</v>
      </c>
      <c r="AT70" s="7">
        <f t="shared" si="20"/>
        <v>683077.8790736954</v>
      </c>
      <c r="AU70" s="7">
        <f t="shared" ref="AU70:AU133" si="74">AR70+AS70</f>
        <v>337236.73635200906</v>
      </c>
      <c r="AW70">
        <v>65</v>
      </c>
      <c r="AX70" s="160">
        <v>46813</v>
      </c>
      <c r="AY70" s="7">
        <f t="shared" si="44"/>
        <v>682065.70318634307</v>
      </c>
      <c r="AZ70" s="7">
        <f t="shared" si="45"/>
        <v>5063.7114709392154</v>
      </c>
      <c r="BA70" s="7">
        <f t="shared" si="46"/>
        <v>800.80082602457151</v>
      </c>
      <c r="BB70" s="65">
        <f t="shared" si="21"/>
        <v>1.4088979796818012E-2</v>
      </c>
      <c r="BC70" s="7">
        <f t="shared" si="22"/>
        <v>4262.9106449146439</v>
      </c>
      <c r="BD70" s="65">
        <f t="shared" si="23"/>
        <v>7.4999999999999997E-2</v>
      </c>
      <c r="BE70" s="7">
        <f t="shared" si="47"/>
        <v>42935.097639682019</v>
      </c>
      <c r="BF70" s="7">
        <f t="shared" si="48"/>
        <v>286206.14797136706</v>
      </c>
      <c r="BG70" s="7">
        <f t="shared" si="24"/>
        <v>681264.90236031846</v>
      </c>
      <c r="BH70" s="7">
        <f t="shared" ref="BH70:BH133" si="75">BE70+BF70</f>
        <v>329141.24561104906</v>
      </c>
      <c r="BJ70">
        <v>65</v>
      </c>
      <c r="BK70" s="160">
        <v>46813</v>
      </c>
      <c r="BL70" s="7">
        <f t="shared" si="49"/>
        <v>680218.01037632022</v>
      </c>
      <c r="BM70" s="7">
        <f t="shared" si="50"/>
        <v>4940.32062016694</v>
      </c>
      <c r="BN70" s="7">
        <f t="shared" si="51"/>
        <v>830.67014081000525</v>
      </c>
      <c r="BO70" s="65">
        <f t="shared" si="25"/>
        <v>1.4654186654371877E-2</v>
      </c>
      <c r="BP70" s="7">
        <f t="shared" si="26"/>
        <v>4109.6504793569347</v>
      </c>
      <c r="BQ70" s="65">
        <f t="shared" si="27"/>
        <v>7.2499999999999995E-2</v>
      </c>
      <c r="BR70" s="7">
        <f t="shared" si="52"/>
        <v>44812.659764489159</v>
      </c>
      <c r="BS70" s="7">
        <f t="shared" si="53"/>
        <v>276308.18054636195</v>
      </c>
      <c r="BT70" s="7">
        <f t="shared" si="28"/>
        <v>679387.34023551026</v>
      </c>
      <c r="BU70" s="7">
        <f t="shared" ref="BU70:BU133" si="76">BR70+BS70</f>
        <v>321120.84031085111</v>
      </c>
      <c r="BW70">
        <v>65</v>
      </c>
      <c r="BX70" s="160">
        <v>46813</v>
      </c>
      <c r="BY70" s="7">
        <f t="shared" si="54"/>
        <v>678305.27880712086</v>
      </c>
      <c r="BZ70" s="7">
        <f t="shared" si="55"/>
        <v>4818.1206700876401</v>
      </c>
      <c r="CA70" s="7">
        <f t="shared" si="56"/>
        <v>861.33987704610172</v>
      </c>
      <c r="CB70" s="65">
        <f t="shared" si="29"/>
        <v>1.5238092415748885E-2</v>
      </c>
      <c r="CC70" s="7">
        <f t="shared" si="30"/>
        <v>3956.7807930415383</v>
      </c>
      <c r="CD70" s="65">
        <f t="shared" si="57"/>
        <v>7.0000000000000007E-2</v>
      </c>
      <c r="CE70" s="7">
        <f t="shared" si="58"/>
        <v>46756.06106992576</v>
      </c>
      <c r="CF70" s="7">
        <f t="shared" si="59"/>
        <v>266421.78248577082</v>
      </c>
      <c r="CG70" s="7">
        <f t="shared" si="31"/>
        <v>677443.9389300748</v>
      </c>
      <c r="CH70" s="7">
        <f t="shared" ref="CH70:CH133" si="77">CE70+CF70</f>
        <v>313177.8435556966</v>
      </c>
    </row>
    <row r="71" spans="10:86" x14ac:dyDescent="0.3">
      <c r="J71">
        <v>66</v>
      </c>
      <c r="K71" s="160">
        <v>46844</v>
      </c>
      <c r="L71" s="7">
        <f t="shared" si="32"/>
        <v>686515.28751808428</v>
      </c>
      <c r="M71" s="7">
        <f t="shared" ref="M71:M134" si="78">$L$6/((($N$2)-1)/($N$1*$N$2))</f>
        <v>5440.6727465368012</v>
      </c>
      <c r="N71" s="7">
        <f t="shared" si="68"/>
        <v>720.88014484997166</v>
      </c>
      <c r="O71" s="65">
        <f t="shared" ref="O71:O134" si="79">(N71/L71)*12</f>
        <v>1.2600683328514786E-2</v>
      </c>
      <c r="P71" s="7">
        <f t="shared" si="69"/>
        <v>4719.7926016868296</v>
      </c>
      <c r="Q71" s="65">
        <f t="shared" si="70"/>
        <v>8.2500000000000004E-2</v>
      </c>
      <c r="R71" s="7">
        <f t="shared" ref="R71:R134" si="80">R70+N71</f>
        <v>38405.592626765763</v>
      </c>
      <c r="S71" s="7">
        <f t="shared" si="33"/>
        <v>320678.80864466331</v>
      </c>
      <c r="T71" s="7">
        <f t="shared" si="71"/>
        <v>685794.40737323428</v>
      </c>
      <c r="U71" s="7">
        <f t="shared" si="72"/>
        <v>359084.40127142909</v>
      </c>
      <c r="W71">
        <v>66</v>
      </c>
      <c r="X71" s="160">
        <v>46844</v>
      </c>
      <c r="Y71" s="7">
        <f t="shared" si="34"/>
        <v>684827.56435151922</v>
      </c>
      <c r="Z71" s="7">
        <f t="shared" si="35"/>
        <v>5313.9230440344518</v>
      </c>
      <c r="AA71" s="7">
        <f t="shared" si="36"/>
        <v>748.4059483576566</v>
      </c>
      <c r="AB71" s="65">
        <f t="shared" ref="AB71:AB134" si="81">(AA71/Y71)*12</f>
        <v>1.311406235348616E-2</v>
      </c>
      <c r="AC71" s="7">
        <f t="shared" ref="AC71:AC134" si="82">Y71*($X$1/12)</f>
        <v>4565.5170956767952</v>
      </c>
      <c r="AD71" s="65">
        <f t="shared" ref="AD71:AD134" si="83">(AC71/Y71)*12</f>
        <v>0.08</v>
      </c>
      <c r="AE71" s="7">
        <f t="shared" si="37"/>
        <v>40120.841596838451</v>
      </c>
      <c r="AF71" s="7">
        <f t="shared" si="38"/>
        <v>310598.07930943533</v>
      </c>
      <c r="AG71" s="7">
        <f t="shared" ref="AG71:AG134" si="84">Y71-AA71</f>
        <v>684079.15840316156</v>
      </c>
      <c r="AH71" s="7">
        <f t="shared" si="73"/>
        <v>350718.92090627376</v>
      </c>
      <c r="AJ71">
        <v>66</v>
      </c>
      <c r="AK71" s="160">
        <v>46844</v>
      </c>
      <c r="AL71" s="7">
        <f t="shared" si="39"/>
        <v>683077.8790736954</v>
      </c>
      <c r="AM71" s="7">
        <f t="shared" si="40"/>
        <v>5188.2574823386012</v>
      </c>
      <c r="AN71" s="7">
        <f t="shared" si="41"/>
        <v>776.71284665431813</v>
      </c>
      <c r="AO71" s="65">
        <f t="shared" ref="AO71:AO134" si="85">(AN71/AL71)*12</f>
        <v>1.3644936317497478E-2</v>
      </c>
      <c r="AP71" s="7">
        <f t="shared" ref="AP71:AP134" si="86">AL71*($AK$1/12)</f>
        <v>4411.5446356842831</v>
      </c>
      <c r="AQ71" s="65">
        <f t="shared" ref="AQ71:AQ134" si="87">(AP71/AL71)*12</f>
        <v>7.7500000000000013E-2</v>
      </c>
      <c r="AR71" s="7">
        <f t="shared" si="42"/>
        <v>41898.833772958969</v>
      </c>
      <c r="AS71" s="7">
        <f t="shared" si="43"/>
        <v>300526.16006138868</v>
      </c>
      <c r="AT71" s="7">
        <f t="shared" ref="AT71:AT134" si="88">AL71-AN71</f>
        <v>682301.16622704105</v>
      </c>
      <c r="AU71" s="7">
        <f t="shared" si="74"/>
        <v>342424.99383434764</v>
      </c>
      <c r="AW71">
        <v>66</v>
      </c>
      <c r="AX71" s="160">
        <v>46844</v>
      </c>
      <c r="AY71" s="7">
        <f t="shared" si="44"/>
        <v>681264.90236031846</v>
      </c>
      <c r="AZ71" s="7">
        <f t="shared" si="45"/>
        <v>5063.7114709392154</v>
      </c>
      <c r="BA71" s="7">
        <f t="shared" si="46"/>
        <v>805.80583118722552</v>
      </c>
      <c r="BB71" s="65">
        <f t="shared" ref="BB71:BB134" si="89">(BA71/AY71)*12</f>
        <v>1.4193700483828028E-2</v>
      </c>
      <c r="BC71" s="7">
        <f t="shared" ref="BC71:BC134" si="90">AY71*($AX$1/12)</f>
        <v>4257.9056397519898</v>
      </c>
      <c r="BD71" s="65">
        <f t="shared" ref="BD71:BD134" si="91">(BC71/AY71)*12</f>
        <v>7.4999999999999997E-2</v>
      </c>
      <c r="BE71" s="7">
        <f t="shared" si="47"/>
        <v>43740.903470869242</v>
      </c>
      <c r="BF71" s="7">
        <f t="shared" si="48"/>
        <v>290464.05361111904</v>
      </c>
      <c r="BG71" s="7">
        <f t="shared" ref="BG71:BG134" si="92">AY71-BA71</f>
        <v>680459.09652913129</v>
      </c>
      <c r="BH71" s="7">
        <f t="shared" si="75"/>
        <v>334204.95708198828</v>
      </c>
      <c r="BJ71">
        <v>66</v>
      </c>
      <c r="BK71" s="160">
        <v>46844</v>
      </c>
      <c r="BL71" s="7">
        <f t="shared" si="49"/>
        <v>679387.34023551026</v>
      </c>
      <c r="BM71" s="7">
        <f t="shared" si="50"/>
        <v>4940.32062016694</v>
      </c>
      <c r="BN71" s="7">
        <f t="shared" si="51"/>
        <v>835.68877291073204</v>
      </c>
      <c r="BO71" s="65">
        <f t="shared" ref="BO71:BO134" si="93">(BN71/BL71)*12</f>
        <v>1.4760747928350384E-2</v>
      </c>
      <c r="BP71" s="7">
        <f t="shared" ref="BP71:BP134" si="94">BL71*($BK$1/12)</f>
        <v>4104.6318472562079</v>
      </c>
      <c r="BQ71" s="65">
        <f t="shared" ref="BQ71:BQ134" si="95">(BP71/BL71)*12</f>
        <v>7.2499999999999995E-2</v>
      </c>
      <c r="BR71" s="7">
        <f t="shared" si="52"/>
        <v>45648.348537399892</v>
      </c>
      <c r="BS71" s="7">
        <f t="shared" si="53"/>
        <v>280412.81239361817</v>
      </c>
      <c r="BT71" s="7">
        <f t="shared" ref="BT71:BT134" si="96">BL71-BN71</f>
        <v>678551.65146259952</v>
      </c>
      <c r="BU71" s="7">
        <f t="shared" si="76"/>
        <v>326061.16093101806</v>
      </c>
      <c r="BW71">
        <v>66</v>
      </c>
      <c r="BX71" s="160">
        <v>46844</v>
      </c>
      <c r="BY71" s="7">
        <f t="shared" si="54"/>
        <v>677443.9389300748</v>
      </c>
      <c r="BZ71" s="7">
        <f t="shared" si="55"/>
        <v>4818.1206700876401</v>
      </c>
      <c r="CA71" s="7">
        <f t="shared" si="56"/>
        <v>866.3643596622037</v>
      </c>
      <c r="CB71" s="65">
        <f t="shared" ref="CB71:CB134" si="97">(CA71/BY71)*12</f>
        <v>1.5346468864074595E-2</v>
      </c>
      <c r="CC71" s="7">
        <f t="shared" ref="CC71:CC134" si="98">BY71*($BX$1/12)</f>
        <v>3951.7563104254364</v>
      </c>
      <c r="CD71" s="65">
        <f t="shared" si="57"/>
        <v>7.0000000000000007E-2</v>
      </c>
      <c r="CE71" s="7">
        <f t="shared" si="58"/>
        <v>47622.425429587965</v>
      </c>
      <c r="CF71" s="7">
        <f t="shared" si="59"/>
        <v>270373.53879619623</v>
      </c>
      <c r="CG71" s="7">
        <f t="shared" ref="CG71:CG134" si="99">BY71-CA71</f>
        <v>676577.57457041263</v>
      </c>
      <c r="CH71" s="7">
        <f t="shared" si="77"/>
        <v>317995.96422578418</v>
      </c>
    </row>
    <row r="72" spans="10:86" x14ac:dyDescent="0.3">
      <c r="J72">
        <v>67</v>
      </c>
      <c r="K72" s="160">
        <v>46874</v>
      </c>
      <c r="L72" s="7">
        <f t="shared" ref="L72:L135" si="100">T71</f>
        <v>685794.40737323428</v>
      </c>
      <c r="M72" s="7">
        <f t="shared" si="78"/>
        <v>5440.6727465368012</v>
      </c>
      <c r="N72" s="7">
        <f t="shared" si="68"/>
        <v>725.83619584581538</v>
      </c>
      <c r="O72" s="65">
        <f t="shared" si="79"/>
        <v>1.2700649431527759E-2</v>
      </c>
      <c r="P72" s="7">
        <f t="shared" si="69"/>
        <v>4714.8365506909859</v>
      </c>
      <c r="Q72" s="65">
        <f t="shared" si="70"/>
        <v>8.2500000000000004E-2</v>
      </c>
      <c r="R72" s="7">
        <f t="shared" si="80"/>
        <v>39131.428822611575</v>
      </c>
      <c r="S72" s="7">
        <f t="shared" ref="S72:S135" si="101">S71+P72</f>
        <v>325393.6451953543</v>
      </c>
      <c r="T72" s="7">
        <f t="shared" si="71"/>
        <v>685068.57117738842</v>
      </c>
      <c r="U72" s="7">
        <f t="shared" si="72"/>
        <v>364525.07401796588</v>
      </c>
      <c r="W72">
        <v>67</v>
      </c>
      <c r="X72" s="160">
        <v>46874</v>
      </c>
      <c r="Y72" s="7">
        <f t="shared" ref="Y72:Y135" si="102">AG71</f>
        <v>684079.15840316156</v>
      </c>
      <c r="Z72" s="7">
        <f t="shared" ref="Z72:Z135" si="103">Z71</f>
        <v>5313.9230440344518</v>
      </c>
      <c r="AA72" s="7">
        <f t="shared" ref="AA72:AA135" si="104">Z72-AC72</f>
        <v>753.39532134670753</v>
      </c>
      <c r="AB72" s="65">
        <f t="shared" si="81"/>
        <v>1.3215932315880224E-2</v>
      </c>
      <c r="AC72" s="7">
        <f t="shared" si="82"/>
        <v>4560.5277226877442</v>
      </c>
      <c r="AD72" s="65">
        <f t="shared" si="83"/>
        <v>0.08</v>
      </c>
      <c r="AE72" s="7">
        <f t="shared" ref="AE72:AE135" si="105">AE71+AA72</f>
        <v>40874.236918185161</v>
      </c>
      <c r="AF72" s="7">
        <f t="shared" ref="AF72:AF135" si="106">AF71+AC72</f>
        <v>315158.60703212308</v>
      </c>
      <c r="AG72" s="7">
        <f t="shared" si="84"/>
        <v>683325.76308181486</v>
      </c>
      <c r="AH72" s="7">
        <f t="shared" si="73"/>
        <v>356032.84395030822</v>
      </c>
      <c r="AJ72">
        <v>67</v>
      </c>
      <c r="AK72" s="160">
        <v>46874</v>
      </c>
      <c r="AL72" s="7">
        <f t="shared" ref="AL72:AL135" si="107">AT71</f>
        <v>682301.16622704105</v>
      </c>
      <c r="AM72" s="7">
        <f t="shared" ref="AM72:AM135" si="108">AM71</f>
        <v>5188.2574823386012</v>
      </c>
      <c r="AN72" s="7">
        <f t="shared" ref="AN72:AN135" si="109">AM72-AP72</f>
        <v>781.72911712229416</v>
      </c>
      <c r="AO72" s="65">
        <f t="shared" si="85"/>
        <v>1.3748693201479905E-2</v>
      </c>
      <c r="AP72" s="7">
        <f t="shared" si="86"/>
        <v>4406.5283652163071</v>
      </c>
      <c r="AQ72" s="65">
        <f t="shared" si="87"/>
        <v>7.7500000000000013E-2</v>
      </c>
      <c r="AR72" s="7">
        <f t="shared" ref="AR72:AR135" si="110">AR71+AN72</f>
        <v>42680.562890081266</v>
      </c>
      <c r="AS72" s="7">
        <f t="shared" ref="AS72:AS135" si="111">AS71+AP72</f>
        <v>304932.68842660502</v>
      </c>
      <c r="AT72" s="7">
        <f t="shared" si="88"/>
        <v>681519.4371099188</v>
      </c>
      <c r="AU72" s="7">
        <f t="shared" si="74"/>
        <v>347613.25131668628</v>
      </c>
      <c r="AW72">
        <v>67</v>
      </c>
      <c r="AX72" s="160">
        <v>46874</v>
      </c>
      <c r="AY72" s="7">
        <f t="shared" ref="AY72:AY135" si="112">BG71</f>
        <v>680459.09652913129</v>
      </c>
      <c r="AZ72" s="7">
        <f t="shared" ref="AZ72:AZ135" si="113">AZ71</f>
        <v>5063.7114709392154</v>
      </c>
      <c r="BA72" s="7">
        <f t="shared" ref="BA72:BA135" si="114">AZ72-BC72</f>
        <v>810.84211763214535</v>
      </c>
      <c r="BB72" s="65">
        <f t="shared" si="89"/>
        <v>1.429932447257568E-2</v>
      </c>
      <c r="BC72" s="7">
        <f t="shared" si="90"/>
        <v>4252.86935330707</v>
      </c>
      <c r="BD72" s="65">
        <f t="shared" si="91"/>
        <v>7.4999999999999997E-2</v>
      </c>
      <c r="BE72" s="7">
        <f t="shared" ref="BE72:BE135" si="115">BE71+BA72</f>
        <v>44551.745588501384</v>
      </c>
      <c r="BF72" s="7">
        <f t="shared" ref="BF72:BF135" si="116">BF71+BC72</f>
        <v>294716.92296442611</v>
      </c>
      <c r="BG72" s="7">
        <f t="shared" si="92"/>
        <v>679648.25441149913</v>
      </c>
      <c r="BH72" s="7">
        <f t="shared" si="75"/>
        <v>339268.6685529275</v>
      </c>
      <c r="BJ72">
        <v>67</v>
      </c>
      <c r="BK72" s="160">
        <v>46874</v>
      </c>
      <c r="BL72" s="7">
        <f t="shared" ref="BL72:BL135" si="117">BT71</f>
        <v>678551.65146259952</v>
      </c>
      <c r="BM72" s="7">
        <f t="shared" ref="BM72:BM135" si="118">BM71</f>
        <v>4940.32062016694</v>
      </c>
      <c r="BN72" s="7">
        <f t="shared" ref="BN72:BN135" si="119">BM72-BP72</f>
        <v>840.73772591373472</v>
      </c>
      <c r="BO72" s="65">
        <f t="shared" si="93"/>
        <v>1.4868216279805037E-2</v>
      </c>
      <c r="BP72" s="7">
        <f t="shared" si="94"/>
        <v>4099.5828942532053</v>
      </c>
      <c r="BQ72" s="65">
        <f t="shared" si="95"/>
        <v>7.2499999999999995E-2</v>
      </c>
      <c r="BR72" s="7">
        <f t="shared" ref="BR72:BR135" si="120">BR71+BN72</f>
        <v>46489.086263313628</v>
      </c>
      <c r="BS72" s="7">
        <f t="shared" ref="BS72:BS135" si="121">BS71+BP72</f>
        <v>284512.39528787136</v>
      </c>
      <c r="BT72" s="7">
        <f t="shared" si="96"/>
        <v>677710.91373668576</v>
      </c>
      <c r="BU72" s="7">
        <f t="shared" si="76"/>
        <v>331001.48155118502</v>
      </c>
      <c r="BW72">
        <v>67</v>
      </c>
      <c r="BX72" s="160">
        <v>46874</v>
      </c>
      <c r="BY72" s="7">
        <f t="shared" ref="BY72:BY135" si="122">CG71</f>
        <v>676577.57457041263</v>
      </c>
      <c r="BZ72" s="7">
        <f t="shared" ref="BZ72:BZ135" si="123">BZ71</f>
        <v>4818.1206700876401</v>
      </c>
      <c r="CA72" s="7">
        <f t="shared" ref="CA72:CA135" si="124">BZ72-CC72</f>
        <v>871.41815176023283</v>
      </c>
      <c r="CB72" s="65">
        <f t="shared" si="97"/>
        <v>1.5455755872136896E-2</v>
      </c>
      <c r="CC72" s="7">
        <f t="shared" si="98"/>
        <v>3946.7025183274072</v>
      </c>
      <c r="CD72" s="65">
        <f t="shared" ref="CD72:CD135" si="125">(CC72/BY72)*12</f>
        <v>7.0000000000000007E-2</v>
      </c>
      <c r="CE72" s="7">
        <f t="shared" ref="CE72:CE135" si="126">CE71+CA72</f>
        <v>48493.843581348199</v>
      </c>
      <c r="CF72" s="7">
        <f t="shared" ref="CF72:CF135" si="127">CF71+CC72</f>
        <v>274320.24131452362</v>
      </c>
      <c r="CG72" s="7">
        <f t="shared" si="99"/>
        <v>675706.15641865239</v>
      </c>
      <c r="CH72" s="7">
        <f t="shared" si="77"/>
        <v>322814.08489587181</v>
      </c>
    </row>
    <row r="73" spans="10:86" x14ac:dyDescent="0.3">
      <c r="J73">
        <v>68</v>
      </c>
      <c r="K73" s="160">
        <v>46905</v>
      </c>
      <c r="L73" s="7">
        <f t="shared" si="100"/>
        <v>685068.57117738842</v>
      </c>
      <c r="M73" s="7">
        <f t="shared" si="78"/>
        <v>5440.6727465368012</v>
      </c>
      <c r="N73" s="7">
        <f t="shared" si="68"/>
        <v>730.82631969225622</v>
      </c>
      <c r="O73" s="65">
        <f t="shared" si="79"/>
        <v>1.2801515359600744E-2</v>
      </c>
      <c r="P73" s="7">
        <f t="shared" si="69"/>
        <v>4709.846426844545</v>
      </c>
      <c r="Q73" s="65">
        <f t="shared" si="70"/>
        <v>8.249999999999999E-2</v>
      </c>
      <c r="R73" s="7">
        <f t="shared" si="80"/>
        <v>39862.255142303831</v>
      </c>
      <c r="S73" s="7">
        <f t="shared" si="101"/>
        <v>330103.49162219884</v>
      </c>
      <c r="T73" s="7">
        <f t="shared" si="71"/>
        <v>684337.74485769612</v>
      </c>
      <c r="U73" s="7">
        <f t="shared" si="72"/>
        <v>369965.74676450266</v>
      </c>
      <c r="W73">
        <v>68</v>
      </c>
      <c r="X73" s="160">
        <v>46905</v>
      </c>
      <c r="Y73" s="7">
        <f t="shared" si="102"/>
        <v>683325.76308181486</v>
      </c>
      <c r="Z73" s="7">
        <f t="shared" si="103"/>
        <v>5313.9230440344518</v>
      </c>
      <c r="AA73" s="7">
        <f t="shared" si="104"/>
        <v>758.41795682235261</v>
      </c>
      <c r="AB73" s="65">
        <f t="shared" si="81"/>
        <v>1.3318706791944216E-2</v>
      </c>
      <c r="AC73" s="7">
        <f t="shared" si="82"/>
        <v>4555.5050872120992</v>
      </c>
      <c r="AD73" s="65">
        <f t="shared" si="83"/>
        <v>0.08</v>
      </c>
      <c r="AE73" s="7">
        <f t="shared" si="105"/>
        <v>41632.654875007516</v>
      </c>
      <c r="AF73" s="7">
        <f t="shared" si="106"/>
        <v>319714.11211933516</v>
      </c>
      <c r="AG73" s="7">
        <f t="shared" si="84"/>
        <v>682567.34512499254</v>
      </c>
      <c r="AH73" s="7">
        <f t="shared" si="73"/>
        <v>361346.76699434267</v>
      </c>
      <c r="AJ73">
        <v>68</v>
      </c>
      <c r="AK73" s="160">
        <v>46905</v>
      </c>
      <c r="AL73" s="7">
        <f t="shared" si="107"/>
        <v>681519.4371099188</v>
      </c>
      <c r="AM73" s="7">
        <f t="shared" si="108"/>
        <v>5188.2574823386012</v>
      </c>
      <c r="AN73" s="7">
        <f t="shared" si="109"/>
        <v>786.77778433704225</v>
      </c>
      <c r="AO73" s="65">
        <f t="shared" si="85"/>
        <v>1.3853358976938117E-2</v>
      </c>
      <c r="AP73" s="7">
        <f t="shared" si="86"/>
        <v>4401.479698001559</v>
      </c>
      <c r="AQ73" s="65">
        <f t="shared" si="87"/>
        <v>7.7499999999999999E-2</v>
      </c>
      <c r="AR73" s="7">
        <f t="shared" si="110"/>
        <v>43467.340674418308</v>
      </c>
      <c r="AS73" s="7">
        <f t="shared" si="111"/>
        <v>309334.1681246066</v>
      </c>
      <c r="AT73" s="7">
        <f t="shared" si="88"/>
        <v>680732.65932558174</v>
      </c>
      <c r="AU73" s="7">
        <f t="shared" si="74"/>
        <v>352801.50879902492</v>
      </c>
      <c r="AW73">
        <v>68</v>
      </c>
      <c r="AX73" s="160">
        <v>46905</v>
      </c>
      <c r="AY73" s="7">
        <f t="shared" si="112"/>
        <v>679648.25441149913</v>
      </c>
      <c r="AZ73" s="7">
        <f t="shared" si="113"/>
        <v>5063.7114709392154</v>
      </c>
      <c r="BA73" s="7">
        <f t="shared" si="114"/>
        <v>815.90988086734615</v>
      </c>
      <c r="BB73" s="65">
        <f t="shared" si="89"/>
        <v>1.4405861424430517E-2</v>
      </c>
      <c r="BC73" s="7">
        <f t="shared" si="90"/>
        <v>4247.8015900718692</v>
      </c>
      <c r="BD73" s="65">
        <f t="shared" si="91"/>
        <v>7.4999999999999997E-2</v>
      </c>
      <c r="BE73" s="7">
        <f t="shared" si="115"/>
        <v>45367.655469368729</v>
      </c>
      <c r="BF73" s="7">
        <f t="shared" si="116"/>
        <v>298964.72455449798</v>
      </c>
      <c r="BG73" s="7">
        <f t="shared" si="92"/>
        <v>678832.34453063179</v>
      </c>
      <c r="BH73" s="7">
        <f t="shared" si="75"/>
        <v>344332.38002386672</v>
      </c>
      <c r="BJ73">
        <v>68</v>
      </c>
      <c r="BK73" s="160">
        <v>46905</v>
      </c>
      <c r="BL73" s="7">
        <f t="shared" si="117"/>
        <v>677710.91373668576</v>
      </c>
      <c r="BM73" s="7">
        <f t="shared" si="118"/>
        <v>4940.32062016694</v>
      </c>
      <c r="BN73" s="7">
        <f t="shared" si="119"/>
        <v>845.81718300779676</v>
      </c>
      <c r="BO73" s="65">
        <f t="shared" si="93"/>
        <v>1.4976601365515433E-2</v>
      </c>
      <c r="BP73" s="7">
        <f t="shared" si="94"/>
        <v>4094.5034371591432</v>
      </c>
      <c r="BQ73" s="65">
        <f t="shared" si="95"/>
        <v>7.2499999999999995E-2</v>
      </c>
      <c r="BR73" s="7">
        <f t="shared" si="120"/>
        <v>47334.903446321427</v>
      </c>
      <c r="BS73" s="7">
        <f t="shared" si="121"/>
        <v>288606.89872503048</v>
      </c>
      <c r="BT73" s="7">
        <f t="shared" si="96"/>
        <v>676865.09655367793</v>
      </c>
      <c r="BU73" s="7">
        <f t="shared" si="76"/>
        <v>335941.80217135191</v>
      </c>
      <c r="BW73">
        <v>68</v>
      </c>
      <c r="BX73" s="160">
        <v>46905</v>
      </c>
      <c r="BY73" s="7">
        <f t="shared" si="122"/>
        <v>675706.15641865239</v>
      </c>
      <c r="BZ73" s="7">
        <f t="shared" si="123"/>
        <v>4818.1206700876401</v>
      </c>
      <c r="CA73" s="7">
        <f t="shared" si="124"/>
        <v>876.50142431216773</v>
      </c>
      <c r="CB73" s="65">
        <f t="shared" si="97"/>
        <v>1.556596309184622E-2</v>
      </c>
      <c r="CC73" s="7">
        <f t="shared" si="98"/>
        <v>3941.6192457754723</v>
      </c>
      <c r="CD73" s="65">
        <f t="shared" si="125"/>
        <v>7.0000000000000007E-2</v>
      </c>
      <c r="CE73" s="7">
        <f t="shared" si="126"/>
        <v>49370.345005660369</v>
      </c>
      <c r="CF73" s="7">
        <f t="shared" si="127"/>
        <v>278261.86056029907</v>
      </c>
      <c r="CG73" s="7">
        <f t="shared" si="99"/>
        <v>674829.65499434026</v>
      </c>
      <c r="CH73" s="7">
        <f t="shared" si="77"/>
        <v>327632.20556595945</v>
      </c>
    </row>
    <row r="74" spans="10:86" x14ac:dyDescent="0.3">
      <c r="J74">
        <v>69</v>
      </c>
      <c r="K74" s="160">
        <v>46935</v>
      </c>
      <c r="L74" s="7">
        <f t="shared" si="100"/>
        <v>684337.74485769612</v>
      </c>
      <c r="M74" s="7">
        <f t="shared" si="78"/>
        <v>5440.6727465368012</v>
      </c>
      <c r="N74" s="7">
        <f t="shared" si="68"/>
        <v>735.85075064014018</v>
      </c>
      <c r="O74" s="65">
        <f t="shared" si="79"/>
        <v>1.2903290917437079E-2</v>
      </c>
      <c r="P74" s="7">
        <f t="shared" si="69"/>
        <v>4704.8219958966611</v>
      </c>
      <c r="Q74" s="65">
        <f t="shared" si="70"/>
        <v>8.2500000000000004E-2</v>
      </c>
      <c r="R74" s="7">
        <f t="shared" si="80"/>
        <v>40598.105892943975</v>
      </c>
      <c r="S74" s="7">
        <f t="shared" si="101"/>
        <v>334808.31361809548</v>
      </c>
      <c r="T74" s="7">
        <f t="shared" si="71"/>
        <v>683601.89410705597</v>
      </c>
      <c r="U74" s="7">
        <f t="shared" si="72"/>
        <v>375406.41951103945</v>
      </c>
      <c r="W74">
        <v>69</v>
      </c>
      <c r="X74" s="160">
        <v>46935</v>
      </c>
      <c r="Y74" s="7">
        <f t="shared" si="102"/>
        <v>682567.34512499254</v>
      </c>
      <c r="Z74" s="7">
        <f t="shared" si="103"/>
        <v>5313.9230440344518</v>
      </c>
      <c r="AA74" s="7">
        <f t="shared" si="104"/>
        <v>763.47407653450136</v>
      </c>
      <c r="AB74" s="65">
        <f t="shared" si="81"/>
        <v>1.3422395583158636E-2</v>
      </c>
      <c r="AC74" s="7">
        <f t="shared" si="82"/>
        <v>4550.4489674999504</v>
      </c>
      <c r="AD74" s="65">
        <f t="shared" si="83"/>
        <v>0.08</v>
      </c>
      <c r="AE74" s="7">
        <f t="shared" si="105"/>
        <v>42396.128951542021</v>
      </c>
      <c r="AF74" s="7">
        <f t="shared" si="106"/>
        <v>324264.56108683511</v>
      </c>
      <c r="AG74" s="7">
        <f t="shared" si="84"/>
        <v>681803.87104845804</v>
      </c>
      <c r="AH74" s="7">
        <f t="shared" si="73"/>
        <v>366660.69003837713</v>
      </c>
      <c r="AJ74">
        <v>69</v>
      </c>
      <c r="AK74" s="160">
        <v>46935</v>
      </c>
      <c r="AL74" s="7">
        <f t="shared" si="107"/>
        <v>680732.65932558174</v>
      </c>
      <c r="AM74" s="7">
        <f t="shared" si="108"/>
        <v>5188.2574823386012</v>
      </c>
      <c r="AN74" s="7">
        <f t="shared" si="109"/>
        <v>791.85905752755207</v>
      </c>
      <c r="AO74" s="65">
        <f t="shared" si="85"/>
        <v>1.3958943441533702E-2</v>
      </c>
      <c r="AP74" s="7">
        <f t="shared" si="86"/>
        <v>4396.3984248110492</v>
      </c>
      <c r="AQ74" s="65">
        <f t="shared" si="87"/>
        <v>7.7500000000000013E-2</v>
      </c>
      <c r="AR74" s="7">
        <f t="shared" si="110"/>
        <v>44259.199731945861</v>
      </c>
      <c r="AS74" s="7">
        <f t="shared" si="111"/>
        <v>313730.56654941762</v>
      </c>
      <c r="AT74" s="7">
        <f t="shared" si="88"/>
        <v>679940.80026805424</v>
      </c>
      <c r="AU74" s="7">
        <f t="shared" si="74"/>
        <v>357989.7662813635</v>
      </c>
      <c r="AW74">
        <v>69</v>
      </c>
      <c r="AX74" s="160">
        <v>46935</v>
      </c>
      <c r="AY74" s="7">
        <f t="shared" si="112"/>
        <v>678832.34453063179</v>
      </c>
      <c r="AZ74" s="7">
        <f t="shared" si="113"/>
        <v>5063.7114709392154</v>
      </c>
      <c r="BA74" s="7">
        <f t="shared" si="114"/>
        <v>821.00931762276741</v>
      </c>
      <c r="BB74" s="65">
        <f t="shared" si="89"/>
        <v>1.4513321132753772E-2</v>
      </c>
      <c r="BC74" s="7">
        <f t="shared" si="90"/>
        <v>4242.7021533164479</v>
      </c>
      <c r="BD74" s="65">
        <f t="shared" si="91"/>
        <v>7.4999999999999983E-2</v>
      </c>
      <c r="BE74" s="7">
        <f t="shared" si="115"/>
        <v>46188.664786991496</v>
      </c>
      <c r="BF74" s="7">
        <f t="shared" si="116"/>
        <v>303207.42670781445</v>
      </c>
      <c r="BG74" s="7">
        <f t="shared" si="92"/>
        <v>678011.33521300904</v>
      </c>
      <c r="BH74" s="7">
        <f t="shared" si="75"/>
        <v>349396.09149480594</v>
      </c>
      <c r="BJ74">
        <v>69</v>
      </c>
      <c r="BK74" s="160">
        <v>46935</v>
      </c>
      <c r="BL74" s="7">
        <f t="shared" si="117"/>
        <v>676865.09655367793</v>
      </c>
      <c r="BM74" s="7">
        <f t="shared" si="118"/>
        <v>4940.32062016694</v>
      </c>
      <c r="BN74" s="7">
        <f t="shared" si="119"/>
        <v>850.92732848846936</v>
      </c>
      <c r="BO74" s="65">
        <f t="shared" si="93"/>
        <v>1.5085912974169518E-2</v>
      </c>
      <c r="BP74" s="7">
        <f t="shared" si="94"/>
        <v>4089.3932916784706</v>
      </c>
      <c r="BQ74" s="65">
        <f t="shared" si="95"/>
        <v>7.2499999999999995E-2</v>
      </c>
      <c r="BR74" s="7">
        <f t="shared" si="120"/>
        <v>48185.830774809896</v>
      </c>
      <c r="BS74" s="7">
        <f t="shared" si="121"/>
        <v>292696.29201670893</v>
      </c>
      <c r="BT74" s="7">
        <f t="shared" si="96"/>
        <v>676014.16922518949</v>
      </c>
      <c r="BU74" s="7">
        <f t="shared" si="76"/>
        <v>340882.12279151881</v>
      </c>
      <c r="BW74">
        <v>69</v>
      </c>
      <c r="BX74" s="160">
        <v>46935</v>
      </c>
      <c r="BY74" s="7">
        <f t="shared" si="122"/>
        <v>674829.65499434026</v>
      </c>
      <c r="BZ74" s="7">
        <f t="shared" si="123"/>
        <v>4818.1206700876401</v>
      </c>
      <c r="CA74" s="7">
        <f t="shared" si="124"/>
        <v>881.6143492873216</v>
      </c>
      <c r="CB74" s="65">
        <f t="shared" si="97"/>
        <v>1.5677100306945739E-2</v>
      </c>
      <c r="CC74" s="7">
        <f t="shared" si="98"/>
        <v>3936.5063208003185</v>
      </c>
      <c r="CD74" s="65">
        <f t="shared" si="125"/>
        <v>7.0000000000000007E-2</v>
      </c>
      <c r="CE74" s="7">
        <f t="shared" si="126"/>
        <v>50251.959354947692</v>
      </c>
      <c r="CF74" s="7">
        <f t="shared" si="127"/>
        <v>282198.36688109941</v>
      </c>
      <c r="CG74" s="7">
        <f t="shared" si="99"/>
        <v>673948.04064505291</v>
      </c>
      <c r="CH74" s="7">
        <f t="shared" si="77"/>
        <v>332450.32623604708</v>
      </c>
    </row>
    <row r="75" spans="10:86" x14ac:dyDescent="0.3">
      <c r="J75">
        <v>70</v>
      </c>
      <c r="K75" s="160">
        <v>46966</v>
      </c>
      <c r="L75" s="7">
        <f t="shared" si="100"/>
        <v>683601.89410705597</v>
      </c>
      <c r="M75" s="7">
        <f t="shared" si="78"/>
        <v>5440.6727465368012</v>
      </c>
      <c r="N75" s="7">
        <f t="shared" si="68"/>
        <v>740.909724550791</v>
      </c>
      <c r="O75" s="65">
        <f t="shared" si="79"/>
        <v>1.3005986044294258E-2</v>
      </c>
      <c r="P75" s="7">
        <f t="shared" si="69"/>
        <v>4699.7630219860102</v>
      </c>
      <c r="Q75" s="65">
        <f t="shared" si="70"/>
        <v>8.2500000000000018E-2</v>
      </c>
      <c r="R75" s="7">
        <f t="shared" si="80"/>
        <v>41339.015617494762</v>
      </c>
      <c r="S75" s="7">
        <f t="shared" si="101"/>
        <v>339508.07664008148</v>
      </c>
      <c r="T75" s="7">
        <f t="shared" si="71"/>
        <v>682860.98438250518</v>
      </c>
      <c r="U75" s="7">
        <f t="shared" si="72"/>
        <v>380847.09225757624</v>
      </c>
      <c r="W75">
        <v>70</v>
      </c>
      <c r="X75" s="160">
        <v>46966</v>
      </c>
      <c r="Y75" s="7">
        <f t="shared" si="102"/>
        <v>681803.87104845804</v>
      </c>
      <c r="Z75" s="7">
        <f t="shared" si="103"/>
        <v>5313.9230440344518</v>
      </c>
      <c r="AA75" s="7">
        <f t="shared" si="104"/>
        <v>768.56390371139787</v>
      </c>
      <c r="AB75" s="65">
        <f t="shared" si="81"/>
        <v>1.3527008625448655E-2</v>
      </c>
      <c r="AC75" s="7">
        <f t="shared" si="82"/>
        <v>4545.3591403230539</v>
      </c>
      <c r="AD75" s="65">
        <f t="shared" si="83"/>
        <v>0.08</v>
      </c>
      <c r="AE75" s="7">
        <f t="shared" si="105"/>
        <v>43164.692855253423</v>
      </c>
      <c r="AF75" s="7">
        <f t="shared" si="106"/>
        <v>328809.92022715817</v>
      </c>
      <c r="AG75" s="7">
        <f t="shared" si="84"/>
        <v>681035.30714474665</v>
      </c>
      <c r="AH75" s="7">
        <f t="shared" si="73"/>
        <v>371974.61308241158</v>
      </c>
      <c r="AJ75">
        <v>70</v>
      </c>
      <c r="AK75" s="160">
        <v>46966</v>
      </c>
      <c r="AL75" s="7">
        <f t="shared" si="107"/>
        <v>679940.80026805424</v>
      </c>
      <c r="AM75" s="7">
        <f t="shared" si="108"/>
        <v>5188.2574823386012</v>
      </c>
      <c r="AN75" s="7">
        <f t="shared" si="109"/>
        <v>796.97314727408411</v>
      </c>
      <c r="AO75" s="65">
        <f t="shared" si="85"/>
        <v>1.4065456527272233E-2</v>
      </c>
      <c r="AP75" s="7">
        <f t="shared" si="86"/>
        <v>4391.2843350645171</v>
      </c>
      <c r="AQ75" s="65">
        <f t="shared" si="87"/>
        <v>7.7499999999999999E-2</v>
      </c>
      <c r="AR75" s="7">
        <f t="shared" si="110"/>
        <v>45056.172879219943</v>
      </c>
      <c r="AS75" s="7">
        <f t="shared" si="111"/>
        <v>318121.85088448215</v>
      </c>
      <c r="AT75" s="7">
        <f t="shared" si="88"/>
        <v>679143.82712078013</v>
      </c>
      <c r="AU75" s="7">
        <f t="shared" si="74"/>
        <v>363178.02376370208</v>
      </c>
      <c r="AW75">
        <v>70</v>
      </c>
      <c r="AX75" s="160">
        <v>46966</v>
      </c>
      <c r="AY75" s="7">
        <f t="shared" si="112"/>
        <v>678011.33521300904</v>
      </c>
      <c r="AZ75" s="7">
        <f t="shared" si="113"/>
        <v>5063.7114709392154</v>
      </c>
      <c r="BA75" s="7">
        <f t="shared" si="114"/>
        <v>826.14062585790907</v>
      </c>
      <c r="BB75" s="65">
        <f t="shared" si="89"/>
        <v>1.4621713525158619E-2</v>
      </c>
      <c r="BC75" s="7">
        <f t="shared" si="90"/>
        <v>4237.5708450813063</v>
      </c>
      <c r="BD75" s="65">
        <f t="shared" si="91"/>
        <v>7.4999999999999997E-2</v>
      </c>
      <c r="BE75" s="7">
        <f t="shared" si="115"/>
        <v>47014.805412849404</v>
      </c>
      <c r="BF75" s="7">
        <f t="shared" si="116"/>
        <v>307444.99755289574</v>
      </c>
      <c r="BG75" s="7">
        <f t="shared" si="92"/>
        <v>677185.19458715117</v>
      </c>
      <c r="BH75" s="7">
        <f t="shared" si="75"/>
        <v>354459.80296574516</v>
      </c>
      <c r="BJ75">
        <v>70</v>
      </c>
      <c r="BK75" s="160">
        <v>46966</v>
      </c>
      <c r="BL75" s="7">
        <f t="shared" si="117"/>
        <v>676014.16922518949</v>
      </c>
      <c r="BM75" s="7">
        <f t="shared" si="118"/>
        <v>4940.32062016694</v>
      </c>
      <c r="BN75" s="7">
        <f t="shared" si="119"/>
        <v>856.06834776475353</v>
      </c>
      <c r="BO75" s="65">
        <f t="shared" si="93"/>
        <v>1.5196161028623392E-2</v>
      </c>
      <c r="BP75" s="7">
        <f t="shared" si="94"/>
        <v>4084.2522724021865</v>
      </c>
      <c r="BQ75" s="65">
        <f t="shared" si="95"/>
        <v>7.2499999999999995E-2</v>
      </c>
      <c r="BR75" s="7">
        <f t="shared" si="120"/>
        <v>49041.89912257465</v>
      </c>
      <c r="BS75" s="7">
        <f t="shared" si="121"/>
        <v>296780.5442891111</v>
      </c>
      <c r="BT75" s="7">
        <f t="shared" si="96"/>
        <v>675158.1008774247</v>
      </c>
      <c r="BU75" s="7">
        <f t="shared" si="76"/>
        <v>345822.44341168576</v>
      </c>
      <c r="BW75">
        <v>70</v>
      </c>
      <c r="BX75" s="160">
        <v>46966</v>
      </c>
      <c r="BY75" s="7">
        <f t="shared" si="122"/>
        <v>673948.04064505291</v>
      </c>
      <c r="BZ75" s="7">
        <f t="shared" si="123"/>
        <v>4818.1206700876401</v>
      </c>
      <c r="CA75" s="7">
        <f t="shared" si="124"/>
        <v>886.75709965816441</v>
      </c>
      <c r="CB75" s="65">
        <f t="shared" si="97"/>
        <v>1.5789177435271001E-2</v>
      </c>
      <c r="CC75" s="7">
        <f t="shared" si="98"/>
        <v>3931.3635704294757</v>
      </c>
      <c r="CD75" s="65">
        <f t="shared" si="125"/>
        <v>7.0000000000000007E-2</v>
      </c>
      <c r="CE75" s="7">
        <f t="shared" si="126"/>
        <v>51138.716454605856</v>
      </c>
      <c r="CF75" s="7">
        <f t="shared" si="127"/>
        <v>286129.73045152891</v>
      </c>
      <c r="CG75" s="7">
        <f t="shared" si="99"/>
        <v>673061.28354539478</v>
      </c>
      <c r="CH75" s="7">
        <f t="shared" si="77"/>
        <v>337268.44690613478</v>
      </c>
    </row>
    <row r="76" spans="10:86" x14ac:dyDescent="0.3">
      <c r="J76">
        <v>71</v>
      </c>
      <c r="K76" s="160">
        <v>46997</v>
      </c>
      <c r="L76" s="7">
        <f t="shared" si="100"/>
        <v>682860.98438250518</v>
      </c>
      <c r="M76" s="7">
        <f t="shared" si="78"/>
        <v>5440.6727465368012</v>
      </c>
      <c r="N76" s="7">
        <f t="shared" si="68"/>
        <v>746.00347890707781</v>
      </c>
      <c r="O76" s="65">
        <f t="shared" si="79"/>
        <v>1.3109610816292354E-2</v>
      </c>
      <c r="P76" s="7">
        <f t="shared" si="69"/>
        <v>4694.6692676297234</v>
      </c>
      <c r="Q76" s="65">
        <f t="shared" si="70"/>
        <v>8.2500000000000018E-2</v>
      </c>
      <c r="R76" s="7">
        <f t="shared" si="80"/>
        <v>42085.01909640184</v>
      </c>
      <c r="S76" s="7">
        <f t="shared" si="101"/>
        <v>344202.74590771121</v>
      </c>
      <c r="T76" s="7">
        <f t="shared" si="71"/>
        <v>682114.98090359813</v>
      </c>
      <c r="U76" s="7">
        <f t="shared" si="72"/>
        <v>386287.76500411308</v>
      </c>
      <c r="W76">
        <v>71</v>
      </c>
      <c r="X76" s="160">
        <v>46997</v>
      </c>
      <c r="Y76" s="7">
        <f t="shared" si="102"/>
        <v>681035.30714474665</v>
      </c>
      <c r="Z76" s="7">
        <f t="shared" si="103"/>
        <v>5313.9230440344518</v>
      </c>
      <c r="AA76" s="7">
        <f t="shared" si="104"/>
        <v>773.68766306947418</v>
      </c>
      <c r="AB76" s="65">
        <f t="shared" si="81"/>
        <v>1.3632555991491969E-2</v>
      </c>
      <c r="AC76" s="7">
        <f t="shared" si="82"/>
        <v>4540.2353809649776</v>
      </c>
      <c r="AD76" s="65">
        <f t="shared" si="83"/>
        <v>7.9999999999999988E-2</v>
      </c>
      <c r="AE76" s="7">
        <f t="shared" si="105"/>
        <v>43938.380518322898</v>
      </c>
      <c r="AF76" s="7">
        <f t="shared" si="106"/>
        <v>333350.15560812317</v>
      </c>
      <c r="AG76" s="7">
        <f t="shared" si="84"/>
        <v>680261.61948167719</v>
      </c>
      <c r="AH76" s="7">
        <f t="shared" si="73"/>
        <v>377288.5361264461</v>
      </c>
      <c r="AJ76">
        <v>71</v>
      </c>
      <c r="AK76" s="160">
        <v>46997</v>
      </c>
      <c r="AL76" s="7">
        <f t="shared" si="107"/>
        <v>679143.82712078013</v>
      </c>
      <c r="AM76" s="7">
        <f t="shared" si="108"/>
        <v>5188.2574823386012</v>
      </c>
      <c r="AN76" s="7">
        <f t="shared" si="109"/>
        <v>802.12026551689632</v>
      </c>
      <c r="AO76" s="65">
        <f t="shared" si="85"/>
        <v>1.4172908302810726E-2</v>
      </c>
      <c r="AP76" s="7">
        <f t="shared" si="86"/>
        <v>4386.1372168217049</v>
      </c>
      <c r="AQ76" s="65">
        <f t="shared" si="87"/>
        <v>7.7499999999999999E-2</v>
      </c>
      <c r="AR76" s="7">
        <f t="shared" si="110"/>
        <v>45858.293144736839</v>
      </c>
      <c r="AS76" s="7">
        <f t="shared" si="111"/>
        <v>322507.98810130387</v>
      </c>
      <c r="AT76" s="7">
        <f t="shared" si="88"/>
        <v>678341.70685526321</v>
      </c>
      <c r="AU76" s="7">
        <f t="shared" si="74"/>
        <v>368366.28124604071</v>
      </c>
      <c r="AW76">
        <v>71</v>
      </c>
      <c r="AX76" s="160">
        <v>46997</v>
      </c>
      <c r="AY76" s="7">
        <f t="shared" si="112"/>
        <v>677185.19458715117</v>
      </c>
      <c r="AZ76" s="7">
        <f t="shared" si="113"/>
        <v>5063.7114709392154</v>
      </c>
      <c r="BA76" s="7">
        <f t="shared" si="114"/>
        <v>831.30400476952127</v>
      </c>
      <c r="BB76" s="65">
        <f t="shared" si="89"/>
        <v>1.4731048665817262E-2</v>
      </c>
      <c r="BC76" s="7">
        <f t="shared" si="90"/>
        <v>4232.4074661696941</v>
      </c>
      <c r="BD76" s="65">
        <f t="shared" si="91"/>
        <v>7.4999999999999983E-2</v>
      </c>
      <c r="BE76" s="7">
        <f t="shared" si="115"/>
        <v>47846.109417618922</v>
      </c>
      <c r="BF76" s="7">
        <f t="shared" si="116"/>
        <v>311677.40501906542</v>
      </c>
      <c r="BG76" s="7">
        <f t="shared" si="92"/>
        <v>676353.89058238163</v>
      </c>
      <c r="BH76" s="7">
        <f t="shared" si="75"/>
        <v>359523.51443668432</v>
      </c>
      <c r="BJ76">
        <v>71</v>
      </c>
      <c r="BK76" s="160">
        <v>46997</v>
      </c>
      <c r="BL76" s="7">
        <f t="shared" si="117"/>
        <v>675158.1008774247</v>
      </c>
      <c r="BM76" s="7">
        <f t="shared" si="118"/>
        <v>4940.32062016694</v>
      </c>
      <c r="BN76" s="7">
        <f t="shared" si="119"/>
        <v>861.2404273658326</v>
      </c>
      <c r="BO76" s="65">
        <f t="shared" si="93"/>
        <v>1.5307355588208064E-2</v>
      </c>
      <c r="BP76" s="7">
        <f t="shared" si="94"/>
        <v>4079.0801928011074</v>
      </c>
      <c r="BQ76" s="65">
        <f t="shared" si="95"/>
        <v>7.2499999999999995E-2</v>
      </c>
      <c r="BR76" s="7">
        <f t="shared" si="120"/>
        <v>49903.139549940483</v>
      </c>
      <c r="BS76" s="7">
        <f t="shared" si="121"/>
        <v>300859.62448191224</v>
      </c>
      <c r="BT76" s="7">
        <f t="shared" si="96"/>
        <v>674296.86045005883</v>
      </c>
      <c r="BU76" s="7">
        <f t="shared" si="76"/>
        <v>350762.76403185271</v>
      </c>
      <c r="BW76">
        <v>71</v>
      </c>
      <c r="BX76" s="160">
        <v>46997</v>
      </c>
      <c r="BY76" s="7">
        <f t="shared" si="122"/>
        <v>673061.28354539478</v>
      </c>
      <c r="BZ76" s="7">
        <f t="shared" si="123"/>
        <v>4818.1206700876401</v>
      </c>
      <c r="CA76" s="7">
        <f t="shared" si="124"/>
        <v>891.92984940617043</v>
      </c>
      <c r="CB76" s="65">
        <f t="shared" si="97"/>
        <v>1.590220453105615E-2</v>
      </c>
      <c r="CC76" s="7">
        <f t="shared" si="98"/>
        <v>3926.1908206814696</v>
      </c>
      <c r="CD76" s="65">
        <f t="shared" si="125"/>
        <v>7.0000000000000007E-2</v>
      </c>
      <c r="CE76" s="7">
        <f t="shared" si="126"/>
        <v>52030.646304012029</v>
      </c>
      <c r="CF76" s="7">
        <f t="shared" si="127"/>
        <v>290055.92127221037</v>
      </c>
      <c r="CG76" s="7">
        <f t="shared" si="99"/>
        <v>672169.35369598866</v>
      </c>
      <c r="CH76" s="7">
        <f t="shared" si="77"/>
        <v>342086.56757622241</v>
      </c>
    </row>
    <row r="77" spans="10:86" x14ac:dyDescent="0.3">
      <c r="J77">
        <v>72</v>
      </c>
      <c r="K77" s="160">
        <v>47027</v>
      </c>
      <c r="L77" s="7">
        <f t="shared" si="100"/>
        <v>682114.98090359813</v>
      </c>
      <c r="M77" s="7">
        <f t="shared" si="78"/>
        <v>5440.6727465368012</v>
      </c>
      <c r="N77" s="7">
        <f t="shared" si="68"/>
        <v>751.13225282456369</v>
      </c>
      <c r="O77" s="65">
        <f t="shared" si="79"/>
        <v>1.3214175448770323E-2</v>
      </c>
      <c r="P77" s="7">
        <f t="shared" si="69"/>
        <v>4689.5404937122375</v>
      </c>
      <c r="Q77" s="65">
        <f t="shared" si="70"/>
        <v>8.2500000000000018E-2</v>
      </c>
      <c r="R77" s="7">
        <f t="shared" si="80"/>
        <v>42836.151349226406</v>
      </c>
      <c r="S77" s="7">
        <f t="shared" si="101"/>
        <v>348892.28640142345</v>
      </c>
      <c r="T77" s="7">
        <f t="shared" si="71"/>
        <v>681363.84865077352</v>
      </c>
      <c r="U77" s="7">
        <f t="shared" si="72"/>
        <v>391728.43775064987</v>
      </c>
      <c r="W77">
        <v>72</v>
      </c>
      <c r="X77" s="160">
        <v>47027</v>
      </c>
      <c r="Y77" s="7">
        <f t="shared" si="102"/>
        <v>680261.61948167719</v>
      </c>
      <c r="Z77" s="7">
        <f t="shared" si="103"/>
        <v>5313.9230440344518</v>
      </c>
      <c r="AA77" s="7">
        <f t="shared" si="104"/>
        <v>778.84558082327021</v>
      </c>
      <c r="AB77" s="65">
        <f t="shared" si="81"/>
        <v>1.3739047893074584E-2</v>
      </c>
      <c r="AC77" s="7">
        <f t="shared" si="82"/>
        <v>4535.0774632111816</v>
      </c>
      <c r="AD77" s="65">
        <f t="shared" si="83"/>
        <v>0.08</v>
      </c>
      <c r="AE77" s="7">
        <f t="shared" si="105"/>
        <v>44717.226099146166</v>
      </c>
      <c r="AF77" s="7">
        <f t="shared" si="106"/>
        <v>337885.23307133437</v>
      </c>
      <c r="AG77" s="7">
        <f t="shared" si="84"/>
        <v>679482.77390085394</v>
      </c>
      <c r="AH77" s="7">
        <f t="shared" si="73"/>
        <v>382602.45917048055</v>
      </c>
      <c r="AJ77">
        <v>72</v>
      </c>
      <c r="AK77" s="160">
        <v>47027</v>
      </c>
      <c r="AL77" s="7">
        <f t="shared" si="107"/>
        <v>678341.70685526321</v>
      </c>
      <c r="AM77" s="7">
        <f t="shared" si="108"/>
        <v>5188.2574823386012</v>
      </c>
      <c r="AN77" s="7">
        <f t="shared" si="109"/>
        <v>807.30062556502617</v>
      </c>
      <c r="AO77" s="65">
        <f t="shared" si="85"/>
        <v>1.4281308975812902E-2</v>
      </c>
      <c r="AP77" s="7">
        <f t="shared" si="86"/>
        <v>4380.9568567735751</v>
      </c>
      <c r="AQ77" s="65">
        <f t="shared" si="87"/>
        <v>7.7499999999999999E-2</v>
      </c>
      <c r="AR77" s="7">
        <f t="shared" si="110"/>
        <v>46665.593770301864</v>
      </c>
      <c r="AS77" s="7">
        <f t="shared" si="111"/>
        <v>326888.94495807745</v>
      </c>
      <c r="AT77" s="7">
        <f t="shared" si="88"/>
        <v>677534.40622969822</v>
      </c>
      <c r="AU77" s="7">
        <f t="shared" si="74"/>
        <v>373554.5387283793</v>
      </c>
      <c r="AW77">
        <v>72</v>
      </c>
      <c r="AX77" s="160">
        <v>47027</v>
      </c>
      <c r="AY77" s="7">
        <f t="shared" si="112"/>
        <v>676353.89058238163</v>
      </c>
      <c r="AZ77" s="7">
        <f t="shared" si="113"/>
        <v>5063.7114709392154</v>
      </c>
      <c r="BA77" s="7">
        <f t="shared" si="114"/>
        <v>836.49965479933053</v>
      </c>
      <c r="BB77" s="65">
        <f t="shared" si="89"/>
        <v>1.4841336757815711E-2</v>
      </c>
      <c r="BC77" s="7">
        <f t="shared" si="90"/>
        <v>4227.2118161398848</v>
      </c>
      <c r="BD77" s="65">
        <f t="shared" si="91"/>
        <v>7.4999999999999997E-2</v>
      </c>
      <c r="BE77" s="7">
        <f t="shared" si="115"/>
        <v>48682.60907241825</v>
      </c>
      <c r="BF77" s="7">
        <f t="shared" si="116"/>
        <v>315904.61683520529</v>
      </c>
      <c r="BG77" s="7">
        <f t="shared" si="92"/>
        <v>675517.39092758228</v>
      </c>
      <c r="BH77" s="7">
        <f t="shared" si="75"/>
        <v>364587.22590762354</v>
      </c>
      <c r="BJ77">
        <v>72</v>
      </c>
      <c r="BK77" s="160">
        <v>47027</v>
      </c>
      <c r="BL77" s="7">
        <f t="shared" si="117"/>
        <v>674296.86045005883</v>
      </c>
      <c r="BM77" s="7">
        <f t="shared" si="118"/>
        <v>4940.32062016694</v>
      </c>
      <c r="BN77" s="7">
        <f t="shared" si="119"/>
        <v>866.4437549478348</v>
      </c>
      <c r="BO77" s="65">
        <f t="shared" si="93"/>
        <v>1.5419506851083859E-2</v>
      </c>
      <c r="BP77" s="7">
        <f t="shared" si="94"/>
        <v>4073.8768652191052</v>
      </c>
      <c r="BQ77" s="65">
        <f t="shared" si="95"/>
        <v>7.2499999999999995E-2</v>
      </c>
      <c r="BR77" s="7">
        <f t="shared" si="120"/>
        <v>50769.583304888314</v>
      </c>
      <c r="BS77" s="7">
        <f t="shared" si="121"/>
        <v>304933.50134713133</v>
      </c>
      <c r="BT77" s="7">
        <f t="shared" si="96"/>
        <v>673430.41669511097</v>
      </c>
      <c r="BU77" s="7">
        <f t="shared" si="76"/>
        <v>355703.08465201966</v>
      </c>
      <c r="BW77">
        <v>72</v>
      </c>
      <c r="BX77" s="160">
        <v>47027</v>
      </c>
      <c r="BY77" s="7">
        <f t="shared" si="122"/>
        <v>672169.35369598866</v>
      </c>
      <c r="BZ77" s="7">
        <f t="shared" si="123"/>
        <v>4818.1206700876401</v>
      </c>
      <c r="CA77" s="7">
        <f t="shared" si="124"/>
        <v>897.13277352770592</v>
      </c>
      <c r="CB77" s="65">
        <f t="shared" si="97"/>
        <v>1.601619178728814E-2</v>
      </c>
      <c r="CC77" s="7">
        <f t="shared" si="98"/>
        <v>3920.9878965599341</v>
      </c>
      <c r="CD77" s="65">
        <f t="shared" si="125"/>
        <v>7.0000000000000007E-2</v>
      </c>
      <c r="CE77" s="7">
        <f t="shared" si="126"/>
        <v>52927.779077539737</v>
      </c>
      <c r="CF77" s="7">
        <f t="shared" si="127"/>
        <v>293976.9091687703</v>
      </c>
      <c r="CG77" s="7">
        <f t="shared" si="99"/>
        <v>671272.2209224609</v>
      </c>
      <c r="CH77" s="7">
        <f t="shared" si="77"/>
        <v>346904.68824631005</v>
      </c>
    </row>
    <row r="78" spans="10:86" x14ac:dyDescent="0.3">
      <c r="J78">
        <v>73</v>
      </c>
      <c r="K78" s="160">
        <v>47058</v>
      </c>
      <c r="L78" s="7">
        <f t="shared" si="100"/>
        <v>681363.84865077352</v>
      </c>
      <c r="M78" s="7">
        <f t="shared" si="78"/>
        <v>5440.6727465368012</v>
      </c>
      <c r="N78" s="7">
        <f t="shared" si="68"/>
        <v>756.29628706273343</v>
      </c>
      <c r="O78" s="65">
        <f t="shared" si="79"/>
        <v>1.3319690298691487E-2</v>
      </c>
      <c r="P78" s="7">
        <f t="shared" si="69"/>
        <v>4684.3764594740678</v>
      </c>
      <c r="Q78" s="65">
        <f t="shared" si="70"/>
        <v>8.2500000000000004E-2</v>
      </c>
      <c r="R78" s="7">
        <f t="shared" si="80"/>
        <v>43592.447636289136</v>
      </c>
      <c r="S78" s="7">
        <f t="shared" si="101"/>
        <v>353576.66286089754</v>
      </c>
      <c r="T78" s="7">
        <f t="shared" si="71"/>
        <v>680607.55236371083</v>
      </c>
      <c r="U78" s="7">
        <f t="shared" si="72"/>
        <v>397169.11049718666</v>
      </c>
      <c r="W78">
        <v>73</v>
      </c>
      <c r="X78" s="160">
        <v>47058</v>
      </c>
      <c r="Y78" s="7">
        <f t="shared" si="102"/>
        <v>679482.77390085394</v>
      </c>
      <c r="Z78" s="7">
        <f t="shared" si="103"/>
        <v>5313.9230440344518</v>
      </c>
      <c r="AA78" s="7">
        <f t="shared" si="104"/>
        <v>784.03788469542542</v>
      </c>
      <c r="AB78" s="65">
        <f t="shared" si="81"/>
        <v>1.384649468349573E-2</v>
      </c>
      <c r="AC78" s="7">
        <f t="shared" si="82"/>
        <v>4529.8851593390264</v>
      </c>
      <c r="AD78" s="65">
        <f t="shared" si="83"/>
        <v>0.08</v>
      </c>
      <c r="AE78" s="7">
        <f t="shared" si="105"/>
        <v>45501.263983841593</v>
      </c>
      <c r="AF78" s="7">
        <f t="shared" si="106"/>
        <v>342415.11823067337</v>
      </c>
      <c r="AG78" s="7">
        <f t="shared" si="84"/>
        <v>678698.73601615848</v>
      </c>
      <c r="AH78" s="7">
        <f t="shared" si="73"/>
        <v>387916.38221451495</v>
      </c>
      <c r="AJ78">
        <v>73</v>
      </c>
      <c r="AK78" s="160">
        <v>47058</v>
      </c>
      <c r="AL78" s="7">
        <f t="shared" si="107"/>
        <v>677534.40622969822</v>
      </c>
      <c r="AM78" s="7">
        <f t="shared" si="108"/>
        <v>5188.2574823386012</v>
      </c>
      <c r="AN78" s="7">
        <f t="shared" si="109"/>
        <v>812.51444210513364</v>
      </c>
      <c r="AO78" s="65">
        <f t="shared" si="85"/>
        <v>1.4390668895353623E-2</v>
      </c>
      <c r="AP78" s="7">
        <f t="shared" si="86"/>
        <v>4375.7430402334676</v>
      </c>
      <c r="AQ78" s="65">
        <f t="shared" si="87"/>
        <v>7.7499999999999999E-2</v>
      </c>
      <c r="AR78" s="7">
        <f t="shared" si="110"/>
        <v>47478.108212406994</v>
      </c>
      <c r="AS78" s="7">
        <f t="shared" si="111"/>
        <v>331264.6879983109</v>
      </c>
      <c r="AT78" s="7">
        <f t="shared" si="88"/>
        <v>676721.89178759314</v>
      </c>
      <c r="AU78" s="7">
        <f t="shared" si="74"/>
        <v>378742.79621071788</v>
      </c>
      <c r="AW78">
        <v>73</v>
      </c>
      <c r="AX78" s="160">
        <v>47058</v>
      </c>
      <c r="AY78" s="7">
        <f t="shared" si="112"/>
        <v>675517.39092758228</v>
      </c>
      <c r="AZ78" s="7">
        <f t="shared" si="113"/>
        <v>5063.7114709392154</v>
      </c>
      <c r="BA78" s="7">
        <f t="shared" si="114"/>
        <v>841.72777764182683</v>
      </c>
      <c r="BB78" s="65">
        <f t="shared" si="89"/>
        <v>1.4952588145557831E-2</v>
      </c>
      <c r="BC78" s="7">
        <f t="shared" si="90"/>
        <v>4221.9836932973885</v>
      </c>
      <c r="BD78" s="65">
        <f t="shared" si="91"/>
        <v>7.4999999999999983E-2</v>
      </c>
      <c r="BE78" s="7">
        <f t="shared" si="115"/>
        <v>49524.336850060077</v>
      </c>
      <c r="BF78" s="7">
        <f t="shared" si="116"/>
        <v>320126.60052850266</v>
      </c>
      <c r="BG78" s="7">
        <f t="shared" si="92"/>
        <v>674675.66314994043</v>
      </c>
      <c r="BH78" s="7">
        <f t="shared" si="75"/>
        <v>369650.93737856275</v>
      </c>
      <c r="BJ78">
        <v>73</v>
      </c>
      <c r="BK78" s="160">
        <v>47058</v>
      </c>
      <c r="BL78" s="7">
        <f t="shared" si="117"/>
        <v>673430.41669511097</v>
      </c>
      <c r="BM78" s="7">
        <f t="shared" si="118"/>
        <v>4940.32062016694</v>
      </c>
      <c r="BN78" s="7">
        <f t="shared" si="119"/>
        <v>871.67851930064444</v>
      </c>
      <c r="BO78" s="65">
        <f t="shared" si="93"/>
        <v>1.5532625156644001E-2</v>
      </c>
      <c r="BP78" s="7">
        <f t="shared" si="94"/>
        <v>4068.6421008662956</v>
      </c>
      <c r="BQ78" s="65">
        <f t="shared" si="95"/>
        <v>7.2499999999999995E-2</v>
      </c>
      <c r="BR78" s="7">
        <f t="shared" si="120"/>
        <v>51641.261824188958</v>
      </c>
      <c r="BS78" s="7">
        <f t="shared" si="121"/>
        <v>309002.14344799763</v>
      </c>
      <c r="BT78" s="7">
        <f t="shared" si="96"/>
        <v>672558.73817581031</v>
      </c>
      <c r="BU78" s="7">
        <f t="shared" si="76"/>
        <v>360643.40527218662</v>
      </c>
      <c r="BW78">
        <v>73</v>
      </c>
      <c r="BX78" s="160">
        <v>47058</v>
      </c>
      <c r="BY78" s="7">
        <f t="shared" si="122"/>
        <v>671272.2209224609</v>
      </c>
      <c r="BZ78" s="7">
        <f t="shared" si="123"/>
        <v>4818.1206700876401</v>
      </c>
      <c r="CA78" s="7">
        <f t="shared" si="124"/>
        <v>902.36604803995124</v>
      </c>
      <c r="CB78" s="65">
        <f t="shared" si="97"/>
        <v>1.6131149538109981E-2</v>
      </c>
      <c r="CC78" s="7">
        <f t="shared" si="98"/>
        <v>3915.7546220476888</v>
      </c>
      <c r="CD78" s="65">
        <f t="shared" si="125"/>
        <v>7.0000000000000007E-2</v>
      </c>
      <c r="CE78" s="7">
        <f t="shared" si="126"/>
        <v>53830.145125579686</v>
      </c>
      <c r="CF78" s="7">
        <f t="shared" si="127"/>
        <v>297892.66379081801</v>
      </c>
      <c r="CG78" s="7">
        <f t="shared" si="99"/>
        <v>670369.85487442091</v>
      </c>
      <c r="CH78" s="7">
        <f t="shared" si="77"/>
        <v>351722.80891639768</v>
      </c>
    </row>
    <row r="79" spans="10:86" x14ac:dyDescent="0.3">
      <c r="J79">
        <v>74</v>
      </c>
      <c r="K79" s="160">
        <v>47088</v>
      </c>
      <c r="L79" s="7">
        <f t="shared" si="100"/>
        <v>680607.55236371083</v>
      </c>
      <c r="M79" s="7">
        <f t="shared" si="78"/>
        <v>5440.6727465368012</v>
      </c>
      <c r="N79" s="7">
        <f t="shared" si="68"/>
        <v>761.49582403628938</v>
      </c>
      <c r="O79" s="65">
        <f t="shared" si="79"/>
        <v>1.3426165867099034E-2</v>
      </c>
      <c r="P79" s="7">
        <f t="shared" si="69"/>
        <v>4679.1769225005119</v>
      </c>
      <c r="Q79" s="65">
        <f t="shared" si="70"/>
        <v>8.2500000000000004E-2</v>
      </c>
      <c r="R79" s="7">
        <f t="shared" si="80"/>
        <v>44353.943460325427</v>
      </c>
      <c r="S79" s="7">
        <f t="shared" si="101"/>
        <v>358255.83978339809</v>
      </c>
      <c r="T79" s="7">
        <f t="shared" si="71"/>
        <v>679846.05653967452</v>
      </c>
      <c r="U79" s="7">
        <f t="shared" si="72"/>
        <v>402609.7832437235</v>
      </c>
      <c r="W79">
        <v>74</v>
      </c>
      <c r="X79" s="160">
        <v>47088</v>
      </c>
      <c r="Y79" s="7">
        <f t="shared" si="102"/>
        <v>678698.73601615848</v>
      </c>
      <c r="Z79" s="7">
        <f t="shared" si="103"/>
        <v>5313.9230440344518</v>
      </c>
      <c r="AA79" s="7">
        <f t="shared" si="104"/>
        <v>789.26480392672784</v>
      </c>
      <c r="AB79" s="65">
        <f t="shared" si="81"/>
        <v>1.3954906860022862E-2</v>
      </c>
      <c r="AC79" s="7">
        <f t="shared" si="82"/>
        <v>4524.6582401077239</v>
      </c>
      <c r="AD79" s="65">
        <f t="shared" si="83"/>
        <v>8.0000000000000016E-2</v>
      </c>
      <c r="AE79" s="7">
        <f t="shared" si="105"/>
        <v>46290.528787768322</v>
      </c>
      <c r="AF79" s="7">
        <f t="shared" si="106"/>
        <v>346939.77647078107</v>
      </c>
      <c r="AG79" s="7">
        <f t="shared" si="84"/>
        <v>677909.47121223179</v>
      </c>
      <c r="AH79" s="7">
        <f t="shared" si="73"/>
        <v>393230.3052585494</v>
      </c>
      <c r="AJ79">
        <v>74</v>
      </c>
      <c r="AK79" s="160">
        <v>47088</v>
      </c>
      <c r="AL79" s="7">
        <f t="shared" si="107"/>
        <v>676721.89178759314</v>
      </c>
      <c r="AM79" s="7">
        <f t="shared" si="108"/>
        <v>5188.2574823386012</v>
      </c>
      <c r="AN79" s="7">
        <f t="shared" si="109"/>
        <v>817.76193121039523</v>
      </c>
      <c r="AO79" s="65">
        <f t="shared" si="85"/>
        <v>1.4500998554373434E-2</v>
      </c>
      <c r="AP79" s="7">
        <f t="shared" si="86"/>
        <v>4370.495551128206</v>
      </c>
      <c r="AQ79" s="65">
        <f t="shared" si="87"/>
        <v>7.7500000000000013E-2</v>
      </c>
      <c r="AR79" s="7">
        <f t="shared" si="110"/>
        <v>48295.870143617387</v>
      </c>
      <c r="AS79" s="7">
        <f t="shared" si="111"/>
        <v>335635.18354943913</v>
      </c>
      <c r="AT79" s="7">
        <f t="shared" si="88"/>
        <v>675904.12985638273</v>
      </c>
      <c r="AU79" s="7">
        <f t="shared" si="74"/>
        <v>383931.05369305651</v>
      </c>
      <c r="AW79">
        <v>74</v>
      </c>
      <c r="AX79" s="160">
        <v>47088</v>
      </c>
      <c r="AY79" s="7">
        <f t="shared" si="112"/>
        <v>674675.66314994043</v>
      </c>
      <c r="AZ79" s="7">
        <f t="shared" si="113"/>
        <v>5063.7114709392154</v>
      </c>
      <c r="BA79" s="7">
        <f t="shared" si="114"/>
        <v>846.98857625208802</v>
      </c>
      <c r="BB79" s="65">
        <f t="shared" si="89"/>
        <v>1.5064813317219407E-2</v>
      </c>
      <c r="BC79" s="7">
        <f t="shared" si="90"/>
        <v>4216.7228946871273</v>
      </c>
      <c r="BD79" s="65">
        <f t="shared" si="91"/>
        <v>7.4999999999999997E-2</v>
      </c>
      <c r="BE79" s="7">
        <f t="shared" si="115"/>
        <v>50371.325426312163</v>
      </c>
      <c r="BF79" s="7">
        <f t="shared" si="116"/>
        <v>324343.32342318981</v>
      </c>
      <c r="BG79" s="7">
        <f t="shared" si="92"/>
        <v>673828.6745736883</v>
      </c>
      <c r="BH79" s="7">
        <f t="shared" si="75"/>
        <v>374714.64884950197</v>
      </c>
      <c r="BJ79">
        <v>74</v>
      </c>
      <c r="BK79" s="160">
        <v>47088</v>
      </c>
      <c r="BL79" s="7">
        <f t="shared" si="117"/>
        <v>672558.73817581031</v>
      </c>
      <c r="BM79" s="7">
        <f t="shared" si="118"/>
        <v>4940.32062016694</v>
      </c>
      <c r="BN79" s="7">
        <f t="shared" si="119"/>
        <v>876.94491035475266</v>
      </c>
      <c r="BO79" s="65">
        <f t="shared" si="93"/>
        <v>1.5646720987968453E-2</v>
      </c>
      <c r="BP79" s="7">
        <f t="shared" si="94"/>
        <v>4063.3757098121873</v>
      </c>
      <c r="BQ79" s="65">
        <f t="shared" si="95"/>
        <v>7.2499999999999995E-2</v>
      </c>
      <c r="BR79" s="7">
        <f t="shared" si="120"/>
        <v>52518.20673454371</v>
      </c>
      <c r="BS79" s="7">
        <f t="shared" si="121"/>
        <v>313065.51915780985</v>
      </c>
      <c r="BT79" s="7">
        <f t="shared" si="96"/>
        <v>671681.79326545552</v>
      </c>
      <c r="BU79" s="7">
        <f t="shared" si="76"/>
        <v>365583.72589235357</v>
      </c>
      <c r="BW79">
        <v>74</v>
      </c>
      <c r="BX79" s="160">
        <v>47088</v>
      </c>
      <c r="BY79" s="7">
        <f t="shared" si="122"/>
        <v>670369.85487442091</v>
      </c>
      <c r="BZ79" s="7">
        <f t="shared" si="123"/>
        <v>4818.1206700876401</v>
      </c>
      <c r="CA79" s="7">
        <f t="shared" si="124"/>
        <v>907.62984998685124</v>
      </c>
      <c r="CB79" s="65">
        <f t="shared" si="97"/>
        <v>1.6247088261274086E-2</v>
      </c>
      <c r="CC79" s="7">
        <f t="shared" si="98"/>
        <v>3910.4908201007888</v>
      </c>
      <c r="CD79" s="65">
        <f t="shared" si="125"/>
        <v>7.0000000000000007E-2</v>
      </c>
      <c r="CE79" s="7">
        <f t="shared" si="126"/>
        <v>54737.774975566535</v>
      </c>
      <c r="CF79" s="7">
        <f t="shared" si="127"/>
        <v>301803.15461091878</v>
      </c>
      <c r="CG79" s="7">
        <f t="shared" si="99"/>
        <v>669462.22502443404</v>
      </c>
      <c r="CH79" s="7">
        <f t="shared" si="77"/>
        <v>356540.92958648532</v>
      </c>
    </row>
    <row r="80" spans="10:86" x14ac:dyDescent="0.3">
      <c r="J80">
        <v>75</v>
      </c>
      <c r="K80" s="160">
        <v>47119</v>
      </c>
      <c r="L80" s="7">
        <f t="shared" si="100"/>
        <v>679846.05653967452</v>
      </c>
      <c r="M80" s="7">
        <f t="shared" si="78"/>
        <v>5440.6727465368012</v>
      </c>
      <c r="N80" s="7">
        <f t="shared" si="68"/>
        <v>766.7311078265393</v>
      </c>
      <c r="O80" s="65">
        <f t="shared" si="79"/>
        <v>1.353361280162332E-2</v>
      </c>
      <c r="P80" s="7">
        <f t="shared" si="69"/>
        <v>4673.9416387102619</v>
      </c>
      <c r="Q80" s="65">
        <f t="shared" si="70"/>
        <v>8.249999999999999E-2</v>
      </c>
      <c r="R80" s="7">
        <f t="shared" si="80"/>
        <v>45120.674568151968</v>
      </c>
      <c r="S80" s="7">
        <f t="shared" si="101"/>
        <v>362929.78142210835</v>
      </c>
      <c r="T80" s="7">
        <f t="shared" si="71"/>
        <v>679079.32543184794</v>
      </c>
      <c r="U80" s="7">
        <f t="shared" si="72"/>
        <v>408050.45599026035</v>
      </c>
      <c r="W80">
        <v>75</v>
      </c>
      <c r="X80" s="160">
        <v>47119</v>
      </c>
      <c r="Y80" s="7">
        <f t="shared" si="102"/>
        <v>677909.47121223179</v>
      </c>
      <c r="Z80" s="7">
        <f t="shared" si="103"/>
        <v>5313.9230440344518</v>
      </c>
      <c r="AA80" s="7">
        <f t="shared" si="104"/>
        <v>794.52656928623946</v>
      </c>
      <c r="AB80" s="65">
        <f t="shared" si="81"/>
        <v>1.4064295066398303E-2</v>
      </c>
      <c r="AC80" s="7">
        <f t="shared" si="82"/>
        <v>4519.3964747482123</v>
      </c>
      <c r="AD80" s="65">
        <f t="shared" si="83"/>
        <v>0.08</v>
      </c>
      <c r="AE80" s="7">
        <f t="shared" si="105"/>
        <v>47085.05535705456</v>
      </c>
      <c r="AF80" s="7">
        <f t="shared" si="106"/>
        <v>351459.17294552928</v>
      </c>
      <c r="AG80" s="7">
        <f t="shared" si="84"/>
        <v>677114.94464294554</v>
      </c>
      <c r="AH80" s="7">
        <f t="shared" si="73"/>
        <v>398544.22830258386</v>
      </c>
      <c r="AJ80">
        <v>75</v>
      </c>
      <c r="AK80" s="160">
        <v>47119</v>
      </c>
      <c r="AL80" s="7">
        <f t="shared" si="107"/>
        <v>675904.12985638273</v>
      </c>
      <c r="AM80" s="7">
        <f t="shared" si="108"/>
        <v>5188.2574823386012</v>
      </c>
      <c r="AN80" s="7">
        <f t="shared" si="109"/>
        <v>823.04331034946244</v>
      </c>
      <c r="AO80" s="65">
        <f t="shared" si="85"/>
        <v>1.4612308592184705E-2</v>
      </c>
      <c r="AP80" s="7">
        <f t="shared" si="86"/>
        <v>4365.2141719891388</v>
      </c>
      <c r="AQ80" s="65">
        <f t="shared" si="87"/>
        <v>7.7500000000000013E-2</v>
      </c>
      <c r="AR80" s="7">
        <f t="shared" si="110"/>
        <v>49118.913453966852</v>
      </c>
      <c r="AS80" s="7">
        <f t="shared" si="111"/>
        <v>340000.39772142825</v>
      </c>
      <c r="AT80" s="7">
        <f t="shared" si="88"/>
        <v>675081.08654603327</v>
      </c>
      <c r="AU80" s="7">
        <f t="shared" si="74"/>
        <v>389119.31117539509</v>
      </c>
      <c r="AW80">
        <v>75</v>
      </c>
      <c r="AX80" s="160">
        <v>47119</v>
      </c>
      <c r="AY80" s="7">
        <f t="shared" si="112"/>
        <v>673828.6745736883</v>
      </c>
      <c r="AZ80" s="7">
        <f t="shared" si="113"/>
        <v>5063.7114709392154</v>
      </c>
      <c r="BA80" s="7">
        <f t="shared" si="114"/>
        <v>852.2822548536642</v>
      </c>
      <c r="BB80" s="65">
        <f t="shared" si="89"/>
        <v>1.5178022907253893E-2</v>
      </c>
      <c r="BC80" s="7">
        <f t="shared" si="90"/>
        <v>4211.4292160855512</v>
      </c>
      <c r="BD80" s="65">
        <f t="shared" si="91"/>
        <v>7.4999999999999983E-2</v>
      </c>
      <c r="BE80" s="7">
        <f t="shared" si="115"/>
        <v>51223.607681165828</v>
      </c>
      <c r="BF80" s="7">
        <f t="shared" si="116"/>
        <v>328554.75263927534</v>
      </c>
      <c r="BG80" s="7">
        <f t="shared" si="92"/>
        <v>672976.39231883467</v>
      </c>
      <c r="BH80" s="7">
        <f t="shared" si="75"/>
        <v>379778.36032044119</v>
      </c>
      <c r="BJ80">
        <v>75</v>
      </c>
      <c r="BK80" s="160">
        <v>47119</v>
      </c>
      <c r="BL80" s="7">
        <f t="shared" si="117"/>
        <v>671681.79326545552</v>
      </c>
      <c r="BM80" s="7">
        <f t="shared" si="118"/>
        <v>4940.32062016694</v>
      </c>
      <c r="BN80" s="7">
        <f t="shared" si="119"/>
        <v>882.24311918814647</v>
      </c>
      <c r="BO80" s="65">
        <f t="shared" si="93"/>
        <v>1.5761804974329115E-2</v>
      </c>
      <c r="BP80" s="7">
        <f t="shared" si="94"/>
        <v>4058.0775009787935</v>
      </c>
      <c r="BQ80" s="65">
        <f t="shared" si="95"/>
        <v>7.2499999999999995E-2</v>
      </c>
      <c r="BR80" s="7">
        <f t="shared" si="120"/>
        <v>53400.449853731858</v>
      </c>
      <c r="BS80" s="7">
        <f t="shared" si="121"/>
        <v>317123.59665878862</v>
      </c>
      <c r="BT80" s="7">
        <f t="shared" si="96"/>
        <v>670799.5501462674</v>
      </c>
      <c r="BU80" s="7">
        <f t="shared" si="76"/>
        <v>370524.04651252046</v>
      </c>
      <c r="BW80">
        <v>75</v>
      </c>
      <c r="BX80" s="160">
        <v>47119</v>
      </c>
      <c r="BY80" s="7">
        <f t="shared" si="122"/>
        <v>669462.22502443404</v>
      </c>
      <c r="BZ80" s="7">
        <f t="shared" si="123"/>
        <v>4818.1206700876401</v>
      </c>
      <c r="CA80" s="7">
        <f t="shared" si="124"/>
        <v>912.92435744510794</v>
      </c>
      <c r="CB80" s="65">
        <f t="shared" si="97"/>
        <v>1.636401858064726E-2</v>
      </c>
      <c r="CC80" s="7">
        <f t="shared" si="98"/>
        <v>3905.1963126425321</v>
      </c>
      <c r="CD80" s="65">
        <f t="shared" si="125"/>
        <v>7.0000000000000007E-2</v>
      </c>
      <c r="CE80" s="7">
        <f t="shared" si="126"/>
        <v>55650.699333011646</v>
      </c>
      <c r="CF80" s="7">
        <f t="shared" si="127"/>
        <v>305708.35092356132</v>
      </c>
      <c r="CG80" s="7">
        <f t="shared" si="99"/>
        <v>668549.30066698894</v>
      </c>
      <c r="CH80" s="7">
        <f t="shared" si="77"/>
        <v>361359.05025657295</v>
      </c>
    </row>
    <row r="81" spans="10:86" x14ac:dyDescent="0.3">
      <c r="J81">
        <v>76</v>
      </c>
      <c r="K81" s="160">
        <v>47150</v>
      </c>
      <c r="L81" s="7">
        <f t="shared" si="100"/>
        <v>679079.32543184794</v>
      </c>
      <c r="M81" s="7">
        <f t="shared" si="78"/>
        <v>5440.6727465368012</v>
      </c>
      <c r="N81" s="7">
        <f t="shared" si="68"/>
        <v>772.00238419284688</v>
      </c>
      <c r="O81" s="65">
        <f t="shared" si="79"/>
        <v>1.3642041899041581E-2</v>
      </c>
      <c r="P81" s="7">
        <f t="shared" si="69"/>
        <v>4668.6703623439544</v>
      </c>
      <c r="Q81" s="65">
        <f t="shared" si="70"/>
        <v>8.2500000000000004E-2</v>
      </c>
      <c r="R81" s="7">
        <f t="shared" si="80"/>
        <v>45892.676952344817</v>
      </c>
      <c r="S81" s="7">
        <f t="shared" si="101"/>
        <v>367598.45178445231</v>
      </c>
      <c r="T81" s="7">
        <f t="shared" si="71"/>
        <v>678307.32304765505</v>
      </c>
      <c r="U81" s="7">
        <f t="shared" si="72"/>
        <v>413491.12873679714</v>
      </c>
      <c r="W81">
        <v>76</v>
      </c>
      <c r="X81" s="160">
        <v>47150</v>
      </c>
      <c r="Y81" s="7">
        <f t="shared" si="102"/>
        <v>677114.94464294554</v>
      </c>
      <c r="Z81" s="7">
        <f t="shared" si="103"/>
        <v>5313.9230440344518</v>
      </c>
      <c r="AA81" s="7">
        <f t="shared" si="104"/>
        <v>799.82341308148079</v>
      </c>
      <c r="AB81" s="65">
        <f t="shared" si="81"/>
        <v>1.4174670095398498E-2</v>
      </c>
      <c r="AC81" s="7">
        <f t="shared" si="82"/>
        <v>4514.099630952971</v>
      </c>
      <c r="AD81" s="65">
        <f t="shared" si="83"/>
        <v>8.0000000000000016E-2</v>
      </c>
      <c r="AE81" s="7">
        <f t="shared" si="105"/>
        <v>47884.878770136042</v>
      </c>
      <c r="AF81" s="7">
        <f t="shared" si="106"/>
        <v>355973.27257648227</v>
      </c>
      <c r="AG81" s="7">
        <f t="shared" si="84"/>
        <v>676315.12122986407</v>
      </c>
      <c r="AH81" s="7">
        <f t="shared" si="73"/>
        <v>403858.15134661831</v>
      </c>
      <c r="AJ81">
        <v>76</v>
      </c>
      <c r="AK81" s="160">
        <v>47150</v>
      </c>
      <c r="AL81" s="7">
        <f t="shared" si="107"/>
        <v>675081.08654603327</v>
      </c>
      <c r="AM81" s="7">
        <f t="shared" si="108"/>
        <v>5188.2574823386012</v>
      </c>
      <c r="AN81" s="7">
        <f t="shared" si="109"/>
        <v>828.35879839546942</v>
      </c>
      <c r="AO81" s="65">
        <f t="shared" si="85"/>
        <v>1.4724609797030375E-2</v>
      </c>
      <c r="AP81" s="7">
        <f t="shared" si="86"/>
        <v>4359.8986839431318</v>
      </c>
      <c r="AQ81" s="65">
        <f t="shared" si="87"/>
        <v>7.7499999999999999E-2</v>
      </c>
      <c r="AR81" s="7">
        <f t="shared" si="110"/>
        <v>49947.272252362323</v>
      </c>
      <c r="AS81" s="7">
        <f t="shared" si="111"/>
        <v>344360.29640537139</v>
      </c>
      <c r="AT81" s="7">
        <f t="shared" si="88"/>
        <v>674252.72774763778</v>
      </c>
      <c r="AU81" s="7">
        <f t="shared" si="74"/>
        <v>394307.56865773373</v>
      </c>
      <c r="AW81">
        <v>76</v>
      </c>
      <c r="AX81" s="160">
        <v>47150</v>
      </c>
      <c r="AY81" s="7">
        <f t="shared" si="112"/>
        <v>672976.39231883467</v>
      </c>
      <c r="AZ81" s="7">
        <f t="shared" si="113"/>
        <v>5063.7114709392154</v>
      </c>
      <c r="BA81" s="7">
        <f t="shared" si="114"/>
        <v>857.60901894649942</v>
      </c>
      <c r="BB81" s="65">
        <f t="shared" si="89"/>
        <v>1.5292227698950694E-2</v>
      </c>
      <c r="BC81" s="7">
        <f t="shared" si="90"/>
        <v>4206.1024519927159</v>
      </c>
      <c r="BD81" s="65">
        <f t="shared" si="91"/>
        <v>7.4999999999999983E-2</v>
      </c>
      <c r="BE81" s="7">
        <f t="shared" si="115"/>
        <v>52081.216700112331</v>
      </c>
      <c r="BF81" s="7">
        <f t="shared" si="116"/>
        <v>332760.85509126808</v>
      </c>
      <c r="BG81" s="7">
        <f t="shared" si="92"/>
        <v>672118.78329988813</v>
      </c>
      <c r="BH81" s="7">
        <f t="shared" si="75"/>
        <v>384842.07179138041</v>
      </c>
      <c r="BJ81">
        <v>76</v>
      </c>
      <c r="BK81" s="160">
        <v>47150</v>
      </c>
      <c r="BL81" s="7">
        <f t="shared" si="117"/>
        <v>670799.5501462674</v>
      </c>
      <c r="BM81" s="7">
        <f t="shared" si="118"/>
        <v>4940.32062016694</v>
      </c>
      <c r="BN81" s="7">
        <f t="shared" si="119"/>
        <v>887.57333803324127</v>
      </c>
      <c r="BO81" s="65">
        <f t="shared" si="93"/>
        <v>1.5877887893747809E-2</v>
      </c>
      <c r="BP81" s="7">
        <f t="shared" si="94"/>
        <v>4052.7472821336987</v>
      </c>
      <c r="BQ81" s="65">
        <f t="shared" si="95"/>
        <v>7.2499999999999995E-2</v>
      </c>
      <c r="BR81" s="7">
        <f t="shared" si="120"/>
        <v>54288.023191765096</v>
      </c>
      <c r="BS81" s="7">
        <f t="shared" si="121"/>
        <v>321176.34394092229</v>
      </c>
      <c r="BT81" s="7">
        <f t="shared" si="96"/>
        <v>669911.97680823412</v>
      </c>
      <c r="BU81" s="7">
        <f t="shared" si="76"/>
        <v>375464.36713268736</v>
      </c>
      <c r="BW81">
        <v>76</v>
      </c>
      <c r="BX81" s="160">
        <v>47150</v>
      </c>
      <c r="BY81" s="7">
        <f t="shared" si="122"/>
        <v>668549.30066698894</v>
      </c>
      <c r="BZ81" s="7">
        <f t="shared" si="123"/>
        <v>4818.1206700876401</v>
      </c>
      <c r="CA81" s="7">
        <f t="shared" si="124"/>
        <v>918.24974953020455</v>
      </c>
      <c r="CB81" s="65">
        <f t="shared" si="97"/>
        <v>1.6481951268768325E-2</v>
      </c>
      <c r="CC81" s="7">
        <f t="shared" si="98"/>
        <v>3899.8709205574355</v>
      </c>
      <c r="CD81" s="65">
        <f t="shared" si="125"/>
        <v>7.0000000000000007E-2</v>
      </c>
      <c r="CE81" s="7">
        <f t="shared" si="126"/>
        <v>56568.949082541847</v>
      </c>
      <c r="CF81" s="7">
        <f t="shared" si="127"/>
        <v>309608.22184411873</v>
      </c>
      <c r="CG81" s="7">
        <f t="shared" si="99"/>
        <v>667631.05091745872</v>
      </c>
      <c r="CH81" s="7">
        <f t="shared" si="77"/>
        <v>366177.17092666059</v>
      </c>
    </row>
    <row r="82" spans="10:86" x14ac:dyDescent="0.3">
      <c r="J82">
        <v>77</v>
      </c>
      <c r="K82" s="160">
        <v>47178</v>
      </c>
      <c r="L82" s="7">
        <f t="shared" si="100"/>
        <v>678307.32304765505</v>
      </c>
      <c r="M82" s="7">
        <f t="shared" si="78"/>
        <v>5440.6727465368012</v>
      </c>
      <c r="N82" s="7">
        <f t="shared" si="68"/>
        <v>777.30990058417228</v>
      </c>
      <c r="O82" s="65">
        <f t="shared" si="79"/>
        <v>1.3751464107891903E-2</v>
      </c>
      <c r="P82" s="7">
        <f t="shared" si="69"/>
        <v>4663.362845952629</v>
      </c>
      <c r="Q82" s="65">
        <f t="shared" si="70"/>
        <v>8.2500000000000018E-2</v>
      </c>
      <c r="R82" s="7">
        <f t="shared" si="80"/>
        <v>46669.986852928989</v>
      </c>
      <c r="S82" s="7">
        <f t="shared" si="101"/>
        <v>372261.81463040493</v>
      </c>
      <c r="T82" s="7">
        <f t="shared" si="71"/>
        <v>677530.01314707089</v>
      </c>
      <c r="U82" s="7">
        <f t="shared" si="72"/>
        <v>418931.80148333393</v>
      </c>
      <c r="W82">
        <v>77</v>
      </c>
      <c r="X82" s="160">
        <v>47178</v>
      </c>
      <c r="Y82" s="7">
        <f t="shared" si="102"/>
        <v>676315.12122986407</v>
      </c>
      <c r="Z82" s="7">
        <f t="shared" si="103"/>
        <v>5313.9230440344518</v>
      </c>
      <c r="AA82" s="7">
        <f t="shared" si="104"/>
        <v>805.15556916869082</v>
      </c>
      <c r="AB82" s="65">
        <f t="shared" si="81"/>
        <v>1.4286042891447406E-2</v>
      </c>
      <c r="AC82" s="7">
        <f t="shared" si="82"/>
        <v>4508.767474865761</v>
      </c>
      <c r="AD82" s="65">
        <f t="shared" si="83"/>
        <v>0.08</v>
      </c>
      <c r="AE82" s="7">
        <f t="shared" si="105"/>
        <v>48690.03433930473</v>
      </c>
      <c r="AF82" s="7">
        <f t="shared" si="106"/>
        <v>360482.04005134804</v>
      </c>
      <c r="AG82" s="7">
        <f t="shared" si="84"/>
        <v>675509.96566069534</v>
      </c>
      <c r="AH82" s="7">
        <f t="shared" si="73"/>
        <v>409172.07439065276</v>
      </c>
      <c r="AJ82">
        <v>77</v>
      </c>
      <c r="AK82" s="160">
        <v>47178</v>
      </c>
      <c r="AL82" s="7">
        <f t="shared" si="107"/>
        <v>674252.72774763778</v>
      </c>
      <c r="AM82" s="7">
        <f t="shared" si="108"/>
        <v>5188.2574823386012</v>
      </c>
      <c r="AN82" s="7">
        <f t="shared" si="109"/>
        <v>833.70861563510698</v>
      </c>
      <c r="AO82" s="65">
        <f t="shared" si="85"/>
        <v>1.4837913108696851E-2</v>
      </c>
      <c r="AP82" s="7">
        <f t="shared" si="86"/>
        <v>4354.5488667034942</v>
      </c>
      <c r="AQ82" s="65">
        <f t="shared" si="87"/>
        <v>7.7499999999999999E-2</v>
      </c>
      <c r="AR82" s="7">
        <f t="shared" si="110"/>
        <v>50780.98086799743</v>
      </c>
      <c r="AS82" s="7">
        <f t="shared" si="111"/>
        <v>348714.84527207486</v>
      </c>
      <c r="AT82" s="7">
        <f t="shared" si="88"/>
        <v>673419.01913200272</v>
      </c>
      <c r="AU82" s="7">
        <f t="shared" si="74"/>
        <v>399495.82614007231</v>
      </c>
      <c r="AW82">
        <v>77</v>
      </c>
      <c r="AX82" s="160">
        <v>47178</v>
      </c>
      <c r="AY82" s="7">
        <f t="shared" si="112"/>
        <v>672118.78329988813</v>
      </c>
      <c r="AZ82" s="7">
        <f t="shared" si="113"/>
        <v>5063.7114709392154</v>
      </c>
      <c r="BA82" s="7">
        <f t="shared" si="114"/>
        <v>862.96907531491524</v>
      </c>
      <c r="BB82" s="65">
        <f t="shared" si="89"/>
        <v>1.5407438627047677E-2</v>
      </c>
      <c r="BC82" s="7">
        <f t="shared" si="90"/>
        <v>4200.7423956243001</v>
      </c>
      <c r="BD82" s="65">
        <f t="shared" si="91"/>
        <v>7.4999999999999983E-2</v>
      </c>
      <c r="BE82" s="7">
        <f t="shared" si="115"/>
        <v>52944.18577542725</v>
      </c>
      <c r="BF82" s="7">
        <f t="shared" si="116"/>
        <v>336961.59748689237</v>
      </c>
      <c r="BG82" s="7">
        <f t="shared" si="92"/>
        <v>671255.8142245732</v>
      </c>
      <c r="BH82" s="7">
        <f t="shared" si="75"/>
        <v>389905.78326231963</v>
      </c>
      <c r="BJ82">
        <v>77</v>
      </c>
      <c r="BK82" s="160">
        <v>47178</v>
      </c>
      <c r="BL82" s="7">
        <f t="shared" si="117"/>
        <v>669911.97680823412</v>
      </c>
      <c r="BM82" s="7">
        <f t="shared" si="118"/>
        <v>4940.32062016694</v>
      </c>
      <c r="BN82" s="7">
        <f t="shared" si="119"/>
        <v>892.93576028385905</v>
      </c>
      <c r="BO82" s="65">
        <f t="shared" si="93"/>
        <v>1.5994980675608374E-2</v>
      </c>
      <c r="BP82" s="7">
        <f t="shared" si="94"/>
        <v>4047.3848598830809</v>
      </c>
      <c r="BQ82" s="65">
        <f t="shared" si="95"/>
        <v>7.2499999999999995E-2</v>
      </c>
      <c r="BR82" s="7">
        <f t="shared" si="120"/>
        <v>55180.958952048954</v>
      </c>
      <c r="BS82" s="7">
        <f t="shared" si="121"/>
        <v>325223.7288008054</v>
      </c>
      <c r="BT82" s="7">
        <f t="shared" si="96"/>
        <v>669019.04104795028</v>
      </c>
      <c r="BU82" s="7">
        <f t="shared" si="76"/>
        <v>380404.68775285437</v>
      </c>
      <c r="BW82">
        <v>77</v>
      </c>
      <c r="BX82" s="160">
        <v>47178</v>
      </c>
      <c r="BY82" s="7">
        <f t="shared" si="122"/>
        <v>667631.05091745872</v>
      </c>
      <c r="BZ82" s="7">
        <f t="shared" si="123"/>
        <v>4818.1206700876401</v>
      </c>
      <c r="CA82" s="7">
        <f t="shared" si="124"/>
        <v>923.60620640246407</v>
      </c>
      <c r="CB82" s="65">
        <f t="shared" si="97"/>
        <v>1.6600897249459762E-2</v>
      </c>
      <c r="CC82" s="7">
        <f t="shared" si="98"/>
        <v>3894.514463685176</v>
      </c>
      <c r="CD82" s="65">
        <f t="shared" si="125"/>
        <v>7.0000000000000007E-2</v>
      </c>
      <c r="CE82" s="7">
        <f t="shared" si="126"/>
        <v>57492.555288944313</v>
      </c>
      <c r="CF82" s="7">
        <f t="shared" si="127"/>
        <v>313502.73630780389</v>
      </c>
      <c r="CG82" s="7">
        <f t="shared" si="99"/>
        <v>666707.44471105631</v>
      </c>
      <c r="CH82" s="7">
        <f t="shared" si="77"/>
        <v>370995.29159674823</v>
      </c>
    </row>
    <row r="83" spans="10:86" x14ac:dyDescent="0.3">
      <c r="J83">
        <v>78</v>
      </c>
      <c r="K83" s="160">
        <v>47209</v>
      </c>
      <c r="L83" s="7">
        <f t="shared" si="100"/>
        <v>677530.01314707089</v>
      </c>
      <c r="M83" s="7">
        <f t="shared" si="78"/>
        <v>5440.6727465368012</v>
      </c>
      <c r="N83" s="7">
        <f t="shared" si="68"/>
        <v>782.65390615068918</v>
      </c>
      <c r="O83" s="65">
        <f t="shared" si="79"/>
        <v>1.3861890531142552E-2</v>
      </c>
      <c r="P83" s="7">
        <f t="shared" si="69"/>
        <v>4658.0188403861121</v>
      </c>
      <c r="Q83" s="65">
        <f t="shared" si="70"/>
        <v>8.249999999999999E-2</v>
      </c>
      <c r="R83" s="7">
        <f t="shared" si="80"/>
        <v>47452.640759079681</v>
      </c>
      <c r="S83" s="7">
        <f t="shared" si="101"/>
        <v>376919.83347079105</v>
      </c>
      <c r="T83" s="7">
        <f t="shared" si="71"/>
        <v>676747.35924092017</v>
      </c>
      <c r="U83" s="7">
        <f t="shared" si="72"/>
        <v>424372.47422987071</v>
      </c>
      <c r="W83">
        <v>78</v>
      </c>
      <c r="X83" s="160">
        <v>47209</v>
      </c>
      <c r="Y83" s="7">
        <f t="shared" si="102"/>
        <v>675509.96566069534</v>
      </c>
      <c r="Z83" s="7">
        <f t="shared" si="103"/>
        <v>5313.9230440344518</v>
      </c>
      <c r="AA83" s="7">
        <f t="shared" si="104"/>
        <v>810.52327296314888</v>
      </c>
      <c r="AB83" s="65">
        <f t="shared" si="81"/>
        <v>1.4398424553285185E-2</v>
      </c>
      <c r="AC83" s="7">
        <f t="shared" si="82"/>
        <v>4503.3997710713029</v>
      </c>
      <c r="AD83" s="65">
        <f t="shared" si="83"/>
        <v>8.0000000000000016E-2</v>
      </c>
      <c r="AE83" s="7">
        <f t="shared" si="105"/>
        <v>49500.557612267876</v>
      </c>
      <c r="AF83" s="7">
        <f t="shared" si="106"/>
        <v>364985.43982241937</v>
      </c>
      <c r="AG83" s="7">
        <f t="shared" si="84"/>
        <v>674699.44238773221</v>
      </c>
      <c r="AH83" s="7">
        <f t="shared" si="73"/>
        <v>414485.99743468722</v>
      </c>
      <c r="AJ83">
        <v>78</v>
      </c>
      <c r="AK83" s="160">
        <v>47209</v>
      </c>
      <c r="AL83" s="7">
        <f t="shared" si="107"/>
        <v>673419.01913200272</v>
      </c>
      <c r="AM83" s="7">
        <f t="shared" si="108"/>
        <v>5188.2574823386012</v>
      </c>
      <c r="AN83" s="7">
        <f t="shared" si="109"/>
        <v>839.09298377775031</v>
      </c>
      <c r="AO83" s="65">
        <f t="shared" si="85"/>
        <v>1.4952229621182216E-2</v>
      </c>
      <c r="AP83" s="7">
        <f t="shared" si="86"/>
        <v>4349.1644985608509</v>
      </c>
      <c r="AQ83" s="65">
        <f t="shared" si="87"/>
        <v>7.7499999999999999E-2</v>
      </c>
      <c r="AR83" s="7">
        <f t="shared" si="110"/>
        <v>51620.073851775182</v>
      </c>
      <c r="AS83" s="7">
        <f t="shared" si="111"/>
        <v>353064.00977063569</v>
      </c>
      <c r="AT83" s="7">
        <f t="shared" si="88"/>
        <v>672579.92614822497</v>
      </c>
      <c r="AU83" s="7">
        <f t="shared" si="74"/>
        <v>404684.08362241089</v>
      </c>
      <c r="AW83">
        <v>78</v>
      </c>
      <c r="AX83" s="160">
        <v>47209</v>
      </c>
      <c r="AY83" s="7">
        <f t="shared" si="112"/>
        <v>671255.8142245732</v>
      </c>
      <c r="AZ83" s="7">
        <f t="shared" si="113"/>
        <v>5063.7114709392154</v>
      </c>
      <c r="BA83" s="7">
        <f t="shared" si="114"/>
        <v>868.3626320356334</v>
      </c>
      <c r="BB83" s="65">
        <f t="shared" si="89"/>
        <v>1.5523666780398867E-2</v>
      </c>
      <c r="BC83" s="7">
        <f t="shared" si="90"/>
        <v>4195.348838903582</v>
      </c>
      <c r="BD83" s="65">
        <f t="shared" si="91"/>
        <v>7.4999999999999997E-2</v>
      </c>
      <c r="BE83" s="7">
        <f t="shared" si="115"/>
        <v>53812.548407462884</v>
      </c>
      <c r="BF83" s="7">
        <f t="shared" si="116"/>
        <v>341156.94632579596</v>
      </c>
      <c r="BG83" s="7">
        <f t="shared" si="92"/>
        <v>670387.45159253757</v>
      </c>
      <c r="BH83" s="7">
        <f t="shared" si="75"/>
        <v>394969.49473325885</v>
      </c>
      <c r="BJ83">
        <v>78</v>
      </c>
      <c r="BK83" s="160">
        <v>47209</v>
      </c>
      <c r="BL83" s="7">
        <f t="shared" si="117"/>
        <v>669019.04104795028</v>
      </c>
      <c r="BM83" s="7">
        <f t="shared" si="118"/>
        <v>4940.32062016694</v>
      </c>
      <c r="BN83" s="7">
        <f t="shared" si="119"/>
        <v>898.33058050224054</v>
      </c>
      <c r="BO83" s="65">
        <f t="shared" si="93"/>
        <v>1.6113094403323956E-2</v>
      </c>
      <c r="BP83" s="7">
        <f t="shared" si="94"/>
        <v>4041.9900396646995</v>
      </c>
      <c r="BQ83" s="65">
        <f t="shared" si="95"/>
        <v>7.2499999999999995E-2</v>
      </c>
      <c r="BR83" s="7">
        <f t="shared" si="120"/>
        <v>56079.289532551193</v>
      </c>
      <c r="BS83" s="7">
        <f t="shared" si="121"/>
        <v>329265.71884047013</v>
      </c>
      <c r="BT83" s="7">
        <f t="shared" si="96"/>
        <v>668120.71046744799</v>
      </c>
      <c r="BU83" s="7">
        <f t="shared" si="76"/>
        <v>385345.00837302132</v>
      </c>
      <c r="BW83">
        <v>78</v>
      </c>
      <c r="BX83" s="160">
        <v>47209</v>
      </c>
      <c r="BY83" s="7">
        <f t="shared" si="122"/>
        <v>666707.44471105631</v>
      </c>
      <c r="BZ83" s="7">
        <f t="shared" si="123"/>
        <v>4818.1206700876401</v>
      </c>
      <c r="CA83" s="7">
        <f t="shared" si="124"/>
        <v>928.99390927314471</v>
      </c>
      <c r="CB83" s="65">
        <f t="shared" si="97"/>
        <v>1.6720867600494734E-2</v>
      </c>
      <c r="CC83" s="7">
        <f t="shared" si="98"/>
        <v>3889.1267608144954</v>
      </c>
      <c r="CD83" s="65">
        <f t="shared" si="125"/>
        <v>7.0000000000000007E-2</v>
      </c>
      <c r="CE83" s="7">
        <f t="shared" si="126"/>
        <v>58421.549198217457</v>
      </c>
      <c r="CF83" s="7">
        <f t="shared" si="127"/>
        <v>317391.8630686184</v>
      </c>
      <c r="CG83" s="7">
        <f t="shared" si="99"/>
        <v>665778.45080178312</v>
      </c>
      <c r="CH83" s="7">
        <f t="shared" si="77"/>
        <v>375813.41226683586</v>
      </c>
    </row>
    <row r="84" spans="10:86" x14ac:dyDescent="0.3">
      <c r="J84">
        <v>79</v>
      </c>
      <c r="K84" s="160">
        <v>47239</v>
      </c>
      <c r="L84" s="7">
        <f t="shared" si="100"/>
        <v>676747.35924092017</v>
      </c>
      <c r="M84" s="7">
        <f t="shared" si="78"/>
        <v>5440.6727465368012</v>
      </c>
      <c r="N84" s="7">
        <f t="shared" si="68"/>
        <v>788.03465175547535</v>
      </c>
      <c r="O84" s="65">
        <f t="shared" si="79"/>
        <v>1.3973332428917903E-2</v>
      </c>
      <c r="P84" s="7">
        <f t="shared" si="69"/>
        <v>4652.6380947813259</v>
      </c>
      <c r="Q84" s="65">
        <f t="shared" si="70"/>
        <v>8.2500000000000004E-2</v>
      </c>
      <c r="R84" s="7">
        <f t="shared" si="80"/>
        <v>48240.67541083516</v>
      </c>
      <c r="S84" s="7">
        <f t="shared" si="101"/>
        <v>381572.47156557237</v>
      </c>
      <c r="T84" s="7">
        <f t="shared" si="71"/>
        <v>675959.32458916469</v>
      </c>
      <c r="U84" s="7">
        <f t="shared" si="72"/>
        <v>429813.1469764075</v>
      </c>
      <c r="W84">
        <v>79</v>
      </c>
      <c r="X84" s="160">
        <v>47239</v>
      </c>
      <c r="Y84" s="7">
        <f t="shared" si="102"/>
        <v>674699.44238773221</v>
      </c>
      <c r="Z84" s="7">
        <f t="shared" si="103"/>
        <v>5313.9230440344518</v>
      </c>
      <c r="AA84" s="7">
        <f t="shared" si="104"/>
        <v>815.92676144957022</v>
      </c>
      <c r="AB84" s="65">
        <f t="shared" si="81"/>
        <v>1.4511826336693694E-2</v>
      </c>
      <c r="AC84" s="7">
        <f t="shared" si="82"/>
        <v>4497.9962825848816</v>
      </c>
      <c r="AD84" s="65">
        <f t="shared" si="83"/>
        <v>0.08</v>
      </c>
      <c r="AE84" s="7">
        <f t="shared" si="105"/>
        <v>50316.484373717445</v>
      </c>
      <c r="AF84" s="7">
        <f t="shared" si="106"/>
        <v>369483.43610500428</v>
      </c>
      <c r="AG84" s="7">
        <f t="shared" si="84"/>
        <v>673883.51562628266</v>
      </c>
      <c r="AH84" s="7">
        <f t="shared" si="73"/>
        <v>419799.92047872173</v>
      </c>
      <c r="AJ84">
        <v>79</v>
      </c>
      <c r="AK84" s="160">
        <v>47239</v>
      </c>
      <c r="AL84" s="7">
        <f t="shared" si="107"/>
        <v>672579.92614822497</v>
      </c>
      <c r="AM84" s="7">
        <f t="shared" si="108"/>
        <v>5188.2574823386012</v>
      </c>
      <c r="AN84" s="7">
        <f t="shared" si="109"/>
        <v>844.51212596464848</v>
      </c>
      <c r="AO84" s="65">
        <f t="shared" si="85"/>
        <v>1.5067570585421235E-2</v>
      </c>
      <c r="AP84" s="7">
        <f t="shared" si="86"/>
        <v>4343.7453563739527</v>
      </c>
      <c r="AQ84" s="65">
        <f t="shared" si="87"/>
        <v>7.7499999999999999E-2</v>
      </c>
      <c r="AR84" s="7">
        <f t="shared" si="110"/>
        <v>52464.585977739829</v>
      </c>
      <c r="AS84" s="7">
        <f t="shared" si="111"/>
        <v>357407.75512700964</v>
      </c>
      <c r="AT84" s="7">
        <f t="shared" si="88"/>
        <v>671735.41402226035</v>
      </c>
      <c r="AU84" s="7">
        <f t="shared" si="74"/>
        <v>409872.34110474947</v>
      </c>
      <c r="AW84">
        <v>79</v>
      </c>
      <c r="AX84" s="160">
        <v>47239</v>
      </c>
      <c r="AY84" s="7">
        <f t="shared" si="112"/>
        <v>670387.45159253757</v>
      </c>
      <c r="AZ84" s="7">
        <f t="shared" si="113"/>
        <v>5063.7114709392154</v>
      </c>
      <c r="BA84" s="7">
        <f t="shared" si="114"/>
        <v>873.7898984858557</v>
      </c>
      <c r="BB84" s="65">
        <f t="shared" si="89"/>
        <v>1.5640923404699046E-2</v>
      </c>
      <c r="BC84" s="7">
        <f t="shared" si="90"/>
        <v>4189.9215724533597</v>
      </c>
      <c r="BD84" s="65">
        <f t="shared" si="91"/>
        <v>7.4999999999999997E-2</v>
      </c>
      <c r="BE84" s="7">
        <f t="shared" si="115"/>
        <v>54686.338305948739</v>
      </c>
      <c r="BF84" s="7">
        <f t="shared" si="116"/>
        <v>345346.8678982493</v>
      </c>
      <c r="BG84" s="7">
        <f t="shared" si="92"/>
        <v>669513.6616940517</v>
      </c>
      <c r="BH84" s="7">
        <f t="shared" si="75"/>
        <v>400033.20620419807</v>
      </c>
      <c r="BJ84">
        <v>79</v>
      </c>
      <c r="BK84" s="160">
        <v>47239</v>
      </c>
      <c r="BL84" s="7">
        <f t="shared" si="117"/>
        <v>668120.71046744799</v>
      </c>
      <c r="BM84" s="7">
        <f t="shared" si="118"/>
        <v>4940.32062016694</v>
      </c>
      <c r="BN84" s="7">
        <f t="shared" si="119"/>
        <v>903.75799442610833</v>
      </c>
      <c r="BO84" s="65">
        <f t="shared" si="93"/>
        <v>1.6232240317061226E-2</v>
      </c>
      <c r="BP84" s="7">
        <f t="shared" si="94"/>
        <v>4036.5626257408317</v>
      </c>
      <c r="BQ84" s="65">
        <f t="shared" si="95"/>
        <v>7.2499999999999995E-2</v>
      </c>
      <c r="BR84" s="7">
        <f t="shared" si="120"/>
        <v>56983.047526977301</v>
      </c>
      <c r="BS84" s="7">
        <f t="shared" si="121"/>
        <v>333302.28146621096</v>
      </c>
      <c r="BT84" s="7">
        <f t="shared" si="96"/>
        <v>667216.95247302193</v>
      </c>
      <c r="BU84" s="7">
        <f t="shared" si="76"/>
        <v>390285.32899318828</v>
      </c>
      <c r="BW84">
        <v>79</v>
      </c>
      <c r="BX84" s="160">
        <v>47239</v>
      </c>
      <c r="BY84" s="7">
        <f t="shared" si="122"/>
        <v>665778.45080178312</v>
      </c>
      <c r="BZ84" s="7">
        <f t="shared" si="123"/>
        <v>4818.1206700876401</v>
      </c>
      <c r="CA84" s="7">
        <f t="shared" si="124"/>
        <v>934.41304041057174</v>
      </c>
      <c r="CB84" s="65">
        <f t="shared" si="97"/>
        <v>1.684187355632092E-2</v>
      </c>
      <c r="CC84" s="7">
        <f t="shared" si="98"/>
        <v>3883.7076296770683</v>
      </c>
      <c r="CD84" s="65">
        <f t="shared" si="125"/>
        <v>7.0000000000000007E-2</v>
      </c>
      <c r="CE84" s="7">
        <f t="shared" si="126"/>
        <v>59355.962238628032</v>
      </c>
      <c r="CF84" s="7">
        <f t="shared" si="127"/>
        <v>321275.57069829549</v>
      </c>
      <c r="CG84" s="7">
        <f t="shared" si="99"/>
        <v>664844.03776137251</v>
      </c>
      <c r="CH84" s="7">
        <f t="shared" si="77"/>
        <v>380631.5329369235</v>
      </c>
    </row>
    <row r="85" spans="10:86" x14ac:dyDescent="0.3">
      <c r="J85">
        <v>80</v>
      </c>
      <c r="K85" s="160">
        <v>47270</v>
      </c>
      <c r="L85" s="7">
        <f t="shared" si="100"/>
        <v>675959.32458916469</v>
      </c>
      <c r="M85" s="7">
        <f t="shared" si="78"/>
        <v>5440.6727465368012</v>
      </c>
      <c r="N85" s="7">
        <f t="shared" si="68"/>
        <v>793.45238998629429</v>
      </c>
      <c r="O85" s="65">
        <f t="shared" si="79"/>
        <v>1.4085801221282768E-2</v>
      </c>
      <c r="P85" s="7">
        <f t="shared" si="69"/>
        <v>4647.2203565505069</v>
      </c>
      <c r="Q85" s="65">
        <f t="shared" si="70"/>
        <v>8.249999999999999E-2</v>
      </c>
      <c r="R85" s="7">
        <f t="shared" si="80"/>
        <v>49034.127800821458</v>
      </c>
      <c r="S85" s="7">
        <f t="shared" si="101"/>
        <v>386219.6919221229</v>
      </c>
      <c r="T85" s="7">
        <f t="shared" si="71"/>
        <v>675165.87219917844</v>
      </c>
      <c r="U85" s="7">
        <f t="shared" si="72"/>
        <v>435253.81972294435</v>
      </c>
      <c r="W85">
        <v>80</v>
      </c>
      <c r="X85" s="160">
        <v>47270</v>
      </c>
      <c r="Y85" s="7">
        <f t="shared" si="102"/>
        <v>673883.51562628266</v>
      </c>
      <c r="Z85" s="7">
        <f t="shared" si="103"/>
        <v>5313.9230440344518</v>
      </c>
      <c r="AA85" s="7">
        <f t="shared" si="104"/>
        <v>821.36627319256695</v>
      </c>
      <c r="AB85" s="65">
        <f t="shared" si="81"/>
        <v>1.4626259657280132E-2</v>
      </c>
      <c r="AC85" s="7">
        <f t="shared" si="82"/>
        <v>4492.5567708418848</v>
      </c>
      <c r="AD85" s="65">
        <f t="shared" si="83"/>
        <v>0.08</v>
      </c>
      <c r="AE85" s="7">
        <f t="shared" si="105"/>
        <v>51137.85064691001</v>
      </c>
      <c r="AF85" s="7">
        <f t="shared" si="106"/>
        <v>373975.99287584616</v>
      </c>
      <c r="AG85" s="7">
        <f t="shared" si="84"/>
        <v>673062.14935309009</v>
      </c>
      <c r="AH85" s="7">
        <f t="shared" si="73"/>
        <v>425113.84352275619</v>
      </c>
      <c r="AJ85">
        <v>80</v>
      </c>
      <c r="AK85" s="160">
        <v>47270</v>
      </c>
      <c r="AL85" s="7">
        <f t="shared" si="107"/>
        <v>671735.41402226035</v>
      </c>
      <c r="AM85" s="7">
        <f t="shared" si="108"/>
        <v>5188.2574823386012</v>
      </c>
      <c r="AN85" s="7">
        <f t="shared" si="109"/>
        <v>849.96626677816948</v>
      </c>
      <c r="AO85" s="65">
        <f t="shared" si="85"/>
        <v>1.5183947412068457E-2</v>
      </c>
      <c r="AP85" s="7">
        <f t="shared" si="86"/>
        <v>4338.2912155604317</v>
      </c>
      <c r="AQ85" s="65">
        <f t="shared" si="87"/>
        <v>7.7500000000000013E-2</v>
      </c>
      <c r="AR85" s="7">
        <f t="shared" si="110"/>
        <v>53314.552244517996</v>
      </c>
      <c r="AS85" s="7">
        <f t="shared" si="111"/>
        <v>361746.0463425701</v>
      </c>
      <c r="AT85" s="7">
        <f t="shared" si="88"/>
        <v>670885.44775548216</v>
      </c>
      <c r="AU85" s="7">
        <f t="shared" si="74"/>
        <v>415060.59858708811</v>
      </c>
      <c r="AW85">
        <v>80</v>
      </c>
      <c r="AX85" s="160">
        <v>47270</v>
      </c>
      <c r="AY85" s="7">
        <f t="shared" si="112"/>
        <v>669513.6616940517</v>
      </c>
      <c r="AZ85" s="7">
        <f t="shared" si="113"/>
        <v>5063.7114709392154</v>
      </c>
      <c r="BA85" s="7">
        <f t="shared" si="114"/>
        <v>879.25108535139225</v>
      </c>
      <c r="BB85" s="65">
        <f t="shared" si="89"/>
        <v>1.5759219905266422E-2</v>
      </c>
      <c r="BC85" s="7">
        <f t="shared" si="90"/>
        <v>4184.4603855878231</v>
      </c>
      <c r="BD85" s="65">
        <f t="shared" si="91"/>
        <v>7.5000000000000011E-2</v>
      </c>
      <c r="BE85" s="7">
        <f t="shared" si="115"/>
        <v>55565.589391300135</v>
      </c>
      <c r="BF85" s="7">
        <f t="shared" si="116"/>
        <v>349531.32828383712</v>
      </c>
      <c r="BG85" s="7">
        <f t="shared" si="92"/>
        <v>668634.41060870036</v>
      </c>
      <c r="BH85" s="7">
        <f t="shared" si="75"/>
        <v>405096.91767513729</v>
      </c>
      <c r="BJ85">
        <v>80</v>
      </c>
      <c r="BK85" s="160">
        <v>47270</v>
      </c>
      <c r="BL85" s="7">
        <f t="shared" si="117"/>
        <v>667216.95247302193</v>
      </c>
      <c r="BM85" s="7">
        <f t="shared" si="118"/>
        <v>4940.32062016694</v>
      </c>
      <c r="BN85" s="7">
        <f t="shared" si="119"/>
        <v>909.21819897576597</v>
      </c>
      <c r="BO85" s="65">
        <f t="shared" si="93"/>
        <v>1.6352429816522608E-2</v>
      </c>
      <c r="BP85" s="7">
        <f t="shared" si="94"/>
        <v>4031.102421191174</v>
      </c>
      <c r="BQ85" s="65">
        <f t="shared" si="95"/>
        <v>7.2499999999999995E-2</v>
      </c>
      <c r="BR85" s="7">
        <f t="shared" si="120"/>
        <v>57892.265725953068</v>
      </c>
      <c r="BS85" s="7">
        <f t="shared" si="121"/>
        <v>337333.38388740213</v>
      </c>
      <c r="BT85" s="7">
        <f t="shared" si="96"/>
        <v>666307.73427404615</v>
      </c>
      <c r="BU85" s="7">
        <f t="shared" si="76"/>
        <v>395225.64961335517</v>
      </c>
      <c r="BW85">
        <v>80</v>
      </c>
      <c r="BX85" s="160">
        <v>47270</v>
      </c>
      <c r="BY85" s="7">
        <f t="shared" si="122"/>
        <v>664844.03776137251</v>
      </c>
      <c r="BZ85" s="7">
        <f t="shared" si="123"/>
        <v>4818.1206700876401</v>
      </c>
      <c r="CA85" s="7">
        <f t="shared" si="124"/>
        <v>939.86378314630019</v>
      </c>
      <c r="CB85" s="65">
        <f t="shared" si="97"/>
        <v>1.6963926510842324E-2</v>
      </c>
      <c r="CC85" s="7">
        <f t="shared" si="98"/>
        <v>3878.2568869413399</v>
      </c>
      <c r="CD85" s="65">
        <f t="shared" si="125"/>
        <v>7.0000000000000007E-2</v>
      </c>
      <c r="CE85" s="7">
        <f t="shared" si="126"/>
        <v>60295.82602177433</v>
      </c>
      <c r="CF85" s="7">
        <f t="shared" si="127"/>
        <v>325153.82758523681</v>
      </c>
      <c r="CG85" s="7">
        <f t="shared" si="99"/>
        <v>663904.17397822626</v>
      </c>
      <c r="CH85" s="7">
        <f t="shared" si="77"/>
        <v>385449.65360701113</v>
      </c>
    </row>
    <row r="86" spans="10:86" x14ac:dyDescent="0.3">
      <c r="J86">
        <v>81</v>
      </c>
      <c r="K86" s="160">
        <v>47300</v>
      </c>
      <c r="L86" s="7">
        <f t="shared" si="100"/>
        <v>675165.87219917844</v>
      </c>
      <c r="M86" s="7">
        <f t="shared" si="78"/>
        <v>5440.6727465368012</v>
      </c>
      <c r="N86" s="7">
        <f t="shared" si="68"/>
        <v>798.90737516744957</v>
      </c>
      <c r="O86" s="65">
        <f t="shared" si="79"/>
        <v>1.4199308491086172E-2</v>
      </c>
      <c r="P86" s="7">
        <f t="shared" si="69"/>
        <v>4641.7653713693517</v>
      </c>
      <c r="Q86" s="65">
        <f t="shared" si="70"/>
        <v>8.2500000000000004E-2</v>
      </c>
      <c r="R86" s="7">
        <f t="shared" si="80"/>
        <v>49833.035175988909</v>
      </c>
      <c r="S86" s="7">
        <f t="shared" si="101"/>
        <v>390861.45729349228</v>
      </c>
      <c r="T86" s="7">
        <f t="shared" si="71"/>
        <v>674366.96482401097</v>
      </c>
      <c r="U86" s="7">
        <f t="shared" si="72"/>
        <v>440694.49246948119</v>
      </c>
      <c r="W86">
        <v>81</v>
      </c>
      <c r="X86" s="160">
        <v>47300</v>
      </c>
      <c r="Y86" s="7">
        <f t="shared" si="102"/>
        <v>673062.14935309009</v>
      </c>
      <c r="Z86" s="7">
        <f t="shared" si="103"/>
        <v>5313.9230440344518</v>
      </c>
      <c r="AA86" s="7">
        <f t="shared" si="104"/>
        <v>826.84204834718457</v>
      </c>
      <c r="AB86" s="65">
        <f t="shared" si="81"/>
        <v>1.4741736093320343E-2</v>
      </c>
      <c r="AC86" s="7">
        <f t="shared" si="82"/>
        <v>4487.0809956872672</v>
      </c>
      <c r="AD86" s="65">
        <f t="shared" si="83"/>
        <v>7.9999999999999988E-2</v>
      </c>
      <c r="AE86" s="7">
        <f t="shared" si="105"/>
        <v>51964.692695257196</v>
      </c>
      <c r="AF86" s="7">
        <f t="shared" si="106"/>
        <v>378463.07387153344</v>
      </c>
      <c r="AG86" s="7">
        <f t="shared" si="84"/>
        <v>672235.30730474286</v>
      </c>
      <c r="AH86" s="7">
        <f t="shared" si="73"/>
        <v>430427.76656679064</v>
      </c>
      <c r="AJ86">
        <v>81</v>
      </c>
      <c r="AK86" s="160">
        <v>47300</v>
      </c>
      <c r="AL86" s="7">
        <f t="shared" si="107"/>
        <v>670885.44775548216</v>
      </c>
      <c r="AM86" s="7">
        <f t="shared" si="108"/>
        <v>5188.2574823386012</v>
      </c>
      <c r="AN86" s="7">
        <f t="shared" si="109"/>
        <v>855.45563225111255</v>
      </c>
      <c r="AO86" s="65">
        <f t="shared" si="85"/>
        <v>1.5301371674341055E-2</v>
      </c>
      <c r="AP86" s="7">
        <f t="shared" si="86"/>
        <v>4332.8018500874887</v>
      </c>
      <c r="AQ86" s="65">
        <f t="shared" si="87"/>
        <v>7.7499999999999999E-2</v>
      </c>
      <c r="AR86" s="7">
        <f t="shared" si="110"/>
        <v>54170.007876769108</v>
      </c>
      <c r="AS86" s="7">
        <f t="shared" si="111"/>
        <v>366078.84819265758</v>
      </c>
      <c r="AT86" s="7">
        <f t="shared" si="88"/>
        <v>670029.99212323106</v>
      </c>
      <c r="AU86" s="7">
        <f t="shared" si="74"/>
        <v>420248.85606942669</v>
      </c>
      <c r="AW86">
        <v>81</v>
      </c>
      <c r="AX86" s="160">
        <v>47300</v>
      </c>
      <c r="AY86" s="7">
        <f t="shared" si="112"/>
        <v>668634.41060870036</v>
      </c>
      <c r="AZ86" s="7">
        <f t="shared" si="113"/>
        <v>5063.7114709392154</v>
      </c>
      <c r="BA86" s="7">
        <f t="shared" si="114"/>
        <v>884.74640463483865</v>
      </c>
      <c r="BB86" s="65">
        <f t="shared" si="89"/>
        <v>1.5878567849884923E-2</v>
      </c>
      <c r="BC86" s="7">
        <f t="shared" si="90"/>
        <v>4178.9650663043767</v>
      </c>
      <c r="BD86" s="65">
        <f t="shared" si="91"/>
        <v>7.4999999999999997E-2</v>
      </c>
      <c r="BE86" s="7">
        <f t="shared" si="115"/>
        <v>56450.335795934974</v>
      </c>
      <c r="BF86" s="7">
        <f t="shared" si="116"/>
        <v>353710.2933501415</v>
      </c>
      <c r="BG86" s="7">
        <f t="shared" si="92"/>
        <v>667749.66420406557</v>
      </c>
      <c r="BH86" s="7">
        <f t="shared" si="75"/>
        <v>410160.62914607645</v>
      </c>
      <c r="BJ86">
        <v>81</v>
      </c>
      <c r="BK86" s="160">
        <v>47300</v>
      </c>
      <c r="BL86" s="7">
        <f t="shared" si="117"/>
        <v>666307.73427404615</v>
      </c>
      <c r="BM86" s="7">
        <f t="shared" si="118"/>
        <v>4940.32062016694</v>
      </c>
      <c r="BN86" s="7">
        <f t="shared" si="119"/>
        <v>914.71139226124478</v>
      </c>
      <c r="BO86" s="65">
        <f t="shared" si="93"/>
        <v>1.6473674463788217E-2</v>
      </c>
      <c r="BP86" s="7">
        <f t="shared" si="94"/>
        <v>4025.6092279056952</v>
      </c>
      <c r="BQ86" s="65">
        <f t="shared" si="95"/>
        <v>7.2499999999999995E-2</v>
      </c>
      <c r="BR86" s="7">
        <f t="shared" si="120"/>
        <v>58806.977118214316</v>
      </c>
      <c r="BS86" s="7">
        <f t="shared" si="121"/>
        <v>341358.99311530782</v>
      </c>
      <c r="BT86" s="7">
        <f t="shared" si="96"/>
        <v>665393.02288178494</v>
      </c>
      <c r="BU86" s="7">
        <f t="shared" si="76"/>
        <v>400165.97023352212</v>
      </c>
      <c r="BW86">
        <v>81</v>
      </c>
      <c r="BX86" s="160">
        <v>47300</v>
      </c>
      <c r="BY86" s="7">
        <f t="shared" si="122"/>
        <v>663904.17397822626</v>
      </c>
      <c r="BZ86" s="7">
        <f t="shared" si="123"/>
        <v>4818.1206700876401</v>
      </c>
      <c r="CA86" s="7">
        <f t="shared" si="124"/>
        <v>945.34632188131991</v>
      </c>
      <c r="CB86" s="65">
        <f t="shared" si="97"/>
        <v>1.7087038020260868E-2</v>
      </c>
      <c r="CC86" s="7">
        <f t="shared" si="98"/>
        <v>3872.7743482063202</v>
      </c>
      <c r="CD86" s="65">
        <f t="shared" si="125"/>
        <v>7.0000000000000007E-2</v>
      </c>
      <c r="CE86" s="7">
        <f t="shared" si="126"/>
        <v>61241.172343655649</v>
      </c>
      <c r="CF86" s="7">
        <f t="shared" si="127"/>
        <v>329026.6019334431</v>
      </c>
      <c r="CG86" s="7">
        <f t="shared" si="99"/>
        <v>662958.82765634498</v>
      </c>
      <c r="CH86" s="7">
        <f t="shared" si="77"/>
        <v>390267.77427709877</v>
      </c>
    </row>
    <row r="87" spans="10:86" x14ac:dyDescent="0.3">
      <c r="J87">
        <v>82</v>
      </c>
      <c r="K87" s="160">
        <v>47331</v>
      </c>
      <c r="L87" s="7">
        <f t="shared" si="100"/>
        <v>674366.96482401097</v>
      </c>
      <c r="M87" s="7">
        <f t="shared" si="78"/>
        <v>5440.6727465368012</v>
      </c>
      <c r="N87" s="7">
        <f t="shared" si="68"/>
        <v>804.39986337172559</v>
      </c>
      <c r="O87" s="65">
        <f t="shared" si="79"/>
        <v>1.4313865986866349E-2</v>
      </c>
      <c r="P87" s="7">
        <f t="shared" si="69"/>
        <v>4636.2728831650757</v>
      </c>
      <c r="Q87" s="65">
        <f t="shared" si="70"/>
        <v>8.2500000000000004E-2</v>
      </c>
      <c r="R87" s="7">
        <f t="shared" si="80"/>
        <v>50637.435039360636</v>
      </c>
      <c r="S87" s="7">
        <f t="shared" si="101"/>
        <v>395497.73017665738</v>
      </c>
      <c r="T87" s="7">
        <f t="shared" si="71"/>
        <v>673562.56496063923</v>
      </c>
      <c r="U87" s="7">
        <f t="shared" si="72"/>
        <v>446135.16521601804</v>
      </c>
      <c r="W87">
        <v>82</v>
      </c>
      <c r="X87" s="160">
        <v>47331</v>
      </c>
      <c r="Y87" s="7">
        <f t="shared" si="102"/>
        <v>672235.30730474286</v>
      </c>
      <c r="Z87" s="7">
        <f t="shared" si="103"/>
        <v>5313.9230440344518</v>
      </c>
      <c r="AA87" s="7">
        <f t="shared" si="104"/>
        <v>832.35432866949941</v>
      </c>
      <c r="AB87" s="65">
        <f t="shared" si="81"/>
        <v>1.4858267388663124E-2</v>
      </c>
      <c r="AC87" s="7">
        <f t="shared" si="82"/>
        <v>4481.5687153649524</v>
      </c>
      <c r="AD87" s="65">
        <f t="shared" si="83"/>
        <v>7.9999999999999988E-2</v>
      </c>
      <c r="AE87" s="7">
        <f t="shared" si="105"/>
        <v>52797.047023926694</v>
      </c>
      <c r="AF87" s="7">
        <f t="shared" si="106"/>
        <v>382944.64258689841</v>
      </c>
      <c r="AG87" s="7">
        <f t="shared" si="84"/>
        <v>671402.95297607337</v>
      </c>
      <c r="AH87" s="7">
        <f t="shared" si="73"/>
        <v>435741.68961082509</v>
      </c>
      <c r="AJ87">
        <v>82</v>
      </c>
      <c r="AK87" s="160">
        <v>47331</v>
      </c>
      <c r="AL87" s="7">
        <f t="shared" si="107"/>
        <v>670029.99212323106</v>
      </c>
      <c r="AM87" s="7">
        <f t="shared" si="108"/>
        <v>5188.2574823386012</v>
      </c>
      <c r="AN87" s="7">
        <f t="shared" si="109"/>
        <v>860.98044987606772</v>
      </c>
      <c r="AO87" s="65">
        <f t="shared" si="85"/>
        <v>1.5419855110922568E-2</v>
      </c>
      <c r="AP87" s="7">
        <f t="shared" si="86"/>
        <v>4327.2770324625335</v>
      </c>
      <c r="AQ87" s="65">
        <f t="shared" si="87"/>
        <v>7.7499999999999986E-2</v>
      </c>
      <c r="AR87" s="7">
        <f t="shared" si="110"/>
        <v>55030.98832664518</v>
      </c>
      <c r="AS87" s="7">
        <f t="shared" si="111"/>
        <v>370406.12522512011</v>
      </c>
      <c r="AT87" s="7">
        <f t="shared" si="88"/>
        <v>669169.01167335501</v>
      </c>
      <c r="AU87" s="7">
        <f t="shared" si="74"/>
        <v>425437.11355176527</v>
      </c>
      <c r="AW87">
        <v>82</v>
      </c>
      <c r="AX87" s="160">
        <v>47331</v>
      </c>
      <c r="AY87" s="7">
        <f t="shared" si="112"/>
        <v>667749.66420406557</v>
      </c>
      <c r="AZ87" s="7">
        <f t="shared" si="113"/>
        <v>5063.7114709392154</v>
      </c>
      <c r="BA87" s="7">
        <f t="shared" si="114"/>
        <v>890.27606966380608</v>
      </c>
      <c r="BB87" s="65">
        <f t="shared" si="89"/>
        <v>1.5998978971707625E-2</v>
      </c>
      <c r="BC87" s="7">
        <f t="shared" si="90"/>
        <v>4173.4354012754093</v>
      </c>
      <c r="BD87" s="65">
        <f t="shared" si="91"/>
        <v>7.4999999999999997E-2</v>
      </c>
      <c r="BE87" s="7">
        <f t="shared" si="115"/>
        <v>57340.611865598781</v>
      </c>
      <c r="BF87" s="7">
        <f t="shared" si="116"/>
        <v>357883.7287514169</v>
      </c>
      <c r="BG87" s="7">
        <f t="shared" si="92"/>
        <v>666859.38813440176</v>
      </c>
      <c r="BH87" s="7">
        <f t="shared" si="75"/>
        <v>415224.34061701567</v>
      </c>
      <c r="BJ87">
        <v>82</v>
      </c>
      <c r="BK87" s="160">
        <v>47331</v>
      </c>
      <c r="BL87" s="7">
        <f t="shared" si="117"/>
        <v>665393.02288178494</v>
      </c>
      <c r="BM87" s="7">
        <f t="shared" si="118"/>
        <v>4940.32062016694</v>
      </c>
      <c r="BN87" s="7">
        <f t="shared" si="119"/>
        <v>920.23777358948928</v>
      </c>
      <c r="BO87" s="65">
        <f t="shared" si="93"/>
        <v>1.6595985986218802E-2</v>
      </c>
      <c r="BP87" s="7">
        <f t="shared" si="94"/>
        <v>4020.0828465774507</v>
      </c>
      <c r="BQ87" s="65">
        <f t="shared" si="95"/>
        <v>7.2499999999999995E-2</v>
      </c>
      <c r="BR87" s="7">
        <f t="shared" si="120"/>
        <v>59727.214891803807</v>
      </c>
      <c r="BS87" s="7">
        <f t="shared" si="121"/>
        <v>345379.07596188528</v>
      </c>
      <c r="BT87" s="7">
        <f t="shared" si="96"/>
        <v>664472.7851081955</v>
      </c>
      <c r="BU87" s="7">
        <f t="shared" si="76"/>
        <v>405106.29085368908</v>
      </c>
      <c r="BW87">
        <v>82</v>
      </c>
      <c r="BX87" s="160">
        <v>47331</v>
      </c>
      <c r="BY87" s="7">
        <f t="shared" si="122"/>
        <v>662958.82765634498</v>
      </c>
      <c r="BZ87" s="7">
        <f t="shared" si="123"/>
        <v>4818.1206700876401</v>
      </c>
      <c r="CA87" s="7">
        <f t="shared" si="124"/>
        <v>950.86084209229421</v>
      </c>
      <c r="CB87" s="65">
        <f t="shared" si="97"/>
        <v>1.721121980597904E-2</v>
      </c>
      <c r="CC87" s="7">
        <f t="shared" si="98"/>
        <v>3867.2598279953459</v>
      </c>
      <c r="CD87" s="65">
        <f t="shared" si="125"/>
        <v>7.0000000000000007E-2</v>
      </c>
      <c r="CE87" s="7">
        <f t="shared" si="126"/>
        <v>62192.033185747947</v>
      </c>
      <c r="CF87" s="7">
        <f t="shared" si="127"/>
        <v>332893.86176143843</v>
      </c>
      <c r="CG87" s="7">
        <f t="shared" si="99"/>
        <v>662007.96681425266</v>
      </c>
      <c r="CH87" s="7">
        <f t="shared" si="77"/>
        <v>395085.89494718635</v>
      </c>
    </row>
    <row r="88" spans="10:86" x14ac:dyDescent="0.3">
      <c r="J88">
        <v>83</v>
      </c>
      <c r="K88" s="160">
        <v>47362</v>
      </c>
      <c r="L88" s="7">
        <f t="shared" si="100"/>
        <v>673562.56496063923</v>
      </c>
      <c r="M88" s="7">
        <f t="shared" si="78"/>
        <v>5440.6727465368012</v>
      </c>
      <c r="N88" s="7">
        <f t="shared" si="68"/>
        <v>809.93011243240653</v>
      </c>
      <c r="O88" s="65">
        <f t="shared" si="79"/>
        <v>1.4429485625818344E-2</v>
      </c>
      <c r="P88" s="7">
        <f t="shared" si="69"/>
        <v>4630.7426341043947</v>
      </c>
      <c r="Q88" s="65">
        <f t="shared" si="70"/>
        <v>8.2500000000000004E-2</v>
      </c>
      <c r="R88" s="7">
        <f t="shared" si="80"/>
        <v>51447.365151793041</v>
      </c>
      <c r="S88" s="7">
        <f t="shared" si="101"/>
        <v>400128.47281076177</v>
      </c>
      <c r="T88" s="7">
        <f t="shared" si="71"/>
        <v>672752.63484820677</v>
      </c>
      <c r="U88" s="7">
        <f t="shared" si="72"/>
        <v>451575.83796255483</v>
      </c>
      <c r="W88">
        <v>83</v>
      </c>
      <c r="X88" s="160">
        <v>47362</v>
      </c>
      <c r="Y88" s="7">
        <f t="shared" si="102"/>
        <v>671402.95297607337</v>
      </c>
      <c r="Z88" s="7">
        <f t="shared" si="103"/>
        <v>5313.9230440344518</v>
      </c>
      <c r="AA88" s="7">
        <f t="shared" si="104"/>
        <v>837.90335752729607</v>
      </c>
      <c r="AB88" s="65">
        <f t="shared" si="81"/>
        <v>1.4975865455697325E-2</v>
      </c>
      <c r="AC88" s="7">
        <f t="shared" si="82"/>
        <v>4476.0196865071557</v>
      </c>
      <c r="AD88" s="65">
        <f t="shared" si="83"/>
        <v>7.9999999999999988E-2</v>
      </c>
      <c r="AE88" s="7">
        <f t="shared" si="105"/>
        <v>53634.950381453993</v>
      </c>
      <c r="AF88" s="7">
        <f t="shared" si="106"/>
        <v>387420.66227340559</v>
      </c>
      <c r="AG88" s="7">
        <f t="shared" si="84"/>
        <v>670565.04961854604</v>
      </c>
      <c r="AH88" s="7">
        <f t="shared" si="73"/>
        <v>441055.61265485955</v>
      </c>
      <c r="AJ88">
        <v>83</v>
      </c>
      <c r="AK88" s="160">
        <v>47362</v>
      </c>
      <c r="AL88" s="7">
        <f t="shared" si="107"/>
        <v>669169.01167335501</v>
      </c>
      <c r="AM88" s="7">
        <f t="shared" si="108"/>
        <v>5188.2574823386012</v>
      </c>
      <c r="AN88" s="7">
        <f t="shared" si="109"/>
        <v>866.54094861485009</v>
      </c>
      <c r="AO88" s="65">
        <f t="shared" si="85"/>
        <v>1.5539409628929548E-2</v>
      </c>
      <c r="AP88" s="7">
        <f t="shared" si="86"/>
        <v>4321.7165337237511</v>
      </c>
      <c r="AQ88" s="65">
        <f t="shared" si="87"/>
        <v>7.7499999999999999E-2</v>
      </c>
      <c r="AR88" s="7">
        <f t="shared" si="110"/>
        <v>55897.529275260029</v>
      </c>
      <c r="AS88" s="7">
        <f t="shared" si="111"/>
        <v>374727.84175884386</v>
      </c>
      <c r="AT88" s="7">
        <f t="shared" si="88"/>
        <v>668302.47072474018</v>
      </c>
      <c r="AU88" s="7">
        <f t="shared" si="74"/>
        <v>430625.37103410391</v>
      </c>
      <c r="AW88">
        <v>83</v>
      </c>
      <c r="AX88" s="160">
        <v>47362</v>
      </c>
      <c r="AY88" s="7">
        <f t="shared" si="112"/>
        <v>666859.38813440176</v>
      </c>
      <c r="AZ88" s="7">
        <f t="shared" si="113"/>
        <v>5063.7114709392154</v>
      </c>
      <c r="BA88" s="7">
        <f t="shared" si="114"/>
        <v>895.84029509920492</v>
      </c>
      <c r="BB88" s="65">
        <f t="shared" si="89"/>
        <v>1.6120465172222844E-2</v>
      </c>
      <c r="BC88" s="7">
        <f t="shared" si="90"/>
        <v>4167.8711758400104</v>
      </c>
      <c r="BD88" s="65">
        <f t="shared" si="91"/>
        <v>7.4999999999999997E-2</v>
      </c>
      <c r="BE88" s="7">
        <f t="shared" si="115"/>
        <v>58236.452160697983</v>
      </c>
      <c r="BF88" s="7">
        <f t="shared" si="116"/>
        <v>362051.59992725693</v>
      </c>
      <c r="BG88" s="7">
        <f t="shared" si="92"/>
        <v>665963.54783930257</v>
      </c>
      <c r="BH88" s="7">
        <f t="shared" si="75"/>
        <v>420288.05208795494</v>
      </c>
      <c r="BJ88">
        <v>83</v>
      </c>
      <c r="BK88" s="160">
        <v>47362</v>
      </c>
      <c r="BL88" s="7">
        <f t="shared" si="117"/>
        <v>664472.7851081955</v>
      </c>
      <c r="BM88" s="7">
        <f t="shared" si="118"/>
        <v>4940.32062016694</v>
      </c>
      <c r="BN88" s="7">
        <f t="shared" si="119"/>
        <v>925.79754347159223</v>
      </c>
      <c r="BO88" s="65">
        <f t="shared" si="93"/>
        <v>1.6719376279421508E-2</v>
      </c>
      <c r="BP88" s="7">
        <f t="shared" si="94"/>
        <v>4014.5230766953478</v>
      </c>
      <c r="BQ88" s="65">
        <f t="shared" si="95"/>
        <v>7.2499999999999995E-2</v>
      </c>
      <c r="BR88" s="7">
        <f t="shared" si="120"/>
        <v>60653.012435275399</v>
      </c>
      <c r="BS88" s="7">
        <f t="shared" si="121"/>
        <v>349393.59903858061</v>
      </c>
      <c r="BT88" s="7">
        <f t="shared" si="96"/>
        <v>663546.98756472394</v>
      </c>
      <c r="BU88" s="7">
        <f t="shared" si="76"/>
        <v>410046.61147385603</v>
      </c>
      <c r="BW88">
        <v>83</v>
      </c>
      <c r="BX88" s="160">
        <v>47362</v>
      </c>
      <c r="BY88" s="7">
        <f t="shared" si="122"/>
        <v>662007.96681425266</v>
      </c>
      <c r="BZ88" s="7">
        <f t="shared" si="123"/>
        <v>4818.1206700876401</v>
      </c>
      <c r="CA88" s="7">
        <f t="shared" si="124"/>
        <v>956.40753033783267</v>
      </c>
      <c r="CB88" s="65">
        <f t="shared" si="97"/>
        <v>1.7336483757565108E-2</v>
      </c>
      <c r="CC88" s="7">
        <f t="shared" si="98"/>
        <v>3861.7131397498074</v>
      </c>
      <c r="CD88" s="65">
        <f t="shared" si="125"/>
        <v>7.0000000000000007E-2</v>
      </c>
      <c r="CE88" s="7">
        <f t="shared" si="126"/>
        <v>63148.440716085781</v>
      </c>
      <c r="CF88" s="7">
        <f t="shared" si="127"/>
        <v>336755.57490118826</v>
      </c>
      <c r="CG88" s="7">
        <f t="shared" si="99"/>
        <v>661051.55928391486</v>
      </c>
      <c r="CH88" s="7">
        <f t="shared" si="77"/>
        <v>399904.01561727404</v>
      </c>
    </row>
    <row r="89" spans="10:86" x14ac:dyDescent="0.3">
      <c r="J89">
        <v>84</v>
      </c>
      <c r="K89" s="160">
        <v>47392</v>
      </c>
      <c r="L89" s="7">
        <f t="shared" si="100"/>
        <v>672752.63484820677</v>
      </c>
      <c r="M89" s="7">
        <f t="shared" si="78"/>
        <v>5440.6727465368012</v>
      </c>
      <c r="N89" s="7">
        <f t="shared" si="68"/>
        <v>815.49838195537995</v>
      </c>
      <c r="O89" s="65">
        <f t="shared" si="79"/>
        <v>1.4546179496825859E-2</v>
      </c>
      <c r="P89" s="7">
        <f t="shared" si="69"/>
        <v>4625.1743645814213</v>
      </c>
      <c r="Q89" s="65">
        <f t="shared" si="70"/>
        <v>8.2500000000000004E-2</v>
      </c>
      <c r="R89" s="7">
        <f t="shared" si="80"/>
        <v>52262.863533748423</v>
      </c>
      <c r="S89" s="7">
        <f t="shared" si="101"/>
        <v>404753.64717534318</v>
      </c>
      <c r="T89" s="7">
        <f t="shared" si="71"/>
        <v>671937.13646625134</v>
      </c>
      <c r="U89" s="7">
        <f t="shared" si="72"/>
        <v>457016.51070909161</v>
      </c>
      <c r="W89">
        <v>84</v>
      </c>
      <c r="X89" s="160">
        <v>47392</v>
      </c>
      <c r="Y89" s="7">
        <f t="shared" si="102"/>
        <v>670565.04961854604</v>
      </c>
      <c r="Z89" s="7">
        <f t="shared" si="103"/>
        <v>5313.9230440344518</v>
      </c>
      <c r="AA89" s="7">
        <f t="shared" si="104"/>
        <v>843.48937991081129</v>
      </c>
      <c r="AB89" s="65">
        <f t="shared" si="81"/>
        <v>1.509454237838314E-2</v>
      </c>
      <c r="AC89" s="7">
        <f t="shared" si="82"/>
        <v>4470.4336641236405</v>
      </c>
      <c r="AD89" s="65">
        <f t="shared" si="83"/>
        <v>0.08</v>
      </c>
      <c r="AE89" s="7">
        <f t="shared" si="105"/>
        <v>54478.439761364803</v>
      </c>
      <c r="AF89" s="7">
        <f t="shared" si="106"/>
        <v>391891.09593752923</v>
      </c>
      <c r="AG89" s="7">
        <f t="shared" si="84"/>
        <v>669721.56023863517</v>
      </c>
      <c r="AH89" s="7">
        <f t="shared" si="73"/>
        <v>446369.53569889406</v>
      </c>
      <c r="AJ89">
        <v>84</v>
      </c>
      <c r="AK89" s="160">
        <v>47392</v>
      </c>
      <c r="AL89" s="7">
        <f t="shared" si="107"/>
        <v>668302.47072474018</v>
      </c>
      <c r="AM89" s="7">
        <f t="shared" si="108"/>
        <v>5188.2574823386012</v>
      </c>
      <c r="AN89" s="7">
        <f t="shared" si="109"/>
        <v>872.13735890798762</v>
      </c>
      <c r="AO89" s="65">
        <f t="shared" si="85"/>
        <v>1.5660047306942298E-2</v>
      </c>
      <c r="AP89" s="7">
        <f t="shared" si="86"/>
        <v>4316.1201234306136</v>
      </c>
      <c r="AQ89" s="65">
        <f t="shared" si="87"/>
        <v>7.7499999999999999E-2</v>
      </c>
      <c r="AR89" s="7">
        <f t="shared" si="110"/>
        <v>56769.666634168017</v>
      </c>
      <c r="AS89" s="7">
        <f t="shared" si="111"/>
        <v>379043.96188227448</v>
      </c>
      <c r="AT89" s="7">
        <f t="shared" si="88"/>
        <v>667430.33336583222</v>
      </c>
      <c r="AU89" s="7">
        <f t="shared" si="74"/>
        <v>435813.62851644249</v>
      </c>
      <c r="AW89">
        <v>84</v>
      </c>
      <c r="AX89" s="160">
        <v>47392</v>
      </c>
      <c r="AY89" s="7">
        <f t="shared" si="112"/>
        <v>665963.54783930257</v>
      </c>
      <c r="AZ89" s="7">
        <f t="shared" si="113"/>
        <v>5063.7114709392154</v>
      </c>
      <c r="BA89" s="7">
        <f t="shared" si="114"/>
        <v>901.43929694357485</v>
      </c>
      <c r="BB89" s="65">
        <f t="shared" si="89"/>
        <v>1.6243038524284385E-2</v>
      </c>
      <c r="BC89" s="7">
        <f t="shared" si="90"/>
        <v>4162.2721739956405</v>
      </c>
      <c r="BD89" s="65">
        <f t="shared" si="91"/>
        <v>7.4999999999999997E-2</v>
      </c>
      <c r="BE89" s="7">
        <f t="shared" si="115"/>
        <v>59137.891457641555</v>
      </c>
      <c r="BF89" s="7">
        <f t="shared" si="116"/>
        <v>366213.87210125255</v>
      </c>
      <c r="BG89" s="7">
        <f t="shared" si="92"/>
        <v>665062.10854235897</v>
      </c>
      <c r="BH89" s="7">
        <f t="shared" si="75"/>
        <v>425351.7635588941</v>
      </c>
      <c r="BJ89">
        <v>84</v>
      </c>
      <c r="BK89" s="160">
        <v>47392</v>
      </c>
      <c r="BL89" s="7">
        <f t="shared" si="117"/>
        <v>663546.98756472394</v>
      </c>
      <c r="BM89" s="7">
        <f t="shared" si="118"/>
        <v>4940.32062016694</v>
      </c>
      <c r="BN89" s="7">
        <f t="shared" si="119"/>
        <v>931.39090363006608</v>
      </c>
      <c r="BO89" s="65">
        <f t="shared" si="93"/>
        <v>1.684385741027962E-2</v>
      </c>
      <c r="BP89" s="7">
        <f t="shared" si="94"/>
        <v>4008.9297165368739</v>
      </c>
      <c r="BQ89" s="65">
        <f t="shared" si="95"/>
        <v>7.2499999999999995E-2</v>
      </c>
      <c r="BR89" s="7">
        <f t="shared" si="120"/>
        <v>61584.403338905468</v>
      </c>
      <c r="BS89" s="7">
        <f t="shared" si="121"/>
        <v>353402.5287551175</v>
      </c>
      <c r="BT89" s="7">
        <f t="shared" si="96"/>
        <v>662615.59666109388</v>
      </c>
      <c r="BU89" s="7">
        <f t="shared" si="76"/>
        <v>414986.93209402298</v>
      </c>
      <c r="BW89">
        <v>84</v>
      </c>
      <c r="BX89" s="160">
        <v>47392</v>
      </c>
      <c r="BY89" s="7">
        <f t="shared" si="122"/>
        <v>661051.55928391486</v>
      </c>
      <c r="BZ89" s="7">
        <f t="shared" si="123"/>
        <v>4818.1206700876401</v>
      </c>
      <c r="CA89" s="7">
        <f t="shared" si="124"/>
        <v>961.98657426480304</v>
      </c>
      <c r="CB89" s="65">
        <f t="shared" si="97"/>
        <v>1.7462841935782614E-2</v>
      </c>
      <c r="CC89" s="7">
        <f t="shared" si="98"/>
        <v>3856.134095822837</v>
      </c>
      <c r="CD89" s="65">
        <f t="shared" si="125"/>
        <v>7.0000000000000007E-2</v>
      </c>
      <c r="CE89" s="7">
        <f t="shared" si="126"/>
        <v>64110.427290350584</v>
      </c>
      <c r="CF89" s="7">
        <f t="shared" si="127"/>
        <v>340611.70899701107</v>
      </c>
      <c r="CG89" s="7">
        <f t="shared" si="99"/>
        <v>660089.57270965003</v>
      </c>
      <c r="CH89" s="7">
        <f t="shared" si="77"/>
        <v>404722.13628736167</v>
      </c>
    </row>
    <row r="90" spans="10:86" x14ac:dyDescent="0.3">
      <c r="J90">
        <v>85</v>
      </c>
      <c r="K90" s="160">
        <v>47423</v>
      </c>
      <c r="L90" s="7">
        <f t="shared" si="100"/>
        <v>671937.13646625134</v>
      </c>
      <c r="M90" s="7">
        <f t="shared" si="78"/>
        <v>5440.6727465368012</v>
      </c>
      <c r="N90" s="7">
        <f t="shared" si="68"/>
        <v>821.10493333132308</v>
      </c>
      <c r="O90" s="65">
        <f t="shared" si="79"/>
        <v>1.4663959863559001E-2</v>
      </c>
      <c r="P90" s="7">
        <f t="shared" si="69"/>
        <v>4619.5678132054782</v>
      </c>
      <c r="Q90" s="65">
        <f t="shared" si="70"/>
        <v>8.2500000000000004E-2</v>
      </c>
      <c r="R90" s="7">
        <f t="shared" si="80"/>
        <v>53083.968467079743</v>
      </c>
      <c r="S90" s="7">
        <f t="shared" si="101"/>
        <v>409373.21498854866</v>
      </c>
      <c r="T90" s="7">
        <f t="shared" si="71"/>
        <v>671116.03153291997</v>
      </c>
      <c r="U90" s="7">
        <f t="shared" si="72"/>
        <v>462457.1834556284</v>
      </c>
      <c r="W90">
        <v>85</v>
      </c>
      <c r="X90" s="160">
        <v>47423</v>
      </c>
      <c r="Y90" s="7">
        <f t="shared" si="102"/>
        <v>669721.56023863517</v>
      </c>
      <c r="Z90" s="7">
        <f t="shared" si="103"/>
        <v>5313.9230440344518</v>
      </c>
      <c r="AA90" s="7">
        <f t="shared" si="104"/>
        <v>849.11264244355061</v>
      </c>
      <c r="AB90" s="65">
        <f t="shared" si="81"/>
        <v>1.5214310415349234E-2</v>
      </c>
      <c r="AC90" s="7">
        <f t="shared" si="82"/>
        <v>4464.8104015909012</v>
      </c>
      <c r="AD90" s="65">
        <f t="shared" si="83"/>
        <v>0.08</v>
      </c>
      <c r="AE90" s="7">
        <f t="shared" si="105"/>
        <v>55327.552403808353</v>
      </c>
      <c r="AF90" s="7">
        <f t="shared" si="106"/>
        <v>396355.90633912012</v>
      </c>
      <c r="AG90" s="7">
        <f t="shared" si="84"/>
        <v>668872.44759619166</v>
      </c>
      <c r="AH90" s="7">
        <f t="shared" si="73"/>
        <v>451683.45874292846</v>
      </c>
      <c r="AJ90">
        <v>85</v>
      </c>
      <c r="AK90" s="160">
        <v>47423</v>
      </c>
      <c r="AL90" s="7">
        <f t="shared" si="107"/>
        <v>667430.33336583222</v>
      </c>
      <c r="AM90" s="7">
        <f t="shared" si="108"/>
        <v>5188.2574823386012</v>
      </c>
      <c r="AN90" s="7">
        <f t="shared" si="109"/>
        <v>877.76991268426809</v>
      </c>
      <c r="AO90" s="65">
        <f t="shared" si="85"/>
        <v>1.5781780398101464E-2</v>
      </c>
      <c r="AP90" s="7">
        <f t="shared" si="86"/>
        <v>4310.4875696543331</v>
      </c>
      <c r="AQ90" s="65">
        <f t="shared" si="87"/>
        <v>7.7499999999999999E-2</v>
      </c>
      <c r="AR90" s="7">
        <f t="shared" si="110"/>
        <v>57647.436546852288</v>
      </c>
      <c r="AS90" s="7">
        <f t="shared" si="111"/>
        <v>383354.44945192884</v>
      </c>
      <c r="AT90" s="7">
        <f t="shared" si="88"/>
        <v>666552.563453148</v>
      </c>
      <c r="AU90" s="7">
        <f t="shared" si="74"/>
        <v>441001.88599878113</v>
      </c>
      <c r="AW90">
        <v>85</v>
      </c>
      <c r="AX90" s="160">
        <v>47423</v>
      </c>
      <c r="AY90" s="7">
        <f t="shared" si="112"/>
        <v>665062.10854235897</v>
      </c>
      <c r="AZ90" s="7">
        <f t="shared" si="113"/>
        <v>5063.7114709392154</v>
      </c>
      <c r="BA90" s="7">
        <f t="shared" si="114"/>
        <v>907.07329254947217</v>
      </c>
      <c r="BB90" s="65">
        <f t="shared" si="89"/>
        <v>1.6366711275207748E-2</v>
      </c>
      <c r="BC90" s="7">
        <f t="shared" si="90"/>
        <v>4156.6381783897432</v>
      </c>
      <c r="BD90" s="65">
        <f t="shared" si="91"/>
        <v>7.4999999999999997E-2</v>
      </c>
      <c r="BE90" s="7">
        <f t="shared" si="115"/>
        <v>60044.964750191029</v>
      </c>
      <c r="BF90" s="7">
        <f t="shared" si="116"/>
        <v>370370.5102796423</v>
      </c>
      <c r="BG90" s="7">
        <f t="shared" si="92"/>
        <v>664155.0352498095</v>
      </c>
      <c r="BH90" s="7">
        <f t="shared" si="75"/>
        <v>430415.47502983332</v>
      </c>
      <c r="BJ90">
        <v>85</v>
      </c>
      <c r="BK90" s="160">
        <v>47423</v>
      </c>
      <c r="BL90" s="7">
        <f t="shared" si="117"/>
        <v>662615.59666109388</v>
      </c>
      <c r="BM90" s="7">
        <f t="shared" si="118"/>
        <v>4940.32062016694</v>
      </c>
      <c r="BN90" s="7">
        <f t="shared" si="119"/>
        <v>937.01805700616478</v>
      </c>
      <c r="BO90" s="65">
        <f t="shared" si="93"/>
        <v>1.696944162004841E-2</v>
      </c>
      <c r="BP90" s="7">
        <f t="shared" si="94"/>
        <v>4003.3025631607752</v>
      </c>
      <c r="BQ90" s="65">
        <f t="shared" si="95"/>
        <v>7.2499999999999995E-2</v>
      </c>
      <c r="BR90" s="7">
        <f t="shared" si="120"/>
        <v>62521.421395911631</v>
      </c>
      <c r="BS90" s="7">
        <f t="shared" si="121"/>
        <v>357405.83131827827</v>
      </c>
      <c r="BT90" s="7">
        <f t="shared" si="96"/>
        <v>661678.5786040877</v>
      </c>
      <c r="BU90" s="7">
        <f t="shared" si="76"/>
        <v>419927.25271418993</v>
      </c>
      <c r="BW90">
        <v>85</v>
      </c>
      <c r="BX90" s="160">
        <v>47423</v>
      </c>
      <c r="BY90" s="7">
        <f t="shared" si="122"/>
        <v>660089.57270965003</v>
      </c>
      <c r="BZ90" s="7">
        <f t="shared" si="123"/>
        <v>4818.1206700876401</v>
      </c>
      <c r="CA90" s="7">
        <f t="shared" si="124"/>
        <v>967.59816261468131</v>
      </c>
      <c r="CB90" s="65">
        <f t="shared" si="97"/>
        <v>1.7590306575685784E-2</v>
      </c>
      <c r="CC90" s="7">
        <f t="shared" si="98"/>
        <v>3850.5225074729588</v>
      </c>
      <c r="CD90" s="65">
        <f t="shared" si="125"/>
        <v>7.0000000000000007E-2</v>
      </c>
      <c r="CE90" s="7">
        <f t="shared" si="126"/>
        <v>65078.025452965267</v>
      </c>
      <c r="CF90" s="7">
        <f t="shared" si="127"/>
        <v>344462.23150448402</v>
      </c>
      <c r="CG90" s="7">
        <f t="shared" si="99"/>
        <v>659121.97454703541</v>
      </c>
      <c r="CH90" s="7">
        <f t="shared" si="77"/>
        <v>409540.25695744931</v>
      </c>
    </row>
    <row r="91" spans="10:86" x14ac:dyDescent="0.3">
      <c r="J91">
        <v>86</v>
      </c>
      <c r="K91" s="160">
        <v>47453</v>
      </c>
      <c r="L91" s="7">
        <f t="shared" si="100"/>
        <v>671116.03153291997</v>
      </c>
      <c r="M91" s="7">
        <f t="shared" si="78"/>
        <v>5440.6727465368012</v>
      </c>
      <c r="N91" s="7">
        <f t="shared" si="68"/>
        <v>826.75002974797644</v>
      </c>
      <c r="O91" s="65">
        <f t="shared" si="79"/>
        <v>1.4782839167639623E-2</v>
      </c>
      <c r="P91" s="7">
        <f t="shared" si="69"/>
        <v>4613.9227167888248</v>
      </c>
      <c r="Q91" s="65">
        <f t="shared" si="70"/>
        <v>8.2500000000000004E-2</v>
      </c>
      <c r="R91" s="7">
        <f t="shared" si="80"/>
        <v>53910.718496827722</v>
      </c>
      <c r="S91" s="7">
        <f t="shared" si="101"/>
        <v>413987.13770533749</v>
      </c>
      <c r="T91" s="7">
        <f t="shared" si="71"/>
        <v>670289.28150317201</v>
      </c>
      <c r="U91" s="7">
        <f t="shared" si="72"/>
        <v>467897.85620216519</v>
      </c>
      <c r="W91">
        <v>86</v>
      </c>
      <c r="X91" s="160">
        <v>47453</v>
      </c>
      <c r="Y91" s="7">
        <f t="shared" si="102"/>
        <v>668872.44759619166</v>
      </c>
      <c r="Z91" s="7">
        <f t="shared" si="103"/>
        <v>5313.9230440344518</v>
      </c>
      <c r="AA91" s="7">
        <f t="shared" si="104"/>
        <v>854.77339339317405</v>
      </c>
      <c r="AB91" s="65">
        <f t="shared" si="81"/>
        <v>1.5335182003057423E-2</v>
      </c>
      <c r="AC91" s="7">
        <f t="shared" si="82"/>
        <v>4459.1496506412777</v>
      </c>
      <c r="AD91" s="65">
        <f t="shared" si="83"/>
        <v>7.9999999999999988E-2</v>
      </c>
      <c r="AE91" s="7">
        <f t="shared" si="105"/>
        <v>56182.325797201527</v>
      </c>
      <c r="AF91" s="7">
        <f t="shared" si="106"/>
        <v>400815.05598976137</v>
      </c>
      <c r="AG91" s="7">
        <f t="shared" si="84"/>
        <v>668017.67420279852</v>
      </c>
      <c r="AH91" s="7">
        <f t="shared" si="73"/>
        <v>456997.38178696291</v>
      </c>
      <c r="AJ91">
        <v>86</v>
      </c>
      <c r="AK91" s="160">
        <v>47453</v>
      </c>
      <c r="AL91" s="7">
        <f t="shared" si="107"/>
        <v>666552.563453148</v>
      </c>
      <c r="AM91" s="7">
        <f t="shared" si="108"/>
        <v>5188.2574823386012</v>
      </c>
      <c r="AN91" s="7">
        <f t="shared" si="109"/>
        <v>883.43884337035342</v>
      </c>
      <c r="AO91" s="65">
        <f t="shared" si="85"/>
        <v>1.5904621333272247E-2</v>
      </c>
      <c r="AP91" s="7">
        <f t="shared" si="86"/>
        <v>4304.8186389682478</v>
      </c>
      <c r="AQ91" s="65">
        <f t="shared" si="87"/>
        <v>7.7500000000000013E-2</v>
      </c>
      <c r="AR91" s="7">
        <f t="shared" si="110"/>
        <v>58530.875390222645</v>
      </c>
      <c r="AS91" s="7">
        <f t="shared" si="111"/>
        <v>387659.26809089707</v>
      </c>
      <c r="AT91" s="7">
        <f t="shared" si="88"/>
        <v>665669.1246097777</v>
      </c>
      <c r="AU91" s="7">
        <f t="shared" si="74"/>
        <v>446190.14348111971</v>
      </c>
      <c r="AW91">
        <v>86</v>
      </c>
      <c r="AX91" s="160">
        <v>47453</v>
      </c>
      <c r="AY91" s="7">
        <f t="shared" si="112"/>
        <v>664155.0352498095</v>
      </c>
      <c r="AZ91" s="7">
        <f t="shared" si="113"/>
        <v>5063.7114709392154</v>
      </c>
      <c r="BA91" s="7">
        <f t="shared" si="114"/>
        <v>912.74250062790634</v>
      </c>
      <c r="BB91" s="65">
        <f t="shared" si="89"/>
        <v>1.6491495849933809E-2</v>
      </c>
      <c r="BC91" s="7">
        <f t="shared" si="90"/>
        <v>4150.968970311309</v>
      </c>
      <c r="BD91" s="65">
        <f t="shared" si="91"/>
        <v>7.4999999999999997E-2</v>
      </c>
      <c r="BE91" s="7">
        <f t="shared" si="115"/>
        <v>60957.707250818938</v>
      </c>
      <c r="BF91" s="7">
        <f t="shared" si="116"/>
        <v>374521.47924995358</v>
      </c>
      <c r="BG91" s="7">
        <f t="shared" si="92"/>
        <v>663242.29274918162</v>
      </c>
      <c r="BH91" s="7">
        <f t="shared" si="75"/>
        <v>435479.18650077254</v>
      </c>
      <c r="BJ91">
        <v>86</v>
      </c>
      <c r="BK91" s="160">
        <v>47453</v>
      </c>
      <c r="BL91" s="7">
        <f t="shared" si="117"/>
        <v>661678.5786040877</v>
      </c>
      <c r="BM91" s="7">
        <f t="shared" si="118"/>
        <v>4940.32062016694</v>
      </c>
      <c r="BN91" s="7">
        <f t="shared" si="119"/>
        <v>942.6792077672435</v>
      </c>
      <c r="BO91" s="65">
        <f t="shared" si="93"/>
        <v>1.709614132751832E-2</v>
      </c>
      <c r="BP91" s="7">
        <f t="shared" si="94"/>
        <v>3997.6414123996965</v>
      </c>
      <c r="BQ91" s="65">
        <f t="shared" si="95"/>
        <v>7.2499999999999995E-2</v>
      </c>
      <c r="BR91" s="7">
        <f t="shared" si="120"/>
        <v>63464.100603678875</v>
      </c>
      <c r="BS91" s="7">
        <f t="shared" si="121"/>
        <v>361403.47273067798</v>
      </c>
      <c r="BT91" s="7">
        <f t="shared" si="96"/>
        <v>660735.89939632046</v>
      </c>
      <c r="BU91" s="7">
        <f t="shared" si="76"/>
        <v>424867.57333435689</v>
      </c>
      <c r="BW91">
        <v>86</v>
      </c>
      <c r="BX91" s="160">
        <v>47453</v>
      </c>
      <c r="BY91" s="7">
        <f t="shared" si="122"/>
        <v>659121.97454703541</v>
      </c>
      <c r="BZ91" s="7">
        <f t="shared" si="123"/>
        <v>4818.1206700876401</v>
      </c>
      <c r="CA91" s="7">
        <f t="shared" si="124"/>
        <v>973.24248522993321</v>
      </c>
      <c r="CB91" s="65">
        <f t="shared" si="97"/>
        <v>1.7718890089782287E-2</v>
      </c>
      <c r="CC91" s="7">
        <f t="shared" si="98"/>
        <v>3844.8781848577069</v>
      </c>
      <c r="CD91" s="65">
        <f t="shared" si="125"/>
        <v>7.0000000000000007E-2</v>
      </c>
      <c r="CE91" s="7">
        <f t="shared" si="126"/>
        <v>66051.267938195204</v>
      </c>
      <c r="CF91" s="7">
        <f t="shared" si="127"/>
        <v>348307.10968934174</v>
      </c>
      <c r="CG91" s="7">
        <f t="shared" si="99"/>
        <v>658148.73206180544</v>
      </c>
      <c r="CH91" s="7">
        <f t="shared" si="77"/>
        <v>414358.37762753695</v>
      </c>
    </row>
    <row r="92" spans="10:86" x14ac:dyDescent="0.3">
      <c r="J92">
        <v>87</v>
      </c>
      <c r="K92" s="160">
        <v>47484</v>
      </c>
      <c r="L92" s="7">
        <f t="shared" si="100"/>
        <v>670289.28150317201</v>
      </c>
      <c r="M92" s="7">
        <f t="shared" si="78"/>
        <v>5440.6727465368012</v>
      </c>
      <c r="N92" s="7">
        <f t="shared" si="68"/>
        <v>832.4339362024939</v>
      </c>
      <c r="O92" s="65">
        <f t="shared" si="79"/>
        <v>1.4902830031875803E-2</v>
      </c>
      <c r="P92" s="7">
        <f t="shared" si="69"/>
        <v>4608.2388103343073</v>
      </c>
      <c r="Q92" s="65">
        <f t="shared" si="70"/>
        <v>8.2500000000000004E-2</v>
      </c>
      <c r="R92" s="7">
        <f t="shared" si="80"/>
        <v>54743.152433030213</v>
      </c>
      <c r="S92" s="7">
        <f t="shared" si="101"/>
        <v>418595.37651567179</v>
      </c>
      <c r="T92" s="7">
        <f t="shared" si="71"/>
        <v>669456.84756696946</v>
      </c>
      <c r="U92" s="7">
        <f t="shared" si="72"/>
        <v>473338.52894870198</v>
      </c>
      <c r="W92">
        <v>87</v>
      </c>
      <c r="X92" s="160">
        <v>47484</v>
      </c>
      <c r="Y92" s="7">
        <f t="shared" si="102"/>
        <v>668017.67420279852</v>
      </c>
      <c r="Z92" s="7">
        <f t="shared" si="103"/>
        <v>5313.9230440344518</v>
      </c>
      <c r="AA92" s="7">
        <f t="shared" si="104"/>
        <v>860.471882682461</v>
      </c>
      <c r="AB92" s="65">
        <f t="shared" si="81"/>
        <v>1.5457169759036705E-2</v>
      </c>
      <c r="AC92" s="7">
        <f t="shared" si="82"/>
        <v>4453.4511613519908</v>
      </c>
      <c r="AD92" s="65">
        <f t="shared" si="83"/>
        <v>8.0000000000000016E-2</v>
      </c>
      <c r="AE92" s="7">
        <f t="shared" si="105"/>
        <v>57042.797679883988</v>
      </c>
      <c r="AF92" s="7">
        <f t="shared" si="106"/>
        <v>405268.50715111336</v>
      </c>
      <c r="AG92" s="7">
        <f t="shared" si="84"/>
        <v>667157.20232011611</v>
      </c>
      <c r="AH92" s="7">
        <f t="shared" si="73"/>
        <v>462311.30483099737</v>
      </c>
      <c r="AJ92">
        <v>87</v>
      </c>
      <c r="AK92" s="160">
        <v>47484</v>
      </c>
      <c r="AL92" s="7">
        <f t="shared" si="107"/>
        <v>665669.1246097777</v>
      </c>
      <c r="AM92" s="7">
        <f t="shared" si="108"/>
        <v>5188.2574823386012</v>
      </c>
      <c r="AN92" s="7">
        <f t="shared" si="109"/>
        <v>889.14438590045393</v>
      </c>
      <c r="AO92" s="65">
        <f t="shared" si="85"/>
        <v>1.6028582724277856E-2</v>
      </c>
      <c r="AP92" s="7">
        <f t="shared" si="86"/>
        <v>4299.1130964381473</v>
      </c>
      <c r="AQ92" s="65">
        <f t="shared" si="87"/>
        <v>7.7499999999999986E-2</v>
      </c>
      <c r="AR92" s="7">
        <f t="shared" si="110"/>
        <v>59420.019776123096</v>
      </c>
      <c r="AS92" s="7">
        <f t="shared" si="111"/>
        <v>391958.38118733524</v>
      </c>
      <c r="AT92" s="7">
        <f t="shared" si="88"/>
        <v>664779.98022387724</v>
      </c>
      <c r="AU92" s="7">
        <f t="shared" si="74"/>
        <v>451378.40096345835</v>
      </c>
      <c r="AW92">
        <v>87</v>
      </c>
      <c r="AX92" s="160">
        <v>47484</v>
      </c>
      <c r="AY92" s="7">
        <f t="shared" si="112"/>
        <v>663242.29274918162</v>
      </c>
      <c r="AZ92" s="7">
        <f t="shared" si="113"/>
        <v>5063.7114709392154</v>
      </c>
      <c r="BA92" s="7">
        <f t="shared" si="114"/>
        <v>918.44714125683095</v>
      </c>
      <c r="BB92" s="65">
        <f t="shared" si="89"/>
        <v>1.6617404854261792E-2</v>
      </c>
      <c r="BC92" s="7">
        <f t="shared" si="90"/>
        <v>4145.2643296823844</v>
      </c>
      <c r="BD92" s="65">
        <f t="shared" si="91"/>
        <v>7.4999999999999983E-2</v>
      </c>
      <c r="BE92" s="7">
        <f t="shared" si="115"/>
        <v>61876.154392075769</v>
      </c>
      <c r="BF92" s="7">
        <f t="shared" si="116"/>
        <v>378666.74357963598</v>
      </c>
      <c r="BG92" s="7">
        <f t="shared" si="92"/>
        <v>662323.84560792474</v>
      </c>
      <c r="BH92" s="7">
        <f t="shared" si="75"/>
        <v>440542.89797171176</v>
      </c>
      <c r="BJ92">
        <v>87</v>
      </c>
      <c r="BK92" s="160">
        <v>47484</v>
      </c>
      <c r="BL92" s="7">
        <f t="shared" si="117"/>
        <v>660735.89939632046</v>
      </c>
      <c r="BM92" s="7">
        <f t="shared" si="118"/>
        <v>4940.32062016694</v>
      </c>
      <c r="BN92" s="7">
        <f t="shared" si="119"/>
        <v>948.37456131417048</v>
      </c>
      <c r="BO92" s="65">
        <f t="shared" si="93"/>
        <v>1.7223969132247552E-2</v>
      </c>
      <c r="BP92" s="7">
        <f t="shared" si="94"/>
        <v>3991.9460588527695</v>
      </c>
      <c r="BQ92" s="65">
        <f t="shared" si="95"/>
        <v>7.2499999999999995E-2</v>
      </c>
      <c r="BR92" s="7">
        <f t="shared" si="120"/>
        <v>64412.475164993048</v>
      </c>
      <c r="BS92" s="7">
        <f t="shared" si="121"/>
        <v>365395.41878953076</v>
      </c>
      <c r="BT92" s="7">
        <f t="shared" si="96"/>
        <v>659787.52483500633</v>
      </c>
      <c r="BU92" s="7">
        <f t="shared" si="76"/>
        <v>429807.89395452378</v>
      </c>
      <c r="BW92">
        <v>87</v>
      </c>
      <c r="BX92" s="160">
        <v>47484</v>
      </c>
      <c r="BY92" s="7">
        <f t="shared" si="122"/>
        <v>658148.73206180544</v>
      </c>
      <c r="BZ92" s="7">
        <f t="shared" si="123"/>
        <v>4818.1206700876401</v>
      </c>
      <c r="CA92" s="7">
        <f t="shared" si="124"/>
        <v>978.91973306044156</v>
      </c>
      <c r="CB92" s="65">
        <f t="shared" si="97"/>
        <v>1.7848605071265497E-2</v>
      </c>
      <c r="CC92" s="7">
        <f t="shared" si="98"/>
        <v>3839.2009370271985</v>
      </c>
      <c r="CD92" s="65">
        <f t="shared" si="125"/>
        <v>7.0000000000000007E-2</v>
      </c>
      <c r="CE92" s="7">
        <f t="shared" si="126"/>
        <v>67030.18767125564</v>
      </c>
      <c r="CF92" s="7">
        <f t="shared" si="127"/>
        <v>352146.31062636891</v>
      </c>
      <c r="CG92" s="7">
        <f t="shared" si="99"/>
        <v>657169.81232874503</v>
      </c>
      <c r="CH92" s="7">
        <f t="shared" si="77"/>
        <v>419176.49829762452</v>
      </c>
    </row>
    <row r="93" spans="10:86" x14ac:dyDescent="0.3">
      <c r="J93">
        <v>88</v>
      </c>
      <c r="K93" s="160">
        <v>47515</v>
      </c>
      <c r="L93" s="7">
        <f t="shared" si="100"/>
        <v>669456.84756696946</v>
      </c>
      <c r="M93" s="7">
        <f t="shared" si="78"/>
        <v>5440.6727465368012</v>
      </c>
      <c r="N93" s="7">
        <f t="shared" si="68"/>
        <v>838.15691951388635</v>
      </c>
      <c r="O93" s="65">
        <f t="shared" si="79"/>
        <v>1.5023945263567552E-2</v>
      </c>
      <c r="P93" s="7">
        <f t="shared" si="69"/>
        <v>4602.5158270229149</v>
      </c>
      <c r="Q93" s="65">
        <f t="shared" si="70"/>
        <v>8.2500000000000004E-2</v>
      </c>
      <c r="R93" s="7">
        <f t="shared" si="80"/>
        <v>55581.3093525441</v>
      </c>
      <c r="S93" s="7">
        <f t="shared" si="101"/>
        <v>423197.89234269469</v>
      </c>
      <c r="T93" s="7">
        <f t="shared" si="71"/>
        <v>668618.69064745563</v>
      </c>
      <c r="U93" s="7">
        <f t="shared" si="72"/>
        <v>478779.20169523876</v>
      </c>
      <c r="W93">
        <v>88</v>
      </c>
      <c r="X93" s="160">
        <v>47515</v>
      </c>
      <c r="Y93" s="7">
        <f t="shared" si="102"/>
        <v>667157.20232011611</v>
      </c>
      <c r="Z93" s="7">
        <f t="shared" si="103"/>
        <v>5313.9230440344518</v>
      </c>
      <c r="AA93" s="7">
        <f t="shared" si="104"/>
        <v>866.20836190034424</v>
      </c>
      <c r="AB93" s="65">
        <f t="shared" si="81"/>
        <v>1.5580286485188284E-2</v>
      </c>
      <c r="AC93" s="7">
        <f t="shared" si="82"/>
        <v>4447.7146821341075</v>
      </c>
      <c r="AD93" s="65">
        <f t="shared" si="83"/>
        <v>0.08</v>
      </c>
      <c r="AE93" s="7">
        <f t="shared" si="105"/>
        <v>57909.006041784334</v>
      </c>
      <c r="AF93" s="7">
        <f t="shared" si="106"/>
        <v>409716.22183324746</v>
      </c>
      <c r="AG93" s="7">
        <f t="shared" si="84"/>
        <v>666290.99395821581</v>
      </c>
      <c r="AH93" s="7">
        <f t="shared" si="73"/>
        <v>467625.22787503176</v>
      </c>
      <c r="AJ93">
        <v>88</v>
      </c>
      <c r="AK93" s="160">
        <v>47515</v>
      </c>
      <c r="AL93" s="7">
        <f t="shared" si="107"/>
        <v>664779.98022387724</v>
      </c>
      <c r="AM93" s="7">
        <f t="shared" si="108"/>
        <v>5188.2574823386012</v>
      </c>
      <c r="AN93" s="7">
        <f t="shared" si="109"/>
        <v>894.88677672606082</v>
      </c>
      <c r="AO93" s="65">
        <f t="shared" si="85"/>
        <v>1.6153677367203939E-2</v>
      </c>
      <c r="AP93" s="7">
        <f t="shared" si="86"/>
        <v>4293.3707056125404</v>
      </c>
      <c r="AQ93" s="65">
        <f t="shared" si="87"/>
        <v>7.7499999999999999E-2</v>
      </c>
      <c r="AR93" s="7">
        <f t="shared" si="110"/>
        <v>60314.906552849156</v>
      </c>
      <c r="AS93" s="7">
        <f t="shared" si="111"/>
        <v>396251.75189294777</v>
      </c>
      <c r="AT93" s="7">
        <f t="shared" si="88"/>
        <v>663885.09344715113</v>
      </c>
      <c r="AU93" s="7">
        <f t="shared" si="74"/>
        <v>456566.65844579693</v>
      </c>
      <c r="AW93">
        <v>88</v>
      </c>
      <c r="AX93" s="160">
        <v>47515</v>
      </c>
      <c r="AY93" s="7">
        <f t="shared" si="112"/>
        <v>662323.84560792474</v>
      </c>
      <c r="AZ93" s="7">
        <f t="shared" si="113"/>
        <v>5063.7114709392154</v>
      </c>
      <c r="BA93" s="7">
        <f t="shared" si="114"/>
        <v>924.18743588968573</v>
      </c>
      <c r="BB93" s="65">
        <f t="shared" si="89"/>
        <v>1.6744451078153262E-2</v>
      </c>
      <c r="BC93" s="7">
        <f t="shared" si="90"/>
        <v>4139.5240350495296</v>
      </c>
      <c r="BD93" s="65">
        <f t="shared" si="91"/>
        <v>7.5000000000000011E-2</v>
      </c>
      <c r="BE93" s="7">
        <f t="shared" si="115"/>
        <v>62800.341827965458</v>
      </c>
      <c r="BF93" s="7">
        <f t="shared" si="116"/>
        <v>382806.26761468552</v>
      </c>
      <c r="BG93" s="7">
        <f t="shared" si="92"/>
        <v>661399.65817203501</v>
      </c>
      <c r="BH93" s="7">
        <f t="shared" si="75"/>
        <v>445606.60944265098</v>
      </c>
      <c r="BJ93">
        <v>88</v>
      </c>
      <c r="BK93" s="160">
        <v>47515</v>
      </c>
      <c r="BL93" s="7">
        <f t="shared" si="117"/>
        <v>659787.52483500633</v>
      </c>
      <c r="BM93" s="7">
        <f t="shared" si="118"/>
        <v>4940.32062016694</v>
      </c>
      <c r="BN93" s="7">
        <f t="shared" si="119"/>
        <v>954.10432428877675</v>
      </c>
      <c r="BO93" s="65">
        <f t="shared" si="93"/>
        <v>1.73529378178656E-2</v>
      </c>
      <c r="BP93" s="7">
        <f t="shared" si="94"/>
        <v>3986.2162958781632</v>
      </c>
      <c r="BQ93" s="65">
        <f t="shared" si="95"/>
        <v>7.2499999999999995E-2</v>
      </c>
      <c r="BR93" s="7">
        <f t="shared" si="120"/>
        <v>65366.579489281823</v>
      </c>
      <c r="BS93" s="7">
        <f t="shared" si="121"/>
        <v>369381.63508540893</v>
      </c>
      <c r="BT93" s="7">
        <f t="shared" si="96"/>
        <v>658833.42051071755</v>
      </c>
      <c r="BU93" s="7">
        <f t="shared" si="76"/>
        <v>434748.21457469073</v>
      </c>
      <c r="BW93">
        <v>88</v>
      </c>
      <c r="BX93" s="160">
        <v>47515</v>
      </c>
      <c r="BY93" s="7">
        <f t="shared" si="122"/>
        <v>657169.81232874503</v>
      </c>
      <c r="BZ93" s="7">
        <f t="shared" si="123"/>
        <v>4818.1206700876401</v>
      </c>
      <c r="CA93" s="7">
        <f t="shared" si="124"/>
        <v>984.63009816996055</v>
      </c>
      <c r="CB93" s="65">
        <f t="shared" si="97"/>
        <v>1.7979464297317518E-2</v>
      </c>
      <c r="CC93" s="7">
        <f t="shared" si="98"/>
        <v>3833.4905719176795</v>
      </c>
      <c r="CD93" s="65">
        <f t="shared" si="125"/>
        <v>7.0000000000000007E-2</v>
      </c>
      <c r="CE93" s="7">
        <f t="shared" si="126"/>
        <v>68014.817769425601</v>
      </c>
      <c r="CF93" s="7">
        <f t="shared" si="127"/>
        <v>355979.80119828659</v>
      </c>
      <c r="CG93" s="7">
        <f t="shared" si="99"/>
        <v>656185.18223057501</v>
      </c>
      <c r="CH93" s="7">
        <f t="shared" si="77"/>
        <v>423994.61896771216</v>
      </c>
    </row>
    <row r="94" spans="10:86" x14ac:dyDescent="0.3">
      <c r="J94">
        <v>89</v>
      </c>
      <c r="K94" s="160">
        <v>47543</v>
      </c>
      <c r="L94" s="7">
        <f t="shared" si="100"/>
        <v>668618.69064745563</v>
      </c>
      <c r="M94" s="7">
        <f t="shared" si="78"/>
        <v>5440.6727465368012</v>
      </c>
      <c r="N94" s="7">
        <f t="shared" si="68"/>
        <v>843.91924833554367</v>
      </c>
      <c r="O94" s="65">
        <f t="shared" si="79"/>
        <v>1.5146197857885237E-2</v>
      </c>
      <c r="P94" s="7">
        <f t="shared" si="69"/>
        <v>4596.7534982012576</v>
      </c>
      <c r="Q94" s="65">
        <f t="shared" si="70"/>
        <v>8.2500000000000004E-2</v>
      </c>
      <c r="R94" s="7">
        <f t="shared" si="80"/>
        <v>56425.228600879644</v>
      </c>
      <c r="S94" s="7">
        <f t="shared" si="101"/>
        <v>427794.64584089594</v>
      </c>
      <c r="T94" s="7">
        <f t="shared" si="71"/>
        <v>667774.7713991201</v>
      </c>
      <c r="U94" s="7">
        <f t="shared" si="72"/>
        <v>484219.87444177561</v>
      </c>
      <c r="W94">
        <v>89</v>
      </c>
      <c r="X94" s="160">
        <v>47543</v>
      </c>
      <c r="Y94" s="7">
        <f t="shared" si="102"/>
        <v>666290.99395821581</v>
      </c>
      <c r="Z94" s="7">
        <f t="shared" si="103"/>
        <v>5313.9230440344518</v>
      </c>
      <c r="AA94" s="7">
        <f t="shared" si="104"/>
        <v>871.98308431301302</v>
      </c>
      <c r="AB94" s="65">
        <f t="shared" si="81"/>
        <v>1.5704545171163393E-2</v>
      </c>
      <c r="AC94" s="7">
        <f t="shared" si="82"/>
        <v>4441.9399597214388</v>
      </c>
      <c r="AD94" s="65">
        <f t="shared" si="83"/>
        <v>0.08</v>
      </c>
      <c r="AE94" s="7">
        <f t="shared" si="105"/>
        <v>58780.989126097345</v>
      </c>
      <c r="AF94" s="7">
        <f t="shared" si="106"/>
        <v>414158.16179296892</v>
      </c>
      <c r="AG94" s="7">
        <f t="shared" si="84"/>
        <v>665419.01087390282</v>
      </c>
      <c r="AH94" s="7">
        <f t="shared" si="73"/>
        <v>472939.15091906628</v>
      </c>
      <c r="AJ94">
        <v>89</v>
      </c>
      <c r="AK94" s="160">
        <v>47543</v>
      </c>
      <c r="AL94" s="7">
        <f t="shared" si="107"/>
        <v>663885.09344715113</v>
      </c>
      <c r="AM94" s="7">
        <f t="shared" si="108"/>
        <v>5188.2574823386012</v>
      </c>
      <c r="AN94" s="7">
        <f t="shared" si="109"/>
        <v>900.66625382575057</v>
      </c>
      <c r="AO94" s="65">
        <f t="shared" si="85"/>
        <v>1.6279918245776043E-2</v>
      </c>
      <c r="AP94" s="7">
        <f t="shared" si="86"/>
        <v>4287.5912285128506</v>
      </c>
      <c r="AQ94" s="65">
        <f t="shared" si="87"/>
        <v>7.7499999999999986E-2</v>
      </c>
      <c r="AR94" s="7">
        <f t="shared" si="110"/>
        <v>61215.572806674907</v>
      </c>
      <c r="AS94" s="7">
        <f t="shared" si="111"/>
        <v>400539.34312146064</v>
      </c>
      <c r="AT94" s="7">
        <f t="shared" si="88"/>
        <v>662984.42719332536</v>
      </c>
      <c r="AU94" s="7">
        <f t="shared" si="74"/>
        <v>461754.91592813557</v>
      </c>
      <c r="AW94">
        <v>89</v>
      </c>
      <c r="AX94" s="160">
        <v>47543</v>
      </c>
      <c r="AY94" s="7">
        <f t="shared" si="112"/>
        <v>661399.65817203501</v>
      </c>
      <c r="AZ94" s="7">
        <f t="shared" si="113"/>
        <v>5063.7114709392154</v>
      </c>
      <c r="BA94" s="7">
        <f t="shared" si="114"/>
        <v>929.96360736399674</v>
      </c>
      <c r="BB94" s="65">
        <f t="shared" si="89"/>
        <v>1.687264749910904E-2</v>
      </c>
      <c r="BC94" s="7">
        <f t="shared" si="90"/>
        <v>4133.7478635752186</v>
      </c>
      <c r="BD94" s="65">
        <f t="shared" si="91"/>
        <v>7.4999999999999997E-2</v>
      </c>
      <c r="BE94" s="7">
        <f t="shared" si="115"/>
        <v>63730.305435329457</v>
      </c>
      <c r="BF94" s="7">
        <f t="shared" si="116"/>
        <v>386940.01547826076</v>
      </c>
      <c r="BG94" s="7">
        <f t="shared" si="92"/>
        <v>660469.69456467102</v>
      </c>
      <c r="BH94" s="7">
        <f t="shared" si="75"/>
        <v>450670.3209135902</v>
      </c>
      <c r="BJ94">
        <v>89</v>
      </c>
      <c r="BK94" s="160">
        <v>47543</v>
      </c>
      <c r="BL94" s="7">
        <f t="shared" si="117"/>
        <v>658833.42051071755</v>
      </c>
      <c r="BM94" s="7">
        <f t="shared" si="118"/>
        <v>4940.32062016694</v>
      </c>
      <c r="BN94" s="7">
        <f t="shared" si="119"/>
        <v>959.8687045813549</v>
      </c>
      <c r="BO94" s="65">
        <f t="shared" si="93"/>
        <v>1.7483060355449716E-2</v>
      </c>
      <c r="BP94" s="7">
        <f t="shared" si="94"/>
        <v>3980.4519155855851</v>
      </c>
      <c r="BQ94" s="65">
        <f t="shared" si="95"/>
        <v>7.2499999999999995E-2</v>
      </c>
      <c r="BR94" s="7">
        <f t="shared" si="120"/>
        <v>66326.44819386318</v>
      </c>
      <c r="BS94" s="7">
        <f t="shared" si="121"/>
        <v>373362.08700099454</v>
      </c>
      <c r="BT94" s="7">
        <f t="shared" si="96"/>
        <v>657873.55180613615</v>
      </c>
      <c r="BU94" s="7">
        <f t="shared" si="76"/>
        <v>439688.53519485774</v>
      </c>
      <c r="BW94">
        <v>89</v>
      </c>
      <c r="BX94" s="160">
        <v>47543</v>
      </c>
      <c r="BY94" s="7">
        <f t="shared" si="122"/>
        <v>656185.18223057501</v>
      </c>
      <c r="BZ94" s="7">
        <f t="shared" si="123"/>
        <v>4818.1206700876401</v>
      </c>
      <c r="CA94" s="7">
        <f t="shared" si="124"/>
        <v>990.37377374261905</v>
      </c>
      <c r="CB94" s="65">
        <f t="shared" si="97"/>
        <v>1.8111480732485322E-2</v>
      </c>
      <c r="CC94" s="7">
        <f t="shared" si="98"/>
        <v>3827.746896345021</v>
      </c>
      <c r="CD94" s="65">
        <f t="shared" si="125"/>
        <v>7.0000000000000007E-2</v>
      </c>
      <c r="CE94" s="7">
        <f t="shared" si="126"/>
        <v>69005.191543168214</v>
      </c>
      <c r="CF94" s="7">
        <f t="shared" si="127"/>
        <v>359807.54809463158</v>
      </c>
      <c r="CG94" s="7">
        <f t="shared" si="99"/>
        <v>655194.80845683243</v>
      </c>
      <c r="CH94" s="7">
        <f t="shared" si="77"/>
        <v>428812.73963779979</v>
      </c>
    </row>
    <row r="95" spans="10:86" x14ac:dyDescent="0.3">
      <c r="J95">
        <v>90</v>
      </c>
      <c r="K95" s="160">
        <v>47574</v>
      </c>
      <c r="L95" s="7">
        <f t="shared" si="100"/>
        <v>667774.7713991201</v>
      </c>
      <c r="M95" s="7">
        <f t="shared" si="78"/>
        <v>5440.6727465368012</v>
      </c>
      <c r="N95" s="7">
        <f t="shared" si="68"/>
        <v>849.72119316785029</v>
      </c>
      <c r="O95" s="65">
        <f t="shared" si="79"/>
        <v>1.5269601001322942E-2</v>
      </c>
      <c r="P95" s="7">
        <f t="shared" si="69"/>
        <v>4590.951553368951</v>
      </c>
      <c r="Q95" s="65">
        <f t="shared" si="70"/>
        <v>8.2500000000000004E-2</v>
      </c>
      <c r="R95" s="7">
        <f t="shared" si="80"/>
        <v>57274.949794047498</v>
      </c>
      <c r="S95" s="7">
        <f t="shared" si="101"/>
        <v>432385.59739426489</v>
      </c>
      <c r="T95" s="7">
        <f t="shared" si="71"/>
        <v>666925.05020595226</v>
      </c>
      <c r="U95" s="7">
        <f t="shared" si="72"/>
        <v>489660.5471883124</v>
      </c>
      <c r="W95">
        <v>90</v>
      </c>
      <c r="X95" s="160">
        <v>47574</v>
      </c>
      <c r="Y95" s="7">
        <f t="shared" si="102"/>
        <v>665419.01087390282</v>
      </c>
      <c r="Z95" s="7">
        <f t="shared" si="103"/>
        <v>5313.9230440344518</v>
      </c>
      <c r="AA95" s="7">
        <f t="shared" si="104"/>
        <v>877.79630487509894</v>
      </c>
      <c r="AB95" s="65">
        <f t="shared" si="81"/>
        <v>1.582995899781604E-2</v>
      </c>
      <c r="AC95" s="7">
        <f t="shared" si="82"/>
        <v>4436.1267391593528</v>
      </c>
      <c r="AD95" s="65">
        <f t="shared" si="83"/>
        <v>8.0000000000000016E-2</v>
      </c>
      <c r="AE95" s="7">
        <f t="shared" si="105"/>
        <v>59658.785430972443</v>
      </c>
      <c r="AF95" s="7">
        <f t="shared" si="106"/>
        <v>418594.28853212827</v>
      </c>
      <c r="AG95" s="7">
        <f t="shared" si="84"/>
        <v>664541.21456902777</v>
      </c>
      <c r="AH95" s="7">
        <f t="shared" si="73"/>
        <v>478253.07396310073</v>
      </c>
      <c r="AJ95">
        <v>90</v>
      </c>
      <c r="AK95" s="160">
        <v>47574</v>
      </c>
      <c r="AL95" s="7">
        <f t="shared" si="107"/>
        <v>662984.42719332536</v>
      </c>
      <c r="AM95" s="7">
        <f t="shared" si="108"/>
        <v>5188.2574823386012</v>
      </c>
      <c r="AN95" s="7">
        <f t="shared" si="109"/>
        <v>906.48305671504204</v>
      </c>
      <c r="AO95" s="65">
        <f t="shared" si="85"/>
        <v>1.6407318534811609E-2</v>
      </c>
      <c r="AP95" s="7">
        <f t="shared" si="86"/>
        <v>4281.7744256235592</v>
      </c>
      <c r="AQ95" s="65">
        <f t="shared" si="87"/>
        <v>7.7499999999999986E-2</v>
      </c>
      <c r="AR95" s="7">
        <f t="shared" si="110"/>
        <v>62122.055863389949</v>
      </c>
      <c r="AS95" s="7">
        <f t="shared" si="111"/>
        <v>404821.11754708417</v>
      </c>
      <c r="AT95" s="7">
        <f t="shared" si="88"/>
        <v>662077.94413661037</v>
      </c>
      <c r="AU95" s="7">
        <f t="shared" si="74"/>
        <v>466943.17341047409</v>
      </c>
      <c r="AW95">
        <v>90</v>
      </c>
      <c r="AX95" s="160">
        <v>47574</v>
      </c>
      <c r="AY95" s="7">
        <f t="shared" si="112"/>
        <v>660469.69456467102</v>
      </c>
      <c r="AZ95" s="7">
        <f t="shared" si="113"/>
        <v>5063.7114709392154</v>
      </c>
      <c r="BA95" s="7">
        <f t="shared" si="114"/>
        <v>935.77587991002201</v>
      </c>
      <c r="BB95" s="65">
        <f t="shared" si="89"/>
        <v>1.7002007285620773E-2</v>
      </c>
      <c r="BC95" s="7">
        <f t="shared" si="90"/>
        <v>4127.9355910291933</v>
      </c>
      <c r="BD95" s="65">
        <f t="shared" si="91"/>
        <v>7.4999999999999997E-2</v>
      </c>
      <c r="BE95" s="7">
        <f t="shared" si="115"/>
        <v>64666.081315239477</v>
      </c>
      <c r="BF95" s="7">
        <f t="shared" si="116"/>
        <v>391067.95106928993</v>
      </c>
      <c r="BG95" s="7">
        <f t="shared" si="92"/>
        <v>659533.91868476104</v>
      </c>
      <c r="BH95" s="7">
        <f t="shared" si="75"/>
        <v>455734.03238452942</v>
      </c>
      <c r="BJ95">
        <v>90</v>
      </c>
      <c r="BK95" s="160">
        <v>47574</v>
      </c>
      <c r="BL95" s="7">
        <f t="shared" si="117"/>
        <v>657873.55180613615</v>
      </c>
      <c r="BM95" s="7">
        <f t="shared" si="118"/>
        <v>4940.32062016694</v>
      </c>
      <c r="BN95" s="7">
        <f t="shared" si="119"/>
        <v>965.66791133820061</v>
      </c>
      <c r="BO95" s="65">
        <f t="shared" si="93"/>
        <v>1.7614349906976034E-2</v>
      </c>
      <c r="BP95" s="7">
        <f t="shared" si="94"/>
        <v>3974.6527088287394</v>
      </c>
      <c r="BQ95" s="65">
        <f t="shared" si="95"/>
        <v>7.2499999999999995E-2</v>
      </c>
      <c r="BR95" s="7">
        <f t="shared" si="120"/>
        <v>67292.116105201378</v>
      </c>
      <c r="BS95" s="7">
        <f t="shared" si="121"/>
        <v>377336.73970982328</v>
      </c>
      <c r="BT95" s="7">
        <f t="shared" si="96"/>
        <v>656907.883894798</v>
      </c>
      <c r="BU95" s="7">
        <f t="shared" si="76"/>
        <v>444628.85581502464</v>
      </c>
      <c r="BW95">
        <v>90</v>
      </c>
      <c r="BX95" s="160">
        <v>47574</v>
      </c>
      <c r="BY95" s="7">
        <f t="shared" si="122"/>
        <v>655194.80845683243</v>
      </c>
      <c r="BZ95" s="7">
        <f t="shared" si="123"/>
        <v>4818.1206700876401</v>
      </c>
      <c r="CA95" s="7">
        <f t="shared" si="124"/>
        <v>996.15095408945081</v>
      </c>
      <c r="CB95" s="65">
        <f t="shared" si="97"/>
        <v>1.824466753213138E-2</v>
      </c>
      <c r="CC95" s="7">
        <f t="shared" si="98"/>
        <v>3821.9697159981893</v>
      </c>
      <c r="CD95" s="65">
        <f t="shared" si="125"/>
        <v>7.0000000000000007E-2</v>
      </c>
      <c r="CE95" s="7">
        <f t="shared" si="126"/>
        <v>70001.342497257661</v>
      </c>
      <c r="CF95" s="7">
        <f t="shared" si="127"/>
        <v>363629.5178106298</v>
      </c>
      <c r="CG95" s="7">
        <f t="shared" si="99"/>
        <v>654198.65750274295</v>
      </c>
      <c r="CH95" s="7">
        <f t="shared" si="77"/>
        <v>433630.86030788743</v>
      </c>
    </row>
    <row r="96" spans="10:86" x14ac:dyDescent="0.3">
      <c r="J96">
        <v>91</v>
      </c>
      <c r="K96" s="160">
        <v>47604</v>
      </c>
      <c r="L96" s="7">
        <f t="shared" si="100"/>
        <v>666925.05020595226</v>
      </c>
      <c r="M96" s="7">
        <f t="shared" si="78"/>
        <v>5440.6727465368012</v>
      </c>
      <c r="N96" s="7">
        <f t="shared" si="68"/>
        <v>855.56302637087902</v>
      </c>
      <c r="O96" s="65">
        <f t="shared" si="79"/>
        <v>1.539416807522837E-2</v>
      </c>
      <c r="P96" s="7">
        <f t="shared" si="69"/>
        <v>4585.1097201659222</v>
      </c>
      <c r="Q96" s="65">
        <f t="shared" si="70"/>
        <v>8.2500000000000018E-2</v>
      </c>
      <c r="R96" s="7">
        <f t="shared" si="80"/>
        <v>58130.512820418378</v>
      </c>
      <c r="S96" s="7">
        <f t="shared" si="101"/>
        <v>436970.70711443078</v>
      </c>
      <c r="T96" s="7">
        <f t="shared" si="71"/>
        <v>666069.48717958143</v>
      </c>
      <c r="U96" s="7">
        <f t="shared" si="72"/>
        <v>495101.21993484918</v>
      </c>
      <c r="W96">
        <v>91</v>
      </c>
      <c r="X96" s="160">
        <v>47604</v>
      </c>
      <c r="Y96" s="7">
        <f t="shared" si="102"/>
        <v>664541.21456902777</v>
      </c>
      <c r="Z96" s="7">
        <f t="shared" si="103"/>
        <v>5313.9230440344518</v>
      </c>
      <c r="AA96" s="7">
        <f t="shared" si="104"/>
        <v>883.64828024093276</v>
      </c>
      <c r="AB96" s="65">
        <f t="shared" si="81"/>
        <v>1.5956541340732371E-2</v>
      </c>
      <c r="AC96" s="7">
        <f t="shared" si="82"/>
        <v>4430.274763793519</v>
      </c>
      <c r="AD96" s="65">
        <f t="shared" si="83"/>
        <v>0.08</v>
      </c>
      <c r="AE96" s="7">
        <f t="shared" si="105"/>
        <v>60542.433711213373</v>
      </c>
      <c r="AF96" s="7">
        <f t="shared" si="106"/>
        <v>423024.56329592178</v>
      </c>
      <c r="AG96" s="7">
        <f t="shared" si="84"/>
        <v>663657.56628878682</v>
      </c>
      <c r="AH96" s="7">
        <f t="shared" si="73"/>
        <v>483566.99700713513</v>
      </c>
      <c r="AJ96">
        <v>91</v>
      </c>
      <c r="AK96" s="160">
        <v>47604</v>
      </c>
      <c r="AL96" s="7">
        <f t="shared" si="107"/>
        <v>662077.94413661037</v>
      </c>
      <c r="AM96" s="7">
        <f t="shared" si="108"/>
        <v>5188.2574823386012</v>
      </c>
      <c r="AN96" s="7">
        <f t="shared" si="109"/>
        <v>912.33742645632628</v>
      </c>
      <c r="AO96" s="65">
        <f t="shared" si="85"/>
        <v>1.6535891603748909E-2</v>
      </c>
      <c r="AP96" s="7">
        <f t="shared" si="86"/>
        <v>4275.9200558822749</v>
      </c>
      <c r="AQ96" s="65">
        <f t="shared" si="87"/>
        <v>7.7499999999999986E-2</v>
      </c>
      <c r="AR96" s="7">
        <f t="shared" si="110"/>
        <v>63034.393289846274</v>
      </c>
      <c r="AS96" s="7">
        <f t="shared" si="111"/>
        <v>409097.03760296642</v>
      </c>
      <c r="AT96" s="7">
        <f t="shared" si="88"/>
        <v>661165.6067101541</v>
      </c>
      <c r="AU96" s="7">
        <f t="shared" si="74"/>
        <v>472131.43089281267</v>
      </c>
      <c r="AW96">
        <v>91</v>
      </c>
      <c r="AX96" s="160">
        <v>47604</v>
      </c>
      <c r="AY96" s="7">
        <f t="shared" si="112"/>
        <v>659533.91868476104</v>
      </c>
      <c r="AZ96" s="7">
        <f t="shared" si="113"/>
        <v>5063.7114709392154</v>
      </c>
      <c r="BA96" s="7">
        <f t="shared" si="114"/>
        <v>941.62447915945904</v>
      </c>
      <c r="BB96" s="65">
        <f t="shared" si="89"/>
        <v>1.7132543800699285E-2</v>
      </c>
      <c r="BC96" s="7">
        <f t="shared" si="90"/>
        <v>4122.0869917797563</v>
      </c>
      <c r="BD96" s="65">
        <f t="shared" si="91"/>
        <v>7.4999999999999997E-2</v>
      </c>
      <c r="BE96" s="7">
        <f t="shared" si="115"/>
        <v>65607.705794398935</v>
      </c>
      <c r="BF96" s="7">
        <f t="shared" si="116"/>
        <v>395190.03806106967</v>
      </c>
      <c r="BG96" s="7">
        <f t="shared" si="92"/>
        <v>658592.29420560156</v>
      </c>
      <c r="BH96" s="7">
        <f t="shared" si="75"/>
        <v>460797.74385546858</v>
      </c>
      <c r="BJ96">
        <v>91</v>
      </c>
      <c r="BK96" s="160">
        <v>47604</v>
      </c>
      <c r="BL96" s="7">
        <f t="shared" si="117"/>
        <v>656907.883894798</v>
      </c>
      <c r="BM96" s="7">
        <f t="shared" si="118"/>
        <v>4940.32062016694</v>
      </c>
      <c r="BN96" s="7">
        <f t="shared" si="119"/>
        <v>971.50215496920237</v>
      </c>
      <c r="BO96" s="65">
        <f t="shared" si="93"/>
        <v>1.7746819828847463E-2</v>
      </c>
      <c r="BP96" s="7">
        <f t="shared" si="94"/>
        <v>3968.8184651977376</v>
      </c>
      <c r="BQ96" s="65">
        <f t="shared" si="95"/>
        <v>7.2499999999999995E-2</v>
      </c>
      <c r="BR96" s="7">
        <f t="shared" si="120"/>
        <v>68263.61826017058</v>
      </c>
      <c r="BS96" s="7">
        <f t="shared" si="121"/>
        <v>381305.55817502103</v>
      </c>
      <c r="BT96" s="7">
        <f t="shared" si="96"/>
        <v>655936.38173982885</v>
      </c>
      <c r="BU96" s="7">
        <f t="shared" si="76"/>
        <v>449569.17643519159</v>
      </c>
      <c r="BW96">
        <v>91</v>
      </c>
      <c r="BX96" s="160">
        <v>47604</v>
      </c>
      <c r="BY96" s="7">
        <f t="shared" si="122"/>
        <v>654198.65750274295</v>
      </c>
      <c r="BZ96" s="7">
        <f t="shared" si="123"/>
        <v>4818.1206700876401</v>
      </c>
      <c r="CA96" s="7">
        <f t="shared" si="124"/>
        <v>1001.9618346549728</v>
      </c>
      <c r="CB96" s="65">
        <f t="shared" si="97"/>
        <v>1.8379038045961232E-2</v>
      </c>
      <c r="CC96" s="7">
        <f t="shared" si="98"/>
        <v>3816.1588354326673</v>
      </c>
      <c r="CD96" s="65">
        <f t="shared" si="125"/>
        <v>7.0000000000000007E-2</v>
      </c>
      <c r="CE96" s="7">
        <f t="shared" si="126"/>
        <v>71003.30433191263</v>
      </c>
      <c r="CF96" s="7">
        <f t="shared" si="127"/>
        <v>367445.67664606246</v>
      </c>
      <c r="CG96" s="7">
        <f t="shared" si="99"/>
        <v>653196.69566808792</v>
      </c>
      <c r="CH96" s="7">
        <f t="shared" si="77"/>
        <v>438448.98097797506</v>
      </c>
    </row>
    <row r="97" spans="10:86" x14ac:dyDescent="0.3">
      <c r="J97">
        <v>92</v>
      </c>
      <c r="K97" s="160">
        <v>47635</v>
      </c>
      <c r="L97" s="7">
        <f t="shared" si="100"/>
        <v>666069.48717958143</v>
      </c>
      <c r="M97" s="7">
        <f t="shared" si="78"/>
        <v>5440.6727465368012</v>
      </c>
      <c r="N97" s="7">
        <f t="shared" si="68"/>
        <v>861.44502217717854</v>
      </c>
      <c r="O97" s="65">
        <f t="shared" si="79"/>
        <v>1.5519912659411546E-2</v>
      </c>
      <c r="P97" s="7">
        <f t="shared" si="69"/>
        <v>4579.2277243596227</v>
      </c>
      <c r="Q97" s="65">
        <f t="shared" si="70"/>
        <v>8.2500000000000018E-2</v>
      </c>
      <c r="R97" s="7">
        <f t="shared" si="80"/>
        <v>58991.957842595555</v>
      </c>
      <c r="S97" s="7">
        <f t="shared" si="101"/>
        <v>441549.93483879039</v>
      </c>
      <c r="T97" s="7">
        <f t="shared" si="71"/>
        <v>665208.04215740424</v>
      </c>
      <c r="U97" s="7">
        <f t="shared" si="72"/>
        <v>500541.89268138597</v>
      </c>
      <c r="W97">
        <v>92</v>
      </c>
      <c r="X97" s="160">
        <v>47635</v>
      </c>
      <c r="Y97" s="7">
        <f t="shared" si="102"/>
        <v>663657.56628878682</v>
      </c>
      <c r="Z97" s="7">
        <f t="shared" si="103"/>
        <v>5313.9230440344518</v>
      </c>
      <c r="AA97" s="7">
        <f t="shared" si="104"/>
        <v>889.5392687758731</v>
      </c>
      <c r="AB97" s="65">
        <f t="shared" si="81"/>
        <v>1.6084305773838705E-2</v>
      </c>
      <c r="AC97" s="7">
        <f t="shared" si="82"/>
        <v>4424.3837752585787</v>
      </c>
      <c r="AD97" s="65">
        <f t="shared" si="83"/>
        <v>7.9999999999999988E-2</v>
      </c>
      <c r="AE97" s="7">
        <f t="shared" si="105"/>
        <v>61431.972979989245</v>
      </c>
      <c r="AF97" s="7">
        <f t="shared" si="106"/>
        <v>427448.94707118033</v>
      </c>
      <c r="AG97" s="7">
        <f t="shared" si="84"/>
        <v>662768.02702001098</v>
      </c>
      <c r="AH97" s="7">
        <f t="shared" si="73"/>
        <v>488880.92005116958</v>
      </c>
      <c r="AJ97">
        <v>92</v>
      </c>
      <c r="AK97" s="160">
        <v>47635</v>
      </c>
      <c r="AL97" s="7">
        <f t="shared" si="107"/>
        <v>661165.6067101541</v>
      </c>
      <c r="AM97" s="7">
        <f t="shared" si="108"/>
        <v>5188.2574823386012</v>
      </c>
      <c r="AN97" s="7">
        <f t="shared" si="109"/>
        <v>918.22960566885649</v>
      </c>
      <c r="AO97" s="65">
        <f t="shared" si="85"/>
        <v>1.666565102025452E-2</v>
      </c>
      <c r="AP97" s="7">
        <f t="shared" si="86"/>
        <v>4270.0278766697447</v>
      </c>
      <c r="AQ97" s="65">
        <f t="shared" si="87"/>
        <v>7.7499999999999986E-2</v>
      </c>
      <c r="AR97" s="7">
        <f t="shared" si="110"/>
        <v>63952.622895515131</v>
      </c>
      <c r="AS97" s="7">
        <f t="shared" si="111"/>
        <v>413367.06547963619</v>
      </c>
      <c r="AT97" s="7">
        <f t="shared" si="88"/>
        <v>660247.37710448529</v>
      </c>
      <c r="AU97" s="7">
        <f t="shared" si="74"/>
        <v>477319.68837515131</v>
      </c>
      <c r="AW97">
        <v>92</v>
      </c>
      <c r="AX97" s="160">
        <v>47635</v>
      </c>
      <c r="AY97" s="7">
        <f t="shared" si="112"/>
        <v>658592.29420560156</v>
      </c>
      <c r="AZ97" s="7">
        <f t="shared" si="113"/>
        <v>5063.7114709392154</v>
      </c>
      <c r="BA97" s="7">
        <f t="shared" si="114"/>
        <v>947.50963215420597</v>
      </c>
      <c r="BB97" s="65">
        <f t="shared" si="89"/>
        <v>1.7264270605481621E-2</v>
      </c>
      <c r="BC97" s="7">
        <f t="shared" si="90"/>
        <v>4116.2018387850094</v>
      </c>
      <c r="BD97" s="65">
        <f t="shared" si="91"/>
        <v>7.4999999999999997E-2</v>
      </c>
      <c r="BE97" s="7">
        <f t="shared" si="115"/>
        <v>66555.215426553143</v>
      </c>
      <c r="BF97" s="7">
        <f t="shared" si="116"/>
        <v>399306.2398998547</v>
      </c>
      <c r="BG97" s="7">
        <f t="shared" si="92"/>
        <v>657644.78457344731</v>
      </c>
      <c r="BH97" s="7">
        <f t="shared" si="75"/>
        <v>465861.45532640786</v>
      </c>
      <c r="BJ97">
        <v>92</v>
      </c>
      <c r="BK97" s="160">
        <v>47635</v>
      </c>
      <c r="BL97" s="7">
        <f t="shared" si="117"/>
        <v>655936.38173982885</v>
      </c>
      <c r="BM97" s="7">
        <f t="shared" si="118"/>
        <v>4940.32062016694</v>
      </c>
      <c r="BN97" s="7">
        <f t="shared" si="119"/>
        <v>977.37164715547397</v>
      </c>
      <c r="BO97" s="65">
        <f t="shared" si="93"/>
        <v>1.7880483675500217E-2</v>
      </c>
      <c r="BP97" s="7">
        <f t="shared" si="94"/>
        <v>3962.948973011466</v>
      </c>
      <c r="BQ97" s="65">
        <f t="shared" si="95"/>
        <v>7.2499999999999995E-2</v>
      </c>
      <c r="BR97" s="7">
        <f t="shared" si="120"/>
        <v>69240.98990732606</v>
      </c>
      <c r="BS97" s="7">
        <f t="shared" si="121"/>
        <v>385268.50714803248</v>
      </c>
      <c r="BT97" s="7">
        <f t="shared" si="96"/>
        <v>654959.01009267336</v>
      </c>
      <c r="BU97" s="7">
        <f t="shared" si="76"/>
        <v>454509.49705535854</v>
      </c>
      <c r="BW97">
        <v>92</v>
      </c>
      <c r="BX97" s="160">
        <v>47635</v>
      </c>
      <c r="BY97" s="7">
        <f t="shared" si="122"/>
        <v>653196.69566808792</v>
      </c>
      <c r="BZ97" s="7">
        <f t="shared" si="123"/>
        <v>4818.1206700876401</v>
      </c>
      <c r="CA97" s="7">
        <f t="shared" si="124"/>
        <v>1007.8066120237936</v>
      </c>
      <c r="CB97" s="65">
        <f t="shared" si="97"/>
        <v>1.8514605821629483E-2</v>
      </c>
      <c r="CC97" s="7">
        <f t="shared" si="98"/>
        <v>3810.3140580638465</v>
      </c>
      <c r="CD97" s="65">
        <f t="shared" si="125"/>
        <v>7.0000000000000007E-2</v>
      </c>
      <c r="CE97" s="7">
        <f t="shared" si="126"/>
        <v>72011.110943936423</v>
      </c>
      <c r="CF97" s="7">
        <f t="shared" si="127"/>
        <v>371255.99070412631</v>
      </c>
      <c r="CG97" s="7">
        <f t="shared" si="99"/>
        <v>652188.88905606407</v>
      </c>
      <c r="CH97" s="7">
        <f t="shared" si="77"/>
        <v>443267.1016480627</v>
      </c>
    </row>
    <row r="98" spans="10:86" x14ac:dyDescent="0.3">
      <c r="J98">
        <v>93</v>
      </c>
      <c r="K98" s="160">
        <v>47665</v>
      </c>
      <c r="L98" s="7">
        <f t="shared" si="100"/>
        <v>665208.04215740424</v>
      </c>
      <c r="M98" s="7">
        <f t="shared" si="78"/>
        <v>5440.6727465368012</v>
      </c>
      <c r="N98" s="7">
        <f t="shared" si="68"/>
        <v>867.36745670464734</v>
      </c>
      <c r="O98" s="65">
        <f t="shared" si="79"/>
        <v>1.5646848535834278E-2</v>
      </c>
      <c r="P98" s="7">
        <f t="shared" si="69"/>
        <v>4573.3052898321539</v>
      </c>
      <c r="Q98" s="65">
        <f t="shared" si="70"/>
        <v>8.2500000000000004E-2</v>
      </c>
      <c r="R98" s="7">
        <f t="shared" si="80"/>
        <v>59859.325299300202</v>
      </c>
      <c r="S98" s="7">
        <f t="shared" si="101"/>
        <v>446123.24012862256</v>
      </c>
      <c r="T98" s="7">
        <f t="shared" si="71"/>
        <v>664340.67470069963</v>
      </c>
      <c r="U98" s="7">
        <f t="shared" si="72"/>
        <v>505982.56542792276</v>
      </c>
      <c r="W98">
        <v>93</v>
      </c>
      <c r="X98" s="160">
        <v>47665</v>
      </c>
      <c r="Y98" s="7">
        <f t="shared" si="102"/>
        <v>662768.02702001098</v>
      </c>
      <c r="Z98" s="7">
        <f t="shared" si="103"/>
        <v>5313.9230440344518</v>
      </c>
      <c r="AA98" s="7">
        <f t="shared" si="104"/>
        <v>895.46953056771144</v>
      </c>
      <c r="AB98" s="65">
        <f t="shared" si="81"/>
        <v>1.6213266073090295E-2</v>
      </c>
      <c r="AC98" s="7">
        <f t="shared" si="82"/>
        <v>4418.4535134667403</v>
      </c>
      <c r="AD98" s="65">
        <f t="shared" si="83"/>
        <v>0.08</v>
      </c>
      <c r="AE98" s="7">
        <f t="shared" si="105"/>
        <v>62327.442510556953</v>
      </c>
      <c r="AF98" s="7">
        <f t="shared" si="106"/>
        <v>431867.40058464708</v>
      </c>
      <c r="AG98" s="7">
        <f t="shared" si="84"/>
        <v>661872.55748944322</v>
      </c>
      <c r="AH98" s="7">
        <f t="shared" si="73"/>
        <v>494194.84309520404</v>
      </c>
      <c r="AJ98">
        <v>93</v>
      </c>
      <c r="AK98" s="160">
        <v>47665</v>
      </c>
      <c r="AL98" s="7">
        <f t="shared" si="107"/>
        <v>660247.37710448529</v>
      </c>
      <c r="AM98" s="7">
        <f t="shared" si="108"/>
        <v>5188.2574823386012</v>
      </c>
      <c r="AN98" s="7">
        <f t="shared" si="109"/>
        <v>924.15983853880061</v>
      </c>
      <c r="AO98" s="65">
        <f t="shared" si="85"/>
        <v>1.6796610553911535E-2</v>
      </c>
      <c r="AP98" s="7">
        <f t="shared" si="86"/>
        <v>4264.0976437998006</v>
      </c>
      <c r="AQ98" s="65">
        <f t="shared" si="87"/>
        <v>7.7499999999999999E-2</v>
      </c>
      <c r="AR98" s="7">
        <f t="shared" si="110"/>
        <v>64876.78273405393</v>
      </c>
      <c r="AS98" s="7">
        <f t="shared" si="111"/>
        <v>417631.16312343598</v>
      </c>
      <c r="AT98" s="7">
        <f t="shared" si="88"/>
        <v>659323.21726594644</v>
      </c>
      <c r="AU98" s="7">
        <f t="shared" si="74"/>
        <v>482507.94585748989</v>
      </c>
      <c r="AW98">
        <v>93</v>
      </c>
      <c r="AX98" s="160">
        <v>47665</v>
      </c>
      <c r="AY98" s="7">
        <f t="shared" si="112"/>
        <v>657644.78457344731</v>
      </c>
      <c r="AZ98" s="7">
        <f t="shared" si="113"/>
        <v>5063.7114709392154</v>
      </c>
      <c r="BA98" s="7">
        <f t="shared" si="114"/>
        <v>953.43156735517005</v>
      </c>
      <c r="BB98" s="65">
        <f t="shared" si="89"/>
        <v>1.7397201462918715E-2</v>
      </c>
      <c r="BC98" s="7">
        <f t="shared" si="90"/>
        <v>4110.2799035840453</v>
      </c>
      <c r="BD98" s="65">
        <f t="shared" si="91"/>
        <v>7.4999999999999997E-2</v>
      </c>
      <c r="BE98" s="7">
        <f t="shared" si="115"/>
        <v>67508.646993908318</v>
      </c>
      <c r="BF98" s="7">
        <f t="shared" si="116"/>
        <v>403416.51980343874</v>
      </c>
      <c r="BG98" s="7">
        <f t="shared" si="92"/>
        <v>656691.35300609213</v>
      </c>
      <c r="BH98" s="7">
        <f t="shared" si="75"/>
        <v>470925.16679734708</v>
      </c>
      <c r="BJ98">
        <v>93</v>
      </c>
      <c r="BK98" s="160">
        <v>47665</v>
      </c>
      <c r="BL98" s="7">
        <f t="shared" si="117"/>
        <v>654959.01009267336</v>
      </c>
      <c r="BM98" s="7">
        <f t="shared" si="118"/>
        <v>4940.32062016694</v>
      </c>
      <c r="BN98" s="7">
        <f t="shared" si="119"/>
        <v>983.27660085703837</v>
      </c>
      <c r="BO98" s="65">
        <f t="shared" si="93"/>
        <v>1.8015355203091131E-2</v>
      </c>
      <c r="BP98" s="7">
        <f t="shared" si="94"/>
        <v>3957.0440193099016</v>
      </c>
      <c r="BQ98" s="65">
        <f t="shared" si="95"/>
        <v>7.2499999999999995E-2</v>
      </c>
      <c r="BR98" s="7">
        <f t="shared" si="120"/>
        <v>70224.266508183093</v>
      </c>
      <c r="BS98" s="7">
        <f t="shared" si="121"/>
        <v>389225.5511673424</v>
      </c>
      <c r="BT98" s="7">
        <f t="shared" si="96"/>
        <v>653975.73349181633</v>
      </c>
      <c r="BU98" s="7">
        <f t="shared" si="76"/>
        <v>459449.8176755255</v>
      </c>
      <c r="BW98">
        <v>93</v>
      </c>
      <c r="BX98" s="160">
        <v>47665</v>
      </c>
      <c r="BY98" s="7">
        <f t="shared" si="122"/>
        <v>652188.88905606407</v>
      </c>
      <c r="BZ98" s="7">
        <f t="shared" si="123"/>
        <v>4818.1206700876401</v>
      </c>
      <c r="CA98" s="7">
        <f t="shared" si="124"/>
        <v>1013.685483927266</v>
      </c>
      <c r="CB98" s="65">
        <f t="shared" si="97"/>
        <v>1.8651384608426715E-2</v>
      </c>
      <c r="CC98" s="7">
        <f t="shared" si="98"/>
        <v>3804.4351861603741</v>
      </c>
      <c r="CD98" s="65">
        <f t="shared" si="125"/>
        <v>7.0000000000000007E-2</v>
      </c>
      <c r="CE98" s="7">
        <f t="shared" si="126"/>
        <v>73024.796427863694</v>
      </c>
      <c r="CF98" s="7">
        <f t="shared" si="127"/>
        <v>375060.42589028669</v>
      </c>
      <c r="CG98" s="7">
        <f t="shared" si="99"/>
        <v>651175.20357213682</v>
      </c>
      <c r="CH98" s="7">
        <f t="shared" si="77"/>
        <v>448085.22231815039</v>
      </c>
    </row>
    <row r="99" spans="10:86" x14ac:dyDescent="0.3">
      <c r="J99">
        <v>94</v>
      </c>
      <c r="K99" s="160">
        <v>47696</v>
      </c>
      <c r="L99" s="7">
        <f t="shared" si="100"/>
        <v>664340.67470069963</v>
      </c>
      <c r="M99" s="7">
        <f t="shared" si="78"/>
        <v>5440.6727465368012</v>
      </c>
      <c r="N99" s="7">
        <f t="shared" si="68"/>
        <v>873.33060796949121</v>
      </c>
      <c r="O99" s="65">
        <f t="shared" si="79"/>
        <v>1.5774989692382384E-2</v>
      </c>
      <c r="P99" s="7">
        <f t="shared" si="69"/>
        <v>4567.34213856731</v>
      </c>
      <c r="Q99" s="65">
        <f t="shared" si="70"/>
        <v>8.2500000000000004E-2</v>
      </c>
      <c r="R99" s="7">
        <f t="shared" si="80"/>
        <v>60732.655907269691</v>
      </c>
      <c r="S99" s="7">
        <f t="shared" si="101"/>
        <v>450690.58226718986</v>
      </c>
      <c r="T99" s="7">
        <f t="shared" si="71"/>
        <v>663467.34409273008</v>
      </c>
      <c r="U99" s="7">
        <f t="shared" si="72"/>
        <v>511423.23817445955</v>
      </c>
      <c r="W99">
        <v>94</v>
      </c>
      <c r="X99" s="160">
        <v>47696</v>
      </c>
      <c r="Y99" s="7">
        <f t="shared" si="102"/>
        <v>661872.55748944322</v>
      </c>
      <c r="Z99" s="7">
        <f t="shared" si="103"/>
        <v>5313.9230440344518</v>
      </c>
      <c r="AA99" s="7">
        <f t="shared" si="104"/>
        <v>901.43932743816367</v>
      </c>
      <c r="AB99" s="65">
        <f t="shared" si="81"/>
        <v>1.6343436220243198E-2</v>
      </c>
      <c r="AC99" s="7">
        <f t="shared" si="82"/>
        <v>4412.4837165962881</v>
      </c>
      <c r="AD99" s="65">
        <f t="shared" si="83"/>
        <v>7.9999999999999988E-2</v>
      </c>
      <c r="AE99" s="7">
        <f t="shared" si="105"/>
        <v>63228.881837995119</v>
      </c>
      <c r="AF99" s="7">
        <f t="shared" si="106"/>
        <v>436279.88430124335</v>
      </c>
      <c r="AG99" s="7">
        <f t="shared" si="84"/>
        <v>660971.11816200509</v>
      </c>
      <c r="AH99" s="7">
        <f t="shared" si="73"/>
        <v>499508.76613923849</v>
      </c>
      <c r="AJ99">
        <v>94</v>
      </c>
      <c r="AK99" s="160">
        <v>47696</v>
      </c>
      <c r="AL99" s="7">
        <f t="shared" si="107"/>
        <v>659323.21726594644</v>
      </c>
      <c r="AM99" s="7">
        <f t="shared" si="108"/>
        <v>5188.2574823386012</v>
      </c>
      <c r="AN99" s="7">
        <f t="shared" si="109"/>
        <v>930.12837082936403</v>
      </c>
      <c r="AO99" s="65">
        <f t="shared" si="85"/>
        <v>1.6928784179990764E-2</v>
      </c>
      <c r="AP99" s="7">
        <f t="shared" si="86"/>
        <v>4258.1291115092372</v>
      </c>
      <c r="AQ99" s="65">
        <f t="shared" si="87"/>
        <v>7.7499999999999999E-2</v>
      </c>
      <c r="AR99" s="7">
        <f t="shared" si="110"/>
        <v>65806.9111048833</v>
      </c>
      <c r="AS99" s="7">
        <f t="shared" si="111"/>
        <v>421889.29223494523</v>
      </c>
      <c r="AT99" s="7">
        <f t="shared" si="88"/>
        <v>658393.08889511705</v>
      </c>
      <c r="AU99" s="7">
        <f t="shared" si="74"/>
        <v>487696.20333982853</v>
      </c>
      <c r="AW99">
        <v>94</v>
      </c>
      <c r="AX99" s="160">
        <v>47696</v>
      </c>
      <c r="AY99" s="7">
        <f t="shared" si="112"/>
        <v>656691.35300609213</v>
      </c>
      <c r="AZ99" s="7">
        <f t="shared" si="113"/>
        <v>5063.7114709392154</v>
      </c>
      <c r="BA99" s="7">
        <f t="shared" si="114"/>
        <v>959.39051465113971</v>
      </c>
      <c r="BB99" s="65">
        <f t="shared" si="89"/>
        <v>1.7531350341546029E-2</v>
      </c>
      <c r="BC99" s="7">
        <f t="shared" si="90"/>
        <v>4104.3209562880756</v>
      </c>
      <c r="BD99" s="65">
        <f t="shared" si="91"/>
        <v>7.4999999999999997E-2</v>
      </c>
      <c r="BE99" s="7">
        <f t="shared" si="115"/>
        <v>68468.037508559457</v>
      </c>
      <c r="BF99" s="7">
        <f t="shared" si="116"/>
        <v>407520.84075972682</v>
      </c>
      <c r="BG99" s="7">
        <f t="shared" si="92"/>
        <v>655731.96249144094</v>
      </c>
      <c r="BH99" s="7">
        <f t="shared" si="75"/>
        <v>475988.87826828629</v>
      </c>
      <c r="BJ99">
        <v>94</v>
      </c>
      <c r="BK99" s="160">
        <v>47696</v>
      </c>
      <c r="BL99" s="7">
        <f t="shared" si="117"/>
        <v>653975.73349181633</v>
      </c>
      <c r="BM99" s="7">
        <f t="shared" si="118"/>
        <v>4940.32062016694</v>
      </c>
      <c r="BN99" s="7">
        <f t="shared" si="119"/>
        <v>989.21723032054979</v>
      </c>
      <c r="BO99" s="65">
        <f t="shared" si="93"/>
        <v>1.8151448373267726E-2</v>
      </c>
      <c r="BP99" s="7">
        <f t="shared" si="94"/>
        <v>3951.1033898463902</v>
      </c>
      <c r="BQ99" s="65">
        <f t="shared" si="95"/>
        <v>7.2499999999999995E-2</v>
      </c>
      <c r="BR99" s="7">
        <f t="shared" si="120"/>
        <v>71213.483738503637</v>
      </c>
      <c r="BS99" s="7">
        <f t="shared" si="121"/>
        <v>393176.6545571888</v>
      </c>
      <c r="BT99" s="7">
        <f t="shared" si="96"/>
        <v>652986.51626149577</v>
      </c>
      <c r="BU99" s="7">
        <f t="shared" si="76"/>
        <v>464390.13829569245</v>
      </c>
      <c r="BW99">
        <v>94</v>
      </c>
      <c r="BX99" s="160">
        <v>47696</v>
      </c>
      <c r="BY99" s="7">
        <f t="shared" si="122"/>
        <v>651175.20357213682</v>
      </c>
      <c r="BZ99" s="7">
        <f t="shared" si="123"/>
        <v>4818.1206700876401</v>
      </c>
      <c r="CA99" s="7">
        <f t="shared" si="124"/>
        <v>1019.5986492501752</v>
      </c>
      <c r="CB99" s="65">
        <f t="shared" si="97"/>
        <v>1.8789388361049125E-2</v>
      </c>
      <c r="CC99" s="7">
        <f t="shared" si="98"/>
        <v>3798.5220208374649</v>
      </c>
      <c r="CD99" s="65">
        <f t="shared" si="125"/>
        <v>7.0000000000000007E-2</v>
      </c>
      <c r="CE99" s="7">
        <f t="shared" si="126"/>
        <v>74044.395077113862</v>
      </c>
      <c r="CF99" s="7">
        <f t="shared" si="127"/>
        <v>378858.94791112415</v>
      </c>
      <c r="CG99" s="7">
        <f t="shared" si="99"/>
        <v>650155.60492288659</v>
      </c>
      <c r="CH99" s="7">
        <f t="shared" si="77"/>
        <v>452903.34298823803</v>
      </c>
    </row>
    <row r="100" spans="10:86" x14ac:dyDescent="0.3">
      <c r="J100">
        <v>95</v>
      </c>
      <c r="K100" s="160">
        <v>47727</v>
      </c>
      <c r="L100" s="7">
        <f t="shared" si="100"/>
        <v>663467.34409273008</v>
      </c>
      <c r="M100" s="7">
        <f t="shared" si="78"/>
        <v>5440.6727465368012</v>
      </c>
      <c r="N100" s="7">
        <f t="shared" si="68"/>
        <v>879.33475589928184</v>
      </c>
      <c r="O100" s="65">
        <f t="shared" si="79"/>
        <v>1.5904350326723195E-2</v>
      </c>
      <c r="P100" s="7">
        <f t="shared" si="69"/>
        <v>4561.3379906375194</v>
      </c>
      <c r="Q100" s="65">
        <f t="shared" si="70"/>
        <v>8.2500000000000004E-2</v>
      </c>
      <c r="R100" s="7">
        <f t="shared" si="80"/>
        <v>61611.990663168974</v>
      </c>
      <c r="S100" s="7">
        <f t="shared" si="101"/>
        <v>455251.92025782738</v>
      </c>
      <c r="T100" s="7">
        <f t="shared" si="71"/>
        <v>662588.00933683082</v>
      </c>
      <c r="U100" s="7">
        <f t="shared" si="72"/>
        <v>516863.91092099634</v>
      </c>
      <c r="W100">
        <v>95</v>
      </c>
      <c r="X100" s="160">
        <v>47727</v>
      </c>
      <c r="Y100" s="7">
        <f t="shared" si="102"/>
        <v>660971.11816200509</v>
      </c>
      <c r="Z100" s="7">
        <f t="shared" si="103"/>
        <v>5313.9230440344518</v>
      </c>
      <c r="AA100" s="7">
        <f t="shared" si="104"/>
        <v>907.44892295441787</v>
      </c>
      <c r="AB100" s="65">
        <f t="shared" si="81"/>
        <v>1.6474830406710765E-2</v>
      </c>
      <c r="AC100" s="7">
        <f t="shared" si="82"/>
        <v>4406.4741210800339</v>
      </c>
      <c r="AD100" s="65">
        <f t="shared" si="83"/>
        <v>7.9999999999999988E-2</v>
      </c>
      <c r="AE100" s="7">
        <f t="shared" si="105"/>
        <v>64136.330760949539</v>
      </c>
      <c r="AF100" s="7">
        <f t="shared" si="106"/>
        <v>440686.35842232336</v>
      </c>
      <c r="AG100" s="7">
        <f t="shared" si="84"/>
        <v>660063.66923905071</v>
      </c>
      <c r="AH100" s="7">
        <f t="shared" si="73"/>
        <v>504822.68918327289</v>
      </c>
      <c r="AJ100">
        <v>95</v>
      </c>
      <c r="AK100" s="160">
        <v>47727</v>
      </c>
      <c r="AL100" s="7">
        <f t="shared" si="107"/>
        <v>658393.08889511705</v>
      </c>
      <c r="AM100" s="7">
        <f t="shared" si="108"/>
        <v>5188.2574823386012</v>
      </c>
      <c r="AN100" s="7">
        <f t="shared" si="109"/>
        <v>936.13544989097045</v>
      </c>
      <c r="AO100" s="65">
        <f t="shared" si="85"/>
        <v>1.7062186083306802E-2</v>
      </c>
      <c r="AP100" s="7">
        <f t="shared" si="86"/>
        <v>4252.1220324476308</v>
      </c>
      <c r="AQ100" s="65">
        <f t="shared" si="87"/>
        <v>7.7499999999999999E-2</v>
      </c>
      <c r="AR100" s="7">
        <f t="shared" si="110"/>
        <v>66743.046554774264</v>
      </c>
      <c r="AS100" s="7">
        <f t="shared" si="111"/>
        <v>426141.41426739283</v>
      </c>
      <c r="AT100" s="7">
        <f t="shared" si="88"/>
        <v>657456.95344522607</v>
      </c>
      <c r="AU100" s="7">
        <f t="shared" si="74"/>
        <v>492884.46082216711</v>
      </c>
      <c r="AW100">
        <v>95</v>
      </c>
      <c r="AX100" s="160">
        <v>47727</v>
      </c>
      <c r="AY100" s="7">
        <f t="shared" si="112"/>
        <v>655731.96249144094</v>
      </c>
      <c r="AZ100" s="7">
        <f t="shared" si="113"/>
        <v>5063.7114709392154</v>
      </c>
      <c r="BA100" s="7">
        <f t="shared" si="114"/>
        <v>965.38670536770951</v>
      </c>
      <c r="BB100" s="65">
        <f t="shared" si="89"/>
        <v>1.7666731419339231E-2</v>
      </c>
      <c r="BC100" s="7">
        <f t="shared" si="90"/>
        <v>4098.3247655715058</v>
      </c>
      <c r="BD100" s="65">
        <f t="shared" si="91"/>
        <v>7.5000000000000011E-2</v>
      </c>
      <c r="BE100" s="7">
        <f t="shared" si="115"/>
        <v>69433.424213927166</v>
      </c>
      <c r="BF100" s="7">
        <f t="shared" si="116"/>
        <v>411619.16552529833</v>
      </c>
      <c r="BG100" s="7">
        <f t="shared" si="92"/>
        <v>654766.57578607323</v>
      </c>
      <c r="BH100" s="7">
        <f t="shared" si="75"/>
        <v>481052.58973922551</v>
      </c>
      <c r="BJ100">
        <v>95</v>
      </c>
      <c r="BK100" s="160">
        <v>47727</v>
      </c>
      <c r="BL100" s="7">
        <f t="shared" si="117"/>
        <v>652986.51626149577</v>
      </c>
      <c r="BM100" s="7">
        <f t="shared" si="118"/>
        <v>4940.32062016694</v>
      </c>
      <c r="BN100" s="7">
        <f t="shared" si="119"/>
        <v>995.19375108706981</v>
      </c>
      <c r="BO100" s="65">
        <f t="shared" si="93"/>
        <v>1.8288777357023403E-2</v>
      </c>
      <c r="BP100" s="7">
        <f t="shared" si="94"/>
        <v>3945.1268690798702</v>
      </c>
      <c r="BQ100" s="65">
        <f t="shared" si="95"/>
        <v>7.2499999999999995E-2</v>
      </c>
      <c r="BR100" s="7">
        <f t="shared" si="120"/>
        <v>72208.6774895907</v>
      </c>
      <c r="BS100" s="7">
        <f t="shared" si="121"/>
        <v>397121.78142626869</v>
      </c>
      <c r="BT100" s="7">
        <f t="shared" si="96"/>
        <v>651991.3225104087</v>
      </c>
      <c r="BU100" s="7">
        <f t="shared" si="76"/>
        <v>469330.4589158594</v>
      </c>
      <c r="BW100">
        <v>95</v>
      </c>
      <c r="BX100" s="160">
        <v>47727</v>
      </c>
      <c r="BY100" s="7">
        <f t="shared" si="122"/>
        <v>650155.60492288659</v>
      </c>
      <c r="BZ100" s="7">
        <f t="shared" si="123"/>
        <v>4818.1206700876401</v>
      </c>
      <c r="CA100" s="7">
        <f t="shared" si="124"/>
        <v>1025.546308037468</v>
      </c>
      <c r="CB100" s="65">
        <f t="shared" si="97"/>
        <v>1.8928631243453273E-2</v>
      </c>
      <c r="CC100" s="7">
        <f t="shared" si="98"/>
        <v>3792.5743620501721</v>
      </c>
      <c r="CD100" s="65">
        <f t="shared" si="125"/>
        <v>7.0000000000000007E-2</v>
      </c>
      <c r="CE100" s="7">
        <f t="shared" si="126"/>
        <v>75069.941385151324</v>
      </c>
      <c r="CF100" s="7">
        <f t="shared" si="127"/>
        <v>382651.52227317431</v>
      </c>
      <c r="CG100" s="7">
        <f t="shared" si="99"/>
        <v>649130.05861484911</v>
      </c>
      <c r="CH100" s="7">
        <f t="shared" si="77"/>
        <v>457721.46365832561</v>
      </c>
    </row>
    <row r="101" spans="10:86" x14ac:dyDescent="0.3">
      <c r="J101">
        <v>96</v>
      </c>
      <c r="K101" s="160">
        <v>47757</v>
      </c>
      <c r="L101" s="7">
        <f t="shared" si="100"/>
        <v>662588.00933683082</v>
      </c>
      <c r="M101" s="7">
        <f t="shared" si="78"/>
        <v>5440.6727465368012</v>
      </c>
      <c r="N101" s="7">
        <f t="shared" si="68"/>
        <v>885.38018234608899</v>
      </c>
      <c r="O101" s="65">
        <f t="shared" si="79"/>
        <v>1.6034944850250081E-2</v>
      </c>
      <c r="P101" s="7">
        <f t="shared" si="69"/>
        <v>4555.2925641907123</v>
      </c>
      <c r="Q101" s="65">
        <f t="shared" si="70"/>
        <v>8.2500000000000018E-2</v>
      </c>
      <c r="R101" s="7">
        <f t="shared" si="80"/>
        <v>62497.370845515063</v>
      </c>
      <c r="S101" s="7">
        <f t="shared" si="101"/>
        <v>459807.21282201807</v>
      </c>
      <c r="T101" s="7">
        <f t="shared" si="71"/>
        <v>661702.62915448472</v>
      </c>
      <c r="U101" s="7">
        <f t="shared" si="72"/>
        <v>522304.58366753312</v>
      </c>
      <c r="W101">
        <v>96</v>
      </c>
      <c r="X101" s="160">
        <v>47757</v>
      </c>
      <c r="Y101" s="7">
        <f t="shared" si="102"/>
        <v>660063.66923905071</v>
      </c>
      <c r="Z101" s="7">
        <f t="shared" si="103"/>
        <v>5313.9230440344518</v>
      </c>
      <c r="AA101" s="7">
        <f t="shared" si="104"/>
        <v>913.49858244078041</v>
      </c>
      <c r="AB101" s="65">
        <f t="shared" si="81"/>
        <v>1.6607463037507885E-2</v>
      </c>
      <c r="AC101" s="7">
        <f t="shared" si="82"/>
        <v>4400.4244615936714</v>
      </c>
      <c r="AD101" s="65">
        <f t="shared" si="83"/>
        <v>7.9999999999999988E-2</v>
      </c>
      <c r="AE101" s="7">
        <f t="shared" si="105"/>
        <v>65049.829343390316</v>
      </c>
      <c r="AF101" s="7">
        <f t="shared" si="106"/>
        <v>445086.78288391704</v>
      </c>
      <c r="AG101" s="7">
        <f t="shared" si="84"/>
        <v>659150.17065660993</v>
      </c>
      <c r="AH101" s="7">
        <f t="shared" si="73"/>
        <v>510136.61222730734</v>
      </c>
      <c r="AJ101">
        <v>96</v>
      </c>
      <c r="AK101" s="160">
        <v>47757</v>
      </c>
      <c r="AL101" s="7">
        <f t="shared" si="107"/>
        <v>657456.95344522607</v>
      </c>
      <c r="AM101" s="7">
        <f t="shared" si="108"/>
        <v>5188.2574823386012</v>
      </c>
      <c r="AN101" s="7">
        <f t="shared" si="109"/>
        <v>942.18132467151645</v>
      </c>
      <c r="AO101" s="65">
        <f t="shared" si="85"/>
        <v>1.7196830662161572E-2</v>
      </c>
      <c r="AP101" s="7">
        <f t="shared" si="86"/>
        <v>4246.0761576670848</v>
      </c>
      <c r="AQ101" s="65">
        <f t="shared" si="87"/>
        <v>7.7499999999999999E-2</v>
      </c>
      <c r="AR101" s="7">
        <f t="shared" si="110"/>
        <v>67685.227879445782</v>
      </c>
      <c r="AS101" s="7">
        <f t="shared" si="111"/>
        <v>430387.49042505992</v>
      </c>
      <c r="AT101" s="7">
        <f t="shared" si="88"/>
        <v>656514.77212055458</v>
      </c>
      <c r="AU101" s="7">
        <f t="shared" si="74"/>
        <v>498072.71830450569</v>
      </c>
      <c r="AW101">
        <v>96</v>
      </c>
      <c r="AX101" s="160">
        <v>47757</v>
      </c>
      <c r="AY101" s="7">
        <f t="shared" si="112"/>
        <v>654766.57578607323</v>
      </c>
      <c r="AZ101" s="7">
        <f t="shared" si="113"/>
        <v>5063.7114709392154</v>
      </c>
      <c r="BA101" s="7">
        <f t="shared" si="114"/>
        <v>971.42037227625815</v>
      </c>
      <c r="BB101" s="65">
        <f t="shared" si="89"/>
        <v>1.7803359087657084E-2</v>
      </c>
      <c r="BC101" s="7">
        <f t="shared" si="90"/>
        <v>4092.2910986629572</v>
      </c>
      <c r="BD101" s="65">
        <f t="shared" si="91"/>
        <v>7.4999999999999997E-2</v>
      </c>
      <c r="BE101" s="7">
        <f t="shared" si="115"/>
        <v>70404.844586203428</v>
      </c>
      <c r="BF101" s="7">
        <f t="shared" si="116"/>
        <v>415711.45662396128</v>
      </c>
      <c r="BG101" s="7">
        <f t="shared" si="92"/>
        <v>653795.15541379701</v>
      </c>
      <c r="BH101" s="7">
        <f t="shared" si="75"/>
        <v>486116.30121016467</v>
      </c>
      <c r="BJ101">
        <v>96</v>
      </c>
      <c r="BK101" s="160">
        <v>47757</v>
      </c>
      <c r="BL101" s="7">
        <f t="shared" si="117"/>
        <v>651991.3225104087</v>
      </c>
      <c r="BM101" s="7">
        <f t="shared" si="118"/>
        <v>4940.32062016694</v>
      </c>
      <c r="BN101" s="7">
        <f t="shared" si="119"/>
        <v>1001.2063799998873</v>
      </c>
      <c r="BO101" s="65">
        <f t="shared" si="93"/>
        <v>1.8427356538639889E-2</v>
      </c>
      <c r="BP101" s="7">
        <f t="shared" si="94"/>
        <v>3939.1142401670527</v>
      </c>
      <c r="BQ101" s="65">
        <f t="shared" si="95"/>
        <v>7.2499999999999995E-2</v>
      </c>
      <c r="BR101" s="7">
        <f t="shared" si="120"/>
        <v>73209.883869590587</v>
      </c>
      <c r="BS101" s="7">
        <f t="shared" si="121"/>
        <v>401060.89566643577</v>
      </c>
      <c r="BT101" s="7">
        <f t="shared" si="96"/>
        <v>650990.11613040883</v>
      </c>
      <c r="BU101" s="7">
        <f t="shared" si="76"/>
        <v>474270.77953602636</v>
      </c>
      <c r="BW101">
        <v>96</v>
      </c>
      <c r="BX101" s="160">
        <v>47757</v>
      </c>
      <c r="BY101" s="7">
        <f t="shared" si="122"/>
        <v>649130.05861484911</v>
      </c>
      <c r="BZ101" s="7">
        <f t="shared" si="123"/>
        <v>4818.1206700876401</v>
      </c>
      <c r="CA101" s="7">
        <f t="shared" si="124"/>
        <v>1031.52866150102</v>
      </c>
      <c r="CB101" s="65">
        <f t="shared" si="97"/>
        <v>1.9069127632798055E-2</v>
      </c>
      <c r="CC101" s="7">
        <f t="shared" si="98"/>
        <v>3786.5920085866201</v>
      </c>
      <c r="CD101" s="65">
        <f t="shared" si="125"/>
        <v>7.0000000000000007E-2</v>
      </c>
      <c r="CE101" s="7">
        <f t="shared" si="126"/>
        <v>76101.47004665235</v>
      </c>
      <c r="CF101" s="7">
        <f t="shared" si="127"/>
        <v>386438.11428176094</v>
      </c>
      <c r="CG101" s="7">
        <f t="shared" si="99"/>
        <v>648098.5299533481</v>
      </c>
      <c r="CH101" s="7">
        <f t="shared" si="77"/>
        <v>462539.5843284133</v>
      </c>
    </row>
    <row r="102" spans="10:86" x14ac:dyDescent="0.3">
      <c r="J102">
        <v>97</v>
      </c>
      <c r="K102" s="160">
        <v>47788</v>
      </c>
      <c r="L102" s="7">
        <f t="shared" si="100"/>
        <v>661702.62915448472</v>
      </c>
      <c r="M102" s="7">
        <f t="shared" si="78"/>
        <v>5440.6727465368012</v>
      </c>
      <c r="N102" s="7">
        <f t="shared" si="68"/>
        <v>891.46717109971905</v>
      </c>
      <c r="O102" s="65">
        <f t="shared" si="79"/>
        <v>1.6166787892116879E-2</v>
      </c>
      <c r="P102" s="7">
        <f t="shared" si="69"/>
        <v>4549.2055754370822</v>
      </c>
      <c r="Q102" s="65">
        <f t="shared" si="70"/>
        <v>8.2500000000000004E-2</v>
      </c>
      <c r="R102" s="7">
        <f t="shared" si="80"/>
        <v>63388.838016614784</v>
      </c>
      <c r="S102" s="7">
        <f t="shared" si="101"/>
        <v>464356.41839745519</v>
      </c>
      <c r="T102" s="7">
        <f t="shared" si="71"/>
        <v>660811.16198338498</v>
      </c>
      <c r="U102" s="7">
        <f t="shared" si="72"/>
        <v>527745.25641407003</v>
      </c>
      <c r="W102">
        <v>97</v>
      </c>
      <c r="X102" s="160">
        <v>47788</v>
      </c>
      <c r="Y102" s="7">
        <f t="shared" si="102"/>
        <v>659150.17065660993</v>
      </c>
      <c r="Z102" s="7">
        <f t="shared" si="103"/>
        <v>5313.9230440344518</v>
      </c>
      <c r="AA102" s="7">
        <f t="shared" si="104"/>
        <v>919.58857299038573</v>
      </c>
      <c r="AB102" s="65">
        <f t="shared" si="81"/>
        <v>1.6741348735284545E-2</v>
      </c>
      <c r="AC102" s="7">
        <f t="shared" si="82"/>
        <v>4394.334471044066</v>
      </c>
      <c r="AD102" s="65">
        <f t="shared" si="83"/>
        <v>7.9999999999999988E-2</v>
      </c>
      <c r="AE102" s="7">
        <f t="shared" si="105"/>
        <v>65969.417916380698</v>
      </c>
      <c r="AF102" s="7">
        <f t="shared" si="106"/>
        <v>449481.11735496111</v>
      </c>
      <c r="AG102" s="7">
        <f t="shared" si="84"/>
        <v>658230.58208361955</v>
      </c>
      <c r="AH102" s="7">
        <f t="shared" si="73"/>
        <v>515450.5352713418</v>
      </c>
      <c r="AJ102">
        <v>97</v>
      </c>
      <c r="AK102" s="160">
        <v>47788</v>
      </c>
      <c r="AL102" s="7">
        <f t="shared" si="107"/>
        <v>656514.77212055458</v>
      </c>
      <c r="AM102" s="7">
        <f t="shared" si="108"/>
        <v>5188.2574823386012</v>
      </c>
      <c r="AN102" s="7">
        <f t="shared" si="109"/>
        <v>948.26624572668607</v>
      </c>
      <c r="AO102" s="65">
        <f t="shared" si="85"/>
        <v>1.733273253237734E-2</v>
      </c>
      <c r="AP102" s="7">
        <f t="shared" si="86"/>
        <v>4239.9912366119152</v>
      </c>
      <c r="AQ102" s="65">
        <f t="shared" si="87"/>
        <v>7.7499999999999999E-2</v>
      </c>
      <c r="AR102" s="7">
        <f t="shared" si="110"/>
        <v>68633.494125172467</v>
      </c>
      <c r="AS102" s="7">
        <f t="shared" si="111"/>
        <v>434627.48166167183</v>
      </c>
      <c r="AT102" s="7">
        <f t="shared" si="88"/>
        <v>655566.50587482785</v>
      </c>
      <c r="AU102" s="7">
        <f t="shared" si="74"/>
        <v>503260.97578684427</v>
      </c>
      <c r="AW102">
        <v>97</v>
      </c>
      <c r="AX102" s="160">
        <v>47788</v>
      </c>
      <c r="AY102" s="7">
        <f t="shared" si="112"/>
        <v>653795.15541379701</v>
      </c>
      <c r="AZ102" s="7">
        <f t="shared" si="113"/>
        <v>5063.7114709392154</v>
      </c>
      <c r="BA102" s="7">
        <f t="shared" si="114"/>
        <v>977.49174960298433</v>
      </c>
      <c r="BB102" s="65">
        <f t="shared" si="89"/>
        <v>1.7941247955273968E-2</v>
      </c>
      <c r="BC102" s="7">
        <f t="shared" si="90"/>
        <v>4086.219721336231</v>
      </c>
      <c r="BD102" s="65">
        <f t="shared" si="91"/>
        <v>7.4999999999999997E-2</v>
      </c>
      <c r="BE102" s="7">
        <f t="shared" si="115"/>
        <v>71382.336335806409</v>
      </c>
      <c r="BF102" s="7">
        <f t="shared" si="116"/>
        <v>419797.67634529748</v>
      </c>
      <c r="BG102" s="7">
        <f t="shared" si="92"/>
        <v>652817.66366419406</v>
      </c>
      <c r="BH102" s="7">
        <f t="shared" si="75"/>
        <v>491180.01268110389</v>
      </c>
      <c r="BJ102">
        <v>97</v>
      </c>
      <c r="BK102" s="160">
        <v>47788</v>
      </c>
      <c r="BL102" s="7">
        <f t="shared" si="117"/>
        <v>650990.11613040883</v>
      </c>
      <c r="BM102" s="7">
        <f t="shared" si="118"/>
        <v>4940.32062016694</v>
      </c>
      <c r="BN102" s="7">
        <f t="shared" si="119"/>
        <v>1007.2553352123869</v>
      </c>
      <c r="BO102" s="65">
        <f t="shared" si="93"/>
        <v>1.856720051971928E-2</v>
      </c>
      <c r="BP102" s="7">
        <f t="shared" si="94"/>
        <v>3933.0652849545531</v>
      </c>
      <c r="BQ102" s="65">
        <f t="shared" si="95"/>
        <v>7.2499999999999995E-2</v>
      </c>
      <c r="BR102" s="7">
        <f t="shared" si="120"/>
        <v>74217.139204802981</v>
      </c>
      <c r="BS102" s="7">
        <f t="shared" si="121"/>
        <v>404993.96095139033</v>
      </c>
      <c r="BT102" s="7">
        <f t="shared" si="96"/>
        <v>649982.8607951965</v>
      </c>
      <c r="BU102" s="7">
        <f t="shared" si="76"/>
        <v>479211.10015619331</v>
      </c>
      <c r="BW102">
        <v>97</v>
      </c>
      <c r="BX102" s="160">
        <v>47788</v>
      </c>
      <c r="BY102" s="7">
        <f t="shared" si="122"/>
        <v>648098.5299533481</v>
      </c>
      <c r="BZ102" s="7">
        <f t="shared" si="123"/>
        <v>4818.1206700876401</v>
      </c>
      <c r="CA102" s="7">
        <f t="shared" si="124"/>
        <v>1037.5459120264427</v>
      </c>
      <c r="CB102" s="65">
        <f t="shared" si="97"/>
        <v>1.921089212347625E-2</v>
      </c>
      <c r="CC102" s="7">
        <f t="shared" si="98"/>
        <v>3780.5747580611974</v>
      </c>
      <c r="CD102" s="65">
        <f t="shared" si="125"/>
        <v>7.0000000000000007E-2</v>
      </c>
      <c r="CE102" s="7">
        <f t="shared" si="126"/>
        <v>77139.015958678792</v>
      </c>
      <c r="CF102" s="7">
        <f t="shared" si="127"/>
        <v>390218.68903982214</v>
      </c>
      <c r="CG102" s="7">
        <f t="shared" si="99"/>
        <v>647060.98404132167</v>
      </c>
      <c r="CH102" s="7">
        <f t="shared" si="77"/>
        <v>467357.70499850094</v>
      </c>
    </row>
    <row r="103" spans="10:86" x14ac:dyDescent="0.3">
      <c r="J103">
        <v>98</v>
      </c>
      <c r="K103" s="160">
        <v>47818</v>
      </c>
      <c r="L103" s="7">
        <f t="shared" si="100"/>
        <v>660811.16198338498</v>
      </c>
      <c r="M103" s="7">
        <f t="shared" si="78"/>
        <v>5440.6727465368012</v>
      </c>
      <c r="N103" s="7">
        <f t="shared" si="68"/>
        <v>897.59600790102922</v>
      </c>
      <c r="O103" s="65">
        <f t="shared" si="79"/>
        <v>1.6299894303364044E-2</v>
      </c>
      <c r="P103" s="7">
        <f t="shared" si="69"/>
        <v>4543.076738635772</v>
      </c>
      <c r="Q103" s="65">
        <f t="shared" si="70"/>
        <v>8.2500000000000004E-2</v>
      </c>
      <c r="R103" s="7">
        <f t="shared" si="80"/>
        <v>64286.434024515809</v>
      </c>
      <c r="S103" s="7">
        <f t="shared" si="101"/>
        <v>468899.49513609096</v>
      </c>
      <c r="T103" s="7">
        <f t="shared" si="71"/>
        <v>659913.56597548397</v>
      </c>
      <c r="U103" s="7">
        <f t="shared" si="72"/>
        <v>533185.92916060681</v>
      </c>
      <c r="W103">
        <v>98</v>
      </c>
      <c r="X103" s="160">
        <v>47818</v>
      </c>
      <c r="Y103" s="7">
        <f t="shared" si="102"/>
        <v>658230.58208361955</v>
      </c>
      <c r="Z103" s="7">
        <f t="shared" si="103"/>
        <v>5313.9230440344518</v>
      </c>
      <c r="AA103" s="7">
        <f t="shared" si="104"/>
        <v>925.71916347698789</v>
      </c>
      <c r="AB103" s="65">
        <f t="shared" si="81"/>
        <v>1.6876502344451458E-2</v>
      </c>
      <c r="AC103" s="7">
        <f t="shared" si="82"/>
        <v>4388.2038805574639</v>
      </c>
      <c r="AD103" s="65">
        <f t="shared" si="83"/>
        <v>0.08</v>
      </c>
      <c r="AE103" s="7">
        <f t="shared" si="105"/>
        <v>66895.137079857683</v>
      </c>
      <c r="AF103" s="7">
        <f t="shared" si="106"/>
        <v>453869.32123551855</v>
      </c>
      <c r="AG103" s="7">
        <f t="shared" si="84"/>
        <v>657304.86292014259</v>
      </c>
      <c r="AH103" s="7">
        <f t="shared" si="73"/>
        <v>520764.45831537625</v>
      </c>
      <c r="AJ103">
        <v>98</v>
      </c>
      <c r="AK103" s="160">
        <v>47818</v>
      </c>
      <c r="AL103" s="7">
        <f t="shared" si="107"/>
        <v>655566.50587482785</v>
      </c>
      <c r="AM103" s="7">
        <f t="shared" si="108"/>
        <v>5188.2574823386012</v>
      </c>
      <c r="AN103" s="7">
        <f t="shared" si="109"/>
        <v>954.39046523033812</v>
      </c>
      <c r="AO103" s="65">
        <f t="shared" si="85"/>
        <v>1.7469906531421855E-2</v>
      </c>
      <c r="AP103" s="7">
        <f t="shared" si="86"/>
        <v>4233.8670171082631</v>
      </c>
      <c r="AQ103" s="65">
        <f t="shared" si="87"/>
        <v>7.7499999999999999E-2</v>
      </c>
      <c r="AR103" s="7">
        <f t="shared" si="110"/>
        <v>69587.884590402798</v>
      </c>
      <c r="AS103" s="7">
        <f t="shared" si="111"/>
        <v>438861.34867878008</v>
      </c>
      <c r="AT103" s="7">
        <f t="shared" si="88"/>
        <v>654612.11540959752</v>
      </c>
      <c r="AU103" s="7">
        <f t="shared" si="74"/>
        <v>508449.23326918285</v>
      </c>
      <c r="AW103">
        <v>98</v>
      </c>
      <c r="AX103" s="160">
        <v>47818</v>
      </c>
      <c r="AY103" s="7">
        <f t="shared" si="112"/>
        <v>652817.66366419406</v>
      </c>
      <c r="AZ103" s="7">
        <f t="shared" si="113"/>
        <v>5063.7114709392154</v>
      </c>
      <c r="BA103" s="7">
        <f t="shared" si="114"/>
        <v>983.60107303800305</v>
      </c>
      <c r="BB103" s="65">
        <f t="shared" si="89"/>
        <v>1.8080412852504474E-2</v>
      </c>
      <c r="BC103" s="7">
        <f t="shared" si="90"/>
        <v>4080.1103979012123</v>
      </c>
      <c r="BD103" s="65">
        <f t="shared" si="91"/>
        <v>7.4999999999999997E-2</v>
      </c>
      <c r="BE103" s="7">
        <f t="shared" si="115"/>
        <v>72365.937408844416</v>
      </c>
      <c r="BF103" s="7">
        <f t="shared" si="116"/>
        <v>423877.7867431987</v>
      </c>
      <c r="BG103" s="7">
        <f t="shared" si="92"/>
        <v>651834.06259115611</v>
      </c>
      <c r="BH103" s="7">
        <f t="shared" si="75"/>
        <v>496243.72415204311</v>
      </c>
      <c r="BJ103">
        <v>98</v>
      </c>
      <c r="BK103" s="160">
        <v>47818</v>
      </c>
      <c r="BL103" s="7">
        <f t="shared" si="117"/>
        <v>649982.8607951965</v>
      </c>
      <c r="BM103" s="7">
        <f t="shared" si="118"/>
        <v>4940.32062016694</v>
      </c>
      <c r="BN103" s="7">
        <f t="shared" si="119"/>
        <v>1013.3408361959614</v>
      </c>
      <c r="BO103" s="65">
        <f t="shared" si="93"/>
        <v>1.8708324123308025E-2</v>
      </c>
      <c r="BP103" s="7">
        <f t="shared" si="94"/>
        <v>3926.9797839709786</v>
      </c>
      <c r="BQ103" s="65">
        <f t="shared" si="95"/>
        <v>7.2499999999999995E-2</v>
      </c>
      <c r="BR103" s="7">
        <f t="shared" si="120"/>
        <v>75230.48004099894</v>
      </c>
      <c r="BS103" s="7">
        <f t="shared" si="121"/>
        <v>408920.94073536131</v>
      </c>
      <c r="BT103" s="7">
        <f t="shared" si="96"/>
        <v>648969.51995900052</v>
      </c>
      <c r="BU103" s="7">
        <f t="shared" si="76"/>
        <v>484151.42077636026</v>
      </c>
      <c r="BW103">
        <v>98</v>
      </c>
      <c r="BX103" s="160">
        <v>47818</v>
      </c>
      <c r="BY103" s="7">
        <f t="shared" si="122"/>
        <v>647060.98404132167</v>
      </c>
      <c r="BZ103" s="7">
        <f t="shared" si="123"/>
        <v>4818.1206700876401</v>
      </c>
      <c r="CA103" s="7">
        <f t="shared" si="124"/>
        <v>1043.5982631799302</v>
      </c>
      <c r="CB103" s="65">
        <f t="shared" si="97"/>
        <v>1.9353939531238103E-2</v>
      </c>
      <c r="CC103" s="7">
        <f t="shared" si="98"/>
        <v>3774.5224069077099</v>
      </c>
      <c r="CD103" s="65">
        <f t="shared" si="125"/>
        <v>7.0000000000000007E-2</v>
      </c>
      <c r="CE103" s="7">
        <f t="shared" si="126"/>
        <v>78182.614221858719</v>
      </c>
      <c r="CF103" s="7">
        <f t="shared" si="127"/>
        <v>393993.21144672984</v>
      </c>
      <c r="CG103" s="7">
        <f t="shared" si="99"/>
        <v>646017.38577814179</v>
      </c>
      <c r="CH103" s="7">
        <f t="shared" si="77"/>
        <v>472175.82566858857</v>
      </c>
    </row>
    <row r="104" spans="10:86" x14ac:dyDescent="0.3">
      <c r="J104">
        <v>99</v>
      </c>
      <c r="K104" s="160">
        <v>47849</v>
      </c>
      <c r="L104" s="7">
        <f t="shared" si="100"/>
        <v>659913.56597548397</v>
      </c>
      <c r="M104" s="7">
        <f t="shared" si="78"/>
        <v>5440.6727465368012</v>
      </c>
      <c r="N104" s="7">
        <f t="shared" si="68"/>
        <v>903.76698045534886</v>
      </c>
      <c r="O104" s="65">
        <f t="shared" si="79"/>
        <v>1.6434279161139553E-2</v>
      </c>
      <c r="P104" s="7">
        <f t="shared" si="69"/>
        <v>4536.9057660814524</v>
      </c>
      <c r="Q104" s="65">
        <f t="shared" si="70"/>
        <v>8.2500000000000004E-2</v>
      </c>
      <c r="R104" s="7">
        <f t="shared" si="80"/>
        <v>65190.201004971161</v>
      </c>
      <c r="S104" s="7">
        <f t="shared" si="101"/>
        <v>473436.40090217243</v>
      </c>
      <c r="T104" s="7">
        <f t="shared" si="71"/>
        <v>659009.7989950286</v>
      </c>
      <c r="U104" s="7">
        <f t="shared" si="72"/>
        <v>538626.6019071436</v>
      </c>
      <c r="W104">
        <v>99</v>
      </c>
      <c r="X104" s="160">
        <v>47849</v>
      </c>
      <c r="Y104" s="7">
        <f t="shared" si="102"/>
        <v>657304.86292014259</v>
      </c>
      <c r="Z104" s="7">
        <f t="shared" si="103"/>
        <v>5313.9230440344518</v>
      </c>
      <c r="AA104" s="7">
        <f t="shared" si="104"/>
        <v>931.89062456683405</v>
      </c>
      <c r="AB104" s="65">
        <f t="shared" si="81"/>
        <v>1.7012938935400235E-2</v>
      </c>
      <c r="AC104" s="7">
        <f t="shared" si="82"/>
        <v>4382.0324194676177</v>
      </c>
      <c r="AD104" s="65">
        <f t="shared" si="83"/>
        <v>0.08</v>
      </c>
      <c r="AE104" s="7">
        <f t="shared" si="105"/>
        <v>67827.027704424516</v>
      </c>
      <c r="AF104" s="7">
        <f t="shared" si="106"/>
        <v>458251.35365498619</v>
      </c>
      <c r="AG104" s="7">
        <f t="shared" si="84"/>
        <v>656372.97229557578</v>
      </c>
      <c r="AH104" s="7">
        <f t="shared" si="73"/>
        <v>526078.38135941071</v>
      </c>
      <c r="AJ104">
        <v>99</v>
      </c>
      <c r="AK104" s="160">
        <v>47849</v>
      </c>
      <c r="AL104" s="7">
        <f t="shared" si="107"/>
        <v>654612.11540959752</v>
      </c>
      <c r="AM104" s="7">
        <f t="shared" si="108"/>
        <v>5188.2574823386012</v>
      </c>
      <c r="AN104" s="7">
        <f t="shared" si="109"/>
        <v>960.55423698495088</v>
      </c>
      <c r="AO104" s="65">
        <f t="shared" si="85"/>
        <v>1.7608367722627721E-2</v>
      </c>
      <c r="AP104" s="7">
        <f t="shared" si="86"/>
        <v>4227.7032453536503</v>
      </c>
      <c r="AQ104" s="65">
        <f t="shared" si="87"/>
        <v>7.7499999999999986E-2</v>
      </c>
      <c r="AR104" s="7">
        <f t="shared" si="110"/>
        <v>70548.438827387756</v>
      </c>
      <c r="AS104" s="7">
        <f t="shared" si="111"/>
        <v>443089.05192413373</v>
      </c>
      <c r="AT104" s="7">
        <f t="shared" si="88"/>
        <v>653651.56117261259</v>
      </c>
      <c r="AU104" s="7">
        <f t="shared" si="74"/>
        <v>513637.49075152149</v>
      </c>
      <c r="AW104">
        <v>99</v>
      </c>
      <c r="AX104" s="160">
        <v>47849</v>
      </c>
      <c r="AY104" s="7">
        <f t="shared" si="112"/>
        <v>651834.06259115611</v>
      </c>
      <c r="AZ104" s="7">
        <f t="shared" si="113"/>
        <v>5063.7114709392154</v>
      </c>
      <c r="BA104" s="7">
        <f t="shared" si="114"/>
        <v>989.74857974449014</v>
      </c>
      <c r="BB104" s="65">
        <f t="shared" si="89"/>
        <v>1.8220868835422264E-2</v>
      </c>
      <c r="BC104" s="7">
        <f t="shared" si="90"/>
        <v>4073.9628911947252</v>
      </c>
      <c r="BD104" s="65">
        <f t="shared" si="91"/>
        <v>7.4999999999999997E-2</v>
      </c>
      <c r="BE104" s="7">
        <f t="shared" si="115"/>
        <v>73355.685988588913</v>
      </c>
      <c r="BF104" s="7">
        <f t="shared" si="116"/>
        <v>427951.74963439343</v>
      </c>
      <c r="BG104" s="7">
        <f t="shared" si="92"/>
        <v>650844.31401141162</v>
      </c>
      <c r="BH104" s="7">
        <f t="shared" si="75"/>
        <v>501307.43562298233</v>
      </c>
      <c r="BJ104">
        <v>99</v>
      </c>
      <c r="BK104" s="160">
        <v>47849</v>
      </c>
      <c r="BL104" s="7">
        <f t="shared" si="117"/>
        <v>648969.51995900052</v>
      </c>
      <c r="BM104" s="7">
        <f t="shared" si="118"/>
        <v>4940.32062016694</v>
      </c>
      <c r="BN104" s="7">
        <f t="shared" si="119"/>
        <v>1019.4631037479785</v>
      </c>
      <c r="BO104" s="65">
        <f t="shared" si="93"/>
        <v>1.8850742398115419E-2</v>
      </c>
      <c r="BP104" s="7">
        <f t="shared" si="94"/>
        <v>3920.8575164189615</v>
      </c>
      <c r="BQ104" s="65">
        <f t="shared" si="95"/>
        <v>7.2499999999999995E-2</v>
      </c>
      <c r="BR104" s="7">
        <f t="shared" si="120"/>
        <v>76249.943144746925</v>
      </c>
      <c r="BS104" s="7">
        <f t="shared" si="121"/>
        <v>412841.79825178027</v>
      </c>
      <c r="BT104" s="7">
        <f t="shared" si="96"/>
        <v>647950.05685525259</v>
      </c>
      <c r="BU104" s="7">
        <f t="shared" si="76"/>
        <v>489091.74139652721</v>
      </c>
      <c r="BW104">
        <v>99</v>
      </c>
      <c r="BX104" s="160">
        <v>47849</v>
      </c>
      <c r="BY104" s="7">
        <f t="shared" si="122"/>
        <v>646017.38577814179</v>
      </c>
      <c r="BZ104" s="7">
        <f t="shared" si="123"/>
        <v>4818.1206700876401</v>
      </c>
      <c r="CA104" s="7">
        <f t="shared" si="124"/>
        <v>1049.6859197151462</v>
      </c>
      <c r="CB104" s="65">
        <f t="shared" si="97"/>
        <v>1.9498284897409263E-2</v>
      </c>
      <c r="CC104" s="7">
        <f t="shared" si="98"/>
        <v>3768.4347503724939</v>
      </c>
      <c r="CD104" s="65">
        <f t="shared" si="125"/>
        <v>7.0000000000000007E-2</v>
      </c>
      <c r="CE104" s="7">
        <f t="shared" si="126"/>
        <v>79232.300141573869</v>
      </c>
      <c r="CF104" s="7">
        <f t="shared" si="127"/>
        <v>397761.64619710232</v>
      </c>
      <c r="CG104" s="7">
        <f t="shared" si="99"/>
        <v>644967.6998584267</v>
      </c>
      <c r="CH104" s="7">
        <f t="shared" si="77"/>
        <v>476993.94633867621</v>
      </c>
    </row>
    <row r="105" spans="10:86" x14ac:dyDescent="0.3">
      <c r="J105">
        <v>100</v>
      </c>
      <c r="K105" s="160">
        <v>47880</v>
      </c>
      <c r="L105" s="7">
        <f t="shared" si="100"/>
        <v>659009.7989950286</v>
      </c>
      <c r="M105" s="7">
        <f t="shared" si="78"/>
        <v>5440.6727465368012</v>
      </c>
      <c r="N105" s="7">
        <f t="shared" si="68"/>
        <v>909.98037844598002</v>
      </c>
      <c r="O105" s="65">
        <f t="shared" si="79"/>
        <v>1.6569957773016571E-2</v>
      </c>
      <c r="P105" s="7">
        <f t="shared" si="69"/>
        <v>4530.6923680908212</v>
      </c>
      <c r="Q105" s="65">
        <f t="shared" si="70"/>
        <v>8.249999999999999E-2</v>
      </c>
      <c r="R105" s="7">
        <f t="shared" si="80"/>
        <v>66100.181383417133</v>
      </c>
      <c r="S105" s="7">
        <f t="shared" si="101"/>
        <v>477967.09327026323</v>
      </c>
      <c r="T105" s="7">
        <f t="shared" si="71"/>
        <v>658099.81861658266</v>
      </c>
      <c r="U105" s="7">
        <f t="shared" si="72"/>
        <v>544067.27465368039</v>
      </c>
      <c r="W105">
        <v>100</v>
      </c>
      <c r="X105" s="160">
        <v>47880</v>
      </c>
      <c r="Y105" s="7">
        <f t="shared" si="102"/>
        <v>656372.97229557578</v>
      </c>
      <c r="Z105" s="7">
        <f t="shared" si="103"/>
        <v>5313.9230440344518</v>
      </c>
      <c r="AA105" s="7">
        <f t="shared" si="104"/>
        <v>938.10322873061341</v>
      </c>
      <c r="AB105" s="65">
        <f t="shared" si="81"/>
        <v>1.7150673808820446E-2</v>
      </c>
      <c r="AC105" s="7">
        <f t="shared" si="82"/>
        <v>4375.8198153038384</v>
      </c>
      <c r="AD105" s="65">
        <f t="shared" si="83"/>
        <v>7.9999999999999988E-2</v>
      </c>
      <c r="AE105" s="7">
        <f t="shared" si="105"/>
        <v>68765.130933155131</v>
      </c>
      <c r="AF105" s="7">
        <f t="shared" si="106"/>
        <v>462627.17347029003</v>
      </c>
      <c r="AG105" s="7">
        <f t="shared" si="84"/>
        <v>655434.86906684516</v>
      </c>
      <c r="AH105" s="7">
        <f t="shared" si="73"/>
        <v>531392.30440344522</v>
      </c>
      <c r="AJ105">
        <v>100</v>
      </c>
      <c r="AK105" s="160">
        <v>47880</v>
      </c>
      <c r="AL105" s="7">
        <f t="shared" si="107"/>
        <v>653651.56117261259</v>
      </c>
      <c r="AM105" s="7">
        <f t="shared" si="108"/>
        <v>5188.2574823386012</v>
      </c>
      <c r="AN105" s="7">
        <f t="shared" si="109"/>
        <v>966.75781643214486</v>
      </c>
      <c r="AO105" s="65">
        <f t="shared" si="85"/>
        <v>1.7748131399509023E-2</v>
      </c>
      <c r="AP105" s="7">
        <f t="shared" si="86"/>
        <v>4221.4996659064564</v>
      </c>
      <c r="AQ105" s="65">
        <f t="shared" si="87"/>
        <v>7.7499999999999999E-2</v>
      </c>
      <c r="AR105" s="7">
        <f t="shared" si="110"/>
        <v>71515.196643819902</v>
      </c>
      <c r="AS105" s="7">
        <f t="shared" si="111"/>
        <v>447310.55159004021</v>
      </c>
      <c r="AT105" s="7">
        <f t="shared" si="88"/>
        <v>652684.80335618043</v>
      </c>
      <c r="AU105" s="7">
        <f t="shared" si="74"/>
        <v>518825.74823386013</v>
      </c>
      <c r="AW105">
        <v>100</v>
      </c>
      <c r="AX105" s="160">
        <v>47880</v>
      </c>
      <c r="AY105" s="7">
        <f t="shared" si="112"/>
        <v>650844.31401141162</v>
      </c>
      <c r="AZ105" s="7">
        <f t="shared" si="113"/>
        <v>5063.7114709392154</v>
      </c>
      <c r="BA105" s="7">
        <f t="shared" si="114"/>
        <v>995.93450836789316</v>
      </c>
      <c r="BB105" s="65">
        <f t="shared" si="89"/>
        <v>1.8362631190176105E-2</v>
      </c>
      <c r="BC105" s="7">
        <f t="shared" si="90"/>
        <v>4067.7769625713222</v>
      </c>
      <c r="BD105" s="65">
        <f t="shared" si="91"/>
        <v>7.4999999999999997E-2</v>
      </c>
      <c r="BE105" s="7">
        <f t="shared" si="115"/>
        <v>74351.620496956806</v>
      </c>
      <c r="BF105" s="7">
        <f t="shared" si="116"/>
        <v>432019.52659696474</v>
      </c>
      <c r="BG105" s="7">
        <f t="shared" si="92"/>
        <v>649848.37950304372</v>
      </c>
      <c r="BH105" s="7">
        <f t="shared" si="75"/>
        <v>506371.14709392155</v>
      </c>
      <c r="BJ105">
        <v>100</v>
      </c>
      <c r="BK105" s="160">
        <v>47880</v>
      </c>
      <c r="BL105" s="7">
        <f t="shared" si="117"/>
        <v>647950.05685525259</v>
      </c>
      <c r="BM105" s="7">
        <f t="shared" si="118"/>
        <v>4940.32062016694</v>
      </c>
      <c r="BN105" s="7">
        <f t="shared" si="119"/>
        <v>1025.6223599997888</v>
      </c>
      <c r="BO105" s="65">
        <f t="shared" si="93"/>
        <v>1.8994470622828986E-2</v>
      </c>
      <c r="BP105" s="7">
        <f t="shared" si="94"/>
        <v>3914.6982601671511</v>
      </c>
      <c r="BQ105" s="65">
        <f t="shared" si="95"/>
        <v>7.2499999999999995E-2</v>
      </c>
      <c r="BR105" s="7">
        <f t="shared" si="120"/>
        <v>77275.565504746715</v>
      </c>
      <c r="BS105" s="7">
        <f t="shared" si="121"/>
        <v>416756.49651194742</v>
      </c>
      <c r="BT105" s="7">
        <f t="shared" si="96"/>
        <v>646924.43449525279</v>
      </c>
      <c r="BU105" s="7">
        <f t="shared" si="76"/>
        <v>494032.06201669411</v>
      </c>
      <c r="BW105">
        <v>100</v>
      </c>
      <c r="BX105" s="160">
        <v>47880</v>
      </c>
      <c r="BY105" s="7">
        <f t="shared" si="122"/>
        <v>644967.6998584267</v>
      </c>
      <c r="BZ105" s="7">
        <f t="shared" si="123"/>
        <v>4818.1206700876401</v>
      </c>
      <c r="CA105" s="7">
        <f t="shared" si="124"/>
        <v>1055.8090875801508</v>
      </c>
      <c r="CB105" s="65">
        <f t="shared" si="97"/>
        <v>1.9643943493205737E-2</v>
      </c>
      <c r="CC105" s="7">
        <f t="shared" si="98"/>
        <v>3762.3115825074892</v>
      </c>
      <c r="CD105" s="65">
        <f t="shared" si="125"/>
        <v>7.0000000000000007E-2</v>
      </c>
      <c r="CE105" s="7">
        <f t="shared" si="126"/>
        <v>80288.109229154026</v>
      </c>
      <c r="CF105" s="7">
        <f t="shared" si="127"/>
        <v>401523.95777960983</v>
      </c>
      <c r="CG105" s="7">
        <f t="shared" si="99"/>
        <v>643911.89077084651</v>
      </c>
      <c r="CH105" s="7">
        <f t="shared" si="77"/>
        <v>481812.06700876384</v>
      </c>
    </row>
    <row r="106" spans="10:86" x14ac:dyDescent="0.3">
      <c r="J106">
        <v>101</v>
      </c>
      <c r="K106" s="160">
        <v>47908</v>
      </c>
      <c r="L106" s="7">
        <f t="shared" si="100"/>
        <v>658099.81861658266</v>
      </c>
      <c r="M106" s="7">
        <f t="shared" si="78"/>
        <v>5440.6727465368012</v>
      </c>
      <c r="N106" s="7">
        <f t="shared" si="68"/>
        <v>916.23649354779536</v>
      </c>
      <c r="O106" s="65">
        <f t="shared" si="79"/>
        <v>1.6706945681410797E-2</v>
      </c>
      <c r="P106" s="7">
        <f t="shared" si="69"/>
        <v>4524.4362529890059</v>
      </c>
      <c r="Q106" s="65">
        <f t="shared" si="70"/>
        <v>8.2500000000000004E-2</v>
      </c>
      <c r="R106" s="7">
        <f t="shared" si="80"/>
        <v>67016.41787696493</v>
      </c>
      <c r="S106" s="7">
        <f t="shared" si="101"/>
        <v>482491.52952325222</v>
      </c>
      <c r="T106" s="7">
        <f t="shared" si="71"/>
        <v>657183.58212303487</v>
      </c>
      <c r="U106" s="7">
        <f t="shared" si="72"/>
        <v>549507.94740021718</v>
      </c>
      <c r="W106">
        <v>101</v>
      </c>
      <c r="X106" s="160">
        <v>47908</v>
      </c>
      <c r="Y106" s="7">
        <f t="shared" si="102"/>
        <v>655434.86906684516</v>
      </c>
      <c r="Z106" s="7">
        <f t="shared" si="103"/>
        <v>5313.9230440344518</v>
      </c>
      <c r="AA106" s="7">
        <f t="shared" si="104"/>
        <v>944.35725025548345</v>
      </c>
      <c r="AB106" s="65">
        <f t="shared" si="81"/>
        <v>1.7289722500116282E-2</v>
      </c>
      <c r="AC106" s="7">
        <f t="shared" si="82"/>
        <v>4369.5657937789683</v>
      </c>
      <c r="AD106" s="65">
        <f t="shared" si="83"/>
        <v>8.0000000000000016E-2</v>
      </c>
      <c r="AE106" s="7">
        <f t="shared" si="105"/>
        <v>69709.48818341062</v>
      </c>
      <c r="AF106" s="7">
        <f t="shared" si="106"/>
        <v>466996.73926406901</v>
      </c>
      <c r="AG106" s="7">
        <f t="shared" si="84"/>
        <v>654490.51181658963</v>
      </c>
      <c r="AH106" s="7">
        <f t="shared" si="73"/>
        <v>536706.22744747961</v>
      </c>
      <c r="AJ106">
        <v>101</v>
      </c>
      <c r="AK106" s="160">
        <v>47908</v>
      </c>
      <c r="AL106" s="7">
        <f t="shared" si="107"/>
        <v>652684.80335618043</v>
      </c>
      <c r="AM106" s="7">
        <f t="shared" si="108"/>
        <v>5188.2574823386012</v>
      </c>
      <c r="AN106" s="7">
        <f t="shared" si="109"/>
        <v>973.00146066326943</v>
      </c>
      <c r="AO106" s="65">
        <f t="shared" si="85"/>
        <v>1.788921309017738E-2</v>
      </c>
      <c r="AP106" s="7">
        <f t="shared" si="86"/>
        <v>4215.2560216753318</v>
      </c>
      <c r="AQ106" s="65">
        <f t="shared" si="87"/>
        <v>7.7499999999999999E-2</v>
      </c>
      <c r="AR106" s="7">
        <f t="shared" si="110"/>
        <v>72488.198104483177</v>
      </c>
      <c r="AS106" s="7">
        <f t="shared" si="111"/>
        <v>451525.80761171551</v>
      </c>
      <c r="AT106" s="7">
        <f t="shared" si="88"/>
        <v>651711.80189551716</v>
      </c>
      <c r="AU106" s="7">
        <f t="shared" si="74"/>
        <v>524014.00571619871</v>
      </c>
      <c r="AW106">
        <v>101</v>
      </c>
      <c r="AX106" s="160">
        <v>47908</v>
      </c>
      <c r="AY106" s="7">
        <f t="shared" si="112"/>
        <v>649848.37950304372</v>
      </c>
      <c r="AZ106" s="7">
        <f t="shared" si="113"/>
        <v>5063.7114709392154</v>
      </c>
      <c r="BA106" s="7">
        <f t="shared" si="114"/>
        <v>1002.1590990451923</v>
      </c>
      <c r="BB106" s="65">
        <f t="shared" si="89"/>
        <v>1.8505715437405319E-2</v>
      </c>
      <c r="BC106" s="7">
        <f t="shared" si="90"/>
        <v>4061.5523718940231</v>
      </c>
      <c r="BD106" s="65">
        <f t="shared" si="91"/>
        <v>7.4999999999999997E-2</v>
      </c>
      <c r="BE106" s="7">
        <f t="shared" si="115"/>
        <v>75353.779596002001</v>
      </c>
      <c r="BF106" s="7">
        <f t="shared" si="116"/>
        <v>436081.07896885875</v>
      </c>
      <c r="BG106" s="7">
        <f t="shared" si="92"/>
        <v>648846.22040399851</v>
      </c>
      <c r="BH106" s="7">
        <f t="shared" si="75"/>
        <v>511434.85856486077</v>
      </c>
      <c r="BJ106">
        <v>101</v>
      </c>
      <c r="BK106" s="160">
        <v>47908</v>
      </c>
      <c r="BL106" s="7">
        <f t="shared" si="117"/>
        <v>646924.43449525279</v>
      </c>
      <c r="BM106" s="7">
        <f t="shared" si="118"/>
        <v>4940.32062016694</v>
      </c>
      <c r="BN106" s="7">
        <f t="shared" si="119"/>
        <v>1031.8188284247876</v>
      </c>
      <c r="BO106" s="65">
        <f t="shared" si="93"/>
        <v>1.9139524310529517E-2</v>
      </c>
      <c r="BP106" s="7">
        <f t="shared" si="94"/>
        <v>3908.5017917421524</v>
      </c>
      <c r="BQ106" s="65">
        <f t="shared" si="95"/>
        <v>7.2499999999999995E-2</v>
      </c>
      <c r="BR106" s="7">
        <f t="shared" si="120"/>
        <v>78307.384333171503</v>
      </c>
      <c r="BS106" s="7">
        <f t="shared" si="121"/>
        <v>420664.99830368959</v>
      </c>
      <c r="BT106" s="7">
        <f t="shared" si="96"/>
        <v>645892.615666828</v>
      </c>
      <c r="BU106" s="7">
        <f t="shared" si="76"/>
        <v>498972.38263686106</v>
      </c>
      <c r="BW106">
        <v>101</v>
      </c>
      <c r="BX106" s="160">
        <v>47908</v>
      </c>
      <c r="BY106" s="7">
        <f t="shared" si="122"/>
        <v>643911.89077084651</v>
      </c>
      <c r="BZ106" s="7">
        <f t="shared" si="123"/>
        <v>4818.1206700876401</v>
      </c>
      <c r="CA106" s="7">
        <f t="shared" si="124"/>
        <v>1061.9679739243684</v>
      </c>
      <c r="CB106" s="65">
        <f t="shared" si="97"/>
        <v>1.9790930824148394E-2</v>
      </c>
      <c r="CC106" s="7">
        <f t="shared" si="98"/>
        <v>3756.1526961632717</v>
      </c>
      <c r="CD106" s="65">
        <f t="shared" si="125"/>
        <v>7.0000000000000007E-2</v>
      </c>
      <c r="CE106" s="7">
        <f t="shared" si="126"/>
        <v>81350.077203078399</v>
      </c>
      <c r="CF106" s="7">
        <f t="shared" si="127"/>
        <v>405280.11047577311</v>
      </c>
      <c r="CG106" s="7">
        <f t="shared" si="99"/>
        <v>642849.92279692215</v>
      </c>
      <c r="CH106" s="7">
        <f t="shared" si="77"/>
        <v>486630.18767885154</v>
      </c>
    </row>
    <row r="107" spans="10:86" x14ac:dyDescent="0.3">
      <c r="J107">
        <v>102</v>
      </c>
      <c r="K107" s="160">
        <v>47939</v>
      </c>
      <c r="L107" s="7">
        <f t="shared" si="100"/>
        <v>657183.58212303487</v>
      </c>
      <c r="M107" s="7">
        <f t="shared" si="78"/>
        <v>5440.6727465368012</v>
      </c>
      <c r="N107" s="7">
        <f t="shared" si="68"/>
        <v>922.5356194409369</v>
      </c>
      <c r="O107" s="65">
        <f t="shared" si="79"/>
        <v>1.6845258668100275E-2</v>
      </c>
      <c r="P107" s="7">
        <f t="shared" si="69"/>
        <v>4518.1371270958643</v>
      </c>
      <c r="Q107" s="65">
        <f t="shared" si="70"/>
        <v>8.249999999999999E-2</v>
      </c>
      <c r="R107" s="7">
        <f t="shared" si="80"/>
        <v>67938.953496405869</v>
      </c>
      <c r="S107" s="7">
        <f t="shared" si="101"/>
        <v>487009.66665034811</v>
      </c>
      <c r="T107" s="7">
        <f t="shared" si="71"/>
        <v>656261.04650359391</v>
      </c>
      <c r="U107" s="7">
        <f t="shared" si="72"/>
        <v>554948.62014675396</v>
      </c>
      <c r="W107">
        <v>102</v>
      </c>
      <c r="X107" s="160">
        <v>47939</v>
      </c>
      <c r="Y107" s="7">
        <f t="shared" si="102"/>
        <v>654490.51181658963</v>
      </c>
      <c r="Z107" s="7">
        <f t="shared" si="103"/>
        <v>5313.9230440344518</v>
      </c>
      <c r="AA107" s="7">
        <f t="shared" si="104"/>
        <v>950.65296525718713</v>
      </c>
      <c r="AB107" s="65">
        <f t="shared" si="81"/>
        <v>1.7430100783925661E-2</v>
      </c>
      <c r="AC107" s="7">
        <f t="shared" si="82"/>
        <v>4363.2700787772646</v>
      </c>
      <c r="AD107" s="65">
        <f t="shared" si="83"/>
        <v>0.08</v>
      </c>
      <c r="AE107" s="7">
        <f t="shared" si="105"/>
        <v>70660.141148667812</v>
      </c>
      <c r="AF107" s="7">
        <f t="shared" si="106"/>
        <v>471360.00934284629</v>
      </c>
      <c r="AG107" s="7">
        <f t="shared" si="84"/>
        <v>653539.85885133245</v>
      </c>
      <c r="AH107" s="7">
        <f t="shared" si="73"/>
        <v>542020.15049151413</v>
      </c>
      <c r="AJ107">
        <v>102</v>
      </c>
      <c r="AK107" s="160">
        <v>47939</v>
      </c>
      <c r="AL107" s="7">
        <f t="shared" si="107"/>
        <v>651711.80189551716</v>
      </c>
      <c r="AM107" s="7">
        <f t="shared" si="108"/>
        <v>5188.2574823386012</v>
      </c>
      <c r="AN107" s="7">
        <f t="shared" si="109"/>
        <v>979.28542843005289</v>
      </c>
      <c r="AO107" s="65">
        <f t="shared" si="85"/>
        <v>1.8031628561860278E-2</v>
      </c>
      <c r="AP107" s="7">
        <f t="shared" si="86"/>
        <v>4208.9720539085483</v>
      </c>
      <c r="AQ107" s="65">
        <f t="shared" si="87"/>
        <v>7.7499999999999999E-2</v>
      </c>
      <c r="AR107" s="7">
        <f t="shared" si="110"/>
        <v>73467.483532913233</v>
      </c>
      <c r="AS107" s="7">
        <f t="shared" si="111"/>
        <v>455734.77966562408</v>
      </c>
      <c r="AT107" s="7">
        <f t="shared" si="88"/>
        <v>650732.51646708709</v>
      </c>
      <c r="AU107" s="7">
        <f t="shared" si="74"/>
        <v>529202.26319853729</v>
      </c>
      <c r="AW107">
        <v>102</v>
      </c>
      <c r="AX107" s="160">
        <v>47939</v>
      </c>
      <c r="AY107" s="7">
        <f t="shared" si="112"/>
        <v>648846.22040399851</v>
      </c>
      <c r="AZ107" s="7">
        <f t="shared" si="113"/>
        <v>5063.7114709392154</v>
      </c>
      <c r="BA107" s="7">
        <f t="shared" si="114"/>
        <v>1008.422593414225</v>
      </c>
      <c r="BB107" s="65">
        <f t="shared" si="89"/>
        <v>1.8650137336757657E-2</v>
      </c>
      <c r="BC107" s="7">
        <f t="shared" si="90"/>
        <v>4055.2888775249903</v>
      </c>
      <c r="BD107" s="65">
        <f t="shared" si="91"/>
        <v>7.4999999999999997E-2</v>
      </c>
      <c r="BE107" s="7">
        <f t="shared" si="115"/>
        <v>76362.202189416232</v>
      </c>
      <c r="BF107" s="7">
        <f t="shared" si="116"/>
        <v>440136.36784638377</v>
      </c>
      <c r="BG107" s="7">
        <f t="shared" si="92"/>
        <v>647837.79781058431</v>
      </c>
      <c r="BH107" s="7">
        <f t="shared" si="75"/>
        <v>516498.57003579999</v>
      </c>
      <c r="BJ107">
        <v>102</v>
      </c>
      <c r="BK107" s="160">
        <v>47939</v>
      </c>
      <c r="BL107" s="7">
        <f t="shared" si="117"/>
        <v>645892.615666828</v>
      </c>
      <c r="BM107" s="7">
        <f t="shared" si="118"/>
        <v>4940.32062016694</v>
      </c>
      <c r="BN107" s="7">
        <f t="shared" si="119"/>
        <v>1038.0527338465208</v>
      </c>
      <c r="BO107" s="65">
        <f t="shared" si="93"/>
        <v>1.9285919213208311E-2</v>
      </c>
      <c r="BP107" s="7">
        <f t="shared" si="94"/>
        <v>3902.2678863204192</v>
      </c>
      <c r="BQ107" s="65">
        <f t="shared" si="95"/>
        <v>7.2499999999999995E-2</v>
      </c>
      <c r="BR107" s="7">
        <f t="shared" si="120"/>
        <v>79345.437067018021</v>
      </c>
      <c r="BS107" s="7">
        <f t="shared" si="121"/>
        <v>424567.26619001001</v>
      </c>
      <c r="BT107" s="7">
        <f t="shared" si="96"/>
        <v>644854.56293298153</v>
      </c>
      <c r="BU107" s="7">
        <f t="shared" si="76"/>
        <v>503912.70325702801</v>
      </c>
      <c r="BW107">
        <v>102</v>
      </c>
      <c r="BX107" s="160">
        <v>47939</v>
      </c>
      <c r="BY107" s="7">
        <f t="shared" si="122"/>
        <v>642849.92279692215</v>
      </c>
      <c r="BZ107" s="7">
        <f t="shared" si="123"/>
        <v>4818.1206700876401</v>
      </c>
      <c r="CA107" s="7">
        <f t="shared" si="124"/>
        <v>1068.1627871055939</v>
      </c>
      <c r="CB107" s="65">
        <f t="shared" si="97"/>
        <v>1.9939262634579718E-2</v>
      </c>
      <c r="CC107" s="7">
        <f t="shared" si="98"/>
        <v>3749.9578829820462</v>
      </c>
      <c r="CD107" s="65">
        <f t="shared" si="125"/>
        <v>7.0000000000000007E-2</v>
      </c>
      <c r="CE107" s="7">
        <f t="shared" si="126"/>
        <v>82418.239990183996</v>
      </c>
      <c r="CF107" s="7">
        <f t="shared" si="127"/>
        <v>409030.06835875515</v>
      </c>
      <c r="CG107" s="7">
        <f t="shared" si="99"/>
        <v>641781.76000981661</v>
      </c>
      <c r="CH107" s="7">
        <f t="shared" si="77"/>
        <v>491448.30834893917</v>
      </c>
    </row>
    <row r="108" spans="10:86" x14ac:dyDescent="0.3">
      <c r="J108">
        <v>103</v>
      </c>
      <c r="K108" s="160">
        <v>47969</v>
      </c>
      <c r="L108" s="7">
        <f t="shared" si="100"/>
        <v>656261.04650359391</v>
      </c>
      <c r="M108" s="7">
        <f t="shared" si="78"/>
        <v>5440.6727465368012</v>
      </c>
      <c r="N108" s="7">
        <f t="shared" si="68"/>
        <v>928.87805182459306</v>
      </c>
      <c r="O108" s="65">
        <f t="shared" si="79"/>
        <v>1.6984912758849956E-2</v>
      </c>
      <c r="P108" s="7">
        <f t="shared" si="69"/>
        <v>4511.7946947122082</v>
      </c>
      <c r="Q108" s="65">
        <f t="shared" si="70"/>
        <v>8.2500000000000004E-2</v>
      </c>
      <c r="R108" s="7">
        <f t="shared" si="80"/>
        <v>68867.831548230461</v>
      </c>
      <c r="S108" s="7">
        <f t="shared" si="101"/>
        <v>491521.46134506032</v>
      </c>
      <c r="T108" s="7">
        <f t="shared" si="71"/>
        <v>655332.16845176928</v>
      </c>
      <c r="U108" s="7">
        <f t="shared" si="72"/>
        <v>560389.29289329075</v>
      </c>
      <c r="W108">
        <v>103</v>
      </c>
      <c r="X108" s="160">
        <v>47969</v>
      </c>
      <c r="Y108" s="7">
        <f t="shared" si="102"/>
        <v>653539.85885133245</v>
      </c>
      <c r="Z108" s="7">
        <f t="shared" si="103"/>
        <v>5313.9230440344518</v>
      </c>
      <c r="AA108" s="7">
        <f t="shared" si="104"/>
        <v>956.99065169223559</v>
      </c>
      <c r="AB108" s="65">
        <f t="shared" si="81"/>
        <v>1.7571824678744175E-2</v>
      </c>
      <c r="AC108" s="7">
        <f t="shared" si="82"/>
        <v>4356.9323923422162</v>
      </c>
      <c r="AD108" s="65">
        <f t="shared" si="83"/>
        <v>7.9999999999999988E-2</v>
      </c>
      <c r="AE108" s="7">
        <f t="shared" si="105"/>
        <v>71617.131800360046</v>
      </c>
      <c r="AF108" s="7">
        <f t="shared" si="106"/>
        <v>475716.94173518848</v>
      </c>
      <c r="AG108" s="7">
        <f t="shared" si="84"/>
        <v>652582.86819964019</v>
      </c>
      <c r="AH108" s="7">
        <f t="shared" si="73"/>
        <v>547334.07353554852</v>
      </c>
      <c r="AJ108">
        <v>103</v>
      </c>
      <c r="AK108" s="160">
        <v>47969</v>
      </c>
      <c r="AL108" s="7">
        <f t="shared" si="107"/>
        <v>650732.51646708709</v>
      </c>
      <c r="AM108" s="7">
        <f t="shared" si="108"/>
        <v>5188.2574823386012</v>
      </c>
      <c r="AN108" s="7">
        <f t="shared" si="109"/>
        <v>985.60998015533005</v>
      </c>
      <c r="AO108" s="65">
        <f t="shared" si="85"/>
        <v>1.817539382552457E-2</v>
      </c>
      <c r="AP108" s="7">
        <f t="shared" si="86"/>
        <v>4202.6475021832712</v>
      </c>
      <c r="AQ108" s="65">
        <f t="shared" si="87"/>
        <v>7.7500000000000013E-2</v>
      </c>
      <c r="AR108" s="7">
        <f t="shared" si="110"/>
        <v>74453.093513068568</v>
      </c>
      <c r="AS108" s="7">
        <f t="shared" si="111"/>
        <v>459937.42716780736</v>
      </c>
      <c r="AT108" s="7">
        <f t="shared" si="88"/>
        <v>649746.90648693172</v>
      </c>
      <c r="AU108" s="7">
        <f t="shared" si="74"/>
        <v>534390.52068087598</v>
      </c>
      <c r="AW108">
        <v>103</v>
      </c>
      <c r="AX108" s="160">
        <v>47969</v>
      </c>
      <c r="AY108" s="7">
        <f t="shared" si="112"/>
        <v>647837.79781058431</v>
      </c>
      <c r="AZ108" s="7">
        <f t="shared" si="113"/>
        <v>5063.7114709392154</v>
      </c>
      <c r="BA108" s="7">
        <f t="shared" si="114"/>
        <v>1014.7252346230639</v>
      </c>
      <c r="BB108" s="65">
        <f t="shared" si="89"/>
        <v>1.8795912891512095E-2</v>
      </c>
      <c r="BC108" s="7">
        <f t="shared" si="90"/>
        <v>4048.9862363161515</v>
      </c>
      <c r="BD108" s="65">
        <f t="shared" si="91"/>
        <v>7.4999999999999997E-2</v>
      </c>
      <c r="BE108" s="7">
        <f t="shared" si="115"/>
        <v>77376.927424039299</v>
      </c>
      <c r="BF108" s="7">
        <f t="shared" si="116"/>
        <v>444185.35408269992</v>
      </c>
      <c r="BG108" s="7">
        <f t="shared" si="92"/>
        <v>646823.07257596124</v>
      </c>
      <c r="BH108" s="7">
        <f t="shared" si="75"/>
        <v>521562.28150673921</v>
      </c>
      <c r="BJ108">
        <v>103</v>
      </c>
      <c r="BK108" s="160">
        <v>47969</v>
      </c>
      <c r="BL108" s="7">
        <f t="shared" si="117"/>
        <v>644854.56293298153</v>
      </c>
      <c r="BM108" s="7">
        <f t="shared" si="118"/>
        <v>4940.32062016694</v>
      </c>
      <c r="BN108" s="7">
        <f t="shared" si="119"/>
        <v>1044.3243024468434</v>
      </c>
      <c r="BO108" s="65">
        <f t="shared" si="93"/>
        <v>1.9433671326389505E-2</v>
      </c>
      <c r="BP108" s="7">
        <f t="shared" si="94"/>
        <v>3895.9963177200966</v>
      </c>
      <c r="BQ108" s="65">
        <f t="shared" si="95"/>
        <v>7.2499999999999995E-2</v>
      </c>
      <c r="BR108" s="7">
        <f t="shared" si="120"/>
        <v>80389.761369464861</v>
      </c>
      <c r="BS108" s="7">
        <f t="shared" si="121"/>
        <v>428463.26250773011</v>
      </c>
      <c r="BT108" s="7">
        <f t="shared" si="96"/>
        <v>643810.23863053473</v>
      </c>
      <c r="BU108" s="7">
        <f t="shared" si="76"/>
        <v>508853.02387719497</v>
      </c>
      <c r="BW108">
        <v>103</v>
      </c>
      <c r="BX108" s="160">
        <v>47969</v>
      </c>
      <c r="BY108" s="7">
        <f t="shared" si="122"/>
        <v>641781.76000981661</v>
      </c>
      <c r="BZ108" s="7">
        <f t="shared" si="123"/>
        <v>4818.1206700876401</v>
      </c>
      <c r="CA108" s="7">
        <f t="shared" si="124"/>
        <v>1074.3937366970431</v>
      </c>
      <c r="CB108" s="65">
        <f t="shared" si="97"/>
        <v>2.0088954912285621E-2</v>
      </c>
      <c r="CC108" s="7">
        <f t="shared" si="98"/>
        <v>3743.726933390597</v>
      </c>
      <c r="CD108" s="65">
        <f t="shared" si="125"/>
        <v>7.0000000000000007E-2</v>
      </c>
      <c r="CE108" s="7">
        <f t="shared" si="126"/>
        <v>83492.633726881046</v>
      </c>
      <c r="CF108" s="7">
        <f t="shared" si="127"/>
        <v>412773.79529214575</v>
      </c>
      <c r="CG108" s="7">
        <f t="shared" si="99"/>
        <v>640707.36627311958</v>
      </c>
      <c r="CH108" s="7">
        <f t="shared" si="77"/>
        <v>496266.42901902681</v>
      </c>
    </row>
    <row r="109" spans="10:86" x14ac:dyDescent="0.3">
      <c r="J109">
        <v>104</v>
      </c>
      <c r="K109" s="160">
        <v>48000</v>
      </c>
      <c r="L109" s="7">
        <f t="shared" si="100"/>
        <v>655332.16845176928</v>
      </c>
      <c r="M109" s="7">
        <f t="shared" si="78"/>
        <v>5440.6727465368012</v>
      </c>
      <c r="N109" s="7">
        <f t="shared" si="68"/>
        <v>935.26408843088757</v>
      </c>
      <c r="O109" s="65">
        <f t="shared" si="79"/>
        <v>1.7125924228144535E-2</v>
      </c>
      <c r="P109" s="7">
        <f t="shared" si="69"/>
        <v>4505.4086581059137</v>
      </c>
      <c r="Q109" s="65">
        <f t="shared" si="70"/>
        <v>8.2500000000000004E-2</v>
      </c>
      <c r="R109" s="7">
        <f t="shared" si="80"/>
        <v>69803.095636661354</v>
      </c>
      <c r="S109" s="7">
        <f t="shared" si="101"/>
        <v>496026.87000316626</v>
      </c>
      <c r="T109" s="7">
        <f t="shared" si="71"/>
        <v>654396.90436333837</v>
      </c>
      <c r="U109" s="7">
        <f t="shared" si="72"/>
        <v>565829.96563982766</v>
      </c>
      <c r="W109">
        <v>104</v>
      </c>
      <c r="X109" s="160">
        <v>48000</v>
      </c>
      <c r="Y109" s="7">
        <f t="shared" si="102"/>
        <v>652582.86819964019</v>
      </c>
      <c r="Z109" s="7">
        <f t="shared" si="103"/>
        <v>5313.9230440344518</v>
      </c>
      <c r="AA109" s="7">
        <f t="shared" si="104"/>
        <v>963.37058937018355</v>
      </c>
      <c r="AB109" s="65">
        <f t="shared" si="81"/>
        <v>1.7714910451657143E-2</v>
      </c>
      <c r="AC109" s="7">
        <f t="shared" si="82"/>
        <v>4350.5524546642682</v>
      </c>
      <c r="AD109" s="65">
        <f t="shared" si="83"/>
        <v>0.08</v>
      </c>
      <c r="AE109" s="7">
        <f t="shared" si="105"/>
        <v>72580.502389730231</v>
      </c>
      <c r="AF109" s="7">
        <f t="shared" si="106"/>
        <v>480067.49418985273</v>
      </c>
      <c r="AG109" s="7">
        <f t="shared" si="84"/>
        <v>651619.49761027005</v>
      </c>
      <c r="AH109" s="7">
        <f t="shared" si="73"/>
        <v>552647.99657958292</v>
      </c>
      <c r="AJ109">
        <v>104</v>
      </c>
      <c r="AK109" s="160">
        <v>48000</v>
      </c>
      <c r="AL109" s="7">
        <f t="shared" si="107"/>
        <v>649746.90648693172</v>
      </c>
      <c r="AM109" s="7">
        <f t="shared" si="108"/>
        <v>5188.2574823386012</v>
      </c>
      <c r="AN109" s="7">
        <f t="shared" si="109"/>
        <v>991.97537794383425</v>
      </c>
      <c r="AO109" s="65">
        <f t="shared" si="85"/>
        <v>1.8320525140607849E-2</v>
      </c>
      <c r="AP109" s="7">
        <f t="shared" si="86"/>
        <v>4196.282104394767</v>
      </c>
      <c r="AQ109" s="65">
        <f t="shared" si="87"/>
        <v>7.7499999999999986E-2</v>
      </c>
      <c r="AR109" s="7">
        <f t="shared" si="110"/>
        <v>75445.068891012401</v>
      </c>
      <c r="AS109" s="7">
        <f t="shared" si="111"/>
        <v>464133.7092722021</v>
      </c>
      <c r="AT109" s="7">
        <f t="shared" si="88"/>
        <v>648754.93110898789</v>
      </c>
      <c r="AU109" s="7">
        <f t="shared" si="74"/>
        <v>539578.77816321445</v>
      </c>
      <c r="AW109">
        <v>104</v>
      </c>
      <c r="AX109" s="160">
        <v>48000</v>
      </c>
      <c r="AY109" s="7">
        <f t="shared" si="112"/>
        <v>646823.07257596124</v>
      </c>
      <c r="AZ109" s="7">
        <f t="shared" si="113"/>
        <v>5063.7114709392154</v>
      </c>
      <c r="BA109" s="7">
        <f t="shared" si="114"/>
        <v>1021.0672673394579</v>
      </c>
      <c r="BB109" s="65">
        <f t="shared" si="89"/>
        <v>1.8943058353309679E-2</v>
      </c>
      <c r="BC109" s="7">
        <f t="shared" si="90"/>
        <v>4042.6442035997575</v>
      </c>
      <c r="BD109" s="65">
        <f t="shared" si="91"/>
        <v>7.4999999999999997E-2</v>
      </c>
      <c r="BE109" s="7">
        <f t="shared" si="115"/>
        <v>78397.994691378757</v>
      </c>
      <c r="BF109" s="7">
        <f t="shared" si="116"/>
        <v>448227.9982862997</v>
      </c>
      <c r="BG109" s="7">
        <f t="shared" si="92"/>
        <v>645802.0053086218</v>
      </c>
      <c r="BH109" s="7">
        <f t="shared" si="75"/>
        <v>526625.99297767843</v>
      </c>
      <c r="BJ109">
        <v>104</v>
      </c>
      <c r="BK109" s="160">
        <v>48000</v>
      </c>
      <c r="BL109" s="7">
        <f t="shared" si="117"/>
        <v>643810.23863053473</v>
      </c>
      <c r="BM109" s="7">
        <f t="shared" si="118"/>
        <v>4940.32062016694</v>
      </c>
      <c r="BN109" s="7">
        <f t="shared" si="119"/>
        <v>1050.633761774126</v>
      </c>
      <c r="BO109" s="65">
        <f t="shared" si="93"/>
        <v>1.9582796893860329E-2</v>
      </c>
      <c r="BP109" s="7">
        <f t="shared" si="94"/>
        <v>3889.686858392814</v>
      </c>
      <c r="BQ109" s="65">
        <f t="shared" si="95"/>
        <v>7.2499999999999995E-2</v>
      </c>
      <c r="BR109" s="7">
        <f t="shared" si="120"/>
        <v>81440.395131238984</v>
      </c>
      <c r="BS109" s="7">
        <f t="shared" si="121"/>
        <v>432352.94936612289</v>
      </c>
      <c r="BT109" s="7">
        <f t="shared" si="96"/>
        <v>642759.60486876057</v>
      </c>
      <c r="BU109" s="7">
        <f t="shared" si="76"/>
        <v>513793.34449736186</v>
      </c>
      <c r="BW109">
        <v>104</v>
      </c>
      <c r="BX109" s="160">
        <v>48000</v>
      </c>
      <c r="BY109" s="7">
        <f t="shared" si="122"/>
        <v>640707.36627311958</v>
      </c>
      <c r="BZ109" s="7">
        <f t="shared" si="123"/>
        <v>4818.1206700876401</v>
      </c>
      <c r="CA109" s="7">
        <f t="shared" si="124"/>
        <v>1080.6610334944426</v>
      </c>
      <c r="CB109" s="65">
        <f t="shared" si="97"/>
        <v>2.024002389322517E-2</v>
      </c>
      <c r="CC109" s="7">
        <f t="shared" si="98"/>
        <v>3737.4596365931975</v>
      </c>
      <c r="CD109" s="65">
        <f t="shared" si="125"/>
        <v>7.0000000000000007E-2</v>
      </c>
      <c r="CE109" s="7">
        <f t="shared" si="126"/>
        <v>84573.294760375487</v>
      </c>
      <c r="CF109" s="7">
        <f t="shared" si="127"/>
        <v>416511.25492873893</v>
      </c>
      <c r="CG109" s="7">
        <f t="shared" si="99"/>
        <v>639626.70523962518</v>
      </c>
      <c r="CH109" s="7">
        <f t="shared" si="77"/>
        <v>501084.54968911444</v>
      </c>
    </row>
    <row r="110" spans="10:86" x14ac:dyDescent="0.3">
      <c r="J110">
        <v>105</v>
      </c>
      <c r="K110" s="160">
        <v>48030</v>
      </c>
      <c r="L110" s="7">
        <f t="shared" si="100"/>
        <v>654396.90436333837</v>
      </c>
      <c r="M110" s="7">
        <f t="shared" si="78"/>
        <v>5440.6727465368012</v>
      </c>
      <c r="N110" s="7">
        <f t="shared" si="68"/>
        <v>941.6940290388502</v>
      </c>
      <c r="O110" s="65">
        <f t="shared" si="79"/>
        <v>1.7268309604031931E-2</v>
      </c>
      <c r="P110" s="7">
        <f t="shared" si="69"/>
        <v>4498.978717497951</v>
      </c>
      <c r="Q110" s="65">
        <f t="shared" si="70"/>
        <v>8.2500000000000004E-2</v>
      </c>
      <c r="R110" s="7">
        <f t="shared" si="80"/>
        <v>70744.789665700198</v>
      </c>
      <c r="S110" s="7">
        <f t="shared" si="101"/>
        <v>500525.84872066422</v>
      </c>
      <c r="T110" s="7">
        <f t="shared" si="71"/>
        <v>653455.21033429948</v>
      </c>
      <c r="U110" s="7">
        <f t="shared" si="72"/>
        <v>571270.63838636444</v>
      </c>
      <c r="W110">
        <v>105</v>
      </c>
      <c r="X110" s="160">
        <v>48030</v>
      </c>
      <c r="Y110" s="7">
        <f t="shared" si="102"/>
        <v>651619.49761027005</v>
      </c>
      <c r="Z110" s="7">
        <f t="shared" si="103"/>
        <v>5313.9230440344518</v>
      </c>
      <c r="AA110" s="7">
        <f t="shared" si="104"/>
        <v>969.79305996598487</v>
      </c>
      <c r="AB110" s="65">
        <f t="shared" si="81"/>
        <v>1.7859374623182548E-2</v>
      </c>
      <c r="AC110" s="7">
        <f t="shared" si="82"/>
        <v>4344.1299840684669</v>
      </c>
      <c r="AD110" s="65">
        <f t="shared" si="83"/>
        <v>7.9999999999999988E-2</v>
      </c>
      <c r="AE110" s="7">
        <f t="shared" si="105"/>
        <v>73550.295449696219</v>
      </c>
      <c r="AF110" s="7">
        <f t="shared" si="106"/>
        <v>484411.62417392118</v>
      </c>
      <c r="AG110" s="7">
        <f t="shared" si="84"/>
        <v>650649.7045503041</v>
      </c>
      <c r="AH110" s="7">
        <f t="shared" si="73"/>
        <v>557961.91962361743</v>
      </c>
      <c r="AJ110">
        <v>105</v>
      </c>
      <c r="AK110" s="160">
        <v>48030</v>
      </c>
      <c r="AL110" s="7">
        <f t="shared" si="107"/>
        <v>648754.93110898789</v>
      </c>
      <c r="AM110" s="7">
        <f t="shared" si="108"/>
        <v>5188.2574823386012</v>
      </c>
      <c r="AN110" s="7">
        <f t="shared" si="109"/>
        <v>998.3818855930549</v>
      </c>
      <c r="AO110" s="65">
        <f t="shared" si="85"/>
        <v>1.8467039019860607E-2</v>
      </c>
      <c r="AP110" s="7">
        <f t="shared" si="86"/>
        <v>4189.8755967455463</v>
      </c>
      <c r="AQ110" s="65">
        <f t="shared" si="87"/>
        <v>7.7499999999999986E-2</v>
      </c>
      <c r="AR110" s="7">
        <f t="shared" si="110"/>
        <v>76443.450776605459</v>
      </c>
      <c r="AS110" s="7">
        <f t="shared" si="111"/>
        <v>468323.58486894763</v>
      </c>
      <c r="AT110" s="7">
        <f t="shared" si="88"/>
        <v>647756.54922339483</v>
      </c>
      <c r="AU110" s="7">
        <f t="shared" si="74"/>
        <v>544767.03564555314</v>
      </c>
      <c r="AW110">
        <v>105</v>
      </c>
      <c r="AX110" s="160">
        <v>48030</v>
      </c>
      <c r="AY110" s="7">
        <f t="shared" si="112"/>
        <v>645802.0053086218</v>
      </c>
      <c r="AZ110" s="7">
        <f t="shared" si="113"/>
        <v>5063.7114709392154</v>
      </c>
      <c r="BA110" s="7">
        <f t="shared" si="114"/>
        <v>1027.4489377603295</v>
      </c>
      <c r="BB110" s="65">
        <f t="shared" si="89"/>
        <v>1.909159022699515E-2</v>
      </c>
      <c r="BC110" s="7">
        <f t="shared" si="90"/>
        <v>4036.2625331788859</v>
      </c>
      <c r="BD110" s="65">
        <f t="shared" si="91"/>
        <v>7.4999999999999997E-2</v>
      </c>
      <c r="BE110" s="7">
        <f t="shared" si="115"/>
        <v>79425.443629139088</v>
      </c>
      <c r="BF110" s="7">
        <f t="shared" si="116"/>
        <v>452264.2608194786</v>
      </c>
      <c r="BG110" s="7">
        <f t="shared" si="92"/>
        <v>644774.55637086148</v>
      </c>
      <c r="BH110" s="7">
        <f t="shared" si="75"/>
        <v>531689.70444861765</v>
      </c>
      <c r="BJ110">
        <v>105</v>
      </c>
      <c r="BK110" s="160">
        <v>48030</v>
      </c>
      <c r="BL110" s="7">
        <f t="shared" si="117"/>
        <v>642759.60486876057</v>
      </c>
      <c r="BM110" s="7">
        <f t="shared" si="118"/>
        <v>4940.32062016694</v>
      </c>
      <c r="BN110" s="7">
        <f t="shared" si="119"/>
        <v>1056.9813407515117</v>
      </c>
      <c r="BO110" s="65">
        <f t="shared" si="93"/>
        <v>1.9733312412512187E-2</v>
      </c>
      <c r="BP110" s="7">
        <f t="shared" si="94"/>
        <v>3883.3392794154283</v>
      </c>
      <c r="BQ110" s="65">
        <f t="shared" si="95"/>
        <v>7.2499999999999995E-2</v>
      </c>
      <c r="BR110" s="7">
        <f t="shared" si="120"/>
        <v>82497.376471990501</v>
      </c>
      <c r="BS110" s="7">
        <f t="shared" si="121"/>
        <v>436236.28864553833</v>
      </c>
      <c r="BT110" s="7">
        <f t="shared" si="96"/>
        <v>641702.62352800905</v>
      </c>
      <c r="BU110" s="7">
        <f t="shared" si="76"/>
        <v>518733.66511752881</v>
      </c>
      <c r="BW110">
        <v>105</v>
      </c>
      <c r="BX110" s="160">
        <v>48030</v>
      </c>
      <c r="BY110" s="7">
        <f t="shared" si="122"/>
        <v>639626.70523962518</v>
      </c>
      <c r="BZ110" s="7">
        <f t="shared" si="123"/>
        <v>4818.1206700876401</v>
      </c>
      <c r="CA110" s="7">
        <f t="shared" si="124"/>
        <v>1086.9648895231599</v>
      </c>
      <c r="CB110" s="65">
        <f t="shared" si="97"/>
        <v>2.0392486066371111E-2</v>
      </c>
      <c r="CC110" s="7">
        <f t="shared" si="98"/>
        <v>3731.1557805644802</v>
      </c>
      <c r="CD110" s="65">
        <f t="shared" si="125"/>
        <v>7.0000000000000007E-2</v>
      </c>
      <c r="CE110" s="7">
        <f t="shared" si="126"/>
        <v>85660.259649898653</v>
      </c>
      <c r="CF110" s="7">
        <f t="shared" si="127"/>
        <v>420242.4107093034</v>
      </c>
      <c r="CG110" s="7">
        <f t="shared" si="99"/>
        <v>638539.74035010207</v>
      </c>
      <c r="CH110" s="7">
        <f t="shared" si="77"/>
        <v>505902.67035920208</v>
      </c>
    </row>
    <row r="111" spans="10:86" x14ac:dyDescent="0.3">
      <c r="J111">
        <v>106</v>
      </c>
      <c r="K111" s="160">
        <v>48061</v>
      </c>
      <c r="L111" s="7">
        <f t="shared" si="100"/>
        <v>653455.21033429948</v>
      </c>
      <c r="M111" s="7">
        <f t="shared" si="78"/>
        <v>5440.6727465368012</v>
      </c>
      <c r="N111" s="7">
        <f t="shared" si="68"/>
        <v>948.16817548849212</v>
      </c>
      <c r="O111" s="65">
        <f t="shared" si="79"/>
        <v>1.7412085673080877E-2</v>
      </c>
      <c r="P111" s="7">
        <f t="shared" si="69"/>
        <v>4492.5045710483091</v>
      </c>
      <c r="Q111" s="65">
        <f t="shared" si="70"/>
        <v>8.2500000000000004E-2</v>
      </c>
      <c r="R111" s="7">
        <f t="shared" si="80"/>
        <v>71692.957841188691</v>
      </c>
      <c r="S111" s="7">
        <f t="shared" si="101"/>
        <v>505018.35329171253</v>
      </c>
      <c r="T111" s="7">
        <f t="shared" si="71"/>
        <v>652507.042158811</v>
      </c>
      <c r="U111" s="7">
        <f t="shared" si="72"/>
        <v>576711.31113290123</v>
      </c>
      <c r="W111">
        <v>106</v>
      </c>
      <c r="X111" s="160">
        <v>48061</v>
      </c>
      <c r="Y111" s="7">
        <f t="shared" si="102"/>
        <v>650649.7045503041</v>
      </c>
      <c r="Z111" s="7">
        <f t="shared" si="103"/>
        <v>5313.9230440344518</v>
      </c>
      <c r="AA111" s="7">
        <f t="shared" si="104"/>
        <v>976.25834703242435</v>
      </c>
      <c r="AB111" s="65">
        <f t="shared" si="81"/>
        <v>1.8005233972227763E-2</v>
      </c>
      <c r="AC111" s="7">
        <f t="shared" si="82"/>
        <v>4337.6646970020274</v>
      </c>
      <c r="AD111" s="65">
        <f t="shared" si="83"/>
        <v>0.08</v>
      </c>
      <c r="AE111" s="7">
        <f t="shared" si="105"/>
        <v>74526.553796728636</v>
      </c>
      <c r="AF111" s="7">
        <f t="shared" si="106"/>
        <v>488749.28887092322</v>
      </c>
      <c r="AG111" s="7">
        <f t="shared" si="84"/>
        <v>649673.44620327163</v>
      </c>
      <c r="AH111" s="7">
        <f t="shared" si="73"/>
        <v>563275.84266765183</v>
      </c>
      <c r="AJ111">
        <v>106</v>
      </c>
      <c r="AK111" s="160">
        <v>48061</v>
      </c>
      <c r="AL111" s="7">
        <f t="shared" si="107"/>
        <v>647756.54922339483</v>
      </c>
      <c r="AM111" s="7">
        <f t="shared" si="108"/>
        <v>5188.2574823386012</v>
      </c>
      <c r="AN111" s="7">
        <f t="shared" si="109"/>
        <v>1004.829768604176</v>
      </c>
      <c r="AO111" s="65">
        <f t="shared" si="85"/>
        <v>1.8614952234302502E-2</v>
      </c>
      <c r="AP111" s="7">
        <f t="shared" si="86"/>
        <v>4183.4277137344252</v>
      </c>
      <c r="AQ111" s="65">
        <f t="shared" si="87"/>
        <v>7.7499999999999999E-2</v>
      </c>
      <c r="AR111" s="7">
        <f t="shared" si="110"/>
        <v>77448.280545209636</v>
      </c>
      <c r="AS111" s="7">
        <f t="shared" si="111"/>
        <v>472507.01258268207</v>
      </c>
      <c r="AT111" s="7">
        <f t="shared" si="88"/>
        <v>646751.7194547907</v>
      </c>
      <c r="AU111" s="7">
        <f t="shared" si="74"/>
        <v>549955.29312789172</v>
      </c>
      <c r="AW111">
        <v>106</v>
      </c>
      <c r="AX111" s="160">
        <v>48061</v>
      </c>
      <c r="AY111" s="7">
        <f t="shared" si="112"/>
        <v>644774.55637086148</v>
      </c>
      <c r="AZ111" s="7">
        <f t="shared" si="113"/>
        <v>5063.7114709392154</v>
      </c>
      <c r="BA111" s="7">
        <f t="shared" si="114"/>
        <v>1033.8704936213317</v>
      </c>
      <c r="BB111" s="65">
        <f t="shared" si="89"/>
        <v>1.9241525275572505E-2</v>
      </c>
      <c r="BC111" s="7">
        <f t="shared" si="90"/>
        <v>4029.8409773178837</v>
      </c>
      <c r="BD111" s="65">
        <f t="shared" si="91"/>
        <v>7.4999999999999997E-2</v>
      </c>
      <c r="BE111" s="7">
        <f t="shared" si="115"/>
        <v>80459.314122760421</v>
      </c>
      <c r="BF111" s="7">
        <f t="shared" si="116"/>
        <v>456294.10179679649</v>
      </c>
      <c r="BG111" s="7">
        <f t="shared" si="92"/>
        <v>643740.68587724015</v>
      </c>
      <c r="BH111" s="7">
        <f t="shared" si="75"/>
        <v>536753.41591955686</v>
      </c>
      <c r="BJ111">
        <v>106</v>
      </c>
      <c r="BK111" s="160">
        <v>48061</v>
      </c>
      <c r="BL111" s="7">
        <f t="shared" si="117"/>
        <v>641702.62352800905</v>
      </c>
      <c r="BM111" s="7">
        <f t="shared" si="118"/>
        <v>4940.32062016694</v>
      </c>
      <c r="BN111" s="7">
        <f t="shared" si="119"/>
        <v>1063.3672696852186</v>
      </c>
      <c r="BO111" s="65">
        <f t="shared" si="93"/>
        <v>1.98852346372956E-2</v>
      </c>
      <c r="BP111" s="7">
        <f t="shared" si="94"/>
        <v>3876.9533504817214</v>
      </c>
      <c r="BQ111" s="65">
        <f t="shared" si="95"/>
        <v>7.2499999999999995E-2</v>
      </c>
      <c r="BR111" s="7">
        <f t="shared" si="120"/>
        <v>83560.743741675717</v>
      </c>
      <c r="BS111" s="7">
        <f t="shared" si="121"/>
        <v>440113.24199602002</v>
      </c>
      <c r="BT111" s="7">
        <f t="shared" si="96"/>
        <v>640639.25625832379</v>
      </c>
      <c r="BU111" s="7">
        <f t="shared" si="76"/>
        <v>523673.98573769571</v>
      </c>
      <c r="BW111">
        <v>106</v>
      </c>
      <c r="BX111" s="160">
        <v>48061</v>
      </c>
      <c r="BY111" s="7">
        <f t="shared" si="122"/>
        <v>638539.74035010207</v>
      </c>
      <c r="BZ111" s="7">
        <f t="shared" si="123"/>
        <v>4818.1206700876401</v>
      </c>
      <c r="CA111" s="7">
        <f t="shared" si="124"/>
        <v>1093.305518045378</v>
      </c>
      <c r="CB111" s="65">
        <f t="shared" si="97"/>
        <v>2.0546358178664358E-2</v>
      </c>
      <c r="CC111" s="7">
        <f t="shared" si="98"/>
        <v>3724.8151520422621</v>
      </c>
      <c r="CD111" s="65">
        <f t="shared" si="125"/>
        <v>7.0000000000000007E-2</v>
      </c>
      <c r="CE111" s="7">
        <f t="shared" si="126"/>
        <v>86753.565167944034</v>
      </c>
      <c r="CF111" s="7">
        <f t="shared" si="127"/>
        <v>423967.22586134565</v>
      </c>
      <c r="CG111" s="7">
        <f t="shared" si="99"/>
        <v>637446.43483205675</v>
      </c>
      <c r="CH111" s="7">
        <f t="shared" si="77"/>
        <v>510720.79102928971</v>
      </c>
    </row>
    <row r="112" spans="10:86" x14ac:dyDescent="0.3">
      <c r="J112">
        <v>107</v>
      </c>
      <c r="K112" s="160">
        <v>48092</v>
      </c>
      <c r="L112" s="7">
        <f t="shared" si="100"/>
        <v>652507.042158811</v>
      </c>
      <c r="M112" s="7">
        <f t="shared" si="78"/>
        <v>5440.6727465368012</v>
      </c>
      <c r="N112" s="7">
        <f t="shared" si="68"/>
        <v>954.68683169497581</v>
      </c>
      <c r="O112" s="65">
        <f t="shared" si="79"/>
        <v>1.7557269485455489E-2</v>
      </c>
      <c r="P112" s="7">
        <f t="shared" si="69"/>
        <v>4485.9859148418254</v>
      </c>
      <c r="Q112" s="65">
        <f t="shared" si="70"/>
        <v>8.2500000000000004E-2</v>
      </c>
      <c r="R112" s="7">
        <f t="shared" si="80"/>
        <v>72647.64467288366</v>
      </c>
      <c r="S112" s="7">
        <f t="shared" si="101"/>
        <v>509504.33920655434</v>
      </c>
      <c r="T112" s="7">
        <f t="shared" si="71"/>
        <v>651552.35532711598</v>
      </c>
      <c r="U112" s="7">
        <f t="shared" si="72"/>
        <v>582151.98387943802</v>
      </c>
      <c r="W112">
        <v>107</v>
      </c>
      <c r="X112" s="160">
        <v>48092</v>
      </c>
      <c r="Y112" s="7">
        <f t="shared" si="102"/>
        <v>649673.44620327163</v>
      </c>
      <c r="Z112" s="7">
        <f t="shared" si="103"/>
        <v>5313.9230440344518</v>
      </c>
      <c r="AA112" s="7">
        <f t="shared" si="104"/>
        <v>982.76673601264065</v>
      </c>
      <c r="AB112" s="65">
        <f t="shared" si="81"/>
        <v>1.815250554116352E-2</v>
      </c>
      <c r="AC112" s="7">
        <f t="shared" si="82"/>
        <v>4331.1563080218111</v>
      </c>
      <c r="AD112" s="65">
        <f t="shared" si="83"/>
        <v>0.08</v>
      </c>
      <c r="AE112" s="7">
        <f t="shared" si="105"/>
        <v>75509.320532741272</v>
      </c>
      <c r="AF112" s="7">
        <f t="shared" si="106"/>
        <v>493080.44517894502</v>
      </c>
      <c r="AG112" s="7">
        <f t="shared" si="84"/>
        <v>648690.67946725897</v>
      </c>
      <c r="AH112" s="7">
        <f t="shared" si="73"/>
        <v>568589.76571168634</v>
      </c>
      <c r="AJ112">
        <v>107</v>
      </c>
      <c r="AK112" s="160">
        <v>48092</v>
      </c>
      <c r="AL112" s="7">
        <f t="shared" si="107"/>
        <v>646751.7194547907</v>
      </c>
      <c r="AM112" s="7">
        <f t="shared" si="108"/>
        <v>5188.2574823386012</v>
      </c>
      <c r="AN112" s="7">
        <f t="shared" si="109"/>
        <v>1011.3192941930783</v>
      </c>
      <c r="AO112" s="65">
        <f t="shared" si="85"/>
        <v>1.8764281818295592E-2</v>
      </c>
      <c r="AP112" s="7">
        <f t="shared" si="86"/>
        <v>4176.9381881455229</v>
      </c>
      <c r="AQ112" s="65">
        <f t="shared" si="87"/>
        <v>7.7499999999999986E-2</v>
      </c>
      <c r="AR112" s="7">
        <f t="shared" si="110"/>
        <v>78459.599839402712</v>
      </c>
      <c r="AS112" s="7">
        <f t="shared" si="111"/>
        <v>476683.95077082759</v>
      </c>
      <c r="AT112" s="7">
        <f t="shared" si="88"/>
        <v>645740.40016059764</v>
      </c>
      <c r="AU112" s="7">
        <f t="shared" si="74"/>
        <v>555143.5506102303</v>
      </c>
      <c r="AW112">
        <v>107</v>
      </c>
      <c r="AX112" s="160">
        <v>48092</v>
      </c>
      <c r="AY112" s="7">
        <f t="shared" si="112"/>
        <v>643740.68587724015</v>
      </c>
      <c r="AZ112" s="7">
        <f t="shared" si="113"/>
        <v>5063.7114709392154</v>
      </c>
      <c r="BA112" s="7">
        <f t="shared" si="114"/>
        <v>1040.3321842064647</v>
      </c>
      <c r="BB112" s="65">
        <f t="shared" si="89"/>
        <v>1.9392880525277604E-2</v>
      </c>
      <c r="BC112" s="7">
        <f t="shared" si="90"/>
        <v>4023.3792867327506</v>
      </c>
      <c r="BD112" s="65">
        <f t="shared" si="91"/>
        <v>7.4999999999999997E-2</v>
      </c>
      <c r="BE112" s="7">
        <f t="shared" si="115"/>
        <v>81499.646306966883</v>
      </c>
      <c r="BF112" s="7">
        <f t="shared" si="116"/>
        <v>460317.48108352924</v>
      </c>
      <c r="BG112" s="7">
        <f t="shared" si="92"/>
        <v>642700.35369303368</v>
      </c>
      <c r="BH112" s="7">
        <f t="shared" si="75"/>
        <v>541817.12739049608</v>
      </c>
      <c r="BJ112">
        <v>107</v>
      </c>
      <c r="BK112" s="160">
        <v>48092</v>
      </c>
      <c r="BL112" s="7">
        <f t="shared" si="117"/>
        <v>640639.25625832379</v>
      </c>
      <c r="BM112" s="7">
        <f t="shared" si="118"/>
        <v>4940.32062016694</v>
      </c>
      <c r="BN112" s="7">
        <f t="shared" si="119"/>
        <v>1069.7917802729007</v>
      </c>
      <c r="BO112" s="65">
        <f t="shared" si="93"/>
        <v>2.0038580586292334E-2</v>
      </c>
      <c r="BP112" s="7">
        <f t="shared" si="94"/>
        <v>3870.5288398940393</v>
      </c>
      <c r="BQ112" s="65">
        <f t="shared" si="95"/>
        <v>7.2499999999999995E-2</v>
      </c>
      <c r="BR112" s="7">
        <f t="shared" si="120"/>
        <v>84630.535521948623</v>
      </c>
      <c r="BS112" s="7">
        <f t="shared" si="121"/>
        <v>443983.77083591407</v>
      </c>
      <c r="BT112" s="7">
        <f t="shared" si="96"/>
        <v>639569.46447805094</v>
      </c>
      <c r="BU112" s="7">
        <f t="shared" si="76"/>
        <v>528614.30635786266</v>
      </c>
      <c r="BW112">
        <v>107</v>
      </c>
      <c r="BX112" s="160">
        <v>48092</v>
      </c>
      <c r="BY112" s="7">
        <f t="shared" si="122"/>
        <v>637446.43483205675</v>
      </c>
      <c r="BZ112" s="7">
        <f t="shared" si="123"/>
        <v>4818.1206700876401</v>
      </c>
      <c r="CA112" s="7">
        <f t="shared" si="124"/>
        <v>1099.6831335673087</v>
      </c>
      <c r="CB112" s="65">
        <f t="shared" si="97"/>
        <v>2.070165724008545E-2</v>
      </c>
      <c r="CC112" s="7">
        <f t="shared" si="98"/>
        <v>3718.4375365203314</v>
      </c>
      <c r="CD112" s="65">
        <f t="shared" si="125"/>
        <v>7.0000000000000007E-2</v>
      </c>
      <c r="CE112" s="7">
        <f t="shared" si="126"/>
        <v>87853.248301511339</v>
      </c>
      <c r="CF112" s="7">
        <f t="shared" si="127"/>
        <v>427685.66339786601</v>
      </c>
      <c r="CG112" s="7">
        <f t="shared" si="99"/>
        <v>636346.75169848942</v>
      </c>
      <c r="CH112" s="7">
        <f t="shared" si="77"/>
        <v>515538.91169937735</v>
      </c>
    </row>
    <row r="113" spans="10:86" x14ac:dyDescent="0.3">
      <c r="J113">
        <v>108</v>
      </c>
      <c r="K113" s="160">
        <v>48122</v>
      </c>
      <c r="L113" s="7">
        <f t="shared" si="100"/>
        <v>651552.35532711598</v>
      </c>
      <c r="M113" s="7">
        <f t="shared" si="78"/>
        <v>5440.6727465368012</v>
      </c>
      <c r="N113" s="7">
        <f t="shared" si="68"/>
        <v>961.25030366287865</v>
      </c>
      <c r="O113" s="65">
        <f t="shared" si="79"/>
        <v>1.7703878360110174E-2</v>
      </c>
      <c r="P113" s="7">
        <f t="shared" si="69"/>
        <v>4479.4224428739226</v>
      </c>
      <c r="Q113" s="65">
        <f t="shared" si="70"/>
        <v>8.2500000000000004E-2</v>
      </c>
      <c r="R113" s="7">
        <f t="shared" si="80"/>
        <v>73608.894976546537</v>
      </c>
      <c r="S113" s="7">
        <f t="shared" si="101"/>
        <v>513983.76164942828</v>
      </c>
      <c r="T113" s="7">
        <f t="shared" si="71"/>
        <v>650591.10502345313</v>
      </c>
      <c r="U113" s="7">
        <f t="shared" si="72"/>
        <v>587592.65662597481</v>
      </c>
      <c r="W113">
        <v>108</v>
      </c>
      <c r="X113" s="160">
        <v>48122</v>
      </c>
      <c r="Y113" s="7">
        <f t="shared" si="102"/>
        <v>648690.67946725897</v>
      </c>
      <c r="Z113" s="7">
        <f t="shared" si="103"/>
        <v>5313.9230440344518</v>
      </c>
      <c r="AA113" s="7">
        <f t="shared" si="104"/>
        <v>989.31851425272544</v>
      </c>
      <c r="AB113" s="65">
        <f t="shared" si="81"/>
        <v>1.8301206641018041E-2</v>
      </c>
      <c r="AC113" s="7">
        <f t="shared" si="82"/>
        <v>4324.6045297817263</v>
      </c>
      <c r="AD113" s="65">
        <f t="shared" si="83"/>
        <v>7.9999999999999988E-2</v>
      </c>
      <c r="AE113" s="7">
        <f t="shared" si="105"/>
        <v>76498.639046993994</v>
      </c>
      <c r="AF113" s="7">
        <f t="shared" si="106"/>
        <v>497405.04970872676</v>
      </c>
      <c r="AG113" s="7">
        <f t="shared" si="84"/>
        <v>647701.36095300619</v>
      </c>
      <c r="AH113" s="7">
        <f t="shared" si="73"/>
        <v>573903.68875572074</v>
      </c>
      <c r="AJ113">
        <v>108</v>
      </c>
      <c r="AK113" s="160">
        <v>48122</v>
      </c>
      <c r="AL113" s="7">
        <f t="shared" si="107"/>
        <v>645740.40016059764</v>
      </c>
      <c r="AM113" s="7">
        <f t="shared" si="108"/>
        <v>5188.2574823386012</v>
      </c>
      <c r="AN113" s="7">
        <f t="shared" si="109"/>
        <v>1017.8507313014079</v>
      </c>
      <c r="AO113" s="65">
        <f t="shared" si="85"/>
        <v>1.8915045074737749E-2</v>
      </c>
      <c r="AP113" s="7">
        <f t="shared" si="86"/>
        <v>4170.4067510371933</v>
      </c>
      <c r="AQ113" s="65">
        <f t="shared" si="87"/>
        <v>7.7499999999999999E-2</v>
      </c>
      <c r="AR113" s="7">
        <f t="shared" si="110"/>
        <v>79477.450570704124</v>
      </c>
      <c r="AS113" s="7">
        <f t="shared" si="111"/>
        <v>480854.35752186476</v>
      </c>
      <c r="AT113" s="7">
        <f t="shared" si="88"/>
        <v>644722.54942929628</v>
      </c>
      <c r="AU113" s="7">
        <f t="shared" si="74"/>
        <v>560331.80809256888</v>
      </c>
      <c r="AW113">
        <v>108</v>
      </c>
      <c r="AX113" s="160">
        <v>48122</v>
      </c>
      <c r="AY113" s="7">
        <f t="shared" si="112"/>
        <v>642700.35369303368</v>
      </c>
      <c r="AZ113" s="7">
        <f t="shared" si="113"/>
        <v>5063.7114709392154</v>
      </c>
      <c r="BA113" s="7">
        <f t="shared" si="114"/>
        <v>1046.8342603577553</v>
      </c>
      <c r="BB113" s="65">
        <f t="shared" si="89"/>
        <v>1.9545673270771106E-2</v>
      </c>
      <c r="BC113" s="7">
        <f t="shared" si="90"/>
        <v>4016.8772105814601</v>
      </c>
      <c r="BD113" s="65">
        <f t="shared" si="91"/>
        <v>7.4999999999999997E-2</v>
      </c>
      <c r="BE113" s="7">
        <f t="shared" si="115"/>
        <v>82546.480567324645</v>
      </c>
      <c r="BF113" s="7">
        <f t="shared" si="116"/>
        <v>464334.35829411069</v>
      </c>
      <c r="BG113" s="7">
        <f t="shared" si="92"/>
        <v>641653.51943267591</v>
      </c>
      <c r="BH113" s="7">
        <f t="shared" si="75"/>
        <v>546880.8388614353</v>
      </c>
      <c r="BJ113">
        <v>108</v>
      </c>
      <c r="BK113" s="160">
        <v>48122</v>
      </c>
      <c r="BL113" s="7">
        <f t="shared" si="117"/>
        <v>639569.46447805094</v>
      </c>
      <c r="BM113" s="7">
        <f t="shared" si="118"/>
        <v>4940.32062016694</v>
      </c>
      <c r="BN113" s="7">
        <f t="shared" si="119"/>
        <v>1076.2551056120492</v>
      </c>
      <c r="BO113" s="65">
        <f t="shared" si="93"/>
        <v>2.0193367545907621E-2</v>
      </c>
      <c r="BP113" s="7">
        <f t="shared" si="94"/>
        <v>3864.0655145548908</v>
      </c>
      <c r="BQ113" s="65">
        <f t="shared" si="95"/>
        <v>7.2499999999999995E-2</v>
      </c>
      <c r="BR113" s="7">
        <f t="shared" si="120"/>
        <v>85706.790627560666</v>
      </c>
      <c r="BS113" s="7">
        <f t="shared" si="121"/>
        <v>447847.83635046898</v>
      </c>
      <c r="BT113" s="7">
        <f t="shared" si="96"/>
        <v>638493.20937243884</v>
      </c>
      <c r="BU113" s="7">
        <f t="shared" si="76"/>
        <v>533554.62697802961</v>
      </c>
      <c r="BW113">
        <v>108</v>
      </c>
      <c r="BX113" s="160">
        <v>48122</v>
      </c>
      <c r="BY113" s="7">
        <f t="shared" si="122"/>
        <v>636346.75169848942</v>
      </c>
      <c r="BZ113" s="7">
        <f t="shared" si="123"/>
        <v>4818.1206700876401</v>
      </c>
      <c r="CA113" s="7">
        <f t="shared" si="124"/>
        <v>1106.0979518464515</v>
      </c>
      <c r="CB113" s="65">
        <f t="shared" si="97"/>
        <v>2.0858400528846334E-2</v>
      </c>
      <c r="CC113" s="7">
        <f t="shared" si="98"/>
        <v>3712.0227182411886</v>
      </c>
      <c r="CD113" s="65">
        <f t="shared" si="125"/>
        <v>7.0000000000000007E-2</v>
      </c>
      <c r="CE113" s="7">
        <f t="shared" si="126"/>
        <v>88959.346253357784</v>
      </c>
      <c r="CF113" s="7">
        <f t="shared" si="127"/>
        <v>431397.68611610722</v>
      </c>
      <c r="CG113" s="7">
        <f t="shared" si="99"/>
        <v>635240.65374664299</v>
      </c>
      <c r="CH113" s="7">
        <f t="shared" si="77"/>
        <v>520357.03236946499</v>
      </c>
    </row>
    <row r="114" spans="10:86" x14ac:dyDescent="0.3">
      <c r="J114">
        <v>109</v>
      </c>
      <c r="K114" s="160">
        <v>48153</v>
      </c>
      <c r="L114" s="7">
        <f t="shared" si="100"/>
        <v>650591.10502345313</v>
      </c>
      <c r="M114" s="7">
        <f t="shared" si="78"/>
        <v>5440.6727465368012</v>
      </c>
      <c r="N114" s="7">
        <f t="shared" si="68"/>
        <v>967.85889950056117</v>
      </c>
      <c r="O114" s="65">
        <f t="shared" si="79"/>
        <v>1.7851929890108243E-2</v>
      </c>
      <c r="P114" s="7">
        <f t="shared" si="69"/>
        <v>4472.8138470362401</v>
      </c>
      <c r="Q114" s="65">
        <f t="shared" si="70"/>
        <v>8.2500000000000004E-2</v>
      </c>
      <c r="R114" s="7">
        <f t="shared" si="80"/>
        <v>74576.753876047092</v>
      </c>
      <c r="S114" s="7">
        <f t="shared" si="101"/>
        <v>518456.5754964645</v>
      </c>
      <c r="T114" s="7">
        <f t="shared" si="71"/>
        <v>649623.24612395256</v>
      </c>
      <c r="U114" s="7">
        <f t="shared" si="72"/>
        <v>593033.32937251159</v>
      </c>
      <c r="W114">
        <v>109</v>
      </c>
      <c r="X114" s="160">
        <v>48153</v>
      </c>
      <c r="Y114" s="7">
        <f t="shared" si="102"/>
        <v>647701.36095300619</v>
      </c>
      <c r="Z114" s="7">
        <f t="shared" si="103"/>
        <v>5313.9230440344518</v>
      </c>
      <c r="AA114" s="7">
        <f t="shared" si="104"/>
        <v>995.91397101440998</v>
      </c>
      <c r="AB114" s="65">
        <f t="shared" si="81"/>
        <v>1.8451354856794902E-2</v>
      </c>
      <c r="AC114" s="7">
        <f t="shared" si="82"/>
        <v>4318.0090730200418</v>
      </c>
      <c r="AD114" s="65">
        <f t="shared" si="83"/>
        <v>0.08</v>
      </c>
      <c r="AE114" s="7">
        <f t="shared" si="105"/>
        <v>77494.553018008402</v>
      </c>
      <c r="AF114" s="7">
        <f t="shared" si="106"/>
        <v>501723.05878174677</v>
      </c>
      <c r="AG114" s="7">
        <f t="shared" si="84"/>
        <v>646705.44698199176</v>
      </c>
      <c r="AH114" s="7">
        <f t="shared" si="73"/>
        <v>579217.61179975513</v>
      </c>
      <c r="AJ114">
        <v>109</v>
      </c>
      <c r="AK114" s="160">
        <v>48153</v>
      </c>
      <c r="AL114" s="7">
        <f t="shared" si="107"/>
        <v>644722.54942929628</v>
      </c>
      <c r="AM114" s="7">
        <f t="shared" si="108"/>
        <v>5188.2574823386012</v>
      </c>
      <c r="AN114" s="7">
        <f t="shared" si="109"/>
        <v>1024.4243506077291</v>
      </c>
      <c r="AO114" s="65">
        <f t="shared" si="85"/>
        <v>1.9067259580379973E-2</v>
      </c>
      <c r="AP114" s="7">
        <f t="shared" si="86"/>
        <v>4163.8331317308721</v>
      </c>
      <c r="AQ114" s="65">
        <f t="shared" si="87"/>
        <v>7.7500000000000013E-2</v>
      </c>
      <c r="AR114" s="7">
        <f t="shared" si="110"/>
        <v>80501.874921311857</v>
      </c>
      <c r="AS114" s="7">
        <f t="shared" si="111"/>
        <v>485018.19065359561</v>
      </c>
      <c r="AT114" s="7">
        <f t="shared" si="88"/>
        <v>643698.12507868861</v>
      </c>
      <c r="AU114" s="7">
        <f t="shared" si="74"/>
        <v>565520.06557490746</v>
      </c>
      <c r="AW114">
        <v>109</v>
      </c>
      <c r="AX114" s="160">
        <v>48153</v>
      </c>
      <c r="AY114" s="7">
        <f t="shared" si="112"/>
        <v>641653.51943267591</v>
      </c>
      <c r="AZ114" s="7">
        <f t="shared" si="113"/>
        <v>5063.7114709392154</v>
      </c>
      <c r="BA114" s="7">
        <f t="shared" si="114"/>
        <v>1053.3769744849915</v>
      </c>
      <c r="BB114" s="65">
        <f t="shared" si="89"/>
        <v>1.9699921080454975E-2</v>
      </c>
      <c r="BC114" s="7">
        <f t="shared" si="90"/>
        <v>4010.3344964542239</v>
      </c>
      <c r="BD114" s="65">
        <f t="shared" si="91"/>
        <v>7.4999999999999997E-2</v>
      </c>
      <c r="BE114" s="7">
        <f t="shared" si="115"/>
        <v>83599.85754180963</v>
      </c>
      <c r="BF114" s="7">
        <f t="shared" si="116"/>
        <v>468344.69279056491</v>
      </c>
      <c r="BG114" s="7">
        <f t="shared" si="92"/>
        <v>640600.14245819091</v>
      </c>
      <c r="BH114" s="7">
        <f t="shared" si="75"/>
        <v>551944.55033237452</v>
      </c>
      <c r="BJ114">
        <v>109</v>
      </c>
      <c r="BK114" s="160">
        <v>48153</v>
      </c>
      <c r="BL114" s="7">
        <f t="shared" si="117"/>
        <v>638493.20937243884</v>
      </c>
      <c r="BM114" s="7">
        <f t="shared" si="118"/>
        <v>4940.32062016694</v>
      </c>
      <c r="BN114" s="7">
        <f t="shared" si="119"/>
        <v>1082.7574802084555</v>
      </c>
      <c r="BO114" s="65">
        <f t="shared" si="93"/>
        <v>2.0349613076186188E-2</v>
      </c>
      <c r="BP114" s="7">
        <f t="shared" si="94"/>
        <v>3857.5631399584845</v>
      </c>
      <c r="BQ114" s="65">
        <f t="shared" si="95"/>
        <v>7.2499999999999995E-2</v>
      </c>
      <c r="BR114" s="7">
        <f t="shared" si="120"/>
        <v>86789.548107769122</v>
      </c>
      <c r="BS114" s="7">
        <f t="shared" si="121"/>
        <v>451705.39949042746</v>
      </c>
      <c r="BT114" s="7">
        <f t="shared" si="96"/>
        <v>637410.45189223043</v>
      </c>
      <c r="BU114" s="7">
        <f t="shared" si="76"/>
        <v>538494.94759819657</v>
      </c>
      <c r="BW114">
        <v>109</v>
      </c>
      <c r="BX114" s="160">
        <v>48153</v>
      </c>
      <c r="BY114" s="7">
        <f t="shared" si="122"/>
        <v>635240.65374664299</v>
      </c>
      <c r="BZ114" s="7">
        <f t="shared" si="123"/>
        <v>4818.1206700876401</v>
      </c>
      <c r="CA114" s="7">
        <f t="shared" si="124"/>
        <v>1112.5501898988891</v>
      </c>
      <c r="CB114" s="65">
        <f t="shared" si="97"/>
        <v>2.1016605596705675E-2</v>
      </c>
      <c r="CC114" s="7">
        <f t="shared" si="98"/>
        <v>3705.5704801887509</v>
      </c>
      <c r="CD114" s="65">
        <f t="shared" si="125"/>
        <v>7.0000000000000007E-2</v>
      </c>
      <c r="CE114" s="7">
        <f t="shared" si="126"/>
        <v>90071.896443256672</v>
      </c>
      <c r="CF114" s="7">
        <f t="shared" si="127"/>
        <v>435103.25659629598</v>
      </c>
      <c r="CG114" s="7">
        <f t="shared" si="99"/>
        <v>634128.10355674406</v>
      </c>
      <c r="CH114" s="7">
        <f t="shared" si="77"/>
        <v>525175.15303955262</v>
      </c>
    </row>
    <row r="115" spans="10:86" x14ac:dyDescent="0.3">
      <c r="J115">
        <v>110</v>
      </c>
      <c r="K115" s="160">
        <v>48183</v>
      </c>
      <c r="L115" s="7">
        <f t="shared" si="100"/>
        <v>649623.24612395256</v>
      </c>
      <c r="M115" s="7">
        <f t="shared" si="78"/>
        <v>5440.6727465368012</v>
      </c>
      <c r="N115" s="7">
        <f t="shared" si="68"/>
        <v>974.51292943462704</v>
      </c>
      <c r="O115" s="65">
        <f t="shared" si="79"/>
        <v>1.8001441948067541E-2</v>
      </c>
      <c r="P115" s="7">
        <f t="shared" si="69"/>
        <v>4466.1598171021742</v>
      </c>
      <c r="Q115" s="65">
        <f t="shared" si="70"/>
        <v>8.2500000000000018E-2</v>
      </c>
      <c r="R115" s="7">
        <f t="shared" si="80"/>
        <v>75551.266805481719</v>
      </c>
      <c r="S115" s="7">
        <f t="shared" si="101"/>
        <v>522922.73531356669</v>
      </c>
      <c r="T115" s="7">
        <f t="shared" si="71"/>
        <v>648648.7331945179</v>
      </c>
      <c r="U115" s="7">
        <f t="shared" si="72"/>
        <v>598474.00211904838</v>
      </c>
      <c r="W115">
        <v>110</v>
      </c>
      <c r="X115" s="160">
        <v>48183</v>
      </c>
      <c r="Y115" s="7">
        <f t="shared" si="102"/>
        <v>646705.44698199176</v>
      </c>
      <c r="Z115" s="7">
        <f t="shared" si="103"/>
        <v>5313.9230440344518</v>
      </c>
      <c r="AA115" s="7">
        <f t="shared" si="104"/>
        <v>1002.5533974878399</v>
      </c>
      <c r="AB115" s="65">
        <f t="shared" si="81"/>
        <v>1.8602968052918049E-2</v>
      </c>
      <c r="AC115" s="7">
        <f t="shared" si="82"/>
        <v>4311.3696465466119</v>
      </c>
      <c r="AD115" s="65">
        <f t="shared" si="83"/>
        <v>0.08</v>
      </c>
      <c r="AE115" s="7">
        <f t="shared" si="105"/>
        <v>78497.106415496237</v>
      </c>
      <c r="AF115" s="7">
        <f t="shared" si="106"/>
        <v>506034.42842829338</v>
      </c>
      <c r="AG115" s="7">
        <f t="shared" si="84"/>
        <v>645702.89358450391</v>
      </c>
      <c r="AH115" s="7">
        <f t="shared" si="73"/>
        <v>584531.53484378965</v>
      </c>
      <c r="AJ115">
        <v>110</v>
      </c>
      <c r="AK115" s="160">
        <v>48183</v>
      </c>
      <c r="AL115" s="7">
        <f t="shared" si="107"/>
        <v>643698.12507868861</v>
      </c>
      <c r="AM115" s="7">
        <f t="shared" si="108"/>
        <v>5188.2574823386012</v>
      </c>
      <c r="AN115" s="7">
        <f t="shared" si="109"/>
        <v>1031.0404245387372</v>
      </c>
      <c r="AO115" s="65">
        <f t="shared" si="85"/>
        <v>1.9220943191270563E-2</v>
      </c>
      <c r="AP115" s="7">
        <f t="shared" si="86"/>
        <v>4157.2170577998641</v>
      </c>
      <c r="AQ115" s="65">
        <f t="shared" si="87"/>
        <v>7.7499999999999999E-2</v>
      </c>
      <c r="AR115" s="7">
        <f t="shared" si="110"/>
        <v>81532.91534585059</v>
      </c>
      <c r="AS115" s="7">
        <f t="shared" si="111"/>
        <v>489175.40771139547</v>
      </c>
      <c r="AT115" s="7">
        <f t="shared" si="88"/>
        <v>642667.08465414983</v>
      </c>
      <c r="AU115" s="7">
        <f t="shared" si="74"/>
        <v>570708.32305724605</v>
      </c>
      <c r="AW115">
        <v>110</v>
      </c>
      <c r="AX115" s="160">
        <v>48183</v>
      </c>
      <c r="AY115" s="7">
        <f t="shared" si="112"/>
        <v>640600.14245819091</v>
      </c>
      <c r="AZ115" s="7">
        <f t="shared" si="113"/>
        <v>5063.7114709392154</v>
      </c>
      <c r="BA115" s="7">
        <f t="shared" si="114"/>
        <v>1059.9605805755227</v>
      </c>
      <c r="BB115" s="65">
        <f t="shared" si="89"/>
        <v>1.9855641801916114E-2</v>
      </c>
      <c r="BC115" s="7">
        <f t="shared" si="90"/>
        <v>4003.7508903636926</v>
      </c>
      <c r="BD115" s="65">
        <f t="shared" si="91"/>
        <v>7.4999999999999997E-2</v>
      </c>
      <c r="BE115" s="7">
        <f t="shared" si="115"/>
        <v>84659.818122385157</v>
      </c>
      <c r="BF115" s="7">
        <f t="shared" si="116"/>
        <v>472348.44368092861</v>
      </c>
      <c r="BG115" s="7">
        <f t="shared" si="92"/>
        <v>639540.1818776154</v>
      </c>
      <c r="BH115" s="7">
        <f t="shared" si="75"/>
        <v>557008.26180331374</v>
      </c>
      <c r="BJ115">
        <v>110</v>
      </c>
      <c r="BK115" s="160">
        <v>48183</v>
      </c>
      <c r="BL115" s="7">
        <f t="shared" si="117"/>
        <v>637410.45189223043</v>
      </c>
      <c r="BM115" s="7">
        <f t="shared" si="118"/>
        <v>4940.32062016694</v>
      </c>
      <c r="BN115" s="7">
        <f t="shared" si="119"/>
        <v>1089.2991399847147</v>
      </c>
      <c r="BO115" s="65">
        <f t="shared" si="93"/>
        <v>2.0507335016255179E-2</v>
      </c>
      <c r="BP115" s="7">
        <f t="shared" si="94"/>
        <v>3851.0214801822253</v>
      </c>
      <c r="BQ115" s="65">
        <f t="shared" si="95"/>
        <v>7.2499999999999995E-2</v>
      </c>
      <c r="BR115" s="7">
        <f t="shared" si="120"/>
        <v>87878.847247753831</v>
      </c>
      <c r="BS115" s="7">
        <f t="shared" si="121"/>
        <v>455556.4209706097</v>
      </c>
      <c r="BT115" s="7">
        <f t="shared" si="96"/>
        <v>636321.15275224566</v>
      </c>
      <c r="BU115" s="7">
        <f t="shared" si="76"/>
        <v>543435.26821836352</v>
      </c>
      <c r="BW115">
        <v>110</v>
      </c>
      <c r="BX115" s="160">
        <v>48183</v>
      </c>
      <c r="BY115" s="7">
        <f t="shared" si="122"/>
        <v>634128.10355674406</v>
      </c>
      <c r="BZ115" s="7">
        <f t="shared" si="123"/>
        <v>4818.1206700876401</v>
      </c>
      <c r="CA115" s="7">
        <f t="shared" si="124"/>
        <v>1119.040066006633</v>
      </c>
      <c r="CB115" s="65">
        <f t="shared" si="97"/>
        <v>2.1176290274411355E-2</v>
      </c>
      <c r="CC115" s="7">
        <f t="shared" si="98"/>
        <v>3699.0806040810071</v>
      </c>
      <c r="CD115" s="65">
        <f t="shared" si="125"/>
        <v>7.0000000000000007E-2</v>
      </c>
      <c r="CE115" s="7">
        <f t="shared" si="126"/>
        <v>91190.936509263309</v>
      </c>
      <c r="CF115" s="7">
        <f t="shared" si="127"/>
        <v>438802.33720037696</v>
      </c>
      <c r="CG115" s="7">
        <f t="shared" si="99"/>
        <v>633009.06349073746</v>
      </c>
      <c r="CH115" s="7">
        <f t="shared" si="77"/>
        <v>529993.27370964026</v>
      </c>
    </row>
    <row r="116" spans="10:86" x14ac:dyDescent="0.3">
      <c r="J116">
        <v>111</v>
      </c>
      <c r="K116" s="160">
        <v>48214</v>
      </c>
      <c r="L116" s="7">
        <f t="shared" si="100"/>
        <v>648648.7331945179</v>
      </c>
      <c r="M116" s="7">
        <f t="shared" si="78"/>
        <v>5440.6727465368012</v>
      </c>
      <c r="N116" s="7">
        <f t="shared" si="68"/>
        <v>981.21270582449051</v>
      </c>
      <c r="O116" s="65">
        <f t="shared" si="79"/>
        <v>1.815243269173689E-2</v>
      </c>
      <c r="P116" s="7">
        <f t="shared" si="69"/>
        <v>4459.4600407123107</v>
      </c>
      <c r="Q116" s="65">
        <f t="shared" si="70"/>
        <v>8.2500000000000004E-2</v>
      </c>
      <c r="R116" s="7">
        <f t="shared" si="80"/>
        <v>76532.479511306214</v>
      </c>
      <c r="S116" s="7">
        <f t="shared" si="101"/>
        <v>527382.19535427901</v>
      </c>
      <c r="T116" s="7">
        <f t="shared" si="71"/>
        <v>647667.52048869338</v>
      </c>
      <c r="U116" s="7">
        <f t="shared" si="72"/>
        <v>603914.67486558529</v>
      </c>
      <c r="W116">
        <v>111</v>
      </c>
      <c r="X116" s="160">
        <v>48214</v>
      </c>
      <c r="Y116" s="7">
        <f t="shared" si="102"/>
        <v>645702.89358450391</v>
      </c>
      <c r="Z116" s="7">
        <f t="shared" si="103"/>
        <v>5313.9230440344518</v>
      </c>
      <c r="AA116" s="7">
        <f t="shared" si="104"/>
        <v>1009.2370868044254</v>
      </c>
      <c r="AB116" s="65">
        <f t="shared" si="81"/>
        <v>1.8756064378807284E-2</v>
      </c>
      <c r="AC116" s="7">
        <f t="shared" si="82"/>
        <v>4304.6859572300264</v>
      </c>
      <c r="AD116" s="65">
        <f t="shared" si="83"/>
        <v>0.08</v>
      </c>
      <c r="AE116" s="7">
        <f t="shared" si="105"/>
        <v>79506.34350230066</v>
      </c>
      <c r="AF116" s="7">
        <f t="shared" si="106"/>
        <v>510339.11438552343</v>
      </c>
      <c r="AG116" s="7">
        <f t="shared" si="84"/>
        <v>644693.65649769944</v>
      </c>
      <c r="AH116" s="7">
        <f t="shared" si="73"/>
        <v>589845.45788782404</v>
      </c>
      <c r="AJ116">
        <v>111</v>
      </c>
      <c r="AK116" s="160">
        <v>48214</v>
      </c>
      <c r="AL116" s="7">
        <f t="shared" si="107"/>
        <v>642667.08465414983</v>
      </c>
      <c r="AM116" s="7">
        <f t="shared" si="108"/>
        <v>5188.2574823386012</v>
      </c>
      <c r="AN116" s="7">
        <f t="shared" si="109"/>
        <v>1037.6992272805501</v>
      </c>
      <c r="AO116" s="65">
        <f t="shared" si="85"/>
        <v>1.9376114048330069E-2</v>
      </c>
      <c r="AP116" s="7">
        <f t="shared" si="86"/>
        <v>4150.5582550580511</v>
      </c>
      <c r="AQ116" s="65">
        <f t="shared" si="87"/>
        <v>7.7499999999999999E-2</v>
      </c>
      <c r="AR116" s="7">
        <f t="shared" si="110"/>
        <v>82570.614573131141</v>
      </c>
      <c r="AS116" s="7">
        <f t="shared" si="111"/>
        <v>493325.96596645354</v>
      </c>
      <c r="AT116" s="7">
        <f t="shared" si="88"/>
        <v>641629.38542686927</v>
      </c>
      <c r="AU116" s="7">
        <f t="shared" si="74"/>
        <v>575896.58053958463</v>
      </c>
      <c r="AW116">
        <v>111</v>
      </c>
      <c r="AX116" s="160">
        <v>48214</v>
      </c>
      <c r="AY116" s="7">
        <f t="shared" si="112"/>
        <v>639540.1818776154</v>
      </c>
      <c r="AZ116" s="7">
        <f t="shared" si="113"/>
        <v>5063.7114709392154</v>
      </c>
      <c r="BA116" s="7">
        <f t="shared" si="114"/>
        <v>1066.5853342041196</v>
      </c>
      <c r="BB116" s="65">
        <f t="shared" si="89"/>
        <v>2.0012853567500627E-2</v>
      </c>
      <c r="BC116" s="7">
        <f t="shared" si="90"/>
        <v>3997.1261367350958</v>
      </c>
      <c r="BD116" s="65">
        <f t="shared" si="91"/>
        <v>7.4999999999999997E-2</v>
      </c>
      <c r="BE116" s="7">
        <f t="shared" si="115"/>
        <v>85726.40345658928</v>
      </c>
      <c r="BF116" s="7">
        <f t="shared" si="116"/>
        <v>476345.56981766369</v>
      </c>
      <c r="BG116" s="7">
        <f t="shared" si="92"/>
        <v>638473.59654341126</v>
      </c>
      <c r="BH116" s="7">
        <f t="shared" si="75"/>
        <v>562071.97327425296</v>
      </c>
      <c r="BJ116">
        <v>111</v>
      </c>
      <c r="BK116" s="160">
        <v>48214</v>
      </c>
      <c r="BL116" s="7">
        <f t="shared" si="117"/>
        <v>636321.15275224566</v>
      </c>
      <c r="BM116" s="7">
        <f t="shared" si="118"/>
        <v>4940.32062016694</v>
      </c>
      <c r="BN116" s="7">
        <f t="shared" si="119"/>
        <v>1095.8803222887891</v>
      </c>
      <c r="BO116" s="65">
        <f t="shared" si="93"/>
        <v>2.0666551489897895E-2</v>
      </c>
      <c r="BP116" s="7">
        <f t="shared" si="94"/>
        <v>3844.4402978781509</v>
      </c>
      <c r="BQ116" s="65">
        <f t="shared" si="95"/>
        <v>7.2499999999999995E-2</v>
      </c>
      <c r="BR116" s="7">
        <f t="shared" si="120"/>
        <v>88974.727570042625</v>
      </c>
      <c r="BS116" s="7">
        <f t="shared" si="121"/>
        <v>459400.86126848788</v>
      </c>
      <c r="BT116" s="7">
        <f t="shared" si="96"/>
        <v>635225.27242995682</v>
      </c>
      <c r="BU116" s="7">
        <f t="shared" si="76"/>
        <v>548375.58883853047</v>
      </c>
      <c r="BW116">
        <v>111</v>
      </c>
      <c r="BX116" s="160">
        <v>48214</v>
      </c>
      <c r="BY116" s="7">
        <f t="shared" si="122"/>
        <v>633009.06349073746</v>
      </c>
      <c r="BZ116" s="7">
        <f t="shared" si="123"/>
        <v>4818.1206700876401</v>
      </c>
      <c r="CA116" s="7">
        <f t="shared" si="124"/>
        <v>1125.5677997250045</v>
      </c>
      <c r="CB116" s="65">
        <f t="shared" si="97"/>
        <v>2.1337472677273435E-2</v>
      </c>
      <c r="CC116" s="7">
        <f t="shared" si="98"/>
        <v>3692.5528703626355</v>
      </c>
      <c r="CD116" s="65">
        <f t="shared" si="125"/>
        <v>7.0000000000000007E-2</v>
      </c>
      <c r="CE116" s="7">
        <f t="shared" si="126"/>
        <v>92316.504308988311</v>
      </c>
      <c r="CF116" s="7">
        <f t="shared" si="127"/>
        <v>442494.89007073961</v>
      </c>
      <c r="CG116" s="7">
        <f t="shared" si="99"/>
        <v>631883.49569101247</v>
      </c>
      <c r="CH116" s="7">
        <f t="shared" si="77"/>
        <v>534811.39437972789</v>
      </c>
    </row>
    <row r="117" spans="10:86" x14ac:dyDescent="0.3">
      <c r="J117">
        <v>112</v>
      </c>
      <c r="K117" s="160">
        <v>48245</v>
      </c>
      <c r="L117" s="7">
        <f t="shared" si="100"/>
        <v>647667.52048869338</v>
      </c>
      <c r="M117" s="7">
        <f t="shared" si="78"/>
        <v>5440.6727465368012</v>
      </c>
      <c r="N117" s="7">
        <f t="shared" si="68"/>
        <v>987.95854317703379</v>
      </c>
      <c r="O117" s="65">
        <f t="shared" si="79"/>
        <v>1.830492056970668E-2</v>
      </c>
      <c r="P117" s="7">
        <f t="shared" si="69"/>
        <v>4452.7142033597675</v>
      </c>
      <c r="Q117" s="65">
        <f t="shared" si="70"/>
        <v>8.2500000000000018E-2</v>
      </c>
      <c r="R117" s="7">
        <f t="shared" si="80"/>
        <v>77520.438054483253</v>
      </c>
      <c r="S117" s="7">
        <f t="shared" si="101"/>
        <v>531834.90955763881</v>
      </c>
      <c r="T117" s="7">
        <f t="shared" si="71"/>
        <v>646679.56194551638</v>
      </c>
      <c r="U117" s="7">
        <f t="shared" si="72"/>
        <v>609355.34761212207</v>
      </c>
      <c r="W117">
        <v>112</v>
      </c>
      <c r="X117" s="160">
        <v>48245</v>
      </c>
      <c r="Y117" s="7">
        <f t="shared" si="102"/>
        <v>644693.65649769944</v>
      </c>
      <c r="Z117" s="7">
        <f t="shared" si="103"/>
        <v>5313.9230440344518</v>
      </c>
      <c r="AA117" s="7">
        <f t="shared" si="104"/>
        <v>1015.9653340497889</v>
      </c>
      <c r="AB117" s="65">
        <f t="shared" si="81"/>
        <v>1.8910662274588354E-2</v>
      </c>
      <c r="AC117" s="7">
        <f t="shared" si="82"/>
        <v>4297.9577099846629</v>
      </c>
      <c r="AD117" s="65">
        <f t="shared" si="83"/>
        <v>7.9999999999999988E-2</v>
      </c>
      <c r="AE117" s="7">
        <f t="shared" si="105"/>
        <v>80522.30883635045</v>
      </c>
      <c r="AF117" s="7">
        <f t="shared" si="106"/>
        <v>514637.07209550811</v>
      </c>
      <c r="AG117" s="7">
        <f t="shared" si="84"/>
        <v>643677.69116364967</v>
      </c>
      <c r="AH117" s="7">
        <f t="shared" si="73"/>
        <v>595159.38093185856</v>
      </c>
      <c r="AJ117">
        <v>112</v>
      </c>
      <c r="AK117" s="160">
        <v>48245</v>
      </c>
      <c r="AL117" s="7">
        <f t="shared" si="107"/>
        <v>641629.38542686927</v>
      </c>
      <c r="AM117" s="7">
        <f t="shared" si="108"/>
        <v>5188.2574823386012</v>
      </c>
      <c r="AN117" s="7">
        <f t="shared" si="109"/>
        <v>1044.4010347900703</v>
      </c>
      <c r="AO117" s="65">
        <f t="shared" si="85"/>
        <v>1.9532790583060494E-2</v>
      </c>
      <c r="AP117" s="7">
        <f t="shared" si="86"/>
        <v>4143.8564475485309</v>
      </c>
      <c r="AQ117" s="65">
        <f t="shared" si="87"/>
        <v>7.7499999999999999E-2</v>
      </c>
      <c r="AR117" s="7">
        <f t="shared" si="110"/>
        <v>83615.015607921217</v>
      </c>
      <c r="AS117" s="7">
        <f t="shared" si="111"/>
        <v>497469.82241400209</v>
      </c>
      <c r="AT117" s="7">
        <f t="shared" si="88"/>
        <v>640584.98439207918</v>
      </c>
      <c r="AU117" s="7">
        <f t="shared" si="74"/>
        <v>581084.83802192332</v>
      </c>
      <c r="AW117">
        <v>112</v>
      </c>
      <c r="AX117" s="160">
        <v>48245</v>
      </c>
      <c r="AY117" s="7">
        <f t="shared" si="112"/>
        <v>638473.59654341126</v>
      </c>
      <c r="AZ117" s="7">
        <f t="shared" si="113"/>
        <v>5063.7114709392154</v>
      </c>
      <c r="BA117" s="7">
        <f t="shared" si="114"/>
        <v>1073.2514925428954</v>
      </c>
      <c r="BB117" s="65">
        <f t="shared" si="89"/>
        <v>2.0171574800022404E-2</v>
      </c>
      <c r="BC117" s="7">
        <f t="shared" si="90"/>
        <v>3990.4599783963199</v>
      </c>
      <c r="BD117" s="65">
        <f t="shared" si="91"/>
        <v>7.4999999999999997E-2</v>
      </c>
      <c r="BE117" s="7">
        <f t="shared" si="115"/>
        <v>86799.654949132178</v>
      </c>
      <c r="BF117" s="7">
        <f t="shared" si="116"/>
        <v>480336.02979606</v>
      </c>
      <c r="BG117" s="7">
        <f t="shared" si="92"/>
        <v>637400.34505086835</v>
      </c>
      <c r="BH117" s="7">
        <f t="shared" si="75"/>
        <v>567135.68474519218</v>
      </c>
      <c r="BJ117">
        <v>112</v>
      </c>
      <c r="BK117" s="160">
        <v>48245</v>
      </c>
      <c r="BL117" s="7">
        <f t="shared" si="117"/>
        <v>635225.27242995682</v>
      </c>
      <c r="BM117" s="7">
        <f t="shared" si="118"/>
        <v>4940.32062016694</v>
      </c>
      <c r="BN117" s="7">
        <f t="shared" si="119"/>
        <v>1102.5012659026174</v>
      </c>
      <c r="BO117" s="65">
        <f t="shared" si="93"/>
        <v>2.0827280911261632E-2</v>
      </c>
      <c r="BP117" s="7">
        <f t="shared" si="94"/>
        <v>3837.8193542643226</v>
      </c>
      <c r="BQ117" s="65">
        <f t="shared" si="95"/>
        <v>7.2499999999999995E-2</v>
      </c>
      <c r="BR117" s="7">
        <f t="shared" si="120"/>
        <v>90077.228835945236</v>
      </c>
      <c r="BS117" s="7">
        <f t="shared" si="121"/>
        <v>463238.68062275217</v>
      </c>
      <c r="BT117" s="7">
        <f t="shared" si="96"/>
        <v>634122.77116405417</v>
      </c>
      <c r="BU117" s="7">
        <f t="shared" si="76"/>
        <v>553315.90945869742</v>
      </c>
      <c r="BW117">
        <v>112</v>
      </c>
      <c r="BX117" s="160">
        <v>48245</v>
      </c>
      <c r="BY117" s="7">
        <f t="shared" si="122"/>
        <v>631883.49569101247</v>
      </c>
      <c r="BZ117" s="7">
        <f t="shared" si="123"/>
        <v>4818.1206700876401</v>
      </c>
      <c r="CA117" s="7">
        <f t="shared" si="124"/>
        <v>1132.1336118900672</v>
      </c>
      <c r="CB117" s="65">
        <f t="shared" si="97"/>
        <v>2.1500171210871586E-2</v>
      </c>
      <c r="CC117" s="7">
        <f t="shared" si="98"/>
        <v>3685.9870581975729</v>
      </c>
      <c r="CD117" s="65">
        <f t="shared" si="125"/>
        <v>7.0000000000000007E-2</v>
      </c>
      <c r="CE117" s="7">
        <f t="shared" si="126"/>
        <v>93448.637920878376</v>
      </c>
      <c r="CF117" s="7">
        <f t="shared" si="127"/>
        <v>446180.87712893717</v>
      </c>
      <c r="CG117" s="7">
        <f t="shared" si="99"/>
        <v>630751.36207912245</v>
      </c>
      <c r="CH117" s="7">
        <f t="shared" si="77"/>
        <v>539629.51504981553</v>
      </c>
    </row>
    <row r="118" spans="10:86" x14ac:dyDescent="0.3">
      <c r="J118">
        <v>113</v>
      </c>
      <c r="K118" s="160">
        <v>48274</v>
      </c>
      <c r="L118" s="7">
        <f t="shared" si="100"/>
        <v>646679.56194551638</v>
      </c>
      <c r="M118" s="7">
        <f t="shared" si="78"/>
        <v>5440.6727465368012</v>
      </c>
      <c r="N118" s="7">
        <f t="shared" si="68"/>
        <v>994.75075816137633</v>
      </c>
      <c r="O118" s="65">
        <f t="shared" si="79"/>
        <v>1.8458924327257809E-2</v>
      </c>
      <c r="P118" s="7">
        <f t="shared" si="69"/>
        <v>4445.9219883754249</v>
      </c>
      <c r="Q118" s="65">
        <f t="shared" si="70"/>
        <v>8.2500000000000004E-2</v>
      </c>
      <c r="R118" s="7">
        <f t="shared" si="80"/>
        <v>78515.188812644628</v>
      </c>
      <c r="S118" s="7">
        <f t="shared" si="101"/>
        <v>536280.83154601417</v>
      </c>
      <c r="T118" s="7">
        <f t="shared" si="71"/>
        <v>645684.81118735496</v>
      </c>
      <c r="U118" s="7">
        <f t="shared" si="72"/>
        <v>614796.02035865886</v>
      </c>
      <c r="W118">
        <v>113</v>
      </c>
      <c r="X118" s="160">
        <v>48274</v>
      </c>
      <c r="Y118" s="7">
        <f t="shared" si="102"/>
        <v>643677.69116364967</v>
      </c>
      <c r="Z118" s="7">
        <f t="shared" si="103"/>
        <v>5313.9230440344518</v>
      </c>
      <c r="AA118" s="7">
        <f t="shared" si="104"/>
        <v>1022.7384362767871</v>
      </c>
      <c r="AB118" s="65">
        <f t="shared" si="81"/>
        <v>1.9066780476940864E-2</v>
      </c>
      <c r="AC118" s="7">
        <f t="shared" si="82"/>
        <v>4291.1846077576647</v>
      </c>
      <c r="AD118" s="65">
        <f t="shared" si="83"/>
        <v>0.08</v>
      </c>
      <c r="AE118" s="7">
        <f t="shared" si="105"/>
        <v>81545.047272627242</v>
      </c>
      <c r="AF118" s="7">
        <f t="shared" si="106"/>
        <v>518928.25670326577</v>
      </c>
      <c r="AG118" s="7">
        <f t="shared" si="84"/>
        <v>642654.95272737287</v>
      </c>
      <c r="AH118" s="7">
        <f t="shared" si="73"/>
        <v>600473.30397589295</v>
      </c>
      <c r="AJ118">
        <v>113</v>
      </c>
      <c r="AK118" s="160">
        <v>48274</v>
      </c>
      <c r="AL118" s="7">
        <f t="shared" si="107"/>
        <v>640584.98439207918</v>
      </c>
      <c r="AM118" s="7">
        <f t="shared" si="108"/>
        <v>5188.2574823386012</v>
      </c>
      <c r="AN118" s="7">
        <f t="shared" si="109"/>
        <v>1051.1461248064234</v>
      </c>
      <c r="AO118" s="65">
        <f t="shared" si="85"/>
        <v>1.9690991523392706E-2</v>
      </c>
      <c r="AP118" s="7">
        <f t="shared" si="86"/>
        <v>4137.1113575321779</v>
      </c>
      <c r="AQ118" s="65">
        <f t="shared" si="87"/>
        <v>7.7499999999999999E-2</v>
      </c>
      <c r="AR118" s="7">
        <f t="shared" si="110"/>
        <v>84666.161732727647</v>
      </c>
      <c r="AS118" s="7">
        <f t="shared" si="111"/>
        <v>501606.93377153424</v>
      </c>
      <c r="AT118" s="7">
        <f t="shared" si="88"/>
        <v>639533.8382672728</v>
      </c>
      <c r="AU118" s="7">
        <f t="shared" si="74"/>
        <v>586273.0955042619</v>
      </c>
      <c r="AW118">
        <v>113</v>
      </c>
      <c r="AX118" s="160">
        <v>48274</v>
      </c>
      <c r="AY118" s="7">
        <f t="shared" si="112"/>
        <v>637400.34505086835</v>
      </c>
      <c r="AZ118" s="7">
        <f t="shared" si="113"/>
        <v>5063.7114709392154</v>
      </c>
      <c r="BA118" s="7">
        <f t="shared" si="114"/>
        <v>1079.9593143712887</v>
      </c>
      <c r="BB118" s="65">
        <f t="shared" si="89"/>
        <v>2.0331824218609761E-2</v>
      </c>
      <c r="BC118" s="7">
        <f t="shared" si="90"/>
        <v>3983.7521565679267</v>
      </c>
      <c r="BD118" s="65">
        <f t="shared" si="91"/>
        <v>7.4999999999999997E-2</v>
      </c>
      <c r="BE118" s="7">
        <f t="shared" si="115"/>
        <v>87879.614263503463</v>
      </c>
      <c r="BF118" s="7">
        <f t="shared" si="116"/>
        <v>484319.78195262793</v>
      </c>
      <c r="BG118" s="7">
        <f t="shared" si="92"/>
        <v>636320.385736497</v>
      </c>
      <c r="BH118" s="7">
        <f t="shared" si="75"/>
        <v>572199.3962161314</v>
      </c>
      <c r="BJ118">
        <v>113</v>
      </c>
      <c r="BK118" s="160">
        <v>48274</v>
      </c>
      <c r="BL118" s="7">
        <f t="shared" si="117"/>
        <v>634122.77116405417</v>
      </c>
      <c r="BM118" s="7">
        <f t="shared" si="118"/>
        <v>4940.32062016694</v>
      </c>
      <c r="BN118" s="7">
        <f t="shared" si="119"/>
        <v>1109.1622110507797</v>
      </c>
      <c r="BO118" s="65">
        <f t="shared" si="93"/>
        <v>2.0989541990703773E-2</v>
      </c>
      <c r="BP118" s="7">
        <f t="shared" si="94"/>
        <v>3831.1584091161603</v>
      </c>
      <c r="BQ118" s="65">
        <f t="shared" si="95"/>
        <v>7.2499999999999995E-2</v>
      </c>
      <c r="BR118" s="7">
        <f t="shared" si="120"/>
        <v>91186.39104699601</v>
      </c>
      <c r="BS118" s="7">
        <f t="shared" si="121"/>
        <v>467069.83903186832</v>
      </c>
      <c r="BT118" s="7">
        <f t="shared" si="96"/>
        <v>633013.60895300342</v>
      </c>
      <c r="BU118" s="7">
        <f t="shared" si="76"/>
        <v>558256.23007886438</v>
      </c>
      <c r="BW118">
        <v>113</v>
      </c>
      <c r="BX118" s="160">
        <v>48274</v>
      </c>
      <c r="BY118" s="7">
        <f t="shared" si="122"/>
        <v>630751.36207912245</v>
      </c>
      <c r="BZ118" s="7">
        <f t="shared" si="123"/>
        <v>4818.1206700876401</v>
      </c>
      <c r="CA118" s="7">
        <f t="shared" si="124"/>
        <v>1138.7377246260921</v>
      </c>
      <c r="CB118" s="65">
        <f t="shared" si="97"/>
        <v>2.1664404576900404E-2</v>
      </c>
      <c r="CC118" s="7">
        <f t="shared" si="98"/>
        <v>3679.3829454615479</v>
      </c>
      <c r="CD118" s="65">
        <f t="shared" si="125"/>
        <v>7.0000000000000007E-2</v>
      </c>
      <c r="CE118" s="7">
        <f t="shared" si="126"/>
        <v>94587.375645504464</v>
      </c>
      <c r="CF118" s="7">
        <f t="shared" si="127"/>
        <v>449860.26007439871</v>
      </c>
      <c r="CG118" s="7">
        <f t="shared" si="99"/>
        <v>629612.62435449637</v>
      </c>
      <c r="CH118" s="7">
        <f t="shared" si="77"/>
        <v>544447.63571990316</v>
      </c>
    </row>
    <row r="119" spans="10:86" x14ac:dyDescent="0.3">
      <c r="J119">
        <v>114</v>
      </c>
      <c r="K119" s="160">
        <v>48305</v>
      </c>
      <c r="L119" s="7">
        <f t="shared" si="100"/>
        <v>645684.81118735496</v>
      </c>
      <c r="M119" s="7">
        <f t="shared" si="78"/>
        <v>5440.6727465368012</v>
      </c>
      <c r="N119" s="7">
        <f t="shared" si="68"/>
        <v>1001.589669623736</v>
      </c>
      <c r="O119" s="65">
        <f t="shared" si="79"/>
        <v>1.8614463012352506E-2</v>
      </c>
      <c r="P119" s="7">
        <f t="shared" si="69"/>
        <v>4439.0830769130653</v>
      </c>
      <c r="Q119" s="65">
        <f t="shared" si="70"/>
        <v>8.2500000000000004E-2</v>
      </c>
      <c r="R119" s="7">
        <f t="shared" si="80"/>
        <v>79516.778482268361</v>
      </c>
      <c r="S119" s="7">
        <f t="shared" si="101"/>
        <v>540719.9146229272</v>
      </c>
      <c r="T119" s="7">
        <f t="shared" si="71"/>
        <v>644683.2215177312</v>
      </c>
      <c r="U119" s="7">
        <f t="shared" si="72"/>
        <v>620236.69310519553</v>
      </c>
      <c r="W119">
        <v>114</v>
      </c>
      <c r="X119" s="160">
        <v>48305</v>
      </c>
      <c r="Y119" s="7">
        <f t="shared" si="102"/>
        <v>642654.95272737287</v>
      </c>
      <c r="Z119" s="7">
        <f t="shared" si="103"/>
        <v>5313.9230440344518</v>
      </c>
      <c r="AA119" s="7">
        <f t="shared" si="104"/>
        <v>1029.5566925186322</v>
      </c>
      <c r="AB119" s="65">
        <f t="shared" si="81"/>
        <v>1.9224438025088539E-2</v>
      </c>
      <c r="AC119" s="7">
        <f t="shared" si="82"/>
        <v>4284.3663515158196</v>
      </c>
      <c r="AD119" s="65">
        <f t="shared" si="83"/>
        <v>0.08</v>
      </c>
      <c r="AE119" s="7">
        <f t="shared" si="105"/>
        <v>82574.60396514587</v>
      </c>
      <c r="AF119" s="7">
        <f t="shared" si="106"/>
        <v>523212.62305478158</v>
      </c>
      <c r="AG119" s="7">
        <f t="shared" si="84"/>
        <v>641625.39603485423</v>
      </c>
      <c r="AH119" s="7">
        <f t="shared" si="73"/>
        <v>605787.22701992746</v>
      </c>
      <c r="AJ119">
        <v>114</v>
      </c>
      <c r="AK119" s="160">
        <v>48305</v>
      </c>
      <c r="AL119" s="7">
        <f t="shared" si="107"/>
        <v>639533.8382672728</v>
      </c>
      <c r="AM119" s="7">
        <f t="shared" si="108"/>
        <v>5188.2574823386012</v>
      </c>
      <c r="AN119" s="7">
        <f t="shared" si="109"/>
        <v>1057.9347768624648</v>
      </c>
      <c r="AO119" s="65">
        <f t="shared" si="85"/>
        <v>1.9850735899675752E-2</v>
      </c>
      <c r="AP119" s="7">
        <f t="shared" si="86"/>
        <v>4130.3227054761364</v>
      </c>
      <c r="AQ119" s="65">
        <f t="shared" si="87"/>
        <v>7.7499999999999986E-2</v>
      </c>
      <c r="AR119" s="7">
        <f t="shared" si="110"/>
        <v>85724.096509590105</v>
      </c>
      <c r="AS119" s="7">
        <f t="shared" si="111"/>
        <v>505737.25647701038</v>
      </c>
      <c r="AT119" s="7">
        <f t="shared" si="88"/>
        <v>638475.9034904103</v>
      </c>
      <c r="AU119" s="7">
        <f t="shared" si="74"/>
        <v>591461.35298660048</v>
      </c>
      <c r="AW119">
        <v>114</v>
      </c>
      <c r="AX119" s="160">
        <v>48305</v>
      </c>
      <c r="AY119" s="7">
        <f t="shared" si="112"/>
        <v>636320.385736497</v>
      </c>
      <c r="AZ119" s="7">
        <f t="shared" si="113"/>
        <v>5063.7114709392154</v>
      </c>
      <c r="BA119" s="7">
        <f t="shared" si="114"/>
        <v>1086.7090600861093</v>
      </c>
      <c r="BB119" s="65">
        <f t="shared" si="89"/>
        <v>2.0493620844694173E-2</v>
      </c>
      <c r="BC119" s="7">
        <f t="shared" si="90"/>
        <v>3977.0024108531061</v>
      </c>
      <c r="BD119" s="65">
        <f t="shared" si="91"/>
        <v>7.4999999999999997E-2</v>
      </c>
      <c r="BE119" s="7">
        <f t="shared" si="115"/>
        <v>88966.323323589575</v>
      </c>
      <c r="BF119" s="7">
        <f t="shared" si="116"/>
        <v>488296.78436348104</v>
      </c>
      <c r="BG119" s="7">
        <f t="shared" si="92"/>
        <v>635233.67667641095</v>
      </c>
      <c r="BH119" s="7">
        <f t="shared" si="75"/>
        <v>577263.10768707062</v>
      </c>
      <c r="BJ119">
        <v>114</v>
      </c>
      <c r="BK119" s="160">
        <v>48305</v>
      </c>
      <c r="BL119" s="7">
        <f t="shared" si="117"/>
        <v>633013.60895300342</v>
      </c>
      <c r="BM119" s="7">
        <f t="shared" si="118"/>
        <v>4940.32062016694</v>
      </c>
      <c r="BN119" s="7">
        <f t="shared" si="119"/>
        <v>1115.8633994092111</v>
      </c>
      <c r="BO119" s="65">
        <f t="shared" si="93"/>
        <v>2.1153353740779791E-2</v>
      </c>
      <c r="BP119" s="7">
        <f t="shared" si="94"/>
        <v>3824.4572207577289</v>
      </c>
      <c r="BQ119" s="65">
        <f t="shared" si="95"/>
        <v>7.2499999999999995E-2</v>
      </c>
      <c r="BR119" s="7">
        <f t="shared" si="120"/>
        <v>92302.254446405219</v>
      </c>
      <c r="BS119" s="7">
        <f t="shared" si="121"/>
        <v>470894.29625262605</v>
      </c>
      <c r="BT119" s="7">
        <f t="shared" si="96"/>
        <v>631897.7455535942</v>
      </c>
      <c r="BU119" s="7">
        <f t="shared" si="76"/>
        <v>563196.55069903121</v>
      </c>
      <c r="BW119">
        <v>114</v>
      </c>
      <c r="BX119" s="160">
        <v>48305</v>
      </c>
      <c r="BY119" s="7">
        <f t="shared" si="122"/>
        <v>629612.62435449637</v>
      </c>
      <c r="BZ119" s="7">
        <f t="shared" si="123"/>
        <v>4818.1206700876401</v>
      </c>
      <c r="CA119" s="7">
        <f t="shared" si="124"/>
        <v>1145.3803613530777</v>
      </c>
      <c r="CB119" s="65">
        <f t="shared" si="97"/>
        <v>2.1830191779156904E-2</v>
      </c>
      <c r="CC119" s="7">
        <f t="shared" si="98"/>
        <v>3672.7403087345624</v>
      </c>
      <c r="CD119" s="65">
        <f t="shared" si="125"/>
        <v>7.0000000000000007E-2</v>
      </c>
      <c r="CE119" s="7">
        <f t="shared" si="126"/>
        <v>95732.75600685754</v>
      </c>
      <c r="CF119" s="7">
        <f t="shared" si="127"/>
        <v>453533.0003831333</v>
      </c>
      <c r="CG119" s="7">
        <f t="shared" si="99"/>
        <v>628467.24399314332</v>
      </c>
      <c r="CH119" s="7">
        <f t="shared" si="77"/>
        <v>549265.7563899908</v>
      </c>
    </row>
    <row r="120" spans="10:86" x14ac:dyDescent="0.3">
      <c r="J120">
        <v>115</v>
      </c>
      <c r="K120" s="160">
        <v>48335</v>
      </c>
      <c r="L120" s="7">
        <f t="shared" si="100"/>
        <v>644683.2215177312</v>
      </c>
      <c r="M120" s="7">
        <f t="shared" si="78"/>
        <v>5440.6727465368012</v>
      </c>
      <c r="N120" s="7">
        <f t="shared" si="68"/>
        <v>1008.4755986023993</v>
      </c>
      <c r="O120" s="65">
        <f t="shared" si="79"/>
        <v>1.8771555981771351E-2</v>
      </c>
      <c r="P120" s="7">
        <f t="shared" si="69"/>
        <v>4432.197147934402</v>
      </c>
      <c r="Q120" s="65">
        <f t="shared" si="70"/>
        <v>8.2500000000000004E-2</v>
      </c>
      <c r="R120" s="7">
        <f t="shared" si="80"/>
        <v>80525.254080870756</v>
      </c>
      <c r="S120" s="7">
        <f t="shared" si="101"/>
        <v>545152.11177086155</v>
      </c>
      <c r="T120" s="7">
        <f t="shared" si="71"/>
        <v>643674.74591912876</v>
      </c>
      <c r="U120" s="7">
        <f t="shared" si="72"/>
        <v>625677.36585173232</v>
      </c>
      <c r="W120">
        <v>115</v>
      </c>
      <c r="X120" s="160">
        <v>48335</v>
      </c>
      <c r="Y120" s="7">
        <f t="shared" si="102"/>
        <v>641625.39603485423</v>
      </c>
      <c r="Z120" s="7">
        <f t="shared" si="103"/>
        <v>5313.9230440344518</v>
      </c>
      <c r="AA120" s="7">
        <f t="shared" si="104"/>
        <v>1036.4204038020898</v>
      </c>
      <c r="AB120" s="65">
        <f t="shared" si="81"/>
        <v>1.9383654266935335E-2</v>
      </c>
      <c r="AC120" s="7">
        <f t="shared" si="82"/>
        <v>4277.502640232362</v>
      </c>
      <c r="AD120" s="65">
        <f t="shared" si="83"/>
        <v>0.08</v>
      </c>
      <c r="AE120" s="7">
        <f t="shared" si="105"/>
        <v>83611.024368947954</v>
      </c>
      <c r="AF120" s="7">
        <f t="shared" si="106"/>
        <v>527490.12569501391</v>
      </c>
      <c r="AG120" s="7">
        <f t="shared" si="84"/>
        <v>640588.97563105216</v>
      </c>
      <c r="AH120" s="7">
        <f t="shared" si="73"/>
        <v>611101.15006396186</v>
      </c>
      <c r="AJ120">
        <v>115</v>
      </c>
      <c r="AK120" s="160">
        <v>48335</v>
      </c>
      <c r="AL120" s="7">
        <f t="shared" si="107"/>
        <v>638475.9034904103</v>
      </c>
      <c r="AM120" s="7">
        <f t="shared" si="108"/>
        <v>5188.2574823386012</v>
      </c>
      <c r="AN120" s="7">
        <f t="shared" si="109"/>
        <v>1064.767272296368</v>
      </c>
      <c r="AO120" s="65">
        <f t="shared" si="85"/>
        <v>2.0012043050812372E-2</v>
      </c>
      <c r="AP120" s="7">
        <f t="shared" si="86"/>
        <v>4123.4902100422332</v>
      </c>
      <c r="AQ120" s="65">
        <f t="shared" si="87"/>
        <v>7.7499999999999999E-2</v>
      </c>
      <c r="AR120" s="7">
        <f t="shared" si="110"/>
        <v>86788.863781886466</v>
      </c>
      <c r="AS120" s="7">
        <f t="shared" si="111"/>
        <v>509860.7466870526</v>
      </c>
      <c r="AT120" s="7">
        <f t="shared" si="88"/>
        <v>637411.13621811394</v>
      </c>
      <c r="AU120" s="7">
        <f t="shared" si="74"/>
        <v>596649.61046893906</v>
      </c>
      <c r="AW120">
        <v>115</v>
      </c>
      <c r="AX120" s="160">
        <v>48335</v>
      </c>
      <c r="AY120" s="7">
        <f t="shared" si="112"/>
        <v>635233.67667641095</v>
      </c>
      <c r="AZ120" s="7">
        <f t="shared" si="113"/>
        <v>5063.7114709392154</v>
      </c>
      <c r="BA120" s="7">
        <f t="shared" si="114"/>
        <v>1093.5009917116472</v>
      </c>
      <c r="BB120" s="65">
        <f t="shared" si="89"/>
        <v>2.0656984008144991E-2</v>
      </c>
      <c r="BC120" s="7">
        <f t="shared" si="90"/>
        <v>3970.2104792275682</v>
      </c>
      <c r="BD120" s="65">
        <f t="shared" si="91"/>
        <v>7.4999999999999997E-2</v>
      </c>
      <c r="BE120" s="7">
        <f t="shared" si="115"/>
        <v>90059.824315301215</v>
      </c>
      <c r="BF120" s="7">
        <f t="shared" si="116"/>
        <v>492266.99484270863</v>
      </c>
      <c r="BG120" s="7">
        <f t="shared" si="92"/>
        <v>634140.17568469932</v>
      </c>
      <c r="BH120" s="7">
        <f t="shared" si="75"/>
        <v>582326.81915800984</v>
      </c>
      <c r="BJ120">
        <v>115</v>
      </c>
      <c r="BK120" s="160">
        <v>48335</v>
      </c>
      <c r="BL120" s="7">
        <f t="shared" si="117"/>
        <v>631897.7455535942</v>
      </c>
      <c r="BM120" s="7">
        <f t="shared" si="118"/>
        <v>4940.32062016694</v>
      </c>
      <c r="BN120" s="7">
        <f t="shared" si="119"/>
        <v>1122.6050741139752</v>
      </c>
      <c r="BO120" s="65">
        <f t="shared" si="93"/>
        <v>2.1318735482377414E-2</v>
      </c>
      <c r="BP120" s="7">
        <f t="shared" si="94"/>
        <v>3817.7155460529648</v>
      </c>
      <c r="BQ120" s="65">
        <f t="shared" si="95"/>
        <v>7.2499999999999995E-2</v>
      </c>
      <c r="BR120" s="7">
        <f t="shared" si="120"/>
        <v>93424.859520519196</v>
      </c>
      <c r="BS120" s="7">
        <f t="shared" si="121"/>
        <v>474712.01179867901</v>
      </c>
      <c r="BT120" s="7">
        <f t="shared" si="96"/>
        <v>630775.14047948027</v>
      </c>
      <c r="BU120" s="7">
        <f t="shared" si="76"/>
        <v>568136.87131919817</v>
      </c>
      <c r="BW120">
        <v>115</v>
      </c>
      <c r="BX120" s="160">
        <v>48335</v>
      </c>
      <c r="BY120" s="7">
        <f t="shared" si="122"/>
        <v>628467.24399314332</v>
      </c>
      <c r="BZ120" s="7">
        <f t="shared" si="123"/>
        <v>4818.1206700876401</v>
      </c>
      <c r="CA120" s="7">
        <f t="shared" si="124"/>
        <v>1152.0617467943039</v>
      </c>
      <c r="CB120" s="65">
        <f t="shared" si="97"/>
        <v>2.1997552129673883E-2</v>
      </c>
      <c r="CC120" s="7">
        <f t="shared" si="98"/>
        <v>3666.0589232933362</v>
      </c>
      <c r="CD120" s="65">
        <f t="shared" si="125"/>
        <v>7.0000000000000007E-2</v>
      </c>
      <c r="CE120" s="7">
        <f t="shared" si="126"/>
        <v>96884.817753651849</v>
      </c>
      <c r="CF120" s="7">
        <f t="shared" si="127"/>
        <v>457199.05930642661</v>
      </c>
      <c r="CG120" s="7">
        <f t="shared" si="99"/>
        <v>627315.18224634905</v>
      </c>
      <c r="CH120" s="7">
        <f t="shared" si="77"/>
        <v>554083.87706007843</v>
      </c>
    </row>
    <row r="121" spans="10:86" x14ac:dyDescent="0.3">
      <c r="J121">
        <v>116</v>
      </c>
      <c r="K121" s="160">
        <v>48366</v>
      </c>
      <c r="L121" s="7">
        <f t="shared" si="100"/>
        <v>643674.74591912876</v>
      </c>
      <c r="M121" s="7">
        <f t="shared" si="78"/>
        <v>5440.6727465368012</v>
      </c>
      <c r="N121" s="7">
        <f t="shared" si="68"/>
        <v>1015.4088683427908</v>
      </c>
      <c r="O121" s="65">
        <f t="shared" si="79"/>
        <v>1.8930222907400502E-2</v>
      </c>
      <c r="P121" s="7">
        <f t="shared" si="69"/>
        <v>4425.2638781940104</v>
      </c>
      <c r="Q121" s="65">
        <f t="shared" si="70"/>
        <v>8.2500000000000004E-2</v>
      </c>
      <c r="R121" s="7">
        <f t="shared" si="80"/>
        <v>81540.662949213554</v>
      </c>
      <c r="S121" s="7">
        <f t="shared" si="101"/>
        <v>549577.37564905558</v>
      </c>
      <c r="T121" s="7">
        <f t="shared" si="71"/>
        <v>642659.33705078601</v>
      </c>
      <c r="U121" s="7">
        <f t="shared" si="72"/>
        <v>631118.03859826911</v>
      </c>
      <c r="W121">
        <v>116</v>
      </c>
      <c r="X121" s="160">
        <v>48366</v>
      </c>
      <c r="Y121" s="7">
        <f t="shared" si="102"/>
        <v>640588.97563105216</v>
      </c>
      <c r="Z121" s="7">
        <f t="shared" si="103"/>
        <v>5313.9230440344518</v>
      </c>
      <c r="AA121" s="7">
        <f t="shared" si="104"/>
        <v>1043.3298731607701</v>
      </c>
      <c r="AB121" s="65">
        <f t="shared" si="81"/>
        <v>1.9544448865351883E-2</v>
      </c>
      <c r="AC121" s="7">
        <f t="shared" si="82"/>
        <v>4270.5931708736816</v>
      </c>
      <c r="AD121" s="65">
        <f t="shared" si="83"/>
        <v>0.08</v>
      </c>
      <c r="AE121" s="7">
        <f t="shared" si="105"/>
        <v>84654.354242108719</v>
      </c>
      <c r="AF121" s="7">
        <f t="shared" si="106"/>
        <v>531760.71886588761</v>
      </c>
      <c r="AG121" s="7">
        <f t="shared" si="84"/>
        <v>639545.64575789135</v>
      </c>
      <c r="AH121" s="7">
        <f t="shared" si="73"/>
        <v>616415.07310799637</v>
      </c>
      <c r="AJ121">
        <v>116</v>
      </c>
      <c r="AK121" s="160">
        <v>48366</v>
      </c>
      <c r="AL121" s="7">
        <f t="shared" si="107"/>
        <v>637411.13621811394</v>
      </c>
      <c r="AM121" s="7">
        <f t="shared" si="108"/>
        <v>5188.2574823386012</v>
      </c>
      <c r="AN121" s="7">
        <f t="shared" si="109"/>
        <v>1071.6438942632822</v>
      </c>
      <c r="AO121" s="65">
        <f t="shared" si="85"/>
        <v>2.0174932630544679E-2</v>
      </c>
      <c r="AP121" s="7">
        <f t="shared" si="86"/>
        <v>4116.6135880753191</v>
      </c>
      <c r="AQ121" s="65">
        <f t="shared" si="87"/>
        <v>7.7499999999999999E-2</v>
      </c>
      <c r="AR121" s="7">
        <f t="shared" si="110"/>
        <v>87860.507676149748</v>
      </c>
      <c r="AS121" s="7">
        <f t="shared" si="111"/>
        <v>513977.36027512792</v>
      </c>
      <c r="AT121" s="7">
        <f t="shared" si="88"/>
        <v>636339.49232385063</v>
      </c>
      <c r="AU121" s="7">
        <f t="shared" si="74"/>
        <v>601837.86795127764</v>
      </c>
      <c r="AW121">
        <v>116</v>
      </c>
      <c r="AX121" s="160">
        <v>48366</v>
      </c>
      <c r="AY121" s="7">
        <f t="shared" si="112"/>
        <v>634140.17568469932</v>
      </c>
      <c r="AZ121" s="7">
        <f t="shared" si="113"/>
        <v>5063.7114709392154</v>
      </c>
      <c r="BA121" s="7">
        <f t="shared" si="114"/>
        <v>1100.3353729098449</v>
      </c>
      <c r="BB121" s="65">
        <f t="shared" si="89"/>
        <v>2.0821933353554478E-2</v>
      </c>
      <c r="BC121" s="7">
        <f t="shared" si="90"/>
        <v>3963.3760980293705</v>
      </c>
      <c r="BD121" s="65">
        <f t="shared" si="91"/>
        <v>7.4999999999999997E-2</v>
      </c>
      <c r="BE121" s="7">
        <f t="shared" si="115"/>
        <v>91160.159688211061</v>
      </c>
      <c r="BF121" s="7">
        <f t="shared" si="116"/>
        <v>496230.37094073801</v>
      </c>
      <c r="BG121" s="7">
        <f t="shared" si="92"/>
        <v>633039.84031178954</v>
      </c>
      <c r="BH121" s="7">
        <f t="shared" si="75"/>
        <v>587390.53062894905</v>
      </c>
      <c r="BJ121">
        <v>116</v>
      </c>
      <c r="BK121" s="160">
        <v>48366</v>
      </c>
      <c r="BL121" s="7">
        <f t="shared" si="117"/>
        <v>630775.14047948027</v>
      </c>
      <c r="BM121" s="7">
        <f t="shared" si="118"/>
        <v>4940.32062016694</v>
      </c>
      <c r="BN121" s="7">
        <f t="shared" si="119"/>
        <v>1129.3874797700801</v>
      </c>
      <c r="BO121" s="65">
        <f t="shared" si="93"/>
        <v>2.1485706851000798E-2</v>
      </c>
      <c r="BP121" s="7">
        <f t="shared" si="94"/>
        <v>3810.9331403968599</v>
      </c>
      <c r="BQ121" s="65">
        <f t="shared" si="95"/>
        <v>7.2499999999999995E-2</v>
      </c>
      <c r="BR121" s="7">
        <f t="shared" si="120"/>
        <v>94554.247000289281</v>
      </c>
      <c r="BS121" s="7">
        <f t="shared" si="121"/>
        <v>478522.94493907585</v>
      </c>
      <c r="BT121" s="7">
        <f t="shared" si="96"/>
        <v>629645.75299971015</v>
      </c>
      <c r="BU121" s="7">
        <f t="shared" si="76"/>
        <v>573077.19193936512</v>
      </c>
      <c r="BW121">
        <v>116</v>
      </c>
      <c r="BX121" s="160">
        <v>48366</v>
      </c>
      <c r="BY121" s="7">
        <f t="shared" si="122"/>
        <v>627315.18224634905</v>
      </c>
      <c r="BZ121" s="7">
        <f t="shared" si="123"/>
        <v>4818.1206700876401</v>
      </c>
      <c r="CA121" s="7">
        <f t="shared" si="124"/>
        <v>1158.782106983937</v>
      </c>
      <c r="CB121" s="65">
        <f t="shared" si="97"/>
        <v>2.2166505255003608E-2</v>
      </c>
      <c r="CC121" s="7">
        <f t="shared" si="98"/>
        <v>3659.3385631037031</v>
      </c>
      <c r="CD121" s="65">
        <f t="shared" si="125"/>
        <v>7.0000000000000007E-2</v>
      </c>
      <c r="CE121" s="7">
        <f t="shared" si="126"/>
        <v>98043.59986063579</v>
      </c>
      <c r="CF121" s="7">
        <f t="shared" si="127"/>
        <v>460858.39786953031</v>
      </c>
      <c r="CG121" s="7">
        <f t="shared" si="99"/>
        <v>626156.40013936511</v>
      </c>
      <c r="CH121" s="7">
        <f t="shared" si="77"/>
        <v>558901.99773016607</v>
      </c>
    </row>
    <row r="122" spans="10:86" x14ac:dyDescent="0.3">
      <c r="J122">
        <v>117</v>
      </c>
      <c r="K122" s="160">
        <v>48396</v>
      </c>
      <c r="L122" s="7">
        <f t="shared" si="100"/>
        <v>642659.33705078601</v>
      </c>
      <c r="M122" s="7">
        <f t="shared" si="78"/>
        <v>5440.6727465368012</v>
      </c>
      <c r="N122" s="7">
        <f t="shared" si="68"/>
        <v>1022.3898043126474</v>
      </c>
      <c r="O122" s="65">
        <f t="shared" si="79"/>
        <v>1.9090483782673556E-2</v>
      </c>
      <c r="P122" s="7">
        <f t="shared" si="69"/>
        <v>4418.2829422241539</v>
      </c>
      <c r="Q122" s="65">
        <f t="shared" si="70"/>
        <v>8.2500000000000004E-2</v>
      </c>
      <c r="R122" s="7">
        <f t="shared" si="80"/>
        <v>82563.052753526208</v>
      </c>
      <c r="S122" s="7">
        <f t="shared" si="101"/>
        <v>553995.65859127976</v>
      </c>
      <c r="T122" s="7">
        <f t="shared" si="71"/>
        <v>641636.9472464734</v>
      </c>
      <c r="U122" s="7">
        <f t="shared" si="72"/>
        <v>636558.71134480601</v>
      </c>
      <c r="W122">
        <v>117</v>
      </c>
      <c r="X122" s="160">
        <v>48396</v>
      </c>
      <c r="Y122" s="7">
        <f t="shared" si="102"/>
        <v>639545.64575789135</v>
      </c>
      <c r="Z122" s="7">
        <f t="shared" si="103"/>
        <v>5313.9230440344518</v>
      </c>
      <c r="AA122" s="7">
        <f t="shared" si="104"/>
        <v>1050.2854056485094</v>
      </c>
      <c r="AB122" s="65">
        <f t="shared" si="81"/>
        <v>1.9706841804616571E-2</v>
      </c>
      <c r="AC122" s="7">
        <f t="shared" si="82"/>
        <v>4263.6376383859424</v>
      </c>
      <c r="AD122" s="65">
        <f t="shared" si="83"/>
        <v>0.08</v>
      </c>
      <c r="AE122" s="7">
        <f t="shared" si="105"/>
        <v>85704.639647757227</v>
      </c>
      <c r="AF122" s="7">
        <f t="shared" si="106"/>
        <v>536024.3565042736</v>
      </c>
      <c r="AG122" s="7">
        <f t="shared" si="84"/>
        <v>638495.36035224283</v>
      </c>
      <c r="AH122" s="7">
        <f t="shared" si="73"/>
        <v>621728.99615203077</v>
      </c>
      <c r="AJ122">
        <v>117</v>
      </c>
      <c r="AK122" s="160">
        <v>48396</v>
      </c>
      <c r="AL122" s="7">
        <f t="shared" si="107"/>
        <v>636339.49232385063</v>
      </c>
      <c r="AM122" s="7">
        <f t="shared" si="108"/>
        <v>5188.2574823386012</v>
      </c>
      <c r="AN122" s="7">
        <f t="shared" si="109"/>
        <v>1078.5649277470657</v>
      </c>
      <c r="AO122" s="65">
        <f t="shared" si="85"/>
        <v>2.0339424613894392E-2</v>
      </c>
      <c r="AP122" s="7">
        <f t="shared" si="86"/>
        <v>4109.6925545915356</v>
      </c>
      <c r="AQ122" s="65">
        <f t="shared" si="87"/>
        <v>7.7499999999999999E-2</v>
      </c>
      <c r="AR122" s="7">
        <f t="shared" si="110"/>
        <v>88939.072603896813</v>
      </c>
      <c r="AS122" s="7">
        <f t="shared" si="111"/>
        <v>518087.05282971944</v>
      </c>
      <c r="AT122" s="7">
        <f t="shared" si="88"/>
        <v>635260.92739610351</v>
      </c>
      <c r="AU122" s="7">
        <f t="shared" si="74"/>
        <v>607026.12543361622</v>
      </c>
      <c r="AW122">
        <v>117</v>
      </c>
      <c r="AX122" s="160">
        <v>48396</v>
      </c>
      <c r="AY122" s="7">
        <f t="shared" si="112"/>
        <v>633039.84031178954</v>
      </c>
      <c r="AZ122" s="7">
        <f t="shared" si="113"/>
        <v>5063.7114709392154</v>
      </c>
      <c r="BA122" s="7">
        <f t="shared" si="114"/>
        <v>1107.2124689905313</v>
      </c>
      <c r="BB122" s="65">
        <f t="shared" si="89"/>
        <v>2.0988488846677304E-2</v>
      </c>
      <c r="BC122" s="7">
        <f t="shared" si="90"/>
        <v>3956.4990019486841</v>
      </c>
      <c r="BD122" s="65">
        <f t="shared" si="91"/>
        <v>7.4999999999999997E-2</v>
      </c>
      <c r="BE122" s="7">
        <f t="shared" si="115"/>
        <v>92267.372157201593</v>
      </c>
      <c r="BF122" s="7">
        <f t="shared" si="116"/>
        <v>500186.8699426867</v>
      </c>
      <c r="BG122" s="7">
        <f t="shared" si="92"/>
        <v>631932.62784279906</v>
      </c>
      <c r="BH122" s="7">
        <f t="shared" si="75"/>
        <v>592454.24209988827</v>
      </c>
      <c r="BJ122">
        <v>117</v>
      </c>
      <c r="BK122" s="160">
        <v>48396</v>
      </c>
      <c r="BL122" s="7">
        <f t="shared" si="117"/>
        <v>629645.75299971015</v>
      </c>
      <c r="BM122" s="7">
        <f t="shared" si="118"/>
        <v>4940.32062016694</v>
      </c>
      <c r="BN122" s="7">
        <f t="shared" si="119"/>
        <v>1136.2108624603579</v>
      </c>
      <c r="BO122" s="65">
        <f t="shared" si="93"/>
        <v>2.1654287803209514E-2</v>
      </c>
      <c r="BP122" s="7">
        <f t="shared" si="94"/>
        <v>3804.1097577065821</v>
      </c>
      <c r="BQ122" s="65">
        <f t="shared" si="95"/>
        <v>7.2499999999999995E-2</v>
      </c>
      <c r="BR122" s="7">
        <f t="shared" si="120"/>
        <v>95690.457862749638</v>
      </c>
      <c r="BS122" s="7">
        <f t="shared" si="121"/>
        <v>482327.05469678243</v>
      </c>
      <c r="BT122" s="7">
        <f t="shared" si="96"/>
        <v>628509.54213724984</v>
      </c>
      <c r="BU122" s="7">
        <f t="shared" si="76"/>
        <v>578017.51255953207</v>
      </c>
      <c r="BW122">
        <v>117</v>
      </c>
      <c r="BX122" s="160">
        <v>48396</v>
      </c>
      <c r="BY122" s="7">
        <f t="shared" si="122"/>
        <v>626156.40013936511</v>
      </c>
      <c r="BZ122" s="7">
        <f t="shared" si="123"/>
        <v>4818.1206700876401</v>
      </c>
      <c r="CA122" s="7">
        <f t="shared" si="124"/>
        <v>1165.5416692746767</v>
      </c>
      <c r="CB122" s="65">
        <f t="shared" si="97"/>
        <v>2.2337071102656002E-2</v>
      </c>
      <c r="CC122" s="7">
        <f t="shared" si="98"/>
        <v>3652.5790008129634</v>
      </c>
      <c r="CD122" s="65">
        <f t="shared" si="125"/>
        <v>7.0000000000000007E-2</v>
      </c>
      <c r="CE122" s="7">
        <f t="shared" si="126"/>
        <v>99209.14152991047</v>
      </c>
      <c r="CF122" s="7">
        <f t="shared" si="127"/>
        <v>464510.97687034326</v>
      </c>
      <c r="CG122" s="7">
        <f t="shared" si="99"/>
        <v>624990.85847009043</v>
      </c>
      <c r="CH122" s="7">
        <f t="shared" si="77"/>
        <v>563720.1184002537</v>
      </c>
    </row>
    <row r="123" spans="10:86" x14ac:dyDescent="0.3">
      <c r="J123">
        <v>118</v>
      </c>
      <c r="K123" s="160">
        <v>48427</v>
      </c>
      <c r="L123" s="7">
        <f t="shared" si="100"/>
        <v>641636.9472464734</v>
      </c>
      <c r="M123" s="7">
        <f t="shared" si="78"/>
        <v>5440.6727465368012</v>
      </c>
      <c r="N123" s="7">
        <f t="shared" si="68"/>
        <v>1029.4187342172963</v>
      </c>
      <c r="O123" s="65">
        <f t="shared" si="79"/>
        <v>1.9252358929172389E-2</v>
      </c>
      <c r="P123" s="7">
        <f t="shared" si="69"/>
        <v>4411.2540123195049</v>
      </c>
      <c r="Q123" s="65">
        <f t="shared" si="70"/>
        <v>8.2500000000000004E-2</v>
      </c>
      <c r="R123" s="7">
        <f t="shared" si="80"/>
        <v>83592.471487743504</v>
      </c>
      <c r="S123" s="7">
        <f t="shared" si="101"/>
        <v>558406.91260359925</v>
      </c>
      <c r="T123" s="7">
        <f t="shared" si="71"/>
        <v>640607.5285122561</v>
      </c>
      <c r="U123" s="7">
        <f t="shared" si="72"/>
        <v>641999.3840913428</v>
      </c>
      <c r="W123">
        <v>118</v>
      </c>
      <c r="X123" s="160">
        <v>48427</v>
      </c>
      <c r="Y123" s="7">
        <f t="shared" si="102"/>
        <v>638495.36035224283</v>
      </c>
      <c r="Z123" s="7">
        <f t="shared" si="103"/>
        <v>5313.9230440344518</v>
      </c>
      <c r="AA123" s="7">
        <f t="shared" si="104"/>
        <v>1057.287308352833</v>
      </c>
      <c r="AB123" s="65">
        <f t="shared" si="81"/>
        <v>1.9870853397015491E-2</v>
      </c>
      <c r="AC123" s="7">
        <f t="shared" si="82"/>
        <v>4256.6357356816188</v>
      </c>
      <c r="AD123" s="65">
        <f t="shared" si="83"/>
        <v>7.9999999999999988E-2</v>
      </c>
      <c r="AE123" s="7">
        <f t="shared" si="105"/>
        <v>86761.926956110066</v>
      </c>
      <c r="AF123" s="7">
        <f t="shared" si="106"/>
        <v>540280.99223995523</v>
      </c>
      <c r="AG123" s="7">
        <f t="shared" si="84"/>
        <v>637438.07304388995</v>
      </c>
      <c r="AH123" s="7">
        <f t="shared" si="73"/>
        <v>627042.91919606528</v>
      </c>
      <c r="AJ123">
        <v>118</v>
      </c>
      <c r="AK123" s="160">
        <v>48427</v>
      </c>
      <c r="AL123" s="7">
        <f t="shared" si="107"/>
        <v>635260.92739610351</v>
      </c>
      <c r="AM123" s="7">
        <f t="shared" si="108"/>
        <v>5188.2574823386012</v>
      </c>
      <c r="AN123" s="7">
        <f t="shared" si="109"/>
        <v>1085.5306595720995</v>
      </c>
      <c r="AO123" s="65">
        <f t="shared" si="85"/>
        <v>2.0505539303762151E-2</v>
      </c>
      <c r="AP123" s="7">
        <f t="shared" si="86"/>
        <v>4102.7268227665018</v>
      </c>
      <c r="AQ123" s="65">
        <f t="shared" si="87"/>
        <v>7.7499999999999999E-2</v>
      </c>
      <c r="AR123" s="7">
        <f t="shared" si="110"/>
        <v>90024.603263468918</v>
      </c>
      <c r="AS123" s="7">
        <f t="shared" si="111"/>
        <v>522189.77965248591</v>
      </c>
      <c r="AT123" s="7">
        <f t="shared" si="88"/>
        <v>634175.3967365314</v>
      </c>
      <c r="AU123" s="7">
        <f t="shared" si="74"/>
        <v>612214.3829159548</v>
      </c>
      <c r="AW123">
        <v>118</v>
      </c>
      <c r="AX123" s="160">
        <v>48427</v>
      </c>
      <c r="AY123" s="7">
        <f t="shared" si="112"/>
        <v>631932.62784279906</v>
      </c>
      <c r="AZ123" s="7">
        <f t="shared" si="113"/>
        <v>5063.7114709392154</v>
      </c>
      <c r="BA123" s="7">
        <f t="shared" si="114"/>
        <v>1114.1325469217218</v>
      </c>
      <c r="BB123" s="65">
        <f t="shared" si="89"/>
        <v>2.1156670781029067E-2</v>
      </c>
      <c r="BC123" s="7">
        <f t="shared" si="90"/>
        <v>3949.5789240174936</v>
      </c>
      <c r="BD123" s="65">
        <f t="shared" si="91"/>
        <v>7.4999999999999997E-2</v>
      </c>
      <c r="BE123" s="7">
        <f t="shared" si="115"/>
        <v>93381.504704123319</v>
      </c>
      <c r="BF123" s="7">
        <f t="shared" si="116"/>
        <v>504136.44886670419</v>
      </c>
      <c r="BG123" s="7">
        <f t="shared" si="92"/>
        <v>630818.49529587734</v>
      </c>
      <c r="BH123" s="7">
        <f t="shared" si="75"/>
        <v>597517.95357082749</v>
      </c>
      <c r="BJ123">
        <v>118</v>
      </c>
      <c r="BK123" s="160">
        <v>48427</v>
      </c>
      <c r="BL123" s="7">
        <f t="shared" si="117"/>
        <v>628509.54213724984</v>
      </c>
      <c r="BM123" s="7">
        <f t="shared" si="118"/>
        <v>4940.32062016694</v>
      </c>
      <c r="BN123" s="7">
        <f t="shared" si="119"/>
        <v>1143.0754697543889</v>
      </c>
      <c r="BO123" s="65">
        <f t="shared" si="93"/>
        <v>2.1824498623216219E-2</v>
      </c>
      <c r="BP123" s="7">
        <f t="shared" si="94"/>
        <v>3797.2451504125511</v>
      </c>
      <c r="BQ123" s="65">
        <f t="shared" si="95"/>
        <v>7.2499999999999995E-2</v>
      </c>
      <c r="BR123" s="7">
        <f t="shared" si="120"/>
        <v>96833.533332504026</v>
      </c>
      <c r="BS123" s="7">
        <f t="shared" si="121"/>
        <v>486124.29984719498</v>
      </c>
      <c r="BT123" s="7">
        <f t="shared" si="96"/>
        <v>627366.46666749544</v>
      </c>
      <c r="BU123" s="7">
        <f t="shared" si="76"/>
        <v>582957.83317969902</v>
      </c>
      <c r="BW123">
        <v>118</v>
      </c>
      <c r="BX123" s="160">
        <v>48427</v>
      </c>
      <c r="BY123" s="7">
        <f t="shared" si="122"/>
        <v>624990.85847009043</v>
      </c>
      <c r="BZ123" s="7">
        <f t="shared" si="123"/>
        <v>4818.1206700876401</v>
      </c>
      <c r="CA123" s="7">
        <f t="shared" si="124"/>
        <v>1172.3406623454457</v>
      </c>
      <c r="CB123" s="65">
        <f t="shared" si="97"/>
        <v>2.2509269947695709E-2</v>
      </c>
      <c r="CC123" s="7">
        <f t="shared" si="98"/>
        <v>3645.7800077421944</v>
      </c>
      <c r="CD123" s="65">
        <f t="shared" si="125"/>
        <v>7.0000000000000007E-2</v>
      </c>
      <c r="CE123" s="7">
        <f t="shared" si="126"/>
        <v>100381.48219225592</v>
      </c>
      <c r="CF123" s="7">
        <f t="shared" si="127"/>
        <v>468156.75687808543</v>
      </c>
      <c r="CG123" s="7">
        <f t="shared" si="99"/>
        <v>623818.51780774503</v>
      </c>
      <c r="CH123" s="7">
        <f t="shared" si="77"/>
        <v>568538.23907034134</v>
      </c>
    </row>
    <row r="124" spans="10:86" x14ac:dyDescent="0.3">
      <c r="J124">
        <v>119</v>
      </c>
      <c r="K124" s="160">
        <v>48458</v>
      </c>
      <c r="L124" s="7">
        <f t="shared" si="100"/>
        <v>640607.5285122561</v>
      </c>
      <c r="M124" s="7">
        <f t="shared" si="78"/>
        <v>5440.6727465368012</v>
      </c>
      <c r="N124" s="7">
        <f t="shared" si="68"/>
        <v>1036.4959880150409</v>
      </c>
      <c r="O124" s="65">
        <f t="shared" si="79"/>
        <v>1.941586900339172E-2</v>
      </c>
      <c r="P124" s="7">
        <f t="shared" si="69"/>
        <v>4404.1767585217603</v>
      </c>
      <c r="Q124" s="65">
        <f t="shared" si="70"/>
        <v>8.249999999999999E-2</v>
      </c>
      <c r="R124" s="7">
        <f t="shared" si="80"/>
        <v>84628.967475758545</v>
      </c>
      <c r="S124" s="7">
        <f t="shared" si="101"/>
        <v>562811.08936212095</v>
      </c>
      <c r="T124" s="7">
        <f t="shared" si="71"/>
        <v>639571.03252424102</v>
      </c>
      <c r="U124" s="7">
        <f t="shared" si="72"/>
        <v>647440.05683787947</v>
      </c>
      <c r="W124">
        <v>119</v>
      </c>
      <c r="X124" s="160">
        <v>48458</v>
      </c>
      <c r="Y124" s="7">
        <f t="shared" si="102"/>
        <v>637438.07304388995</v>
      </c>
      <c r="Z124" s="7">
        <f t="shared" si="103"/>
        <v>5313.9230440344518</v>
      </c>
      <c r="AA124" s="7">
        <f t="shared" si="104"/>
        <v>1064.3358904085189</v>
      </c>
      <c r="AB124" s="65">
        <f t="shared" si="81"/>
        <v>2.0036504289606225E-2</v>
      </c>
      <c r="AC124" s="7">
        <f t="shared" si="82"/>
        <v>4249.5871536259328</v>
      </c>
      <c r="AD124" s="65">
        <f t="shared" si="83"/>
        <v>7.9999999999999988E-2</v>
      </c>
      <c r="AE124" s="7">
        <f t="shared" si="105"/>
        <v>87826.262846518584</v>
      </c>
      <c r="AF124" s="7">
        <f t="shared" si="106"/>
        <v>544530.57939358114</v>
      </c>
      <c r="AG124" s="7">
        <f t="shared" si="84"/>
        <v>636373.73715348146</v>
      </c>
      <c r="AH124" s="7">
        <f t="shared" si="73"/>
        <v>632356.84224009968</v>
      </c>
      <c r="AJ124">
        <v>119</v>
      </c>
      <c r="AK124" s="160">
        <v>48458</v>
      </c>
      <c r="AL124" s="7">
        <f t="shared" si="107"/>
        <v>634175.3967365314</v>
      </c>
      <c r="AM124" s="7">
        <f t="shared" si="108"/>
        <v>5188.2574823386012</v>
      </c>
      <c r="AN124" s="7">
        <f t="shared" si="109"/>
        <v>1092.5413784151692</v>
      </c>
      <c r="AO124" s="65">
        <f t="shared" si="85"/>
        <v>2.067329733769031E-2</v>
      </c>
      <c r="AP124" s="7">
        <f t="shared" si="86"/>
        <v>4095.716103923432</v>
      </c>
      <c r="AQ124" s="65">
        <f t="shared" si="87"/>
        <v>7.7499999999999999E-2</v>
      </c>
      <c r="AR124" s="7">
        <f t="shared" si="110"/>
        <v>91117.144641884093</v>
      </c>
      <c r="AS124" s="7">
        <f t="shared" si="111"/>
        <v>526285.49575640936</v>
      </c>
      <c r="AT124" s="7">
        <f t="shared" si="88"/>
        <v>633082.85535811621</v>
      </c>
      <c r="AU124" s="7">
        <f t="shared" si="74"/>
        <v>617402.6403982935</v>
      </c>
      <c r="AW124">
        <v>119</v>
      </c>
      <c r="AX124" s="160">
        <v>48458</v>
      </c>
      <c r="AY124" s="7">
        <f t="shared" si="112"/>
        <v>630818.49529587734</v>
      </c>
      <c r="AZ124" s="7">
        <f t="shared" si="113"/>
        <v>5063.7114709392154</v>
      </c>
      <c r="BA124" s="7">
        <f t="shared" si="114"/>
        <v>1121.0958753399823</v>
      </c>
      <c r="BB124" s="65">
        <f t="shared" si="89"/>
        <v>2.1326499784648449E-2</v>
      </c>
      <c r="BC124" s="7">
        <f t="shared" si="90"/>
        <v>3942.6155955992331</v>
      </c>
      <c r="BD124" s="65">
        <f t="shared" si="91"/>
        <v>7.4999999999999997E-2</v>
      </c>
      <c r="BE124" s="7">
        <f t="shared" si="115"/>
        <v>94502.600579463295</v>
      </c>
      <c r="BF124" s="7">
        <f t="shared" si="116"/>
        <v>508079.06446230342</v>
      </c>
      <c r="BG124" s="7">
        <f t="shared" si="92"/>
        <v>629697.3994205374</v>
      </c>
      <c r="BH124" s="7">
        <f t="shared" si="75"/>
        <v>602581.66504176671</v>
      </c>
      <c r="BJ124">
        <v>119</v>
      </c>
      <c r="BK124" s="160">
        <v>48458</v>
      </c>
      <c r="BL124" s="7">
        <f t="shared" si="117"/>
        <v>627366.46666749544</v>
      </c>
      <c r="BM124" s="7">
        <f t="shared" si="118"/>
        <v>4940.32062016694</v>
      </c>
      <c r="BN124" s="7">
        <f t="shared" si="119"/>
        <v>1149.9815507174885</v>
      </c>
      <c r="BO124" s="65">
        <f t="shared" si="93"/>
        <v>2.1996359929648188E-2</v>
      </c>
      <c r="BP124" s="7">
        <f t="shared" si="94"/>
        <v>3790.3390694494515</v>
      </c>
      <c r="BQ124" s="65">
        <f t="shared" si="95"/>
        <v>7.2499999999999995E-2</v>
      </c>
      <c r="BR124" s="7">
        <f t="shared" si="120"/>
        <v>97983.51488322152</v>
      </c>
      <c r="BS124" s="7">
        <f t="shared" si="121"/>
        <v>489914.63891664444</v>
      </c>
      <c r="BT124" s="7">
        <f t="shared" si="96"/>
        <v>626216.48511677794</v>
      </c>
      <c r="BU124" s="7">
        <f t="shared" si="76"/>
        <v>587898.15379986598</v>
      </c>
      <c r="BW124">
        <v>119</v>
      </c>
      <c r="BX124" s="160">
        <v>48458</v>
      </c>
      <c r="BY124" s="7">
        <f t="shared" si="122"/>
        <v>623818.51780774503</v>
      </c>
      <c r="BZ124" s="7">
        <f t="shared" si="123"/>
        <v>4818.1206700876401</v>
      </c>
      <c r="CA124" s="7">
        <f t="shared" si="124"/>
        <v>1179.1793162091271</v>
      </c>
      <c r="CB124" s="65">
        <f t="shared" si="97"/>
        <v>2.2683122399502847E-2</v>
      </c>
      <c r="CC124" s="7">
        <f t="shared" si="98"/>
        <v>3638.9413538785129</v>
      </c>
      <c r="CD124" s="65">
        <f t="shared" si="125"/>
        <v>7.0000000000000007E-2</v>
      </c>
      <c r="CE124" s="7">
        <f t="shared" si="126"/>
        <v>101560.66150846504</v>
      </c>
      <c r="CF124" s="7">
        <f t="shared" si="127"/>
        <v>471795.69823196396</v>
      </c>
      <c r="CG124" s="7">
        <f t="shared" si="99"/>
        <v>622639.33849153586</v>
      </c>
      <c r="CH124" s="7">
        <f t="shared" si="77"/>
        <v>573356.35974042898</v>
      </c>
    </row>
    <row r="125" spans="10:86" x14ac:dyDescent="0.3">
      <c r="J125">
        <v>120</v>
      </c>
      <c r="K125" s="160">
        <v>48488</v>
      </c>
      <c r="L125" s="7">
        <f t="shared" si="100"/>
        <v>639571.03252424102</v>
      </c>
      <c r="M125" s="7">
        <f t="shared" si="78"/>
        <v>5440.6727465368012</v>
      </c>
      <c r="N125" s="7">
        <f t="shared" si="68"/>
        <v>1043.6218979326441</v>
      </c>
      <c r="O125" s="65">
        <f t="shared" si="79"/>
        <v>1.9581035003671879E-2</v>
      </c>
      <c r="P125" s="7">
        <f t="shared" si="69"/>
        <v>4397.0508486041572</v>
      </c>
      <c r="Q125" s="65">
        <f t="shared" si="70"/>
        <v>8.2500000000000004E-2</v>
      </c>
      <c r="R125" s="7">
        <f t="shared" si="80"/>
        <v>85672.589373691182</v>
      </c>
      <c r="S125" s="7">
        <f t="shared" si="101"/>
        <v>567208.14021072513</v>
      </c>
      <c r="T125" s="7">
        <f t="shared" si="71"/>
        <v>638527.41062630841</v>
      </c>
      <c r="U125" s="7">
        <f t="shared" si="72"/>
        <v>652880.72958441637</v>
      </c>
      <c r="W125">
        <v>120</v>
      </c>
      <c r="X125" s="160">
        <v>48488</v>
      </c>
      <c r="Y125" s="7">
        <f t="shared" si="102"/>
        <v>636373.73715348146</v>
      </c>
      <c r="Z125" s="7">
        <f t="shared" si="103"/>
        <v>5313.9230440344518</v>
      </c>
      <c r="AA125" s="7">
        <f t="shared" si="104"/>
        <v>1071.4314630112422</v>
      </c>
      <c r="AB125" s="65">
        <f t="shared" si="81"/>
        <v>2.0203815471149772E-2</v>
      </c>
      <c r="AC125" s="7">
        <f t="shared" si="82"/>
        <v>4242.4915810232096</v>
      </c>
      <c r="AD125" s="65">
        <f t="shared" si="83"/>
        <v>7.9999999999999988E-2</v>
      </c>
      <c r="AE125" s="7">
        <f t="shared" si="105"/>
        <v>88897.694309529819</v>
      </c>
      <c r="AF125" s="7">
        <f t="shared" si="106"/>
        <v>548773.07097460434</v>
      </c>
      <c r="AG125" s="7">
        <f t="shared" si="84"/>
        <v>635302.30569047027</v>
      </c>
      <c r="AH125" s="7">
        <f t="shared" si="73"/>
        <v>637670.76528413419</v>
      </c>
      <c r="AJ125">
        <v>120</v>
      </c>
      <c r="AK125" s="160">
        <v>48488</v>
      </c>
      <c r="AL125" s="7">
        <f t="shared" si="107"/>
        <v>633082.85535811621</v>
      </c>
      <c r="AM125" s="7">
        <f t="shared" si="108"/>
        <v>5188.2574823386012</v>
      </c>
      <c r="AN125" s="7">
        <f t="shared" si="109"/>
        <v>1099.5973748174342</v>
      </c>
      <c r="AO125" s="65">
        <f t="shared" si="85"/>
        <v>2.0842719694794287E-2</v>
      </c>
      <c r="AP125" s="7">
        <f t="shared" si="86"/>
        <v>4088.660107521167</v>
      </c>
      <c r="AQ125" s="65">
        <f t="shared" si="87"/>
        <v>7.7499999999999999E-2</v>
      </c>
      <c r="AR125" s="7">
        <f t="shared" si="110"/>
        <v>92216.742016701523</v>
      </c>
      <c r="AS125" s="7">
        <f t="shared" si="111"/>
        <v>530374.15586393059</v>
      </c>
      <c r="AT125" s="7">
        <f t="shared" si="88"/>
        <v>631983.25798329874</v>
      </c>
      <c r="AU125" s="7">
        <f t="shared" si="74"/>
        <v>622590.89788063208</v>
      </c>
      <c r="AW125">
        <v>120</v>
      </c>
      <c r="AX125" s="160">
        <v>48488</v>
      </c>
      <c r="AY125" s="7">
        <f t="shared" si="112"/>
        <v>629697.3994205374</v>
      </c>
      <c r="AZ125" s="7">
        <f t="shared" si="113"/>
        <v>5063.7114709392154</v>
      </c>
      <c r="BA125" s="7">
        <f t="shared" si="114"/>
        <v>1128.102724560857</v>
      </c>
      <c r="BB125" s="65">
        <f t="shared" si="89"/>
        <v>2.1497996827027663E-2</v>
      </c>
      <c r="BC125" s="7">
        <f t="shared" si="90"/>
        <v>3935.6087463783583</v>
      </c>
      <c r="BD125" s="65">
        <f t="shared" si="91"/>
        <v>7.4999999999999997E-2</v>
      </c>
      <c r="BE125" s="7">
        <f t="shared" si="115"/>
        <v>95630.703304024151</v>
      </c>
      <c r="BF125" s="7">
        <f t="shared" si="116"/>
        <v>512014.67320868175</v>
      </c>
      <c r="BG125" s="7">
        <f t="shared" si="92"/>
        <v>628569.29669597652</v>
      </c>
      <c r="BH125" s="7">
        <f t="shared" si="75"/>
        <v>607645.37651270593</v>
      </c>
      <c r="BJ125">
        <v>120</v>
      </c>
      <c r="BK125" s="160">
        <v>48488</v>
      </c>
      <c r="BL125" s="7">
        <f t="shared" si="117"/>
        <v>626216.48511677794</v>
      </c>
      <c r="BM125" s="7">
        <f t="shared" si="118"/>
        <v>4940.32062016694</v>
      </c>
      <c r="BN125" s="7">
        <f t="shared" si="119"/>
        <v>1156.9293559197399</v>
      </c>
      <c r="BO125" s="65">
        <f t="shared" si="93"/>
        <v>2.2169892682476933E-2</v>
      </c>
      <c r="BP125" s="7">
        <f t="shared" si="94"/>
        <v>3783.3912642472001</v>
      </c>
      <c r="BQ125" s="65">
        <f t="shared" si="95"/>
        <v>7.2499999999999995E-2</v>
      </c>
      <c r="BR125" s="7">
        <f t="shared" si="120"/>
        <v>99140.444239141259</v>
      </c>
      <c r="BS125" s="7">
        <f t="shared" si="121"/>
        <v>493698.03018089163</v>
      </c>
      <c r="BT125" s="7">
        <f t="shared" si="96"/>
        <v>625059.55576085823</v>
      </c>
      <c r="BU125" s="7">
        <f t="shared" si="76"/>
        <v>592838.47442003293</v>
      </c>
      <c r="BW125">
        <v>120</v>
      </c>
      <c r="BX125" s="160">
        <v>48488</v>
      </c>
      <c r="BY125" s="7">
        <f t="shared" si="122"/>
        <v>622639.33849153586</v>
      </c>
      <c r="BZ125" s="7">
        <f t="shared" si="123"/>
        <v>4818.1206700876401</v>
      </c>
      <c r="CA125" s="7">
        <f t="shared" si="124"/>
        <v>1186.0578622203475</v>
      </c>
      <c r="CB125" s="65">
        <f t="shared" si="97"/>
        <v>2.2858649408702032E-2</v>
      </c>
      <c r="CC125" s="7">
        <f t="shared" si="98"/>
        <v>3632.0628078672926</v>
      </c>
      <c r="CD125" s="65">
        <f t="shared" si="125"/>
        <v>7.0000000000000007E-2</v>
      </c>
      <c r="CE125" s="7">
        <f t="shared" si="126"/>
        <v>102746.71937068539</v>
      </c>
      <c r="CF125" s="7">
        <f t="shared" si="127"/>
        <v>475427.76103983127</v>
      </c>
      <c r="CG125" s="7">
        <f t="shared" si="99"/>
        <v>621453.28062931553</v>
      </c>
      <c r="CH125" s="7">
        <f t="shared" si="77"/>
        <v>578174.48041051661</v>
      </c>
    </row>
    <row r="126" spans="10:86" x14ac:dyDescent="0.3">
      <c r="J126">
        <v>121</v>
      </c>
      <c r="K126" s="160">
        <v>48519</v>
      </c>
      <c r="L126" s="7">
        <f t="shared" si="100"/>
        <v>638527.41062630841</v>
      </c>
      <c r="M126" s="7">
        <f t="shared" si="78"/>
        <v>5440.6727465368012</v>
      </c>
      <c r="N126" s="7">
        <f t="shared" si="68"/>
        <v>1050.7967984809311</v>
      </c>
      <c r="O126" s="65">
        <f t="shared" si="79"/>
        <v>1.9747878277305137E-2</v>
      </c>
      <c r="P126" s="7">
        <f t="shared" si="69"/>
        <v>4389.8759480558701</v>
      </c>
      <c r="Q126" s="65">
        <f t="shared" si="70"/>
        <v>8.2500000000000004E-2</v>
      </c>
      <c r="R126" s="7">
        <f t="shared" si="80"/>
        <v>86723.386172172119</v>
      </c>
      <c r="S126" s="7">
        <f t="shared" si="101"/>
        <v>571598.01615878101</v>
      </c>
      <c r="T126" s="7">
        <f t="shared" si="71"/>
        <v>637476.6138278275</v>
      </c>
      <c r="U126" s="7">
        <f t="shared" si="72"/>
        <v>658321.40233095316</v>
      </c>
      <c r="W126">
        <v>121</v>
      </c>
      <c r="X126" s="160">
        <v>48519</v>
      </c>
      <c r="Y126" s="7">
        <f t="shared" si="102"/>
        <v>635302.30569047027</v>
      </c>
      <c r="Z126" s="7">
        <f t="shared" si="103"/>
        <v>5313.9230440344518</v>
      </c>
      <c r="AA126" s="7">
        <f t="shared" si="104"/>
        <v>1078.5743394313167</v>
      </c>
      <c r="AB126" s="65">
        <f t="shared" si="81"/>
        <v>2.0372808279215962E-2</v>
      </c>
      <c r="AC126" s="7">
        <f t="shared" si="82"/>
        <v>4235.348704603135</v>
      </c>
      <c r="AD126" s="65">
        <f t="shared" si="83"/>
        <v>7.9999999999999988E-2</v>
      </c>
      <c r="AE126" s="7">
        <f t="shared" si="105"/>
        <v>89976.268648961137</v>
      </c>
      <c r="AF126" s="7">
        <f t="shared" si="106"/>
        <v>553008.41967920749</v>
      </c>
      <c r="AG126" s="7">
        <f t="shared" si="84"/>
        <v>634223.73135103891</v>
      </c>
      <c r="AH126" s="7">
        <f t="shared" si="73"/>
        <v>642984.68832816859</v>
      </c>
      <c r="AJ126">
        <v>121</v>
      </c>
      <c r="AK126" s="160">
        <v>48519</v>
      </c>
      <c r="AL126" s="7">
        <f t="shared" si="107"/>
        <v>631983.25798329874</v>
      </c>
      <c r="AM126" s="7">
        <f t="shared" si="108"/>
        <v>5188.2574823386012</v>
      </c>
      <c r="AN126" s="7">
        <f t="shared" si="109"/>
        <v>1106.6989411964637</v>
      </c>
      <c r="AO126" s="65">
        <f t="shared" si="85"/>
        <v>2.1013827702866965E-2</v>
      </c>
      <c r="AP126" s="7">
        <f t="shared" si="86"/>
        <v>4081.5585411421375</v>
      </c>
      <c r="AQ126" s="65">
        <f t="shared" si="87"/>
        <v>7.7499999999999999E-2</v>
      </c>
      <c r="AR126" s="7">
        <f t="shared" si="110"/>
        <v>93323.440957897983</v>
      </c>
      <c r="AS126" s="7">
        <f t="shared" si="111"/>
        <v>534455.71440507274</v>
      </c>
      <c r="AT126" s="7">
        <f t="shared" si="88"/>
        <v>630876.55904210231</v>
      </c>
      <c r="AU126" s="7">
        <f t="shared" si="74"/>
        <v>627779.15536297066</v>
      </c>
      <c r="AW126">
        <v>121</v>
      </c>
      <c r="AX126" s="160">
        <v>48519</v>
      </c>
      <c r="AY126" s="7">
        <f t="shared" si="112"/>
        <v>628569.29669597652</v>
      </c>
      <c r="AZ126" s="7">
        <f t="shared" si="113"/>
        <v>5063.7114709392154</v>
      </c>
      <c r="BA126" s="7">
        <f t="shared" si="114"/>
        <v>1135.1533665893626</v>
      </c>
      <c r="BB126" s="65">
        <f t="shared" si="89"/>
        <v>2.1671183226216185E-2</v>
      </c>
      <c r="BC126" s="7">
        <f t="shared" si="90"/>
        <v>3928.5581043498528</v>
      </c>
      <c r="BD126" s="65">
        <f t="shared" si="91"/>
        <v>7.4999999999999997E-2</v>
      </c>
      <c r="BE126" s="7">
        <f t="shared" si="115"/>
        <v>96765.856670613517</v>
      </c>
      <c r="BF126" s="7">
        <f t="shared" si="116"/>
        <v>515943.23131303157</v>
      </c>
      <c r="BG126" s="7">
        <f t="shared" si="92"/>
        <v>627434.14332938718</v>
      </c>
      <c r="BH126" s="7">
        <f t="shared" si="75"/>
        <v>612709.08798364503</v>
      </c>
      <c r="BJ126">
        <v>121</v>
      </c>
      <c r="BK126" s="160">
        <v>48519</v>
      </c>
      <c r="BL126" s="7">
        <f t="shared" si="117"/>
        <v>625059.55576085823</v>
      </c>
      <c r="BM126" s="7">
        <f t="shared" si="118"/>
        <v>4940.32062016694</v>
      </c>
      <c r="BN126" s="7">
        <f t="shared" si="119"/>
        <v>1163.9191374450884</v>
      </c>
      <c r="BO126" s="65">
        <f t="shared" si="93"/>
        <v>2.2345118190121249E-2</v>
      </c>
      <c r="BP126" s="7">
        <f t="shared" si="94"/>
        <v>3776.4014827218516</v>
      </c>
      <c r="BQ126" s="65">
        <f t="shared" si="95"/>
        <v>7.2499999999999995E-2</v>
      </c>
      <c r="BR126" s="7">
        <f t="shared" si="120"/>
        <v>100304.36337658635</v>
      </c>
      <c r="BS126" s="7">
        <f t="shared" si="121"/>
        <v>497474.43166361348</v>
      </c>
      <c r="BT126" s="7">
        <f t="shared" si="96"/>
        <v>623895.63662341319</v>
      </c>
      <c r="BU126" s="7">
        <f t="shared" si="76"/>
        <v>597778.79504019977</v>
      </c>
      <c r="BW126">
        <v>121</v>
      </c>
      <c r="BX126" s="160">
        <v>48519</v>
      </c>
      <c r="BY126" s="7">
        <f t="shared" si="122"/>
        <v>621453.28062931553</v>
      </c>
      <c r="BZ126" s="7">
        <f t="shared" si="123"/>
        <v>4818.1206700876401</v>
      </c>
      <c r="CA126" s="7">
        <f t="shared" si="124"/>
        <v>1192.9765330832993</v>
      </c>
      <c r="CB126" s="65">
        <f t="shared" si="97"/>
        <v>2.3035872274264541E-2</v>
      </c>
      <c r="CC126" s="7">
        <f t="shared" si="98"/>
        <v>3625.1441370043408</v>
      </c>
      <c r="CD126" s="65">
        <f t="shared" si="125"/>
        <v>7.0000000000000007E-2</v>
      </c>
      <c r="CE126" s="7">
        <f t="shared" si="126"/>
        <v>103939.69590376869</v>
      </c>
      <c r="CF126" s="7">
        <f t="shared" si="127"/>
        <v>479052.9051768356</v>
      </c>
      <c r="CG126" s="7">
        <f t="shared" si="99"/>
        <v>620260.30409623228</v>
      </c>
      <c r="CH126" s="7">
        <f t="shared" si="77"/>
        <v>582992.60108060425</v>
      </c>
    </row>
    <row r="127" spans="10:86" x14ac:dyDescent="0.3">
      <c r="J127">
        <v>122</v>
      </c>
      <c r="K127" s="160">
        <v>48549</v>
      </c>
      <c r="L127" s="7">
        <f t="shared" si="100"/>
        <v>637476.6138278275</v>
      </c>
      <c r="M127" s="7">
        <f t="shared" si="78"/>
        <v>5440.6727465368012</v>
      </c>
      <c r="N127" s="7">
        <f t="shared" si="68"/>
        <v>1058.0210264704874</v>
      </c>
      <c r="O127" s="65">
        <f t="shared" si="79"/>
        <v>1.9916420527820191E-2</v>
      </c>
      <c r="P127" s="7">
        <f t="shared" si="69"/>
        <v>4382.6517200663138</v>
      </c>
      <c r="Q127" s="65">
        <f t="shared" si="70"/>
        <v>8.249999999999999E-2</v>
      </c>
      <c r="R127" s="7">
        <f t="shared" si="80"/>
        <v>87781.407198642613</v>
      </c>
      <c r="S127" s="7">
        <f t="shared" si="101"/>
        <v>575980.66787884734</v>
      </c>
      <c r="T127" s="7">
        <f t="shared" si="71"/>
        <v>636418.59280135704</v>
      </c>
      <c r="U127" s="7">
        <f t="shared" si="72"/>
        <v>663762.07507748995</v>
      </c>
      <c r="W127">
        <v>122</v>
      </c>
      <c r="X127" s="160">
        <v>48549</v>
      </c>
      <c r="Y127" s="7">
        <f t="shared" si="102"/>
        <v>634223.73135103891</v>
      </c>
      <c r="Z127" s="7">
        <f t="shared" si="103"/>
        <v>5313.9230440344518</v>
      </c>
      <c r="AA127" s="7">
        <f t="shared" si="104"/>
        <v>1085.7648350275258</v>
      </c>
      <c r="AB127" s="65">
        <f t="shared" si="81"/>
        <v>2.054350440746712E-2</v>
      </c>
      <c r="AC127" s="7">
        <f t="shared" si="82"/>
        <v>4228.158209006926</v>
      </c>
      <c r="AD127" s="65">
        <f t="shared" si="83"/>
        <v>7.9999999999999988E-2</v>
      </c>
      <c r="AE127" s="7">
        <f t="shared" si="105"/>
        <v>91062.033483988664</v>
      </c>
      <c r="AF127" s="7">
        <f t="shared" si="106"/>
        <v>557236.57788821438</v>
      </c>
      <c r="AG127" s="7">
        <f t="shared" si="84"/>
        <v>633137.96651601139</v>
      </c>
      <c r="AH127" s="7">
        <f t="shared" si="73"/>
        <v>648298.6113722031</v>
      </c>
      <c r="AJ127">
        <v>122</v>
      </c>
      <c r="AK127" s="160">
        <v>48549</v>
      </c>
      <c r="AL127" s="7">
        <f t="shared" si="107"/>
        <v>630876.55904210231</v>
      </c>
      <c r="AM127" s="7">
        <f t="shared" si="108"/>
        <v>5188.2574823386012</v>
      </c>
      <c r="AN127" s="7">
        <f t="shared" si="109"/>
        <v>1113.8463718583571</v>
      </c>
      <c r="AO127" s="65">
        <f t="shared" si="85"/>
        <v>2.1186643045661615E-2</v>
      </c>
      <c r="AP127" s="7">
        <f t="shared" si="86"/>
        <v>4074.4111104802441</v>
      </c>
      <c r="AQ127" s="65">
        <f t="shared" si="87"/>
        <v>7.7499999999999999E-2</v>
      </c>
      <c r="AR127" s="7">
        <f t="shared" si="110"/>
        <v>94437.287329756335</v>
      </c>
      <c r="AS127" s="7">
        <f t="shared" si="111"/>
        <v>538530.12551555294</v>
      </c>
      <c r="AT127" s="7">
        <f t="shared" si="88"/>
        <v>629762.71267024393</v>
      </c>
      <c r="AU127" s="7">
        <f t="shared" si="74"/>
        <v>632967.41284530924</v>
      </c>
      <c r="AW127">
        <v>122</v>
      </c>
      <c r="AX127" s="160">
        <v>48549</v>
      </c>
      <c r="AY127" s="7">
        <f t="shared" si="112"/>
        <v>627434.14332938718</v>
      </c>
      <c r="AZ127" s="7">
        <f t="shared" si="113"/>
        <v>5063.7114709392154</v>
      </c>
      <c r="BA127" s="7">
        <f t="shared" si="114"/>
        <v>1142.2480751305457</v>
      </c>
      <c r="BB127" s="65">
        <f t="shared" si="89"/>
        <v>2.1846080656102784E-2</v>
      </c>
      <c r="BC127" s="7">
        <f t="shared" si="90"/>
        <v>3921.4633958086697</v>
      </c>
      <c r="BD127" s="65">
        <f t="shared" si="91"/>
        <v>7.4999999999999997E-2</v>
      </c>
      <c r="BE127" s="7">
        <f t="shared" si="115"/>
        <v>97908.104745744058</v>
      </c>
      <c r="BF127" s="7">
        <f t="shared" si="116"/>
        <v>519864.69470884022</v>
      </c>
      <c r="BG127" s="7">
        <f t="shared" si="92"/>
        <v>626291.89525425667</v>
      </c>
      <c r="BH127" s="7">
        <f t="shared" si="75"/>
        <v>617772.79945458425</v>
      </c>
      <c r="BJ127">
        <v>122</v>
      </c>
      <c r="BK127" s="160">
        <v>48549</v>
      </c>
      <c r="BL127" s="7">
        <f t="shared" si="117"/>
        <v>623895.63662341319</v>
      </c>
      <c r="BM127" s="7">
        <f t="shared" si="118"/>
        <v>4940.32062016694</v>
      </c>
      <c r="BN127" s="7">
        <f t="shared" si="119"/>
        <v>1170.9511489004854</v>
      </c>
      <c r="BO127" s="65">
        <f t="shared" si="93"/>
        <v>2.2522058116728479E-2</v>
      </c>
      <c r="BP127" s="7">
        <f t="shared" si="94"/>
        <v>3769.3694712664546</v>
      </c>
      <c r="BQ127" s="65">
        <f t="shared" si="95"/>
        <v>7.2499999999999995E-2</v>
      </c>
      <c r="BR127" s="7">
        <f t="shared" si="120"/>
        <v>101475.31452548683</v>
      </c>
      <c r="BS127" s="7">
        <f t="shared" si="121"/>
        <v>501243.80113487993</v>
      </c>
      <c r="BT127" s="7">
        <f t="shared" si="96"/>
        <v>622724.68547451275</v>
      </c>
      <c r="BU127" s="7">
        <f t="shared" si="76"/>
        <v>602719.11566036672</v>
      </c>
      <c r="BW127">
        <v>122</v>
      </c>
      <c r="BX127" s="160">
        <v>48549</v>
      </c>
      <c r="BY127" s="7">
        <f t="shared" si="122"/>
        <v>620260.30409623228</v>
      </c>
      <c r="BZ127" s="7">
        <f t="shared" si="123"/>
        <v>4818.1206700876401</v>
      </c>
      <c r="CA127" s="7">
        <f t="shared" si="124"/>
        <v>1199.9355628596181</v>
      </c>
      <c r="CB127" s="65">
        <f t="shared" si="97"/>
        <v>2.3214812650788955E-2</v>
      </c>
      <c r="CC127" s="7">
        <f t="shared" si="98"/>
        <v>3618.1851072280219</v>
      </c>
      <c r="CD127" s="65">
        <f t="shared" si="125"/>
        <v>7.0000000000000007E-2</v>
      </c>
      <c r="CE127" s="7">
        <f t="shared" si="126"/>
        <v>105139.63146662831</v>
      </c>
      <c r="CF127" s="7">
        <f t="shared" si="127"/>
        <v>482671.0902840636</v>
      </c>
      <c r="CG127" s="7">
        <f t="shared" si="99"/>
        <v>619060.36853337265</v>
      </c>
      <c r="CH127" s="7">
        <f t="shared" si="77"/>
        <v>587810.72175069188</v>
      </c>
    </row>
    <row r="128" spans="10:86" x14ac:dyDescent="0.3">
      <c r="J128">
        <v>123</v>
      </c>
      <c r="K128" s="160">
        <v>48580</v>
      </c>
      <c r="L128" s="7">
        <f t="shared" si="100"/>
        <v>636418.59280135704</v>
      </c>
      <c r="M128" s="7">
        <f t="shared" si="78"/>
        <v>5440.6727465368012</v>
      </c>
      <c r="N128" s="7">
        <f t="shared" si="68"/>
        <v>1065.2949210274719</v>
      </c>
      <c r="O128" s="65">
        <f t="shared" si="79"/>
        <v>2.0086683822450394E-2</v>
      </c>
      <c r="P128" s="7">
        <f t="shared" si="69"/>
        <v>4375.3778255093293</v>
      </c>
      <c r="Q128" s="65">
        <f t="shared" si="70"/>
        <v>8.249999999999999E-2</v>
      </c>
      <c r="R128" s="7">
        <f t="shared" si="80"/>
        <v>88846.702119670081</v>
      </c>
      <c r="S128" s="7">
        <f t="shared" si="101"/>
        <v>580356.04570435663</v>
      </c>
      <c r="T128" s="7">
        <f t="shared" si="71"/>
        <v>635353.29788032954</v>
      </c>
      <c r="U128" s="7">
        <f t="shared" si="72"/>
        <v>669202.74782402674</v>
      </c>
      <c r="W128">
        <v>123</v>
      </c>
      <c r="X128" s="160">
        <v>48580</v>
      </c>
      <c r="Y128" s="7">
        <f t="shared" si="102"/>
        <v>633137.96651601139</v>
      </c>
      <c r="Z128" s="7">
        <f t="shared" si="103"/>
        <v>5313.9230440344518</v>
      </c>
      <c r="AA128" s="7">
        <f t="shared" si="104"/>
        <v>1093.0032672610423</v>
      </c>
      <c r="AB128" s="65">
        <f t="shared" si="81"/>
        <v>2.0715925913125315E-2</v>
      </c>
      <c r="AC128" s="7">
        <f t="shared" si="82"/>
        <v>4220.9197767734095</v>
      </c>
      <c r="AD128" s="65">
        <f t="shared" si="83"/>
        <v>0.08</v>
      </c>
      <c r="AE128" s="7">
        <f t="shared" si="105"/>
        <v>92155.036751249703</v>
      </c>
      <c r="AF128" s="7">
        <f t="shared" si="106"/>
        <v>561457.49766498781</v>
      </c>
      <c r="AG128" s="7">
        <f t="shared" si="84"/>
        <v>632044.96324875031</v>
      </c>
      <c r="AH128" s="7">
        <f t="shared" si="73"/>
        <v>653612.5344162375</v>
      </c>
      <c r="AJ128">
        <v>123</v>
      </c>
      <c r="AK128" s="160">
        <v>48580</v>
      </c>
      <c r="AL128" s="7">
        <f t="shared" si="107"/>
        <v>629762.71267024393</v>
      </c>
      <c r="AM128" s="7">
        <f t="shared" si="108"/>
        <v>5188.2574823386012</v>
      </c>
      <c r="AN128" s="7">
        <f t="shared" si="109"/>
        <v>1121.0399630099428</v>
      </c>
      <c r="AO128" s="65">
        <f t="shared" si="85"/>
        <v>2.136118777035835E-2</v>
      </c>
      <c r="AP128" s="7">
        <f t="shared" si="86"/>
        <v>4067.2175193286585</v>
      </c>
      <c r="AQ128" s="65">
        <f t="shared" si="87"/>
        <v>7.7499999999999999E-2</v>
      </c>
      <c r="AR128" s="7">
        <f t="shared" si="110"/>
        <v>95558.327292766277</v>
      </c>
      <c r="AS128" s="7">
        <f t="shared" si="111"/>
        <v>542597.34303488163</v>
      </c>
      <c r="AT128" s="7">
        <f t="shared" si="88"/>
        <v>628641.67270723393</v>
      </c>
      <c r="AU128" s="7">
        <f t="shared" si="74"/>
        <v>638155.67032764794</v>
      </c>
      <c r="AW128">
        <v>123</v>
      </c>
      <c r="AX128" s="160">
        <v>48580</v>
      </c>
      <c r="AY128" s="7">
        <f t="shared" si="112"/>
        <v>626291.89525425667</v>
      </c>
      <c r="AZ128" s="7">
        <f t="shared" si="113"/>
        <v>5063.7114709392154</v>
      </c>
      <c r="BA128" s="7">
        <f t="shared" si="114"/>
        <v>1149.3871256001116</v>
      </c>
      <c r="BB128" s="65">
        <f t="shared" si="89"/>
        <v>2.2022711153881241E-2</v>
      </c>
      <c r="BC128" s="7">
        <f t="shared" si="90"/>
        <v>3914.3243453391037</v>
      </c>
      <c r="BD128" s="65">
        <f t="shared" si="91"/>
        <v>7.4999999999999997E-2</v>
      </c>
      <c r="BE128" s="7">
        <f t="shared" si="115"/>
        <v>99057.491871344173</v>
      </c>
      <c r="BF128" s="7">
        <f t="shared" si="116"/>
        <v>523779.01905417931</v>
      </c>
      <c r="BG128" s="7">
        <f t="shared" si="92"/>
        <v>625142.50812865654</v>
      </c>
      <c r="BH128" s="7">
        <f t="shared" si="75"/>
        <v>622836.51092552347</v>
      </c>
      <c r="BJ128">
        <v>123</v>
      </c>
      <c r="BK128" s="160">
        <v>48580</v>
      </c>
      <c r="BL128" s="7">
        <f t="shared" si="117"/>
        <v>622724.68547451275</v>
      </c>
      <c r="BM128" s="7">
        <f t="shared" si="118"/>
        <v>4940.32062016694</v>
      </c>
      <c r="BN128" s="7">
        <f t="shared" si="119"/>
        <v>1178.0256454250921</v>
      </c>
      <c r="BO128" s="65">
        <f t="shared" si="93"/>
        <v>2.2700734489639378E-2</v>
      </c>
      <c r="BP128" s="7">
        <f t="shared" si="94"/>
        <v>3762.2949747418479</v>
      </c>
      <c r="BQ128" s="65">
        <f t="shared" si="95"/>
        <v>7.2499999999999995E-2</v>
      </c>
      <c r="BR128" s="7">
        <f t="shared" si="120"/>
        <v>102653.34017091192</v>
      </c>
      <c r="BS128" s="7">
        <f t="shared" si="121"/>
        <v>505006.09610962181</v>
      </c>
      <c r="BT128" s="7">
        <f t="shared" si="96"/>
        <v>621546.65982908767</v>
      </c>
      <c r="BU128" s="7">
        <f t="shared" si="76"/>
        <v>607659.43628053367</v>
      </c>
      <c r="BW128">
        <v>123</v>
      </c>
      <c r="BX128" s="160">
        <v>48580</v>
      </c>
      <c r="BY128" s="7">
        <f t="shared" si="122"/>
        <v>619060.36853337265</v>
      </c>
      <c r="BZ128" s="7">
        <f t="shared" si="123"/>
        <v>4818.1206700876401</v>
      </c>
      <c r="CA128" s="7">
        <f t="shared" si="124"/>
        <v>1206.9351869762995</v>
      </c>
      <c r="CB128" s="65">
        <f t="shared" si="97"/>
        <v>2.3395492555965201E-2</v>
      </c>
      <c r="CC128" s="7">
        <f t="shared" si="98"/>
        <v>3611.1854831113405</v>
      </c>
      <c r="CD128" s="65">
        <f t="shared" si="125"/>
        <v>7.0000000000000007E-2</v>
      </c>
      <c r="CE128" s="7">
        <f t="shared" si="126"/>
        <v>106346.56665360462</v>
      </c>
      <c r="CF128" s="7">
        <f t="shared" si="127"/>
        <v>486282.27576717496</v>
      </c>
      <c r="CG128" s="7">
        <f t="shared" si="99"/>
        <v>617853.43334639631</v>
      </c>
      <c r="CH128" s="7">
        <f t="shared" si="77"/>
        <v>592628.84242077963</v>
      </c>
    </row>
    <row r="129" spans="10:86" x14ac:dyDescent="0.3">
      <c r="J129">
        <v>124</v>
      </c>
      <c r="K129" s="160">
        <v>48611</v>
      </c>
      <c r="L129" s="7">
        <f t="shared" si="100"/>
        <v>635353.29788032954</v>
      </c>
      <c r="M129" s="7">
        <f t="shared" si="78"/>
        <v>5440.6727465368012</v>
      </c>
      <c r="N129" s="7">
        <f t="shared" si="68"/>
        <v>1072.6188236095359</v>
      </c>
      <c r="O129" s="65">
        <f t="shared" si="79"/>
        <v>2.025869059979098E-2</v>
      </c>
      <c r="P129" s="7">
        <f t="shared" si="69"/>
        <v>4368.0539229272654</v>
      </c>
      <c r="Q129" s="65">
        <f t="shared" si="70"/>
        <v>8.2500000000000004E-2</v>
      </c>
      <c r="R129" s="7">
        <f t="shared" si="80"/>
        <v>89919.320943279614</v>
      </c>
      <c r="S129" s="7">
        <f t="shared" si="101"/>
        <v>584724.09962728387</v>
      </c>
      <c r="T129" s="7">
        <f t="shared" si="71"/>
        <v>634280.67905671999</v>
      </c>
      <c r="U129" s="7">
        <f t="shared" si="72"/>
        <v>674643.42057056352</v>
      </c>
      <c r="W129">
        <v>124</v>
      </c>
      <c r="X129" s="160">
        <v>48611</v>
      </c>
      <c r="Y129" s="7">
        <f t="shared" si="102"/>
        <v>632044.96324875031</v>
      </c>
      <c r="Z129" s="7">
        <f t="shared" si="103"/>
        <v>5313.9230440344518</v>
      </c>
      <c r="AA129" s="7">
        <f t="shared" si="104"/>
        <v>1100.2899557094497</v>
      </c>
      <c r="AB129" s="65">
        <f t="shared" si="81"/>
        <v>2.0890095224628785E-2</v>
      </c>
      <c r="AC129" s="7">
        <f t="shared" si="82"/>
        <v>4213.6330883250021</v>
      </c>
      <c r="AD129" s="65">
        <f t="shared" si="83"/>
        <v>7.9999999999999988E-2</v>
      </c>
      <c r="AE129" s="7">
        <f t="shared" si="105"/>
        <v>93255.326706959153</v>
      </c>
      <c r="AF129" s="7">
        <f t="shared" si="106"/>
        <v>565671.13075331284</v>
      </c>
      <c r="AG129" s="7">
        <f t="shared" si="84"/>
        <v>630944.67329304083</v>
      </c>
      <c r="AH129" s="7">
        <f t="shared" si="73"/>
        <v>658926.45746027201</v>
      </c>
      <c r="AJ129">
        <v>124</v>
      </c>
      <c r="AK129" s="160">
        <v>48611</v>
      </c>
      <c r="AL129" s="7">
        <f t="shared" si="107"/>
        <v>628641.67270723393</v>
      </c>
      <c r="AM129" s="7">
        <f t="shared" si="108"/>
        <v>5188.2574823386012</v>
      </c>
      <c r="AN129" s="7">
        <f t="shared" si="109"/>
        <v>1128.2800127710489</v>
      </c>
      <c r="AO129" s="65">
        <f t="shared" si="85"/>
        <v>2.1537484295219532E-2</v>
      </c>
      <c r="AP129" s="7">
        <f t="shared" si="86"/>
        <v>4059.9774695675524</v>
      </c>
      <c r="AQ129" s="65">
        <f t="shared" si="87"/>
        <v>7.7499999999999999E-2</v>
      </c>
      <c r="AR129" s="7">
        <f t="shared" si="110"/>
        <v>96686.607305537327</v>
      </c>
      <c r="AS129" s="7">
        <f t="shared" si="111"/>
        <v>546657.32050444919</v>
      </c>
      <c r="AT129" s="7">
        <f t="shared" si="88"/>
        <v>627513.39269446291</v>
      </c>
      <c r="AU129" s="7">
        <f t="shared" si="74"/>
        <v>643343.92780998652</v>
      </c>
      <c r="AW129">
        <v>124</v>
      </c>
      <c r="AX129" s="160">
        <v>48611</v>
      </c>
      <c r="AY129" s="7">
        <f t="shared" si="112"/>
        <v>625142.50812865654</v>
      </c>
      <c r="AZ129" s="7">
        <f t="shared" si="113"/>
        <v>5063.7114709392154</v>
      </c>
      <c r="BA129" s="7">
        <f t="shared" si="114"/>
        <v>1156.5707951351123</v>
      </c>
      <c r="BB129" s="65">
        <f t="shared" si="89"/>
        <v>2.2201097127704891E-2</v>
      </c>
      <c r="BC129" s="7">
        <f t="shared" si="90"/>
        <v>3907.140675804103</v>
      </c>
      <c r="BD129" s="65">
        <f t="shared" si="91"/>
        <v>7.4999999999999997E-2</v>
      </c>
      <c r="BE129" s="7">
        <f t="shared" si="115"/>
        <v>100214.06266647928</v>
      </c>
      <c r="BF129" s="7">
        <f t="shared" si="116"/>
        <v>527686.15972998342</v>
      </c>
      <c r="BG129" s="7">
        <f t="shared" si="92"/>
        <v>623985.93733352143</v>
      </c>
      <c r="BH129" s="7">
        <f t="shared" si="75"/>
        <v>627900.22239646269</v>
      </c>
      <c r="BJ129">
        <v>124</v>
      </c>
      <c r="BK129" s="160">
        <v>48611</v>
      </c>
      <c r="BL129" s="7">
        <f t="shared" si="117"/>
        <v>621546.65982908767</v>
      </c>
      <c r="BM129" s="7">
        <f t="shared" si="118"/>
        <v>4940.32062016694</v>
      </c>
      <c r="BN129" s="7">
        <f t="shared" si="119"/>
        <v>1185.1428836995356</v>
      </c>
      <c r="BO129" s="65">
        <f t="shared" si="93"/>
        <v>2.2881169707041949E-2</v>
      </c>
      <c r="BP129" s="7">
        <f t="shared" si="94"/>
        <v>3755.1777364674044</v>
      </c>
      <c r="BQ129" s="65">
        <f t="shared" si="95"/>
        <v>7.2499999999999995E-2</v>
      </c>
      <c r="BR129" s="7">
        <f t="shared" si="120"/>
        <v>103838.48305461145</v>
      </c>
      <c r="BS129" s="7">
        <f t="shared" si="121"/>
        <v>508761.2738460892</v>
      </c>
      <c r="BT129" s="7">
        <f t="shared" si="96"/>
        <v>620361.51694538817</v>
      </c>
      <c r="BU129" s="7">
        <f t="shared" si="76"/>
        <v>612599.75690070062</v>
      </c>
      <c r="BW129">
        <v>124</v>
      </c>
      <c r="BX129" s="160">
        <v>48611</v>
      </c>
      <c r="BY129" s="7">
        <f t="shared" si="122"/>
        <v>617853.43334639631</v>
      </c>
      <c r="BZ129" s="7">
        <f t="shared" si="123"/>
        <v>4818.1206700876401</v>
      </c>
      <c r="CA129" s="7">
        <f t="shared" si="124"/>
        <v>1213.9756422336613</v>
      </c>
      <c r="CB129" s="65">
        <f t="shared" si="97"/>
        <v>2.3577934378227569E-2</v>
      </c>
      <c r="CC129" s="7">
        <f t="shared" si="98"/>
        <v>3604.1450278539787</v>
      </c>
      <c r="CD129" s="65">
        <f t="shared" si="125"/>
        <v>7.0000000000000007E-2</v>
      </c>
      <c r="CE129" s="7">
        <f t="shared" si="126"/>
        <v>107560.54229583828</v>
      </c>
      <c r="CF129" s="7">
        <f t="shared" si="127"/>
        <v>489886.42079502891</v>
      </c>
      <c r="CG129" s="7">
        <f t="shared" si="99"/>
        <v>616639.45770416269</v>
      </c>
      <c r="CH129" s="7">
        <f t="shared" si="77"/>
        <v>597446.96309086715</v>
      </c>
    </row>
    <row r="130" spans="10:86" x14ac:dyDescent="0.3">
      <c r="J130">
        <v>125</v>
      </c>
      <c r="K130" s="160">
        <v>48639</v>
      </c>
      <c r="L130" s="7">
        <f t="shared" si="100"/>
        <v>634280.67905671999</v>
      </c>
      <c r="M130" s="7">
        <f t="shared" si="78"/>
        <v>5440.6727465368012</v>
      </c>
      <c r="N130" s="7">
        <f t="shared" si="68"/>
        <v>1079.993078021851</v>
      </c>
      <c r="O130" s="65">
        <f t="shared" si="79"/>
        <v>2.0432463677650954E-2</v>
      </c>
      <c r="P130" s="7">
        <f t="shared" si="69"/>
        <v>4360.6796685149502</v>
      </c>
      <c r="Q130" s="65">
        <f t="shared" si="70"/>
        <v>8.2500000000000004E-2</v>
      </c>
      <c r="R130" s="7">
        <f t="shared" si="80"/>
        <v>90999.31402130147</v>
      </c>
      <c r="S130" s="7">
        <f t="shared" si="101"/>
        <v>589084.77929579886</v>
      </c>
      <c r="T130" s="7">
        <f t="shared" si="71"/>
        <v>633200.68597869819</v>
      </c>
      <c r="U130" s="7">
        <f t="shared" si="72"/>
        <v>680084.09331710031</v>
      </c>
      <c r="W130">
        <v>125</v>
      </c>
      <c r="X130" s="160">
        <v>48639</v>
      </c>
      <c r="Y130" s="7">
        <f t="shared" si="102"/>
        <v>630944.67329304083</v>
      </c>
      <c r="Z130" s="7">
        <f t="shared" si="103"/>
        <v>5313.9230440344518</v>
      </c>
      <c r="AA130" s="7">
        <f t="shared" si="104"/>
        <v>1107.6252220808456</v>
      </c>
      <c r="AB130" s="65">
        <f t="shared" si="81"/>
        <v>2.1066035149482812E-2</v>
      </c>
      <c r="AC130" s="7">
        <f t="shared" si="82"/>
        <v>4206.2978219536062</v>
      </c>
      <c r="AD130" s="65">
        <f t="shared" si="83"/>
        <v>8.0000000000000016E-2</v>
      </c>
      <c r="AE130" s="7">
        <f t="shared" si="105"/>
        <v>94362.951929039991</v>
      </c>
      <c r="AF130" s="7">
        <f t="shared" si="106"/>
        <v>569877.4285752665</v>
      </c>
      <c r="AG130" s="7">
        <f t="shared" si="84"/>
        <v>629837.04807095998</v>
      </c>
      <c r="AH130" s="7">
        <f t="shared" si="73"/>
        <v>664240.38050430652</v>
      </c>
      <c r="AJ130">
        <v>125</v>
      </c>
      <c r="AK130" s="160">
        <v>48639</v>
      </c>
      <c r="AL130" s="7">
        <f t="shared" si="107"/>
        <v>627513.39269446291</v>
      </c>
      <c r="AM130" s="7">
        <f t="shared" si="108"/>
        <v>5188.2574823386012</v>
      </c>
      <c r="AN130" s="7">
        <f t="shared" si="109"/>
        <v>1135.5668211868615</v>
      </c>
      <c r="AO130" s="65">
        <f t="shared" si="85"/>
        <v>2.1715555417439903E-2</v>
      </c>
      <c r="AP130" s="7">
        <f t="shared" si="86"/>
        <v>4052.6906611517397</v>
      </c>
      <c r="AQ130" s="65">
        <f t="shared" si="87"/>
        <v>7.7499999999999999E-2</v>
      </c>
      <c r="AR130" s="7">
        <f t="shared" si="110"/>
        <v>97822.174126724189</v>
      </c>
      <c r="AS130" s="7">
        <f t="shared" si="111"/>
        <v>550710.01116560097</v>
      </c>
      <c r="AT130" s="7">
        <f t="shared" si="88"/>
        <v>626377.82587327599</v>
      </c>
      <c r="AU130" s="7">
        <f t="shared" si="74"/>
        <v>648532.18529232522</v>
      </c>
      <c r="AW130">
        <v>125</v>
      </c>
      <c r="AX130" s="160">
        <v>48639</v>
      </c>
      <c r="AY130" s="7">
        <f t="shared" si="112"/>
        <v>623985.93733352143</v>
      </c>
      <c r="AZ130" s="7">
        <f t="shared" si="113"/>
        <v>5063.7114709392154</v>
      </c>
      <c r="BA130" s="7">
        <f t="shared" si="114"/>
        <v>1163.7993626047069</v>
      </c>
      <c r="BB130" s="65">
        <f t="shared" si="89"/>
        <v>2.2381261364535932E-2</v>
      </c>
      <c r="BC130" s="7">
        <f t="shared" si="90"/>
        <v>3899.9121083345085</v>
      </c>
      <c r="BD130" s="65">
        <f t="shared" si="91"/>
        <v>7.4999999999999997E-2</v>
      </c>
      <c r="BE130" s="7">
        <f t="shared" si="115"/>
        <v>101377.86202908399</v>
      </c>
      <c r="BF130" s="7">
        <f t="shared" si="116"/>
        <v>531586.0718383179</v>
      </c>
      <c r="BG130" s="7">
        <f t="shared" si="92"/>
        <v>622822.13797091669</v>
      </c>
      <c r="BH130" s="7">
        <f t="shared" si="75"/>
        <v>632963.93386740191</v>
      </c>
      <c r="BJ130">
        <v>125</v>
      </c>
      <c r="BK130" s="160">
        <v>48639</v>
      </c>
      <c r="BL130" s="7">
        <f t="shared" si="117"/>
        <v>620361.51694538817</v>
      </c>
      <c r="BM130" s="7">
        <f t="shared" si="118"/>
        <v>4940.32062016694</v>
      </c>
      <c r="BN130" s="7">
        <f t="shared" si="119"/>
        <v>1192.3031219552199</v>
      </c>
      <c r="BO130" s="65">
        <f t="shared" si="93"/>
        <v>2.3063386545819818E-2</v>
      </c>
      <c r="BP130" s="7">
        <f t="shared" si="94"/>
        <v>3748.0174982117201</v>
      </c>
      <c r="BQ130" s="65">
        <f t="shared" si="95"/>
        <v>7.2499999999999995E-2</v>
      </c>
      <c r="BR130" s="7">
        <f t="shared" si="120"/>
        <v>105030.78617656667</v>
      </c>
      <c r="BS130" s="7">
        <f t="shared" si="121"/>
        <v>512509.2913443009</v>
      </c>
      <c r="BT130" s="7">
        <f t="shared" si="96"/>
        <v>619169.21382343292</v>
      </c>
      <c r="BU130" s="7">
        <f t="shared" si="76"/>
        <v>617540.07752086758</v>
      </c>
      <c r="BW130">
        <v>125</v>
      </c>
      <c r="BX130" s="160">
        <v>48639</v>
      </c>
      <c r="BY130" s="7">
        <f t="shared" si="122"/>
        <v>616639.45770416269</v>
      </c>
      <c r="BZ130" s="7">
        <f t="shared" si="123"/>
        <v>4818.1206700876401</v>
      </c>
      <c r="CA130" s="7">
        <f t="shared" si="124"/>
        <v>1221.0571668133575</v>
      </c>
      <c r="CB130" s="65">
        <f t="shared" si="97"/>
        <v>2.3762160884602399E-2</v>
      </c>
      <c r="CC130" s="7">
        <f t="shared" si="98"/>
        <v>3597.0635032742825</v>
      </c>
      <c r="CD130" s="65">
        <f t="shared" si="125"/>
        <v>7.0000000000000007E-2</v>
      </c>
      <c r="CE130" s="7">
        <f t="shared" si="126"/>
        <v>108781.59946265165</v>
      </c>
      <c r="CF130" s="7">
        <f t="shared" si="127"/>
        <v>493483.4842983032</v>
      </c>
      <c r="CG130" s="7">
        <f t="shared" si="99"/>
        <v>615418.40053734928</v>
      </c>
      <c r="CH130" s="7">
        <f t="shared" si="77"/>
        <v>602265.08376095491</v>
      </c>
    </row>
    <row r="131" spans="10:86" x14ac:dyDescent="0.3">
      <c r="J131">
        <v>126</v>
      </c>
      <c r="K131" s="160">
        <v>48670</v>
      </c>
      <c r="L131" s="7">
        <f t="shared" si="100"/>
        <v>633200.68597869819</v>
      </c>
      <c r="M131" s="7">
        <f t="shared" si="78"/>
        <v>5440.6727465368012</v>
      </c>
      <c r="N131" s="7">
        <f t="shared" si="68"/>
        <v>1087.4180304332513</v>
      </c>
      <c r="O131" s="65">
        <f t="shared" si="79"/>
        <v>2.0608026261105479E-2</v>
      </c>
      <c r="P131" s="7">
        <f t="shared" si="69"/>
        <v>4353.25471610355</v>
      </c>
      <c r="Q131" s="65">
        <f t="shared" si="70"/>
        <v>8.2500000000000004E-2</v>
      </c>
      <c r="R131" s="7">
        <f t="shared" si="80"/>
        <v>92086.732051734725</v>
      </c>
      <c r="S131" s="7">
        <f t="shared" si="101"/>
        <v>593438.0340119024</v>
      </c>
      <c r="T131" s="7">
        <f t="shared" si="71"/>
        <v>632113.26794826495</v>
      </c>
      <c r="U131" s="7">
        <f t="shared" si="72"/>
        <v>685524.7660636371</v>
      </c>
      <c r="W131">
        <v>126</v>
      </c>
      <c r="X131" s="160">
        <v>48670</v>
      </c>
      <c r="Y131" s="7">
        <f t="shared" si="102"/>
        <v>629837.04807095998</v>
      </c>
      <c r="Z131" s="7">
        <f t="shared" si="103"/>
        <v>5313.9230440344518</v>
      </c>
      <c r="AA131" s="7">
        <f t="shared" si="104"/>
        <v>1115.0093902280514</v>
      </c>
      <c r="AB131" s="65">
        <f t="shared" si="81"/>
        <v>2.124376888231122E-2</v>
      </c>
      <c r="AC131" s="7">
        <f t="shared" si="82"/>
        <v>4198.9136538064004</v>
      </c>
      <c r="AD131" s="65">
        <f t="shared" si="83"/>
        <v>0.08</v>
      </c>
      <c r="AE131" s="7">
        <f t="shared" si="105"/>
        <v>95477.961319268041</v>
      </c>
      <c r="AF131" s="7">
        <f t="shared" si="106"/>
        <v>574076.34222907294</v>
      </c>
      <c r="AG131" s="7">
        <f t="shared" si="84"/>
        <v>628722.0386807319</v>
      </c>
      <c r="AH131" s="7">
        <f t="shared" si="73"/>
        <v>669554.30354834092</v>
      </c>
      <c r="AJ131">
        <v>126</v>
      </c>
      <c r="AK131" s="160">
        <v>48670</v>
      </c>
      <c r="AL131" s="7">
        <f t="shared" si="107"/>
        <v>626377.82587327599</v>
      </c>
      <c r="AM131" s="7">
        <f t="shared" si="108"/>
        <v>5188.2574823386012</v>
      </c>
      <c r="AN131" s="7">
        <f t="shared" si="109"/>
        <v>1142.9006902403603</v>
      </c>
      <c r="AO131" s="65">
        <f t="shared" si="85"/>
        <v>2.1895424321197156E-2</v>
      </c>
      <c r="AP131" s="7">
        <f t="shared" si="86"/>
        <v>4045.3567920982409</v>
      </c>
      <c r="AQ131" s="65">
        <f t="shared" si="87"/>
        <v>7.7499999999999999E-2</v>
      </c>
      <c r="AR131" s="7">
        <f t="shared" si="110"/>
        <v>98965.074816964552</v>
      </c>
      <c r="AS131" s="7">
        <f t="shared" si="111"/>
        <v>554755.36795769923</v>
      </c>
      <c r="AT131" s="7">
        <f t="shared" si="88"/>
        <v>625234.92518303567</v>
      </c>
      <c r="AU131" s="7">
        <f t="shared" si="74"/>
        <v>653720.4427746638</v>
      </c>
      <c r="AW131">
        <v>126</v>
      </c>
      <c r="AX131" s="160">
        <v>48670</v>
      </c>
      <c r="AY131" s="7">
        <f t="shared" si="112"/>
        <v>622822.13797091669</v>
      </c>
      <c r="AZ131" s="7">
        <f t="shared" si="113"/>
        <v>5063.7114709392154</v>
      </c>
      <c r="BA131" s="7">
        <f t="shared" si="114"/>
        <v>1171.0731086209862</v>
      </c>
      <c r="BB131" s="65">
        <f t="shared" si="89"/>
        <v>2.2563227038195049E-2</v>
      </c>
      <c r="BC131" s="7">
        <f t="shared" si="90"/>
        <v>3892.6383623182292</v>
      </c>
      <c r="BD131" s="65">
        <f t="shared" si="91"/>
        <v>7.4999999999999997E-2</v>
      </c>
      <c r="BE131" s="7">
        <f t="shared" si="115"/>
        <v>102548.93513770498</v>
      </c>
      <c r="BF131" s="7">
        <f t="shared" si="116"/>
        <v>535478.71020063618</v>
      </c>
      <c r="BG131" s="7">
        <f t="shared" si="92"/>
        <v>621651.06486229575</v>
      </c>
      <c r="BH131" s="7">
        <f t="shared" si="75"/>
        <v>638027.64533834113</v>
      </c>
      <c r="BJ131">
        <v>126</v>
      </c>
      <c r="BK131" s="160">
        <v>48670</v>
      </c>
      <c r="BL131" s="7">
        <f t="shared" si="117"/>
        <v>619169.21382343292</v>
      </c>
      <c r="BM131" s="7">
        <f t="shared" si="118"/>
        <v>4940.32062016694</v>
      </c>
      <c r="BN131" s="7">
        <f t="shared" si="119"/>
        <v>1199.5066199836997</v>
      </c>
      <c r="BO131" s="65">
        <f t="shared" si="93"/>
        <v>2.324740816960115E-2</v>
      </c>
      <c r="BP131" s="7">
        <f t="shared" si="94"/>
        <v>3740.8140001832403</v>
      </c>
      <c r="BQ131" s="65">
        <f t="shared" si="95"/>
        <v>7.2499999999999995E-2</v>
      </c>
      <c r="BR131" s="7">
        <f t="shared" si="120"/>
        <v>106230.29279655038</v>
      </c>
      <c r="BS131" s="7">
        <f t="shared" si="121"/>
        <v>516250.10534448415</v>
      </c>
      <c r="BT131" s="7">
        <f t="shared" si="96"/>
        <v>617969.70720344922</v>
      </c>
      <c r="BU131" s="7">
        <f t="shared" si="76"/>
        <v>622480.39814103453</v>
      </c>
      <c r="BW131">
        <v>126</v>
      </c>
      <c r="BX131" s="160">
        <v>48670</v>
      </c>
      <c r="BY131" s="7">
        <f t="shared" si="122"/>
        <v>615418.40053734928</v>
      </c>
      <c r="BZ131" s="7">
        <f t="shared" si="123"/>
        <v>4818.1206700876401</v>
      </c>
      <c r="CA131" s="7">
        <f t="shared" si="124"/>
        <v>1228.1800002864356</v>
      </c>
      <c r="CB131" s="65">
        <f t="shared" si="97"/>
        <v>2.3948195228756047E-2</v>
      </c>
      <c r="CC131" s="7">
        <f t="shared" si="98"/>
        <v>3589.9406698012044</v>
      </c>
      <c r="CD131" s="65">
        <f t="shared" si="125"/>
        <v>7.0000000000000007E-2</v>
      </c>
      <c r="CE131" s="7">
        <f t="shared" si="126"/>
        <v>110009.77946293808</v>
      </c>
      <c r="CF131" s="7">
        <f t="shared" si="127"/>
        <v>497073.4249681044</v>
      </c>
      <c r="CG131" s="7">
        <f t="shared" si="99"/>
        <v>614190.22053706285</v>
      </c>
      <c r="CH131" s="7">
        <f t="shared" si="77"/>
        <v>607083.20443104254</v>
      </c>
    </row>
    <row r="132" spans="10:86" x14ac:dyDescent="0.3">
      <c r="J132">
        <v>127</v>
      </c>
      <c r="K132" s="160">
        <v>48700</v>
      </c>
      <c r="L132" s="7">
        <f t="shared" si="100"/>
        <v>632113.26794826495</v>
      </c>
      <c r="M132" s="7">
        <f t="shared" si="78"/>
        <v>5440.6727465368012</v>
      </c>
      <c r="N132" s="7">
        <f t="shared" si="68"/>
        <v>1094.8940293924798</v>
      </c>
      <c r="O132" s="65">
        <f t="shared" si="79"/>
        <v>2.078540195075464E-2</v>
      </c>
      <c r="P132" s="7">
        <f t="shared" si="69"/>
        <v>4345.7787171443215</v>
      </c>
      <c r="Q132" s="65">
        <f t="shared" si="70"/>
        <v>8.2500000000000004E-2</v>
      </c>
      <c r="R132" s="7">
        <f t="shared" si="80"/>
        <v>93181.626081127208</v>
      </c>
      <c r="S132" s="7">
        <f t="shared" si="101"/>
        <v>597783.81272904668</v>
      </c>
      <c r="T132" s="7">
        <f t="shared" si="71"/>
        <v>631018.37391887244</v>
      </c>
      <c r="U132" s="7">
        <f t="shared" si="72"/>
        <v>690965.43881017389</v>
      </c>
      <c r="W132">
        <v>127</v>
      </c>
      <c r="X132" s="160">
        <v>48700</v>
      </c>
      <c r="Y132" s="7">
        <f t="shared" si="102"/>
        <v>628722.0386807319</v>
      </c>
      <c r="Z132" s="7">
        <f t="shared" si="103"/>
        <v>5313.9230440344518</v>
      </c>
      <c r="AA132" s="7">
        <f t="shared" si="104"/>
        <v>1122.4427861629056</v>
      </c>
      <c r="AB132" s="65">
        <f t="shared" si="81"/>
        <v>2.1423320013114172E-2</v>
      </c>
      <c r="AC132" s="7">
        <f t="shared" si="82"/>
        <v>4191.4802578715462</v>
      </c>
      <c r="AD132" s="65">
        <f t="shared" si="83"/>
        <v>0.08</v>
      </c>
      <c r="AE132" s="7">
        <f t="shared" si="105"/>
        <v>96600.404105430949</v>
      </c>
      <c r="AF132" s="7">
        <f t="shared" si="106"/>
        <v>578267.8224869445</v>
      </c>
      <c r="AG132" s="7">
        <f t="shared" si="84"/>
        <v>627599.59589456895</v>
      </c>
      <c r="AH132" s="7">
        <f t="shared" si="73"/>
        <v>674868.22659237543</v>
      </c>
      <c r="AJ132">
        <v>127</v>
      </c>
      <c r="AK132" s="160">
        <v>48700</v>
      </c>
      <c r="AL132" s="7">
        <f t="shared" si="107"/>
        <v>625234.92518303567</v>
      </c>
      <c r="AM132" s="7">
        <f t="shared" si="108"/>
        <v>5188.2574823386012</v>
      </c>
      <c r="AN132" s="7">
        <f t="shared" si="109"/>
        <v>1150.2819238648294</v>
      </c>
      <c r="AO132" s="65">
        <f t="shared" si="85"/>
        <v>2.2077114585908737E-2</v>
      </c>
      <c r="AP132" s="7">
        <f t="shared" si="86"/>
        <v>4037.9755584737718</v>
      </c>
      <c r="AQ132" s="65">
        <f t="shared" si="87"/>
        <v>7.7499999999999999E-2</v>
      </c>
      <c r="AR132" s="7">
        <f t="shared" si="110"/>
        <v>100115.35674082937</v>
      </c>
      <c r="AS132" s="7">
        <f t="shared" si="111"/>
        <v>558793.34351617296</v>
      </c>
      <c r="AT132" s="7">
        <f t="shared" si="88"/>
        <v>624084.64325917081</v>
      </c>
      <c r="AU132" s="7">
        <f t="shared" si="74"/>
        <v>658908.70025700238</v>
      </c>
      <c r="AW132">
        <v>127</v>
      </c>
      <c r="AX132" s="160">
        <v>48700</v>
      </c>
      <c r="AY132" s="7">
        <f t="shared" si="112"/>
        <v>621651.06486229575</v>
      </c>
      <c r="AZ132" s="7">
        <f t="shared" si="113"/>
        <v>5063.7114709392154</v>
      </c>
      <c r="BA132" s="7">
        <f t="shared" si="114"/>
        <v>1178.3923155498674</v>
      </c>
      <c r="BB132" s="65">
        <f t="shared" si="89"/>
        <v>2.274701771761747E-2</v>
      </c>
      <c r="BC132" s="7">
        <f t="shared" si="90"/>
        <v>3885.319155389348</v>
      </c>
      <c r="BD132" s="65">
        <f t="shared" si="91"/>
        <v>7.4999999999999997E-2</v>
      </c>
      <c r="BE132" s="7">
        <f t="shared" si="115"/>
        <v>103727.32745325484</v>
      </c>
      <c r="BF132" s="7">
        <f t="shared" si="116"/>
        <v>539364.02935602551</v>
      </c>
      <c r="BG132" s="7">
        <f t="shared" si="92"/>
        <v>620472.67254674586</v>
      </c>
      <c r="BH132" s="7">
        <f t="shared" si="75"/>
        <v>643091.35680928035</v>
      </c>
      <c r="BJ132">
        <v>127</v>
      </c>
      <c r="BK132" s="160">
        <v>48700</v>
      </c>
      <c r="BL132" s="7">
        <f t="shared" si="117"/>
        <v>617969.70720344922</v>
      </c>
      <c r="BM132" s="7">
        <f t="shared" si="118"/>
        <v>4940.32062016694</v>
      </c>
      <c r="BN132" s="7">
        <f t="shared" si="119"/>
        <v>1206.7536391461012</v>
      </c>
      <c r="BO132" s="65">
        <f t="shared" si="93"/>
        <v>2.3433258137013725E-2</v>
      </c>
      <c r="BP132" s="7">
        <f t="shared" si="94"/>
        <v>3733.5669810208387</v>
      </c>
      <c r="BQ132" s="65">
        <f t="shared" si="95"/>
        <v>7.2499999999999995E-2</v>
      </c>
      <c r="BR132" s="7">
        <f t="shared" si="120"/>
        <v>107437.04643569648</v>
      </c>
      <c r="BS132" s="7">
        <f t="shared" si="121"/>
        <v>519983.672325505</v>
      </c>
      <c r="BT132" s="7">
        <f t="shared" si="96"/>
        <v>616762.95356430311</v>
      </c>
      <c r="BU132" s="7">
        <f t="shared" si="76"/>
        <v>627420.71876120148</v>
      </c>
      <c r="BW132">
        <v>127</v>
      </c>
      <c r="BX132" s="160">
        <v>48700</v>
      </c>
      <c r="BY132" s="7">
        <f t="shared" si="122"/>
        <v>614190.22053706285</v>
      </c>
      <c r="BZ132" s="7">
        <f t="shared" si="123"/>
        <v>4818.1206700876401</v>
      </c>
      <c r="CA132" s="7">
        <f t="shared" si="124"/>
        <v>1235.3443836214401</v>
      </c>
      <c r="CB132" s="65">
        <f t="shared" si="97"/>
        <v>2.4136060959249236E-2</v>
      </c>
      <c r="CC132" s="7">
        <f t="shared" si="98"/>
        <v>3582.7762864662</v>
      </c>
      <c r="CD132" s="65">
        <f t="shared" si="125"/>
        <v>7.0000000000000007E-2</v>
      </c>
      <c r="CE132" s="7">
        <f t="shared" si="126"/>
        <v>111245.12384655952</v>
      </c>
      <c r="CF132" s="7">
        <f t="shared" si="127"/>
        <v>500656.20125457062</v>
      </c>
      <c r="CG132" s="7">
        <f t="shared" si="99"/>
        <v>612954.87615344138</v>
      </c>
      <c r="CH132" s="7">
        <f t="shared" si="77"/>
        <v>611901.32510113018</v>
      </c>
    </row>
    <row r="133" spans="10:86" x14ac:dyDescent="0.3">
      <c r="J133">
        <v>128</v>
      </c>
      <c r="K133" s="160">
        <v>48731</v>
      </c>
      <c r="L133" s="7">
        <f t="shared" si="100"/>
        <v>631018.37391887244</v>
      </c>
      <c r="M133" s="7">
        <f t="shared" si="78"/>
        <v>5440.6727465368012</v>
      </c>
      <c r="N133" s="7">
        <f t="shared" si="68"/>
        <v>1102.4214258445536</v>
      </c>
      <c r="O133" s="65">
        <f t="shared" si="79"/>
        <v>2.0964614751194946E-2</v>
      </c>
      <c r="P133" s="7">
        <f t="shared" si="69"/>
        <v>4338.2513206922476</v>
      </c>
      <c r="Q133" s="65">
        <f t="shared" si="70"/>
        <v>8.249999999999999E-2</v>
      </c>
      <c r="R133" s="7">
        <f t="shared" si="80"/>
        <v>94284.047506971765</v>
      </c>
      <c r="S133" s="7">
        <f t="shared" si="101"/>
        <v>602122.06404973892</v>
      </c>
      <c r="T133" s="7">
        <f t="shared" si="71"/>
        <v>629915.9524930279</v>
      </c>
      <c r="U133" s="7">
        <f t="shared" si="72"/>
        <v>696406.11155671068</v>
      </c>
      <c r="W133">
        <v>128</v>
      </c>
      <c r="X133" s="160">
        <v>48731</v>
      </c>
      <c r="Y133" s="7">
        <f t="shared" si="102"/>
        <v>627599.59589456895</v>
      </c>
      <c r="Z133" s="7">
        <f t="shared" si="103"/>
        <v>5313.9230440344518</v>
      </c>
      <c r="AA133" s="7">
        <f t="shared" si="104"/>
        <v>1129.9257380706586</v>
      </c>
      <c r="AB133" s="65">
        <f t="shared" si="81"/>
        <v>2.1604712535738646E-2</v>
      </c>
      <c r="AC133" s="7">
        <f t="shared" si="82"/>
        <v>4183.9973059637932</v>
      </c>
      <c r="AD133" s="65">
        <f t="shared" si="83"/>
        <v>0.08</v>
      </c>
      <c r="AE133" s="7">
        <f t="shared" si="105"/>
        <v>97730.329843501604</v>
      </c>
      <c r="AF133" s="7">
        <f t="shared" si="106"/>
        <v>582451.81979290827</v>
      </c>
      <c r="AG133" s="7">
        <f t="shared" si="84"/>
        <v>626469.67015649832</v>
      </c>
      <c r="AH133" s="7">
        <f t="shared" si="73"/>
        <v>680182.14963640983</v>
      </c>
      <c r="AJ133">
        <v>128</v>
      </c>
      <c r="AK133" s="160">
        <v>48731</v>
      </c>
      <c r="AL133" s="7">
        <f t="shared" si="107"/>
        <v>624084.64325917081</v>
      </c>
      <c r="AM133" s="7">
        <f t="shared" si="108"/>
        <v>5188.2574823386012</v>
      </c>
      <c r="AN133" s="7">
        <f t="shared" si="109"/>
        <v>1157.7108279564563</v>
      </c>
      <c r="AO133" s="65">
        <f t="shared" si="85"/>
        <v>2.2260650194701498E-2</v>
      </c>
      <c r="AP133" s="7">
        <f t="shared" si="86"/>
        <v>4030.5466543821449</v>
      </c>
      <c r="AQ133" s="65">
        <f t="shared" si="87"/>
        <v>7.7499999999999999E-2</v>
      </c>
      <c r="AR133" s="7">
        <f t="shared" si="110"/>
        <v>101273.06756878583</v>
      </c>
      <c r="AS133" s="7">
        <f t="shared" si="111"/>
        <v>562823.8901705551</v>
      </c>
      <c r="AT133" s="7">
        <f t="shared" si="88"/>
        <v>622926.93243121437</v>
      </c>
      <c r="AU133" s="7">
        <f t="shared" si="74"/>
        <v>664096.95773934096</v>
      </c>
      <c r="AW133">
        <v>128</v>
      </c>
      <c r="AX133" s="160">
        <v>48731</v>
      </c>
      <c r="AY133" s="7">
        <f t="shared" si="112"/>
        <v>620472.67254674586</v>
      </c>
      <c r="AZ133" s="7">
        <f t="shared" si="113"/>
        <v>5063.7114709392154</v>
      </c>
      <c r="BA133" s="7">
        <f t="shared" si="114"/>
        <v>1185.757267522054</v>
      </c>
      <c r="BB133" s="65">
        <f t="shared" si="89"/>
        <v>2.293265737532162E-2</v>
      </c>
      <c r="BC133" s="7">
        <f t="shared" si="90"/>
        <v>3877.9542034171614</v>
      </c>
      <c r="BD133" s="65">
        <f t="shared" si="91"/>
        <v>7.4999999999999997E-2</v>
      </c>
      <c r="BE133" s="7">
        <f t="shared" si="115"/>
        <v>104913.0847207769</v>
      </c>
      <c r="BF133" s="7">
        <f t="shared" si="116"/>
        <v>543241.98355944268</v>
      </c>
      <c r="BG133" s="7">
        <f t="shared" si="92"/>
        <v>619286.91527922382</v>
      </c>
      <c r="BH133" s="7">
        <f t="shared" si="75"/>
        <v>648155.06828021957</v>
      </c>
      <c r="BJ133">
        <v>128</v>
      </c>
      <c r="BK133" s="160">
        <v>48731</v>
      </c>
      <c r="BL133" s="7">
        <f t="shared" si="117"/>
        <v>616762.95356430311</v>
      </c>
      <c r="BM133" s="7">
        <f t="shared" si="118"/>
        <v>4940.32062016694</v>
      </c>
      <c r="BN133" s="7">
        <f t="shared" si="119"/>
        <v>1214.0444423826088</v>
      </c>
      <c r="BO133" s="65">
        <f t="shared" si="93"/>
        <v>2.362096041015279E-2</v>
      </c>
      <c r="BP133" s="7">
        <f t="shared" si="94"/>
        <v>3726.2761777843311</v>
      </c>
      <c r="BQ133" s="65">
        <f t="shared" si="95"/>
        <v>7.2499999999999995E-2</v>
      </c>
      <c r="BR133" s="7">
        <f t="shared" si="120"/>
        <v>108651.09087807909</v>
      </c>
      <c r="BS133" s="7">
        <f t="shared" si="121"/>
        <v>523709.94850328931</v>
      </c>
      <c r="BT133" s="7">
        <f t="shared" si="96"/>
        <v>615548.90912192047</v>
      </c>
      <c r="BU133" s="7">
        <f t="shared" si="76"/>
        <v>632361.03938136843</v>
      </c>
      <c r="BW133">
        <v>128</v>
      </c>
      <c r="BX133" s="160">
        <v>48731</v>
      </c>
      <c r="BY133" s="7">
        <f t="shared" si="122"/>
        <v>612954.87615344138</v>
      </c>
      <c r="BZ133" s="7">
        <f t="shared" si="123"/>
        <v>4818.1206700876401</v>
      </c>
      <c r="CA133" s="7">
        <f t="shared" si="124"/>
        <v>1242.5505591925653</v>
      </c>
      <c r="CB133" s="65">
        <f t="shared" si="97"/>
        <v>2.4325782028003971E-2</v>
      </c>
      <c r="CC133" s="7">
        <f t="shared" si="98"/>
        <v>3575.5701108950748</v>
      </c>
      <c r="CD133" s="65">
        <f t="shared" si="125"/>
        <v>7.0000000000000007E-2</v>
      </c>
      <c r="CE133" s="7">
        <f t="shared" si="126"/>
        <v>112487.67440575208</v>
      </c>
      <c r="CF133" s="7">
        <f t="shared" si="127"/>
        <v>504231.77136546571</v>
      </c>
      <c r="CG133" s="7">
        <f t="shared" si="99"/>
        <v>611712.32559424883</v>
      </c>
      <c r="CH133" s="7">
        <f t="shared" si="77"/>
        <v>616719.44577121781</v>
      </c>
    </row>
    <row r="134" spans="10:86" x14ac:dyDescent="0.3">
      <c r="J134">
        <v>129</v>
      </c>
      <c r="K134" s="160">
        <v>48761</v>
      </c>
      <c r="L134" s="7">
        <f t="shared" si="100"/>
        <v>629915.9524930279</v>
      </c>
      <c r="M134" s="7">
        <f t="shared" si="78"/>
        <v>5440.6727465368012</v>
      </c>
      <c r="N134" s="7">
        <f t="shared" ref="N134:N197" si="128">M134-P134</f>
        <v>1110.0005731472347</v>
      </c>
      <c r="O134" s="65">
        <f t="shared" si="79"/>
        <v>2.1145689079709797E-2</v>
      </c>
      <c r="P134" s="7">
        <f t="shared" ref="P134:P197" si="129">L134*($K$1/12)</f>
        <v>4330.6721733895665</v>
      </c>
      <c r="Q134" s="65">
        <f t="shared" ref="Q134:Q197" si="130">(P134/L134)*12</f>
        <v>8.249999999999999E-2</v>
      </c>
      <c r="R134" s="7">
        <f t="shared" si="80"/>
        <v>95394.048080118999</v>
      </c>
      <c r="S134" s="7">
        <f t="shared" si="101"/>
        <v>606452.73622312851</v>
      </c>
      <c r="T134" s="7">
        <f t="shared" ref="T134:T197" si="131">L134-N134</f>
        <v>628805.9519198807</v>
      </c>
      <c r="U134" s="7">
        <f t="shared" ref="U134:U197" si="132">R134+S134</f>
        <v>701846.78430324746</v>
      </c>
      <c r="W134">
        <v>129</v>
      </c>
      <c r="X134" s="160">
        <v>48761</v>
      </c>
      <c r="Y134" s="7">
        <f t="shared" si="102"/>
        <v>626469.67015649832</v>
      </c>
      <c r="Z134" s="7">
        <f t="shared" si="103"/>
        <v>5313.9230440344518</v>
      </c>
      <c r="AA134" s="7">
        <f t="shared" si="104"/>
        <v>1137.4585763244631</v>
      </c>
      <c r="AB134" s="65">
        <f t="shared" si="81"/>
        <v>2.1787970856568008E-2</v>
      </c>
      <c r="AC134" s="7">
        <f t="shared" si="82"/>
        <v>4176.4644677099886</v>
      </c>
      <c r="AD134" s="65">
        <f t="shared" si="83"/>
        <v>7.9999999999999988E-2</v>
      </c>
      <c r="AE134" s="7">
        <f t="shared" si="105"/>
        <v>98867.788419826073</v>
      </c>
      <c r="AF134" s="7">
        <f t="shared" si="106"/>
        <v>586628.28426061827</v>
      </c>
      <c r="AG134" s="7">
        <f t="shared" si="84"/>
        <v>625332.21158017381</v>
      </c>
      <c r="AH134" s="7">
        <f t="shared" ref="AH134:AH197" si="133">AE134+AF134</f>
        <v>685496.07268044434</v>
      </c>
      <c r="AJ134">
        <v>129</v>
      </c>
      <c r="AK134" s="160">
        <v>48761</v>
      </c>
      <c r="AL134" s="7">
        <f t="shared" si="107"/>
        <v>622926.93243121437</v>
      </c>
      <c r="AM134" s="7">
        <f t="shared" si="108"/>
        <v>5188.2574823386012</v>
      </c>
      <c r="AN134" s="7">
        <f t="shared" si="109"/>
        <v>1165.1877103870083</v>
      </c>
      <c r="AO134" s="65">
        <f t="shared" si="85"/>
        <v>2.2446055543100259E-2</v>
      </c>
      <c r="AP134" s="7">
        <f t="shared" si="86"/>
        <v>4023.0697719515929</v>
      </c>
      <c r="AQ134" s="65">
        <f t="shared" si="87"/>
        <v>7.7499999999999999E-2</v>
      </c>
      <c r="AR134" s="7">
        <f t="shared" si="110"/>
        <v>102438.25527917284</v>
      </c>
      <c r="AS134" s="7">
        <f t="shared" si="111"/>
        <v>566846.95994250674</v>
      </c>
      <c r="AT134" s="7">
        <f t="shared" si="88"/>
        <v>621761.74472082732</v>
      </c>
      <c r="AU134" s="7">
        <f t="shared" ref="AU134:AU197" si="134">AR134+AS134</f>
        <v>669285.21522167954</v>
      </c>
      <c r="AW134">
        <v>129</v>
      </c>
      <c r="AX134" s="160">
        <v>48761</v>
      </c>
      <c r="AY134" s="7">
        <f t="shared" si="112"/>
        <v>619286.91527922382</v>
      </c>
      <c r="AZ134" s="7">
        <f t="shared" si="113"/>
        <v>5063.7114709392154</v>
      </c>
      <c r="BA134" s="7">
        <f t="shared" si="114"/>
        <v>1193.1682504440669</v>
      </c>
      <c r="BB134" s="65">
        <f t="shared" si="89"/>
        <v>2.3120170396096776E-2</v>
      </c>
      <c r="BC134" s="7">
        <f t="shared" si="90"/>
        <v>3870.5432204951485</v>
      </c>
      <c r="BD134" s="65">
        <f t="shared" si="91"/>
        <v>7.4999999999999997E-2</v>
      </c>
      <c r="BE134" s="7">
        <f t="shared" si="115"/>
        <v>106106.25297122097</v>
      </c>
      <c r="BF134" s="7">
        <f t="shared" si="116"/>
        <v>547112.52677993779</v>
      </c>
      <c r="BG134" s="7">
        <f t="shared" si="92"/>
        <v>618093.7470287797</v>
      </c>
      <c r="BH134" s="7">
        <f t="shared" ref="BH134:BH197" si="135">BE134+BF134</f>
        <v>653218.77975115879</v>
      </c>
      <c r="BJ134">
        <v>129</v>
      </c>
      <c r="BK134" s="160">
        <v>48761</v>
      </c>
      <c r="BL134" s="7">
        <f t="shared" si="117"/>
        <v>615548.90912192047</v>
      </c>
      <c r="BM134" s="7">
        <f t="shared" si="118"/>
        <v>4940.32062016694</v>
      </c>
      <c r="BN134" s="7">
        <f t="shared" si="119"/>
        <v>1221.3792942220039</v>
      </c>
      <c r="BO134" s="65">
        <f t="shared" si="93"/>
        <v>2.381053936326781E-2</v>
      </c>
      <c r="BP134" s="7">
        <f t="shared" si="94"/>
        <v>3718.9413259449361</v>
      </c>
      <c r="BQ134" s="65">
        <f t="shared" si="95"/>
        <v>7.2499999999999995E-2</v>
      </c>
      <c r="BR134" s="7">
        <f t="shared" si="120"/>
        <v>109872.47017230109</v>
      </c>
      <c r="BS134" s="7">
        <f t="shared" si="121"/>
        <v>527428.88982923422</v>
      </c>
      <c r="BT134" s="7">
        <f t="shared" si="96"/>
        <v>614327.52982769848</v>
      </c>
      <c r="BU134" s="7">
        <f t="shared" ref="BU134:BU197" si="136">BR134+BS134</f>
        <v>637301.36000153527</v>
      </c>
      <c r="BW134">
        <v>129</v>
      </c>
      <c r="BX134" s="160">
        <v>48761</v>
      </c>
      <c r="BY134" s="7">
        <f t="shared" si="122"/>
        <v>611712.32559424883</v>
      </c>
      <c r="BZ134" s="7">
        <f t="shared" si="123"/>
        <v>4818.1206700876401</v>
      </c>
      <c r="CA134" s="7">
        <f t="shared" si="124"/>
        <v>1249.7987707878551</v>
      </c>
      <c r="CB134" s="65">
        <f t="shared" si="97"/>
        <v>2.4517382798989434E-2</v>
      </c>
      <c r="CC134" s="7">
        <f t="shared" si="98"/>
        <v>3568.3218992997849</v>
      </c>
      <c r="CD134" s="65">
        <f t="shared" si="125"/>
        <v>7.0000000000000007E-2</v>
      </c>
      <c r="CE134" s="7">
        <f t="shared" si="126"/>
        <v>113737.47317653993</v>
      </c>
      <c r="CF134" s="7">
        <f t="shared" si="127"/>
        <v>507800.09326476551</v>
      </c>
      <c r="CG134" s="7">
        <f t="shared" si="99"/>
        <v>610462.52682346094</v>
      </c>
      <c r="CH134" s="7">
        <f t="shared" ref="CH134:CH197" si="137">CE134+CF134</f>
        <v>621537.56644130545</v>
      </c>
    </row>
    <row r="135" spans="10:86" x14ac:dyDescent="0.3">
      <c r="J135">
        <v>130</v>
      </c>
      <c r="K135" s="160">
        <v>48792</v>
      </c>
      <c r="L135" s="7">
        <f t="shared" si="100"/>
        <v>628805.9519198807</v>
      </c>
      <c r="M135" s="7">
        <f t="shared" ref="M135:M198" si="138">$L$6/((($N$2)-1)/($N$1*$N$2))</f>
        <v>5440.6727465368012</v>
      </c>
      <c r="N135" s="7">
        <f t="shared" si="128"/>
        <v>1117.6318270876218</v>
      </c>
      <c r="O135" s="65">
        <f t="shared" ref="O135:O198" si="139">(N135/L135)*12</f>
        <v>2.1328649775185806E-2</v>
      </c>
      <c r="P135" s="7">
        <f t="shared" si="129"/>
        <v>4323.0409194491795</v>
      </c>
      <c r="Q135" s="65">
        <f t="shared" si="130"/>
        <v>8.249999999999999E-2</v>
      </c>
      <c r="R135" s="7">
        <f t="shared" ref="R135:R198" si="140">R134+N135</f>
        <v>96511.679907206621</v>
      </c>
      <c r="S135" s="7">
        <f t="shared" si="101"/>
        <v>610775.77714257769</v>
      </c>
      <c r="T135" s="7">
        <f t="shared" si="131"/>
        <v>627688.32009279309</v>
      </c>
      <c r="U135" s="7">
        <f t="shared" si="132"/>
        <v>707287.45704978425</v>
      </c>
      <c r="W135">
        <v>130</v>
      </c>
      <c r="X135" s="160">
        <v>48792</v>
      </c>
      <c r="Y135" s="7">
        <f t="shared" si="102"/>
        <v>625332.21158017381</v>
      </c>
      <c r="Z135" s="7">
        <f t="shared" si="103"/>
        <v>5313.9230440344518</v>
      </c>
      <c r="AA135" s="7">
        <f t="shared" si="104"/>
        <v>1145.0416334999591</v>
      </c>
      <c r="AB135" s="65">
        <f t="shared" ref="AB135:AB198" si="141">(AA135/Y135)*12</f>
        <v>2.1973119803437215E-2</v>
      </c>
      <c r="AC135" s="7">
        <f t="shared" ref="AC135:AC198" si="142">Y135*($X$1/12)</f>
        <v>4168.8814105344927</v>
      </c>
      <c r="AD135" s="65">
        <f t="shared" ref="AD135:AD198" si="143">(AC135/Y135)*12</f>
        <v>8.0000000000000016E-2</v>
      </c>
      <c r="AE135" s="7">
        <f t="shared" si="105"/>
        <v>100012.83005332603</v>
      </c>
      <c r="AF135" s="7">
        <f t="shared" si="106"/>
        <v>590797.16567115276</v>
      </c>
      <c r="AG135" s="7">
        <f t="shared" ref="AG135:AG198" si="144">Y135-AA135</f>
        <v>624187.16994667391</v>
      </c>
      <c r="AH135" s="7">
        <f t="shared" si="133"/>
        <v>690809.99572447874</v>
      </c>
      <c r="AJ135">
        <v>130</v>
      </c>
      <c r="AK135" s="160">
        <v>48792</v>
      </c>
      <c r="AL135" s="7">
        <f t="shared" si="107"/>
        <v>621761.74472082732</v>
      </c>
      <c r="AM135" s="7">
        <f t="shared" si="108"/>
        <v>5188.2574823386012</v>
      </c>
      <c r="AN135" s="7">
        <f t="shared" si="109"/>
        <v>1172.7128810165914</v>
      </c>
      <c r="AO135" s="65">
        <f t="shared" ref="AO135:AO198" si="145">(AN135/AL135)*12</f>
        <v>2.2633355447942059E-2</v>
      </c>
      <c r="AP135" s="7">
        <f t="shared" ref="AP135:AP198" si="146">AL135*($AK$1/12)</f>
        <v>4015.5446013220098</v>
      </c>
      <c r="AQ135" s="65">
        <f t="shared" ref="AQ135:AQ198" si="147">(AP135/AL135)*12</f>
        <v>7.7499999999999999E-2</v>
      </c>
      <c r="AR135" s="7">
        <f t="shared" si="110"/>
        <v>103610.96816018943</v>
      </c>
      <c r="AS135" s="7">
        <f t="shared" si="111"/>
        <v>570862.50454382878</v>
      </c>
      <c r="AT135" s="7">
        <f t="shared" ref="AT135:AT198" si="148">AL135-AN135</f>
        <v>620589.03183981078</v>
      </c>
      <c r="AU135" s="7">
        <f t="shared" si="134"/>
        <v>674473.47270401823</v>
      </c>
      <c r="AW135">
        <v>130</v>
      </c>
      <c r="AX135" s="160">
        <v>48792</v>
      </c>
      <c r="AY135" s="7">
        <f t="shared" si="112"/>
        <v>618093.7470287797</v>
      </c>
      <c r="AZ135" s="7">
        <f t="shared" si="113"/>
        <v>5063.7114709392154</v>
      </c>
      <c r="BA135" s="7">
        <f t="shared" si="114"/>
        <v>1200.6255520093428</v>
      </c>
      <c r="BB135" s="65">
        <f t="shared" ref="BB135:BB198" si="149">(BA135/AY135)*12</f>
        <v>2.3309581585916402E-2</v>
      </c>
      <c r="BC135" s="7">
        <f t="shared" ref="BC135:BC198" si="150">AY135*($AX$1/12)</f>
        <v>3863.0859189298726</v>
      </c>
      <c r="BD135" s="65">
        <f t="shared" ref="BD135:BD198" si="151">(BC135/AY135)*12</f>
        <v>7.4999999999999997E-2</v>
      </c>
      <c r="BE135" s="7">
        <f t="shared" si="115"/>
        <v>107306.87852323031</v>
      </c>
      <c r="BF135" s="7">
        <f t="shared" si="116"/>
        <v>550975.61269886768</v>
      </c>
      <c r="BG135" s="7">
        <f t="shared" ref="BG135:BG198" si="152">AY135-BA135</f>
        <v>616893.12147677038</v>
      </c>
      <c r="BH135" s="7">
        <f t="shared" si="135"/>
        <v>658282.491222098</v>
      </c>
      <c r="BJ135">
        <v>130</v>
      </c>
      <c r="BK135" s="160">
        <v>48792</v>
      </c>
      <c r="BL135" s="7">
        <f t="shared" si="117"/>
        <v>614327.52982769848</v>
      </c>
      <c r="BM135" s="7">
        <f t="shared" si="118"/>
        <v>4940.32062016694</v>
      </c>
      <c r="BN135" s="7">
        <f t="shared" si="119"/>
        <v>1228.7584607912618</v>
      </c>
      <c r="BO135" s="65">
        <f t="shared" ref="BO135:BO198" si="153">(BN135/BL135)*12</f>
        <v>2.400201979167485E-2</v>
      </c>
      <c r="BP135" s="7">
        <f t="shared" ref="BP135:BP198" si="154">BL135*($BK$1/12)</f>
        <v>3711.5621593756782</v>
      </c>
      <c r="BQ135" s="65">
        <f t="shared" ref="BQ135:BQ198" si="155">(BP135/BL135)*12</f>
        <v>7.2499999999999995E-2</v>
      </c>
      <c r="BR135" s="7">
        <f t="shared" si="120"/>
        <v>111101.22863309235</v>
      </c>
      <c r="BS135" s="7">
        <f t="shared" si="121"/>
        <v>531140.45198860986</v>
      </c>
      <c r="BT135" s="7">
        <f t="shared" ref="BT135:BT198" si="156">BL135-BN135</f>
        <v>613098.77136690717</v>
      </c>
      <c r="BU135" s="7">
        <f t="shared" si="136"/>
        <v>642241.68062170222</v>
      </c>
      <c r="BW135">
        <v>130</v>
      </c>
      <c r="BX135" s="160">
        <v>48792</v>
      </c>
      <c r="BY135" s="7">
        <f t="shared" si="122"/>
        <v>610462.52682346094</v>
      </c>
      <c r="BZ135" s="7">
        <f t="shared" si="123"/>
        <v>4818.1206700876401</v>
      </c>
      <c r="CA135" s="7">
        <f t="shared" si="124"/>
        <v>1257.0892636174513</v>
      </c>
      <c r="CB135" s="65">
        <f t="shared" ref="CB135:CB198" si="157">(CA135/BY135)*12</f>
        <v>2.4710888057133527E-2</v>
      </c>
      <c r="CC135" s="7">
        <f t="shared" ref="CC135:CC198" si="158">BY135*($BX$1/12)</f>
        <v>3561.0314064701888</v>
      </c>
      <c r="CD135" s="65">
        <f t="shared" si="125"/>
        <v>7.0000000000000007E-2</v>
      </c>
      <c r="CE135" s="7">
        <f t="shared" si="126"/>
        <v>114994.56244015739</v>
      </c>
      <c r="CF135" s="7">
        <f t="shared" si="127"/>
        <v>511361.12467123568</v>
      </c>
      <c r="CG135" s="7">
        <f t="shared" ref="CG135:CG198" si="159">BY135-CA135</f>
        <v>609205.43755984353</v>
      </c>
      <c r="CH135" s="7">
        <f t="shared" si="137"/>
        <v>626355.68711139308</v>
      </c>
    </row>
    <row r="136" spans="10:86" x14ac:dyDescent="0.3">
      <c r="J136">
        <v>131</v>
      </c>
      <c r="K136" s="160">
        <v>48823</v>
      </c>
      <c r="L136" s="7">
        <f t="shared" ref="L136:L199" si="160">T135</f>
        <v>627688.32009279309</v>
      </c>
      <c r="M136" s="7">
        <f t="shared" si="138"/>
        <v>5440.6727465368012</v>
      </c>
      <c r="N136" s="7">
        <f t="shared" si="128"/>
        <v>1125.3155458988485</v>
      </c>
      <c r="O136" s="65">
        <f t="shared" si="139"/>
        <v>2.1513522107261571E-2</v>
      </c>
      <c r="P136" s="7">
        <f t="shared" si="129"/>
        <v>4315.3572006379527</v>
      </c>
      <c r="Q136" s="65">
        <f t="shared" si="130"/>
        <v>8.2500000000000004E-2</v>
      </c>
      <c r="R136" s="7">
        <f t="shared" si="140"/>
        <v>97636.995453105468</v>
      </c>
      <c r="S136" s="7">
        <f t="shared" ref="S136:S199" si="161">S135+P136</f>
        <v>615091.13434321561</v>
      </c>
      <c r="T136" s="7">
        <f t="shared" si="131"/>
        <v>626563.00454689423</v>
      </c>
      <c r="U136" s="7">
        <f t="shared" si="132"/>
        <v>712728.12979632104</v>
      </c>
      <c r="W136">
        <v>131</v>
      </c>
      <c r="X136" s="160">
        <v>48823</v>
      </c>
      <c r="Y136" s="7">
        <f t="shared" ref="Y136:Y199" si="162">AG135</f>
        <v>624187.16994667391</v>
      </c>
      <c r="Z136" s="7">
        <f t="shared" ref="Z136:Z199" si="163">Z135</f>
        <v>5313.9230440344518</v>
      </c>
      <c r="AA136" s="7">
        <f t="shared" ref="AA136:AA199" si="164">Z136-AC136</f>
        <v>1152.6752443899586</v>
      </c>
      <c r="AB136" s="65">
        <f t="shared" si="141"/>
        <v>2.2160184634780655E-2</v>
      </c>
      <c r="AC136" s="7">
        <f t="shared" si="142"/>
        <v>4161.2477996444932</v>
      </c>
      <c r="AD136" s="65">
        <f t="shared" si="143"/>
        <v>0.08</v>
      </c>
      <c r="AE136" s="7">
        <f t="shared" ref="AE136:AE199" si="165">AE135+AA136</f>
        <v>101165.50529771599</v>
      </c>
      <c r="AF136" s="7">
        <f t="shared" ref="AF136:AF199" si="166">AF135+AC136</f>
        <v>594958.41347079724</v>
      </c>
      <c r="AG136" s="7">
        <f t="shared" si="144"/>
        <v>623034.49470228399</v>
      </c>
      <c r="AH136" s="7">
        <f t="shared" si="133"/>
        <v>696123.91876851325</v>
      </c>
      <c r="AJ136">
        <v>131</v>
      </c>
      <c r="AK136" s="160">
        <v>48823</v>
      </c>
      <c r="AL136" s="7">
        <f t="shared" ref="AL136:AL199" si="167">AT135</f>
        <v>620589.03183981078</v>
      </c>
      <c r="AM136" s="7">
        <f t="shared" ref="AM136:AM199" si="168">AM135</f>
        <v>5188.2574823386012</v>
      </c>
      <c r="AN136" s="7">
        <f t="shared" ref="AN136:AN199" si="169">AM136-AP136</f>
        <v>1180.2866517064899</v>
      </c>
      <c r="AO136" s="65">
        <f t="shared" si="145"/>
        <v>2.2822575156522924E-2</v>
      </c>
      <c r="AP136" s="7">
        <f t="shared" si="146"/>
        <v>4007.9708306321113</v>
      </c>
      <c r="AQ136" s="65">
        <f t="shared" si="147"/>
        <v>7.7499999999999999E-2</v>
      </c>
      <c r="AR136" s="7">
        <f t="shared" ref="AR136:AR199" si="170">AR135+AN136</f>
        <v>104791.25481189591</v>
      </c>
      <c r="AS136" s="7">
        <f t="shared" ref="AS136:AS199" si="171">AS135+AP136</f>
        <v>574870.47537446092</v>
      </c>
      <c r="AT136" s="7">
        <f t="shared" si="148"/>
        <v>619408.74518810434</v>
      </c>
      <c r="AU136" s="7">
        <f t="shared" si="134"/>
        <v>679661.73018635681</v>
      </c>
      <c r="AW136">
        <v>131</v>
      </c>
      <c r="AX136" s="160">
        <v>48823</v>
      </c>
      <c r="AY136" s="7">
        <f t="shared" ref="AY136:AY199" si="172">BG135</f>
        <v>616893.12147677038</v>
      </c>
      <c r="AZ136" s="7">
        <f t="shared" ref="AZ136:AZ199" si="173">AZ135</f>
        <v>5063.7114709392154</v>
      </c>
      <c r="BA136" s="7">
        <f t="shared" ref="BA136:BA199" si="174">AZ136-BC136</f>
        <v>1208.1294617094009</v>
      </c>
      <c r="BB136" s="65">
        <f t="shared" si="149"/>
        <v>2.3500916181083936E-2</v>
      </c>
      <c r="BC136" s="7">
        <f t="shared" si="150"/>
        <v>3855.5820092298145</v>
      </c>
      <c r="BD136" s="65">
        <f t="shared" si="151"/>
        <v>7.4999999999999997E-2</v>
      </c>
      <c r="BE136" s="7">
        <f t="shared" ref="BE136:BE199" si="175">BE135+BA136</f>
        <v>108515.0079849397</v>
      </c>
      <c r="BF136" s="7">
        <f t="shared" ref="BF136:BF199" si="176">BF135+BC136</f>
        <v>554831.19470809749</v>
      </c>
      <c r="BG136" s="7">
        <f t="shared" si="152"/>
        <v>615684.99201506097</v>
      </c>
      <c r="BH136" s="7">
        <f t="shared" si="135"/>
        <v>663346.20269303722</v>
      </c>
      <c r="BJ136">
        <v>131</v>
      </c>
      <c r="BK136" s="160">
        <v>48823</v>
      </c>
      <c r="BL136" s="7">
        <f t="shared" ref="BL136:BL199" si="177">BT135</f>
        <v>613098.77136690717</v>
      </c>
      <c r="BM136" s="7">
        <f t="shared" ref="BM136:BM199" si="178">BM135</f>
        <v>4940.32062016694</v>
      </c>
      <c r="BN136" s="7">
        <f t="shared" ref="BN136:BN199" si="179">BM136-BP136</f>
        <v>1236.1822098252092</v>
      </c>
      <c r="BO136" s="65">
        <f t="shared" si="153"/>
        <v>2.4195426920901521E-2</v>
      </c>
      <c r="BP136" s="7">
        <f t="shared" si="154"/>
        <v>3704.1384103417308</v>
      </c>
      <c r="BQ136" s="65">
        <f t="shared" si="155"/>
        <v>7.2499999999999995E-2</v>
      </c>
      <c r="BR136" s="7">
        <f t="shared" ref="BR136:BR199" si="180">BR135+BN136</f>
        <v>112337.41084291757</v>
      </c>
      <c r="BS136" s="7">
        <f t="shared" ref="BS136:BS199" si="181">BS135+BP136</f>
        <v>534844.59039895155</v>
      </c>
      <c r="BT136" s="7">
        <f t="shared" si="156"/>
        <v>611862.58915708191</v>
      </c>
      <c r="BU136" s="7">
        <f t="shared" si="136"/>
        <v>647182.00124186906</v>
      </c>
      <c r="BW136">
        <v>131</v>
      </c>
      <c r="BX136" s="160">
        <v>48823</v>
      </c>
      <c r="BY136" s="7">
        <f t="shared" ref="BY136:BY199" si="182">CG135</f>
        <v>609205.43755984353</v>
      </c>
      <c r="BZ136" s="7">
        <f t="shared" ref="BZ136:BZ199" si="183">BZ135</f>
        <v>4818.1206700876401</v>
      </c>
      <c r="CA136" s="7">
        <f t="shared" ref="CA136:CA199" si="184">BZ136-CC136</f>
        <v>1264.4222843218859</v>
      </c>
      <c r="CB136" s="65">
        <f t="shared" si="157"/>
        <v>2.4906323017466744E-2</v>
      </c>
      <c r="CC136" s="7">
        <f t="shared" si="158"/>
        <v>3553.6983857657542</v>
      </c>
      <c r="CD136" s="65">
        <f t="shared" ref="CD136:CD199" si="185">(CC136/BY136)*12</f>
        <v>7.0000000000000007E-2</v>
      </c>
      <c r="CE136" s="7">
        <f t="shared" ref="CE136:CE199" si="186">CE135+CA136</f>
        <v>116258.98472447928</v>
      </c>
      <c r="CF136" s="7">
        <f t="shared" ref="CF136:CF199" si="187">CF135+CC136</f>
        <v>514914.82305700146</v>
      </c>
      <c r="CG136" s="7">
        <f t="shared" si="159"/>
        <v>607941.01527552167</v>
      </c>
      <c r="CH136" s="7">
        <f t="shared" si="137"/>
        <v>631173.80778148072</v>
      </c>
    </row>
    <row r="137" spans="10:86" x14ac:dyDescent="0.3">
      <c r="J137">
        <v>132</v>
      </c>
      <c r="K137" s="160">
        <v>48853</v>
      </c>
      <c r="L137" s="7">
        <f t="shared" si="160"/>
        <v>626563.00454689423</v>
      </c>
      <c r="M137" s="7">
        <f t="shared" si="138"/>
        <v>5440.6727465368012</v>
      </c>
      <c r="N137" s="7">
        <f t="shared" si="128"/>
        <v>1133.0520902769031</v>
      </c>
      <c r="O137" s="65">
        <f t="shared" si="139"/>
        <v>2.1700331785716238E-2</v>
      </c>
      <c r="P137" s="7">
        <f t="shared" si="129"/>
        <v>4307.6206562598982</v>
      </c>
      <c r="Q137" s="65">
        <f t="shared" si="130"/>
        <v>8.2500000000000018E-2</v>
      </c>
      <c r="R137" s="7">
        <f t="shared" si="140"/>
        <v>98770.047543382374</v>
      </c>
      <c r="S137" s="7">
        <f t="shared" si="161"/>
        <v>619398.75499947555</v>
      </c>
      <c r="T137" s="7">
        <f t="shared" si="131"/>
        <v>625429.95245661738</v>
      </c>
      <c r="U137" s="7">
        <f t="shared" si="132"/>
        <v>718168.80254285794</v>
      </c>
      <c r="W137">
        <v>132</v>
      </c>
      <c r="X137" s="160">
        <v>48853</v>
      </c>
      <c r="Y137" s="7">
        <f t="shared" si="162"/>
        <v>623034.49470228399</v>
      </c>
      <c r="Z137" s="7">
        <f t="shared" si="163"/>
        <v>5313.9230440344518</v>
      </c>
      <c r="AA137" s="7">
        <f t="shared" si="164"/>
        <v>1160.359746019225</v>
      </c>
      <c r="AB137" s="65">
        <f t="shared" si="141"/>
        <v>2.2349191049019543E-2</v>
      </c>
      <c r="AC137" s="7">
        <f t="shared" si="142"/>
        <v>4153.5632980152268</v>
      </c>
      <c r="AD137" s="65">
        <f t="shared" si="143"/>
        <v>0.08</v>
      </c>
      <c r="AE137" s="7">
        <f t="shared" si="165"/>
        <v>102325.86504373522</v>
      </c>
      <c r="AF137" s="7">
        <f t="shared" si="166"/>
        <v>599111.97676881251</v>
      </c>
      <c r="AG137" s="7">
        <f t="shared" si="144"/>
        <v>621874.13495626475</v>
      </c>
      <c r="AH137" s="7">
        <f t="shared" si="133"/>
        <v>701437.84181254776</v>
      </c>
      <c r="AJ137">
        <v>132</v>
      </c>
      <c r="AK137" s="160">
        <v>48853</v>
      </c>
      <c r="AL137" s="7">
        <f t="shared" si="167"/>
        <v>619408.74518810434</v>
      </c>
      <c r="AM137" s="7">
        <f t="shared" si="168"/>
        <v>5188.2574823386012</v>
      </c>
      <c r="AN137" s="7">
        <f t="shared" si="169"/>
        <v>1187.909336332094</v>
      </c>
      <c r="AO137" s="65">
        <f t="shared" si="145"/>
        <v>2.3013740355984389E-2</v>
      </c>
      <c r="AP137" s="7">
        <f t="shared" si="146"/>
        <v>4000.3481460065072</v>
      </c>
      <c r="AQ137" s="65">
        <f t="shared" si="147"/>
        <v>7.7499999999999999E-2</v>
      </c>
      <c r="AR137" s="7">
        <f t="shared" si="170"/>
        <v>105979.16414822801</v>
      </c>
      <c r="AS137" s="7">
        <f t="shared" si="171"/>
        <v>578870.82352046738</v>
      </c>
      <c r="AT137" s="7">
        <f t="shared" si="148"/>
        <v>618220.83585177222</v>
      </c>
      <c r="AU137" s="7">
        <f t="shared" si="134"/>
        <v>684849.98766869539</v>
      </c>
      <c r="AW137">
        <v>132</v>
      </c>
      <c r="AX137" s="160">
        <v>48853</v>
      </c>
      <c r="AY137" s="7">
        <f t="shared" si="172"/>
        <v>615684.99201506097</v>
      </c>
      <c r="AZ137" s="7">
        <f t="shared" si="173"/>
        <v>5063.7114709392154</v>
      </c>
      <c r="BA137" s="7">
        <f t="shared" si="174"/>
        <v>1215.6802708450846</v>
      </c>
      <c r="BB137" s="65">
        <f t="shared" si="149"/>
        <v>2.369419985761835E-2</v>
      </c>
      <c r="BC137" s="7">
        <f t="shared" si="150"/>
        <v>3848.0312000941308</v>
      </c>
      <c r="BD137" s="65">
        <f t="shared" si="151"/>
        <v>7.4999999999999997E-2</v>
      </c>
      <c r="BE137" s="7">
        <f t="shared" si="175"/>
        <v>109730.68825578479</v>
      </c>
      <c r="BF137" s="7">
        <f t="shared" si="176"/>
        <v>558679.22590819164</v>
      </c>
      <c r="BG137" s="7">
        <f t="shared" si="152"/>
        <v>614469.3117442159</v>
      </c>
      <c r="BH137" s="7">
        <f t="shared" si="135"/>
        <v>668409.91416397644</v>
      </c>
      <c r="BJ137">
        <v>132</v>
      </c>
      <c r="BK137" s="160">
        <v>48853</v>
      </c>
      <c r="BL137" s="7">
        <f t="shared" si="177"/>
        <v>611862.58915708191</v>
      </c>
      <c r="BM137" s="7">
        <f t="shared" si="178"/>
        <v>4940.32062016694</v>
      </c>
      <c r="BN137" s="7">
        <f t="shared" si="179"/>
        <v>1243.6508106762367</v>
      </c>
      <c r="BO137" s="65">
        <f t="shared" si="153"/>
        <v>2.4390786416071418E-2</v>
      </c>
      <c r="BP137" s="7">
        <f t="shared" si="154"/>
        <v>3696.6698094907033</v>
      </c>
      <c r="BQ137" s="65">
        <f t="shared" si="155"/>
        <v>7.2499999999999995E-2</v>
      </c>
      <c r="BR137" s="7">
        <f t="shared" si="180"/>
        <v>113581.0616535938</v>
      </c>
      <c r="BS137" s="7">
        <f t="shared" si="181"/>
        <v>538541.26020844223</v>
      </c>
      <c r="BT137" s="7">
        <f t="shared" si="156"/>
        <v>610618.93834640563</v>
      </c>
      <c r="BU137" s="7">
        <f t="shared" si="136"/>
        <v>652122.32186203601</v>
      </c>
      <c r="BW137">
        <v>132</v>
      </c>
      <c r="BX137" s="160">
        <v>48853</v>
      </c>
      <c r="BY137" s="7">
        <f t="shared" si="182"/>
        <v>607941.01527552167</v>
      </c>
      <c r="BZ137" s="7">
        <f t="shared" si="183"/>
        <v>4818.1206700876401</v>
      </c>
      <c r="CA137" s="7">
        <f t="shared" si="184"/>
        <v>1271.7980809804303</v>
      </c>
      <c r="CB137" s="65">
        <f t="shared" si="157"/>
        <v>2.5103713334505895E-2</v>
      </c>
      <c r="CC137" s="7">
        <f t="shared" si="158"/>
        <v>3546.3225891072098</v>
      </c>
      <c r="CD137" s="65">
        <f t="shared" si="185"/>
        <v>7.0000000000000007E-2</v>
      </c>
      <c r="CE137" s="7">
        <f t="shared" si="186"/>
        <v>117530.7828054597</v>
      </c>
      <c r="CF137" s="7">
        <f t="shared" si="187"/>
        <v>518461.14564610866</v>
      </c>
      <c r="CG137" s="7">
        <f t="shared" si="159"/>
        <v>606669.21719454124</v>
      </c>
      <c r="CH137" s="7">
        <f t="shared" si="137"/>
        <v>635991.92845156835</v>
      </c>
    </row>
    <row r="138" spans="10:86" x14ac:dyDescent="0.3">
      <c r="J138">
        <v>133</v>
      </c>
      <c r="K138" s="160">
        <v>48884</v>
      </c>
      <c r="L138" s="7">
        <f t="shared" si="160"/>
        <v>625429.95245661738</v>
      </c>
      <c r="M138" s="7">
        <f t="shared" si="138"/>
        <v>5440.6727465368012</v>
      </c>
      <c r="N138" s="7">
        <f t="shared" si="128"/>
        <v>1140.8418233975572</v>
      </c>
      <c r="O138" s="65">
        <f t="shared" si="139"/>
        <v>2.1889104970105017E-2</v>
      </c>
      <c r="P138" s="7">
        <f t="shared" si="129"/>
        <v>4299.8309231392441</v>
      </c>
      <c r="Q138" s="65">
        <f t="shared" si="130"/>
        <v>8.249999999999999E-2</v>
      </c>
      <c r="R138" s="7">
        <f t="shared" si="140"/>
        <v>99910.889366779928</v>
      </c>
      <c r="S138" s="7">
        <f t="shared" si="161"/>
        <v>623698.58592261479</v>
      </c>
      <c r="T138" s="7">
        <f t="shared" si="131"/>
        <v>624289.11063321983</v>
      </c>
      <c r="U138" s="7">
        <f t="shared" si="132"/>
        <v>723609.47528939473</v>
      </c>
      <c r="W138">
        <v>133</v>
      </c>
      <c r="X138" s="160">
        <v>48884</v>
      </c>
      <c r="Y138" s="7">
        <f t="shared" si="162"/>
        <v>621874.13495626475</v>
      </c>
      <c r="Z138" s="7">
        <f t="shared" si="163"/>
        <v>5313.9230440344518</v>
      </c>
      <c r="AA138" s="7">
        <f t="shared" si="164"/>
        <v>1168.0954776593535</v>
      </c>
      <c r="AB138" s="65">
        <f t="shared" si="141"/>
        <v>2.2540165194196476E-2</v>
      </c>
      <c r="AC138" s="7">
        <f t="shared" si="142"/>
        <v>4145.8275663750983</v>
      </c>
      <c r="AD138" s="65">
        <f t="shared" si="143"/>
        <v>7.9999999999999988E-2</v>
      </c>
      <c r="AE138" s="7">
        <f t="shared" si="165"/>
        <v>103493.96052139458</v>
      </c>
      <c r="AF138" s="7">
        <f t="shared" si="166"/>
        <v>603257.80433518765</v>
      </c>
      <c r="AG138" s="7">
        <f t="shared" si="144"/>
        <v>620706.03947860538</v>
      </c>
      <c r="AH138" s="7">
        <f t="shared" si="133"/>
        <v>706751.76485658227</v>
      </c>
      <c r="AJ138">
        <v>133</v>
      </c>
      <c r="AK138" s="160">
        <v>48884</v>
      </c>
      <c r="AL138" s="7">
        <f t="shared" si="167"/>
        <v>618220.83585177222</v>
      </c>
      <c r="AM138" s="7">
        <f t="shared" si="168"/>
        <v>5188.2574823386012</v>
      </c>
      <c r="AN138" s="7">
        <f t="shared" si="169"/>
        <v>1195.5812507959058</v>
      </c>
      <c r="AO138" s="65">
        <f t="shared" si="145"/>
        <v>2.3206877182946926E-2</v>
      </c>
      <c r="AP138" s="7">
        <f t="shared" si="146"/>
        <v>3992.6762315426954</v>
      </c>
      <c r="AQ138" s="65">
        <f t="shared" si="147"/>
        <v>7.7499999999999999E-2</v>
      </c>
      <c r="AR138" s="7">
        <f t="shared" si="170"/>
        <v>107174.74539902392</v>
      </c>
      <c r="AS138" s="7">
        <f t="shared" si="171"/>
        <v>582863.4997520101</v>
      </c>
      <c r="AT138" s="7">
        <f t="shared" si="148"/>
        <v>617025.25460097636</v>
      </c>
      <c r="AU138" s="7">
        <f t="shared" si="134"/>
        <v>690038.24515103397</v>
      </c>
      <c r="AW138">
        <v>133</v>
      </c>
      <c r="AX138" s="160">
        <v>48884</v>
      </c>
      <c r="AY138" s="7">
        <f t="shared" si="172"/>
        <v>614469.3117442159</v>
      </c>
      <c r="AZ138" s="7">
        <f t="shared" si="173"/>
        <v>5063.7114709392154</v>
      </c>
      <c r="BA138" s="7">
        <f t="shared" si="174"/>
        <v>1223.2782725378665</v>
      </c>
      <c r="BB138" s="65">
        <f t="shared" si="149"/>
        <v>2.3889458740886549E-2</v>
      </c>
      <c r="BC138" s="7">
        <f t="shared" si="150"/>
        <v>3840.4331984013488</v>
      </c>
      <c r="BD138" s="65">
        <f t="shared" si="151"/>
        <v>7.4999999999999997E-2</v>
      </c>
      <c r="BE138" s="7">
        <f t="shared" si="175"/>
        <v>110953.96652832265</v>
      </c>
      <c r="BF138" s="7">
        <f t="shared" si="176"/>
        <v>562519.659106593</v>
      </c>
      <c r="BG138" s="7">
        <f t="shared" si="152"/>
        <v>613246.03347167803</v>
      </c>
      <c r="BH138" s="7">
        <f t="shared" si="135"/>
        <v>673473.62563491566</v>
      </c>
      <c r="BJ138">
        <v>133</v>
      </c>
      <c r="BK138" s="160">
        <v>48884</v>
      </c>
      <c r="BL138" s="7">
        <f t="shared" si="177"/>
        <v>610618.93834640563</v>
      </c>
      <c r="BM138" s="7">
        <f t="shared" si="178"/>
        <v>4940.32062016694</v>
      </c>
      <c r="BN138" s="7">
        <f t="shared" si="179"/>
        <v>1251.1645343240725</v>
      </c>
      <c r="BO138" s="65">
        <f t="shared" si="153"/>
        <v>2.4588124391535668E-2</v>
      </c>
      <c r="BP138" s="7">
        <f t="shared" si="154"/>
        <v>3689.1560858428675</v>
      </c>
      <c r="BQ138" s="65">
        <f t="shared" si="155"/>
        <v>7.2499999999999995E-2</v>
      </c>
      <c r="BR138" s="7">
        <f t="shared" si="180"/>
        <v>114832.22618791787</v>
      </c>
      <c r="BS138" s="7">
        <f t="shared" si="181"/>
        <v>542230.4162942851</v>
      </c>
      <c r="BT138" s="7">
        <f t="shared" si="156"/>
        <v>609367.77381208155</v>
      </c>
      <c r="BU138" s="7">
        <f t="shared" si="136"/>
        <v>657062.64248220297</v>
      </c>
      <c r="BW138">
        <v>133</v>
      </c>
      <c r="BX138" s="160">
        <v>48884</v>
      </c>
      <c r="BY138" s="7">
        <f t="shared" si="182"/>
        <v>606669.21719454124</v>
      </c>
      <c r="BZ138" s="7">
        <f t="shared" si="183"/>
        <v>4818.1206700876401</v>
      </c>
      <c r="CA138" s="7">
        <f t="shared" si="184"/>
        <v>1279.2169031194826</v>
      </c>
      <c r="CB138" s="65">
        <f t="shared" si="157"/>
        <v>2.5303085111884453E-2</v>
      </c>
      <c r="CC138" s="7">
        <f t="shared" si="158"/>
        <v>3538.9037669681575</v>
      </c>
      <c r="CD138" s="65">
        <f t="shared" si="185"/>
        <v>7.0000000000000007E-2</v>
      </c>
      <c r="CE138" s="7">
        <f t="shared" si="186"/>
        <v>118809.99970857918</v>
      </c>
      <c r="CF138" s="7">
        <f t="shared" si="187"/>
        <v>522000.04941307683</v>
      </c>
      <c r="CG138" s="7">
        <f t="shared" si="159"/>
        <v>605390.00029142178</v>
      </c>
      <c r="CH138" s="7">
        <f t="shared" si="137"/>
        <v>640810.04912165599</v>
      </c>
    </row>
    <row r="139" spans="10:86" x14ac:dyDescent="0.3">
      <c r="J139">
        <v>134</v>
      </c>
      <c r="K139" s="160">
        <v>48914</v>
      </c>
      <c r="L139" s="7">
        <f t="shared" si="160"/>
        <v>624289.11063321983</v>
      </c>
      <c r="M139" s="7">
        <f t="shared" si="138"/>
        <v>5440.6727465368012</v>
      </c>
      <c r="N139" s="7">
        <f t="shared" si="128"/>
        <v>1148.6851109334148</v>
      </c>
      <c r="O139" s="65">
        <f t="shared" si="139"/>
        <v>2.2079868279649417E-2</v>
      </c>
      <c r="P139" s="7">
        <f t="shared" si="129"/>
        <v>4291.9876356033865</v>
      </c>
      <c r="Q139" s="65">
        <f t="shared" si="130"/>
        <v>8.2500000000000004E-2</v>
      </c>
      <c r="R139" s="7">
        <f t="shared" si="140"/>
        <v>101059.57447771334</v>
      </c>
      <c r="S139" s="7">
        <f t="shared" si="161"/>
        <v>627990.5735582182</v>
      </c>
      <c r="T139" s="7">
        <f t="shared" si="131"/>
        <v>623140.42552228644</v>
      </c>
      <c r="U139" s="7">
        <f t="shared" si="132"/>
        <v>729050.14803593152</v>
      </c>
      <c r="W139">
        <v>134</v>
      </c>
      <c r="X139" s="160">
        <v>48914</v>
      </c>
      <c r="Y139" s="7">
        <f t="shared" si="162"/>
        <v>620706.03947860538</v>
      </c>
      <c r="Z139" s="7">
        <f t="shared" si="163"/>
        <v>5313.9230440344518</v>
      </c>
      <c r="AA139" s="7">
        <f t="shared" si="164"/>
        <v>1175.8827808437491</v>
      </c>
      <c r="AB139" s="65">
        <f t="shared" si="141"/>
        <v>2.2733133677864521E-2</v>
      </c>
      <c r="AC139" s="7">
        <f t="shared" si="142"/>
        <v>4138.0402631907027</v>
      </c>
      <c r="AD139" s="65">
        <f t="shared" si="143"/>
        <v>0.08</v>
      </c>
      <c r="AE139" s="7">
        <f t="shared" si="165"/>
        <v>104669.84330223833</v>
      </c>
      <c r="AF139" s="7">
        <f t="shared" si="166"/>
        <v>607395.8445983784</v>
      </c>
      <c r="AG139" s="7">
        <f t="shared" si="144"/>
        <v>619530.15669776162</v>
      </c>
      <c r="AH139" s="7">
        <f t="shared" si="133"/>
        <v>712065.68790061679</v>
      </c>
      <c r="AJ139">
        <v>134</v>
      </c>
      <c r="AK139" s="160">
        <v>48914</v>
      </c>
      <c r="AL139" s="7">
        <f t="shared" si="167"/>
        <v>617025.25460097636</v>
      </c>
      <c r="AM139" s="7">
        <f t="shared" si="168"/>
        <v>5188.2574823386012</v>
      </c>
      <c r="AN139" s="7">
        <f t="shared" si="169"/>
        <v>1203.302713040629</v>
      </c>
      <c r="AO139" s="65">
        <f t="shared" si="145"/>
        <v>2.3402012233397974E-2</v>
      </c>
      <c r="AP139" s="7">
        <f t="shared" si="146"/>
        <v>3984.9547692979722</v>
      </c>
      <c r="AQ139" s="65">
        <f t="shared" si="147"/>
        <v>7.7499999999999999E-2</v>
      </c>
      <c r="AR139" s="7">
        <f t="shared" si="170"/>
        <v>108378.04811206454</v>
      </c>
      <c r="AS139" s="7">
        <f t="shared" si="171"/>
        <v>586848.45452130807</v>
      </c>
      <c r="AT139" s="7">
        <f t="shared" si="148"/>
        <v>615821.95188793575</v>
      </c>
      <c r="AU139" s="7">
        <f t="shared" si="134"/>
        <v>695226.50263337255</v>
      </c>
      <c r="AW139">
        <v>134</v>
      </c>
      <c r="AX139" s="160">
        <v>48914</v>
      </c>
      <c r="AY139" s="7">
        <f t="shared" si="172"/>
        <v>613246.03347167803</v>
      </c>
      <c r="AZ139" s="7">
        <f t="shared" si="173"/>
        <v>5063.7114709392154</v>
      </c>
      <c r="BA139" s="7">
        <f t="shared" si="174"/>
        <v>1230.9237617412282</v>
      </c>
      <c r="BB139" s="65">
        <f t="shared" si="149"/>
        <v>2.4086719415490392E-2</v>
      </c>
      <c r="BC139" s="7">
        <f t="shared" si="150"/>
        <v>3832.7877091979872</v>
      </c>
      <c r="BD139" s="65">
        <f t="shared" si="151"/>
        <v>7.4999999999999997E-2</v>
      </c>
      <c r="BE139" s="7">
        <f t="shared" si="175"/>
        <v>112184.89029006388</v>
      </c>
      <c r="BF139" s="7">
        <f t="shared" si="176"/>
        <v>566352.44681579096</v>
      </c>
      <c r="BG139" s="7">
        <f t="shared" si="152"/>
        <v>612015.10970993678</v>
      </c>
      <c r="BH139" s="7">
        <f t="shared" si="135"/>
        <v>678537.33710585488</v>
      </c>
      <c r="BJ139">
        <v>134</v>
      </c>
      <c r="BK139" s="160">
        <v>48914</v>
      </c>
      <c r="BL139" s="7">
        <f t="shared" si="177"/>
        <v>609367.77381208155</v>
      </c>
      <c r="BM139" s="7">
        <f t="shared" si="178"/>
        <v>4940.32062016694</v>
      </c>
      <c r="BN139" s="7">
        <f t="shared" si="179"/>
        <v>1258.7236533856139</v>
      </c>
      <c r="BO139" s="65">
        <f t="shared" si="153"/>
        <v>2.4787467420758928E-2</v>
      </c>
      <c r="BP139" s="7">
        <f t="shared" si="154"/>
        <v>3681.596966781326</v>
      </c>
      <c r="BQ139" s="65">
        <f t="shared" si="155"/>
        <v>7.2499999999999995E-2</v>
      </c>
      <c r="BR139" s="7">
        <f t="shared" si="180"/>
        <v>116090.94984130349</v>
      </c>
      <c r="BS139" s="7">
        <f t="shared" si="181"/>
        <v>545912.0132610664</v>
      </c>
      <c r="BT139" s="7">
        <f t="shared" si="156"/>
        <v>608109.0501586959</v>
      </c>
      <c r="BU139" s="7">
        <f t="shared" si="136"/>
        <v>662002.96310236992</v>
      </c>
      <c r="BW139">
        <v>134</v>
      </c>
      <c r="BX139" s="160">
        <v>48914</v>
      </c>
      <c r="BY139" s="7">
        <f t="shared" si="182"/>
        <v>605390.00029142178</v>
      </c>
      <c r="BZ139" s="7">
        <f t="shared" si="183"/>
        <v>4818.1206700876401</v>
      </c>
      <c r="CA139" s="7">
        <f t="shared" si="184"/>
        <v>1286.6790017210128</v>
      </c>
      <c r="CB139" s="65">
        <f t="shared" si="157"/>
        <v>2.5504464912237727E-2</v>
      </c>
      <c r="CC139" s="7">
        <f t="shared" si="158"/>
        <v>3531.4416683666273</v>
      </c>
      <c r="CD139" s="65">
        <f t="shared" si="185"/>
        <v>7.0000000000000007E-2</v>
      </c>
      <c r="CE139" s="7">
        <f t="shared" si="186"/>
        <v>120096.6787103002</v>
      </c>
      <c r="CF139" s="7">
        <f t="shared" si="187"/>
        <v>525531.4910814435</v>
      </c>
      <c r="CG139" s="7">
        <f t="shared" si="159"/>
        <v>604103.32128970081</v>
      </c>
      <c r="CH139" s="7">
        <f t="shared" si="137"/>
        <v>645628.16979174374</v>
      </c>
    </row>
    <row r="140" spans="10:86" x14ac:dyDescent="0.3">
      <c r="J140">
        <v>135</v>
      </c>
      <c r="K140" s="160">
        <v>48945</v>
      </c>
      <c r="L140" s="7">
        <f t="shared" si="160"/>
        <v>623140.42552228644</v>
      </c>
      <c r="M140" s="7">
        <f t="shared" si="138"/>
        <v>5440.6727465368012</v>
      </c>
      <c r="N140" s="7">
        <f t="shared" si="128"/>
        <v>1156.5823210710823</v>
      </c>
      <c r="O140" s="65">
        <f t="shared" si="139"/>
        <v>2.2272648803390159E-2</v>
      </c>
      <c r="P140" s="7">
        <f t="shared" si="129"/>
        <v>4284.0904254657189</v>
      </c>
      <c r="Q140" s="65">
        <f t="shared" si="130"/>
        <v>8.249999999999999E-2</v>
      </c>
      <c r="R140" s="7">
        <f t="shared" si="140"/>
        <v>102216.15679878442</v>
      </c>
      <c r="S140" s="7">
        <f t="shared" si="161"/>
        <v>632274.66398368392</v>
      </c>
      <c r="T140" s="7">
        <f t="shared" si="131"/>
        <v>621983.84320121538</v>
      </c>
      <c r="U140" s="7">
        <f t="shared" si="132"/>
        <v>734490.8207824683</v>
      </c>
      <c r="W140">
        <v>135</v>
      </c>
      <c r="X140" s="160">
        <v>48945</v>
      </c>
      <c r="Y140" s="7">
        <f t="shared" si="162"/>
        <v>619530.15669776162</v>
      </c>
      <c r="Z140" s="7">
        <f t="shared" si="163"/>
        <v>5313.9230440344518</v>
      </c>
      <c r="AA140" s="7">
        <f t="shared" si="164"/>
        <v>1183.7219993827075</v>
      </c>
      <c r="AB140" s="65">
        <f t="shared" si="141"/>
        <v>2.2928123577238953E-2</v>
      </c>
      <c r="AC140" s="7">
        <f t="shared" si="142"/>
        <v>4130.2010446517443</v>
      </c>
      <c r="AD140" s="65">
        <f t="shared" si="143"/>
        <v>0.08</v>
      </c>
      <c r="AE140" s="7">
        <f t="shared" si="165"/>
        <v>105853.56530162103</v>
      </c>
      <c r="AF140" s="7">
        <f t="shared" si="166"/>
        <v>611526.0456430302</v>
      </c>
      <c r="AG140" s="7">
        <f t="shared" si="144"/>
        <v>618346.4346983789</v>
      </c>
      <c r="AH140" s="7">
        <f t="shared" si="133"/>
        <v>717379.61094465118</v>
      </c>
      <c r="AJ140">
        <v>135</v>
      </c>
      <c r="AK140" s="160">
        <v>48945</v>
      </c>
      <c r="AL140" s="7">
        <f t="shared" si="167"/>
        <v>615821.95188793575</v>
      </c>
      <c r="AM140" s="7">
        <f t="shared" si="168"/>
        <v>5188.2574823386012</v>
      </c>
      <c r="AN140" s="7">
        <f t="shared" si="169"/>
        <v>1211.0740430623496</v>
      </c>
      <c r="AO140" s="65">
        <f t="shared" si="145"/>
        <v>2.3599172572842643E-2</v>
      </c>
      <c r="AP140" s="7">
        <f t="shared" si="146"/>
        <v>3977.1834392762516</v>
      </c>
      <c r="AQ140" s="65">
        <f t="shared" si="147"/>
        <v>7.7499999999999999E-2</v>
      </c>
      <c r="AR140" s="7">
        <f t="shared" si="170"/>
        <v>109589.1221551269</v>
      </c>
      <c r="AS140" s="7">
        <f t="shared" si="171"/>
        <v>590825.63796058437</v>
      </c>
      <c r="AT140" s="7">
        <f t="shared" si="148"/>
        <v>614610.87784487335</v>
      </c>
      <c r="AU140" s="7">
        <f t="shared" si="134"/>
        <v>700414.76011571125</v>
      </c>
      <c r="AW140">
        <v>135</v>
      </c>
      <c r="AX140" s="160">
        <v>48945</v>
      </c>
      <c r="AY140" s="7">
        <f t="shared" si="172"/>
        <v>612015.10970993678</v>
      </c>
      <c r="AZ140" s="7">
        <f t="shared" si="173"/>
        <v>5063.7114709392154</v>
      </c>
      <c r="BA140" s="7">
        <f t="shared" si="174"/>
        <v>1238.6170352521108</v>
      </c>
      <c r="BB140" s="65">
        <f t="shared" si="149"/>
        <v>2.4286008935416326E-2</v>
      </c>
      <c r="BC140" s="7">
        <f t="shared" si="150"/>
        <v>3825.0944356871046</v>
      </c>
      <c r="BD140" s="65">
        <f t="shared" si="151"/>
        <v>7.4999999999999997E-2</v>
      </c>
      <c r="BE140" s="7">
        <f t="shared" si="175"/>
        <v>113423.50732531599</v>
      </c>
      <c r="BF140" s="7">
        <f t="shared" si="176"/>
        <v>570177.54125147802</v>
      </c>
      <c r="BG140" s="7">
        <f t="shared" si="152"/>
        <v>610776.49267468462</v>
      </c>
      <c r="BH140" s="7">
        <f t="shared" si="135"/>
        <v>683601.04857679398</v>
      </c>
      <c r="BJ140">
        <v>135</v>
      </c>
      <c r="BK140" s="160">
        <v>48945</v>
      </c>
      <c r="BL140" s="7">
        <f t="shared" si="177"/>
        <v>608109.0501586959</v>
      </c>
      <c r="BM140" s="7">
        <f t="shared" si="178"/>
        <v>4940.32062016694</v>
      </c>
      <c r="BN140" s="7">
        <f t="shared" si="179"/>
        <v>1266.328442124819</v>
      </c>
      <c r="BO140" s="65">
        <f t="shared" si="153"/>
        <v>2.4988842546467941E-2</v>
      </c>
      <c r="BP140" s="7">
        <f t="shared" si="154"/>
        <v>3673.9921780421209</v>
      </c>
      <c r="BQ140" s="65">
        <f t="shared" si="155"/>
        <v>7.2499999999999995E-2</v>
      </c>
      <c r="BR140" s="7">
        <f t="shared" si="180"/>
        <v>117357.27828342831</v>
      </c>
      <c r="BS140" s="7">
        <f t="shared" si="181"/>
        <v>549586.00543910847</v>
      </c>
      <c r="BT140" s="7">
        <f t="shared" si="156"/>
        <v>606842.72171657113</v>
      </c>
      <c r="BU140" s="7">
        <f t="shared" si="136"/>
        <v>666943.28372253675</v>
      </c>
      <c r="BW140">
        <v>135</v>
      </c>
      <c r="BX140" s="160">
        <v>48945</v>
      </c>
      <c r="BY140" s="7">
        <f t="shared" si="182"/>
        <v>604103.32128970081</v>
      </c>
      <c r="BZ140" s="7">
        <f t="shared" si="183"/>
        <v>4818.1206700876401</v>
      </c>
      <c r="CA140" s="7">
        <f t="shared" si="184"/>
        <v>1294.184629231052</v>
      </c>
      <c r="CB140" s="65">
        <f t="shared" si="157"/>
        <v>2.5707879767350311E-2</v>
      </c>
      <c r="CC140" s="7">
        <f t="shared" si="158"/>
        <v>3523.9360408565881</v>
      </c>
      <c r="CD140" s="65">
        <f t="shared" si="185"/>
        <v>7.0000000000000007E-2</v>
      </c>
      <c r="CE140" s="7">
        <f t="shared" si="186"/>
        <v>121390.86333953125</v>
      </c>
      <c r="CF140" s="7">
        <f t="shared" si="187"/>
        <v>529055.42712230014</v>
      </c>
      <c r="CG140" s="7">
        <f t="shared" si="159"/>
        <v>602809.1366604697</v>
      </c>
      <c r="CH140" s="7">
        <f t="shared" si="137"/>
        <v>650446.29046183138</v>
      </c>
    </row>
    <row r="141" spans="10:86" x14ac:dyDescent="0.3">
      <c r="J141">
        <v>136</v>
      </c>
      <c r="K141" s="160">
        <v>48976</v>
      </c>
      <c r="L141" s="7">
        <f t="shared" si="160"/>
        <v>621983.84320121538</v>
      </c>
      <c r="M141" s="7">
        <f t="shared" si="138"/>
        <v>5440.6727465368012</v>
      </c>
      <c r="N141" s="7">
        <f t="shared" si="128"/>
        <v>1164.5338245284456</v>
      </c>
      <c r="O141" s="65">
        <f t="shared" si="139"/>
        <v>2.2467474110610532E-2</v>
      </c>
      <c r="P141" s="7">
        <f t="shared" si="129"/>
        <v>4276.1389220083556</v>
      </c>
      <c r="Q141" s="65">
        <f t="shared" si="130"/>
        <v>8.2500000000000004E-2</v>
      </c>
      <c r="R141" s="7">
        <f t="shared" si="140"/>
        <v>103380.69062331287</v>
      </c>
      <c r="S141" s="7">
        <f t="shared" si="161"/>
        <v>636550.80290569225</v>
      </c>
      <c r="T141" s="7">
        <f t="shared" si="131"/>
        <v>620819.30937668693</v>
      </c>
      <c r="U141" s="7">
        <f t="shared" si="132"/>
        <v>739931.49352900509</v>
      </c>
      <c r="W141">
        <v>136</v>
      </c>
      <c r="X141" s="160">
        <v>48976</v>
      </c>
      <c r="Y141" s="7">
        <f t="shared" si="162"/>
        <v>618346.4346983789</v>
      </c>
      <c r="Z141" s="7">
        <f t="shared" si="163"/>
        <v>5313.9230440344518</v>
      </c>
      <c r="AA141" s="7">
        <f t="shared" si="164"/>
        <v>1191.6134793785923</v>
      </c>
      <c r="AB141" s="65">
        <f t="shared" si="141"/>
        <v>2.3125162449619596E-2</v>
      </c>
      <c r="AC141" s="7">
        <f t="shared" si="142"/>
        <v>4122.3095646558595</v>
      </c>
      <c r="AD141" s="65">
        <f t="shared" si="143"/>
        <v>0.08</v>
      </c>
      <c r="AE141" s="7">
        <f t="shared" si="165"/>
        <v>107045.17878099962</v>
      </c>
      <c r="AF141" s="7">
        <f t="shared" si="166"/>
        <v>615648.35520768608</v>
      </c>
      <c r="AG141" s="7">
        <f t="shared" si="144"/>
        <v>617154.82121900027</v>
      </c>
      <c r="AH141" s="7">
        <f t="shared" si="133"/>
        <v>722693.5339886857</v>
      </c>
      <c r="AJ141">
        <v>136</v>
      </c>
      <c r="AK141" s="160">
        <v>48976</v>
      </c>
      <c r="AL141" s="7">
        <f t="shared" si="167"/>
        <v>614610.87784487335</v>
      </c>
      <c r="AM141" s="7">
        <f t="shared" si="168"/>
        <v>5188.2574823386012</v>
      </c>
      <c r="AN141" s="7">
        <f t="shared" si="169"/>
        <v>1218.8955629237944</v>
      </c>
      <c r="AO141" s="65">
        <f t="shared" si="145"/>
        <v>2.379838574672493E-2</v>
      </c>
      <c r="AP141" s="7">
        <f t="shared" si="146"/>
        <v>3969.3619194148068</v>
      </c>
      <c r="AQ141" s="65">
        <f t="shared" si="147"/>
        <v>7.7499999999999999E-2</v>
      </c>
      <c r="AR141" s="7">
        <f t="shared" si="170"/>
        <v>110808.01771805069</v>
      </c>
      <c r="AS141" s="7">
        <f t="shared" si="171"/>
        <v>594794.9998799992</v>
      </c>
      <c r="AT141" s="7">
        <f t="shared" si="148"/>
        <v>613391.9822819496</v>
      </c>
      <c r="AU141" s="7">
        <f t="shared" si="134"/>
        <v>705603.01759804995</v>
      </c>
      <c r="AW141">
        <v>136</v>
      </c>
      <c r="AX141" s="160">
        <v>48976</v>
      </c>
      <c r="AY141" s="7">
        <f t="shared" si="172"/>
        <v>610776.49267468462</v>
      </c>
      <c r="AZ141" s="7">
        <f t="shared" si="173"/>
        <v>5063.7114709392154</v>
      </c>
      <c r="BA141" s="7">
        <f t="shared" si="174"/>
        <v>1246.3583917224369</v>
      </c>
      <c r="BB141" s="65">
        <f t="shared" si="149"/>
        <v>2.4487354834455549E-2</v>
      </c>
      <c r="BC141" s="7">
        <f t="shared" si="150"/>
        <v>3817.3530792167785</v>
      </c>
      <c r="BD141" s="65">
        <f t="shared" si="151"/>
        <v>7.4999999999999997E-2</v>
      </c>
      <c r="BE141" s="7">
        <f t="shared" si="175"/>
        <v>114669.86571703842</v>
      </c>
      <c r="BF141" s="7">
        <f t="shared" si="176"/>
        <v>573994.89433069481</v>
      </c>
      <c r="BG141" s="7">
        <f t="shared" si="152"/>
        <v>609530.13428296219</v>
      </c>
      <c r="BH141" s="7">
        <f t="shared" si="135"/>
        <v>688664.7600477332</v>
      </c>
      <c r="BJ141">
        <v>136</v>
      </c>
      <c r="BK141" s="160">
        <v>48976</v>
      </c>
      <c r="BL141" s="7">
        <f t="shared" si="177"/>
        <v>606842.72171657113</v>
      </c>
      <c r="BM141" s="7">
        <f t="shared" si="178"/>
        <v>4940.32062016694</v>
      </c>
      <c r="BN141" s="7">
        <f t="shared" si="179"/>
        <v>1273.9791764626561</v>
      </c>
      <c r="BO141" s="65">
        <f t="shared" si="153"/>
        <v>2.5192277291070639E-2</v>
      </c>
      <c r="BP141" s="7">
        <f t="shared" si="154"/>
        <v>3666.3414437042838</v>
      </c>
      <c r="BQ141" s="65">
        <f t="shared" si="155"/>
        <v>7.2499999999999995E-2</v>
      </c>
      <c r="BR141" s="7">
        <f t="shared" si="180"/>
        <v>118631.25745989097</v>
      </c>
      <c r="BS141" s="7">
        <f t="shared" si="181"/>
        <v>553252.3468828128</v>
      </c>
      <c r="BT141" s="7">
        <f t="shared" si="156"/>
        <v>605568.74254010851</v>
      </c>
      <c r="BU141" s="7">
        <f t="shared" si="136"/>
        <v>671883.60434270371</v>
      </c>
      <c r="BW141">
        <v>136</v>
      </c>
      <c r="BX141" s="160">
        <v>48976</v>
      </c>
      <c r="BY141" s="7">
        <f t="shared" si="182"/>
        <v>602809.1366604697</v>
      </c>
      <c r="BZ141" s="7">
        <f t="shared" si="183"/>
        <v>4818.1206700876401</v>
      </c>
      <c r="CA141" s="7">
        <f t="shared" si="184"/>
        <v>1301.7340395682331</v>
      </c>
      <c r="CB141" s="65">
        <f t="shared" si="157"/>
        <v>2.5913357188574213E-2</v>
      </c>
      <c r="CC141" s="7">
        <f t="shared" si="158"/>
        <v>3516.3866305194069</v>
      </c>
      <c r="CD141" s="65">
        <f t="shared" si="185"/>
        <v>7.0000000000000007E-2</v>
      </c>
      <c r="CE141" s="7">
        <f t="shared" si="186"/>
        <v>122692.59737909949</v>
      </c>
      <c r="CF141" s="7">
        <f t="shared" si="187"/>
        <v>532571.81375281955</v>
      </c>
      <c r="CG141" s="7">
        <f t="shared" si="159"/>
        <v>601507.40262090147</v>
      </c>
      <c r="CH141" s="7">
        <f t="shared" si="137"/>
        <v>655264.41113191901</v>
      </c>
    </row>
    <row r="142" spans="10:86" x14ac:dyDescent="0.3">
      <c r="J142">
        <v>137</v>
      </c>
      <c r="K142" s="160">
        <v>49004</v>
      </c>
      <c r="L142" s="7">
        <f t="shared" si="160"/>
        <v>620819.30937668693</v>
      </c>
      <c r="M142" s="7">
        <f t="shared" si="138"/>
        <v>5440.6727465368012</v>
      </c>
      <c r="N142" s="7">
        <f t="shared" si="128"/>
        <v>1172.5399945720783</v>
      </c>
      <c r="O142" s="65">
        <f t="shared" si="139"/>
        <v>2.2664372261539254E-2</v>
      </c>
      <c r="P142" s="7">
        <f t="shared" si="129"/>
        <v>4268.132751964723</v>
      </c>
      <c r="Q142" s="65">
        <f t="shared" si="130"/>
        <v>8.2500000000000018E-2</v>
      </c>
      <c r="R142" s="7">
        <f t="shared" si="140"/>
        <v>104553.23061788495</v>
      </c>
      <c r="S142" s="7">
        <f t="shared" si="161"/>
        <v>640818.93565765698</v>
      </c>
      <c r="T142" s="7">
        <f t="shared" si="131"/>
        <v>619646.76938211487</v>
      </c>
      <c r="U142" s="7">
        <f t="shared" si="132"/>
        <v>745372.166275542</v>
      </c>
      <c r="W142">
        <v>137</v>
      </c>
      <c r="X142" s="160">
        <v>49004</v>
      </c>
      <c r="Y142" s="7">
        <f t="shared" si="162"/>
        <v>617154.82121900027</v>
      </c>
      <c r="Z142" s="7">
        <f t="shared" si="163"/>
        <v>5313.9230440344518</v>
      </c>
      <c r="AA142" s="7">
        <f t="shared" si="164"/>
        <v>1199.5575692411167</v>
      </c>
      <c r="AB142" s="65">
        <f t="shared" si="141"/>
        <v>2.3324278343092416E-2</v>
      </c>
      <c r="AC142" s="7">
        <f t="shared" si="142"/>
        <v>4114.3654747933351</v>
      </c>
      <c r="AD142" s="65">
        <f t="shared" si="143"/>
        <v>0.08</v>
      </c>
      <c r="AE142" s="7">
        <f t="shared" si="165"/>
        <v>108244.73635024074</v>
      </c>
      <c r="AF142" s="7">
        <f t="shared" si="166"/>
        <v>619762.72068247944</v>
      </c>
      <c r="AG142" s="7">
        <f t="shared" si="144"/>
        <v>615955.26364975912</v>
      </c>
      <c r="AH142" s="7">
        <f t="shared" si="133"/>
        <v>728007.45703272021</v>
      </c>
      <c r="AJ142">
        <v>137</v>
      </c>
      <c r="AK142" s="160">
        <v>49004</v>
      </c>
      <c r="AL142" s="7">
        <f t="shared" si="167"/>
        <v>613391.9822819496</v>
      </c>
      <c r="AM142" s="7">
        <f t="shared" si="168"/>
        <v>5188.2574823386012</v>
      </c>
      <c r="AN142" s="7">
        <f t="shared" si="169"/>
        <v>1226.7675967676769</v>
      </c>
      <c r="AO142" s="65">
        <f t="shared" si="145"/>
        <v>2.3999679791128117E-2</v>
      </c>
      <c r="AP142" s="7">
        <f t="shared" si="146"/>
        <v>3961.4898855709243</v>
      </c>
      <c r="AQ142" s="65">
        <f t="shared" si="147"/>
        <v>7.7499999999999999E-2</v>
      </c>
      <c r="AR142" s="7">
        <f t="shared" si="170"/>
        <v>112034.78531481836</v>
      </c>
      <c r="AS142" s="7">
        <f t="shared" si="171"/>
        <v>598756.48976557015</v>
      </c>
      <c r="AT142" s="7">
        <f t="shared" si="148"/>
        <v>612165.21468518197</v>
      </c>
      <c r="AU142" s="7">
        <f t="shared" si="134"/>
        <v>710791.27508038853</v>
      </c>
      <c r="AW142">
        <v>137</v>
      </c>
      <c r="AX142" s="160">
        <v>49004</v>
      </c>
      <c r="AY142" s="7">
        <f t="shared" si="172"/>
        <v>609530.13428296219</v>
      </c>
      <c r="AZ142" s="7">
        <f t="shared" si="173"/>
        <v>5063.7114709392154</v>
      </c>
      <c r="BA142" s="7">
        <f t="shared" si="174"/>
        <v>1254.1481316707018</v>
      </c>
      <c r="BB142" s="65">
        <f t="shared" si="149"/>
        <v>2.4690785136903277E-2</v>
      </c>
      <c r="BC142" s="7">
        <f t="shared" si="150"/>
        <v>3809.5633392685136</v>
      </c>
      <c r="BD142" s="65">
        <f t="shared" si="151"/>
        <v>7.4999999999999997E-2</v>
      </c>
      <c r="BE142" s="7">
        <f t="shared" si="175"/>
        <v>115924.01384870913</v>
      </c>
      <c r="BF142" s="7">
        <f t="shared" si="176"/>
        <v>577804.45766996336</v>
      </c>
      <c r="BG142" s="7">
        <f t="shared" si="152"/>
        <v>608275.98615129152</v>
      </c>
      <c r="BH142" s="7">
        <f t="shared" si="135"/>
        <v>693728.47151867254</v>
      </c>
      <c r="BJ142">
        <v>137</v>
      </c>
      <c r="BK142" s="160">
        <v>49004</v>
      </c>
      <c r="BL142" s="7">
        <f t="shared" si="177"/>
        <v>605568.74254010851</v>
      </c>
      <c r="BM142" s="7">
        <f t="shared" si="178"/>
        <v>4940.32062016694</v>
      </c>
      <c r="BN142" s="7">
        <f t="shared" si="179"/>
        <v>1281.6761339871177</v>
      </c>
      <c r="BO142" s="65">
        <f t="shared" si="153"/>
        <v>2.5397799667354438E-2</v>
      </c>
      <c r="BP142" s="7">
        <f t="shared" si="154"/>
        <v>3658.6444861798223</v>
      </c>
      <c r="BQ142" s="65">
        <f t="shared" si="155"/>
        <v>7.2499999999999995E-2</v>
      </c>
      <c r="BR142" s="7">
        <f t="shared" si="180"/>
        <v>119912.93359387809</v>
      </c>
      <c r="BS142" s="7">
        <f t="shared" si="181"/>
        <v>556910.9913689926</v>
      </c>
      <c r="BT142" s="7">
        <f t="shared" si="156"/>
        <v>604287.06640612136</v>
      </c>
      <c r="BU142" s="7">
        <f t="shared" si="136"/>
        <v>676823.92496287066</v>
      </c>
      <c r="BW142">
        <v>137</v>
      </c>
      <c r="BX142" s="160">
        <v>49004</v>
      </c>
      <c r="BY142" s="7">
        <f t="shared" si="182"/>
        <v>601507.40262090147</v>
      </c>
      <c r="BZ142" s="7">
        <f t="shared" si="183"/>
        <v>4818.1206700876401</v>
      </c>
      <c r="CA142" s="7">
        <f t="shared" si="184"/>
        <v>1309.3274881323814</v>
      </c>
      <c r="CB142" s="65">
        <f t="shared" si="157"/>
        <v>2.6120925177526004E-2</v>
      </c>
      <c r="CC142" s="7">
        <f t="shared" si="158"/>
        <v>3508.7931819552587</v>
      </c>
      <c r="CD142" s="65">
        <f t="shared" si="185"/>
        <v>7.0000000000000007E-2</v>
      </c>
      <c r="CE142" s="7">
        <f t="shared" si="186"/>
        <v>124001.92486723186</v>
      </c>
      <c r="CF142" s="7">
        <f t="shared" si="187"/>
        <v>536080.60693477478</v>
      </c>
      <c r="CG142" s="7">
        <f t="shared" si="159"/>
        <v>600198.07513276907</v>
      </c>
      <c r="CH142" s="7">
        <f t="shared" si="137"/>
        <v>660082.53180200665</v>
      </c>
    </row>
    <row r="143" spans="10:86" x14ac:dyDescent="0.3">
      <c r="J143">
        <v>138</v>
      </c>
      <c r="K143" s="160">
        <v>49035</v>
      </c>
      <c r="L143" s="7">
        <f t="shared" si="160"/>
        <v>619646.76938211487</v>
      </c>
      <c r="M143" s="7">
        <f t="shared" si="138"/>
        <v>5440.6727465368012</v>
      </c>
      <c r="N143" s="7">
        <f t="shared" si="128"/>
        <v>1180.6012070347615</v>
      </c>
      <c r="O143" s="65">
        <f t="shared" si="139"/>
        <v>2.2863371818341076E-2</v>
      </c>
      <c r="P143" s="7">
        <f t="shared" si="129"/>
        <v>4260.0715395020397</v>
      </c>
      <c r="Q143" s="65">
        <f t="shared" si="130"/>
        <v>8.2500000000000004E-2</v>
      </c>
      <c r="R143" s="7">
        <f t="shared" si="140"/>
        <v>105733.83182491972</v>
      </c>
      <c r="S143" s="7">
        <f t="shared" si="161"/>
        <v>645079.00719715899</v>
      </c>
      <c r="T143" s="7">
        <f t="shared" si="131"/>
        <v>618466.16817508009</v>
      </c>
      <c r="U143" s="7">
        <f t="shared" si="132"/>
        <v>750812.83902207867</v>
      </c>
      <c r="W143">
        <v>138</v>
      </c>
      <c r="X143" s="160">
        <v>49035</v>
      </c>
      <c r="Y143" s="7">
        <f t="shared" si="162"/>
        <v>615955.26364975912</v>
      </c>
      <c r="Z143" s="7">
        <f t="shared" si="163"/>
        <v>5313.9230440344518</v>
      </c>
      <c r="AA143" s="7">
        <f t="shared" si="164"/>
        <v>1207.5546197027243</v>
      </c>
      <c r="AB143" s="65">
        <f t="shared" si="141"/>
        <v>2.3525499807518946E-2</v>
      </c>
      <c r="AC143" s="7">
        <f t="shared" si="142"/>
        <v>4106.3684243317275</v>
      </c>
      <c r="AD143" s="65">
        <f t="shared" si="143"/>
        <v>0.08</v>
      </c>
      <c r="AE143" s="7">
        <f t="shared" si="165"/>
        <v>109452.29096994347</v>
      </c>
      <c r="AF143" s="7">
        <f t="shared" si="166"/>
        <v>623869.08910681121</v>
      </c>
      <c r="AG143" s="7">
        <f t="shared" si="144"/>
        <v>614747.70903005637</v>
      </c>
      <c r="AH143" s="7">
        <f t="shared" si="133"/>
        <v>733321.38007675472</v>
      </c>
      <c r="AJ143">
        <v>138</v>
      </c>
      <c r="AK143" s="160">
        <v>49035</v>
      </c>
      <c r="AL143" s="7">
        <f t="shared" si="167"/>
        <v>612165.21468518197</v>
      </c>
      <c r="AM143" s="7">
        <f t="shared" si="168"/>
        <v>5188.2574823386012</v>
      </c>
      <c r="AN143" s="7">
        <f t="shared" si="169"/>
        <v>1234.6904708301345</v>
      </c>
      <c r="AO143" s="65">
        <f t="shared" si="145"/>
        <v>2.420308324376317E-2</v>
      </c>
      <c r="AP143" s="7">
        <f t="shared" si="146"/>
        <v>3953.5670115084667</v>
      </c>
      <c r="AQ143" s="65">
        <f t="shared" si="147"/>
        <v>7.7499999999999999E-2</v>
      </c>
      <c r="AR143" s="7">
        <f t="shared" si="170"/>
        <v>113269.47578564849</v>
      </c>
      <c r="AS143" s="7">
        <f t="shared" si="171"/>
        <v>602710.05677707866</v>
      </c>
      <c r="AT143" s="7">
        <f t="shared" si="148"/>
        <v>610930.52421435178</v>
      </c>
      <c r="AU143" s="7">
        <f t="shared" si="134"/>
        <v>715979.53256272711</v>
      </c>
      <c r="AW143">
        <v>138</v>
      </c>
      <c r="AX143" s="160">
        <v>49035</v>
      </c>
      <c r="AY143" s="7">
        <f t="shared" si="172"/>
        <v>608275.98615129152</v>
      </c>
      <c r="AZ143" s="7">
        <f t="shared" si="173"/>
        <v>5063.7114709392154</v>
      </c>
      <c r="BA143" s="7">
        <f t="shared" si="174"/>
        <v>1261.9865574936434</v>
      </c>
      <c r="BB143" s="65">
        <f t="shared" si="149"/>
        <v>2.4896328368546043E-2</v>
      </c>
      <c r="BC143" s="7">
        <f t="shared" si="150"/>
        <v>3801.7249134455719</v>
      </c>
      <c r="BD143" s="65">
        <f t="shared" si="151"/>
        <v>7.4999999999999997E-2</v>
      </c>
      <c r="BE143" s="7">
        <f t="shared" si="175"/>
        <v>117186.00040620277</v>
      </c>
      <c r="BF143" s="7">
        <f t="shared" si="176"/>
        <v>581606.1825834089</v>
      </c>
      <c r="BG143" s="7">
        <f t="shared" si="152"/>
        <v>607013.99959379784</v>
      </c>
      <c r="BH143" s="7">
        <f t="shared" si="135"/>
        <v>698792.18298961164</v>
      </c>
      <c r="BJ143">
        <v>138</v>
      </c>
      <c r="BK143" s="160">
        <v>49035</v>
      </c>
      <c r="BL143" s="7">
        <f t="shared" si="177"/>
        <v>604287.06640612136</v>
      </c>
      <c r="BM143" s="7">
        <f t="shared" si="178"/>
        <v>4940.32062016694</v>
      </c>
      <c r="BN143" s="7">
        <f t="shared" si="179"/>
        <v>1289.41959396329</v>
      </c>
      <c r="BO143" s="65">
        <f t="shared" si="153"/>
        <v>2.5605438189472293E-2</v>
      </c>
      <c r="BP143" s="7">
        <f t="shared" si="154"/>
        <v>3650.90102620365</v>
      </c>
      <c r="BQ143" s="65">
        <f t="shared" si="155"/>
        <v>7.2499999999999995E-2</v>
      </c>
      <c r="BR143" s="7">
        <f t="shared" si="180"/>
        <v>121202.35318784138</v>
      </c>
      <c r="BS143" s="7">
        <f t="shared" si="181"/>
        <v>560561.89239519625</v>
      </c>
      <c r="BT143" s="7">
        <f t="shared" si="156"/>
        <v>602997.64681215805</v>
      </c>
      <c r="BU143" s="7">
        <f t="shared" si="136"/>
        <v>681764.24558303761</v>
      </c>
      <c r="BW143">
        <v>138</v>
      </c>
      <c r="BX143" s="160">
        <v>49035</v>
      </c>
      <c r="BY143" s="7">
        <f t="shared" si="182"/>
        <v>600198.07513276907</v>
      </c>
      <c r="BZ143" s="7">
        <f t="shared" si="183"/>
        <v>4818.1206700876401</v>
      </c>
      <c r="CA143" s="7">
        <f t="shared" si="184"/>
        <v>1316.9652318131539</v>
      </c>
      <c r="CB143" s="65">
        <f t="shared" si="157"/>
        <v>2.6330612237071827E-2</v>
      </c>
      <c r="CC143" s="7">
        <f t="shared" si="158"/>
        <v>3501.1554382744862</v>
      </c>
      <c r="CD143" s="65">
        <f t="shared" si="185"/>
        <v>7.0000000000000007E-2</v>
      </c>
      <c r="CE143" s="7">
        <f t="shared" si="186"/>
        <v>125318.89009904502</v>
      </c>
      <c r="CF143" s="7">
        <f t="shared" si="187"/>
        <v>539581.76237304928</v>
      </c>
      <c r="CG143" s="7">
        <f t="shared" si="159"/>
        <v>598881.10990095593</v>
      </c>
      <c r="CH143" s="7">
        <f t="shared" si="137"/>
        <v>664900.65247209428</v>
      </c>
    </row>
    <row r="144" spans="10:86" x14ac:dyDescent="0.3">
      <c r="J144">
        <v>139</v>
      </c>
      <c r="K144" s="160">
        <v>49065</v>
      </c>
      <c r="L144" s="7">
        <f t="shared" si="160"/>
        <v>618466.16817508009</v>
      </c>
      <c r="M144" s="7">
        <f t="shared" si="138"/>
        <v>5440.6727465368012</v>
      </c>
      <c r="N144" s="7">
        <f t="shared" si="128"/>
        <v>1188.7178403331254</v>
      </c>
      <c r="O144" s="65">
        <f t="shared" si="139"/>
        <v>2.306450185640449E-2</v>
      </c>
      <c r="P144" s="7">
        <f t="shared" si="129"/>
        <v>4251.9549062036758</v>
      </c>
      <c r="Q144" s="65">
        <f t="shared" si="130"/>
        <v>8.2500000000000004E-2</v>
      </c>
      <c r="R144" s="7">
        <f t="shared" si="140"/>
        <v>106922.54966525284</v>
      </c>
      <c r="S144" s="7">
        <f t="shared" si="161"/>
        <v>649330.96210336266</v>
      </c>
      <c r="T144" s="7">
        <f t="shared" si="131"/>
        <v>617277.45033474697</v>
      </c>
      <c r="U144" s="7">
        <f t="shared" si="132"/>
        <v>756253.51176861546</v>
      </c>
      <c r="W144">
        <v>139</v>
      </c>
      <c r="X144" s="160">
        <v>49065</v>
      </c>
      <c r="Y144" s="7">
        <f t="shared" si="162"/>
        <v>614747.70903005637</v>
      </c>
      <c r="Z144" s="7">
        <f t="shared" si="163"/>
        <v>5313.9230440344518</v>
      </c>
      <c r="AA144" s="7">
        <f t="shared" si="164"/>
        <v>1215.6049838340759</v>
      </c>
      <c r="AB144" s="65">
        <f t="shared" si="141"/>
        <v>2.3728855905822833E-2</v>
      </c>
      <c r="AC144" s="7">
        <f t="shared" si="142"/>
        <v>4098.3180602003758</v>
      </c>
      <c r="AD144" s="65">
        <f t="shared" si="143"/>
        <v>0.08</v>
      </c>
      <c r="AE144" s="7">
        <f t="shared" si="165"/>
        <v>110667.89595377754</v>
      </c>
      <c r="AF144" s="7">
        <f t="shared" si="166"/>
        <v>627967.40716701164</v>
      </c>
      <c r="AG144" s="7">
        <f t="shared" si="144"/>
        <v>613532.10404622229</v>
      </c>
      <c r="AH144" s="7">
        <f t="shared" si="133"/>
        <v>738635.30312078912</v>
      </c>
      <c r="AJ144">
        <v>139</v>
      </c>
      <c r="AK144" s="160">
        <v>49065</v>
      </c>
      <c r="AL144" s="7">
        <f t="shared" si="167"/>
        <v>610930.52421435178</v>
      </c>
      <c r="AM144" s="7">
        <f t="shared" si="168"/>
        <v>5188.2574823386012</v>
      </c>
      <c r="AN144" s="7">
        <f t="shared" si="169"/>
        <v>1242.6645134542459</v>
      </c>
      <c r="AO144" s="65">
        <f t="shared" si="145"/>
        <v>2.4408625155254021E-2</v>
      </c>
      <c r="AP144" s="7">
        <f t="shared" si="146"/>
        <v>3945.5929688843553</v>
      </c>
      <c r="AQ144" s="65">
        <f t="shared" si="147"/>
        <v>7.7499999999999999E-2</v>
      </c>
      <c r="AR144" s="7">
        <f t="shared" si="170"/>
        <v>114512.14029910274</v>
      </c>
      <c r="AS144" s="7">
        <f t="shared" si="171"/>
        <v>606655.64974596305</v>
      </c>
      <c r="AT144" s="7">
        <f t="shared" si="148"/>
        <v>609687.85970089759</v>
      </c>
      <c r="AU144" s="7">
        <f t="shared" si="134"/>
        <v>721167.79004506581</v>
      </c>
      <c r="AW144">
        <v>139</v>
      </c>
      <c r="AX144" s="160">
        <v>49065</v>
      </c>
      <c r="AY144" s="7">
        <f t="shared" si="172"/>
        <v>607013.99959379784</v>
      </c>
      <c r="AZ144" s="7">
        <f t="shared" si="173"/>
        <v>5063.7114709392154</v>
      </c>
      <c r="BA144" s="7">
        <f t="shared" si="174"/>
        <v>1269.8739734779792</v>
      </c>
      <c r="BB144" s="65">
        <f t="shared" si="149"/>
        <v>2.5104013567945803E-2</v>
      </c>
      <c r="BC144" s="7">
        <f t="shared" si="150"/>
        <v>3793.8374974612361</v>
      </c>
      <c r="BD144" s="65">
        <f t="shared" si="151"/>
        <v>7.4999999999999997E-2</v>
      </c>
      <c r="BE144" s="7">
        <f t="shared" si="175"/>
        <v>118455.87437968075</v>
      </c>
      <c r="BF144" s="7">
        <f t="shared" si="176"/>
        <v>585400.02008087013</v>
      </c>
      <c r="BG144" s="7">
        <f t="shared" si="152"/>
        <v>605744.12562031986</v>
      </c>
      <c r="BH144" s="7">
        <f t="shared" si="135"/>
        <v>703855.89446055086</v>
      </c>
      <c r="BJ144">
        <v>139</v>
      </c>
      <c r="BK144" s="160">
        <v>49065</v>
      </c>
      <c r="BL144" s="7">
        <f t="shared" si="177"/>
        <v>602997.64681215805</v>
      </c>
      <c r="BM144" s="7">
        <f t="shared" si="178"/>
        <v>4940.32062016694</v>
      </c>
      <c r="BN144" s="7">
        <f t="shared" si="179"/>
        <v>1297.2098373434851</v>
      </c>
      <c r="BO144" s="65">
        <f t="shared" si="153"/>
        <v>2.5815221884225699E-2</v>
      </c>
      <c r="BP144" s="7">
        <f t="shared" si="154"/>
        <v>3643.1107828234549</v>
      </c>
      <c r="BQ144" s="65">
        <f t="shared" si="155"/>
        <v>7.2499999999999995E-2</v>
      </c>
      <c r="BR144" s="7">
        <f t="shared" si="180"/>
        <v>122499.56302518486</v>
      </c>
      <c r="BS144" s="7">
        <f t="shared" si="181"/>
        <v>564205.00317801966</v>
      </c>
      <c r="BT144" s="7">
        <f t="shared" si="156"/>
        <v>601700.43697481463</v>
      </c>
      <c r="BU144" s="7">
        <f t="shared" si="136"/>
        <v>686704.56620320457</v>
      </c>
      <c r="BW144">
        <v>139</v>
      </c>
      <c r="BX144" s="160">
        <v>49065</v>
      </c>
      <c r="BY144" s="7">
        <f t="shared" si="182"/>
        <v>598881.10990095593</v>
      </c>
      <c r="BZ144" s="7">
        <f t="shared" si="183"/>
        <v>4818.1206700876401</v>
      </c>
      <c r="CA144" s="7">
        <f t="shared" si="184"/>
        <v>1324.6475289987302</v>
      </c>
      <c r="CB144" s="65">
        <f t="shared" si="157"/>
        <v>2.6542447382609274E-2</v>
      </c>
      <c r="CC144" s="7">
        <f t="shared" si="158"/>
        <v>3493.4731410889099</v>
      </c>
      <c r="CD144" s="65">
        <f t="shared" si="185"/>
        <v>7.0000000000000007E-2</v>
      </c>
      <c r="CE144" s="7">
        <f t="shared" si="186"/>
        <v>126643.53762804375</v>
      </c>
      <c r="CF144" s="7">
        <f t="shared" si="187"/>
        <v>543075.23551413824</v>
      </c>
      <c r="CG144" s="7">
        <f t="shared" si="159"/>
        <v>597556.46237195714</v>
      </c>
      <c r="CH144" s="7">
        <f t="shared" si="137"/>
        <v>669718.77314218204</v>
      </c>
    </row>
    <row r="145" spans="10:86" x14ac:dyDescent="0.3">
      <c r="J145">
        <v>140</v>
      </c>
      <c r="K145" s="160">
        <v>49096</v>
      </c>
      <c r="L145" s="7">
        <f t="shared" si="160"/>
        <v>617277.45033474697</v>
      </c>
      <c r="M145" s="7">
        <f t="shared" si="138"/>
        <v>5440.6727465368012</v>
      </c>
      <c r="N145" s="7">
        <f t="shared" si="128"/>
        <v>1196.8902754854162</v>
      </c>
      <c r="O145" s="65">
        <f t="shared" si="139"/>
        <v>2.3267791975935894E-2</v>
      </c>
      <c r="P145" s="7">
        <f t="shared" si="129"/>
        <v>4243.7824710513851</v>
      </c>
      <c r="Q145" s="65">
        <f t="shared" si="130"/>
        <v>8.249999999999999E-2</v>
      </c>
      <c r="R145" s="7">
        <f t="shared" si="140"/>
        <v>108119.43994073826</v>
      </c>
      <c r="S145" s="7">
        <f t="shared" si="161"/>
        <v>653574.7445744141</v>
      </c>
      <c r="T145" s="7">
        <f t="shared" si="131"/>
        <v>616080.56005926151</v>
      </c>
      <c r="U145" s="7">
        <f t="shared" si="132"/>
        <v>761694.18451515236</v>
      </c>
      <c r="W145">
        <v>140</v>
      </c>
      <c r="X145" s="160">
        <v>49096</v>
      </c>
      <c r="Y145" s="7">
        <f t="shared" si="162"/>
        <v>613532.10404622229</v>
      </c>
      <c r="Z145" s="7">
        <f t="shared" si="163"/>
        <v>5313.9230440344518</v>
      </c>
      <c r="AA145" s="7">
        <f t="shared" si="164"/>
        <v>1223.7090170596362</v>
      </c>
      <c r="AB145" s="65">
        <f t="shared" si="141"/>
        <v>2.3934376225582699E-2</v>
      </c>
      <c r="AC145" s="7">
        <f t="shared" si="142"/>
        <v>4090.2140269748156</v>
      </c>
      <c r="AD145" s="65">
        <f t="shared" si="143"/>
        <v>0.08</v>
      </c>
      <c r="AE145" s="7">
        <f t="shared" si="165"/>
        <v>111891.60497083717</v>
      </c>
      <c r="AF145" s="7">
        <f t="shared" si="166"/>
        <v>632057.6211939865</v>
      </c>
      <c r="AG145" s="7">
        <f t="shared" si="144"/>
        <v>612308.39502916264</v>
      </c>
      <c r="AH145" s="7">
        <f t="shared" si="133"/>
        <v>743949.22616482363</v>
      </c>
      <c r="AJ145">
        <v>140</v>
      </c>
      <c r="AK145" s="160">
        <v>49096</v>
      </c>
      <c r="AL145" s="7">
        <f t="shared" si="167"/>
        <v>609687.85970089759</v>
      </c>
      <c r="AM145" s="7">
        <f t="shared" si="168"/>
        <v>5188.2574823386012</v>
      </c>
      <c r="AN145" s="7">
        <f t="shared" si="169"/>
        <v>1250.6900551036379</v>
      </c>
      <c r="AO145" s="65">
        <f t="shared" si="145"/>
        <v>2.4616335100729182E-2</v>
      </c>
      <c r="AP145" s="7">
        <f t="shared" si="146"/>
        <v>3937.5674272349634</v>
      </c>
      <c r="AQ145" s="65">
        <f t="shared" si="147"/>
        <v>7.7499999999999999E-2</v>
      </c>
      <c r="AR145" s="7">
        <f t="shared" si="170"/>
        <v>115762.83035420638</v>
      </c>
      <c r="AS145" s="7">
        <f t="shared" si="171"/>
        <v>610593.21717319801</v>
      </c>
      <c r="AT145" s="7">
        <f t="shared" si="148"/>
        <v>608437.16964579397</v>
      </c>
      <c r="AU145" s="7">
        <f t="shared" si="134"/>
        <v>726356.04752740439</v>
      </c>
      <c r="AW145">
        <v>140</v>
      </c>
      <c r="AX145" s="160">
        <v>49096</v>
      </c>
      <c r="AY145" s="7">
        <f t="shared" si="172"/>
        <v>605744.12562031986</v>
      </c>
      <c r="AZ145" s="7">
        <f t="shared" si="173"/>
        <v>5063.7114709392154</v>
      </c>
      <c r="BA145" s="7">
        <f t="shared" si="174"/>
        <v>1277.8106858122164</v>
      </c>
      <c r="BB145" s="65">
        <f t="shared" si="149"/>
        <v>2.531387029803038E-2</v>
      </c>
      <c r="BC145" s="7">
        <f t="shared" si="150"/>
        <v>3785.9007851269989</v>
      </c>
      <c r="BD145" s="65">
        <f t="shared" si="151"/>
        <v>7.4999999999999997E-2</v>
      </c>
      <c r="BE145" s="7">
        <f t="shared" si="175"/>
        <v>119733.68506549297</v>
      </c>
      <c r="BF145" s="7">
        <f t="shared" si="176"/>
        <v>589185.92086599709</v>
      </c>
      <c r="BG145" s="7">
        <f t="shared" si="152"/>
        <v>604466.31493450759</v>
      </c>
      <c r="BH145" s="7">
        <f t="shared" si="135"/>
        <v>708919.60593149008</v>
      </c>
      <c r="BJ145">
        <v>140</v>
      </c>
      <c r="BK145" s="160">
        <v>49096</v>
      </c>
      <c r="BL145" s="7">
        <f t="shared" si="177"/>
        <v>601700.43697481463</v>
      </c>
      <c r="BM145" s="7">
        <f t="shared" si="178"/>
        <v>4940.32062016694</v>
      </c>
      <c r="BN145" s="7">
        <f t="shared" si="179"/>
        <v>1305.047146777435</v>
      </c>
      <c r="BO145" s="65">
        <f t="shared" si="153"/>
        <v>2.6027180302654038E-2</v>
      </c>
      <c r="BP145" s="7">
        <f t="shared" si="154"/>
        <v>3635.2734733895049</v>
      </c>
      <c r="BQ145" s="65">
        <f t="shared" si="155"/>
        <v>7.2499999999999995E-2</v>
      </c>
      <c r="BR145" s="7">
        <f t="shared" si="180"/>
        <v>123804.6101719623</v>
      </c>
      <c r="BS145" s="7">
        <f t="shared" si="181"/>
        <v>567840.27665140922</v>
      </c>
      <c r="BT145" s="7">
        <f t="shared" si="156"/>
        <v>600395.38982803724</v>
      </c>
      <c r="BU145" s="7">
        <f t="shared" si="136"/>
        <v>691644.88682337152</v>
      </c>
      <c r="BW145">
        <v>140</v>
      </c>
      <c r="BX145" s="160">
        <v>49096</v>
      </c>
      <c r="BY145" s="7">
        <f t="shared" si="182"/>
        <v>597556.46237195714</v>
      </c>
      <c r="BZ145" s="7">
        <f t="shared" si="183"/>
        <v>4818.1206700876401</v>
      </c>
      <c r="CA145" s="7">
        <f t="shared" si="184"/>
        <v>1332.3746395845565</v>
      </c>
      <c r="CB145" s="65">
        <f t="shared" si="157"/>
        <v>2.6756460153655605E-2</v>
      </c>
      <c r="CC145" s="7">
        <f t="shared" si="158"/>
        <v>3485.7460305030836</v>
      </c>
      <c r="CD145" s="65">
        <f t="shared" si="185"/>
        <v>7.0000000000000007E-2</v>
      </c>
      <c r="CE145" s="7">
        <f t="shared" si="186"/>
        <v>127975.9122676283</v>
      </c>
      <c r="CF145" s="7">
        <f t="shared" si="187"/>
        <v>546560.98154464131</v>
      </c>
      <c r="CG145" s="7">
        <f t="shared" si="159"/>
        <v>596224.08773237257</v>
      </c>
      <c r="CH145" s="7">
        <f t="shared" si="137"/>
        <v>674536.89381226967</v>
      </c>
    </row>
    <row r="146" spans="10:86" x14ac:dyDescent="0.3">
      <c r="J146">
        <v>141</v>
      </c>
      <c r="K146" s="160">
        <v>49126</v>
      </c>
      <c r="L146" s="7">
        <f t="shared" si="160"/>
        <v>616080.56005926151</v>
      </c>
      <c r="M146" s="7">
        <f t="shared" si="138"/>
        <v>5440.6727465368012</v>
      </c>
      <c r="N146" s="7">
        <f t="shared" si="128"/>
        <v>1205.1188961293783</v>
      </c>
      <c r="O146" s="65">
        <f t="shared" si="139"/>
        <v>2.3473272313869926E-2</v>
      </c>
      <c r="P146" s="7">
        <f t="shared" si="129"/>
        <v>4235.5538504074229</v>
      </c>
      <c r="Q146" s="65">
        <f t="shared" si="130"/>
        <v>8.2500000000000004E-2</v>
      </c>
      <c r="R146" s="7">
        <f t="shared" si="140"/>
        <v>109324.55883686764</v>
      </c>
      <c r="S146" s="7">
        <f t="shared" si="161"/>
        <v>657810.29842482158</v>
      </c>
      <c r="T146" s="7">
        <f t="shared" si="131"/>
        <v>614875.44116313208</v>
      </c>
      <c r="U146" s="7">
        <f t="shared" si="132"/>
        <v>767134.85726168926</v>
      </c>
      <c r="W146">
        <v>141</v>
      </c>
      <c r="X146" s="160">
        <v>49126</v>
      </c>
      <c r="Y146" s="7">
        <f t="shared" si="162"/>
        <v>612308.39502916264</v>
      </c>
      <c r="Z146" s="7">
        <f t="shared" si="163"/>
        <v>5313.9230440344518</v>
      </c>
      <c r="AA146" s="7">
        <f t="shared" si="164"/>
        <v>1231.8670771733673</v>
      </c>
      <c r="AB146" s="65">
        <f t="shared" si="141"/>
        <v>2.4142090890941256E-2</v>
      </c>
      <c r="AC146" s="7">
        <f t="shared" si="142"/>
        <v>4082.0559668610845</v>
      </c>
      <c r="AD146" s="65">
        <f t="shared" si="143"/>
        <v>0.08</v>
      </c>
      <c r="AE146" s="7">
        <f t="shared" si="165"/>
        <v>113123.47204801055</v>
      </c>
      <c r="AF146" s="7">
        <f t="shared" si="166"/>
        <v>636139.67716084758</v>
      </c>
      <c r="AG146" s="7">
        <f t="shared" si="144"/>
        <v>611076.52795198932</v>
      </c>
      <c r="AH146" s="7">
        <f t="shared" si="133"/>
        <v>749263.14920885814</v>
      </c>
      <c r="AJ146">
        <v>141</v>
      </c>
      <c r="AK146" s="160">
        <v>49126</v>
      </c>
      <c r="AL146" s="7">
        <f t="shared" si="167"/>
        <v>608437.16964579397</v>
      </c>
      <c r="AM146" s="7">
        <f t="shared" si="168"/>
        <v>5188.2574823386012</v>
      </c>
      <c r="AN146" s="7">
        <f t="shared" si="169"/>
        <v>1258.7674283761817</v>
      </c>
      <c r="AO146" s="65">
        <f t="shared" si="145"/>
        <v>2.4826243191729699E-2</v>
      </c>
      <c r="AP146" s="7">
        <f t="shared" si="146"/>
        <v>3929.4900539624196</v>
      </c>
      <c r="AQ146" s="65">
        <f t="shared" si="147"/>
        <v>7.7499999999999999E-2</v>
      </c>
      <c r="AR146" s="7">
        <f t="shared" si="170"/>
        <v>117021.59778258257</v>
      </c>
      <c r="AS146" s="7">
        <f t="shared" si="171"/>
        <v>614522.70722716046</v>
      </c>
      <c r="AT146" s="7">
        <f t="shared" si="148"/>
        <v>607178.40221741784</v>
      </c>
      <c r="AU146" s="7">
        <f t="shared" si="134"/>
        <v>731544.30500974297</v>
      </c>
      <c r="AW146">
        <v>141</v>
      </c>
      <c r="AX146" s="160">
        <v>49126</v>
      </c>
      <c r="AY146" s="7">
        <f t="shared" si="172"/>
        <v>604466.31493450759</v>
      </c>
      <c r="AZ146" s="7">
        <f t="shared" si="173"/>
        <v>5063.7114709392154</v>
      </c>
      <c r="BA146" s="7">
        <f t="shared" si="174"/>
        <v>1285.7970025985433</v>
      </c>
      <c r="BB146" s="65">
        <f t="shared" si="149"/>
        <v>2.5525928658000196E-2</v>
      </c>
      <c r="BC146" s="7">
        <f t="shared" si="150"/>
        <v>3777.9144683406721</v>
      </c>
      <c r="BD146" s="65">
        <f t="shared" si="151"/>
        <v>7.4999999999999997E-2</v>
      </c>
      <c r="BE146" s="7">
        <f t="shared" si="175"/>
        <v>121019.48206809151</v>
      </c>
      <c r="BF146" s="7">
        <f t="shared" si="176"/>
        <v>592963.83533433778</v>
      </c>
      <c r="BG146" s="7">
        <f t="shared" si="152"/>
        <v>603180.51793190907</v>
      </c>
      <c r="BH146" s="7">
        <f t="shared" si="135"/>
        <v>713983.3174024293</v>
      </c>
      <c r="BJ146">
        <v>141</v>
      </c>
      <c r="BK146" s="160">
        <v>49126</v>
      </c>
      <c r="BL146" s="7">
        <f t="shared" si="177"/>
        <v>600395.38982803724</v>
      </c>
      <c r="BM146" s="7">
        <f t="shared" si="178"/>
        <v>4940.32062016694</v>
      </c>
      <c r="BN146" s="7">
        <f t="shared" si="179"/>
        <v>1312.9318066225483</v>
      </c>
      <c r="BO146" s="65">
        <f t="shared" si="153"/>
        <v>2.6241343531940034E-2</v>
      </c>
      <c r="BP146" s="7">
        <f t="shared" si="154"/>
        <v>3627.3888135443917</v>
      </c>
      <c r="BQ146" s="65">
        <f t="shared" si="155"/>
        <v>7.2499999999999995E-2</v>
      </c>
      <c r="BR146" s="7">
        <f t="shared" si="180"/>
        <v>125117.54197858485</v>
      </c>
      <c r="BS146" s="7">
        <f t="shared" si="181"/>
        <v>571467.66546495364</v>
      </c>
      <c r="BT146" s="7">
        <f t="shared" si="156"/>
        <v>599082.4580214147</v>
      </c>
      <c r="BU146" s="7">
        <f t="shared" si="136"/>
        <v>696585.20744353847</v>
      </c>
      <c r="BW146">
        <v>141</v>
      </c>
      <c r="BX146" s="160">
        <v>49126</v>
      </c>
      <c r="BY146" s="7">
        <f t="shared" si="182"/>
        <v>596224.08773237257</v>
      </c>
      <c r="BZ146" s="7">
        <f t="shared" si="183"/>
        <v>4818.1206700876401</v>
      </c>
      <c r="CA146" s="7">
        <f t="shared" si="184"/>
        <v>1340.1468249821332</v>
      </c>
      <c r="CB146" s="65">
        <f t="shared" si="157"/>
        <v>2.6972680625751956E-2</v>
      </c>
      <c r="CC146" s="7">
        <f t="shared" si="158"/>
        <v>3477.9738451055068</v>
      </c>
      <c r="CD146" s="65">
        <f t="shared" si="185"/>
        <v>7.0000000000000007E-2</v>
      </c>
      <c r="CE146" s="7">
        <f t="shared" si="186"/>
        <v>129316.05909261043</v>
      </c>
      <c r="CF146" s="7">
        <f t="shared" si="187"/>
        <v>550038.95538974681</v>
      </c>
      <c r="CG146" s="7">
        <f t="shared" si="159"/>
        <v>594883.94090739044</v>
      </c>
      <c r="CH146" s="7">
        <f t="shared" si="137"/>
        <v>679355.01448235731</v>
      </c>
    </row>
    <row r="147" spans="10:86" x14ac:dyDescent="0.3">
      <c r="J147">
        <v>142</v>
      </c>
      <c r="K147" s="160">
        <v>49157</v>
      </c>
      <c r="L147" s="7">
        <f t="shared" si="160"/>
        <v>614875.44116313208</v>
      </c>
      <c r="M147" s="7">
        <f t="shared" si="138"/>
        <v>5440.6727465368012</v>
      </c>
      <c r="N147" s="7">
        <f t="shared" si="128"/>
        <v>1213.4040885402683</v>
      </c>
      <c r="O147" s="65">
        <f t="shared" si="139"/>
        <v>2.3680973556106124E-2</v>
      </c>
      <c r="P147" s="7">
        <f t="shared" si="129"/>
        <v>4227.268657996533</v>
      </c>
      <c r="Q147" s="65">
        <f t="shared" si="130"/>
        <v>8.2500000000000004E-2</v>
      </c>
      <c r="R147" s="7">
        <f t="shared" si="140"/>
        <v>110537.9629254079</v>
      </c>
      <c r="S147" s="7">
        <f t="shared" si="161"/>
        <v>662037.56708281813</v>
      </c>
      <c r="T147" s="7">
        <f t="shared" si="131"/>
        <v>613662.03707459185</v>
      </c>
      <c r="U147" s="7">
        <f t="shared" si="132"/>
        <v>772575.53000822605</v>
      </c>
      <c r="W147">
        <v>142</v>
      </c>
      <c r="X147" s="160">
        <v>49157</v>
      </c>
      <c r="Y147" s="7">
        <f t="shared" si="162"/>
        <v>611076.52795198932</v>
      </c>
      <c r="Z147" s="7">
        <f t="shared" si="163"/>
        <v>5313.9230440344518</v>
      </c>
      <c r="AA147" s="7">
        <f t="shared" si="164"/>
        <v>1240.0795243545226</v>
      </c>
      <c r="AB147" s="65">
        <f t="shared" si="141"/>
        <v>2.4352030574840582E-2</v>
      </c>
      <c r="AC147" s="7">
        <f t="shared" si="142"/>
        <v>4073.8435196799292</v>
      </c>
      <c r="AD147" s="65">
        <f t="shared" si="143"/>
        <v>0.08</v>
      </c>
      <c r="AE147" s="7">
        <f t="shared" si="165"/>
        <v>114363.55157236508</v>
      </c>
      <c r="AF147" s="7">
        <f t="shared" si="166"/>
        <v>640213.52068052755</v>
      </c>
      <c r="AG147" s="7">
        <f t="shared" si="144"/>
        <v>609836.44842763478</v>
      </c>
      <c r="AH147" s="7">
        <f t="shared" si="133"/>
        <v>754577.07225289266</v>
      </c>
      <c r="AJ147">
        <v>142</v>
      </c>
      <c r="AK147" s="160">
        <v>49157</v>
      </c>
      <c r="AL147" s="7">
        <f t="shared" si="167"/>
        <v>607178.40221741784</v>
      </c>
      <c r="AM147" s="7">
        <f t="shared" si="168"/>
        <v>5188.2574823386012</v>
      </c>
      <c r="AN147" s="7">
        <f t="shared" si="169"/>
        <v>1266.8969680177779</v>
      </c>
      <c r="AO147" s="65">
        <f t="shared" si="145"/>
        <v>2.5038380088443175E-2</v>
      </c>
      <c r="AP147" s="7">
        <f t="shared" si="146"/>
        <v>3921.3605143208233</v>
      </c>
      <c r="AQ147" s="65">
        <f t="shared" si="147"/>
        <v>7.7499999999999999E-2</v>
      </c>
      <c r="AR147" s="7">
        <f t="shared" si="170"/>
        <v>118288.49475060035</v>
      </c>
      <c r="AS147" s="7">
        <f t="shared" si="171"/>
        <v>618444.06774148124</v>
      </c>
      <c r="AT147" s="7">
        <f t="shared" si="148"/>
        <v>605911.50524940004</v>
      </c>
      <c r="AU147" s="7">
        <f t="shared" si="134"/>
        <v>736732.56249208155</v>
      </c>
      <c r="AW147">
        <v>142</v>
      </c>
      <c r="AX147" s="160">
        <v>49157</v>
      </c>
      <c r="AY147" s="7">
        <f t="shared" si="172"/>
        <v>603180.51793190907</v>
      </c>
      <c r="AZ147" s="7">
        <f t="shared" si="173"/>
        <v>5063.7114709392154</v>
      </c>
      <c r="BA147" s="7">
        <f t="shared" si="174"/>
        <v>1293.8332338647838</v>
      </c>
      <c r="BB147" s="65">
        <f t="shared" si="149"/>
        <v>2.5740219295561004E-2</v>
      </c>
      <c r="BC147" s="7">
        <f t="shared" si="150"/>
        <v>3769.8782370744316</v>
      </c>
      <c r="BD147" s="65">
        <f t="shared" si="151"/>
        <v>7.4999999999999997E-2</v>
      </c>
      <c r="BE147" s="7">
        <f t="shared" si="175"/>
        <v>122313.3153019563</v>
      </c>
      <c r="BF147" s="7">
        <f t="shared" si="176"/>
        <v>596733.71357141226</v>
      </c>
      <c r="BG147" s="7">
        <f t="shared" si="152"/>
        <v>601886.68469804432</v>
      </c>
      <c r="BH147" s="7">
        <f t="shared" si="135"/>
        <v>719047.02887336852</v>
      </c>
      <c r="BJ147">
        <v>142</v>
      </c>
      <c r="BK147" s="160">
        <v>49157</v>
      </c>
      <c r="BL147" s="7">
        <f t="shared" si="177"/>
        <v>599082.4580214147</v>
      </c>
      <c r="BM147" s="7">
        <f t="shared" si="178"/>
        <v>4940.32062016694</v>
      </c>
      <c r="BN147" s="7">
        <f t="shared" si="179"/>
        <v>1320.8641029542264</v>
      </c>
      <c r="BO147" s="65">
        <f t="shared" si="153"/>
        <v>2.6457742207641358E-2</v>
      </c>
      <c r="BP147" s="7">
        <f t="shared" si="154"/>
        <v>3619.4565172127136</v>
      </c>
      <c r="BQ147" s="65">
        <f t="shared" si="155"/>
        <v>7.2499999999999995E-2</v>
      </c>
      <c r="BR147" s="7">
        <f t="shared" si="180"/>
        <v>126438.40608153907</v>
      </c>
      <c r="BS147" s="7">
        <f t="shared" si="181"/>
        <v>575087.12198216631</v>
      </c>
      <c r="BT147" s="7">
        <f t="shared" si="156"/>
        <v>597761.59391846042</v>
      </c>
      <c r="BU147" s="7">
        <f t="shared" si="136"/>
        <v>701525.52806370542</v>
      </c>
      <c r="BW147">
        <v>142</v>
      </c>
      <c r="BX147" s="160">
        <v>49157</v>
      </c>
      <c r="BY147" s="7">
        <f t="shared" si="182"/>
        <v>594883.94090739044</v>
      </c>
      <c r="BZ147" s="7">
        <f t="shared" si="183"/>
        <v>4818.1206700876401</v>
      </c>
      <c r="CA147" s="7">
        <f t="shared" si="184"/>
        <v>1347.9643481278622</v>
      </c>
      <c r="CB147" s="65">
        <f t="shared" si="157"/>
        <v>2.7191139422693723E-2</v>
      </c>
      <c r="CC147" s="7">
        <f t="shared" si="158"/>
        <v>3470.1563219597779</v>
      </c>
      <c r="CD147" s="65">
        <f t="shared" si="185"/>
        <v>7.0000000000000007E-2</v>
      </c>
      <c r="CE147" s="7">
        <f t="shared" si="186"/>
        <v>130664.0234407383</v>
      </c>
      <c r="CF147" s="7">
        <f t="shared" si="187"/>
        <v>553509.11171170662</v>
      </c>
      <c r="CG147" s="7">
        <f t="shared" si="159"/>
        <v>593535.97655926261</v>
      </c>
      <c r="CH147" s="7">
        <f t="shared" si="137"/>
        <v>684173.13515244494</v>
      </c>
    </row>
    <row r="148" spans="10:86" x14ac:dyDescent="0.3">
      <c r="J148">
        <v>143</v>
      </c>
      <c r="K148" s="160">
        <v>49188</v>
      </c>
      <c r="L148" s="7">
        <f t="shared" si="160"/>
        <v>613662.03707459185</v>
      </c>
      <c r="M148" s="7">
        <f t="shared" si="138"/>
        <v>5440.6727465368012</v>
      </c>
      <c r="N148" s="7">
        <f t="shared" si="128"/>
        <v>1221.7462416489825</v>
      </c>
      <c r="O148" s="65">
        <f t="shared" si="139"/>
        <v>2.3890926950082332E-2</v>
      </c>
      <c r="P148" s="7">
        <f t="shared" si="129"/>
        <v>4218.9265048878187</v>
      </c>
      <c r="Q148" s="65">
        <f t="shared" si="130"/>
        <v>8.2500000000000004E-2</v>
      </c>
      <c r="R148" s="7">
        <f t="shared" si="140"/>
        <v>111759.70916705689</v>
      </c>
      <c r="S148" s="7">
        <f t="shared" si="161"/>
        <v>666256.49358770601</v>
      </c>
      <c r="T148" s="7">
        <f t="shared" si="131"/>
        <v>612440.29083294282</v>
      </c>
      <c r="U148" s="7">
        <f t="shared" si="132"/>
        <v>778016.20275476296</v>
      </c>
      <c r="W148">
        <v>143</v>
      </c>
      <c r="X148" s="160">
        <v>49188</v>
      </c>
      <c r="Y148" s="7">
        <f t="shared" si="162"/>
        <v>609836.44842763478</v>
      </c>
      <c r="Z148" s="7">
        <f t="shared" si="163"/>
        <v>5313.9230440344518</v>
      </c>
      <c r="AA148" s="7">
        <f t="shared" si="164"/>
        <v>1248.3467211835532</v>
      </c>
      <c r="AB148" s="65">
        <f t="shared" si="141"/>
        <v>2.4564226511594338E-2</v>
      </c>
      <c r="AC148" s="7">
        <f t="shared" si="142"/>
        <v>4065.5763228508986</v>
      </c>
      <c r="AD148" s="65">
        <f t="shared" si="143"/>
        <v>0.08</v>
      </c>
      <c r="AE148" s="7">
        <f t="shared" si="165"/>
        <v>115611.89829354863</v>
      </c>
      <c r="AF148" s="7">
        <f t="shared" si="166"/>
        <v>644279.09700337844</v>
      </c>
      <c r="AG148" s="7">
        <f t="shared" si="144"/>
        <v>608588.10170645127</v>
      </c>
      <c r="AH148" s="7">
        <f t="shared" si="133"/>
        <v>759890.99529692705</v>
      </c>
      <c r="AJ148">
        <v>143</v>
      </c>
      <c r="AK148" s="160">
        <v>49188</v>
      </c>
      <c r="AL148" s="7">
        <f t="shared" si="167"/>
        <v>605911.50524940004</v>
      </c>
      <c r="AM148" s="7">
        <f t="shared" si="168"/>
        <v>5188.2574823386012</v>
      </c>
      <c r="AN148" s="7">
        <f t="shared" si="169"/>
        <v>1275.079010936226</v>
      </c>
      <c r="AO148" s="65">
        <f t="shared" si="145"/>
        <v>2.525277701227454E-2</v>
      </c>
      <c r="AP148" s="7">
        <f t="shared" si="146"/>
        <v>3913.1784714023752</v>
      </c>
      <c r="AQ148" s="65">
        <f t="shared" si="147"/>
        <v>7.7499999999999999E-2</v>
      </c>
      <c r="AR148" s="7">
        <f t="shared" si="170"/>
        <v>119563.57376153658</v>
      </c>
      <c r="AS148" s="7">
        <f t="shared" si="171"/>
        <v>622357.24621288362</v>
      </c>
      <c r="AT148" s="7">
        <f t="shared" si="148"/>
        <v>604636.42623846384</v>
      </c>
      <c r="AU148" s="7">
        <f t="shared" si="134"/>
        <v>741920.81997442024</v>
      </c>
      <c r="AW148">
        <v>143</v>
      </c>
      <c r="AX148" s="160">
        <v>49188</v>
      </c>
      <c r="AY148" s="7">
        <f t="shared" si="172"/>
        <v>601886.68469804432</v>
      </c>
      <c r="AZ148" s="7">
        <f t="shared" si="173"/>
        <v>5063.7114709392154</v>
      </c>
      <c r="BA148" s="7">
        <f t="shared" si="174"/>
        <v>1301.9196915764387</v>
      </c>
      <c r="BB148" s="65">
        <f t="shared" si="149"/>
        <v>2.5956773419493505E-2</v>
      </c>
      <c r="BC148" s="7">
        <f t="shared" si="150"/>
        <v>3761.7917793627767</v>
      </c>
      <c r="BD148" s="65">
        <f t="shared" si="151"/>
        <v>7.4999999999999997E-2</v>
      </c>
      <c r="BE148" s="7">
        <f t="shared" si="175"/>
        <v>123615.23499353274</v>
      </c>
      <c r="BF148" s="7">
        <f t="shared" si="176"/>
        <v>600495.50535077509</v>
      </c>
      <c r="BG148" s="7">
        <f t="shared" si="152"/>
        <v>600584.76500646793</v>
      </c>
      <c r="BH148" s="7">
        <f t="shared" si="135"/>
        <v>724110.74034430785</v>
      </c>
      <c r="BJ148">
        <v>143</v>
      </c>
      <c r="BK148" s="160">
        <v>49188</v>
      </c>
      <c r="BL148" s="7">
        <f t="shared" si="177"/>
        <v>597761.59391846042</v>
      </c>
      <c r="BM148" s="7">
        <f t="shared" si="178"/>
        <v>4940.32062016694</v>
      </c>
      <c r="BN148" s="7">
        <f t="shared" si="179"/>
        <v>1328.8443235762415</v>
      </c>
      <c r="BO148" s="65">
        <f t="shared" si="153"/>
        <v>2.6676407526258841E-2</v>
      </c>
      <c r="BP148" s="7">
        <f t="shared" si="154"/>
        <v>3611.4762965906984</v>
      </c>
      <c r="BQ148" s="65">
        <f t="shared" si="155"/>
        <v>7.2499999999999995E-2</v>
      </c>
      <c r="BR148" s="7">
        <f t="shared" si="180"/>
        <v>127767.25040511531</v>
      </c>
      <c r="BS148" s="7">
        <f t="shared" si="181"/>
        <v>578698.59827875695</v>
      </c>
      <c r="BT148" s="7">
        <f t="shared" si="156"/>
        <v>596432.74959488423</v>
      </c>
      <c r="BU148" s="7">
        <f t="shared" si="136"/>
        <v>706465.84868387226</v>
      </c>
      <c r="BW148">
        <v>143</v>
      </c>
      <c r="BX148" s="160">
        <v>49188</v>
      </c>
      <c r="BY148" s="7">
        <f t="shared" si="182"/>
        <v>593535.97655926261</v>
      </c>
      <c r="BZ148" s="7">
        <f t="shared" si="183"/>
        <v>4818.1206700876401</v>
      </c>
      <c r="CA148" s="7">
        <f t="shared" si="184"/>
        <v>1355.8274734919414</v>
      </c>
      <c r="CB148" s="65">
        <f t="shared" si="157"/>
        <v>2.7411867729097629E-2</v>
      </c>
      <c r="CC148" s="7">
        <f t="shared" si="158"/>
        <v>3462.2931965956986</v>
      </c>
      <c r="CD148" s="65">
        <f t="shared" si="185"/>
        <v>7.0000000000000007E-2</v>
      </c>
      <c r="CE148" s="7">
        <f t="shared" si="186"/>
        <v>132019.85091423025</v>
      </c>
      <c r="CF148" s="7">
        <f t="shared" si="187"/>
        <v>556971.40490830236</v>
      </c>
      <c r="CG148" s="7">
        <f t="shared" si="159"/>
        <v>592180.14908577071</v>
      </c>
      <c r="CH148" s="7">
        <f t="shared" si="137"/>
        <v>688991.25582253258</v>
      </c>
    </row>
    <row r="149" spans="10:86" x14ac:dyDescent="0.3">
      <c r="J149">
        <v>144</v>
      </c>
      <c r="K149" s="160">
        <v>49218</v>
      </c>
      <c r="L149" s="7">
        <f t="shared" si="160"/>
        <v>612440.29083294282</v>
      </c>
      <c r="M149" s="7">
        <f t="shared" si="138"/>
        <v>5440.6727465368012</v>
      </c>
      <c r="N149" s="7">
        <f t="shared" si="128"/>
        <v>1230.1457470603191</v>
      </c>
      <c r="O149" s="65">
        <f t="shared" si="139"/>
        <v>2.4103164317695807E-2</v>
      </c>
      <c r="P149" s="7">
        <f t="shared" si="129"/>
        <v>4210.5269994764822</v>
      </c>
      <c r="Q149" s="65">
        <f t="shared" si="130"/>
        <v>8.2500000000000018E-2</v>
      </c>
      <c r="R149" s="7">
        <f t="shared" si="140"/>
        <v>112989.85491411721</v>
      </c>
      <c r="S149" s="7">
        <f t="shared" si="161"/>
        <v>670467.02058718249</v>
      </c>
      <c r="T149" s="7">
        <f t="shared" si="131"/>
        <v>611210.14508588251</v>
      </c>
      <c r="U149" s="7">
        <f t="shared" si="132"/>
        <v>783456.87550129974</v>
      </c>
      <c r="W149">
        <v>144</v>
      </c>
      <c r="X149" s="160">
        <v>49218</v>
      </c>
      <c r="Y149" s="7">
        <f t="shared" si="162"/>
        <v>608588.10170645127</v>
      </c>
      <c r="Z149" s="7">
        <f t="shared" si="163"/>
        <v>5313.9230440344518</v>
      </c>
      <c r="AA149" s="7">
        <f t="shared" si="164"/>
        <v>1256.6690326581097</v>
      </c>
      <c r="AB149" s="65">
        <f t="shared" si="141"/>
        <v>2.4778710509807296E-2</v>
      </c>
      <c r="AC149" s="7">
        <f t="shared" si="142"/>
        <v>4057.2540113763421</v>
      </c>
      <c r="AD149" s="65">
        <f t="shared" si="143"/>
        <v>0.08</v>
      </c>
      <c r="AE149" s="7">
        <f t="shared" si="165"/>
        <v>116868.56732620674</v>
      </c>
      <c r="AF149" s="7">
        <f t="shared" si="166"/>
        <v>648336.35101475473</v>
      </c>
      <c r="AG149" s="7">
        <f t="shared" si="144"/>
        <v>607331.43267379317</v>
      </c>
      <c r="AH149" s="7">
        <f t="shared" si="133"/>
        <v>765204.91834096145</v>
      </c>
      <c r="AJ149">
        <v>144</v>
      </c>
      <c r="AK149" s="160">
        <v>49218</v>
      </c>
      <c r="AL149" s="7">
        <f t="shared" si="167"/>
        <v>604636.42623846384</v>
      </c>
      <c r="AM149" s="7">
        <f t="shared" si="168"/>
        <v>5188.2574823386012</v>
      </c>
      <c r="AN149" s="7">
        <f t="shared" si="169"/>
        <v>1283.3138962151888</v>
      </c>
      <c r="AO149" s="65">
        <f t="shared" si="145"/>
        <v>2.5469465758764458E-2</v>
      </c>
      <c r="AP149" s="7">
        <f t="shared" si="146"/>
        <v>3904.9435861234124</v>
      </c>
      <c r="AQ149" s="65">
        <f t="shared" si="147"/>
        <v>7.7499999999999999E-2</v>
      </c>
      <c r="AR149" s="7">
        <f t="shared" si="170"/>
        <v>120846.88765775177</v>
      </c>
      <c r="AS149" s="7">
        <f t="shared" si="171"/>
        <v>626262.18979900703</v>
      </c>
      <c r="AT149" s="7">
        <f t="shared" si="148"/>
        <v>603353.11234224867</v>
      </c>
      <c r="AU149" s="7">
        <f t="shared" si="134"/>
        <v>747109.07745675882</v>
      </c>
      <c r="AW149">
        <v>144</v>
      </c>
      <c r="AX149" s="160">
        <v>49218</v>
      </c>
      <c r="AY149" s="7">
        <f t="shared" si="172"/>
        <v>600584.76500646793</v>
      </c>
      <c r="AZ149" s="7">
        <f t="shared" si="173"/>
        <v>5063.7114709392154</v>
      </c>
      <c r="BA149" s="7">
        <f t="shared" si="174"/>
        <v>1310.0566896487912</v>
      </c>
      <c r="BB149" s="65">
        <f t="shared" si="149"/>
        <v>2.6175622812570333E-2</v>
      </c>
      <c r="BC149" s="7">
        <f t="shared" si="150"/>
        <v>3753.6547812904241</v>
      </c>
      <c r="BD149" s="65">
        <f t="shared" si="151"/>
        <v>7.4999999999999997E-2</v>
      </c>
      <c r="BE149" s="7">
        <f t="shared" si="175"/>
        <v>124925.29168318152</v>
      </c>
      <c r="BF149" s="7">
        <f t="shared" si="176"/>
        <v>604249.16013206553</v>
      </c>
      <c r="BG149" s="7">
        <f t="shared" si="152"/>
        <v>599274.70831681916</v>
      </c>
      <c r="BH149" s="7">
        <f t="shared" si="135"/>
        <v>729174.45181524707</v>
      </c>
      <c r="BJ149">
        <v>144</v>
      </c>
      <c r="BK149" s="160">
        <v>49218</v>
      </c>
      <c r="BL149" s="7">
        <f t="shared" si="177"/>
        <v>596432.74959488423</v>
      </c>
      <c r="BM149" s="7">
        <f t="shared" si="178"/>
        <v>4940.32062016694</v>
      </c>
      <c r="BN149" s="7">
        <f t="shared" si="179"/>
        <v>1336.8727580311811</v>
      </c>
      <c r="BO149" s="65">
        <f t="shared" si="153"/>
        <v>2.6897371258152281E-2</v>
      </c>
      <c r="BP149" s="7">
        <f t="shared" si="154"/>
        <v>3603.4478621357589</v>
      </c>
      <c r="BQ149" s="65">
        <f t="shared" si="155"/>
        <v>7.2499999999999995E-2</v>
      </c>
      <c r="BR149" s="7">
        <f t="shared" si="180"/>
        <v>129104.12316314649</v>
      </c>
      <c r="BS149" s="7">
        <f t="shared" si="181"/>
        <v>582302.04614089266</v>
      </c>
      <c r="BT149" s="7">
        <f t="shared" si="156"/>
        <v>595095.8768368531</v>
      </c>
      <c r="BU149" s="7">
        <f t="shared" si="136"/>
        <v>711406.1693040391</v>
      </c>
      <c r="BW149">
        <v>144</v>
      </c>
      <c r="BX149" s="160">
        <v>49218</v>
      </c>
      <c r="BY149" s="7">
        <f t="shared" si="182"/>
        <v>592180.14908577071</v>
      </c>
      <c r="BZ149" s="7">
        <f t="shared" si="183"/>
        <v>4818.1206700876401</v>
      </c>
      <c r="CA149" s="7">
        <f t="shared" si="184"/>
        <v>1363.7364670873108</v>
      </c>
      <c r="CB149" s="65">
        <f t="shared" si="157"/>
        <v>2.7634897303316166E-2</v>
      </c>
      <c r="CC149" s="7">
        <f t="shared" si="158"/>
        <v>3454.3842030003293</v>
      </c>
      <c r="CD149" s="65">
        <f t="shared" si="185"/>
        <v>7.0000000000000007E-2</v>
      </c>
      <c r="CE149" s="7">
        <f t="shared" si="186"/>
        <v>133383.58738131757</v>
      </c>
      <c r="CF149" s="7">
        <f t="shared" si="187"/>
        <v>560425.7891113027</v>
      </c>
      <c r="CG149" s="7">
        <f t="shared" si="159"/>
        <v>590816.41261868342</v>
      </c>
      <c r="CH149" s="7">
        <f t="shared" si="137"/>
        <v>693809.37649262021</v>
      </c>
    </row>
    <row r="150" spans="10:86" x14ac:dyDescent="0.3">
      <c r="J150">
        <v>145</v>
      </c>
      <c r="K150" s="160">
        <v>49249</v>
      </c>
      <c r="L150" s="7">
        <f t="shared" si="160"/>
        <v>611210.14508588251</v>
      </c>
      <c r="M150" s="7">
        <f t="shared" si="138"/>
        <v>5440.6727465368012</v>
      </c>
      <c r="N150" s="7">
        <f t="shared" si="128"/>
        <v>1238.6029990713587</v>
      </c>
      <c r="O150" s="65">
        <f t="shared" si="139"/>
        <v>2.4317718068583169E-2</v>
      </c>
      <c r="P150" s="7">
        <f t="shared" si="129"/>
        <v>4202.0697474654426</v>
      </c>
      <c r="Q150" s="65">
        <f t="shared" si="130"/>
        <v>8.2500000000000018E-2</v>
      </c>
      <c r="R150" s="7">
        <f t="shared" si="140"/>
        <v>114228.45791318857</v>
      </c>
      <c r="S150" s="7">
        <f t="shared" si="161"/>
        <v>674669.09033464792</v>
      </c>
      <c r="T150" s="7">
        <f t="shared" si="131"/>
        <v>609971.54208681115</v>
      </c>
      <c r="U150" s="7">
        <f t="shared" si="132"/>
        <v>788897.54824783653</v>
      </c>
      <c r="W150">
        <v>145</v>
      </c>
      <c r="X150" s="160">
        <v>49249</v>
      </c>
      <c r="Y150" s="7">
        <f t="shared" si="162"/>
        <v>607331.43267379317</v>
      </c>
      <c r="Z150" s="7">
        <f t="shared" si="163"/>
        <v>5313.9230440344518</v>
      </c>
      <c r="AA150" s="7">
        <f t="shared" si="164"/>
        <v>1265.0468262091636</v>
      </c>
      <c r="AB150" s="65">
        <f t="shared" si="141"/>
        <v>2.4995514965654133E-2</v>
      </c>
      <c r="AC150" s="7">
        <f t="shared" si="142"/>
        <v>4048.8762178252882</v>
      </c>
      <c r="AD150" s="65">
        <f t="shared" si="143"/>
        <v>0.08</v>
      </c>
      <c r="AE150" s="7">
        <f t="shared" si="165"/>
        <v>118133.6141524159</v>
      </c>
      <c r="AF150" s="7">
        <f t="shared" si="166"/>
        <v>652385.22723258007</v>
      </c>
      <c r="AG150" s="7">
        <f t="shared" si="144"/>
        <v>606066.385847584</v>
      </c>
      <c r="AH150" s="7">
        <f t="shared" si="133"/>
        <v>770518.84138499596</v>
      </c>
      <c r="AJ150">
        <v>145</v>
      </c>
      <c r="AK150" s="160">
        <v>49249</v>
      </c>
      <c r="AL150" s="7">
        <f t="shared" si="167"/>
        <v>603353.11234224867</v>
      </c>
      <c r="AM150" s="7">
        <f t="shared" si="168"/>
        <v>5188.2574823386012</v>
      </c>
      <c r="AN150" s="7">
        <f t="shared" si="169"/>
        <v>1291.6019651282454</v>
      </c>
      <c r="AO150" s="65">
        <f t="shared" si="145"/>
        <v>2.5688478710866575E-2</v>
      </c>
      <c r="AP150" s="7">
        <f t="shared" si="146"/>
        <v>3896.6555172103558</v>
      </c>
      <c r="AQ150" s="65">
        <f t="shared" si="147"/>
        <v>7.7499999999999999E-2</v>
      </c>
      <c r="AR150" s="7">
        <f t="shared" si="170"/>
        <v>122138.48962288001</v>
      </c>
      <c r="AS150" s="7">
        <f t="shared" si="171"/>
        <v>630158.8453162174</v>
      </c>
      <c r="AT150" s="7">
        <f t="shared" si="148"/>
        <v>602061.51037712046</v>
      </c>
      <c r="AU150" s="7">
        <f t="shared" si="134"/>
        <v>752297.3349390974</v>
      </c>
      <c r="AW150">
        <v>145</v>
      </c>
      <c r="AX150" s="160">
        <v>49249</v>
      </c>
      <c r="AY150" s="7">
        <f t="shared" si="172"/>
        <v>599274.70831681916</v>
      </c>
      <c r="AZ150" s="7">
        <f t="shared" si="173"/>
        <v>5063.7114709392154</v>
      </c>
      <c r="BA150" s="7">
        <f t="shared" si="174"/>
        <v>1318.2445439590961</v>
      </c>
      <c r="BB150" s="65">
        <f t="shared" si="149"/>
        <v>2.6396799844831995E-2</v>
      </c>
      <c r="BC150" s="7">
        <f t="shared" si="150"/>
        <v>3745.4669269801193</v>
      </c>
      <c r="BD150" s="65">
        <f t="shared" si="151"/>
        <v>7.4999999999999997E-2</v>
      </c>
      <c r="BE150" s="7">
        <f t="shared" si="175"/>
        <v>126243.53622714062</v>
      </c>
      <c r="BF150" s="7">
        <f t="shared" si="176"/>
        <v>607994.6270590456</v>
      </c>
      <c r="BG150" s="7">
        <f t="shared" si="152"/>
        <v>597956.46377286001</v>
      </c>
      <c r="BH150" s="7">
        <f t="shared" si="135"/>
        <v>734238.16328618617</v>
      </c>
      <c r="BJ150">
        <v>145</v>
      </c>
      <c r="BK150" s="160">
        <v>49249</v>
      </c>
      <c r="BL150" s="7">
        <f t="shared" si="177"/>
        <v>595095.8768368531</v>
      </c>
      <c r="BM150" s="7">
        <f t="shared" si="178"/>
        <v>4940.32062016694</v>
      </c>
      <c r="BN150" s="7">
        <f t="shared" si="179"/>
        <v>1344.9496976109526</v>
      </c>
      <c r="BO150" s="65">
        <f t="shared" si="153"/>
        <v>2.7120665760815017E-2</v>
      </c>
      <c r="BP150" s="7">
        <f t="shared" si="154"/>
        <v>3595.3709225559874</v>
      </c>
      <c r="BQ150" s="65">
        <f t="shared" si="155"/>
        <v>7.2499999999999995E-2</v>
      </c>
      <c r="BR150" s="7">
        <f t="shared" si="180"/>
        <v>130449.07286075744</v>
      </c>
      <c r="BS150" s="7">
        <f t="shared" si="181"/>
        <v>585897.41706344869</v>
      </c>
      <c r="BT150" s="7">
        <f t="shared" si="156"/>
        <v>593750.92713924218</v>
      </c>
      <c r="BU150" s="7">
        <f t="shared" si="136"/>
        <v>716346.48992420617</v>
      </c>
      <c r="BW150">
        <v>145</v>
      </c>
      <c r="BX150" s="160">
        <v>49249</v>
      </c>
      <c r="BY150" s="7">
        <f t="shared" si="182"/>
        <v>590816.41261868342</v>
      </c>
      <c r="BZ150" s="7">
        <f t="shared" si="183"/>
        <v>4818.1206700876401</v>
      </c>
      <c r="CA150" s="7">
        <f t="shared" si="184"/>
        <v>1371.6915964786531</v>
      </c>
      <c r="CB150" s="65">
        <f t="shared" si="157"/>
        <v>2.7860260490710873E-2</v>
      </c>
      <c r="CC150" s="7">
        <f t="shared" si="158"/>
        <v>3446.429073608987</v>
      </c>
      <c r="CD150" s="65">
        <f t="shared" si="185"/>
        <v>7.0000000000000007E-2</v>
      </c>
      <c r="CE150" s="7">
        <f t="shared" si="186"/>
        <v>134755.27897779623</v>
      </c>
      <c r="CF150" s="7">
        <f t="shared" si="187"/>
        <v>563872.21818491165</v>
      </c>
      <c r="CG150" s="7">
        <f t="shared" si="159"/>
        <v>589444.72102220473</v>
      </c>
      <c r="CH150" s="7">
        <f t="shared" si="137"/>
        <v>698627.49716270785</v>
      </c>
    </row>
    <row r="151" spans="10:86" x14ac:dyDescent="0.3">
      <c r="J151">
        <v>146</v>
      </c>
      <c r="K151" s="160">
        <v>49279</v>
      </c>
      <c r="L151" s="7">
        <f t="shared" si="160"/>
        <v>609971.54208681115</v>
      </c>
      <c r="M151" s="7">
        <f t="shared" si="138"/>
        <v>5440.6727465368012</v>
      </c>
      <c r="N151" s="7">
        <f t="shared" si="128"/>
        <v>1247.1183946899746</v>
      </c>
      <c r="O151" s="65">
        <f t="shared" si="139"/>
        <v>2.4534621213771011E-2</v>
      </c>
      <c r="P151" s="7">
        <f t="shared" si="129"/>
        <v>4193.5543518468266</v>
      </c>
      <c r="Q151" s="65">
        <f t="shared" si="130"/>
        <v>8.2500000000000004E-2</v>
      </c>
      <c r="R151" s="7">
        <f t="shared" si="140"/>
        <v>115475.57630787854</v>
      </c>
      <c r="S151" s="7">
        <f t="shared" si="161"/>
        <v>678862.64468649472</v>
      </c>
      <c r="T151" s="7">
        <f t="shared" si="131"/>
        <v>608724.42369212117</v>
      </c>
      <c r="U151" s="7">
        <f t="shared" si="132"/>
        <v>794338.22099437332</v>
      </c>
      <c r="W151">
        <v>146</v>
      </c>
      <c r="X151" s="160">
        <v>49279</v>
      </c>
      <c r="Y151" s="7">
        <f t="shared" si="162"/>
        <v>606066.385847584</v>
      </c>
      <c r="Z151" s="7">
        <f t="shared" si="163"/>
        <v>5313.9230440344518</v>
      </c>
      <c r="AA151" s="7">
        <f t="shared" si="164"/>
        <v>1273.4804717172251</v>
      </c>
      <c r="AB151" s="65">
        <f t="shared" si="141"/>
        <v>2.5214672876528448E-2</v>
      </c>
      <c r="AC151" s="7">
        <f t="shared" si="142"/>
        <v>4040.4425723172267</v>
      </c>
      <c r="AD151" s="65">
        <f t="shared" si="143"/>
        <v>0.08</v>
      </c>
      <c r="AE151" s="7">
        <f t="shared" si="165"/>
        <v>119407.09462413313</v>
      </c>
      <c r="AF151" s="7">
        <f t="shared" si="166"/>
        <v>656425.66980489728</v>
      </c>
      <c r="AG151" s="7">
        <f t="shared" si="144"/>
        <v>604792.9053758668</v>
      </c>
      <c r="AH151" s="7">
        <f t="shared" si="133"/>
        <v>775832.76442903036</v>
      </c>
      <c r="AJ151">
        <v>146</v>
      </c>
      <c r="AK151" s="160">
        <v>49279</v>
      </c>
      <c r="AL151" s="7">
        <f t="shared" si="167"/>
        <v>602061.51037712046</v>
      </c>
      <c r="AM151" s="7">
        <f t="shared" si="168"/>
        <v>5188.2574823386012</v>
      </c>
      <c r="AN151" s="7">
        <f t="shared" si="169"/>
        <v>1299.9435611530316</v>
      </c>
      <c r="AO151" s="65">
        <f t="shared" si="145"/>
        <v>2.5909848852595216E-2</v>
      </c>
      <c r="AP151" s="7">
        <f t="shared" si="146"/>
        <v>3888.3139211855696</v>
      </c>
      <c r="AQ151" s="65">
        <f t="shared" si="147"/>
        <v>7.7499999999999999E-2</v>
      </c>
      <c r="AR151" s="7">
        <f t="shared" si="170"/>
        <v>123438.43318403304</v>
      </c>
      <c r="AS151" s="7">
        <f t="shared" si="171"/>
        <v>634047.15923740296</v>
      </c>
      <c r="AT151" s="7">
        <f t="shared" si="148"/>
        <v>600761.56681596744</v>
      </c>
      <c r="AU151" s="7">
        <f t="shared" si="134"/>
        <v>757485.59242143598</v>
      </c>
      <c r="AW151">
        <v>146</v>
      </c>
      <c r="AX151" s="160">
        <v>49279</v>
      </c>
      <c r="AY151" s="7">
        <f t="shared" si="172"/>
        <v>597956.46377286001</v>
      </c>
      <c r="AZ151" s="7">
        <f t="shared" si="173"/>
        <v>5063.7114709392154</v>
      </c>
      <c r="BA151" s="7">
        <f t="shared" si="174"/>
        <v>1326.4835723588408</v>
      </c>
      <c r="BB151" s="65">
        <f t="shared" si="149"/>
        <v>2.6620337487233241E-2</v>
      </c>
      <c r="BC151" s="7">
        <f t="shared" si="150"/>
        <v>3737.2278985803746</v>
      </c>
      <c r="BD151" s="65">
        <f t="shared" si="151"/>
        <v>7.4999999999999997E-2</v>
      </c>
      <c r="BE151" s="7">
        <f t="shared" si="175"/>
        <v>127570.01979949947</v>
      </c>
      <c r="BF151" s="7">
        <f t="shared" si="176"/>
        <v>611731.85495762597</v>
      </c>
      <c r="BG151" s="7">
        <f t="shared" si="152"/>
        <v>596629.98020050116</v>
      </c>
      <c r="BH151" s="7">
        <f t="shared" si="135"/>
        <v>739301.87475712539</v>
      </c>
      <c r="BJ151">
        <v>146</v>
      </c>
      <c r="BK151" s="160">
        <v>49279</v>
      </c>
      <c r="BL151" s="7">
        <f t="shared" si="177"/>
        <v>593750.92713924218</v>
      </c>
      <c r="BM151" s="7">
        <f t="shared" si="178"/>
        <v>4940.32062016694</v>
      </c>
      <c r="BN151" s="7">
        <f t="shared" si="179"/>
        <v>1353.0754353673519</v>
      </c>
      <c r="BO151" s="65">
        <f t="shared" si="153"/>
        <v>2.7346323992518937E-2</v>
      </c>
      <c r="BP151" s="7">
        <f t="shared" si="154"/>
        <v>3587.2451847995881</v>
      </c>
      <c r="BQ151" s="65">
        <f t="shared" si="155"/>
        <v>7.2499999999999995E-2</v>
      </c>
      <c r="BR151" s="7">
        <f t="shared" si="180"/>
        <v>131802.1482961248</v>
      </c>
      <c r="BS151" s="7">
        <f t="shared" si="181"/>
        <v>589484.66224824823</v>
      </c>
      <c r="BT151" s="7">
        <f t="shared" si="156"/>
        <v>592397.85170387488</v>
      </c>
      <c r="BU151" s="7">
        <f t="shared" si="136"/>
        <v>721286.810544373</v>
      </c>
      <c r="BW151">
        <v>146</v>
      </c>
      <c r="BX151" s="160">
        <v>49279</v>
      </c>
      <c r="BY151" s="7">
        <f t="shared" si="182"/>
        <v>589444.72102220473</v>
      </c>
      <c r="BZ151" s="7">
        <f t="shared" si="183"/>
        <v>4818.1206700876401</v>
      </c>
      <c r="CA151" s="7">
        <f t="shared" si="184"/>
        <v>1379.6931307914456</v>
      </c>
      <c r="CB151" s="65">
        <f t="shared" si="157"/>
        <v>2.8087990237295996E-2</v>
      </c>
      <c r="CC151" s="7">
        <f t="shared" si="158"/>
        <v>3438.4275392961945</v>
      </c>
      <c r="CD151" s="65">
        <f t="shared" si="185"/>
        <v>7.0000000000000007E-2</v>
      </c>
      <c r="CE151" s="7">
        <f t="shared" si="186"/>
        <v>136134.97210858768</v>
      </c>
      <c r="CF151" s="7">
        <f t="shared" si="187"/>
        <v>567310.64572420786</v>
      </c>
      <c r="CG151" s="7">
        <f t="shared" si="159"/>
        <v>588065.02789141331</v>
      </c>
      <c r="CH151" s="7">
        <f t="shared" si="137"/>
        <v>703445.61783279548</v>
      </c>
    </row>
    <row r="152" spans="10:86" x14ac:dyDescent="0.3">
      <c r="J152">
        <v>147</v>
      </c>
      <c r="K152" s="160">
        <v>49310</v>
      </c>
      <c r="L152" s="7">
        <f t="shared" si="160"/>
        <v>608724.42369212117</v>
      </c>
      <c r="M152" s="7">
        <f t="shared" si="138"/>
        <v>5440.6727465368012</v>
      </c>
      <c r="N152" s="7">
        <f t="shared" si="128"/>
        <v>1255.6923336534683</v>
      </c>
      <c r="O152" s="65">
        <f t="shared" si="139"/>
        <v>2.4753907379709186E-2</v>
      </c>
      <c r="P152" s="7">
        <f t="shared" si="129"/>
        <v>4184.980412883333</v>
      </c>
      <c r="Q152" s="65">
        <f t="shared" si="130"/>
        <v>8.2500000000000004E-2</v>
      </c>
      <c r="R152" s="7">
        <f t="shared" si="140"/>
        <v>116731.26864153201</v>
      </c>
      <c r="S152" s="7">
        <f t="shared" si="161"/>
        <v>683047.62509937806</v>
      </c>
      <c r="T152" s="7">
        <f t="shared" si="131"/>
        <v>607468.73135846772</v>
      </c>
      <c r="U152" s="7">
        <f t="shared" si="132"/>
        <v>799778.89374091011</v>
      </c>
      <c r="W152">
        <v>147</v>
      </c>
      <c r="X152" s="160">
        <v>49310</v>
      </c>
      <c r="Y152" s="7">
        <f t="shared" si="162"/>
        <v>604792.9053758668</v>
      </c>
      <c r="Z152" s="7">
        <f t="shared" si="163"/>
        <v>5313.9230440344518</v>
      </c>
      <c r="AA152" s="7">
        <f t="shared" si="164"/>
        <v>1281.9703415286726</v>
      </c>
      <c r="AB152" s="65">
        <f t="shared" si="141"/>
        <v>2.5436217855074605E-2</v>
      </c>
      <c r="AC152" s="7">
        <f t="shared" si="142"/>
        <v>4031.9527025057791</v>
      </c>
      <c r="AD152" s="65">
        <f t="shared" si="143"/>
        <v>0.08</v>
      </c>
      <c r="AE152" s="7">
        <f t="shared" si="165"/>
        <v>120689.0649656618</v>
      </c>
      <c r="AF152" s="7">
        <f t="shared" si="166"/>
        <v>660457.62250740302</v>
      </c>
      <c r="AG152" s="7">
        <f t="shared" si="144"/>
        <v>603510.93503433815</v>
      </c>
      <c r="AH152" s="7">
        <f t="shared" si="133"/>
        <v>781146.68747306487</v>
      </c>
      <c r="AJ152">
        <v>147</v>
      </c>
      <c r="AK152" s="160">
        <v>49310</v>
      </c>
      <c r="AL152" s="7">
        <f t="shared" si="167"/>
        <v>600761.56681596744</v>
      </c>
      <c r="AM152" s="7">
        <f t="shared" si="168"/>
        <v>5188.2574823386012</v>
      </c>
      <c r="AN152" s="7">
        <f t="shared" si="169"/>
        <v>1308.3390299854782</v>
      </c>
      <c r="AO152" s="65">
        <f t="shared" si="145"/>
        <v>2.6133609783055865E-2</v>
      </c>
      <c r="AP152" s="7">
        <f t="shared" si="146"/>
        <v>3879.918452353123</v>
      </c>
      <c r="AQ152" s="65">
        <f t="shared" si="147"/>
        <v>7.7499999999999999E-2</v>
      </c>
      <c r="AR152" s="7">
        <f t="shared" si="170"/>
        <v>124746.77221401852</v>
      </c>
      <c r="AS152" s="7">
        <f t="shared" si="171"/>
        <v>637927.07768975606</v>
      </c>
      <c r="AT152" s="7">
        <f t="shared" si="148"/>
        <v>599453.22778598196</v>
      </c>
      <c r="AU152" s="7">
        <f t="shared" si="134"/>
        <v>762673.84990377456</v>
      </c>
      <c r="AW152">
        <v>147</v>
      </c>
      <c r="AX152" s="160">
        <v>49310</v>
      </c>
      <c r="AY152" s="7">
        <f t="shared" si="172"/>
        <v>596629.98020050116</v>
      </c>
      <c r="AZ152" s="7">
        <f t="shared" si="173"/>
        <v>5063.7114709392154</v>
      </c>
      <c r="BA152" s="7">
        <f t="shared" si="174"/>
        <v>1334.7740946860836</v>
      </c>
      <c r="BB152" s="65">
        <f t="shared" si="149"/>
        <v>2.6846269325671995E-2</v>
      </c>
      <c r="BC152" s="7">
        <f t="shared" si="150"/>
        <v>3728.9373762531318</v>
      </c>
      <c r="BD152" s="65">
        <f t="shared" si="151"/>
        <v>7.4999999999999997E-2</v>
      </c>
      <c r="BE152" s="7">
        <f t="shared" si="175"/>
        <v>128904.79389418555</v>
      </c>
      <c r="BF152" s="7">
        <f t="shared" si="176"/>
        <v>615460.79233387904</v>
      </c>
      <c r="BG152" s="7">
        <f t="shared" si="152"/>
        <v>595295.20610581513</v>
      </c>
      <c r="BH152" s="7">
        <f t="shared" si="135"/>
        <v>744365.58622806461</v>
      </c>
      <c r="BJ152">
        <v>147</v>
      </c>
      <c r="BK152" s="160">
        <v>49310</v>
      </c>
      <c r="BL152" s="7">
        <f t="shared" si="177"/>
        <v>592397.85170387488</v>
      </c>
      <c r="BM152" s="7">
        <f t="shared" si="178"/>
        <v>4940.32062016694</v>
      </c>
      <c r="BN152" s="7">
        <f t="shared" si="179"/>
        <v>1361.2502661226958</v>
      </c>
      <c r="BO152" s="65">
        <f t="shared" si="153"/>
        <v>2.7574379526342063E-2</v>
      </c>
      <c r="BP152" s="7">
        <f t="shared" si="154"/>
        <v>3579.0703540442441</v>
      </c>
      <c r="BQ152" s="65">
        <f t="shared" si="155"/>
        <v>7.2499999999999995E-2</v>
      </c>
      <c r="BR152" s="7">
        <f t="shared" si="180"/>
        <v>133163.39856224749</v>
      </c>
      <c r="BS152" s="7">
        <f t="shared" si="181"/>
        <v>593063.73260229244</v>
      </c>
      <c r="BT152" s="7">
        <f t="shared" si="156"/>
        <v>591036.60143775214</v>
      </c>
      <c r="BU152" s="7">
        <f t="shared" si="136"/>
        <v>726227.13116453995</v>
      </c>
      <c r="BW152">
        <v>147</v>
      </c>
      <c r="BX152" s="160">
        <v>49310</v>
      </c>
      <c r="BY152" s="7">
        <f t="shared" si="182"/>
        <v>588065.02789141331</v>
      </c>
      <c r="BZ152" s="7">
        <f t="shared" si="183"/>
        <v>4818.1206700876401</v>
      </c>
      <c r="CA152" s="7">
        <f t="shared" si="184"/>
        <v>1387.7413407210624</v>
      </c>
      <c r="CB152" s="65">
        <f t="shared" si="157"/>
        <v>2.8318120103764645E-2</v>
      </c>
      <c r="CC152" s="7">
        <f t="shared" si="158"/>
        <v>3430.3793293665776</v>
      </c>
      <c r="CD152" s="65">
        <f t="shared" si="185"/>
        <v>7.0000000000000007E-2</v>
      </c>
      <c r="CE152" s="7">
        <f t="shared" si="186"/>
        <v>137522.71344930874</v>
      </c>
      <c r="CF152" s="7">
        <f t="shared" si="187"/>
        <v>570741.02505357447</v>
      </c>
      <c r="CG152" s="7">
        <f t="shared" si="159"/>
        <v>586677.28655069228</v>
      </c>
      <c r="CH152" s="7">
        <f t="shared" si="137"/>
        <v>708263.73850288324</v>
      </c>
    </row>
    <row r="153" spans="10:86" x14ac:dyDescent="0.3">
      <c r="J153">
        <v>148</v>
      </c>
      <c r="K153" s="160">
        <v>49341</v>
      </c>
      <c r="L153" s="7">
        <f t="shared" si="160"/>
        <v>607468.73135846772</v>
      </c>
      <c r="M153" s="7">
        <f t="shared" si="138"/>
        <v>5440.6727465368012</v>
      </c>
      <c r="N153" s="7">
        <f t="shared" si="128"/>
        <v>1264.3252184473358</v>
      </c>
      <c r="O153" s="65">
        <f t="shared" si="139"/>
        <v>2.4975610822699411E-2</v>
      </c>
      <c r="P153" s="7">
        <f t="shared" si="129"/>
        <v>4176.3475280894654</v>
      </c>
      <c r="Q153" s="65">
        <f t="shared" si="130"/>
        <v>8.2500000000000004E-2</v>
      </c>
      <c r="R153" s="7">
        <f t="shared" si="140"/>
        <v>117995.59385997934</v>
      </c>
      <c r="S153" s="7">
        <f t="shared" si="161"/>
        <v>687223.97262746748</v>
      </c>
      <c r="T153" s="7">
        <f t="shared" si="131"/>
        <v>606204.40614002035</v>
      </c>
      <c r="U153" s="7">
        <f t="shared" si="132"/>
        <v>805219.56648744678</v>
      </c>
      <c r="W153">
        <v>148</v>
      </c>
      <c r="X153" s="160">
        <v>49341</v>
      </c>
      <c r="Y153" s="7">
        <f t="shared" si="162"/>
        <v>603510.93503433815</v>
      </c>
      <c r="Z153" s="7">
        <f t="shared" si="163"/>
        <v>5313.9230440344518</v>
      </c>
      <c r="AA153" s="7">
        <f t="shared" si="164"/>
        <v>1290.516810472197</v>
      </c>
      <c r="AB153" s="65">
        <f t="shared" si="141"/>
        <v>2.5660184143614963E-2</v>
      </c>
      <c r="AC153" s="7">
        <f t="shared" si="142"/>
        <v>4023.4062335622548</v>
      </c>
      <c r="AD153" s="65">
        <f t="shared" si="143"/>
        <v>0.08</v>
      </c>
      <c r="AE153" s="7">
        <f t="shared" si="165"/>
        <v>121979.581776134</v>
      </c>
      <c r="AF153" s="7">
        <f t="shared" si="166"/>
        <v>664481.0287409653</v>
      </c>
      <c r="AG153" s="7">
        <f t="shared" si="144"/>
        <v>602220.41822386591</v>
      </c>
      <c r="AH153" s="7">
        <f t="shared" si="133"/>
        <v>786460.61051709927</v>
      </c>
      <c r="AJ153">
        <v>148</v>
      </c>
      <c r="AK153" s="160">
        <v>49341</v>
      </c>
      <c r="AL153" s="7">
        <f t="shared" si="167"/>
        <v>599453.22778598196</v>
      </c>
      <c r="AM153" s="7">
        <f t="shared" si="168"/>
        <v>5188.2574823386012</v>
      </c>
      <c r="AN153" s="7">
        <f t="shared" si="169"/>
        <v>1316.7887195541343</v>
      </c>
      <c r="AO153" s="65">
        <f t="shared" si="145"/>
        <v>2.6359795730870737E-2</v>
      </c>
      <c r="AP153" s="7">
        <f t="shared" si="146"/>
        <v>3871.4687627844669</v>
      </c>
      <c r="AQ153" s="65">
        <f t="shared" si="147"/>
        <v>7.7499999999999999E-2</v>
      </c>
      <c r="AR153" s="7">
        <f t="shared" si="170"/>
        <v>126063.56093357266</v>
      </c>
      <c r="AS153" s="7">
        <f t="shared" si="171"/>
        <v>641798.54645254056</v>
      </c>
      <c r="AT153" s="7">
        <f t="shared" si="148"/>
        <v>598136.43906642788</v>
      </c>
      <c r="AU153" s="7">
        <f t="shared" si="134"/>
        <v>767862.10738611326</v>
      </c>
      <c r="AW153">
        <v>148</v>
      </c>
      <c r="AX153" s="160">
        <v>49341</v>
      </c>
      <c r="AY153" s="7">
        <f t="shared" si="172"/>
        <v>595295.20610581513</v>
      </c>
      <c r="AZ153" s="7">
        <f t="shared" si="173"/>
        <v>5063.7114709392154</v>
      </c>
      <c r="BA153" s="7">
        <f t="shared" si="174"/>
        <v>1343.1164327778711</v>
      </c>
      <c r="BB153" s="65">
        <f t="shared" si="149"/>
        <v>2.7074629575413626E-2</v>
      </c>
      <c r="BC153" s="7">
        <f t="shared" si="150"/>
        <v>3720.5950381613443</v>
      </c>
      <c r="BD153" s="65">
        <f t="shared" si="151"/>
        <v>7.4999999999999997E-2</v>
      </c>
      <c r="BE153" s="7">
        <f t="shared" si="175"/>
        <v>130247.91032696342</v>
      </c>
      <c r="BF153" s="7">
        <f t="shared" si="176"/>
        <v>619181.38737204042</v>
      </c>
      <c r="BG153" s="7">
        <f t="shared" si="152"/>
        <v>593952.08967303729</v>
      </c>
      <c r="BH153" s="7">
        <f t="shared" si="135"/>
        <v>749429.29769900383</v>
      </c>
      <c r="BJ153">
        <v>148</v>
      </c>
      <c r="BK153" s="160">
        <v>49341</v>
      </c>
      <c r="BL153" s="7">
        <f t="shared" si="177"/>
        <v>591036.60143775214</v>
      </c>
      <c r="BM153" s="7">
        <f t="shared" si="178"/>
        <v>4940.32062016694</v>
      </c>
      <c r="BN153" s="7">
        <f t="shared" si="179"/>
        <v>1369.4744864805211</v>
      </c>
      <c r="BO153" s="65">
        <f t="shared" si="153"/>
        <v>2.780486656459134E-2</v>
      </c>
      <c r="BP153" s="7">
        <f t="shared" si="154"/>
        <v>3570.8461336864189</v>
      </c>
      <c r="BQ153" s="65">
        <f t="shared" si="155"/>
        <v>7.2499999999999995E-2</v>
      </c>
      <c r="BR153" s="7">
        <f t="shared" si="180"/>
        <v>134532.87304872801</v>
      </c>
      <c r="BS153" s="7">
        <f t="shared" si="181"/>
        <v>596634.57873597881</v>
      </c>
      <c r="BT153" s="7">
        <f t="shared" si="156"/>
        <v>589667.12695127167</v>
      </c>
      <c r="BU153" s="7">
        <f t="shared" si="136"/>
        <v>731167.45178470679</v>
      </c>
      <c r="BW153">
        <v>148</v>
      </c>
      <c r="BX153" s="160">
        <v>49341</v>
      </c>
      <c r="BY153" s="7">
        <f t="shared" si="182"/>
        <v>586677.28655069228</v>
      </c>
      <c r="BZ153" s="7">
        <f t="shared" si="183"/>
        <v>4818.1206700876401</v>
      </c>
      <c r="CA153" s="7">
        <f t="shared" si="184"/>
        <v>1395.8364985419348</v>
      </c>
      <c r="CB153" s="65">
        <f t="shared" si="157"/>
        <v>2.8550684279910192E-2</v>
      </c>
      <c r="CC153" s="7">
        <f t="shared" si="158"/>
        <v>3422.2841715457052</v>
      </c>
      <c r="CD153" s="65">
        <f t="shared" si="185"/>
        <v>7.0000000000000007E-2</v>
      </c>
      <c r="CE153" s="7">
        <f t="shared" si="186"/>
        <v>138918.54994785067</v>
      </c>
      <c r="CF153" s="7">
        <f t="shared" si="187"/>
        <v>574163.30922512023</v>
      </c>
      <c r="CG153" s="7">
        <f t="shared" si="159"/>
        <v>585281.45005215029</v>
      </c>
      <c r="CH153" s="7">
        <f t="shared" si="137"/>
        <v>713081.85917297087</v>
      </c>
    </row>
    <row r="154" spans="10:86" x14ac:dyDescent="0.3">
      <c r="J154">
        <v>149</v>
      </c>
      <c r="K154" s="160">
        <v>49369</v>
      </c>
      <c r="L154" s="7">
        <f t="shared" si="160"/>
        <v>606204.40614002035</v>
      </c>
      <c r="M154" s="7">
        <f t="shared" si="138"/>
        <v>5440.6727465368012</v>
      </c>
      <c r="N154" s="7">
        <f t="shared" si="128"/>
        <v>1273.017454324161</v>
      </c>
      <c r="O154" s="65">
        <f t="shared" si="139"/>
        <v>2.5199766443732265E-2</v>
      </c>
      <c r="P154" s="7">
        <f t="shared" si="129"/>
        <v>4167.6552922126402</v>
      </c>
      <c r="Q154" s="65">
        <f t="shared" si="130"/>
        <v>8.2500000000000018E-2</v>
      </c>
      <c r="R154" s="7">
        <f t="shared" si="140"/>
        <v>119268.6113143035</v>
      </c>
      <c r="S154" s="7">
        <f t="shared" si="161"/>
        <v>691391.62791968009</v>
      </c>
      <c r="T154" s="7">
        <f t="shared" si="131"/>
        <v>604931.38868569618</v>
      </c>
      <c r="U154" s="7">
        <f t="shared" si="132"/>
        <v>810660.23923398356</v>
      </c>
      <c r="W154">
        <v>149</v>
      </c>
      <c r="X154" s="160">
        <v>49369</v>
      </c>
      <c r="Y154" s="7">
        <f t="shared" si="162"/>
        <v>602220.41822386591</v>
      </c>
      <c r="Z154" s="7">
        <f t="shared" si="163"/>
        <v>5313.9230440344518</v>
      </c>
      <c r="AA154" s="7">
        <f t="shared" si="164"/>
        <v>1299.1202558753453</v>
      </c>
      <c r="AB154" s="65">
        <f t="shared" si="141"/>
        <v>2.5886606628985159E-2</v>
      </c>
      <c r="AC154" s="7">
        <f t="shared" si="142"/>
        <v>4014.8027881591065</v>
      </c>
      <c r="AD154" s="65">
        <f t="shared" si="143"/>
        <v>0.08</v>
      </c>
      <c r="AE154" s="7">
        <f t="shared" si="165"/>
        <v>123278.70203200934</v>
      </c>
      <c r="AF154" s="7">
        <f t="shared" si="166"/>
        <v>668495.83152912441</v>
      </c>
      <c r="AG154" s="7">
        <f t="shared" si="144"/>
        <v>600921.29796799051</v>
      </c>
      <c r="AH154" s="7">
        <f t="shared" si="133"/>
        <v>791774.53356113378</v>
      </c>
      <c r="AJ154">
        <v>149</v>
      </c>
      <c r="AK154" s="160">
        <v>49369</v>
      </c>
      <c r="AL154" s="7">
        <f t="shared" si="167"/>
        <v>598136.43906642788</v>
      </c>
      <c r="AM154" s="7">
        <f t="shared" si="168"/>
        <v>5188.2574823386012</v>
      </c>
      <c r="AN154" s="7">
        <f t="shared" si="169"/>
        <v>1325.2929800345878</v>
      </c>
      <c r="AO154" s="65">
        <f t="shared" si="145"/>
        <v>2.6588441569012716E-2</v>
      </c>
      <c r="AP154" s="7">
        <f t="shared" si="146"/>
        <v>3862.9645023040134</v>
      </c>
      <c r="AQ154" s="65">
        <f t="shared" si="147"/>
        <v>7.7499999999999999E-2</v>
      </c>
      <c r="AR154" s="7">
        <f t="shared" si="170"/>
        <v>127388.85391360725</v>
      </c>
      <c r="AS154" s="7">
        <f t="shared" si="171"/>
        <v>645661.51095484453</v>
      </c>
      <c r="AT154" s="7">
        <f t="shared" si="148"/>
        <v>596811.14608639327</v>
      </c>
      <c r="AU154" s="7">
        <f t="shared" si="134"/>
        <v>773050.36486845184</v>
      </c>
      <c r="AW154">
        <v>149</v>
      </c>
      <c r="AX154" s="160">
        <v>49369</v>
      </c>
      <c r="AY154" s="7">
        <f t="shared" si="172"/>
        <v>593952.08967303729</v>
      </c>
      <c r="AZ154" s="7">
        <f t="shared" si="173"/>
        <v>5063.7114709392154</v>
      </c>
      <c r="BA154" s="7">
        <f t="shared" si="174"/>
        <v>1351.5109104827325</v>
      </c>
      <c r="BB154" s="65">
        <f t="shared" si="149"/>
        <v>2.7305453095923367E-2</v>
      </c>
      <c r="BC154" s="7">
        <f t="shared" si="150"/>
        <v>3712.2005604564829</v>
      </c>
      <c r="BD154" s="65">
        <f t="shared" si="151"/>
        <v>7.4999999999999997E-2</v>
      </c>
      <c r="BE154" s="7">
        <f t="shared" si="175"/>
        <v>131599.42123744616</v>
      </c>
      <c r="BF154" s="7">
        <f t="shared" si="176"/>
        <v>622893.58793249691</v>
      </c>
      <c r="BG154" s="7">
        <f t="shared" si="152"/>
        <v>592600.57876255456</v>
      </c>
      <c r="BH154" s="7">
        <f t="shared" si="135"/>
        <v>754493.00916994305</v>
      </c>
      <c r="BJ154">
        <v>149</v>
      </c>
      <c r="BK154" s="160">
        <v>49369</v>
      </c>
      <c r="BL154" s="7">
        <f t="shared" si="177"/>
        <v>589667.12695127167</v>
      </c>
      <c r="BM154" s="7">
        <f t="shared" si="178"/>
        <v>4940.32062016694</v>
      </c>
      <c r="BN154" s="7">
        <f t="shared" si="179"/>
        <v>1377.7483948363406</v>
      </c>
      <c r="BO154" s="65">
        <f t="shared" si="153"/>
        <v>2.8037819953633469E-2</v>
      </c>
      <c r="BP154" s="7">
        <f t="shared" si="154"/>
        <v>3562.5722253305994</v>
      </c>
      <c r="BQ154" s="65">
        <f t="shared" si="155"/>
        <v>7.2499999999999995E-2</v>
      </c>
      <c r="BR154" s="7">
        <f t="shared" si="180"/>
        <v>135910.62144356436</v>
      </c>
      <c r="BS154" s="7">
        <f t="shared" si="181"/>
        <v>600197.15096130944</v>
      </c>
      <c r="BT154" s="7">
        <f t="shared" si="156"/>
        <v>588289.37855643535</v>
      </c>
      <c r="BU154" s="7">
        <f t="shared" si="136"/>
        <v>736107.77240487374</v>
      </c>
      <c r="BW154">
        <v>149</v>
      </c>
      <c r="BX154" s="160">
        <v>49369</v>
      </c>
      <c r="BY154" s="7">
        <f t="shared" si="182"/>
        <v>585281.45005215029</v>
      </c>
      <c r="BZ154" s="7">
        <f t="shared" si="183"/>
        <v>4818.1206700876401</v>
      </c>
      <c r="CA154" s="7">
        <f t="shared" si="184"/>
        <v>1403.9788781167631</v>
      </c>
      <c r="CB154" s="65">
        <f t="shared" si="157"/>
        <v>2.8785717599455737E-2</v>
      </c>
      <c r="CC154" s="7">
        <f t="shared" si="158"/>
        <v>3414.141791970877</v>
      </c>
      <c r="CD154" s="65">
        <f t="shared" si="185"/>
        <v>7.0000000000000007E-2</v>
      </c>
      <c r="CE154" s="7">
        <f t="shared" si="186"/>
        <v>140322.52882596743</v>
      </c>
      <c r="CF154" s="7">
        <f t="shared" si="187"/>
        <v>577577.45101709117</v>
      </c>
      <c r="CG154" s="7">
        <f t="shared" si="159"/>
        <v>583877.47117403348</v>
      </c>
      <c r="CH154" s="7">
        <f t="shared" si="137"/>
        <v>717899.97984305862</v>
      </c>
    </row>
    <row r="155" spans="10:86" x14ac:dyDescent="0.3">
      <c r="J155">
        <v>150</v>
      </c>
      <c r="K155" s="160">
        <v>49400</v>
      </c>
      <c r="L155" s="7">
        <f t="shared" si="160"/>
        <v>604931.38868569618</v>
      </c>
      <c r="M155" s="7">
        <f t="shared" si="138"/>
        <v>5440.6727465368012</v>
      </c>
      <c r="N155" s="7">
        <f t="shared" si="128"/>
        <v>1281.76944932264</v>
      </c>
      <c r="O155" s="65">
        <f t="shared" si="139"/>
        <v>2.5426409803746018E-2</v>
      </c>
      <c r="P155" s="7">
        <f t="shared" si="129"/>
        <v>4158.9032972141613</v>
      </c>
      <c r="Q155" s="65">
        <f t="shared" si="130"/>
        <v>8.2500000000000004E-2</v>
      </c>
      <c r="R155" s="7">
        <f t="shared" si="140"/>
        <v>120550.38076362615</v>
      </c>
      <c r="S155" s="7">
        <f t="shared" si="161"/>
        <v>695550.53121689428</v>
      </c>
      <c r="T155" s="7">
        <f t="shared" si="131"/>
        <v>603649.61923637358</v>
      </c>
      <c r="U155" s="7">
        <f t="shared" si="132"/>
        <v>816100.91198052047</v>
      </c>
      <c r="W155">
        <v>150</v>
      </c>
      <c r="X155" s="160">
        <v>49400</v>
      </c>
      <c r="Y155" s="7">
        <f t="shared" si="162"/>
        <v>600921.29796799051</v>
      </c>
      <c r="Z155" s="7">
        <f t="shared" si="163"/>
        <v>5313.9230440344518</v>
      </c>
      <c r="AA155" s="7">
        <f t="shared" si="164"/>
        <v>1307.7810575811814</v>
      </c>
      <c r="AB155" s="65">
        <f t="shared" si="141"/>
        <v>2.6115520857791466E-2</v>
      </c>
      <c r="AC155" s="7">
        <f t="shared" si="142"/>
        <v>4006.1419864532704</v>
      </c>
      <c r="AD155" s="65">
        <f t="shared" si="143"/>
        <v>0.08</v>
      </c>
      <c r="AE155" s="7">
        <f t="shared" si="165"/>
        <v>124586.48308959052</v>
      </c>
      <c r="AF155" s="7">
        <f t="shared" si="166"/>
        <v>672501.97351557773</v>
      </c>
      <c r="AG155" s="7">
        <f t="shared" si="144"/>
        <v>599613.51691040932</v>
      </c>
      <c r="AH155" s="7">
        <f t="shared" si="133"/>
        <v>797088.45660516829</v>
      </c>
      <c r="AJ155">
        <v>150</v>
      </c>
      <c r="AK155" s="160">
        <v>49400</v>
      </c>
      <c r="AL155" s="7">
        <f t="shared" si="167"/>
        <v>596811.14608639327</v>
      </c>
      <c r="AM155" s="7">
        <f t="shared" si="168"/>
        <v>5188.2574823386012</v>
      </c>
      <c r="AN155" s="7">
        <f t="shared" si="169"/>
        <v>1333.8521638639781</v>
      </c>
      <c r="AO155" s="65">
        <f t="shared" si="145"/>
        <v>2.6819582830061132E-2</v>
      </c>
      <c r="AP155" s="7">
        <f t="shared" si="146"/>
        <v>3854.4053184746231</v>
      </c>
      <c r="AQ155" s="65">
        <f t="shared" si="147"/>
        <v>7.7499999999999999E-2</v>
      </c>
      <c r="AR155" s="7">
        <f t="shared" si="170"/>
        <v>128722.70607747123</v>
      </c>
      <c r="AS155" s="7">
        <f t="shared" si="171"/>
        <v>649515.91627331916</v>
      </c>
      <c r="AT155" s="7">
        <f t="shared" si="148"/>
        <v>595477.29392252932</v>
      </c>
      <c r="AU155" s="7">
        <f t="shared" si="134"/>
        <v>778238.62235079042</v>
      </c>
      <c r="AW155">
        <v>150</v>
      </c>
      <c r="AX155" s="160">
        <v>49400</v>
      </c>
      <c r="AY155" s="7">
        <f t="shared" si="172"/>
        <v>592600.57876255456</v>
      </c>
      <c r="AZ155" s="7">
        <f t="shared" si="173"/>
        <v>5063.7114709392154</v>
      </c>
      <c r="BA155" s="7">
        <f t="shared" si="174"/>
        <v>1359.9578536732497</v>
      </c>
      <c r="BB155" s="65">
        <f t="shared" si="149"/>
        <v>2.7538775406120472E-2</v>
      </c>
      <c r="BC155" s="7">
        <f t="shared" si="150"/>
        <v>3703.7536172659657</v>
      </c>
      <c r="BD155" s="65">
        <f t="shared" si="151"/>
        <v>7.4999999999999997E-2</v>
      </c>
      <c r="BE155" s="7">
        <f t="shared" si="175"/>
        <v>132959.37909111942</v>
      </c>
      <c r="BF155" s="7">
        <f t="shared" si="176"/>
        <v>626597.34154976287</v>
      </c>
      <c r="BG155" s="7">
        <f t="shared" si="152"/>
        <v>591240.6209088813</v>
      </c>
      <c r="BH155" s="7">
        <f t="shared" si="135"/>
        <v>759556.72064088227</v>
      </c>
      <c r="BJ155">
        <v>150</v>
      </c>
      <c r="BK155" s="160">
        <v>49400</v>
      </c>
      <c r="BL155" s="7">
        <f t="shared" si="177"/>
        <v>588289.37855643535</v>
      </c>
      <c r="BM155" s="7">
        <f t="shared" si="178"/>
        <v>4940.32062016694</v>
      </c>
      <c r="BN155" s="7">
        <f t="shared" si="179"/>
        <v>1386.0722913884765</v>
      </c>
      <c r="BO155" s="65">
        <f t="shared" si="153"/>
        <v>2.8273275199147772E-2</v>
      </c>
      <c r="BP155" s="7">
        <f t="shared" si="154"/>
        <v>3554.2483287784635</v>
      </c>
      <c r="BQ155" s="65">
        <f t="shared" si="155"/>
        <v>7.2499999999999995E-2</v>
      </c>
      <c r="BR155" s="7">
        <f t="shared" si="180"/>
        <v>137296.69373495283</v>
      </c>
      <c r="BS155" s="7">
        <f t="shared" si="181"/>
        <v>603751.39929008787</v>
      </c>
      <c r="BT155" s="7">
        <f t="shared" si="156"/>
        <v>586903.30626504682</v>
      </c>
      <c r="BU155" s="7">
        <f t="shared" si="136"/>
        <v>741048.0930250407</v>
      </c>
      <c r="BW155">
        <v>150</v>
      </c>
      <c r="BX155" s="160">
        <v>49400</v>
      </c>
      <c r="BY155" s="7">
        <f t="shared" si="182"/>
        <v>583877.47117403348</v>
      </c>
      <c r="BZ155" s="7">
        <f t="shared" si="183"/>
        <v>4818.1206700876401</v>
      </c>
      <c r="CA155" s="7">
        <f t="shared" si="184"/>
        <v>1412.1687549057779</v>
      </c>
      <c r="CB155" s="65">
        <f t="shared" si="157"/>
        <v>2.9023255555305223E-2</v>
      </c>
      <c r="CC155" s="7">
        <f t="shared" si="158"/>
        <v>3405.9519151818622</v>
      </c>
      <c r="CD155" s="65">
        <f t="shared" si="185"/>
        <v>7.0000000000000007E-2</v>
      </c>
      <c r="CE155" s="7">
        <f t="shared" si="186"/>
        <v>141734.69758087321</v>
      </c>
      <c r="CF155" s="7">
        <f t="shared" si="187"/>
        <v>580983.40293227299</v>
      </c>
      <c r="CG155" s="7">
        <f t="shared" si="159"/>
        <v>582465.30241912766</v>
      </c>
      <c r="CH155" s="7">
        <f t="shared" si="137"/>
        <v>722718.10051314626</v>
      </c>
    </row>
    <row r="156" spans="10:86" x14ac:dyDescent="0.3">
      <c r="J156">
        <v>151</v>
      </c>
      <c r="K156" s="160">
        <v>49430</v>
      </c>
      <c r="L156" s="7">
        <f t="shared" si="160"/>
        <v>603649.61923637358</v>
      </c>
      <c r="M156" s="7">
        <f t="shared" si="138"/>
        <v>5440.6727465368012</v>
      </c>
      <c r="N156" s="7">
        <f t="shared" si="128"/>
        <v>1290.5816142867325</v>
      </c>
      <c r="O156" s="65">
        <f t="shared" si="139"/>
        <v>2.5655577139321425E-2</v>
      </c>
      <c r="P156" s="7">
        <f t="shared" si="129"/>
        <v>4150.0911322500688</v>
      </c>
      <c r="Q156" s="65">
        <f t="shared" si="130"/>
        <v>8.2500000000000018E-2</v>
      </c>
      <c r="R156" s="7">
        <f t="shared" si="140"/>
        <v>121840.96237791287</v>
      </c>
      <c r="S156" s="7">
        <f t="shared" si="161"/>
        <v>699700.62234914431</v>
      </c>
      <c r="T156" s="7">
        <f t="shared" si="131"/>
        <v>602359.03762208682</v>
      </c>
      <c r="U156" s="7">
        <f t="shared" si="132"/>
        <v>821541.58472705714</v>
      </c>
      <c r="W156">
        <v>151</v>
      </c>
      <c r="X156" s="160">
        <v>49430</v>
      </c>
      <c r="Y156" s="7">
        <f t="shared" si="162"/>
        <v>599613.51691040932</v>
      </c>
      <c r="Z156" s="7">
        <f t="shared" si="163"/>
        <v>5313.9230440344518</v>
      </c>
      <c r="AA156" s="7">
        <f t="shared" si="164"/>
        <v>1316.4995979650562</v>
      </c>
      <c r="AB156" s="65">
        <f t="shared" si="141"/>
        <v>2.6346963052103968E-2</v>
      </c>
      <c r="AC156" s="7">
        <f t="shared" si="142"/>
        <v>3997.4234460693956</v>
      </c>
      <c r="AD156" s="65">
        <f t="shared" si="143"/>
        <v>0.08</v>
      </c>
      <c r="AE156" s="7">
        <f t="shared" si="165"/>
        <v>125902.98268755557</v>
      </c>
      <c r="AF156" s="7">
        <f t="shared" si="166"/>
        <v>676499.39696164709</v>
      </c>
      <c r="AG156" s="7">
        <f t="shared" si="144"/>
        <v>598297.01731244428</v>
      </c>
      <c r="AH156" s="7">
        <f t="shared" si="133"/>
        <v>802402.37964920269</v>
      </c>
      <c r="AJ156">
        <v>151</v>
      </c>
      <c r="AK156" s="160">
        <v>49430</v>
      </c>
      <c r="AL156" s="7">
        <f t="shared" si="167"/>
        <v>595477.29392252932</v>
      </c>
      <c r="AM156" s="7">
        <f t="shared" si="168"/>
        <v>5188.2574823386012</v>
      </c>
      <c r="AN156" s="7">
        <f t="shared" si="169"/>
        <v>1342.4666257555996</v>
      </c>
      <c r="AO156" s="65">
        <f t="shared" si="145"/>
        <v>2.705325572189328E-2</v>
      </c>
      <c r="AP156" s="7">
        <f t="shared" si="146"/>
        <v>3845.7908565830016</v>
      </c>
      <c r="AQ156" s="65">
        <f t="shared" si="147"/>
        <v>7.7499999999999999E-2</v>
      </c>
      <c r="AR156" s="7">
        <f t="shared" si="170"/>
        <v>130065.17270322682</v>
      </c>
      <c r="AS156" s="7">
        <f t="shared" si="171"/>
        <v>653361.70712990221</v>
      </c>
      <c r="AT156" s="7">
        <f t="shared" si="148"/>
        <v>594134.82729677367</v>
      </c>
      <c r="AU156" s="7">
        <f t="shared" si="134"/>
        <v>783426.879833129</v>
      </c>
      <c r="AW156">
        <v>151</v>
      </c>
      <c r="AX156" s="160">
        <v>49430</v>
      </c>
      <c r="AY156" s="7">
        <f t="shared" si="172"/>
        <v>591240.6209088813</v>
      </c>
      <c r="AZ156" s="7">
        <f t="shared" si="173"/>
        <v>5063.7114709392154</v>
      </c>
      <c r="BA156" s="7">
        <f t="shared" si="174"/>
        <v>1368.4575902587076</v>
      </c>
      <c r="BB156" s="65">
        <f t="shared" si="149"/>
        <v>2.7774632700068289E-2</v>
      </c>
      <c r="BC156" s="7">
        <f t="shared" si="150"/>
        <v>3695.2538806805078</v>
      </c>
      <c r="BD156" s="65">
        <f t="shared" si="151"/>
        <v>7.4999999999999997E-2</v>
      </c>
      <c r="BE156" s="7">
        <f t="shared" si="175"/>
        <v>134327.83668137813</v>
      </c>
      <c r="BF156" s="7">
        <f t="shared" si="176"/>
        <v>630292.59543044341</v>
      </c>
      <c r="BG156" s="7">
        <f t="shared" si="152"/>
        <v>589872.16331862262</v>
      </c>
      <c r="BH156" s="7">
        <f t="shared" si="135"/>
        <v>764620.4321118216</v>
      </c>
      <c r="BJ156">
        <v>151</v>
      </c>
      <c r="BK156" s="160">
        <v>49430</v>
      </c>
      <c r="BL156" s="7">
        <f t="shared" si="177"/>
        <v>586903.30626504682</v>
      </c>
      <c r="BM156" s="7">
        <f t="shared" si="178"/>
        <v>4940.32062016694</v>
      </c>
      <c r="BN156" s="7">
        <f t="shared" si="179"/>
        <v>1394.4464781489487</v>
      </c>
      <c r="BO156" s="65">
        <f t="shared" si="153"/>
        <v>2.8511268481814553E-2</v>
      </c>
      <c r="BP156" s="7">
        <f t="shared" si="154"/>
        <v>3545.8741420179913</v>
      </c>
      <c r="BQ156" s="65">
        <f t="shared" si="155"/>
        <v>7.2499999999999995E-2</v>
      </c>
      <c r="BR156" s="7">
        <f t="shared" si="180"/>
        <v>138691.14021310178</v>
      </c>
      <c r="BS156" s="7">
        <f t="shared" si="181"/>
        <v>607297.2734321059</v>
      </c>
      <c r="BT156" s="7">
        <f t="shared" si="156"/>
        <v>585508.8597868979</v>
      </c>
      <c r="BU156" s="7">
        <f t="shared" si="136"/>
        <v>745988.41364520765</v>
      </c>
      <c r="BW156">
        <v>151</v>
      </c>
      <c r="BX156" s="160">
        <v>49430</v>
      </c>
      <c r="BY156" s="7">
        <f t="shared" si="182"/>
        <v>582465.30241912766</v>
      </c>
      <c r="BZ156" s="7">
        <f t="shared" si="183"/>
        <v>4818.1206700876401</v>
      </c>
      <c r="CA156" s="7">
        <f t="shared" si="184"/>
        <v>1420.4064059760617</v>
      </c>
      <c r="CB156" s="65">
        <f t="shared" si="157"/>
        <v>2.9263334315230448E-2</v>
      </c>
      <c r="CC156" s="7">
        <f t="shared" si="158"/>
        <v>3397.7142641115784</v>
      </c>
      <c r="CD156" s="65">
        <f t="shared" si="185"/>
        <v>7.0000000000000007E-2</v>
      </c>
      <c r="CE156" s="7">
        <f t="shared" si="186"/>
        <v>143155.10398684928</v>
      </c>
      <c r="CF156" s="7">
        <f t="shared" si="187"/>
        <v>584381.11719638458</v>
      </c>
      <c r="CG156" s="7">
        <f t="shared" si="159"/>
        <v>581044.89601315162</v>
      </c>
      <c r="CH156" s="7">
        <f t="shared" si="137"/>
        <v>727536.22118323389</v>
      </c>
    </row>
    <row r="157" spans="10:86" x14ac:dyDescent="0.3">
      <c r="J157">
        <v>152</v>
      </c>
      <c r="K157" s="160">
        <v>49461</v>
      </c>
      <c r="L157" s="7">
        <f t="shared" si="160"/>
        <v>602359.03762208682</v>
      </c>
      <c r="M157" s="7">
        <f t="shared" si="138"/>
        <v>5440.6727465368012</v>
      </c>
      <c r="N157" s="7">
        <f t="shared" si="128"/>
        <v>1299.4543628849542</v>
      </c>
      <c r="O157" s="65">
        <f t="shared" si="139"/>
        <v>2.5887305378827247E-2</v>
      </c>
      <c r="P157" s="7">
        <f t="shared" si="129"/>
        <v>4141.218383651847</v>
      </c>
      <c r="Q157" s="65">
        <f t="shared" si="130"/>
        <v>8.2500000000000004E-2</v>
      </c>
      <c r="R157" s="7">
        <f t="shared" si="140"/>
        <v>123140.41674079782</v>
      </c>
      <c r="S157" s="7">
        <f t="shared" si="161"/>
        <v>703841.84073279612</v>
      </c>
      <c r="T157" s="7">
        <f t="shared" si="131"/>
        <v>601059.58325920184</v>
      </c>
      <c r="U157" s="7">
        <f t="shared" si="132"/>
        <v>826982.25747359393</v>
      </c>
      <c r="W157">
        <v>152</v>
      </c>
      <c r="X157" s="160">
        <v>49461</v>
      </c>
      <c r="Y157" s="7">
        <f t="shared" si="162"/>
        <v>598297.01731244428</v>
      </c>
      <c r="Z157" s="7">
        <f t="shared" si="163"/>
        <v>5313.9230440344518</v>
      </c>
      <c r="AA157" s="7">
        <f t="shared" si="164"/>
        <v>1325.2762619514897</v>
      </c>
      <c r="AB157" s="65">
        <f t="shared" si="141"/>
        <v>2.6580970125600345E-2</v>
      </c>
      <c r="AC157" s="7">
        <f t="shared" si="142"/>
        <v>3988.6467820829621</v>
      </c>
      <c r="AD157" s="65">
        <f t="shared" si="143"/>
        <v>0.08</v>
      </c>
      <c r="AE157" s="7">
        <f t="shared" si="165"/>
        <v>127228.25894950706</v>
      </c>
      <c r="AF157" s="7">
        <f t="shared" si="166"/>
        <v>680488.04374373006</v>
      </c>
      <c r="AG157" s="7">
        <f t="shared" si="144"/>
        <v>596971.74105049274</v>
      </c>
      <c r="AH157" s="7">
        <f t="shared" si="133"/>
        <v>807716.30269323708</v>
      </c>
      <c r="AJ157">
        <v>152</v>
      </c>
      <c r="AK157" s="160">
        <v>49461</v>
      </c>
      <c r="AL157" s="7">
        <f t="shared" si="167"/>
        <v>594134.82729677367</v>
      </c>
      <c r="AM157" s="7">
        <f t="shared" si="168"/>
        <v>5188.2574823386012</v>
      </c>
      <c r="AN157" s="7">
        <f t="shared" si="169"/>
        <v>1351.1367227136047</v>
      </c>
      <c r="AO157" s="65">
        <f t="shared" si="145"/>
        <v>2.7289497143826672E-2</v>
      </c>
      <c r="AP157" s="7">
        <f t="shared" si="146"/>
        <v>3837.1207596249965</v>
      </c>
      <c r="AQ157" s="65">
        <f t="shared" si="147"/>
        <v>7.7499999999999999E-2</v>
      </c>
      <c r="AR157" s="7">
        <f t="shared" si="170"/>
        <v>131416.30942594042</v>
      </c>
      <c r="AS157" s="7">
        <f t="shared" si="171"/>
        <v>657198.82788952719</v>
      </c>
      <c r="AT157" s="7">
        <f t="shared" si="148"/>
        <v>592783.69057406008</v>
      </c>
      <c r="AU157" s="7">
        <f t="shared" si="134"/>
        <v>788615.13731546758</v>
      </c>
      <c r="AW157">
        <v>152</v>
      </c>
      <c r="AX157" s="160">
        <v>49461</v>
      </c>
      <c r="AY157" s="7">
        <f t="shared" si="172"/>
        <v>589872.16331862262</v>
      </c>
      <c r="AZ157" s="7">
        <f t="shared" si="173"/>
        <v>5063.7114709392154</v>
      </c>
      <c r="BA157" s="7">
        <f t="shared" si="174"/>
        <v>1377.0104501978244</v>
      </c>
      <c r="BB157" s="65">
        <f t="shared" si="149"/>
        <v>2.8013061863114731E-2</v>
      </c>
      <c r="BC157" s="7">
        <f t="shared" si="150"/>
        <v>3686.7010207413909</v>
      </c>
      <c r="BD157" s="65">
        <f t="shared" si="151"/>
        <v>7.4999999999999997E-2</v>
      </c>
      <c r="BE157" s="7">
        <f t="shared" si="175"/>
        <v>135704.84713157595</v>
      </c>
      <c r="BF157" s="7">
        <f t="shared" si="176"/>
        <v>633979.29645118478</v>
      </c>
      <c r="BG157" s="7">
        <f t="shared" si="152"/>
        <v>588495.15286842478</v>
      </c>
      <c r="BH157" s="7">
        <f t="shared" si="135"/>
        <v>769684.14358276071</v>
      </c>
      <c r="BJ157">
        <v>152</v>
      </c>
      <c r="BK157" s="160">
        <v>49461</v>
      </c>
      <c r="BL157" s="7">
        <f t="shared" si="177"/>
        <v>585508.8597868979</v>
      </c>
      <c r="BM157" s="7">
        <f t="shared" si="178"/>
        <v>4940.32062016694</v>
      </c>
      <c r="BN157" s="7">
        <f t="shared" si="179"/>
        <v>1402.8712589544321</v>
      </c>
      <c r="BO157" s="65">
        <f t="shared" si="153"/>
        <v>2.8751836673454031E-2</v>
      </c>
      <c r="BP157" s="7">
        <f t="shared" si="154"/>
        <v>3537.4493612125079</v>
      </c>
      <c r="BQ157" s="65">
        <f t="shared" si="155"/>
        <v>7.2499999999999995E-2</v>
      </c>
      <c r="BR157" s="7">
        <f t="shared" si="180"/>
        <v>140094.01147205621</v>
      </c>
      <c r="BS157" s="7">
        <f t="shared" si="181"/>
        <v>610834.72279331845</v>
      </c>
      <c r="BT157" s="7">
        <f t="shared" si="156"/>
        <v>584105.9885279435</v>
      </c>
      <c r="BU157" s="7">
        <f t="shared" si="136"/>
        <v>750928.73426537472</v>
      </c>
      <c r="BW157">
        <v>152</v>
      </c>
      <c r="BX157" s="160">
        <v>49461</v>
      </c>
      <c r="BY157" s="7">
        <f t="shared" si="182"/>
        <v>581044.89601315162</v>
      </c>
      <c r="BZ157" s="7">
        <f t="shared" si="183"/>
        <v>4818.1206700876401</v>
      </c>
      <c r="CA157" s="7">
        <f t="shared" si="184"/>
        <v>1428.6921100109221</v>
      </c>
      <c r="CB157" s="65">
        <f t="shared" si="157"/>
        <v>2.9505990738008331E-2</v>
      </c>
      <c r="CC157" s="7">
        <f t="shared" si="158"/>
        <v>3389.428560076718</v>
      </c>
      <c r="CD157" s="65">
        <f t="shared" si="185"/>
        <v>7.0000000000000007E-2</v>
      </c>
      <c r="CE157" s="7">
        <f t="shared" si="186"/>
        <v>144583.7960968602</v>
      </c>
      <c r="CF157" s="7">
        <f t="shared" si="187"/>
        <v>587770.54575646133</v>
      </c>
      <c r="CG157" s="7">
        <f t="shared" si="159"/>
        <v>579616.20390314073</v>
      </c>
      <c r="CH157" s="7">
        <f t="shared" si="137"/>
        <v>732354.34185332153</v>
      </c>
    </row>
    <row r="158" spans="10:86" x14ac:dyDescent="0.3">
      <c r="J158">
        <v>153</v>
      </c>
      <c r="K158" s="160">
        <v>49491</v>
      </c>
      <c r="L158" s="7">
        <f t="shared" si="160"/>
        <v>601059.58325920184</v>
      </c>
      <c r="M158" s="7">
        <f t="shared" si="138"/>
        <v>5440.6727465368012</v>
      </c>
      <c r="N158" s="7">
        <f t="shared" si="128"/>
        <v>1308.3881116297889</v>
      </c>
      <c r="O158" s="65">
        <f t="shared" si="139"/>
        <v>2.6121632159031214E-2</v>
      </c>
      <c r="P158" s="7">
        <f t="shared" si="129"/>
        <v>4132.2846349070123</v>
      </c>
      <c r="Q158" s="65">
        <f t="shared" si="130"/>
        <v>8.249999999999999E-2</v>
      </c>
      <c r="R158" s="7">
        <f t="shared" si="140"/>
        <v>124448.80485242761</v>
      </c>
      <c r="S158" s="7">
        <f t="shared" si="161"/>
        <v>707974.12536770315</v>
      </c>
      <c r="T158" s="7">
        <f t="shared" si="131"/>
        <v>599751.19514757209</v>
      </c>
      <c r="U158" s="7">
        <f t="shared" si="132"/>
        <v>832422.93022013071</v>
      </c>
      <c r="W158">
        <v>153</v>
      </c>
      <c r="X158" s="160">
        <v>49491</v>
      </c>
      <c r="Y158" s="7">
        <f t="shared" si="162"/>
        <v>596971.74105049274</v>
      </c>
      <c r="Z158" s="7">
        <f t="shared" si="163"/>
        <v>5313.9230440344518</v>
      </c>
      <c r="AA158" s="7">
        <f t="shared" si="164"/>
        <v>1334.1114370311666</v>
      </c>
      <c r="AB158" s="65">
        <f t="shared" si="141"/>
        <v>2.6817579700175297E-2</v>
      </c>
      <c r="AC158" s="7">
        <f t="shared" si="142"/>
        <v>3979.8116070032852</v>
      </c>
      <c r="AD158" s="65">
        <f t="shared" si="143"/>
        <v>0.08</v>
      </c>
      <c r="AE158" s="7">
        <f t="shared" si="165"/>
        <v>128562.37038653823</v>
      </c>
      <c r="AF158" s="7">
        <f t="shared" si="166"/>
        <v>684467.85535073339</v>
      </c>
      <c r="AG158" s="7">
        <f t="shared" si="144"/>
        <v>595637.62961346155</v>
      </c>
      <c r="AH158" s="7">
        <f t="shared" si="133"/>
        <v>813030.2257372716</v>
      </c>
      <c r="AJ158">
        <v>153</v>
      </c>
      <c r="AK158" s="160">
        <v>49491</v>
      </c>
      <c r="AL158" s="7">
        <f t="shared" si="167"/>
        <v>592783.69057406008</v>
      </c>
      <c r="AM158" s="7">
        <f t="shared" si="168"/>
        <v>5188.2574823386012</v>
      </c>
      <c r="AN158" s="7">
        <f t="shared" si="169"/>
        <v>1359.8628140477967</v>
      </c>
      <c r="AO158" s="65">
        <f t="shared" si="145"/>
        <v>2.7528344703226629E-2</v>
      </c>
      <c r="AP158" s="7">
        <f t="shared" si="146"/>
        <v>3828.3946682908045</v>
      </c>
      <c r="AQ158" s="65">
        <f t="shared" si="147"/>
        <v>7.7499999999999999E-2</v>
      </c>
      <c r="AR158" s="7">
        <f t="shared" si="170"/>
        <v>132776.17223998823</v>
      </c>
      <c r="AS158" s="7">
        <f t="shared" si="171"/>
        <v>661027.22255781805</v>
      </c>
      <c r="AT158" s="7">
        <f t="shared" si="148"/>
        <v>591423.82776001224</v>
      </c>
      <c r="AU158" s="7">
        <f t="shared" si="134"/>
        <v>793803.39479780628</v>
      </c>
      <c r="AW158">
        <v>153</v>
      </c>
      <c r="AX158" s="160">
        <v>49491</v>
      </c>
      <c r="AY158" s="7">
        <f t="shared" si="172"/>
        <v>588495.15286842478</v>
      </c>
      <c r="AZ158" s="7">
        <f t="shared" si="173"/>
        <v>5063.7114709392154</v>
      </c>
      <c r="BA158" s="7">
        <f t="shared" si="174"/>
        <v>1385.616765511561</v>
      </c>
      <c r="BB158" s="65">
        <f t="shared" si="149"/>
        <v>2.8254100488498454E-2</v>
      </c>
      <c r="BC158" s="7">
        <f t="shared" si="150"/>
        <v>3678.0947054276544</v>
      </c>
      <c r="BD158" s="65">
        <f t="shared" si="151"/>
        <v>7.4999999999999997E-2</v>
      </c>
      <c r="BE158" s="7">
        <f t="shared" si="175"/>
        <v>137090.46389708752</v>
      </c>
      <c r="BF158" s="7">
        <f t="shared" si="176"/>
        <v>637657.39115661243</v>
      </c>
      <c r="BG158" s="7">
        <f t="shared" si="152"/>
        <v>587109.5361029132</v>
      </c>
      <c r="BH158" s="7">
        <f t="shared" si="135"/>
        <v>774747.85505369992</v>
      </c>
      <c r="BJ158">
        <v>153</v>
      </c>
      <c r="BK158" s="160">
        <v>49491</v>
      </c>
      <c r="BL158" s="7">
        <f t="shared" si="177"/>
        <v>584105.9885279435</v>
      </c>
      <c r="BM158" s="7">
        <f t="shared" si="178"/>
        <v>4940.32062016694</v>
      </c>
      <c r="BN158" s="7">
        <f t="shared" si="179"/>
        <v>1411.3469394772815</v>
      </c>
      <c r="BO158" s="65">
        <f t="shared" si="153"/>
        <v>2.8995017353630772E-2</v>
      </c>
      <c r="BP158" s="7">
        <f t="shared" si="154"/>
        <v>3528.9736806896585</v>
      </c>
      <c r="BQ158" s="65">
        <f t="shared" si="155"/>
        <v>7.2499999999999995E-2</v>
      </c>
      <c r="BR158" s="7">
        <f t="shared" si="180"/>
        <v>141505.3584115335</v>
      </c>
      <c r="BS158" s="7">
        <f t="shared" si="181"/>
        <v>614363.69647400815</v>
      </c>
      <c r="BT158" s="7">
        <f t="shared" si="156"/>
        <v>582694.64158846624</v>
      </c>
      <c r="BU158" s="7">
        <f t="shared" si="136"/>
        <v>755869.05488554167</v>
      </c>
      <c r="BW158">
        <v>153</v>
      </c>
      <c r="BX158" s="160">
        <v>49491</v>
      </c>
      <c r="BY158" s="7">
        <f t="shared" si="182"/>
        <v>579616.20390314073</v>
      </c>
      <c r="BZ158" s="7">
        <f t="shared" si="183"/>
        <v>4818.1206700876401</v>
      </c>
      <c r="CA158" s="7">
        <f t="shared" si="184"/>
        <v>1437.0261473193191</v>
      </c>
      <c r="CB158" s="65">
        <f t="shared" si="157"/>
        <v>2.9751262390023715E-2</v>
      </c>
      <c r="CC158" s="7">
        <f t="shared" si="158"/>
        <v>3381.094522768321</v>
      </c>
      <c r="CD158" s="65">
        <f t="shared" si="185"/>
        <v>7.0000000000000007E-2</v>
      </c>
      <c r="CE158" s="7">
        <f t="shared" si="186"/>
        <v>146020.82224417952</v>
      </c>
      <c r="CF158" s="7">
        <f t="shared" si="187"/>
        <v>591151.64027922961</v>
      </c>
      <c r="CG158" s="7">
        <f t="shared" si="159"/>
        <v>578179.17775582138</v>
      </c>
      <c r="CH158" s="7">
        <f t="shared" si="137"/>
        <v>737172.46252340917</v>
      </c>
    </row>
    <row r="159" spans="10:86" x14ac:dyDescent="0.3">
      <c r="J159">
        <v>154</v>
      </c>
      <c r="K159" s="160">
        <v>49522</v>
      </c>
      <c r="L159" s="7">
        <f t="shared" si="160"/>
        <v>599751.19514757209</v>
      </c>
      <c r="M159" s="7">
        <f t="shared" si="138"/>
        <v>5440.6727465368012</v>
      </c>
      <c r="N159" s="7">
        <f t="shared" si="128"/>
        <v>1317.3832798972435</v>
      </c>
      <c r="O159" s="65">
        <f t="shared" si="139"/>
        <v>2.6358595842192745E-2</v>
      </c>
      <c r="P159" s="7">
        <f t="shared" si="129"/>
        <v>4123.2894666395578</v>
      </c>
      <c r="Q159" s="65">
        <f t="shared" si="130"/>
        <v>8.249999999999999E-2</v>
      </c>
      <c r="R159" s="7">
        <f t="shared" si="140"/>
        <v>125766.18813232485</v>
      </c>
      <c r="S159" s="7">
        <f t="shared" si="161"/>
        <v>712097.41483434266</v>
      </c>
      <c r="T159" s="7">
        <f t="shared" si="131"/>
        <v>598433.81186767481</v>
      </c>
      <c r="U159" s="7">
        <f t="shared" si="132"/>
        <v>837863.6029666675</v>
      </c>
      <c r="W159">
        <v>154</v>
      </c>
      <c r="X159" s="160">
        <v>49522</v>
      </c>
      <c r="Y159" s="7">
        <f t="shared" si="162"/>
        <v>595637.62961346155</v>
      </c>
      <c r="Z159" s="7">
        <f t="shared" si="163"/>
        <v>5313.9230440344518</v>
      </c>
      <c r="AA159" s="7">
        <f t="shared" si="164"/>
        <v>1343.0055132780412</v>
      </c>
      <c r="AB159" s="65">
        <f t="shared" si="141"/>
        <v>2.7056830123031349E-2</v>
      </c>
      <c r="AC159" s="7">
        <f t="shared" si="142"/>
        <v>3970.9175307564105</v>
      </c>
      <c r="AD159" s="65">
        <f t="shared" si="143"/>
        <v>0.08</v>
      </c>
      <c r="AE159" s="7">
        <f t="shared" si="165"/>
        <v>129905.37589981627</v>
      </c>
      <c r="AF159" s="7">
        <f t="shared" si="166"/>
        <v>688438.77288148983</v>
      </c>
      <c r="AG159" s="7">
        <f t="shared" si="144"/>
        <v>594294.62410018349</v>
      </c>
      <c r="AH159" s="7">
        <f t="shared" si="133"/>
        <v>818344.14878130611</v>
      </c>
      <c r="AJ159">
        <v>154</v>
      </c>
      <c r="AK159" s="160">
        <v>49522</v>
      </c>
      <c r="AL159" s="7">
        <f t="shared" si="167"/>
        <v>591423.82776001224</v>
      </c>
      <c r="AM159" s="7">
        <f t="shared" si="168"/>
        <v>5188.2574823386012</v>
      </c>
      <c r="AN159" s="7">
        <f t="shared" si="169"/>
        <v>1368.6452613885222</v>
      </c>
      <c r="AO159" s="65">
        <f t="shared" si="145"/>
        <v>2.7769836732595574E-2</v>
      </c>
      <c r="AP159" s="7">
        <f t="shared" si="146"/>
        <v>3819.6122209500791</v>
      </c>
      <c r="AQ159" s="65">
        <f t="shared" si="147"/>
        <v>7.7499999999999999E-2</v>
      </c>
      <c r="AR159" s="7">
        <f t="shared" si="170"/>
        <v>134144.81750137676</v>
      </c>
      <c r="AS159" s="7">
        <f t="shared" si="171"/>
        <v>664846.83477876813</v>
      </c>
      <c r="AT159" s="7">
        <f t="shared" si="148"/>
        <v>590055.18249862373</v>
      </c>
      <c r="AU159" s="7">
        <f t="shared" si="134"/>
        <v>798991.65228014486</v>
      </c>
      <c r="AW159">
        <v>154</v>
      </c>
      <c r="AX159" s="160">
        <v>49522</v>
      </c>
      <c r="AY159" s="7">
        <f t="shared" si="172"/>
        <v>587109.5361029132</v>
      </c>
      <c r="AZ159" s="7">
        <f t="shared" si="173"/>
        <v>5063.7114709392154</v>
      </c>
      <c r="BA159" s="7">
        <f t="shared" si="174"/>
        <v>1394.2768702960079</v>
      </c>
      <c r="BB159" s="65">
        <f t="shared" si="149"/>
        <v>2.8497786894436165E-2</v>
      </c>
      <c r="BC159" s="7">
        <f t="shared" si="150"/>
        <v>3669.4346006432074</v>
      </c>
      <c r="BD159" s="65">
        <f t="shared" si="151"/>
        <v>7.4999999999999997E-2</v>
      </c>
      <c r="BE159" s="7">
        <f t="shared" si="175"/>
        <v>138484.74076738354</v>
      </c>
      <c r="BF159" s="7">
        <f t="shared" si="176"/>
        <v>641326.82575725566</v>
      </c>
      <c r="BG159" s="7">
        <f t="shared" si="152"/>
        <v>585715.25923261722</v>
      </c>
      <c r="BH159" s="7">
        <f t="shared" si="135"/>
        <v>779811.56652463926</v>
      </c>
      <c r="BJ159">
        <v>154</v>
      </c>
      <c r="BK159" s="160">
        <v>49522</v>
      </c>
      <c r="BL159" s="7">
        <f t="shared" si="177"/>
        <v>582694.64158846624</v>
      </c>
      <c r="BM159" s="7">
        <f t="shared" si="178"/>
        <v>4940.32062016694</v>
      </c>
      <c r="BN159" s="7">
        <f t="shared" si="179"/>
        <v>1419.8738272366231</v>
      </c>
      <c r="BO159" s="65">
        <f t="shared" si="153"/>
        <v>2.9240848826739468E-2</v>
      </c>
      <c r="BP159" s="7">
        <f t="shared" si="154"/>
        <v>3520.4467929303169</v>
      </c>
      <c r="BQ159" s="65">
        <f t="shared" si="155"/>
        <v>7.2499999999999995E-2</v>
      </c>
      <c r="BR159" s="7">
        <f t="shared" si="180"/>
        <v>142925.23223877011</v>
      </c>
      <c r="BS159" s="7">
        <f t="shared" si="181"/>
        <v>617884.14326693851</v>
      </c>
      <c r="BT159" s="7">
        <f t="shared" si="156"/>
        <v>581274.76776122965</v>
      </c>
      <c r="BU159" s="7">
        <f t="shared" si="136"/>
        <v>760809.37550570862</v>
      </c>
      <c r="BW159">
        <v>154</v>
      </c>
      <c r="BX159" s="160">
        <v>49522</v>
      </c>
      <c r="BY159" s="7">
        <f t="shared" si="182"/>
        <v>578179.17775582138</v>
      </c>
      <c r="BZ159" s="7">
        <f t="shared" si="183"/>
        <v>4818.1206700876401</v>
      </c>
      <c r="CA159" s="7">
        <f t="shared" si="184"/>
        <v>1445.4087998453483</v>
      </c>
      <c r="CB159" s="65">
        <f t="shared" si="157"/>
        <v>2.9999187562353445E-2</v>
      </c>
      <c r="CC159" s="7">
        <f t="shared" si="158"/>
        <v>3372.7118702422918</v>
      </c>
      <c r="CD159" s="65">
        <f t="shared" si="185"/>
        <v>7.0000000000000007E-2</v>
      </c>
      <c r="CE159" s="7">
        <f t="shared" si="186"/>
        <v>147466.23104402487</v>
      </c>
      <c r="CF159" s="7">
        <f t="shared" si="187"/>
        <v>594524.35214947187</v>
      </c>
      <c r="CG159" s="7">
        <f t="shared" si="159"/>
        <v>576733.768955976</v>
      </c>
      <c r="CH159" s="7">
        <f t="shared" si="137"/>
        <v>741990.5831934968</v>
      </c>
    </row>
    <row r="160" spans="10:86" x14ac:dyDescent="0.3">
      <c r="J160">
        <v>155</v>
      </c>
      <c r="K160" s="160">
        <v>49553</v>
      </c>
      <c r="L160" s="7">
        <f t="shared" si="160"/>
        <v>598433.81186767481</v>
      </c>
      <c r="M160" s="7">
        <f t="shared" si="138"/>
        <v>5440.6727465368012</v>
      </c>
      <c r="N160" s="7">
        <f t="shared" si="128"/>
        <v>1326.4402899465367</v>
      </c>
      <c r="O160" s="65">
        <f t="shared" si="139"/>
        <v>2.6598235533653397E-2</v>
      </c>
      <c r="P160" s="7">
        <f t="shared" si="129"/>
        <v>4114.2324565902645</v>
      </c>
      <c r="Q160" s="65">
        <f t="shared" si="130"/>
        <v>8.2500000000000004E-2</v>
      </c>
      <c r="R160" s="7">
        <f t="shared" si="140"/>
        <v>127092.62842227139</v>
      </c>
      <c r="S160" s="7">
        <f t="shared" si="161"/>
        <v>716211.64729093295</v>
      </c>
      <c r="T160" s="7">
        <f t="shared" si="131"/>
        <v>597107.37157772831</v>
      </c>
      <c r="U160" s="7">
        <f t="shared" si="132"/>
        <v>843304.27571320429</v>
      </c>
      <c r="W160">
        <v>155</v>
      </c>
      <c r="X160" s="160">
        <v>49553</v>
      </c>
      <c r="Y160" s="7">
        <f t="shared" si="162"/>
        <v>594294.62410018349</v>
      </c>
      <c r="Z160" s="7">
        <f t="shared" si="163"/>
        <v>5313.9230440344518</v>
      </c>
      <c r="AA160" s="7">
        <f t="shared" si="164"/>
        <v>1351.9588833665616</v>
      </c>
      <c r="AB160" s="65">
        <f t="shared" si="141"/>
        <v>2.7298760484267572E-2</v>
      </c>
      <c r="AC160" s="7">
        <f t="shared" si="142"/>
        <v>3961.9641606678902</v>
      </c>
      <c r="AD160" s="65">
        <f t="shared" si="143"/>
        <v>0.08</v>
      </c>
      <c r="AE160" s="7">
        <f t="shared" si="165"/>
        <v>131257.33478318283</v>
      </c>
      <c r="AF160" s="7">
        <f t="shared" si="166"/>
        <v>692400.73704215768</v>
      </c>
      <c r="AG160" s="7">
        <f t="shared" si="144"/>
        <v>592942.66521681694</v>
      </c>
      <c r="AH160" s="7">
        <f t="shared" si="133"/>
        <v>823658.07182534051</v>
      </c>
      <c r="AJ160">
        <v>155</v>
      </c>
      <c r="AK160" s="160">
        <v>49553</v>
      </c>
      <c r="AL160" s="7">
        <f t="shared" si="167"/>
        <v>590055.18249862373</v>
      </c>
      <c r="AM160" s="7">
        <f t="shared" si="168"/>
        <v>5188.2574823386012</v>
      </c>
      <c r="AN160" s="7">
        <f t="shared" si="169"/>
        <v>1377.4844287016563</v>
      </c>
      <c r="AO160" s="65">
        <f t="shared" si="145"/>
        <v>2.8014012307159816E-2</v>
      </c>
      <c r="AP160" s="7">
        <f t="shared" si="146"/>
        <v>3810.773053636945</v>
      </c>
      <c r="AQ160" s="65">
        <f t="shared" si="147"/>
        <v>7.7499999999999999E-2</v>
      </c>
      <c r="AR160" s="7">
        <f t="shared" si="170"/>
        <v>135522.30193007842</v>
      </c>
      <c r="AS160" s="7">
        <f t="shared" si="171"/>
        <v>668657.60783240502</v>
      </c>
      <c r="AT160" s="7">
        <f t="shared" si="148"/>
        <v>588677.69806992204</v>
      </c>
      <c r="AU160" s="7">
        <f t="shared" si="134"/>
        <v>804179.90976248344</v>
      </c>
      <c r="AW160">
        <v>155</v>
      </c>
      <c r="AX160" s="160">
        <v>49553</v>
      </c>
      <c r="AY160" s="7">
        <f t="shared" si="172"/>
        <v>585715.25923261722</v>
      </c>
      <c r="AZ160" s="7">
        <f t="shared" si="173"/>
        <v>5063.7114709392154</v>
      </c>
      <c r="BA160" s="7">
        <f t="shared" si="174"/>
        <v>1402.991100735358</v>
      </c>
      <c r="BB160" s="65">
        <f t="shared" si="149"/>
        <v>2.8744160141707886E-2</v>
      </c>
      <c r="BC160" s="7">
        <f t="shared" si="150"/>
        <v>3660.7203702038573</v>
      </c>
      <c r="BD160" s="65">
        <f t="shared" si="151"/>
        <v>7.4999999999999997E-2</v>
      </c>
      <c r="BE160" s="7">
        <f t="shared" si="175"/>
        <v>139887.73186811889</v>
      </c>
      <c r="BF160" s="7">
        <f t="shared" si="176"/>
        <v>644987.5461274595</v>
      </c>
      <c r="BG160" s="7">
        <f t="shared" si="152"/>
        <v>584312.26813188184</v>
      </c>
      <c r="BH160" s="7">
        <f t="shared" si="135"/>
        <v>784875.27799557836</v>
      </c>
      <c r="BJ160">
        <v>155</v>
      </c>
      <c r="BK160" s="160">
        <v>49553</v>
      </c>
      <c r="BL160" s="7">
        <f t="shared" si="177"/>
        <v>581274.76776122965</v>
      </c>
      <c r="BM160" s="7">
        <f t="shared" si="178"/>
        <v>4940.32062016694</v>
      </c>
      <c r="BN160" s="7">
        <f t="shared" si="179"/>
        <v>1428.4522316095108</v>
      </c>
      <c r="BO160" s="65">
        <f t="shared" si="153"/>
        <v>2.94893701395883E-2</v>
      </c>
      <c r="BP160" s="7">
        <f t="shared" si="154"/>
        <v>3511.8683885574292</v>
      </c>
      <c r="BQ160" s="65">
        <f t="shared" si="155"/>
        <v>7.2499999999999995E-2</v>
      </c>
      <c r="BR160" s="7">
        <f t="shared" si="180"/>
        <v>144353.68447037964</v>
      </c>
      <c r="BS160" s="7">
        <f t="shared" si="181"/>
        <v>621396.01165549597</v>
      </c>
      <c r="BT160" s="7">
        <f t="shared" si="156"/>
        <v>579846.31552962016</v>
      </c>
      <c r="BU160" s="7">
        <f t="shared" si="136"/>
        <v>765749.69612587558</v>
      </c>
      <c r="BW160">
        <v>155</v>
      </c>
      <c r="BX160" s="160">
        <v>49553</v>
      </c>
      <c r="BY160" s="7">
        <f t="shared" si="182"/>
        <v>576733.768955976</v>
      </c>
      <c r="BZ160" s="7">
        <f t="shared" si="183"/>
        <v>4818.1206700876401</v>
      </c>
      <c r="CA160" s="7">
        <f t="shared" si="184"/>
        <v>1453.8403511777797</v>
      </c>
      <c r="CB160" s="65">
        <f t="shared" si="157"/>
        <v>3.0249805288347999E-2</v>
      </c>
      <c r="CC160" s="7">
        <f t="shared" si="158"/>
        <v>3364.2803189098604</v>
      </c>
      <c r="CD160" s="65">
        <f t="shared" si="185"/>
        <v>7.0000000000000007E-2</v>
      </c>
      <c r="CE160" s="7">
        <f t="shared" si="186"/>
        <v>148920.07139520266</v>
      </c>
      <c r="CF160" s="7">
        <f t="shared" si="187"/>
        <v>597888.63246838178</v>
      </c>
      <c r="CG160" s="7">
        <f t="shared" si="159"/>
        <v>575279.92860479828</v>
      </c>
      <c r="CH160" s="7">
        <f t="shared" si="137"/>
        <v>746808.70386358444</v>
      </c>
    </row>
    <row r="161" spans="10:86" x14ac:dyDescent="0.3">
      <c r="J161">
        <v>156</v>
      </c>
      <c r="K161" s="160">
        <v>49583</v>
      </c>
      <c r="L161" s="7">
        <f t="shared" si="160"/>
        <v>597107.37157772831</v>
      </c>
      <c r="M161" s="7">
        <f t="shared" si="138"/>
        <v>5440.6727465368012</v>
      </c>
      <c r="N161" s="7">
        <f t="shared" si="128"/>
        <v>1335.559566939919</v>
      </c>
      <c r="O161" s="65">
        <f t="shared" si="139"/>
        <v>2.6840591099942156E-2</v>
      </c>
      <c r="P161" s="7">
        <f t="shared" si="129"/>
        <v>4105.1131795968822</v>
      </c>
      <c r="Q161" s="65">
        <f t="shared" si="130"/>
        <v>8.2500000000000004E-2</v>
      </c>
      <c r="R161" s="7">
        <f t="shared" si="140"/>
        <v>128428.18798921131</v>
      </c>
      <c r="S161" s="7">
        <f t="shared" si="161"/>
        <v>720316.76047052979</v>
      </c>
      <c r="T161" s="7">
        <f t="shared" si="131"/>
        <v>595771.81201078836</v>
      </c>
      <c r="U161" s="7">
        <f t="shared" si="132"/>
        <v>848744.94845974108</v>
      </c>
      <c r="W161">
        <v>156</v>
      </c>
      <c r="X161" s="160">
        <v>49583</v>
      </c>
      <c r="Y161" s="7">
        <f t="shared" si="162"/>
        <v>592942.66521681694</v>
      </c>
      <c r="Z161" s="7">
        <f t="shared" si="163"/>
        <v>5313.9230440344518</v>
      </c>
      <c r="AA161" s="7">
        <f t="shared" si="164"/>
        <v>1360.9719425890053</v>
      </c>
      <c r="AB161" s="65">
        <f t="shared" si="141"/>
        <v>2.7543410634983036E-2</v>
      </c>
      <c r="AC161" s="7">
        <f t="shared" si="142"/>
        <v>3952.9511014454465</v>
      </c>
      <c r="AD161" s="65">
        <f t="shared" si="143"/>
        <v>0.08</v>
      </c>
      <c r="AE161" s="7">
        <f t="shared" si="165"/>
        <v>132618.30672577184</v>
      </c>
      <c r="AF161" s="7">
        <f t="shared" si="166"/>
        <v>696353.68814360315</v>
      </c>
      <c r="AG161" s="7">
        <f t="shared" si="144"/>
        <v>591581.6932742279</v>
      </c>
      <c r="AH161" s="7">
        <f t="shared" si="133"/>
        <v>828971.99486937502</v>
      </c>
      <c r="AJ161">
        <v>156</v>
      </c>
      <c r="AK161" s="160">
        <v>49583</v>
      </c>
      <c r="AL161" s="7">
        <f t="shared" si="167"/>
        <v>588677.69806992204</v>
      </c>
      <c r="AM161" s="7">
        <f t="shared" si="168"/>
        <v>5188.2574823386012</v>
      </c>
      <c r="AN161" s="7">
        <f t="shared" si="169"/>
        <v>1386.380682303688</v>
      </c>
      <c r="AO161" s="65">
        <f t="shared" si="145"/>
        <v>2.8260911262971262E-2</v>
      </c>
      <c r="AP161" s="7">
        <f t="shared" si="146"/>
        <v>3801.8768000349132</v>
      </c>
      <c r="AQ161" s="65">
        <f t="shared" si="147"/>
        <v>7.7499999999999999E-2</v>
      </c>
      <c r="AR161" s="7">
        <f t="shared" si="170"/>
        <v>136908.68261238211</v>
      </c>
      <c r="AS161" s="7">
        <f t="shared" si="171"/>
        <v>672459.48463243991</v>
      </c>
      <c r="AT161" s="7">
        <f t="shared" si="148"/>
        <v>587291.31738761836</v>
      </c>
      <c r="AU161" s="7">
        <f t="shared" si="134"/>
        <v>809368.16724482202</v>
      </c>
      <c r="AW161">
        <v>156</v>
      </c>
      <c r="AX161" s="160">
        <v>49583</v>
      </c>
      <c r="AY161" s="7">
        <f t="shared" si="172"/>
        <v>584312.26813188184</v>
      </c>
      <c r="AZ161" s="7">
        <f t="shared" si="173"/>
        <v>5063.7114709392154</v>
      </c>
      <c r="BA161" s="7">
        <f t="shared" si="174"/>
        <v>1411.7597951149542</v>
      </c>
      <c r="BB161" s="65">
        <f t="shared" si="149"/>
        <v>2.8993260051756717E-2</v>
      </c>
      <c r="BC161" s="7">
        <f t="shared" si="150"/>
        <v>3651.9516758242612</v>
      </c>
      <c r="BD161" s="65">
        <f t="shared" si="151"/>
        <v>7.4999999999999997E-2</v>
      </c>
      <c r="BE161" s="7">
        <f t="shared" si="175"/>
        <v>141299.49166323384</v>
      </c>
      <c r="BF161" s="7">
        <f t="shared" si="176"/>
        <v>648639.49780328374</v>
      </c>
      <c r="BG161" s="7">
        <f t="shared" si="152"/>
        <v>582900.50833676686</v>
      </c>
      <c r="BH161" s="7">
        <f t="shared" si="135"/>
        <v>789938.98946651758</v>
      </c>
      <c r="BJ161">
        <v>156</v>
      </c>
      <c r="BK161" s="160">
        <v>49583</v>
      </c>
      <c r="BL161" s="7">
        <f t="shared" si="177"/>
        <v>579846.31552962016</v>
      </c>
      <c r="BM161" s="7">
        <f t="shared" si="178"/>
        <v>4940.32062016694</v>
      </c>
      <c r="BN161" s="7">
        <f t="shared" si="179"/>
        <v>1437.0824638421518</v>
      </c>
      <c r="BO161" s="65">
        <f t="shared" si="153"/>
        <v>2.974062109949701E-2</v>
      </c>
      <c r="BP161" s="7">
        <f t="shared" si="154"/>
        <v>3503.2381563247882</v>
      </c>
      <c r="BQ161" s="65">
        <f t="shared" si="155"/>
        <v>7.2499999999999995E-2</v>
      </c>
      <c r="BR161" s="7">
        <f t="shared" si="180"/>
        <v>145790.76693422179</v>
      </c>
      <c r="BS161" s="7">
        <f t="shared" si="181"/>
        <v>624899.2498118208</v>
      </c>
      <c r="BT161" s="7">
        <f t="shared" si="156"/>
        <v>578409.23306577804</v>
      </c>
      <c r="BU161" s="7">
        <f t="shared" si="136"/>
        <v>770690.01674604253</v>
      </c>
      <c r="BW161">
        <v>156</v>
      </c>
      <c r="BX161" s="160">
        <v>49583</v>
      </c>
      <c r="BY161" s="7">
        <f t="shared" si="182"/>
        <v>575279.92860479828</v>
      </c>
      <c r="BZ161" s="7">
        <f t="shared" si="183"/>
        <v>4818.1206700876401</v>
      </c>
      <c r="CA161" s="7">
        <f t="shared" si="184"/>
        <v>1462.3210865596498</v>
      </c>
      <c r="CB161" s="65">
        <f t="shared" si="157"/>
        <v>3.0503155361727728E-2</v>
      </c>
      <c r="CC161" s="7">
        <f t="shared" si="158"/>
        <v>3355.7995835279903</v>
      </c>
      <c r="CD161" s="65">
        <f t="shared" si="185"/>
        <v>7.0000000000000007E-2</v>
      </c>
      <c r="CE161" s="7">
        <f t="shared" si="186"/>
        <v>150382.3924817623</v>
      </c>
      <c r="CF161" s="7">
        <f t="shared" si="187"/>
        <v>601244.43205190974</v>
      </c>
      <c r="CG161" s="7">
        <f t="shared" si="159"/>
        <v>573817.6075182386</v>
      </c>
      <c r="CH161" s="7">
        <f t="shared" si="137"/>
        <v>751626.82453367207</v>
      </c>
    </row>
    <row r="162" spans="10:86" x14ac:dyDescent="0.3">
      <c r="J162">
        <v>157</v>
      </c>
      <c r="K162" s="160">
        <v>49614</v>
      </c>
      <c r="L162" s="7">
        <f t="shared" si="160"/>
        <v>595771.81201078836</v>
      </c>
      <c r="M162" s="7">
        <f t="shared" si="138"/>
        <v>5440.6727465368012</v>
      </c>
      <c r="N162" s="7">
        <f t="shared" si="128"/>
        <v>1344.7415389626312</v>
      </c>
      <c r="O162" s="65">
        <f t="shared" si="139"/>
        <v>2.7085703187413244E-2</v>
      </c>
      <c r="P162" s="7">
        <f t="shared" si="129"/>
        <v>4095.93120757417</v>
      </c>
      <c r="Q162" s="65">
        <f t="shared" si="130"/>
        <v>8.2500000000000004E-2</v>
      </c>
      <c r="R162" s="7">
        <f t="shared" si="140"/>
        <v>129772.92952817393</v>
      </c>
      <c r="S162" s="7">
        <f t="shared" si="161"/>
        <v>724412.69167810399</v>
      </c>
      <c r="T162" s="7">
        <f t="shared" si="131"/>
        <v>594427.07047182578</v>
      </c>
      <c r="U162" s="7">
        <f t="shared" si="132"/>
        <v>854185.62120627798</v>
      </c>
      <c r="W162">
        <v>157</v>
      </c>
      <c r="X162" s="160">
        <v>49614</v>
      </c>
      <c r="Y162" s="7">
        <f t="shared" si="162"/>
        <v>591581.6932742279</v>
      </c>
      <c r="Z162" s="7">
        <f t="shared" si="163"/>
        <v>5313.9230440344518</v>
      </c>
      <c r="AA162" s="7">
        <f t="shared" si="164"/>
        <v>1370.045088872932</v>
      </c>
      <c r="AB162" s="65">
        <f t="shared" si="141"/>
        <v>2.7790821205912745E-2</v>
      </c>
      <c r="AC162" s="7">
        <f t="shared" si="142"/>
        <v>3943.8779551615198</v>
      </c>
      <c r="AD162" s="65">
        <f t="shared" si="143"/>
        <v>0.08</v>
      </c>
      <c r="AE162" s="7">
        <f t="shared" si="165"/>
        <v>133988.35181464476</v>
      </c>
      <c r="AF162" s="7">
        <f t="shared" si="166"/>
        <v>700297.56609876466</v>
      </c>
      <c r="AG162" s="7">
        <f t="shared" si="144"/>
        <v>590211.64818535501</v>
      </c>
      <c r="AH162" s="7">
        <f t="shared" si="133"/>
        <v>834285.91791340942</v>
      </c>
      <c r="AJ162">
        <v>157</v>
      </c>
      <c r="AK162" s="160">
        <v>49614</v>
      </c>
      <c r="AL162" s="7">
        <f t="shared" si="167"/>
        <v>587291.31738761836</v>
      </c>
      <c r="AM162" s="7">
        <f t="shared" si="168"/>
        <v>5188.2574823386012</v>
      </c>
      <c r="AN162" s="7">
        <f t="shared" si="169"/>
        <v>1395.3343908768993</v>
      </c>
      <c r="AO162" s="65">
        <f t="shared" si="145"/>
        <v>2.8510574215541429E-2</v>
      </c>
      <c r="AP162" s="7">
        <f t="shared" si="146"/>
        <v>3792.9230914617019</v>
      </c>
      <c r="AQ162" s="65">
        <f t="shared" si="147"/>
        <v>7.7499999999999999E-2</v>
      </c>
      <c r="AR162" s="7">
        <f t="shared" si="170"/>
        <v>138304.01700325901</v>
      </c>
      <c r="AS162" s="7">
        <f t="shared" si="171"/>
        <v>676252.40772390156</v>
      </c>
      <c r="AT162" s="7">
        <f t="shared" si="148"/>
        <v>585895.98299674143</v>
      </c>
      <c r="AU162" s="7">
        <f t="shared" si="134"/>
        <v>814556.4247271606</v>
      </c>
      <c r="AW162">
        <v>157</v>
      </c>
      <c r="AX162" s="160">
        <v>49614</v>
      </c>
      <c r="AY162" s="7">
        <f t="shared" si="172"/>
        <v>582900.50833676686</v>
      </c>
      <c r="AZ162" s="7">
        <f t="shared" si="173"/>
        <v>5063.7114709392154</v>
      </c>
      <c r="BA162" s="7">
        <f t="shared" si="174"/>
        <v>1420.5832938344229</v>
      </c>
      <c r="BB162" s="65">
        <f t="shared" si="149"/>
        <v>2.9245127225321074E-2</v>
      </c>
      <c r="BC162" s="7">
        <f t="shared" si="150"/>
        <v>3643.1281771047925</v>
      </c>
      <c r="BD162" s="65">
        <f t="shared" si="151"/>
        <v>7.4999999999999997E-2</v>
      </c>
      <c r="BE162" s="7">
        <f t="shared" si="175"/>
        <v>142720.07495706825</v>
      </c>
      <c r="BF162" s="7">
        <f t="shared" si="176"/>
        <v>652282.62598038849</v>
      </c>
      <c r="BG162" s="7">
        <f t="shared" si="152"/>
        <v>581479.92504293239</v>
      </c>
      <c r="BH162" s="7">
        <f t="shared" si="135"/>
        <v>795002.70093745668</v>
      </c>
      <c r="BJ162">
        <v>157</v>
      </c>
      <c r="BK162" s="160">
        <v>49614</v>
      </c>
      <c r="BL162" s="7">
        <f t="shared" si="177"/>
        <v>578409.23306577804</v>
      </c>
      <c r="BM162" s="7">
        <f t="shared" si="178"/>
        <v>4940.32062016694</v>
      </c>
      <c r="BN162" s="7">
        <f t="shared" si="179"/>
        <v>1445.7648370611978</v>
      </c>
      <c r="BO162" s="65">
        <f t="shared" si="153"/>
        <v>2.9994642292927205E-2</v>
      </c>
      <c r="BP162" s="7">
        <f t="shared" si="154"/>
        <v>3494.5557831057422</v>
      </c>
      <c r="BQ162" s="65">
        <f t="shared" si="155"/>
        <v>7.2499999999999995E-2</v>
      </c>
      <c r="BR162" s="7">
        <f t="shared" si="180"/>
        <v>147236.53177128299</v>
      </c>
      <c r="BS162" s="7">
        <f t="shared" si="181"/>
        <v>628393.80559492658</v>
      </c>
      <c r="BT162" s="7">
        <f t="shared" si="156"/>
        <v>576963.46822871687</v>
      </c>
      <c r="BU162" s="7">
        <f t="shared" si="136"/>
        <v>775630.3373662096</v>
      </c>
      <c r="BW162">
        <v>157</v>
      </c>
      <c r="BX162" s="160">
        <v>49614</v>
      </c>
      <c r="BY162" s="7">
        <f t="shared" si="182"/>
        <v>573817.6075182386</v>
      </c>
      <c r="BZ162" s="7">
        <f t="shared" si="183"/>
        <v>4818.1206700876401</v>
      </c>
      <c r="CA162" s="7">
        <f t="shared" si="184"/>
        <v>1470.8512928979148</v>
      </c>
      <c r="CB162" s="65">
        <f t="shared" si="157"/>
        <v>3.0759278355211452E-2</v>
      </c>
      <c r="CC162" s="7">
        <f t="shared" si="158"/>
        <v>3347.2693771897252</v>
      </c>
      <c r="CD162" s="65">
        <f t="shared" si="185"/>
        <v>7.0000000000000007E-2</v>
      </c>
      <c r="CE162" s="7">
        <f t="shared" si="186"/>
        <v>151853.24377466022</v>
      </c>
      <c r="CF162" s="7">
        <f t="shared" si="187"/>
        <v>604591.70142909943</v>
      </c>
      <c r="CG162" s="7">
        <f t="shared" si="159"/>
        <v>572346.75622534065</v>
      </c>
      <c r="CH162" s="7">
        <f t="shared" si="137"/>
        <v>756444.94520375971</v>
      </c>
    </row>
    <row r="163" spans="10:86" x14ac:dyDescent="0.3">
      <c r="J163">
        <v>158</v>
      </c>
      <c r="K163" s="160">
        <v>49644</v>
      </c>
      <c r="L163" s="7">
        <f t="shared" si="160"/>
        <v>594427.07047182578</v>
      </c>
      <c r="M163" s="7">
        <f t="shared" si="138"/>
        <v>5440.6727465368012</v>
      </c>
      <c r="N163" s="7">
        <f t="shared" si="128"/>
        <v>1353.9866370429991</v>
      </c>
      <c r="O163" s="65">
        <f t="shared" si="139"/>
        <v>2.7333613241434792E-2</v>
      </c>
      <c r="P163" s="7">
        <f t="shared" si="129"/>
        <v>4086.6861094938022</v>
      </c>
      <c r="Q163" s="65">
        <f t="shared" si="130"/>
        <v>8.2500000000000004E-2</v>
      </c>
      <c r="R163" s="7">
        <f t="shared" si="140"/>
        <v>131126.91616521694</v>
      </c>
      <c r="S163" s="7">
        <f t="shared" si="161"/>
        <v>728499.37778759783</v>
      </c>
      <c r="T163" s="7">
        <f t="shared" si="131"/>
        <v>593073.08383478282</v>
      </c>
      <c r="U163" s="7">
        <f t="shared" si="132"/>
        <v>859626.29395281477</v>
      </c>
      <c r="W163">
        <v>158</v>
      </c>
      <c r="X163" s="160">
        <v>49644</v>
      </c>
      <c r="Y163" s="7">
        <f t="shared" si="162"/>
        <v>590211.64818535501</v>
      </c>
      <c r="Z163" s="7">
        <f t="shared" si="163"/>
        <v>5313.9230440344518</v>
      </c>
      <c r="AA163" s="7">
        <f t="shared" si="164"/>
        <v>1379.1787227987516</v>
      </c>
      <c r="AB163" s="65">
        <f t="shared" si="141"/>
        <v>2.8041033626614351E-2</v>
      </c>
      <c r="AC163" s="7">
        <f t="shared" si="142"/>
        <v>3934.7443212357002</v>
      </c>
      <c r="AD163" s="65">
        <f t="shared" si="143"/>
        <v>0.08</v>
      </c>
      <c r="AE163" s="7">
        <f t="shared" si="165"/>
        <v>135367.53053744353</v>
      </c>
      <c r="AF163" s="7">
        <f t="shared" si="166"/>
        <v>704232.31042000034</v>
      </c>
      <c r="AG163" s="7">
        <f t="shared" si="144"/>
        <v>588832.4694625563</v>
      </c>
      <c r="AH163" s="7">
        <f t="shared" si="133"/>
        <v>839599.84095744393</v>
      </c>
      <c r="AJ163">
        <v>158</v>
      </c>
      <c r="AK163" s="160">
        <v>49644</v>
      </c>
      <c r="AL163" s="7">
        <f t="shared" si="167"/>
        <v>585895.98299674143</v>
      </c>
      <c r="AM163" s="7">
        <f t="shared" si="168"/>
        <v>5188.2574823386012</v>
      </c>
      <c r="AN163" s="7">
        <f t="shared" si="169"/>
        <v>1404.3459254846462</v>
      </c>
      <c r="AO163" s="65">
        <f t="shared" si="145"/>
        <v>2.8763042579026319E-2</v>
      </c>
      <c r="AP163" s="7">
        <f t="shared" si="146"/>
        <v>3783.9115568539551</v>
      </c>
      <c r="AQ163" s="65">
        <f t="shared" si="147"/>
        <v>7.7499999999999999E-2</v>
      </c>
      <c r="AR163" s="7">
        <f t="shared" si="170"/>
        <v>139708.36292874365</v>
      </c>
      <c r="AS163" s="7">
        <f t="shared" si="171"/>
        <v>680036.31928075547</v>
      </c>
      <c r="AT163" s="7">
        <f t="shared" si="148"/>
        <v>584491.63707125676</v>
      </c>
      <c r="AU163" s="7">
        <f t="shared" si="134"/>
        <v>819744.68220949918</v>
      </c>
      <c r="AW163">
        <v>158</v>
      </c>
      <c r="AX163" s="160">
        <v>49644</v>
      </c>
      <c r="AY163" s="7">
        <f t="shared" si="172"/>
        <v>581479.92504293239</v>
      </c>
      <c r="AZ163" s="7">
        <f t="shared" si="173"/>
        <v>5063.7114709392154</v>
      </c>
      <c r="BA163" s="7">
        <f t="shared" si="174"/>
        <v>1429.461939420888</v>
      </c>
      <c r="BB163" s="65">
        <f t="shared" si="149"/>
        <v>2.9499803061617577E-2</v>
      </c>
      <c r="BC163" s="7">
        <f t="shared" si="150"/>
        <v>3634.2495315183273</v>
      </c>
      <c r="BD163" s="65">
        <f t="shared" si="151"/>
        <v>7.4999999999999997E-2</v>
      </c>
      <c r="BE163" s="7">
        <f t="shared" si="175"/>
        <v>144149.53689648915</v>
      </c>
      <c r="BF163" s="7">
        <f t="shared" si="176"/>
        <v>655916.87551190681</v>
      </c>
      <c r="BG163" s="7">
        <f t="shared" si="152"/>
        <v>580050.46310351149</v>
      </c>
      <c r="BH163" s="7">
        <f t="shared" si="135"/>
        <v>800066.4124083959</v>
      </c>
      <c r="BJ163">
        <v>158</v>
      </c>
      <c r="BK163" s="160">
        <v>49644</v>
      </c>
      <c r="BL163" s="7">
        <f t="shared" si="177"/>
        <v>576963.46822871687</v>
      </c>
      <c r="BM163" s="7">
        <f t="shared" si="178"/>
        <v>4940.32062016694</v>
      </c>
      <c r="BN163" s="7">
        <f t="shared" si="179"/>
        <v>1454.499666285109</v>
      </c>
      <c r="BO163" s="65">
        <f t="shared" si="153"/>
        <v>3.0251475104663448E-2</v>
      </c>
      <c r="BP163" s="7">
        <f t="shared" si="154"/>
        <v>3485.820953881831</v>
      </c>
      <c r="BQ163" s="65">
        <f t="shared" si="155"/>
        <v>7.2499999999999995E-2</v>
      </c>
      <c r="BR163" s="7">
        <f t="shared" si="180"/>
        <v>148691.0314375681</v>
      </c>
      <c r="BS163" s="7">
        <f t="shared" si="181"/>
        <v>631879.62654880842</v>
      </c>
      <c r="BT163" s="7">
        <f t="shared" si="156"/>
        <v>575508.96856243175</v>
      </c>
      <c r="BU163" s="7">
        <f t="shared" si="136"/>
        <v>780570.65798637655</v>
      </c>
      <c r="BW163">
        <v>158</v>
      </c>
      <c r="BX163" s="160">
        <v>49644</v>
      </c>
      <c r="BY163" s="7">
        <f t="shared" si="182"/>
        <v>572346.75622534065</v>
      </c>
      <c r="BZ163" s="7">
        <f t="shared" si="183"/>
        <v>4818.1206700876401</v>
      </c>
      <c r="CA163" s="7">
        <f t="shared" si="184"/>
        <v>1479.4312587731529</v>
      </c>
      <c r="CB163" s="65">
        <f t="shared" si="157"/>
        <v>3.1018215639695472E-2</v>
      </c>
      <c r="CC163" s="7">
        <f t="shared" si="158"/>
        <v>3338.6894113144872</v>
      </c>
      <c r="CD163" s="65">
        <f t="shared" si="185"/>
        <v>7.0000000000000007E-2</v>
      </c>
      <c r="CE163" s="7">
        <f t="shared" si="186"/>
        <v>153332.67503343336</v>
      </c>
      <c r="CF163" s="7">
        <f t="shared" si="187"/>
        <v>607930.39084041386</v>
      </c>
      <c r="CG163" s="7">
        <f t="shared" si="159"/>
        <v>570867.32496656745</v>
      </c>
      <c r="CH163" s="7">
        <f t="shared" si="137"/>
        <v>761263.06587384723</v>
      </c>
    </row>
    <row r="164" spans="10:86" x14ac:dyDescent="0.3">
      <c r="J164">
        <v>159</v>
      </c>
      <c r="K164" s="160">
        <v>49675</v>
      </c>
      <c r="L164" s="7">
        <f t="shared" si="160"/>
        <v>593073.08383478282</v>
      </c>
      <c r="M164" s="7">
        <f t="shared" si="138"/>
        <v>5440.6727465368012</v>
      </c>
      <c r="N164" s="7">
        <f t="shared" si="128"/>
        <v>1363.2952951726693</v>
      </c>
      <c r="O164" s="65">
        <f t="shared" si="139"/>
        <v>2.758436352614755E-2</v>
      </c>
      <c r="P164" s="7">
        <f t="shared" si="129"/>
        <v>4077.377451364132</v>
      </c>
      <c r="Q164" s="65">
        <f t="shared" si="130"/>
        <v>8.2500000000000004E-2</v>
      </c>
      <c r="R164" s="7">
        <f t="shared" si="140"/>
        <v>132490.2114603896</v>
      </c>
      <c r="S164" s="7">
        <f t="shared" si="161"/>
        <v>732576.75523896201</v>
      </c>
      <c r="T164" s="7">
        <f t="shared" si="131"/>
        <v>591709.7885396101</v>
      </c>
      <c r="U164" s="7">
        <f t="shared" si="132"/>
        <v>865066.96669935156</v>
      </c>
      <c r="W164">
        <v>159</v>
      </c>
      <c r="X164" s="160">
        <v>49675</v>
      </c>
      <c r="Y164" s="7">
        <f t="shared" si="162"/>
        <v>588832.4694625563</v>
      </c>
      <c r="Z164" s="7">
        <f t="shared" si="163"/>
        <v>5313.9230440344518</v>
      </c>
      <c r="AA164" s="7">
        <f t="shared" si="164"/>
        <v>1388.3732476174096</v>
      </c>
      <c r="AB164" s="65">
        <f t="shared" si="141"/>
        <v>2.8294090145224833E-2</v>
      </c>
      <c r="AC164" s="7">
        <f t="shared" si="142"/>
        <v>3925.5497964170422</v>
      </c>
      <c r="AD164" s="65">
        <f t="shared" si="143"/>
        <v>0.08</v>
      </c>
      <c r="AE164" s="7">
        <f t="shared" si="165"/>
        <v>136755.90378506095</v>
      </c>
      <c r="AF164" s="7">
        <f t="shared" si="166"/>
        <v>708157.86021641735</v>
      </c>
      <c r="AG164" s="7">
        <f t="shared" si="144"/>
        <v>587444.09621493891</v>
      </c>
      <c r="AH164" s="7">
        <f t="shared" si="133"/>
        <v>844913.76400147832</v>
      </c>
      <c r="AJ164">
        <v>159</v>
      </c>
      <c r="AK164" s="160">
        <v>49675</v>
      </c>
      <c r="AL164" s="7">
        <f t="shared" si="167"/>
        <v>584491.63707125676</v>
      </c>
      <c r="AM164" s="7">
        <f t="shared" si="168"/>
        <v>5188.2574823386012</v>
      </c>
      <c r="AN164" s="7">
        <f t="shared" si="169"/>
        <v>1413.4156595867348</v>
      </c>
      <c r="AO164" s="65">
        <f t="shared" si="145"/>
        <v>2.9018358585981043E-2</v>
      </c>
      <c r="AP164" s="7">
        <f t="shared" si="146"/>
        <v>3774.8418227518664</v>
      </c>
      <c r="AQ164" s="65">
        <f t="shared" si="147"/>
        <v>7.7499999999999999E-2</v>
      </c>
      <c r="AR164" s="7">
        <f t="shared" si="170"/>
        <v>141121.77858833037</v>
      </c>
      <c r="AS164" s="7">
        <f t="shared" si="171"/>
        <v>683811.16110350739</v>
      </c>
      <c r="AT164" s="7">
        <f t="shared" si="148"/>
        <v>583078.22141166998</v>
      </c>
      <c r="AU164" s="7">
        <f t="shared" si="134"/>
        <v>824932.93969183776</v>
      </c>
      <c r="AW164">
        <v>159</v>
      </c>
      <c r="AX164" s="160">
        <v>49675</v>
      </c>
      <c r="AY164" s="7">
        <f t="shared" si="172"/>
        <v>580050.46310351149</v>
      </c>
      <c r="AZ164" s="7">
        <f t="shared" si="173"/>
        <v>5063.7114709392154</v>
      </c>
      <c r="BA164" s="7">
        <f t="shared" si="174"/>
        <v>1438.3960765422689</v>
      </c>
      <c r="BB164" s="65">
        <f t="shared" si="149"/>
        <v>2.9757329778093811E-2</v>
      </c>
      <c r="BC164" s="7">
        <f t="shared" si="150"/>
        <v>3625.3153943969464</v>
      </c>
      <c r="BD164" s="65">
        <f t="shared" si="151"/>
        <v>7.4999999999999997E-2</v>
      </c>
      <c r="BE164" s="7">
        <f t="shared" si="175"/>
        <v>145587.93297303142</v>
      </c>
      <c r="BF164" s="7">
        <f t="shared" si="176"/>
        <v>659542.1909063037</v>
      </c>
      <c r="BG164" s="7">
        <f t="shared" si="152"/>
        <v>578612.06702696916</v>
      </c>
      <c r="BH164" s="7">
        <f t="shared" si="135"/>
        <v>805130.12387933512</v>
      </c>
      <c r="BJ164">
        <v>159</v>
      </c>
      <c r="BK164" s="160">
        <v>49675</v>
      </c>
      <c r="BL164" s="7">
        <f t="shared" si="177"/>
        <v>575508.96856243175</v>
      </c>
      <c r="BM164" s="7">
        <f t="shared" si="178"/>
        <v>4940.32062016694</v>
      </c>
      <c r="BN164" s="7">
        <f t="shared" si="179"/>
        <v>1463.2872684355816</v>
      </c>
      <c r="BO164" s="65">
        <f t="shared" si="153"/>
        <v>3.0511161737563984E-2</v>
      </c>
      <c r="BP164" s="7">
        <f t="shared" si="154"/>
        <v>3477.0333517313584</v>
      </c>
      <c r="BQ164" s="65">
        <f t="shared" si="155"/>
        <v>7.2499999999999995E-2</v>
      </c>
      <c r="BR164" s="7">
        <f t="shared" si="180"/>
        <v>150154.31870600369</v>
      </c>
      <c r="BS164" s="7">
        <f t="shared" si="181"/>
        <v>635356.65990053979</v>
      </c>
      <c r="BT164" s="7">
        <f t="shared" si="156"/>
        <v>574045.68129399617</v>
      </c>
      <c r="BU164" s="7">
        <f t="shared" si="136"/>
        <v>785510.9786065435</v>
      </c>
      <c r="BW164">
        <v>159</v>
      </c>
      <c r="BX164" s="160">
        <v>49675</v>
      </c>
      <c r="BY164" s="7">
        <f t="shared" si="182"/>
        <v>570867.32496656745</v>
      </c>
      <c r="BZ164" s="7">
        <f t="shared" si="183"/>
        <v>4818.1206700876401</v>
      </c>
      <c r="CA164" s="7">
        <f t="shared" si="184"/>
        <v>1488.0612744493296</v>
      </c>
      <c r="CB164" s="65">
        <f t="shared" si="157"/>
        <v>3.1280009404002454E-2</v>
      </c>
      <c r="CC164" s="7">
        <f t="shared" si="158"/>
        <v>3330.0593956383104</v>
      </c>
      <c r="CD164" s="65">
        <f t="shared" si="185"/>
        <v>7.0000000000000007E-2</v>
      </c>
      <c r="CE164" s="7">
        <f t="shared" si="186"/>
        <v>154820.7363078827</v>
      </c>
      <c r="CF164" s="7">
        <f t="shared" si="187"/>
        <v>611260.45023605216</v>
      </c>
      <c r="CG164" s="7">
        <f t="shared" si="159"/>
        <v>569379.26369211811</v>
      </c>
      <c r="CH164" s="7">
        <f t="shared" si="137"/>
        <v>766081.18654393486</v>
      </c>
    </row>
    <row r="165" spans="10:86" x14ac:dyDescent="0.3">
      <c r="J165">
        <v>160</v>
      </c>
      <c r="K165" s="160">
        <v>49706</v>
      </c>
      <c r="L165" s="7">
        <f t="shared" si="160"/>
        <v>591709.7885396101</v>
      </c>
      <c r="M165" s="7">
        <f t="shared" si="138"/>
        <v>5440.6727465368012</v>
      </c>
      <c r="N165" s="7">
        <f t="shared" si="128"/>
        <v>1372.6679503269816</v>
      </c>
      <c r="O165" s="65">
        <f t="shared" si="139"/>
        <v>2.7837997144813352E-2</v>
      </c>
      <c r="P165" s="7">
        <f t="shared" si="129"/>
        <v>4068.0047962098197</v>
      </c>
      <c r="Q165" s="65">
        <f t="shared" si="130"/>
        <v>8.2500000000000004E-2</v>
      </c>
      <c r="R165" s="7">
        <f t="shared" si="140"/>
        <v>133862.87941071659</v>
      </c>
      <c r="S165" s="7">
        <f t="shared" si="161"/>
        <v>736644.76003517187</v>
      </c>
      <c r="T165" s="7">
        <f t="shared" si="131"/>
        <v>590337.12058928318</v>
      </c>
      <c r="U165" s="7">
        <f t="shared" si="132"/>
        <v>870507.63944588846</v>
      </c>
      <c r="W165">
        <v>160</v>
      </c>
      <c r="X165" s="160">
        <v>49706</v>
      </c>
      <c r="Y165" s="7">
        <f t="shared" si="162"/>
        <v>587444.09621493891</v>
      </c>
      <c r="Z165" s="7">
        <f t="shared" si="163"/>
        <v>5313.9230440344518</v>
      </c>
      <c r="AA165" s="7">
        <f t="shared" si="164"/>
        <v>1397.6290692681923</v>
      </c>
      <c r="AB165" s="65">
        <f t="shared" si="141"/>
        <v>2.8550033848806944E-2</v>
      </c>
      <c r="AC165" s="7">
        <f t="shared" si="142"/>
        <v>3916.2939747662595</v>
      </c>
      <c r="AD165" s="65">
        <f t="shared" si="143"/>
        <v>0.08</v>
      </c>
      <c r="AE165" s="7">
        <f t="shared" si="165"/>
        <v>138153.53285432913</v>
      </c>
      <c r="AF165" s="7">
        <f t="shared" si="166"/>
        <v>712074.15419118362</v>
      </c>
      <c r="AG165" s="7">
        <f t="shared" si="144"/>
        <v>586046.46714567067</v>
      </c>
      <c r="AH165" s="7">
        <f t="shared" si="133"/>
        <v>850227.68704551272</v>
      </c>
      <c r="AJ165">
        <v>160</v>
      </c>
      <c r="AK165" s="160">
        <v>49706</v>
      </c>
      <c r="AL165" s="7">
        <f t="shared" si="167"/>
        <v>583078.22141166998</v>
      </c>
      <c r="AM165" s="7">
        <f t="shared" si="168"/>
        <v>5188.2574823386012</v>
      </c>
      <c r="AN165" s="7">
        <f t="shared" si="169"/>
        <v>1422.5439690548992</v>
      </c>
      <c r="AO165" s="65">
        <f t="shared" si="145"/>
        <v>2.9276565307704241E-2</v>
      </c>
      <c r="AP165" s="7">
        <f t="shared" si="146"/>
        <v>3765.713513283702</v>
      </c>
      <c r="AQ165" s="65">
        <f t="shared" si="147"/>
        <v>7.7499999999999999E-2</v>
      </c>
      <c r="AR165" s="7">
        <f t="shared" si="170"/>
        <v>142544.32255738528</v>
      </c>
      <c r="AS165" s="7">
        <f t="shared" si="171"/>
        <v>687576.87461679114</v>
      </c>
      <c r="AT165" s="7">
        <f t="shared" si="148"/>
        <v>581655.67744261504</v>
      </c>
      <c r="AU165" s="7">
        <f t="shared" si="134"/>
        <v>830121.19717417646</v>
      </c>
      <c r="AW165">
        <v>160</v>
      </c>
      <c r="AX165" s="160">
        <v>49706</v>
      </c>
      <c r="AY165" s="7">
        <f t="shared" si="172"/>
        <v>578612.06702696916</v>
      </c>
      <c r="AZ165" s="7">
        <f t="shared" si="173"/>
        <v>5063.7114709392154</v>
      </c>
      <c r="BA165" s="7">
        <f t="shared" si="174"/>
        <v>1447.3860520206586</v>
      </c>
      <c r="BB165" s="65">
        <f t="shared" si="149"/>
        <v>3.0017750430770651E-2</v>
      </c>
      <c r="BC165" s="7">
        <f t="shared" si="150"/>
        <v>3616.3254189185568</v>
      </c>
      <c r="BD165" s="65">
        <f t="shared" si="151"/>
        <v>7.4999999999999997E-2</v>
      </c>
      <c r="BE165" s="7">
        <f t="shared" si="175"/>
        <v>147035.31902505207</v>
      </c>
      <c r="BF165" s="7">
        <f t="shared" si="176"/>
        <v>663158.51632522221</v>
      </c>
      <c r="BG165" s="7">
        <f t="shared" si="152"/>
        <v>577164.68097494845</v>
      </c>
      <c r="BH165" s="7">
        <f t="shared" si="135"/>
        <v>810193.83535027434</v>
      </c>
      <c r="BJ165">
        <v>160</v>
      </c>
      <c r="BK165" s="160">
        <v>49706</v>
      </c>
      <c r="BL165" s="7">
        <f t="shared" si="177"/>
        <v>574045.68129399617</v>
      </c>
      <c r="BM165" s="7">
        <f t="shared" si="178"/>
        <v>4940.32062016694</v>
      </c>
      <c r="BN165" s="7">
        <f t="shared" si="179"/>
        <v>1472.1279623490464</v>
      </c>
      <c r="BO165" s="65">
        <f t="shared" si="153"/>
        <v>3.0773745232901061E-2</v>
      </c>
      <c r="BP165" s="7">
        <f t="shared" si="154"/>
        <v>3468.1926578178936</v>
      </c>
      <c r="BQ165" s="65">
        <f t="shared" si="155"/>
        <v>7.2499999999999995E-2</v>
      </c>
      <c r="BR165" s="7">
        <f t="shared" si="180"/>
        <v>151626.44666835273</v>
      </c>
      <c r="BS165" s="7">
        <f t="shared" si="181"/>
        <v>638824.85255835764</v>
      </c>
      <c r="BT165" s="7">
        <f t="shared" si="156"/>
        <v>572573.55333164707</v>
      </c>
      <c r="BU165" s="7">
        <f t="shared" si="136"/>
        <v>790451.29922671034</v>
      </c>
      <c r="BW165">
        <v>160</v>
      </c>
      <c r="BX165" s="160">
        <v>49706</v>
      </c>
      <c r="BY165" s="7">
        <f t="shared" si="182"/>
        <v>569379.26369211811</v>
      </c>
      <c r="BZ165" s="7">
        <f t="shared" si="183"/>
        <v>4818.1206700876401</v>
      </c>
      <c r="CA165" s="7">
        <f t="shared" si="184"/>
        <v>1496.7416318836176</v>
      </c>
      <c r="CB165" s="65">
        <f t="shared" si="157"/>
        <v>3.1544702675219749E-2</v>
      </c>
      <c r="CC165" s="7">
        <f t="shared" si="158"/>
        <v>3321.3790382040224</v>
      </c>
      <c r="CD165" s="65">
        <f t="shared" si="185"/>
        <v>7.0000000000000007E-2</v>
      </c>
      <c r="CE165" s="7">
        <f t="shared" si="186"/>
        <v>156317.47793976631</v>
      </c>
      <c r="CF165" s="7">
        <f t="shared" si="187"/>
        <v>614581.82927425613</v>
      </c>
      <c r="CG165" s="7">
        <f t="shared" si="159"/>
        <v>567882.52206023445</v>
      </c>
      <c r="CH165" s="7">
        <f t="shared" si="137"/>
        <v>770899.30721402238</v>
      </c>
    </row>
    <row r="166" spans="10:86" x14ac:dyDescent="0.3">
      <c r="J166">
        <v>161</v>
      </c>
      <c r="K166" s="160">
        <v>49735</v>
      </c>
      <c r="L166" s="7">
        <f t="shared" si="160"/>
        <v>590337.12058928318</v>
      </c>
      <c r="M166" s="7">
        <f t="shared" si="138"/>
        <v>5440.6727465368012</v>
      </c>
      <c r="N166" s="7">
        <f t="shared" si="128"/>
        <v>1382.1050424854793</v>
      </c>
      <c r="O166" s="65">
        <f t="shared" si="139"/>
        <v>2.8094558060773989E-2</v>
      </c>
      <c r="P166" s="7">
        <f t="shared" si="129"/>
        <v>4058.5677040513219</v>
      </c>
      <c r="Q166" s="65">
        <f t="shared" si="130"/>
        <v>8.2500000000000004E-2</v>
      </c>
      <c r="R166" s="7">
        <f t="shared" si="140"/>
        <v>135244.98445320208</v>
      </c>
      <c r="S166" s="7">
        <f t="shared" si="161"/>
        <v>740703.32773922314</v>
      </c>
      <c r="T166" s="7">
        <f t="shared" si="131"/>
        <v>588955.01554679766</v>
      </c>
      <c r="U166" s="7">
        <f t="shared" si="132"/>
        <v>875948.31219242525</v>
      </c>
      <c r="W166">
        <v>161</v>
      </c>
      <c r="X166" s="160">
        <v>49735</v>
      </c>
      <c r="Y166" s="7">
        <f t="shared" si="162"/>
        <v>586046.46714567067</v>
      </c>
      <c r="Z166" s="7">
        <f t="shared" si="163"/>
        <v>5313.9230440344518</v>
      </c>
      <c r="AA166" s="7">
        <f t="shared" si="164"/>
        <v>1406.9465963966472</v>
      </c>
      <c r="AB166" s="65">
        <f t="shared" si="141"/>
        <v>2.8808908684306005E-2</v>
      </c>
      <c r="AC166" s="7">
        <f t="shared" si="142"/>
        <v>3906.9764476378045</v>
      </c>
      <c r="AD166" s="65">
        <f t="shared" si="143"/>
        <v>0.08</v>
      </c>
      <c r="AE166" s="7">
        <f t="shared" si="165"/>
        <v>139560.47945072578</v>
      </c>
      <c r="AF166" s="7">
        <f t="shared" si="166"/>
        <v>715981.1306388214</v>
      </c>
      <c r="AG166" s="7">
        <f t="shared" si="144"/>
        <v>584639.52054927405</v>
      </c>
      <c r="AH166" s="7">
        <f t="shared" si="133"/>
        <v>855541.61008954723</v>
      </c>
      <c r="AJ166">
        <v>161</v>
      </c>
      <c r="AK166" s="160">
        <v>49735</v>
      </c>
      <c r="AL166" s="7">
        <f t="shared" si="167"/>
        <v>581655.67744261504</v>
      </c>
      <c r="AM166" s="7">
        <f t="shared" si="168"/>
        <v>5188.2574823386012</v>
      </c>
      <c r="AN166" s="7">
        <f t="shared" si="169"/>
        <v>1431.7312321883792</v>
      </c>
      <c r="AO166" s="65">
        <f t="shared" si="145"/>
        <v>2.953770667519285E-2</v>
      </c>
      <c r="AP166" s="7">
        <f t="shared" si="146"/>
        <v>3756.526250150222</v>
      </c>
      <c r="AQ166" s="65">
        <f t="shared" si="147"/>
        <v>7.7499999999999999E-2</v>
      </c>
      <c r="AR166" s="7">
        <f t="shared" si="170"/>
        <v>143976.05378957366</v>
      </c>
      <c r="AS166" s="7">
        <f t="shared" si="171"/>
        <v>691333.40086694132</v>
      </c>
      <c r="AT166" s="7">
        <f t="shared" si="148"/>
        <v>580223.94621042663</v>
      </c>
      <c r="AU166" s="7">
        <f t="shared" si="134"/>
        <v>835309.45465651504</v>
      </c>
      <c r="AW166">
        <v>161</v>
      </c>
      <c r="AX166" s="160">
        <v>49735</v>
      </c>
      <c r="AY166" s="7">
        <f t="shared" si="172"/>
        <v>577164.68097494845</v>
      </c>
      <c r="AZ166" s="7">
        <f t="shared" si="173"/>
        <v>5063.7114709392154</v>
      </c>
      <c r="BA166" s="7">
        <f t="shared" si="174"/>
        <v>1456.4322148457877</v>
      </c>
      <c r="BB166" s="65">
        <f t="shared" si="149"/>
        <v>3.0281108935194943E-2</v>
      </c>
      <c r="BC166" s="7">
        <f t="shared" si="150"/>
        <v>3607.2792560934276</v>
      </c>
      <c r="BD166" s="65">
        <f t="shared" si="151"/>
        <v>7.4999999999999997E-2</v>
      </c>
      <c r="BE166" s="7">
        <f t="shared" si="175"/>
        <v>148491.75123989786</v>
      </c>
      <c r="BF166" s="7">
        <f t="shared" si="176"/>
        <v>666765.79558131564</v>
      </c>
      <c r="BG166" s="7">
        <f t="shared" si="152"/>
        <v>575708.24876010267</v>
      </c>
      <c r="BH166" s="7">
        <f t="shared" si="135"/>
        <v>815257.54682121356</v>
      </c>
      <c r="BJ166">
        <v>161</v>
      </c>
      <c r="BK166" s="160">
        <v>49735</v>
      </c>
      <c r="BL166" s="7">
        <f t="shared" si="177"/>
        <v>572573.55333164707</v>
      </c>
      <c r="BM166" s="7">
        <f t="shared" si="178"/>
        <v>4940.32062016694</v>
      </c>
      <c r="BN166" s="7">
        <f t="shared" si="179"/>
        <v>1481.0220687882388</v>
      </c>
      <c r="BO166" s="65">
        <f t="shared" si="153"/>
        <v>3.1039269491311597E-2</v>
      </c>
      <c r="BP166" s="7">
        <f t="shared" si="154"/>
        <v>3459.2985513787012</v>
      </c>
      <c r="BQ166" s="65">
        <f t="shared" si="155"/>
        <v>7.2499999999999995E-2</v>
      </c>
      <c r="BR166" s="7">
        <f t="shared" si="180"/>
        <v>153107.46873714097</v>
      </c>
      <c r="BS166" s="7">
        <f t="shared" si="181"/>
        <v>642284.1511097363</v>
      </c>
      <c r="BT166" s="7">
        <f t="shared" si="156"/>
        <v>571092.53126285889</v>
      </c>
      <c r="BU166" s="7">
        <f t="shared" si="136"/>
        <v>795391.61984687729</v>
      </c>
      <c r="BW166">
        <v>161</v>
      </c>
      <c r="BX166" s="160">
        <v>49735</v>
      </c>
      <c r="BY166" s="7">
        <f t="shared" si="182"/>
        <v>567882.52206023445</v>
      </c>
      <c r="BZ166" s="7">
        <f t="shared" si="183"/>
        <v>4818.1206700876401</v>
      </c>
      <c r="CA166" s="7">
        <f t="shared" si="184"/>
        <v>1505.4726247362723</v>
      </c>
      <c r="CB166" s="65">
        <f t="shared" si="157"/>
        <v>3.1812339339647909E-2</v>
      </c>
      <c r="CC166" s="7">
        <f t="shared" si="158"/>
        <v>3312.6480453513677</v>
      </c>
      <c r="CD166" s="65">
        <f t="shared" si="185"/>
        <v>7.0000000000000007E-2</v>
      </c>
      <c r="CE166" s="7">
        <f t="shared" si="186"/>
        <v>157822.95056450259</v>
      </c>
      <c r="CF166" s="7">
        <f t="shared" si="187"/>
        <v>617894.47731960751</v>
      </c>
      <c r="CG166" s="7">
        <f t="shared" si="159"/>
        <v>566377.04943549819</v>
      </c>
      <c r="CH166" s="7">
        <f t="shared" si="137"/>
        <v>775717.42788411013</v>
      </c>
    </row>
    <row r="167" spans="10:86" x14ac:dyDescent="0.3">
      <c r="J167">
        <v>162</v>
      </c>
      <c r="K167" s="160">
        <v>49766</v>
      </c>
      <c r="L167" s="7">
        <f t="shared" si="160"/>
        <v>588955.01554679766</v>
      </c>
      <c r="M167" s="7">
        <f t="shared" si="138"/>
        <v>5440.6727465368012</v>
      </c>
      <c r="N167" s="7">
        <f t="shared" si="128"/>
        <v>1391.6070146525672</v>
      </c>
      <c r="O167" s="65">
        <f t="shared" si="139"/>
        <v>2.8354091119042184E-2</v>
      </c>
      <c r="P167" s="7">
        <f t="shared" si="129"/>
        <v>4049.0657318842341</v>
      </c>
      <c r="Q167" s="65">
        <f t="shared" si="130"/>
        <v>8.2500000000000004E-2</v>
      </c>
      <c r="R167" s="7">
        <f t="shared" si="140"/>
        <v>136636.59146785465</v>
      </c>
      <c r="S167" s="7">
        <f t="shared" si="161"/>
        <v>744752.39347110735</v>
      </c>
      <c r="T167" s="7">
        <f t="shared" si="131"/>
        <v>587563.40853214508</v>
      </c>
      <c r="U167" s="7">
        <f t="shared" si="132"/>
        <v>881388.98493896204</v>
      </c>
      <c r="W167">
        <v>162</v>
      </c>
      <c r="X167" s="160">
        <v>49766</v>
      </c>
      <c r="Y167" s="7">
        <f t="shared" si="162"/>
        <v>584639.52054927405</v>
      </c>
      <c r="Z167" s="7">
        <f t="shared" si="163"/>
        <v>5313.9230440344518</v>
      </c>
      <c r="AA167" s="7">
        <f t="shared" si="164"/>
        <v>1416.3262403726244</v>
      </c>
      <c r="AB167" s="65">
        <f t="shared" si="141"/>
        <v>2.9070759480138597E-2</v>
      </c>
      <c r="AC167" s="7">
        <f t="shared" si="142"/>
        <v>3897.5968036618274</v>
      </c>
      <c r="AD167" s="65">
        <f t="shared" si="143"/>
        <v>0.08</v>
      </c>
      <c r="AE167" s="7">
        <f t="shared" si="165"/>
        <v>140976.80569109839</v>
      </c>
      <c r="AF167" s="7">
        <f t="shared" si="166"/>
        <v>719878.72744248318</v>
      </c>
      <c r="AG167" s="7">
        <f t="shared" si="144"/>
        <v>583223.19430890144</v>
      </c>
      <c r="AH167" s="7">
        <f t="shared" si="133"/>
        <v>860855.53313358151</v>
      </c>
      <c r="AJ167">
        <v>162</v>
      </c>
      <c r="AK167" s="160">
        <v>49766</v>
      </c>
      <c r="AL167" s="7">
        <f t="shared" si="167"/>
        <v>580223.94621042663</v>
      </c>
      <c r="AM167" s="7">
        <f t="shared" si="168"/>
        <v>5188.2574823386012</v>
      </c>
      <c r="AN167" s="7">
        <f t="shared" si="169"/>
        <v>1440.9778297295961</v>
      </c>
      <c r="AO167" s="65">
        <f t="shared" si="145"/>
        <v>2.980182750072858E-2</v>
      </c>
      <c r="AP167" s="7">
        <f t="shared" si="146"/>
        <v>3747.2796526090051</v>
      </c>
      <c r="AQ167" s="65">
        <f t="shared" si="147"/>
        <v>7.7499999999999999E-2</v>
      </c>
      <c r="AR167" s="7">
        <f t="shared" si="170"/>
        <v>145417.03161930325</v>
      </c>
      <c r="AS167" s="7">
        <f t="shared" si="171"/>
        <v>695080.68051955034</v>
      </c>
      <c r="AT167" s="7">
        <f t="shared" si="148"/>
        <v>578782.96838069707</v>
      </c>
      <c r="AU167" s="7">
        <f t="shared" si="134"/>
        <v>840497.71213885362</v>
      </c>
      <c r="AW167">
        <v>162</v>
      </c>
      <c r="AX167" s="160">
        <v>49766</v>
      </c>
      <c r="AY167" s="7">
        <f t="shared" si="172"/>
        <v>575708.24876010267</v>
      </c>
      <c r="AZ167" s="7">
        <f t="shared" si="173"/>
        <v>5063.7114709392154</v>
      </c>
      <c r="BA167" s="7">
        <f t="shared" si="174"/>
        <v>1465.5349161885738</v>
      </c>
      <c r="BB167" s="65">
        <f t="shared" si="149"/>
        <v>3.0547450088023904E-2</v>
      </c>
      <c r="BC167" s="7">
        <f t="shared" si="150"/>
        <v>3598.1765547506416</v>
      </c>
      <c r="BD167" s="65">
        <f t="shared" si="151"/>
        <v>7.4999999999999997E-2</v>
      </c>
      <c r="BE167" s="7">
        <f t="shared" si="175"/>
        <v>149957.28615608643</v>
      </c>
      <c r="BF167" s="7">
        <f t="shared" si="176"/>
        <v>670363.9721360663</v>
      </c>
      <c r="BG167" s="7">
        <f t="shared" si="152"/>
        <v>574242.7138439141</v>
      </c>
      <c r="BH167" s="7">
        <f t="shared" si="135"/>
        <v>820321.25829215278</v>
      </c>
      <c r="BJ167">
        <v>162</v>
      </c>
      <c r="BK167" s="160">
        <v>49766</v>
      </c>
      <c r="BL167" s="7">
        <f t="shared" si="177"/>
        <v>571092.53126285889</v>
      </c>
      <c r="BM167" s="7">
        <f t="shared" si="178"/>
        <v>4940.32062016694</v>
      </c>
      <c r="BN167" s="7">
        <f t="shared" si="179"/>
        <v>1489.9699104538345</v>
      </c>
      <c r="BO167" s="65">
        <f t="shared" si="153"/>
        <v>3.1307779294379334E-2</v>
      </c>
      <c r="BP167" s="7">
        <f t="shared" si="154"/>
        <v>3450.3507097131055</v>
      </c>
      <c r="BQ167" s="65">
        <f t="shared" si="155"/>
        <v>7.2499999999999995E-2</v>
      </c>
      <c r="BR167" s="7">
        <f t="shared" si="180"/>
        <v>154597.4386475948</v>
      </c>
      <c r="BS167" s="7">
        <f t="shared" si="181"/>
        <v>645734.50181944936</v>
      </c>
      <c r="BT167" s="7">
        <f t="shared" si="156"/>
        <v>569602.561352405</v>
      </c>
      <c r="BU167" s="7">
        <f t="shared" si="136"/>
        <v>800331.94046704413</v>
      </c>
      <c r="BW167">
        <v>162</v>
      </c>
      <c r="BX167" s="160">
        <v>49766</v>
      </c>
      <c r="BY167" s="7">
        <f t="shared" si="182"/>
        <v>566377.04943549819</v>
      </c>
      <c r="BZ167" s="7">
        <f t="shared" si="183"/>
        <v>4818.1206700876401</v>
      </c>
      <c r="CA167" s="7">
        <f t="shared" si="184"/>
        <v>1514.254548380567</v>
      </c>
      <c r="CB167" s="65">
        <f t="shared" si="157"/>
        <v>3.2082964164380764E-2</v>
      </c>
      <c r="CC167" s="7">
        <f t="shared" si="158"/>
        <v>3303.866121707073</v>
      </c>
      <c r="CD167" s="65">
        <f t="shared" si="185"/>
        <v>7.0000000000000007E-2</v>
      </c>
      <c r="CE167" s="7">
        <f t="shared" si="186"/>
        <v>159337.20511288315</v>
      </c>
      <c r="CF167" s="7">
        <f t="shared" si="187"/>
        <v>621198.34344131453</v>
      </c>
      <c r="CG167" s="7">
        <f t="shared" si="159"/>
        <v>564862.79488711758</v>
      </c>
      <c r="CH167" s="7">
        <f t="shared" si="137"/>
        <v>780535.54855419765</v>
      </c>
    </row>
    <row r="168" spans="10:86" x14ac:dyDescent="0.3">
      <c r="J168">
        <v>163</v>
      </c>
      <c r="K168" s="160">
        <v>49796</v>
      </c>
      <c r="L168" s="7">
        <f t="shared" si="160"/>
        <v>587563.40853214508</v>
      </c>
      <c r="M168" s="7">
        <f t="shared" si="138"/>
        <v>5440.6727465368012</v>
      </c>
      <c r="N168" s="7">
        <f t="shared" si="128"/>
        <v>1401.1743128783037</v>
      </c>
      <c r="O168" s="65">
        <f t="shared" si="139"/>
        <v>2.8616642068546652E-2</v>
      </c>
      <c r="P168" s="7">
        <f t="shared" si="129"/>
        <v>4039.4984336584976</v>
      </c>
      <c r="Q168" s="65">
        <f t="shared" si="130"/>
        <v>8.2500000000000004E-2</v>
      </c>
      <c r="R168" s="7">
        <f t="shared" si="140"/>
        <v>138037.76578073297</v>
      </c>
      <c r="S168" s="7">
        <f t="shared" si="161"/>
        <v>748791.89190476586</v>
      </c>
      <c r="T168" s="7">
        <f t="shared" si="131"/>
        <v>586162.2342192668</v>
      </c>
      <c r="U168" s="7">
        <f t="shared" si="132"/>
        <v>886829.65768549882</v>
      </c>
      <c r="W168">
        <v>163</v>
      </c>
      <c r="X168" s="160">
        <v>49796</v>
      </c>
      <c r="Y168" s="7">
        <f t="shared" si="162"/>
        <v>583223.19430890144</v>
      </c>
      <c r="Z168" s="7">
        <f t="shared" si="163"/>
        <v>5313.9230440344518</v>
      </c>
      <c r="AA168" s="7">
        <f t="shared" si="164"/>
        <v>1425.7684153084419</v>
      </c>
      <c r="AB168" s="65">
        <f t="shared" si="141"/>
        <v>2.9335631968435541E-2</v>
      </c>
      <c r="AC168" s="7">
        <f t="shared" si="142"/>
        <v>3888.1546287260098</v>
      </c>
      <c r="AD168" s="65">
        <f t="shared" si="143"/>
        <v>0.08</v>
      </c>
      <c r="AE168" s="7">
        <f t="shared" si="165"/>
        <v>142402.57410640683</v>
      </c>
      <c r="AF168" s="7">
        <f t="shared" si="166"/>
        <v>723766.88207120914</v>
      </c>
      <c r="AG168" s="7">
        <f t="shared" si="144"/>
        <v>581797.425893593</v>
      </c>
      <c r="AH168" s="7">
        <f t="shared" si="133"/>
        <v>866169.45617761603</v>
      </c>
      <c r="AJ168">
        <v>163</v>
      </c>
      <c r="AK168" s="160">
        <v>49796</v>
      </c>
      <c r="AL168" s="7">
        <f t="shared" si="167"/>
        <v>578782.96838069707</v>
      </c>
      <c r="AM168" s="7">
        <f t="shared" si="168"/>
        <v>5188.2574823386012</v>
      </c>
      <c r="AN168" s="7">
        <f t="shared" si="169"/>
        <v>1450.2841448799327</v>
      </c>
      <c r="AO168" s="65">
        <f t="shared" si="145"/>
        <v>3.006897350011865E-2</v>
      </c>
      <c r="AP168" s="7">
        <f t="shared" si="146"/>
        <v>3737.9733374586685</v>
      </c>
      <c r="AQ168" s="65">
        <f t="shared" si="147"/>
        <v>7.7499999999999999E-2</v>
      </c>
      <c r="AR168" s="7">
        <f t="shared" si="170"/>
        <v>146867.31576418318</v>
      </c>
      <c r="AS168" s="7">
        <f t="shared" si="171"/>
        <v>698818.65385700902</v>
      </c>
      <c r="AT168" s="7">
        <f t="shared" si="148"/>
        <v>577332.68423581717</v>
      </c>
      <c r="AU168" s="7">
        <f t="shared" si="134"/>
        <v>845685.9696211922</v>
      </c>
      <c r="AW168">
        <v>163</v>
      </c>
      <c r="AX168" s="160">
        <v>49796</v>
      </c>
      <c r="AY168" s="7">
        <f t="shared" si="172"/>
        <v>574242.7138439141</v>
      </c>
      <c r="AZ168" s="7">
        <f t="shared" si="173"/>
        <v>5063.7114709392154</v>
      </c>
      <c r="BA168" s="7">
        <f t="shared" si="174"/>
        <v>1474.6945094147527</v>
      </c>
      <c r="BB168" s="65">
        <f t="shared" si="149"/>
        <v>3.0816819589263612E-2</v>
      </c>
      <c r="BC168" s="7">
        <f t="shared" si="150"/>
        <v>3589.0169615244627</v>
      </c>
      <c r="BD168" s="65">
        <f t="shared" si="151"/>
        <v>7.4999999999999997E-2</v>
      </c>
      <c r="BE168" s="7">
        <f t="shared" si="175"/>
        <v>151431.98066550118</v>
      </c>
      <c r="BF168" s="7">
        <f t="shared" si="176"/>
        <v>673952.98909759079</v>
      </c>
      <c r="BG168" s="7">
        <f t="shared" si="152"/>
        <v>572768.01933449937</v>
      </c>
      <c r="BH168" s="7">
        <f t="shared" si="135"/>
        <v>825384.969763092</v>
      </c>
      <c r="BJ168">
        <v>163</v>
      </c>
      <c r="BK168" s="160">
        <v>49796</v>
      </c>
      <c r="BL168" s="7">
        <f t="shared" si="177"/>
        <v>569602.561352405</v>
      </c>
      <c r="BM168" s="7">
        <f t="shared" si="178"/>
        <v>4940.32062016694</v>
      </c>
      <c r="BN168" s="7">
        <f t="shared" si="179"/>
        <v>1498.9718119961599</v>
      </c>
      <c r="BO168" s="65">
        <f t="shared" si="153"/>
        <v>3.1579320326871226E-2</v>
      </c>
      <c r="BP168" s="7">
        <f t="shared" si="154"/>
        <v>3441.3488081707801</v>
      </c>
      <c r="BQ168" s="65">
        <f t="shared" si="155"/>
        <v>7.2499999999999995E-2</v>
      </c>
      <c r="BR168" s="7">
        <f t="shared" si="180"/>
        <v>156096.41045959096</v>
      </c>
      <c r="BS168" s="7">
        <f t="shared" si="181"/>
        <v>649175.85062762012</v>
      </c>
      <c r="BT168" s="7">
        <f t="shared" si="156"/>
        <v>568103.58954040881</v>
      </c>
      <c r="BU168" s="7">
        <f t="shared" si="136"/>
        <v>805272.26108721108</v>
      </c>
      <c r="BW168">
        <v>163</v>
      </c>
      <c r="BX168" s="160">
        <v>49796</v>
      </c>
      <c r="BY168" s="7">
        <f t="shared" si="182"/>
        <v>564862.79488711758</v>
      </c>
      <c r="BZ168" s="7">
        <f t="shared" si="183"/>
        <v>4818.1206700876401</v>
      </c>
      <c r="CA168" s="7">
        <f t="shared" si="184"/>
        <v>1523.0876999127872</v>
      </c>
      <c r="CB168" s="65">
        <f t="shared" si="157"/>
        <v>3.2356622819539639E-2</v>
      </c>
      <c r="CC168" s="7">
        <f t="shared" si="158"/>
        <v>3295.0329701748528</v>
      </c>
      <c r="CD168" s="65">
        <f t="shared" si="185"/>
        <v>7.0000000000000007E-2</v>
      </c>
      <c r="CE168" s="7">
        <f t="shared" si="186"/>
        <v>160860.29281279593</v>
      </c>
      <c r="CF168" s="7">
        <f t="shared" si="187"/>
        <v>624493.37641148933</v>
      </c>
      <c r="CG168" s="7">
        <f t="shared" si="159"/>
        <v>563339.70718720474</v>
      </c>
      <c r="CH168" s="7">
        <f t="shared" si="137"/>
        <v>785353.66922428529</v>
      </c>
    </row>
    <row r="169" spans="10:86" x14ac:dyDescent="0.3">
      <c r="J169">
        <v>164</v>
      </c>
      <c r="K169" s="160">
        <v>49827</v>
      </c>
      <c r="L169" s="7">
        <f t="shared" si="160"/>
        <v>586162.2342192668</v>
      </c>
      <c r="M169" s="7">
        <f t="shared" si="138"/>
        <v>5440.6727465368012</v>
      </c>
      <c r="N169" s="7">
        <f t="shared" si="128"/>
        <v>1410.8073862793422</v>
      </c>
      <c r="O169" s="65">
        <f t="shared" si="139"/>
        <v>2.8882257585054832E-2</v>
      </c>
      <c r="P169" s="7">
        <f t="shared" si="129"/>
        <v>4029.8653602574591</v>
      </c>
      <c r="Q169" s="65">
        <f t="shared" si="130"/>
        <v>8.2500000000000004E-2</v>
      </c>
      <c r="R169" s="7">
        <f t="shared" si="140"/>
        <v>139448.57316701231</v>
      </c>
      <c r="S169" s="7">
        <f t="shared" si="161"/>
        <v>752821.75726502331</v>
      </c>
      <c r="T169" s="7">
        <f t="shared" si="131"/>
        <v>584751.42683298746</v>
      </c>
      <c r="U169" s="7">
        <f t="shared" si="132"/>
        <v>892270.33043203561</v>
      </c>
      <c r="W169">
        <v>164</v>
      </c>
      <c r="X169" s="160">
        <v>49827</v>
      </c>
      <c r="Y169" s="7">
        <f t="shared" si="162"/>
        <v>581797.425893593</v>
      </c>
      <c r="Z169" s="7">
        <f t="shared" si="163"/>
        <v>5313.9230440344518</v>
      </c>
      <c r="AA169" s="7">
        <f t="shared" si="164"/>
        <v>1435.2735380771651</v>
      </c>
      <c r="AB169" s="65">
        <f t="shared" si="141"/>
        <v>2.9603572807962213E-2</v>
      </c>
      <c r="AC169" s="7">
        <f t="shared" si="142"/>
        <v>3878.6495059572867</v>
      </c>
      <c r="AD169" s="65">
        <f t="shared" si="143"/>
        <v>0.08</v>
      </c>
      <c r="AE169" s="7">
        <f t="shared" si="165"/>
        <v>143837.84764448399</v>
      </c>
      <c r="AF169" s="7">
        <f t="shared" si="166"/>
        <v>727645.5315771664</v>
      </c>
      <c r="AG169" s="7">
        <f t="shared" si="144"/>
        <v>580362.15235551586</v>
      </c>
      <c r="AH169" s="7">
        <f t="shared" si="133"/>
        <v>871483.37922165042</v>
      </c>
      <c r="AJ169">
        <v>164</v>
      </c>
      <c r="AK169" s="160">
        <v>49827</v>
      </c>
      <c r="AL169" s="7">
        <f t="shared" si="167"/>
        <v>577332.68423581717</v>
      </c>
      <c r="AM169" s="7">
        <f t="shared" si="168"/>
        <v>5188.2574823386012</v>
      </c>
      <c r="AN169" s="7">
        <f t="shared" si="169"/>
        <v>1459.6505633156153</v>
      </c>
      <c r="AO169" s="65">
        <f t="shared" si="145"/>
        <v>3.0339191315613932E-2</v>
      </c>
      <c r="AP169" s="7">
        <f t="shared" si="146"/>
        <v>3728.6069190229859</v>
      </c>
      <c r="AQ169" s="65">
        <f t="shared" si="147"/>
        <v>7.7499999999999999E-2</v>
      </c>
      <c r="AR169" s="7">
        <f t="shared" si="170"/>
        <v>148326.96632749878</v>
      </c>
      <c r="AS169" s="7">
        <f t="shared" si="171"/>
        <v>702547.260776032</v>
      </c>
      <c r="AT169" s="7">
        <f t="shared" si="148"/>
        <v>575873.03367250157</v>
      </c>
      <c r="AU169" s="7">
        <f t="shared" si="134"/>
        <v>850874.22710353078</v>
      </c>
      <c r="AW169">
        <v>164</v>
      </c>
      <c r="AX169" s="160">
        <v>49827</v>
      </c>
      <c r="AY169" s="7">
        <f t="shared" si="172"/>
        <v>572768.01933449937</v>
      </c>
      <c r="AZ169" s="7">
        <f t="shared" si="173"/>
        <v>5063.7114709392154</v>
      </c>
      <c r="BA169" s="7">
        <f t="shared" si="174"/>
        <v>1483.9113500985945</v>
      </c>
      <c r="BB169" s="65">
        <f t="shared" si="149"/>
        <v>3.1089264065184821E-2</v>
      </c>
      <c r="BC169" s="7">
        <f t="shared" si="150"/>
        <v>3579.8001208406208</v>
      </c>
      <c r="BD169" s="65">
        <f t="shared" si="151"/>
        <v>7.4999999999999997E-2</v>
      </c>
      <c r="BE169" s="7">
        <f t="shared" si="175"/>
        <v>152915.89201559976</v>
      </c>
      <c r="BF169" s="7">
        <f t="shared" si="176"/>
        <v>677532.78921843146</v>
      </c>
      <c r="BG169" s="7">
        <f t="shared" si="152"/>
        <v>571284.10798440082</v>
      </c>
      <c r="BH169" s="7">
        <f t="shared" si="135"/>
        <v>830448.68123403122</v>
      </c>
      <c r="BJ169">
        <v>164</v>
      </c>
      <c r="BK169" s="160">
        <v>49827</v>
      </c>
      <c r="BL169" s="7">
        <f t="shared" si="177"/>
        <v>568103.58954040881</v>
      </c>
      <c r="BM169" s="7">
        <f t="shared" si="178"/>
        <v>4940.32062016694</v>
      </c>
      <c r="BN169" s="7">
        <f t="shared" si="179"/>
        <v>1508.0281000269702</v>
      </c>
      <c r="BO169" s="65">
        <f t="shared" si="153"/>
        <v>3.1853939199650946E-2</v>
      </c>
      <c r="BP169" s="7">
        <f t="shared" si="154"/>
        <v>3432.2925201399698</v>
      </c>
      <c r="BQ169" s="65">
        <f t="shared" si="155"/>
        <v>7.2499999999999995E-2</v>
      </c>
      <c r="BR169" s="7">
        <f t="shared" si="180"/>
        <v>157604.43855961793</v>
      </c>
      <c r="BS169" s="7">
        <f t="shared" si="181"/>
        <v>652608.14314776007</v>
      </c>
      <c r="BT169" s="7">
        <f t="shared" si="156"/>
        <v>566595.5614403818</v>
      </c>
      <c r="BU169" s="7">
        <f t="shared" si="136"/>
        <v>810212.58170737803</v>
      </c>
      <c r="BW169">
        <v>164</v>
      </c>
      <c r="BX169" s="160">
        <v>49827</v>
      </c>
      <c r="BY169" s="7">
        <f t="shared" si="182"/>
        <v>563339.70718720474</v>
      </c>
      <c r="BZ169" s="7">
        <f t="shared" si="183"/>
        <v>4818.1206700876401</v>
      </c>
      <c r="CA169" s="7">
        <f t="shared" si="184"/>
        <v>1531.9723781622788</v>
      </c>
      <c r="CB169" s="65">
        <f t="shared" si="157"/>
        <v>3.2633361901184474E-2</v>
      </c>
      <c r="CC169" s="7">
        <f t="shared" si="158"/>
        <v>3286.1482919253613</v>
      </c>
      <c r="CD169" s="65">
        <f t="shared" si="185"/>
        <v>7.0000000000000007E-2</v>
      </c>
      <c r="CE169" s="7">
        <f t="shared" si="186"/>
        <v>162392.26519095822</v>
      </c>
      <c r="CF169" s="7">
        <f t="shared" si="187"/>
        <v>627779.52470341465</v>
      </c>
      <c r="CG169" s="7">
        <f t="shared" si="159"/>
        <v>561807.73480904242</v>
      </c>
      <c r="CH169" s="7">
        <f t="shared" si="137"/>
        <v>790171.78989437292</v>
      </c>
    </row>
    <row r="170" spans="10:86" x14ac:dyDescent="0.3">
      <c r="J170">
        <v>165</v>
      </c>
      <c r="K170" s="160">
        <v>49857</v>
      </c>
      <c r="L170" s="7">
        <f t="shared" si="160"/>
        <v>584751.42683298746</v>
      </c>
      <c r="M170" s="7">
        <f t="shared" si="138"/>
        <v>5440.6727465368012</v>
      </c>
      <c r="N170" s="7">
        <f t="shared" si="128"/>
        <v>1420.5066870600126</v>
      </c>
      <c r="O170" s="65">
        <f t="shared" si="139"/>
        <v>2.9150985294797288E-2</v>
      </c>
      <c r="P170" s="7">
        <f t="shared" si="129"/>
        <v>4020.1660594767886</v>
      </c>
      <c r="Q170" s="65">
        <f t="shared" si="130"/>
        <v>8.2500000000000004E-2</v>
      </c>
      <c r="R170" s="7">
        <f t="shared" si="140"/>
        <v>140869.0798540723</v>
      </c>
      <c r="S170" s="7">
        <f t="shared" si="161"/>
        <v>756841.92332450009</v>
      </c>
      <c r="T170" s="7">
        <f t="shared" si="131"/>
        <v>583330.92014592746</v>
      </c>
      <c r="U170" s="7">
        <f t="shared" si="132"/>
        <v>897711.0031785724</v>
      </c>
      <c r="W170">
        <v>165</v>
      </c>
      <c r="X170" s="160">
        <v>49857</v>
      </c>
      <c r="Y170" s="7">
        <f t="shared" si="162"/>
        <v>580362.15235551586</v>
      </c>
      <c r="Z170" s="7">
        <f t="shared" si="163"/>
        <v>5313.9230440344518</v>
      </c>
      <c r="AA170" s="7">
        <f t="shared" si="164"/>
        <v>1444.8420283310124</v>
      </c>
      <c r="AB170" s="65">
        <f t="shared" si="141"/>
        <v>2.9874629607740587E-2</v>
      </c>
      <c r="AC170" s="7">
        <f t="shared" si="142"/>
        <v>3869.0810157034393</v>
      </c>
      <c r="AD170" s="65">
        <f t="shared" si="143"/>
        <v>0.08</v>
      </c>
      <c r="AE170" s="7">
        <f t="shared" si="165"/>
        <v>145282.689672815</v>
      </c>
      <c r="AF170" s="7">
        <f t="shared" si="166"/>
        <v>731514.61259286979</v>
      </c>
      <c r="AG170" s="7">
        <f t="shared" si="144"/>
        <v>578917.31032718485</v>
      </c>
      <c r="AH170" s="7">
        <f t="shared" si="133"/>
        <v>876797.30226568482</v>
      </c>
      <c r="AJ170">
        <v>165</v>
      </c>
      <c r="AK170" s="160">
        <v>49857</v>
      </c>
      <c r="AL170" s="7">
        <f t="shared" si="167"/>
        <v>575873.03367250157</v>
      </c>
      <c r="AM170" s="7">
        <f t="shared" si="168"/>
        <v>5188.2574823386012</v>
      </c>
      <c r="AN170" s="7">
        <f t="shared" si="169"/>
        <v>1469.0774732036953</v>
      </c>
      <c r="AO170" s="65">
        <f t="shared" si="145"/>
        <v>3.0612528539528554E-2</v>
      </c>
      <c r="AP170" s="7">
        <f t="shared" si="146"/>
        <v>3719.180009134906</v>
      </c>
      <c r="AQ170" s="65">
        <f t="shared" si="147"/>
        <v>7.7499999999999999E-2</v>
      </c>
      <c r="AR170" s="7">
        <f t="shared" si="170"/>
        <v>149796.04380070249</v>
      </c>
      <c r="AS170" s="7">
        <f t="shared" si="171"/>
        <v>706266.44078516692</v>
      </c>
      <c r="AT170" s="7">
        <f t="shared" si="148"/>
        <v>574403.95619929791</v>
      </c>
      <c r="AU170" s="7">
        <f t="shared" si="134"/>
        <v>856062.48458586936</v>
      </c>
      <c r="AW170">
        <v>165</v>
      </c>
      <c r="AX170" s="160">
        <v>49857</v>
      </c>
      <c r="AY170" s="7">
        <f t="shared" si="172"/>
        <v>571284.10798440082</v>
      </c>
      <c r="AZ170" s="7">
        <f t="shared" si="173"/>
        <v>5063.7114709392154</v>
      </c>
      <c r="BA170" s="7">
        <f t="shared" si="174"/>
        <v>1493.1857960367106</v>
      </c>
      <c r="BB170" s="65">
        <f t="shared" si="149"/>
        <v>3.1364831091940326E-2</v>
      </c>
      <c r="BC170" s="7">
        <f t="shared" si="150"/>
        <v>3570.5256749025048</v>
      </c>
      <c r="BD170" s="65">
        <f t="shared" si="151"/>
        <v>7.4999999999999997E-2</v>
      </c>
      <c r="BE170" s="7">
        <f t="shared" si="175"/>
        <v>154409.07781163647</v>
      </c>
      <c r="BF170" s="7">
        <f t="shared" si="176"/>
        <v>681103.31489333394</v>
      </c>
      <c r="BG170" s="7">
        <f t="shared" si="152"/>
        <v>569790.92218836409</v>
      </c>
      <c r="BH170" s="7">
        <f t="shared" si="135"/>
        <v>835512.39270497044</v>
      </c>
      <c r="BJ170">
        <v>165</v>
      </c>
      <c r="BK170" s="160">
        <v>49857</v>
      </c>
      <c r="BL170" s="7">
        <f t="shared" si="177"/>
        <v>566595.5614403818</v>
      </c>
      <c r="BM170" s="7">
        <f t="shared" si="178"/>
        <v>4940.32062016694</v>
      </c>
      <c r="BN170" s="7">
        <f t="shared" si="179"/>
        <v>1517.1391031313001</v>
      </c>
      <c r="BO170" s="65">
        <f t="shared" si="153"/>
        <v>3.2131683473293912E-2</v>
      </c>
      <c r="BP170" s="7">
        <f t="shared" si="154"/>
        <v>3423.1815170356399</v>
      </c>
      <c r="BQ170" s="65">
        <f t="shared" si="155"/>
        <v>7.2499999999999995E-2</v>
      </c>
      <c r="BR170" s="7">
        <f t="shared" si="180"/>
        <v>159121.57766274925</v>
      </c>
      <c r="BS170" s="7">
        <f t="shared" si="181"/>
        <v>656031.32466479565</v>
      </c>
      <c r="BT170" s="7">
        <f t="shared" si="156"/>
        <v>565078.42233725055</v>
      </c>
      <c r="BU170" s="7">
        <f t="shared" si="136"/>
        <v>815152.90232754487</v>
      </c>
      <c r="BW170">
        <v>165</v>
      </c>
      <c r="BX170" s="160">
        <v>49857</v>
      </c>
      <c r="BY170" s="7">
        <f t="shared" si="182"/>
        <v>561807.73480904242</v>
      </c>
      <c r="BZ170" s="7">
        <f t="shared" si="183"/>
        <v>4818.1206700876401</v>
      </c>
      <c r="CA170" s="7">
        <f t="shared" si="184"/>
        <v>1540.9088837015593</v>
      </c>
      <c r="CB170" s="65">
        <f t="shared" si="157"/>
        <v>3.291322895492662E-2</v>
      </c>
      <c r="CC170" s="7">
        <f t="shared" si="158"/>
        <v>3277.2117863860808</v>
      </c>
      <c r="CD170" s="65">
        <f t="shared" si="185"/>
        <v>7.0000000000000007E-2</v>
      </c>
      <c r="CE170" s="7">
        <f t="shared" si="186"/>
        <v>163933.17407465979</v>
      </c>
      <c r="CF170" s="7">
        <f t="shared" si="187"/>
        <v>631056.73648980074</v>
      </c>
      <c r="CG170" s="7">
        <f t="shared" si="159"/>
        <v>560266.82592534088</v>
      </c>
      <c r="CH170" s="7">
        <f t="shared" si="137"/>
        <v>794989.91056446056</v>
      </c>
    </row>
    <row r="171" spans="10:86" x14ac:dyDescent="0.3">
      <c r="J171">
        <v>166</v>
      </c>
      <c r="K171" s="160">
        <v>49888</v>
      </c>
      <c r="L171" s="7">
        <f t="shared" si="160"/>
        <v>583330.92014592746</v>
      </c>
      <c r="M171" s="7">
        <f t="shared" si="138"/>
        <v>5440.6727465368012</v>
      </c>
      <c r="N171" s="7">
        <f t="shared" si="128"/>
        <v>1430.2726705335499</v>
      </c>
      <c r="O171" s="65">
        <f t="shared" si="139"/>
        <v>2.942287379881902E-2</v>
      </c>
      <c r="P171" s="7">
        <f t="shared" si="129"/>
        <v>4010.4000760032513</v>
      </c>
      <c r="Q171" s="65">
        <f t="shared" si="130"/>
        <v>8.2500000000000004E-2</v>
      </c>
      <c r="R171" s="7">
        <f t="shared" si="140"/>
        <v>142299.35252460584</v>
      </c>
      <c r="S171" s="7">
        <f t="shared" si="161"/>
        <v>760852.32340050337</v>
      </c>
      <c r="T171" s="7">
        <f t="shared" si="131"/>
        <v>581900.64747539395</v>
      </c>
      <c r="U171" s="7">
        <f t="shared" si="132"/>
        <v>903151.67592510919</v>
      </c>
      <c r="W171">
        <v>166</v>
      </c>
      <c r="X171" s="160">
        <v>49888</v>
      </c>
      <c r="Y171" s="7">
        <f t="shared" si="162"/>
        <v>578917.31032718485</v>
      </c>
      <c r="Z171" s="7">
        <f t="shared" si="163"/>
        <v>5313.9230440344518</v>
      </c>
      <c r="AA171" s="7">
        <f t="shared" si="164"/>
        <v>1454.4743085198857</v>
      </c>
      <c r="AB171" s="65">
        <f t="shared" si="141"/>
        <v>3.0148850951398191E-2</v>
      </c>
      <c r="AC171" s="7">
        <f t="shared" si="142"/>
        <v>3859.4487355145661</v>
      </c>
      <c r="AD171" s="65">
        <f t="shared" si="143"/>
        <v>0.08</v>
      </c>
      <c r="AE171" s="7">
        <f t="shared" si="165"/>
        <v>146737.16398133489</v>
      </c>
      <c r="AF171" s="7">
        <f t="shared" si="166"/>
        <v>735374.06132838433</v>
      </c>
      <c r="AG171" s="7">
        <f t="shared" si="144"/>
        <v>577462.836018665</v>
      </c>
      <c r="AH171" s="7">
        <f t="shared" si="133"/>
        <v>882111.22530971922</v>
      </c>
      <c r="AJ171">
        <v>166</v>
      </c>
      <c r="AK171" s="160">
        <v>49888</v>
      </c>
      <c r="AL171" s="7">
        <f t="shared" si="167"/>
        <v>574403.95619929791</v>
      </c>
      <c r="AM171" s="7">
        <f t="shared" si="168"/>
        <v>5188.2574823386012</v>
      </c>
      <c r="AN171" s="7">
        <f t="shared" si="169"/>
        <v>1478.5652652181357</v>
      </c>
      <c r="AO171" s="65">
        <f t="shared" si="145"/>
        <v>3.0889033738586417E-2</v>
      </c>
      <c r="AP171" s="7">
        <f t="shared" si="146"/>
        <v>3709.6922171204656</v>
      </c>
      <c r="AQ171" s="65">
        <f t="shared" si="147"/>
        <v>7.7499999999999999E-2</v>
      </c>
      <c r="AR171" s="7">
        <f t="shared" si="170"/>
        <v>151274.60906592064</v>
      </c>
      <c r="AS171" s="7">
        <f t="shared" si="171"/>
        <v>709976.13300228736</v>
      </c>
      <c r="AT171" s="7">
        <f t="shared" si="148"/>
        <v>572925.39093407977</v>
      </c>
      <c r="AU171" s="7">
        <f t="shared" si="134"/>
        <v>861250.74206820806</v>
      </c>
      <c r="AW171">
        <v>166</v>
      </c>
      <c r="AX171" s="160">
        <v>49888</v>
      </c>
      <c r="AY171" s="7">
        <f t="shared" si="172"/>
        <v>569790.92218836409</v>
      </c>
      <c r="AZ171" s="7">
        <f t="shared" si="173"/>
        <v>5063.7114709392154</v>
      </c>
      <c r="BA171" s="7">
        <f t="shared" si="174"/>
        <v>1502.51820726194</v>
      </c>
      <c r="BB171" s="65">
        <f t="shared" si="149"/>
        <v>3.1643569219908997E-2</v>
      </c>
      <c r="BC171" s="7">
        <f t="shared" si="150"/>
        <v>3561.1932636772754</v>
      </c>
      <c r="BD171" s="65">
        <f t="shared" si="151"/>
        <v>7.4999999999999997E-2</v>
      </c>
      <c r="BE171" s="7">
        <f t="shared" si="175"/>
        <v>155911.59601889842</v>
      </c>
      <c r="BF171" s="7">
        <f t="shared" si="176"/>
        <v>684664.50815701124</v>
      </c>
      <c r="BG171" s="7">
        <f t="shared" si="152"/>
        <v>568288.40398110216</v>
      </c>
      <c r="BH171" s="7">
        <f t="shared" si="135"/>
        <v>840576.10417590966</v>
      </c>
      <c r="BJ171">
        <v>166</v>
      </c>
      <c r="BK171" s="160">
        <v>49888</v>
      </c>
      <c r="BL171" s="7">
        <f t="shared" si="177"/>
        <v>565078.42233725055</v>
      </c>
      <c r="BM171" s="7">
        <f t="shared" si="178"/>
        <v>4940.32062016694</v>
      </c>
      <c r="BN171" s="7">
        <f t="shared" si="179"/>
        <v>1526.3051518793845</v>
      </c>
      <c r="BO171" s="65">
        <f t="shared" si="153"/>
        <v>3.2412601682428863E-2</v>
      </c>
      <c r="BP171" s="7">
        <f t="shared" si="154"/>
        <v>3414.0154682875554</v>
      </c>
      <c r="BQ171" s="65">
        <f t="shared" si="155"/>
        <v>7.2499999999999995E-2</v>
      </c>
      <c r="BR171" s="7">
        <f t="shared" si="180"/>
        <v>160647.88281462863</v>
      </c>
      <c r="BS171" s="7">
        <f t="shared" si="181"/>
        <v>659445.34013308317</v>
      </c>
      <c r="BT171" s="7">
        <f t="shared" si="156"/>
        <v>563552.11718537111</v>
      </c>
      <c r="BU171" s="7">
        <f t="shared" si="136"/>
        <v>820093.22294771182</v>
      </c>
      <c r="BW171">
        <v>166</v>
      </c>
      <c r="BX171" s="160">
        <v>49888</v>
      </c>
      <c r="BY171" s="7">
        <f t="shared" si="182"/>
        <v>560266.82592534088</v>
      </c>
      <c r="BZ171" s="7">
        <f t="shared" si="183"/>
        <v>4818.1206700876401</v>
      </c>
      <c r="CA171" s="7">
        <f t="shared" si="184"/>
        <v>1549.897518856485</v>
      </c>
      <c r="CB171" s="65">
        <f t="shared" si="157"/>
        <v>3.3196272500267979E-2</v>
      </c>
      <c r="CC171" s="7">
        <f t="shared" si="158"/>
        <v>3268.223151231155</v>
      </c>
      <c r="CD171" s="65">
        <f t="shared" si="185"/>
        <v>7.0000000000000007E-2</v>
      </c>
      <c r="CE171" s="7">
        <f t="shared" si="186"/>
        <v>165483.07159351627</v>
      </c>
      <c r="CF171" s="7">
        <f t="shared" si="187"/>
        <v>634324.95964103192</v>
      </c>
      <c r="CG171" s="7">
        <f t="shared" si="159"/>
        <v>558716.92840648443</v>
      </c>
      <c r="CH171" s="7">
        <f t="shared" si="137"/>
        <v>799808.03123454819</v>
      </c>
    </row>
    <row r="172" spans="10:86" x14ac:dyDescent="0.3">
      <c r="J172">
        <v>167</v>
      </c>
      <c r="K172" s="160">
        <v>49919</v>
      </c>
      <c r="L172" s="7">
        <f t="shared" si="160"/>
        <v>581900.64747539395</v>
      </c>
      <c r="M172" s="7">
        <f t="shared" si="138"/>
        <v>5440.6727465368012</v>
      </c>
      <c r="N172" s="7">
        <f t="shared" si="128"/>
        <v>1440.1057951434677</v>
      </c>
      <c r="O172" s="65">
        <f t="shared" si="139"/>
        <v>2.9697972698083934E-2</v>
      </c>
      <c r="P172" s="7">
        <f t="shared" si="129"/>
        <v>4000.5669513933335</v>
      </c>
      <c r="Q172" s="65">
        <f t="shared" si="130"/>
        <v>8.2500000000000004E-2</v>
      </c>
      <c r="R172" s="7">
        <f t="shared" si="140"/>
        <v>143739.4583197493</v>
      </c>
      <c r="S172" s="7">
        <f t="shared" si="161"/>
        <v>764852.89035189676</v>
      </c>
      <c r="T172" s="7">
        <f t="shared" si="131"/>
        <v>580460.54168025043</v>
      </c>
      <c r="U172" s="7">
        <f t="shared" si="132"/>
        <v>908592.34867164609</v>
      </c>
      <c r="W172">
        <v>167</v>
      </c>
      <c r="X172" s="160">
        <v>49919</v>
      </c>
      <c r="Y172" s="7">
        <f t="shared" si="162"/>
        <v>577462.836018665</v>
      </c>
      <c r="Z172" s="7">
        <f t="shared" si="163"/>
        <v>5313.9230440344518</v>
      </c>
      <c r="AA172" s="7">
        <f t="shared" si="164"/>
        <v>1464.1708039100181</v>
      </c>
      <c r="AB172" s="65">
        <f t="shared" si="141"/>
        <v>3.0426286422269969E-2</v>
      </c>
      <c r="AC172" s="7">
        <f t="shared" si="142"/>
        <v>3849.7522401244337</v>
      </c>
      <c r="AD172" s="65">
        <f t="shared" si="143"/>
        <v>0.08</v>
      </c>
      <c r="AE172" s="7">
        <f t="shared" si="165"/>
        <v>148201.33478524489</v>
      </c>
      <c r="AF172" s="7">
        <f t="shared" si="166"/>
        <v>739223.81356850872</v>
      </c>
      <c r="AG172" s="7">
        <f t="shared" si="144"/>
        <v>575998.66521475499</v>
      </c>
      <c r="AH172" s="7">
        <f t="shared" si="133"/>
        <v>887425.14835375361</v>
      </c>
      <c r="AJ172">
        <v>167</v>
      </c>
      <c r="AK172" s="160">
        <v>49919</v>
      </c>
      <c r="AL172" s="7">
        <f t="shared" si="167"/>
        <v>572925.39093407977</v>
      </c>
      <c r="AM172" s="7">
        <f t="shared" si="168"/>
        <v>5188.2574823386012</v>
      </c>
      <c r="AN172" s="7">
        <f t="shared" si="169"/>
        <v>1488.1143325560029</v>
      </c>
      <c r="AO172" s="65">
        <f t="shared" si="145"/>
        <v>3.1168756479020645E-2</v>
      </c>
      <c r="AP172" s="7">
        <f t="shared" si="146"/>
        <v>3700.1431497825984</v>
      </c>
      <c r="AQ172" s="65">
        <f t="shared" si="147"/>
        <v>7.7499999999999999E-2</v>
      </c>
      <c r="AR172" s="7">
        <f t="shared" si="170"/>
        <v>152762.72339847664</v>
      </c>
      <c r="AS172" s="7">
        <f t="shared" si="171"/>
        <v>713676.27615206991</v>
      </c>
      <c r="AT172" s="7">
        <f t="shared" si="148"/>
        <v>571437.27660152374</v>
      </c>
      <c r="AU172" s="7">
        <f t="shared" si="134"/>
        <v>866438.99955054652</v>
      </c>
      <c r="AW172">
        <v>167</v>
      </c>
      <c r="AX172" s="160">
        <v>49919</v>
      </c>
      <c r="AY172" s="7">
        <f t="shared" si="172"/>
        <v>568288.40398110216</v>
      </c>
      <c r="AZ172" s="7">
        <f t="shared" si="173"/>
        <v>5063.7114709392154</v>
      </c>
      <c r="BA172" s="7">
        <f t="shared" si="174"/>
        <v>1511.9089460573273</v>
      </c>
      <c r="BB172" s="65">
        <f t="shared" si="149"/>
        <v>3.1925527998792759E-2</v>
      </c>
      <c r="BC172" s="7">
        <f t="shared" si="150"/>
        <v>3551.8025248818881</v>
      </c>
      <c r="BD172" s="65">
        <f t="shared" si="151"/>
        <v>7.4999999999999997E-2</v>
      </c>
      <c r="BE172" s="7">
        <f t="shared" si="175"/>
        <v>157423.50496495573</v>
      </c>
      <c r="BF172" s="7">
        <f t="shared" si="176"/>
        <v>688216.31068189314</v>
      </c>
      <c r="BG172" s="7">
        <f t="shared" si="152"/>
        <v>566776.49503504485</v>
      </c>
      <c r="BH172" s="7">
        <f t="shared" si="135"/>
        <v>845639.81564684887</v>
      </c>
      <c r="BJ172">
        <v>167</v>
      </c>
      <c r="BK172" s="160">
        <v>49919</v>
      </c>
      <c r="BL172" s="7">
        <f t="shared" si="177"/>
        <v>563552.11718537111</v>
      </c>
      <c r="BM172" s="7">
        <f t="shared" si="178"/>
        <v>4940.32062016694</v>
      </c>
      <c r="BN172" s="7">
        <f t="shared" si="179"/>
        <v>1535.5265788386564</v>
      </c>
      <c r="BO172" s="65">
        <f t="shared" si="153"/>
        <v>3.2696743360832489E-2</v>
      </c>
      <c r="BP172" s="7">
        <f t="shared" si="154"/>
        <v>3404.7940413282836</v>
      </c>
      <c r="BQ172" s="65">
        <f t="shared" si="155"/>
        <v>7.2499999999999995E-2</v>
      </c>
      <c r="BR172" s="7">
        <f t="shared" si="180"/>
        <v>162183.40939346727</v>
      </c>
      <c r="BS172" s="7">
        <f t="shared" si="181"/>
        <v>662850.13417441142</v>
      </c>
      <c r="BT172" s="7">
        <f t="shared" si="156"/>
        <v>562016.59060653241</v>
      </c>
      <c r="BU172" s="7">
        <f t="shared" si="136"/>
        <v>825033.54356787866</v>
      </c>
      <c r="BW172">
        <v>167</v>
      </c>
      <c r="BX172" s="160">
        <v>49919</v>
      </c>
      <c r="BY172" s="7">
        <f t="shared" si="182"/>
        <v>558716.92840648443</v>
      </c>
      <c r="BZ172" s="7">
        <f t="shared" si="183"/>
        <v>4818.1206700876401</v>
      </c>
      <c r="CA172" s="7">
        <f t="shared" si="184"/>
        <v>1558.9385877164809</v>
      </c>
      <c r="CB172" s="65">
        <f t="shared" si="157"/>
        <v>3.3482542055693072E-2</v>
      </c>
      <c r="CC172" s="7">
        <f t="shared" si="158"/>
        <v>3259.1820823711591</v>
      </c>
      <c r="CD172" s="65">
        <f t="shared" si="185"/>
        <v>7.0000000000000007E-2</v>
      </c>
      <c r="CE172" s="7">
        <f t="shared" si="186"/>
        <v>167042.01018123276</v>
      </c>
      <c r="CF172" s="7">
        <f t="shared" si="187"/>
        <v>637584.14172340313</v>
      </c>
      <c r="CG172" s="7">
        <f t="shared" si="159"/>
        <v>557157.98981876799</v>
      </c>
      <c r="CH172" s="7">
        <f t="shared" si="137"/>
        <v>804626.15190463583</v>
      </c>
    </row>
    <row r="173" spans="10:86" x14ac:dyDescent="0.3">
      <c r="J173">
        <v>168</v>
      </c>
      <c r="K173" s="160">
        <v>49949</v>
      </c>
      <c r="L173" s="7">
        <f t="shared" si="160"/>
        <v>580460.54168025043</v>
      </c>
      <c r="M173" s="7">
        <f t="shared" si="138"/>
        <v>5440.6727465368012</v>
      </c>
      <c r="N173" s="7">
        <f t="shared" si="128"/>
        <v>1450.0065224850796</v>
      </c>
      <c r="O173" s="65">
        <f t="shared" si="139"/>
        <v>2.9976332619359808E-2</v>
      </c>
      <c r="P173" s="7">
        <f t="shared" si="129"/>
        <v>3990.6662240517217</v>
      </c>
      <c r="Q173" s="65">
        <f t="shared" si="130"/>
        <v>8.2500000000000004E-2</v>
      </c>
      <c r="R173" s="7">
        <f t="shared" si="140"/>
        <v>145189.46484223439</v>
      </c>
      <c r="S173" s="7">
        <f t="shared" si="161"/>
        <v>768843.55657594849</v>
      </c>
      <c r="T173" s="7">
        <f t="shared" si="131"/>
        <v>579010.53515776538</v>
      </c>
      <c r="U173" s="7">
        <f t="shared" si="132"/>
        <v>914033.02141818288</v>
      </c>
      <c r="W173">
        <v>168</v>
      </c>
      <c r="X173" s="160">
        <v>49949</v>
      </c>
      <c r="Y173" s="7">
        <f t="shared" si="162"/>
        <v>575998.66521475499</v>
      </c>
      <c r="Z173" s="7">
        <f t="shared" si="163"/>
        <v>5313.9230440344518</v>
      </c>
      <c r="AA173" s="7">
        <f t="shared" si="164"/>
        <v>1473.9319426027514</v>
      </c>
      <c r="AB173" s="65">
        <f t="shared" si="141"/>
        <v>3.0706986629280709E-2</v>
      </c>
      <c r="AC173" s="7">
        <f t="shared" si="142"/>
        <v>3839.9911014317004</v>
      </c>
      <c r="AD173" s="65">
        <f t="shared" si="143"/>
        <v>0.08</v>
      </c>
      <c r="AE173" s="7">
        <f t="shared" si="165"/>
        <v>149675.26672784766</v>
      </c>
      <c r="AF173" s="7">
        <f t="shared" si="166"/>
        <v>743063.80466994038</v>
      </c>
      <c r="AG173" s="7">
        <f t="shared" si="144"/>
        <v>574524.73327215225</v>
      </c>
      <c r="AH173" s="7">
        <f t="shared" si="133"/>
        <v>892739.07139778801</v>
      </c>
      <c r="AJ173">
        <v>168</v>
      </c>
      <c r="AK173" s="160">
        <v>49949</v>
      </c>
      <c r="AL173" s="7">
        <f t="shared" si="167"/>
        <v>571437.27660152374</v>
      </c>
      <c r="AM173" s="7">
        <f t="shared" si="168"/>
        <v>5188.2574823386012</v>
      </c>
      <c r="AN173" s="7">
        <f t="shared" si="169"/>
        <v>1497.7250709537602</v>
      </c>
      <c r="AO173" s="65">
        <f t="shared" si="145"/>
        <v>3.1451747352453339E-2</v>
      </c>
      <c r="AP173" s="7">
        <f t="shared" si="146"/>
        <v>3690.532411384841</v>
      </c>
      <c r="AQ173" s="65">
        <f t="shared" si="147"/>
        <v>7.7499999999999999E-2</v>
      </c>
      <c r="AR173" s="7">
        <f t="shared" si="170"/>
        <v>154260.44846943038</v>
      </c>
      <c r="AS173" s="7">
        <f t="shared" si="171"/>
        <v>717366.80856345478</v>
      </c>
      <c r="AT173" s="7">
        <f t="shared" si="148"/>
        <v>569939.55153057002</v>
      </c>
      <c r="AU173" s="7">
        <f t="shared" si="134"/>
        <v>871627.25703288522</v>
      </c>
      <c r="AW173">
        <v>168</v>
      </c>
      <c r="AX173" s="160">
        <v>49949</v>
      </c>
      <c r="AY173" s="7">
        <f t="shared" si="172"/>
        <v>566776.49503504485</v>
      </c>
      <c r="AZ173" s="7">
        <f t="shared" si="173"/>
        <v>5063.7114709392154</v>
      </c>
      <c r="BA173" s="7">
        <f t="shared" si="174"/>
        <v>1521.3583769701854</v>
      </c>
      <c r="BB173" s="65">
        <f t="shared" si="149"/>
        <v>3.2210758003493781E-2</v>
      </c>
      <c r="BC173" s="7">
        <f t="shared" si="150"/>
        <v>3542.3530939690299</v>
      </c>
      <c r="BD173" s="65">
        <f t="shared" si="151"/>
        <v>7.4999999999999997E-2</v>
      </c>
      <c r="BE173" s="7">
        <f t="shared" si="175"/>
        <v>158944.86334192593</v>
      </c>
      <c r="BF173" s="7">
        <f t="shared" si="176"/>
        <v>691758.66377586219</v>
      </c>
      <c r="BG173" s="7">
        <f t="shared" si="152"/>
        <v>565255.13665807468</v>
      </c>
      <c r="BH173" s="7">
        <f t="shared" si="135"/>
        <v>850703.52711778809</v>
      </c>
      <c r="BJ173">
        <v>168</v>
      </c>
      <c r="BK173" s="160">
        <v>49949</v>
      </c>
      <c r="BL173" s="7">
        <f t="shared" si="177"/>
        <v>562016.59060653241</v>
      </c>
      <c r="BM173" s="7">
        <f t="shared" si="178"/>
        <v>4940.32062016694</v>
      </c>
      <c r="BN173" s="7">
        <f t="shared" si="179"/>
        <v>1544.8037185858066</v>
      </c>
      <c r="BO173" s="65">
        <f t="shared" si="153"/>
        <v>3.2984159067303898E-2</v>
      </c>
      <c r="BP173" s="7">
        <f t="shared" si="154"/>
        <v>3395.5169015811334</v>
      </c>
      <c r="BQ173" s="65">
        <f t="shared" si="155"/>
        <v>7.2499999999999995E-2</v>
      </c>
      <c r="BR173" s="7">
        <f t="shared" si="180"/>
        <v>163728.21311205308</v>
      </c>
      <c r="BS173" s="7">
        <f t="shared" si="181"/>
        <v>666245.6510759925</v>
      </c>
      <c r="BT173" s="7">
        <f t="shared" si="156"/>
        <v>560471.78688794666</v>
      </c>
      <c r="BU173" s="7">
        <f t="shared" si="136"/>
        <v>829973.86418804561</v>
      </c>
      <c r="BW173">
        <v>168</v>
      </c>
      <c r="BX173" s="160">
        <v>49949</v>
      </c>
      <c r="BY173" s="7">
        <f t="shared" si="182"/>
        <v>557157.98981876799</v>
      </c>
      <c r="BZ173" s="7">
        <f t="shared" si="183"/>
        <v>4818.1206700876401</v>
      </c>
      <c r="CA173" s="7">
        <f t="shared" si="184"/>
        <v>1568.0323961448266</v>
      </c>
      <c r="CB173" s="65">
        <f t="shared" si="157"/>
        <v>3.3772088164541088E-2</v>
      </c>
      <c r="CC173" s="7">
        <f t="shared" si="158"/>
        <v>3250.0882739428134</v>
      </c>
      <c r="CD173" s="65">
        <f t="shared" si="185"/>
        <v>7.0000000000000007E-2</v>
      </c>
      <c r="CE173" s="7">
        <f t="shared" si="186"/>
        <v>168610.04257737758</v>
      </c>
      <c r="CF173" s="7">
        <f t="shared" si="187"/>
        <v>640834.22999734594</v>
      </c>
      <c r="CG173" s="7">
        <f t="shared" si="159"/>
        <v>555589.95742262318</v>
      </c>
      <c r="CH173" s="7">
        <f t="shared" si="137"/>
        <v>809444.27257472347</v>
      </c>
    </row>
    <row r="174" spans="10:86" x14ac:dyDescent="0.3">
      <c r="J174">
        <v>169</v>
      </c>
      <c r="K174" s="160">
        <v>49980</v>
      </c>
      <c r="L174" s="7">
        <f t="shared" si="160"/>
        <v>579010.53515776538</v>
      </c>
      <c r="M174" s="7">
        <f t="shared" si="138"/>
        <v>5440.6727465368012</v>
      </c>
      <c r="N174" s="7">
        <f t="shared" si="128"/>
        <v>1459.9753173271642</v>
      </c>
      <c r="O174" s="65">
        <f t="shared" si="139"/>
        <v>3.0258005241912057E-2</v>
      </c>
      <c r="P174" s="7">
        <f t="shared" si="129"/>
        <v>3980.697429209637</v>
      </c>
      <c r="Q174" s="65">
        <f t="shared" si="130"/>
        <v>8.2500000000000004E-2</v>
      </c>
      <c r="R174" s="7">
        <f t="shared" si="140"/>
        <v>146649.44015956155</v>
      </c>
      <c r="S174" s="7">
        <f t="shared" si="161"/>
        <v>772824.25400515809</v>
      </c>
      <c r="T174" s="7">
        <f t="shared" si="131"/>
        <v>577550.55984043819</v>
      </c>
      <c r="U174" s="7">
        <f t="shared" si="132"/>
        <v>919473.69416471967</v>
      </c>
      <c r="W174">
        <v>169</v>
      </c>
      <c r="X174" s="160">
        <v>49980</v>
      </c>
      <c r="Y174" s="7">
        <f t="shared" si="162"/>
        <v>574524.73327215225</v>
      </c>
      <c r="Z174" s="7">
        <f t="shared" si="163"/>
        <v>5313.9230440344518</v>
      </c>
      <c r="AA174" s="7">
        <f t="shared" si="164"/>
        <v>1483.7581555534366</v>
      </c>
      <c r="AB174" s="65">
        <f t="shared" si="141"/>
        <v>3.099100323363619E-2</v>
      </c>
      <c r="AC174" s="7">
        <f t="shared" si="142"/>
        <v>3830.1648884810152</v>
      </c>
      <c r="AD174" s="65">
        <f t="shared" si="143"/>
        <v>0.08</v>
      </c>
      <c r="AE174" s="7">
        <f t="shared" si="165"/>
        <v>151159.02488340109</v>
      </c>
      <c r="AF174" s="7">
        <f t="shared" si="166"/>
        <v>746893.96955842141</v>
      </c>
      <c r="AG174" s="7">
        <f t="shared" si="144"/>
        <v>573040.97511659877</v>
      </c>
      <c r="AH174" s="7">
        <f t="shared" si="133"/>
        <v>898052.99444182252</v>
      </c>
      <c r="AJ174">
        <v>169</v>
      </c>
      <c r="AK174" s="160">
        <v>49980</v>
      </c>
      <c r="AL174" s="7">
        <f t="shared" si="167"/>
        <v>569939.55153057002</v>
      </c>
      <c r="AM174" s="7">
        <f t="shared" si="168"/>
        <v>5188.2574823386012</v>
      </c>
      <c r="AN174" s="7">
        <f t="shared" si="169"/>
        <v>1507.3978787036699</v>
      </c>
      <c r="AO174" s="65">
        <f t="shared" si="145"/>
        <v>3.1738058002584169E-2</v>
      </c>
      <c r="AP174" s="7">
        <f t="shared" si="146"/>
        <v>3680.8596036349313</v>
      </c>
      <c r="AQ174" s="65">
        <f t="shared" si="147"/>
        <v>7.7499999999999999E-2</v>
      </c>
      <c r="AR174" s="7">
        <f t="shared" si="170"/>
        <v>155767.84634813404</v>
      </c>
      <c r="AS174" s="7">
        <f t="shared" si="171"/>
        <v>721047.66816708969</v>
      </c>
      <c r="AT174" s="7">
        <f t="shared" si="148"/>
        <v>568432.15365186636</v>
      </c>
      <c r="AU174" s="7">
        <f t="shared" si="134"/>
        <v>876815.51451522368</v>
      </c>
      <c r="AW174">
        <v>169</v>
      </c>
      <c r="AX174" s="160">
        <v>49980</v>
      </c>
      <c r="AY174" s="7">
        <f t="shared" si="172"/>
        <v>565255.13665807468</v>
      </c>
      <c r="AZ174" s="7">
        <f t="shared" si="173"/>
        <v>5063.7114709392154</v>
      </c>
      <c r="BA174" s="7">
        <f t="shared" si="174"/>
        <v>1530.866866826249</v>
      </c>
      <c r="BB174" s="65">
        <f t="shared" si="149"/>
        <v>3.2499310860800407E-2</v>
      </c>
      <c r="BC174" s="7">
        <f t="shared" si="150"/>
        <v>3532.8446041129664</v>
      </c>
      <c r="BD174" s="65">
        <f t="shared" si="151"/>
        <v>7.4999999999999997E-2</v>
      </c>
      <c r="BE174" s="7">
        <f t="shared" si="175"/>
        <v>160475.73020875218</v>
      </c>
      <c r="BF174" s="7">
        <f t="shared" si="176"/>
        <v>695291.50837997522</v>
      </c>
      <c r="BG174" s="7">
        <f t="shared" si="152"/>
        <v>563724.26979124849</v>
      </c>
      <c r="BH174" s="7">
        <f t="shared" si="135"/>
        <v>855767.23858872743</v>
      </c>
      <c r="BJ174">
        <v>169</v>
      </c>
      <c r="BK174" s="160">
        <v>49980</v>
      </c>
      <c r="BL174" s="7">
        <f t="shared" si="177"/>
        <v>560471.78688794666</v>
      </c>
      <c r="BM174" s="7">
        <f t="shared" si="178"/>
        <v>4940.32062016694</v>
      </c>
      <c r="BN174" s="7">
        <f t="shared" si="179"/>
        <v>1554.1369077189288</v>
      </c>
      <c r="BO174" s="65">
        <f t="shared" si="153"/>
        <v>3.3274900412347978E-2</v>
      </c>
      <c r="BP174" s="7">
        <f t="shared" si="154"/>
        <v>3386.1837124480112</v>
      </c>
      <c r="BQ174" s="65">
        <f t="shared" si="155"/>
        <v>7.2499999999999995E-2</v>
      </c>
      <c r="BR174" s="7">
        <f t="shared" si="180"/>
        <v>165282.35001977201</v>
      </c>
      <c r="BS174" s="7">
        <f t="shared" si="181"/>
        <v>669631.83478844049</v>
      </c>
      <c r="BT174" s="7">
        <f t="shared" si="156"/>
        <v>558917.6499802277</v>
      </c>
      <c r="BU174" s="7">
        <f t="shared" si="136"/>
        <v>834914.18480821257</v>
      </c>
      <c r="BW174">
        <v>169</v>
      </c>
      <c r="BX174" s="160">
        <v>49980</v>
      </c>
      <c r="BY174" s="7">
        <f t="shared" si="182"/>
        <v>555589.95742262318</v>
      </c>
      <c r="BZ174" s="7">
        <f t="shared" si="183"/>
        <v>4818.1206700876401</v>
      </c>
      <c r="CA174" s="7">
        <f t="shared" si="184"/>
        <v>1577.1792517890049</v>
      </c>
      <c r="CB174" s="65">
        <f t="shared" si="157"/>
        <v>3.4064962421686495E-2</v>
      </c>
      <c r="CC174" s="7">
        <f t="shared" si="158"/>
        <v>3240.9414182986352</v>
      </c>
      <c r="CD174" s="65">
        <f t="shared" si="185"/>
        <v>7.0000000000000007E-2</v>
      </c>
      <c r="CE174" s="7">
        <f t="shared" si="186"/>
        <v>170187.22182916658</v>
      </c>
      <c r="CF174" s="7">
        <f t="shared" si="187"/>
        <v>644075.17141564458</v>
      </c>
      <c r="CG174" s="7">
        <f t="shared" si="159"/>
        <v>554012.77817083418</v>
      </c>
      <c r="CH174" s="7">
        <f t="shared" si="137"/>
        <v>814262.3932448111</v>
      </c>
    </row>
    <row r="175" spans="10:86" x14ac:dyDescent="0.3">
      <c r="J175">
        <v>170</v>
      </c>
      <c r="K175" s="160">
        <v>50010</v>
      </c>
      <c r="L175" s="7">
        <f t="shared" si="160"/>
        <v>577550.55984043819</v>
      </c>
      <c r="M175" s="7">
        <f t="shared" si="138"/>
        <v>5440.6727465368012</v>
      </c>
      <c r="N175" s="7">
        <f t="shared" si="128"/>
        <v>1470.0126476337887</v>
      </c>
      <c r="O175" s="65">
        <f t="shared" si="139"/>
        <v>3.0543043325036285E-2</v>
      </c>
      <c r="P175" s="7">
        <f t="shared" si="129"/>
        <v>3970.6600989030126</v>
      </c>
      <c r="Q175" s="65">
        <f t="shared" si="130"/>
        <v>8.2500000000000004E-2</v>
      </c>
      <c r="R175" s="7">
        <f t="shared" si="140"/>
        <v>148119.45280719534</v>
      </c>
      <c r="S175" s="7">
        <f t="shared" si="161"/>
        <v>776794.91410406108</v>
      </c>
      <c r="T175" s="7">
        <f t="shared" si="131"/>
        <v>576080.5471928044</v>
      </c>
      <c r="U175" s="7">
        <f t="shared" si="132"/>
        <v>924914.36691125645</v>
      </c>
      <c r="W175">
        <v>170</v>
      </c>
      <c r="X175" s="160">
        <v>50010</v>
      </c>
      <c r="Y175" s="7">
        <f t="shared" si="162"/>
        <v>573040.97511659877</v>
      </c>
      <c r="Z175" s="7">
        <f t="shared" si="163"/>
        <v>5313.9230440344518</v>
      </c>
      <c r="AA175" s="7">
        <f t="shared" si="164"/>
        <v>1493.6498765904598</v>
      </c>
      <c r="AB175" s="65">
        <f t="shared" si="141"/>
        <v>3.1278388976352864E-2</v>
      </c>
      <c r="AC175" s="7">
        <f t="shared" si="142"/>
        <v>3820.273167443992</v>
      </c>
      <c r="AD175" s="65">
        <f t="shared" si="143"/>
        <v>0.08</v>
      </c>
      <c r="AE175" s="7">
        <f t="shared" si="165"/>
        <v>152652.67475999155</v>
      </c>
      <c r="AF175" s="7">
        <f t="shared" si="166"/>
        <v>750714.24272586545</v>
      </c>
      <c r="AG175" s="7">
        <f t="shared" si="144"/>
        <v>571547.3252400083</v>
      </c>
      <c r="AH175" s="7">
        <f t="shared" si="133"/>
        <v>903366.91748585703</v>
      </c>
      <c r="AJ175">
        <v>170</v>
      </c>
      <c r="AK175" s="160">
        <v>50010</v>
      </c>
      <c r="AL175" s="7">
        <f t="shared" si="167"/>
        <v>568432.15365186636</v>
      </c>
      <c r="AM175" s="7">
        <f t="shared" si="168"/>
        <v>5188.2574823386012</v>
      </c>
      <c r="AN175" s="7">
        <f t="shared" si="169"/>
        <v>1517.1331566702975</v>
      </c>
      <c r="AO175" s="65">
        <f t="shared" si="145"/>
        <v>3.202774115271724E-2</v>
      </c>
      <c r="AP175" s="7">
        <f t="shared" si="146"/>
        <v>3671.1243256683038</v>
      </c>
      <c r="AQ175" s="65">
        <f t="shared" si="147"/>
        <v>7.7499999999999999E-2</v>
      </c>
      <c r="AR175" s="7">
        <f t="shared" si="170"/>
        <v>157284.97950480433</v>
      </c>
      <c r="AS175" s="7">
        <f t="shared" si="171"/>
        <v>724718.79249275802</v>
      </c>
      <c r="AT175" s="7">
        <f t="shared" si="148"/>
        <v>566915.02049519611</v>
      </c>
      <c r="AU175" s="7">
        <f t="shared" si="134"/>
        <v>882003.77199756238</v>
      </c>
      <c r="AW175">
        <v>170</v>
      </c>
      <c r="AX175" s="160">
        <v>50010</v>
      </c>
      <c r="AY175" s="7">
        <f t="shared" si="172"/>
        <v>563724.26979124849</v>
      </c>
      <c r="AZ175" s="7">
        <f t="shared" si="173"/>
        <v>5063.7114709392154</v>
      </c>
      <c r="BA175" s="7">
        <f t="shared" si="174"/>
        <v>1540.4347847439126</v>
      </c>
      <c r="BB175" s="65">
        <f t="shared" si="149"/>
        <v>3.2791239276911341E-2</v>
      </c>
      <c r="BC175" s="7">
        <f t="shared" si="150"/>
        <v>3523.2766861953028</v>
      </c>
      <c r="BD175" s="65">
        <f t="shared" si="151"/>
        <v>7.4999999999999997E-2</v>
      </c>
      <c r="BE175" s="7">
        <f t="shared" si="175"/>
        <v>162016.16499349609</v>
      </c>
      <c r="BF175" s="7">
        <f t="shared" si="176"/>
        <v>698814.7850661705</v>
      </c>
      <c r="BG175" s="7">
        <f t="shared" si="152"/>
        <v>562183.83500650455</v>
      </c>
      <c r="BH175" s="7">
        <f t="shared" si="135"/>
        <v>860830.95005966653</v>
      </c>
      <c r="BJ175">
        <v>170</v>
      </c>
      <c r="BK175" s="160">
        <v>50010</v>
      </c>
      <c r="BL175" s="7">
        <f t="shared" si="177"/>
        <v>558917.6499802277</v>
      </c>
      <c r="BM175" s="7">
        <f t="shared" si="178"/>
        <v>4940.32062016694</v>
      </c>
      <c r="BN175" s="7">
        <f t="shared" si="179"/>
        <v>1563.5264848697311</v>
      </c>
      <c r="BO175" s="65">
        <f t="shared" si="153"/>
        <v>3.3569020085696899E-2</v>
      </c>
      <c r="BP175" s="7">
        <f t="shared" si="154"/>
        <v>3376.7941352972089</v>
      </c>
      <c r="BQ175" s="65">
        <f t="shared" si="155"/>
        <v>7.2499999999999995E-2</v>
      </c>
      <c r="BR175" s="7">
        <f t="shared" si="180"/>
        <v>166845.87650464175</v>
      </c>
      <c r="BS175" s="7">
        <f t="shared" si="181"/>
        <v>673008.62892373768</v>
      </c>
      <c r="BT175" s="7">
        <f t="shared" si="156"/>
        <v>557354.12349535793</v>
      </c>
      <c r="BU175" s="7">
        <f t="shared" si="136"/>
        <v>839854.5054283794</v>
      </c>
      <c r="BW175">
        <v>170</v>
      </c>
      <c r="BX175" s="160">
        <v>50010</v>
      </c>
      <c r="BY175" s="7">
        <f t="shared" si="182"/>
        <v>554012.77817083418</v>
      </c>
      <c r="BZ175" s="7">
        <f t="shared" si="183"/>
        <v>4818.1206700876401</v>
      </c>
      <c r="CA175" s="7">
        <f t="shared" si="184"/>
        <v>1586.3794640911074</v>
      </c>
      <c r="CB175" s="65">
        <f t="shared" si="157"/>
        <v>3.4361217501057743E-2</v>
      </c>
      <c r="CC175" s="7">
        <f t="shared" si="158"/>
        <v>3231.7412059965327</v>
      </c>
      <c r="CD175" s="65">
        <f t="shared" si="185"/>
        <v>7.0000000000000007E-2</v>
      </c>
      <c r="CE175" s="7">
        <f t="shared" si="186"/>
        <v>171773.60129325767</v>
      </c>
      <c r="CF175" s="7">
        <f t="shared" si="187"/>
        <v>647306.91262164107</v>
      </c>
      <c r="CG175" s="7">
        <f t="shared" si="159"/>
        <v>552426.39870674303</v>
      </c>
      <c r="CH175" s="7">
        <f t="shared" si="137"/>
        <v>819080.51391489874</v>
      </c>
    </row>
    <row r="176" spans="10:86" x14ac:dyDescent="0.3">
      <c r="J176">
        <v>171</v>
      </c>
      <c r="K176" s="160">
        <v>50041</v>
      </c>
      <c r="L176" s="7">
        <f t="shared" si="160"/>
        <v>576080.5471928044</v>
      </c>
      <c r="M176" s="7">
        <f t="shared" si="138"/>
        <v>5440.6727465368012</v>
      </c>
      <c r="N176" s="7">
        <f t="shared" si="128"/>
        <v>1480.1189845862709</v>
      </c>
      <c r="O176" s="65">
        <f t="shared" si="139"/>
        <v>3.083150073646004E-2</v>
      </c>
      <c r="P176" s="7">
        <f t="shared" si="129"/>
        <v>3960.5537619505303</v>
      </c>
      <c r="Q176" s="65">
        <f t="shared" si="130"/>
        <v>8.2500000000000004E-2</v>
      </c>
      <c r="R176" s="7">
        <f t="shared" si="140"/>
        <v>149599.57179178161</v>
      </c>
      <c r="S176" s="7">
        <f t="shared" si="161"/>
        <v>780755.46786601166</v>
      </c>
      <c r="T176" s="7">
        <f t="shared" si="131"/>
        <v>574600.42820821807</v>
      </c>
      <c r="U176" s="7">
        <f t="shared" si="132"/>
        <v>930355.03965779324</v>
      </c>
      <c r="W176">
        <v>171</v>
      </c>
      <c r="X176" s="160">
        <v>50041</v>
      </c>
      <c r="Y176" s="7">
        <f t="shared" si="162"/>
        <v>571547.3252400083</v>
      </c>
      <c r="Z176" s="7">
        <f t="shared" si="163"/>
        <v>5313.9230440344518</v>
      </c>
      <c r="AA176" s="7">
        <f t="shared" si="164"/>
        <v>1503.6075424343962</v>
      </c>
      <c r="AB176" s="65">
        <f t="shared" si="141"/>
        <v>3.15691977066569E-2</v>
      </c>
      <c r="AC176" s="7">
        <f t="shared" si="142"/>
        <v>3810.3155016000555</v>
      </c>
      <c r="AD176" s="65">
        <f t="shared" si="143"/>
        <v>0.08</v>
      </c>
      <c r="AE176" s="7">
        <f t="shared" si="165"/>
        <v>154156.28230242594</v>
      </c>
      <c r="AF176" s="7">
        <f t="shared" si="166"/>
        <v>754524.55822746549</v>
      </c>
      <c r="AG176" s="7">
        <f t="shared" si="144"/>
        <v>570043.71769757394</v>
      </c>
      <c r="AH176" s="7">
        <f t="shared" si="133"/>
        <v>908680.84052989143</v>
      </c>
      <c r="AJ176">
        <v>171</v>
      </c>
      <c r="AK176" s="160">
        <v>50041</v>
      </c>
      <c r="AL176" s="7">
        <f t="shared" si="167"/>
        <v>566915.02049519611</v>
      </c>
      <c r="AM176" s="7">
        <f t="shared" si="168"/>
        <v>5188.2574823386012</v>
      </c>
      <c r="AN176" s="7">
        <f t="shared" si="169"/>
        <v>1526.9313083071265</v>
      </c>
      <c r="AO176" s="65">
        <f t="shared" si="145"/>
        <v>3.2320850634157405E-2</v>
      </c>
      <c r="AP176" s="7">
        <f t="shared" si="146"/>
        <v>3661.3261740314747</v>
      </c>
      <c r="AQ176" s="65">
        <f t="shared" si="147"/>
        <v>7.7499999999999999E-2</v>
      </c>
      <c r="AR176" s="7">
        <f t="shared" si="170"/>
        <v>158811.91081311146</v>
      </c>
      <c r="AS176" s="7">
        <f t="shared" si="171"/>
        <v>728380.11866678949</v>
      </c>
      <c r="AT176" s="7">
        <f t="shared" si="148"/>
        <v>565388.089186889</v>
      </c>
      <c r="AU176" s="7">
        <f t="shared" si="134"/>
        <v>887192.02947990096</v>
      </c>
      <c r="AW176">
        <v>171</v>
      </c>
      <c r="AX176" s="160">
        <v>50041</v>
      </c>
      <c r="AY176" s="7">
        <f t="shared" si="172"/>
        <v>562183.83500650455</v>
      </c>
      <c r="AZ176" s="7">
        <f t="shared" si="173"/>
        <v>5063.7114709392154</v>
      </c>
      <c r="BA176" s="7">
        <f t="shared" si="174"/>
        <v>1550.0625021485621</v>
      </c>
      <c r="BB176" s="65">
        <f t="shared" si="149"/>
        <v>3.3086597065829067E-2</v>
      </c>
      <c r="BC176" s="7">
        <f t="shared" si="150"/>
        <v>3513.6489687906533</v>
      </c>
      <c r="BD176" s="65">
        <f t="shared" si="151"/>
        <v>7.4999999999999997E-2</v>
      </c>
      <c r="BE176" s="7">
        <f t="shared" si="175"/>
        <v>163566.22749564465</v>
      </c>
      <c r="BF176" s="7">
        <f t="shared" si="176"/>
        <v>702328.43403496116</v>
      </c>
      <c r="BG176" s="7">
        <f t="shared" si="152"/>
        <v>560633.77250435599</v>
      </c>
      <c r="BH176" s="7">
        <f t="shared" si="135"/>
        <v>865894.66153060575</v>
      </c>
      <c r="BJ176">
        <v>171</v>
      </c>
      <c r="BK176" s="160">
        <v>50041</v>
      </c>
      <c r="BL176" s="7">
        <f t="shared" si="177"/>
        <v>557354.12349535793</v>
      </c>
      <c r="BM176" s="7">
        <f t="shared" si="178"/>
        <v>4940.32062016694</v>
      </c>
      <c r="BN176" s="7">
        <f t="shared" si="179"/>
        <v>1572.9727907158194</v>
      </c>
      <c r="BO176" s="65">
        <f t="shared" si="153"/>
        <v>3.3866571884700596E-2</v>
      </c>
      <c r="BP176" s="7">
        <f t="shared" si="154"/>
        <v>3367.3478294511206</v>
      </c>
      <c r="BQ176" s="65">
        <f t="shared" si="155"/>
        <v>7.2499999999999995E-2</v>
      </c>
      <c r="BR176" s="7">
        <f t="shared" si="180"/>
        <v>168418.84929535756</v>
      </c>
      <c r="BS176" s="7">
        <f t="shared" si="181"/>
        <v>676375.97675318876</v>
      </c>
      <c r="BT176" s="7">
        <f t="shared" si="156"/>
        <v>555781.15070464206</v>
      </c>
      <c r="BU176" s="7">
        <f t="shared" si="136"/>
        <v>844794.82604854635</v>
      </c>
      <c r="BW176">
        <v>171</v>
      </c>
      <c r="BX176" s="160">
        <v>50041</v>
      </c>
      <c r="BY176" s="7">
        <f t="shared" si="182"/>
        <v>552426.39870674303</v>
      </c>
      <c r="BZ176" s="7">
        <f t="shared" si="183"/>
        <v>4818.1206700876401</v>
      </c>
      <c r="CA176" s="7">
        <f t="shared" si="184"/>
        <v>1595.6333442983055</v>
      </c>
      <c r="CB176" s="65">
        <f t="shared" si="157"/>
        <v>3.4660907184025105E-2</v>
      </c>
      <c r="CC176" s="7">
        <f t="shared" si="158"/>
        <v>3222.4873257893346</v>
      </c>
      <c r="CD176" s="65">
        <f t="shared" si="185"/>
        <v>7.0000000000000007E-2</v>
      </c>
      <c r="CE176" s="7">
        <f t="shared" si="186"/>
        <v>173369.23463755599</v>
      </c>
      <c r="CF176" s="7">
        <f t="shared" si="187"/>
        <v>650529.39994743036</v>
      </c>
      <c r="CG176" s="7">
        <f t="shared" si="159"/>
        <v>550830.76536244468</v>
      </c>
      <c r="CH176" s="7">
        <f t="shared" si="137"/>
        <v>823898.63458498637</v>
      </c>
    </row>
    <row r="177" spans="10:86" x14ac:dyDescent="0.3">
      <c r="J177">
        <v>172</v>
      </c>
      <c r="K177" s="160">
        <v>50072</v>
      </c>
      <c r="L177" s="7">
        <f t="shared" si="160"/>
        <v>574600.42820821807</v>
      </c>
      <c r="M177" s="7">
        <f t="shared" si="138"/>
        <v>5440.6727465368012</v>
      </c>
      <c r="N177" s="7">
        <f t="shared" si="128"/>
        <v>1490.2948026053018</v>
      </c>
      <c r="O177" s="65">
        <f t="shared" si="139"/>
        <v>3.1123432481646465E-2</v>
      </c>
      <c r="P177" s="7">
        <f t="shared" si="129"/>
        <v>3950.3779439314994</v>
      </c>
      <c r="Q177" s="65">
        <f t="shared" si="130"/>
        <v>8.2500000000000004E-2</v>
      </c>
      <c r="R177" s="7">
        <f t="shared" si="140"/>
        <v>151089.8665943869</v>
      </c>
      <c r="S177" s="7">
        <f t="shared" si="161"/>
        <v>784705.84580994316</v>
      </c>
      <c r="T177" s="7">
        <f t="shared" si="131"/>
        <v>573110.13340561278</v>
      </c>
      <c r="U177" s="7">
        <f t="shared" si="132"/>
        <v>935795.71240433003</v>
      </c>
      <c r="W177">
        <v>172</v>
      </c>
      <c r="X177" s="160">
        <v>50072</v>
      </c>
      <c r="Y177" s="7">
        <f t="shared" si="162"/>
        <v>570043.71769757394</v>
      </c>
      <c r="Z177" s="7">
        <f t="shared" si="163"/>
        <v>5313.9230440344518</v>
      </c>
      <c r="AA177" s="7">
        <f t="shared" si="164"/>
        <v>1513.6315927172918</v>
      </c>
      <c r="AB177" s="65">
        <f t="shared" si="141"/>
        <v>3.1863484411284837E-2</v>
      </c>
      <c r="AC177" s="7">
        <f t="shared" si="142"/>
        <v>3800.29145131716</v>
      </c>
      <c r="AD177" s="65">
        <f t="shared" si="143"/>
        <v>0.08</v>
      </c>
      <c r="AE177" s="7">
        <f t="shared" si="165"/>
        <v>155669.91389514323</v>
      </c>
      <c r="AF177" s="7">
        <f t="shared" si="166"/>
        <v>758324.84967878263</v>
      </c>
      <c r="AG177" s="7">
        <f t="shared" si="144"/>
        <v>568530.08610485669</v>
      </c>
      <c r="AH177" s="7">
        <f t="shared" si="133"/>
        <v>913994.76357392583</v>
      </c>
      <c r="AJ177">
        <v>172</v>
      </c>
      <c r="AK177" s="160">
        <v>50072</v>
      </c>
      <c r="AL177" s="7">
        <f t="shared" si="167"/>
        <v>565388.089186889</v>
      </c>
      <c r="AM177" s="7">
        <f t="shared" si="168"/>
        <v>5188.2574823386012</v>
      </c>
      <c r="AN177" s="7">
        <f t="shared" si="169"/>
        <v>1536.7927396732766</v>
      </c>
      <c r="AO177" s="65">
        <f t="shared" si="145"/>
        <v>3.2617441415507917E-2</v>
      </c>
      <c r="AP177" s="7">
        <f t="shared" si="146"/>
        <v>3651.4647426653246</v>
      </c>
      <c r="AQ177" s="65">
        <f t="shared" si="147"/>
        <v>7.7499999999999999E-2</v>
      </c>
      <c r="AR177" s="7">
        <f t="shared" si="170"/>
        <v>160348.70355278475</v>
      </c>
      <c r="AS177" s="7">
        <f t="shared" si="171"/>
        <v>732031.58340945479</v>
      </c>
      <c r="AT177" s="7">
        <f t="shared" si="148"/>
        <v>563851.29644721572</v>
      </c>
      <c r="AU177" s="7">
        <f t="shared" si="134"/>
        <v>892380.28696223954</v>
      </c>
      <c r="AW177">
        <v>172</v>
      </c>
      <c r="AX177" s="160">
        <v>50072</v>
      </c>
      <c r="AY177" s="7">
        <f t="shared" si="172"/>
        <v>560633.77250435599</v>
      </c>
      <c r="AZ177" s="7">
        <f t="shared" si="173"/>
        <v>5063.7114709392154</v>
      </c>
      <c r="BA177" s="7">
        <f t="shared" si="174"/>
        <v>1559.7503927869907</v>
      </c>
      <c r="BB177" s="65">
        <f t="shared" si="149"/>
        <v>3.3385439178654656E-2</v>
      </c>
      <c r="BC177" s="7">
        <f t="shared" si="150"/>
        <v>3503.9610781522247</v>
      </c>
      <c r="BD177" s="65">
        <f t="shared" si="151"/>
        <v>7.4999999999999997E-2</v>
      </c>
      <c r="BE177" s="7">
        <f t="shared" si="175"/>
        <v>165125.97788843163</v>
      </c>
      <c r="BF177" s="7">
        <f t="shared" si="176"/>
        <v>705832.39511311334</v>
      </c>
      <c r="BG177" s="7">
        <f t="shared" si="152"/>
        <v>559074.02211156895</v>
      </c>
      <c r="BH177" s="7">
        <f t="shared" si="135"/>
        <v>870958.37300154497</v>
      </c>
      <c r="BJ177">
        <v>172</v>
      </c>
      <c r="BK177" s="160">
        <v>50072</v>
      </c>
      <c r="BL177" s="7">
        <f t="shared" si="177"/>
        <v>555781.15070464206</v>
      </c>
      <c r="BM177" s="7">
        <f t="shared" si="178"/>
        <v>4940.32062016694</v>
      </c>
      <c r="BN177" s="7">
        <f t="shared" si="179"/>
        <v>1582.4761679930612</v>
      </c>
      <c r="BO177" s="65">
        <f t="shared" si="153"/>
        <v>3.4167610743618779E-2</v>
      </c>
      <c r="BP177" s="7">
        <f t="shared" si="154"/>
        <v>3357.8444521738788</v>
      </c>
      <c r="BQ177" s="65">
        <f t="shared" si="155"/>
        <v>7.2499999999999995E-2</v>
      </c>
      <c r="BR177" s="7">
        <f t="shared" si="180"/>
        <v>170001.32546335063</v>
      </c>
      <c r="BS177" s="7">
        <f t="shared" si="181"/>
        <v>679733.82120536268</v>
      </c>
      <c r="BT177" s="7">
        <f t="shared" si="156"/>
        <v>554198.67453664902</v>
      </c>
      <c r="BU177" s="7">
        <f t="shared" si="136"/>
        <v>849735.14666871331</v>
      </c>
      <c r="BW177">
        <v>172</v>
      </c>
      <c r="BX177" s="160">
        <v>50072</v>
      </c>
      <c r="BY177" s="7">
        <f t="shared" si="182"/>
        <v>550830.76536244468</v>
      </c>
      <c r="BZ177" s="7">
        <f t="shared" si="183"/>
        <v>4818.1206700876401</v>
      </c>
      <c r="CA177" s="7">
        <f t="shared" si="184"/>
        <v>1604.9412054733793</v>
      </c>
      <c r="CB177" s="65">
        <f t="shared" si="157"/>
        <v>3.4964086388689648E-2</v>
      </c>
      <c r="CC177" s="7">
        <f t="shared" si="158"/>
        <v>3213.1794646142607</v>
      </c>
      <c r="CD177" s="65">
        <f t="shared" si="185"/>
        <v>7.0000000000000007E-2</v>
      </c>
      <c r="CE177" s="7">
        <f t="shared" si="186"/>
        <v>174974.17584302937</v>
      </c>
      <c r="CF177" s="7">
        <f t="shared" si="187"/>
        <v>653742.57941204461</v>
      </c>
      <c r="CG177" s="7">
        <f t="shared" si="159"/>
        <v>549225.8241569713</v>
      </c>
      <c r="CH177" s="7">
        <f t="shared" si="137"/>
        <v>828716.75525507401</v>
      </c>
    </row>
    <row r="178" spans="10:86" x14ac:dyDescent="0.3">
      <c r="J178">
        <v>173</v>
      </c>
      <c r="K178" s="160">
        <v>50100</v>
      </c>
      <c r="L178" s="7">
        <f t="shared" si="160"/>
        <v>573110.13340561278</v>
      </c>
      <c r="M178" s="7">
        <f t="shared" si="138"/>
        <v>5440.6727465368012</v>
      </c>
      <c r="N178" s="7">
        <f t="shared" si="128"/>
        <v>1500.5405793732134</v>
      </c>
      <c r="O178" s="65">
        <f t="shared" si="139"/>
        <v>3.1418894734033004E-2</v>
      </c>
      <c r="P178" s="7">
        <f t="shared" si="129"/>
        <v>3940.1321671635878</v>
      </c>
      <c r="Q178" s="65">
        <f t="shared" si="130"/>
        <v>8.2500000000000004E-2</v>
      </c>
      <c r="R178" s="7">
        <f t="shared" si="140"/>
        <v>152590.40717376012</v>
      </c>
      <c r="S178" s="7">
        <f t="shared" si="161"/>
        <v>788645.9779771067</v>
      </c>
      <c r="T178" s="7">
        <f t="shared" si="131"/>
        <v>571609.59282623953</v>
      </c>
      <c r="U178" s="7">
        <f t="shared" si="132"/>
        <v>941236.38515086682</v>
      </c>
      <c r="W178">
        <v>173</v>
      </c>
      <c r="X178" s="160">
        <v>50100</v>
      </c>
      <c r="Y178" s="7">
        <f t="shared" si="162"/>
        <v>568530.08610485669</v>
      </c>
      <c r="Z178" s="7">
        <f t="shared" si="163"/>
        <v>5313.9230440344518</v>
      </c>
      <c r="AA178" s="7">
        <f t="shared" si="164"/>
        <v>1523.7224700020738</v>
      </c>
      <c r="AB178" s="65">
        <f t="shared" si="141"/>
        <v>3.2161305244719378E-2</v>
      </c>
      <c r="AC178" s="7">
        <f t="shared" si="142"/>
        <v>3790.200574032378</v>
      </c>
      <c r="AD178" s="65">
        <f t="shared" si="143"/>
        <v>0.08</v>
      </c>
      <c r="AE178" s="7">
        <f t="shared" si="165"/>
        <v>157193.6363651453</v>
      </c>
      <c r="AF178" s="7">
        <f t="shared" si="166"/>
        <v>762115.05025281501</v>
      </c>
      <c r="AG178" s="7">
        <f t="shared" si="144"/>
        <v>567006.36363485467</v>
      </c>
      <c r="AH178" s="7">
        <f t="shared" si="133"/>
        <v>919308.68661796034</v>
      </c>
      <c r="AJ178">
        <v>173</v>
      </c>
      <c r="AK178" s="160">
        <v>50100</v>
      </c>
      <c r="AL178" s="7">
        <f t="shared" si="167"/>
        <v>563851.29644721572</v>
      </c>
      <c r="AM178" s="7">
        <f t="shared" si="168"/>
        <v>5188.2574823386012</v>
      </c>
      <c r="AN178" s="7">
        <f t="shared" si="169"/>
        <v>1546.717859450333</v>
      </c>
      <c r="AO178" s="65">
        <f t="shared" si="145"/>
        <v>3.2917569632903251E-2</v>
      </c>
      <c r="AP178" s="7">
        <f t="shared" si="146"/>
        <v>3641.5396228882682</v>
      </c>
      <c r="AQ178" s="65">
        <f t="shared" si="147"/>
        <v>7.7499999999999999E-2</v>
      </c>
      <c r="AR178" s="7">
        <f t="shared" si="170"/>
        <v>161895.42141223507</v>
      </c>
      <c r="AS178" s="7">
        <f t="shared" si="171"/>
        <v>735673.12303234311</v>
      </c>
      <c r="AT178" s="7">
        <f t="shared" si="148"/>
        <v>562304.57858776534</v>
      </c>
      <c r="AU178" s="7">
        <f t="shared" si="134"/>
        <v>897568.54444457823</v>
      </c>
      <c r="AW178">
        <v>173</v>
      </c>
      <c r="AX178" s="160">
        <v>50100</v>
      </c>
      <c r="AY178" s="7">
        <f t="shared" si="172"/>
        <v>559074.02211156895</v>
      </c>
      <c r="AZ178" s="7">
        <f t="shared" si="173"/>
        <v>5063.7114709392154</v>
      </c>
      <c r="BA178" s="7">
        <f t="shared" si="174"/>
        <v>1569.4988327419096</v>
      </c>
      <c r="BB178" s="65">
        <f t="shared" si="149"/>
        <v>3.3687821733817569E-2</v>
      </c>
      <c r="BC178" s="7">
        <f t="shared" si="150"/>
        <v>3494.2126381973058</v>
      </c>
      <c r="BD178" s="65">
        <f t="shared" si="151"/>
        <v>7.4999999999999997E-2</v>
      </c>
      <c r="BE178" s="7">
        <f t="shared" si="175"/>
        <v>166695.47672117353</v>
      </c>
      <c r="BF178" s="7">
        <f t="shared" si="176"/>
        <v>709326.60775131069</v>
      </c>
      <c r="BG178" s="7">
        <f t="shared" si="152"/>
        <v>557504.52327882708</v>
      </c>
      <c r="BH178" s="7">
        <f t="shared" si="135"/>
        <v>876022.08447248419</v>
      </c>
      <c r="BJ178">
        <v>173</v>
      </c>
      <c r="BK178" s="160">
        <v>50100</v>
      </c>
      <c r="BL178" s="7">
        <f t="shared" si="177"/>
        <v>554198.67453664902</v>
      </c>
      <c r="BM178" s="7">
        <f t="shared" si="178"/>
        <v>4940.32062016694</v>
      </c>
      <c r="BN178" s="7">
        <f t="shared" si="179"/>
        <v>1592.036961508019</v>
      </c>
      <c r="BO178" s="65">
        <f t="shared" si="153"/>
        <v>3.4472192763847644E-2</v>
      </c>
      <c r="BP178" s="7">
        <f t="shared" si="154"/>
        <v>3348.283658658921</v>
      </c>
      <c r="BQ178" s="65">
        <f t="shared" si="155"/>
        <v>7.2499999999999995E-2</v>
      </c>
      <c r="BR178" s="7">
        <f t="shared" si="180"/>
        <v>171593.36242485864</v>
      </c>
      <c r="BS178" s="7">
        <f t="shared" si="181"/>
        <v>683082.10486402165</v>
      </c>
      <c r="BT178" s="7">
        <f t="shared" si="156"/>
        <v>552606.63757514104</v>
      </c>
      <c r="BU178" s="7">
        <f t="shared" si="136"/>
        <v>854675.46728888026</v>
      </c>
      <c r="BW178">
        <v>173</v>
      </c>
      <c r="BX178" s="160">
        <v>50100</v>
      </c>
      <c r="BY178" s="7">
        <f t="shared" si="182"/>
        <v>549225.8241569713</v>
      </c>
      <c r="BZ178" s="7">
        <f t="shared" si="183"/>
        <v>4818.1206700876401</v>
      </c>
      <c r="CA178" s="7">
        <f t="shared" si="184"/>
        <v>1614.3033625053072</v>
      </c>
      <c r="CB178" s="65">
        <f t="shared" si="157"/>
        <v>3.5270811200106972E-2</v>
      </c>
      <c r="CC178" s="7">
        <f t="shared" si="158"/>
        <v>3203.8173075823329</v>
      </c>
      <c r="CD178" s="65">
        <f t="shared" si="185"/>
        <v>7.0000000000000007E-2</v>
      </c>
      <c r="CE178" s="7">
        <f t="shared" si="186"/>
        <v>176588.47920553468</v>
      </c>
      <c r="CF178" s="7">
        <f t="shared" si="187"/>
        <v>656946.39671962697</v>
      </c>
      <c r="CG178" s="7">
        <f t="shared" si="159"/>
        <v>547611.52079446602</v>
      </c>
      <c r="CH178" s="7">
        <f t="shared" si="137"/>
        <v>833534.87592516164</v>
      </c>
    </row>
    <row r="179" spans="10:86" x14ac:dyDescent="0.3">
      <c r="J179">
        <v>174</v>
      </c>
      <c r="K179" s="160">
        <v>50131</v>
      </c>
      <c r="L179" s="7">
        <f t="shared" si="160"/>
        <v>571609.59282623953</v>
      </c>
      <c r="M179" s="7">
        <f t="shared" si="138"/>
        <v>5440.6727465368012</v>
      </c>
      <c r="N179" s="7">
        <f t="shared" si="128"/>
        <v>1510.8567958564045</v>
      </c>
      <c r="O179" s="65">
        <f t="shared" si="139"/>
        <v>3.1717944866240515E-2</v>
      </c>
      <c r="P179" s="7">
        <f t="shared" si="129"/>
        <v>3929.8159506803968</v>
      </c>
      <c r="Q179" s="65">
        <f t="shared" si="130"/>
        <v>8.2500000000000004E-2</v>
      </c>
      <c r="R179" s="7">
        <f t="shared" si="140"/>
        <v>154101.26396961653</v>
      </c>
      <c r="S179" s="7">
        <f t="shared" si="161"/>
        <v>792575.7939277871</v>
      </c>
      <c r="T179" s="7">
        <f t="shared" si="131"/>
        <v>570098.73603038315</v>
      </c>
      <c r="U179" s="7">
        <f t="shared" si="132"/>
        <v>946677.0578974036</v>
      </c>
      <c r="W179">
        <v>174</v>
      </c>
      <c r="X179" s="160">
        <v>50131</v>
      </c>
      <c r="Y179" s="7">
        <f t="shared" si="162"/>
        <v>567006.36363485467</v>
      </c>
      <c r="Z179" s="7">
        <f t="shared" si="163"/>
        <v>5313.9230440344518</v>
      </c>
      <c r="AA179" s="7">
        <f t="shared" si="164"/>
        <v>1533.880619802087</v>
      </c>
      <c r="AB179" s="65">
        <f t="shared" si="141"/>
        <v>3.2462717560395232E-2</v>
      </c>
      <c r="AC179" s="7">
        <f t="shared" si="142"/>
        <v>3780.0424242323647</v>
      </c>
      <c r="AD179" s="65">
        <f t="shared" si="143"/>
        <v>0.08</v>
      </c>
      <c r="AE179" s="7">
        <f t="shared" si="165"/>
        <v>158727.51698494738</v>
      </c>
      <c r="AF179" s="7">
        <f t="shared" si="166"/>
        <v>765895.09267704736</v>
      </c>
      <c r="AG179" s="7">
        <f t="shared" si="144"/>
        <v>565472.48301505262</v>
      </c>
      <c r="AH179" s="7">
        <f t="shared" si="133"/>
        <v>924622.60966199473</v>
      </c>
      <c r="AJ179">
        <v>174</v>
      </c>
      <c r="AK179" s="160">
        <v>50131</v>
      </c>
      <c r="AL179" s="7">
        <f t="shared" si="167"/>
        <v>562304.57858776534</v>
      </c>
      <c r="AM179" s="7">
        <f t="shared" si="168"/>
        <v>5188.2574823386012</v>
      </c>
      <c r="AN179" s="7">
        <f t="shared" si="169"/>
        <v>1556.7070789592835</v>
      </c>
      <c r="AO179" s="65">
        <f t="shared" si="145"/>
        <v>3.3221292621211908E-2</v>
      </c>
      <c r="AP179" s="7">
        <f t="shared" si="146"/>
        <v>3631.5504033793177</v>
      </c>
      <c r="AQ179" s="65">
        <f t="shared" si="147"/>
        <v>7.7499999999999999E-2</v>
      </c>
      <c r="AR179" s="7">
        <f t="shared" si="170"/>
        <v>163452.12849119434</v>
      </c>
      <c r="AS179" s="7">
        <f t="shared" si="171"/>
        <v>739304.67343572248</v>
      </c>
      <c r="AT179" s="7">
        <f t="shared" si="148"/>
        <v>560747.87150880601</v>
      </c>
      <c r="AU179" s="7">
        <f t="shared" si="134"/>
        <v>902756.80192691681</v>
      </c>
      <c r="AW179">
        <v>174</v>
      </c>
      <c r="AX179" s="160">
        <v>50131</v>
      </c>
      <c r="AY179" s="7">
        <f t="shared" si="172"/>
        <v>557504.52327882708</v>
      </c>
      <c r="AZ179" s="7">
        <f t="shared" si="173"/>
        <v>5063.7114709392154</v>
      </c>
      <c r="BA179" s="7">
        <f t="shared" si="174"/>
        <v>1579.3082004465464</v>
      </c>
      <c r="BB179" s="65">
        <f t="shared" si="149"/>
        <v>3.3993802048275332E-2</v>
      </c>
      <c r="BC179" s="7">
        <f t="shared" si="150"/>
        <v>3484.403270492669</v>
      </c>
      <c r="BD179" s="65">
        <f t="shared" si="151"/>
        <v>7.4999999999999997E-2</v>
      </c>
      <c r="BE179" s="7">
        <f t="shared" si="175"/>
        <v>168274.78492162007</v>
      </c>
      <c r="BF179" s="7">
        <f t="shared" si="176"/>
        <v>712811.01102180337</v>
      </c>
      <c r="BG179" s="7">
        <f t="shared" si="152"/>
        <v>555925.21507838054</v>
      </c>
      <c r="BH179" s="7">
        <f t="shared" si="135"/>
        <v>881085.79594342341</v>
      </c>
      <c r="BJ179">
        <v>174</v>
      </c>
      <c r="BK179" s="160">
        <v>50131</v>
      </c>
      <c r="BL179" s="7">
        <f t="shared" si="177"/>
        <v>552606.63757514104</v>
      </c>
      <c r="BM179" s="7">
        <f t="shared" si="178"/>
        <v>4940.32062016694</v>
      </c>
      <c r="BN179" s="7">
        <f t="shared" si="179"/>
        <v>1601.6555181504627</v>
      </c>
      <c r="BO179" s="65">
        <f t="shared" si="153"/>
        <v>3.4780375245116596E-2</v>
      </c>
      <c r="BP179" s="7">
        <f t="shared" si="154"/>
        <v>3338.6651020164772</v>
      </c>
      <c r="BQ179" s="65">
        <f t="shared" si="155"/>
        <v>7.2499999999999995E-2</v>
      </c>
      <c r="BR179" s="7">
        <f t="shared" si="180"/>
        <v>173195.01794300909</v>
      </c>
      <c r="BS179" s="7">
        <f t="shared" si="181"/>
        <v>686420.76996603818</v>
      </c>
      <c r="BT179" s="7">
        <f t="shared" si="156"/>
        <v>551004.98205699062</v>
      </c>
      <c r="BU179" s="7">
        <f t="shared" si="136"/>
        <v>859615.78790904721</v>
      </c>
      <c r="BW179">
        <v>174</v>
      </c>
      <c r="BX179" s="160">
        <v>50131</v>
      </c>
      <c r="BY179" s="7">
        <f t="shared" si="182"/>
        <v>547611.52079446602</v>
      </c>
      <c r="BZ179" s="7">
        <f t="shared" si="183"/>
        <v>4818.1206700876401</v>
      </c>
      <c r="CA179" s="7">
        <f t="shared" si="184"/>
        <v>1623.7201321199213</v>
      </c>
      <c r="CB179" s="65">
        <f t="shared" si="157"/>
        <v>3.5581138901480833E-2</v>
      </c>
      <c r="CC179" s="7">
        <f t="shared" si="158"/>
        <v>3194.4005379677187</v>
      </c>
      <c r="CD179" s="65">
        <f t="shared" si="185"/>
        <v>7.0000000000000007E-2</v>
      </c>
      <c r="CE179" s="7">
        <f t="shared" si="186"/>
        <v>178212.1993376546</v>
      </c>
      <c r="CF179" s="7">
        <f t="shared" si="187"/>
        <v>660140.79725759465</v>
      </c>
      <c r="CG179" s="7">
        <f t="shared" si="159"/>
        <v>545987.80066234607</v>
      </c>
      <c r="CH179" s="7">
        <f t="shared" si="137"/>
        <v>838352.99659524928</v>
      </c>
    </row>
    <row r="180" spans="10:86" x14ac:dyDescent="0.3">
      <c r="J180">
        <v>175</v>
      </c>
      <c r="K180" s="160">
        <v>50161</v>
      </c>
      <c r="L180" s="7">
        <f t="shared" si="160"/>
        <v>570098.73603038315</v>
      </c>
      <c r="M180" s="7">
        <f t="shared" si="138"/>
        <v>5440.6727465368012</v>
      </c>
      <c r="N180" s="7">
        <f t="shared" si="128"/>
        <v>1521.2439363279173</v>
      </c>
      <c r="O180" s="65">
        <f t="shared" si="139"/>
        <v>3.2020641482288989E-2</v>
      </c>
      <c r="P180" s="7">
        <f t="shared" si="129"/>
        <v>3919.428810208884</v>
      </c>
      <c r="Q180" s="65">
        <f t="shared" si="130"/>
        <v>8.2500000000000004E-2</v>
      </c>
      <c r="R180" s="7">
        <f t="shared" si="140"/>
        <v>155622.50790594445</v>
      </c>
      <c r="S180" s="7">
        <f t="shared" si="161"/>
        <v>796495.22273799602</v>
      </c>
      <c r="T180" s="7">
        <f t="shared" si="131"/>
        <v>568577.49209405528</v>
      </c>
      <c r="U180" s="7">
        <f t="shared" si="132"/>
        <v>952117.73064394051</v>
      </c>
      <c r="W180">
        <v>175</v>
      </c>
      <c r="X180" s="160">
        <v>50161</v>
      </c>
      <c r="Y180" s="7">
        <f t="shared" si="162"/>
        <v>565472.48301505262</v>
      </c>
      <c r="Z180" s="7">
        <f t="shared" si="163"/>
        <v>5313.9230440344518</v>
      </c>
      <c r="AA180" s="7">
        <f t="shared" si="164"/>
        <v>1544.1064906007673</v>
      </c>
      <c r="AB180" s="65">
        <f t="shared" si="141"/>
        <v>3.2767779942911857E-2</v>
      </c>
      <c r="AC180" s="7">
        <f t="shared" si="142"/>
        <v>3769.8165534336845</v>
      </c>
      <c r="AD180" s="65">
        <f t="shared" si="143"/>
        <v>0.08</v>
      </c>
      <c r="AE180" s="7">
        <f t="shared" si="165"/>
        <v>160271.62347554814</v>
      </c>
      <c r="AF180" s="7">
        <f t="shared" si="166"/>
        <v>769664.90923048102</v>
      </c>
      <c r="AG180" s="7">
        <f t="shared" si="144"/>
        <v>563928.37652445189</v>
      </c>
      <c r="AH180" s="7">
        <f t="shared" si="133"/>
        <v>929936.53270602913</v>
      </c>
      <c r="AJ180">
        <v>175</v>
      </c>
      <c r="AK180" s="160">
        <v>50161</v>
      </c>
      <c r="AL180" s="7">
        <f t="shared" si="167"/>
        <v>560747.87150880601</v>
      </c>
      <c r="AM180" s="7">
        <f t="shared" si="168"/>
        <v>5188.2574823386012</v>
      </c>
      <c r="AN180" s="7">
        <f t="shared" si="169"/>
        <v>1566.7608121775625</v>
      </c>
      <c r="AO180" s="65">
        <f t="shared" si="145"/>
        <v>3.3528668946245829E-2</v>
      </c>
      <c r="AP180" s="7">
        <f t="shared" si="146"/>
        <v>3621.4966701610388</v>
      </c>
      <c r="AQ180" s="65">
        <f t="shared" si="147"/>
        <v>7.7499999999999999E-2</v>
      </c>
      <c r="AR180" s="7">
        <f t="shared" si="170"/>
        <v>165018.88930337189</v>
      </c>
      <c r="AS180" s="7">
        <f t="shared" si="171"/>
        <v>742926.1701058835</v>
      </c>
      <c r="AT180" s="7">
        <f t="shared" si="148"/>
        <v>559181.11069662846</v>
      </c>
      <c r="AU180" s="7">
        <f t="shared" si="134"/>
        <v>907945.05940925539</v>
      </c>
      <c r="AW180">
        <v>175</v>
      </c>
      <c r="AX180" s="160">
        <v>50161</v>
      </c>
      <c r="AY180" s="7">
        <f t="shared" si="172"/>
        <v>555925.21507838054</v>
      </c>
      <c r="AZ180" s="7">
        <f t="shared" si="173"/>
        <v>5063.7114709392154</v>
      </c>
      <c r="BA180" s="7">
        <f t="shared" si="174"/>
        <v>1589.1788766993373</v>
      </c>
      <c r="BB180" s="65">
        <f t="shared" si="149"/>
        <v>3.4303438669719855E-2</v>
      </c>
      <c r="BC180" s="7">
        <f t="shared" si="150"/>
        <v>3474.5325942398781</v>
      </c>
      <c r="BD180" s="65">
        <f t="shared" si="151"/>
        <v>7.4999999999999997E-2</v>
      </c>
      <c r="BE180" s="7">
        <f t="shared" si="175"/>
        <v>169863.9637983194</v>
      </c>
      <c r="BF180" s="7">
        <f t="shared" si="176"/>
        <v>716285.54361604329</v>
      </c>
      <c r="BG180" s="7">
        <f t="shared" si="152"/>
        <v>554336.03620168124</v>
      </c>
      <c r="BH180" s="7">
        <f t="shared" si="135"/>
        <v>886149.50741436263</v>
      </c>
      <c r="BJ180">
        <v>175</v>
      </c>
      <c r="BK180" s="160">
        <v>50161</v>
      </c>
      <c r="BL180" s="7">
        <f t="shared" si="177"/>
        <v>551004.98205699062</v>
      </c>
      <c r="BM180" s="7">
        <f t="shared" si="178"/>
        <v>4940.32062016694</v>
      </c>
      <c r="BN180" s="7">
        <f t="shared" si="179"/>
        <v>1611.332186905955</v>
      </c>
      <c r="BO180" s="65">
        <f t="shared" si="153"/>
        <v>3.5092216717691194E-2</v>
      </c>
      <c r="BP180" s="7">
        <f t="shared" si="154"/>
        <v>3328.9884332609849</v>
      </c>
      <c r="BQ180" s="65">
        <f t="shared" si="155"/>
        <v>7.2499999999999995E-2</v>
      </c>
      <c r="BR180" s="7">
        <f t="shared" si="180"/>
        <v>174806.35012991505</v>
      </c>
      <c r="BS180" s="7">
        <f t="shared" si="181"/>
        <v>689749.75839929911</v>
      </c>
      <c r="BT180" s="7">
        <f t="shared" si="156"/>
        <v>549393.64987008472</v>
      </c>
      <c r="BU180" s="7">
        <f t="shared" si="136"/>
        <v>864556.10852921417</v>
      </c>
      <c r="BW180">
        <v>175</v>
      </c>
      <c r="BX180" s="160">
        <v>50161</v>
      </c>
      <c r="BY180" s="7">
        <f t="shared" si="182"/>
        <v>545987.80066234607</v>
      </c>
      <c r="BZ180" s="7">
        <f t="shared" si="183"/>
        <v>4818.1206700876401</v>
      </c>
      <c r="CA180" s="7">
        <f t="shared" si="184"/>
        <v>1633.1918328906213</v>
      </c>
      <c r="CB180" s="65">
        <f t="shared" si="157"/>
        <v>3.5895128006362888E-2</v>
      </c>
      <c r="CC180" s="7">
        <f t="shared" si="158"/>
        <v>3184.9288371970188</v>
      </c>
      <c r="CD180" s="65">
        <f t="shared" si="185"/>
        <v>7.0000000000000007E-2</v>
      </c>
      <c r="CE180" s="7">
        <f t="shared" si="186"/>
        <v>179845.39117054522</v>
      </c>
      <c r="CF180" s="7">
        <f t="shared" si="187"/>
        <v>663325.72609479167</v>
      </c>
      <c r="CG180" s="7">
        <f t="shared" si="159"/>
        <v>544354.60882945545</v>
      </c>
      <c r="CH180" s="7">
        <f t="shared" si="137"/>
        <v>843171.11726533691</v>
      </c>
    </row>
    <row r="181" spans="10:86" x14ac:dyDescent="0.3">
      <c r="J181">
        <v>176</v>
      </c>
      <c r="K181" s="160">
        <v>50192</v>
      </c>
      <c r="L181" s="7">
        <f t="shared" si="160"/>
        <v>568577.49209405528</v>
      </c>
      <c r="M181" s="7">
        <f t="shared" si="138"/>
        <v>5440.6727465368012</v>
      </c>
      <c r="N181" s="7">
        <f t="shared" si="128"/>
        <v>1531.7024883901713</v>
      </c>
      <c r="O181" s="65">
        <f t="shared" si="139"/>
        <v>3.2327044450858294E-2</v>
      </c>
      <c r="P181" s="7">
        <f t="shared" si="129"/>
        <v>3908.9702581466299</v>
      </c>
      <c r="Q181" s="65">
        <f t="shared" si="130"/>
        <v>8.2500000000000004E-2</v>
      </c>
      <c r="R181" s="7">
        <f t="shared" si="140"/>
        <v>157154.21039433463</v>
      </c>
      <c r="S181" s="7">
        <f t="shared" si="161"/>
        <v>800404.19299614266</v>
      </c>
      <c r="T181" s="7">
        <f t="shared" si="131"/>
        <v>567045.78960566514</v>
      </c>
      <c r="U181" s="7">
        <f t="shared" si="132"/>
        <v>957558.4033904773</v>
      </c>
      <c r="W181">
        <v>176</v>
      </c>
      <c r="X181" s="160">
        <v>50192</v>
      </c>
      <c r="Y181" s="7">
        <f t="shared" si="162"/>
        <v>563928.37652445189</v>
      </c>
      <c r="Z181" s="7">
        <f t="shared" si="163"/>
        <v>5313.9230440344518</v>
      </c>
      <c r="AA181" s="7">
        <f t="shared" si="164"/>
        <v>1554.4005338714392</v>
      </c>
      <c r="AB181" s="65">
        <f t="shared" si="141"/>
        <v>3.3076552241290677E-2</v>
      </c>
      <c r="AC181" s="7">
        <f t="shared" si="142"/>
        <v>3759.5225101630126</v>
      </c>
      <c r="AD181" s="65">
        <f t="shared" si="143"/>
        <v>0.08</v>
      </c>
      <c r="AE181" s="7">
        <f t="shared" si="165"/>
        <v>161826.02400941958</v>
      </c>
      <c r="AF181" s="7">
        <f t="shared" si="166"/>
        <v>773424.43174064404</v>
      </c>
      <c r="AG181" s="7">
        <f t="shared" si="144"/>
        <v>562373.97599058039</v>
      </c>
      <c r="AH181" s="7">
        <f t="shared" si="133"/>
        <v>935250.45575006364</v>
      </c>
      <c r="AJ181">
        <v>176</v>
      </c>
      <c r="AK181" s="160">
        <v>50192</v>
      </c>
      <c r="AL181" s="7">
        <f t="shared" si="167"/>
        <v>559181.11069662846</v>
      </c>
      <c r="AM181" s="7">
        <f t="shared" si="168"/>
        <v>5188.2574823386012</v>
      </c>
      <c r="AN181" s="7">
        <f t="shared" si="169"/>
        <v>1576.8794757562091</v>
      </c>
      <c r="AO181" s="65">
        <f t="shared" si="145"/>
        <v>3.3839758438014421E-2</v>
      </c>
      <c r="AP181" s="7">
        <f t="shared" si="146"/>
        <v>3611.3780065823921</v>
      </c>
      <c r="AQ181" s="65">
        <f t="shared" si="147"/>
        <v>7.7499999999999999E-2</v>
      </c>
      <c r="AR181" s="7">
        <f t="shared" si="170"/>
        <v>166595.76877912809</v>
      </c>
      <c r="AS181" s="7">
        <f t="shared" si="171"/>
        <v>746537.54811246588</v>
      </c>
      <c r="AT181" s="7">
        <f t="shared" si="148"/>
        <v>557604.23122087226</v>
      </c>
      <c r="AU181" s="7">
        <f t="shared" si="134"/>
        <v>913133.31689159398</v>
      </c>
      <c r="AW181">
        <v>176</v>
      </c>
      <c r="AX181" s="160">
        <v>50192</v>
      </c>
      <c r="AY181" s="7">
        <f t="shared" si="172"/>
        <v>554336.03620168124</v>
      </c>
      <c r="AZ181" s="7">
        <f t="shared" si="173"/>
        <v>5063.7114709392154</v>
      </c>
      <c r="BA181" s="7">
        <f t="shared" si="174"/>
        <v>1599.1112446787079</v>
      </c>
      <c r="BB181" s="65">
        <f t="shared" si="149"/>
        <v>3.4616791409828061E-2</v>
      </c>
      <c r="BC181" s="7">
        <f t="shared" si="150"/>
        <v>3464.6002262605075</v>
      </c>
      <c r="BD181" s="65">
        <f t="shared" si="151"/>
        <v>7.4999999999999997E-2</v>
      </c>
      <c r="BE181" s="7">
        <f t="shared" si="175"/>
        <v>171463.0750429981</v>
      </c>
      <c r="BF181" s="7">
        <f t="shared" si="176"/>
        <v>719750.14384230378</v>
      </c>
      <c r="BG181" s="7">
        <f t="shared" si="152"/>
        <v>552736.92495700251</v>
      </c>
      <c r="BH181" s="7">
        <f t="shared" si="135"/>
        <v>891213.21888530185</v>
      </c>
      <c r="BJ181">
        <v>176</v>
      </c>
      <c r="BK181" s="160">
        <v>50192</v>
      </c>
      <c r="BL181" s="7">
        <f t="shared" si="177"/>
        <v>549393.64987008472</v>
      </c>
      <c r="BM181" s="7">
        <f t="shared" si="178"/>
        <v>4940.32062016694</v>
      </c>
      <c r="BN181" s="7">
        <f t="shared" si="179"/>
        <v>1621.0673188685114</v>
      </c>
      <c r="BO181" s="65">
        <f t="shared" si="153"/>
        <v>3.5407776975620572E-2</v>
      </c>
      <c r="BP181" s="7">
        <f t="shared" si="154"/>
        <v>3319.2533012984286</v>
      </c>
      <c r="BQ181" s="65">
        <f t="shared" si="155"/>
        <v>7.2499999999999995E-2</v>
      </c>
      <c r="BR181" s="7">
        <f t="shared" si="180"/>
        <v>176427.41744878356</v>
      </c>
      <c r="BS181" s="7">
        <f t="shared" si="181"/>
        <v>693069.01170059759</v>
      </c>
      <c r="BT181" s="7">
        <f t="shared" si="156"/>
        <v>547772.58255121624</v>
      </c>
      <c r="BU181" s="7">
        <f t="shared" si="136"/>
        <v>869496.42914938112</v>
      </c>
      <c r="BW181">
        <v>176</v>
      </c>
      <c r="BX181" s="160">
        <v>50192</v>
      </c>
      <c r="BY181" s="7">
        <f t="shared" si="182"/>
        <v>544354.60882945545</v>
      </c>
      <c r="BZ181" s="7">
        <f t="shared" si="183"/>
        <v>4818.1206700876401</v>
      </c>
      <c r="CA181" s="7">
        <f t="shared" si="184"/>
        <v>1642.7187852491497</v>
      </c>
      <c r="CB181" s="65">
        <f t="shared" si="157"/>
        <v>3.6212838291896782E-2</v>
      </c>
      <c r="CC181" s="7">
        <f t="shared" si="158"/>
        <v>3175.4018848384903</v>
      </c>
      <c r="CD181" s="65">
        <f t="shared" si="185"/>
        <v>7.0000000000000007E-2</v>
      </c>
      <c r="CE181" s="7">
        <f t="shared" si="186"/>
        <v>181488.10995579438</v>
      </c>
      <c r="CF181" s="7">
        <f t="shared" si="187"/>
        <v>666501.12797963014</v>
      </c>
      <c r="CG181" s="7">
        <f t="shared" si="159"/>
        <v>542711.89004420629</v>
      </c>
      <c r="CH181" s="7">
        <f t="shared" si="137"/>
        <v>847989.23793542455</v>
      </c>
    </row>
    <row r="182" spans="10:86" x14ac:dyDescent="0.3">
      <c r="J182">
        <v>177</v>
      </c>
      <c r="K182" s="160">
        <v>50222</v>
      </c>
      <c r="L182" s="7">
        <f t="shared" si="160"/>
        <v>567045.78960566514</v>
      </c>
      <c r="M182" s="7">
        <f t="shared" si="138"/>
        <v>5440.6727465368012</v>
      </c>
      <c r="N182" s="7">
        <f t="shared" si="128"/>
        <v>1542.2329429978536</v>
      </c>
      <c r="O182" s="65">
        <f t="shared" si="139"/>
        <v>3.2637214939633417E-2</v>
      </c>
      <c r="P182" s="7">
        <f t="shared" si="129"/>
        <v>3898.4398035389477</v>
      </c>
      <c r="Q182" s="65">
        <f t="shared" si="130"/>
        <v>8.2500000000000004E-2</v>
      </c>
      <c r="R182" s="7">
        <f t="shared" si="140"/>
        <v>158696.44333733249</v>
      </c>
      <c r="S182" s="7">
        <f t="shared" si="161"/>
        <v>804302.63279968163</v>
      </c>
      <c r="T182" s="7">
        <f t="shared" si="131"/>
        <v>565503.55666266731</v>
      </c>
      <c r="U182" s="7">
        <f t="shared" si="132"/>
        <v>962999.07613701408</v>
      </c>
      <c r="W182">
        <v>177</v>
      </c>
      <c r="X182" s="160">
        <v>50222</v>
      </c>
      <c r="Y182" s="7">
        <f t="shared" si="162"/>
        <v>562373.97599058039</v>
      </c>
      <c r="Z182" s="7">
        <f t="shared" si="163"/>
        <v>5313.9230440344518</v>
      </c>
      <c r="AA182" s="7">
        <f t="shared" si="164"/>
        <v>1564.7632040972489</v>
      </c>
      <c r="AB182" s="65">
        <f t="shared" si="141"/>
        <v>3.3389095603317001E-2</v>
      </c>
      <c r="AC182" s="7">
        <f t="shared" si="142"/>
        <v>3749.1598399372028</v>
      </c>
      <c r="AD182" s="65">
        <f t="shared" si="143"/>
        <v>0.08</v>
      </c>
      <c r="AE182" s="7">
        <f t="shared" si="165"/>
        <v>163390.78721351683</v>
      </c>
      <c r="AF182" s="7">
        <f t="shared" si="166"/>
        <v>777173.59158058127</v>
      </c>
      <c r="AG182" s="7">
        <f t="shared" si="144"/>
        <v>560809.21278648311</v>
      </c>
      <c r="AH182" s="7">
        <f t="shared" si="133"/>
        <v>940564.37879409804</v>
      </c>
      <c r="AJ182">
        <v>177</v>
      </c>
      <c r="AK182" s="160">
        <v>50222</v>
      </c>
      <c r="AL182" s="7">
        <f t="shared" si="167"/>
        <v>557604.23122087226</v>
      </c>
      <c r="AM182" s="7">
        <f t="shared" si="168"/>
        <v>5188.2574823386012</v>
      </c>
      <c r="AN182" s="7">
        <f t="shared" si="169"/>
        <v>1587.0634890371348</v>
      </c>
      <c r="AO182" s="65">
        <f t="shared" si="145"/>
        <v>3.4154622225063082E-2</v>
      </c>
      <c r="AP182" s="7">
        <f t="shared" si="146"/>
        <v>3601.1939933014664</v>
      </c>
      <c r="AQ182" s="65">
        <f t="shared" si="147"/>
        <v>7.7499999999999999E-2</v>
      </c>
      <c r="AR182" s="7">
        <f t="shared" si="170"/>
        <v>168182.83226816522</v>
      </c>
      <c r="AS182" s="7">
        <f t="shared" si="171"/>
        <v>750138.74210576736</v>
      </c>
      <c r="AT182" s="7">
        <f t="shared" si="148"/>
        <v>556017.16773183516</v>
      </c>
      <c r="AU182" s="7">
        <f t="shared" si="134"/>
        <v>918321.57437393256</v>
      </c>
      <c r="AW182">
        <v>177</v>
      </c>
      <c r="AX182" s="160">
        <v>50222</v>
      </c>
      <c r="AY182" s="7">
        <f t="shared" si="172"/>
        <v>552736.92495700251</v>
      </c>
      <c r="AZ182" s="7">
        <f t="shared" si="173"/>
        <v>5063.7114709392154</v>
      </c>
      <c r="BA182" s="7">
        <f t="shared" si="174"/>
        <v>1609.1056899579498</v>
      </c>
      <c r="BB182" s="65">
        <f t="shared" si="149"/>
        <v>3.4933921378597008E-2</v>
      </c>
      <c r="BC182" s="7">
        <f t="shared" si="150"/>
        <v>3454.6057809812655</v>
      </c>
      <c r="BD182" s="65">
        <f t="shared" si="151"/>
        <v>7.4999999999999997E-2</v>
      </c>
      <c r="BE182" s="7">
        <f t="shared" si="175"/>
        <v>173072.18073295604</v>
      </c>
      <c r="BF182" s="7">
        <f t="shared" si="176"/>
        <v>723204.74962328502</v>
      </c>
      <c r="BG182" s="7">
        <f t="shared" si="152"/>
        <v>551127.81926704454</v>
      </c>
      <c r="BH182" s="7">
        <f t="shared" si="135"/>
        <v>896276.93035624106</v>
      </c>
      <c r="BJ182">
        <v>177</v>
      </c>
      <c r="BK182" s="160">
        <v>50222</v>
      </c>
      <c r="BL182" s="7">
        <f t="shared" si="177"/>
        <v>547772.58255121624</v>
      </c>
      <c r="BM182" s="7">
        <f t="shared" si="178"/>
        <v>4940.32062016694</v>
      </c>
      <c r="BN182" s="7">
        <f t="shared" si="179"/>
        <v>1630.8612672533418</v>
      </c>
      <c r="BO182" s="65">
        <f t="shared" si="153"/>
        <v>3.5727117111069157E-2</v>
      </c>
      <c r="BP182" s="7">
        <f t="shared" si="154"/>
        <v>3309.4593529135982</v>
      </c>
      <c r="BQ182" s="65">
        <f t="shared" si="155"/>
        <v>7.2499999999999995E-2</v>
      </c>
      <c r="BR182" s="7">
        <f t="shared" si="180"/>
        <v>178058.2787160369</v>
      </c>
      <c r="BS182" s="7">
        <f t="shared" si="181"/>
        <v>696378.47105351114</v>
      </c>
      <c r="BT182" s="7">
        <f t="shared" si="156"/>
        <v>546141.72128396295</v>
      </c>
      <c r="BU182" s="7">
        <f t="shared" si="136"/>
        <v>874436.74976954807</v>
      </c>
      <c r="BW182">
        <v>177</v>
      </c>
      <c r="BX182" s="160">
        <v>50222</v>
      </c>
      <c r="BY182" s="7">
        <f t="shared" si="182"/>
        <v>542711.89004420629</v>
      </c>
      <c r="BZ182" s="7">
        <f t="shared" si="183"/>
        <v>4818.1206700876401</v>
      </c>
      <c r="CA182" s="7">
        <f t="shared" si="184"/>
        <v>1652.3013114964365</v>
      </c>
      <c r="CB182" s="65">
        <f t="shared" si="157"/>
        <v>3.6534330833146458E-2</v>
      </c>
      <c r="CC182" s="7">
        <f t="shared" si="158"/>
        <v>3165.8193585912036</v>
      </c>
      <c r="CD182" s="65">
        <f t="shared" si="185"/>
        <v>7.0000000000000007E-2</v>
      </c>
      <c r="CE182" s="7">
        <f t="shared" si="186"/>
        <v>183140.41126729082</v>
      </c>
      <c r="CF182" s="7">
        <f t="shared" si="187"/>
        <v>669666.94733822136</v>
      </c>
      <c r="CG182" s="7">
        <f t="shared" si="159"/>
        <v>541059.58873270988</v>
      </c>
      <c r="CH182" s="7">
        <f t="shared" si="137"/>
        <v>852807.35860551219</v>
      </c>
    </row>
    <row r="183" spans="10:86" x14ac:dyDescent="0.3">
      <c r="J183">
        <v>178</v>
      </c>
      <c r="K183" s="160">
        <v>50253</v>
      </c>
      <c r="L183" s="7">
        <f t="shared" si="160"/>
        <v>565503.55666266731</v>
      </c>
      <c r="M183" s="7">
        <f t="shared" si="138"/>
        <v>5440.6727465368012</v>
      </c>
      <c r="N183" s="7">
        <f t="shared" si="128"/>
        <v>1552.8357944809636</v>
      </c>
      <c r="O183" s="65">
        <f t="shared" si="139"/>
        <v>3.2951215450775825E-2</v>
      </c>
      <c r="P183" s="7">
        <f t="shared" si="129"/>
        <v>3887.8369520558376</v>
      </c>
      <c r="Q183" s="65">
        <f t="shared" si="130"/>
        <v>8.2500000000000004E-2</v>
      </c>
      <c r="R183" s="7">
        <f t="shared" si="140"/>
        <v>160249.27913181344</v>
      </c>
      <c r="S183" s="7">
        <f t="shared" si="161"/>
        <v>808190.46975173743</v>
      </c>
      <c r="T183" s="7">
        <f t="shared" si="131"/>
        <v>563950.72086818633</v>
      </c>
      <c r="U183" s="7">
        <f t="shared" si="132"/>
        <v>968439.74888355087</v>
      </c>
      <c r="W183">
        <v>178</v>
      </c>
      <c r="X183" s="160">
        <v>50253</v>
      </c>
      <c r="Y183" s="7">
        <f t="shared" si="162"/>
        <v>560809.21278648311</v>
      </c>
      <c r="Z183" s="7">
        <f t="shared" si="163"/>
        <v>5313.9230440344518</v>
      </c>
      <c r="AA183" s="7">
        <f t="shared" si="164"/>
        <v>1575.1949587912309</v>
      </c>
      <c r="AB183" s="65">
        <f t="shared" si="141"/>
        <v>3.3705472511007875E-2</v>
      </c>
      <c r="AC183" s="7">
        <f t="shared" si="142"/>
        <v>3738.7280852432209</v>
      </c>
      <c r="AD183" s="65">
        <f t="shared" si="143"/>
        <v>0.08</v>
      </c>
      <c r="AE183" s="7">
        <f t="shared" si="165"/>
        <v>164965.98217230805</v>
      </c>
      <c r="AF183" s="7">
        <f t="shared" si="166"/>
        <v>780912.31966582453</v>
      </c>
      <c r="AG183" s="7">
        <f t="shared" si="144"/>
        <v>559234.01782769186</v>
      </c>
      <c r="AH183" s="7">
        <f t="shared" si="133"/>
        <v>945878.30183813255</v>
      </c>
      <c r="AJ183">
        <v>178</v>
      </c>
      <c r="AK183" s="160">
        <v>50253</v>
      </c>
      <c r="AL183" s="7">
        <f t="shared" si="167"/>
        <v>556017.16773183516</v>
      </c>
      <c r="AM183" s="7">
        <f t="shared" si="168"/>
        <v>5188.2574823386012</v>
      </c>
      <c r="AN183" s="7">
        <f t="shared" si="169"/>
        <v>1597.3132740704991</v>
      </c>
      <c r="AO183" s="65">
        <f t="shared" si="145"/>
        <v>3.4473322769937427E-2</v>
      </c>
      <c r="AP183" s="7">
        <f t="shared" si="146"/>
        <v>3590.9442082681021</v>
      </c>
      <c r="AQ183" s="65">
        <f t="shared" si="147"/>
        <v>7.7499999999999999E-2</v>
      </c>
      <c r="AR183" s="7">
        <f t="shared" si="170"/>
        <v>169780.14554223572</v>
      </c>
      <c r="AS183" s="7">
        <f t="shared" si="171"/>
        <v>753729.68631403544</v>
      </c>
      <c r="AT183" s="7">
        <f t="shared" si="148"/>
        <v>554419.85445776465</v>
      </c>
      <c r="AU183" s="7">
        <f t="shared" si="134"/>
        <v>923509.83185627114</v>
      </c>
      <c r="AW183">
        <v>178</v>
      </c>
      <c r="AX183" s="160">
        <v>50253</v>
      </c>
      <c r="AY183" s="7">
        <f t="shared" si="172"/>
        <v>551127.81926704454</v>
      </c>
      <c r="AZ183" s="7">
        <f t="shared" si="173"/>
        <v>5063.7114709392154</v>
      </c>
      <c r="BA183" s="7">
        <f t="shared" si="174"/>
        <v>1619.1626005201874</v>
      </c>
      <c r="BB183" s="65">
        <f t="shared" si="149"/>
        <v>3.5254891019804648E-2</v>
      </c>
      <c r="BC183" s="7">
        <f t="shared" si="150"/>
        <v>3444.5488704190279</v>
      </c>
      <c r="BD183" s="65">
        <f t="shared" si="151"/>
        <v>7.4999999999999997E-2</v>
      </c>
      <c r="BE183" s="7">
        <f t="shared" si="175"/>
        <v>174691.34333347622</v>
      </c>
      <c r="BF183" s="7">
        <f t="shared" si="176"/>
        <v>726649.29849370406</v>
      </c>
      <c r="BG183" s="7">
        <f t="shared" si="152"/>
        <v>549508.65666652436</v>
      </c>
      <c r="BH183" s="7">
        <f t="shared" si="135"/>
        <v>901340.64182718028</v>
      </c>
      <c r="BJ183">
        <v>178</v>
      </c>
      <c r="BK183" s="160">
        <v>50253</v>
      </c>
      <c r="BL183" s="7">
        <f t="shared" si="177"/>
        <v>546141.72128396295</v>
      </c>
      <c r="BM183" s="7">
        <f t="shared" si="178"/>
        <v>4940.32062016694</v>
      </c>
      <c r="BN183" s="7">
        <f t="shared" si="179"/>
        <v>1640.7143874096637</v>
      </c>
      <c r="BO183" s="65">
        <f t="shared" si="153"/>
        <v>3.6050299549773852E-2</v>
      </c>
      <c r="BP183" s="7">
        <f t="shared" si="154"/>
        <v>3299.6062327572763</v>
      </c>
      <c r="BQ183" s="65">
        <f t="shared" si="155"/>
        <v>7.2499999999999995E-2</v>
      </c>
      <c r="BR183" s="7">
        <f t="shared" si="180"/>
        <v>179698.99310344656</v>
      </c>
      <c r="BS183" s="7">
        <f t="shared" si="181"/>
        <v>699678.07728626847</v>
      </c>
      <c r="BT183" s="7">
        <f t="shared" si="156"/>
        <v>544501.00689655333</v>
      </c>
      <c r="BU183" s="7">
        <f t="shared" si="136"/>
        <v>879377.07038971502</v>
      </c>
      <c r="BW183">
        <v>178</v>
      </c>
      <c r="BX183" s="160">
        <v>50253</v>
      </c>
      <c r="BY183" s="7">
        <f t="shared" si="182"/>
        <v>541059.58873270988</v>
      </c>
      <c r="BZ183" s="7">
        <f t="shared" si="183"/>
        <v>4818.1206700876401</v>
      </c>
      <c r="CA183" s="7">
        <f t="shared" si="184"/>
        <v>1661.9397358134988</v>
      </c>
      <c r="CB183" s="65">
        <f t="shared" si="157"/>
        <v>3.6859668038549835E-2</v>
      </c>
      <c r="CC183" s="7">
        <f t="shared" si="158"/>
        <v>3156.1809342741412</v>
      </c>
      <c r="CD183" s="65">
        <f t="shared" si="185"/>
        <v>7.0000000000000007E-2</v>
      </c>
      <c r="CE183" s="7">
        <f t="shared" si="186"/>
        <v>184802.35100310433</v>
      </c>
      <c r="CF183" s="7">
        <f t="shared" si="187"/>
        <v>672823.12827249547</v>
      </c>
      <c r="CG183" s="7">
        <f t="shared" si="159"/>
        <v>539397.64899689634</v>
      </c>
      <c r="CH183" s="7">
        <f t="shared" si="137"/>
        <v>857625.47927559982</v>
      </c>
    </row>
    <row r="184" spans="10:86" x14ac:dyDescent="0.3">
      <c r="J184">
        <v>179</v>
      </c>
      <c r="K184" s="160">
        <v>50284</v>
      </c>
      <c r="L184" s="7">
        <f t="shared" si="160"/>
        <v>563950.72086818633</v>
      </c>
      <c r="M184" s="7">
        <f t="shared" si="138"/>
        <v>5440.6727465368012</v>
      </c>
      <c r="N184" s="7">
        <f t="shared" si="128"/>
        <v>1563.5115405680203</v>
      </c>
      <c r="O184" s="65">
        <f t="shared" si="139"/>
        <v>3.3269109857564254E-2</v>
      </c>
      <c r="P184" s="7">
        <f t="shared" si="129"/>
        <v>3877.1612059687809</v>
      </c>
      <c r="Q184" s="65">
        <f t="shared" si="130"/>
        <v>8.2500000000000004E-2</v>
      </c>
      <c r="R184" s="7">
        <f t="shared" si="140"/>
        <v>161812.79067238147</v>
      </c>
      <c r="S184" s="7">
        <f t="shared" si="161"/>
        <v>812067.63095770625</v>
      </c>
      <c r="T184" s="7">
        <f t="shared" si="131"/>
        <v>562387.20932761836</v>
      </c>
      <c r="U184" s="7">
        <f t="shared" si="132"/>
        <v>973880.42163008777</v>
      </c>
      <c r="W184">
        <v>179</v>
      </c>
      <c r="X184" s="160">
        <v>50284</v>
      </c>
      <c r="Y184" s="7">
        <f t="shared" si="162"/>
        <v>559234.01782769186</v>
      </c>
      <c r="Z184" s="7">
        <f t="shared" si="163"/>
        <v>5313.9230440344518</v>
      </c>
      <c r="AA184" s="7">
        <f t="shared" si="164"/>
        <v>1585.6962585165056</v>
      </c>
      <c r="AB184" s="65">
        <f t="shared" si="141"/>
        <v>3.4025746817249194E-2</v>
      </c>
      <c r="AC184" s="7">
        <f t="shared" si="142"/>
        <v>3728.2267855179462</v>
      </c>
      <c r="AD184" s="65">
        <f t="shared" si="143"/>
        <v>0.08</v>
      </c>
      <c r="AE184" s="7">
        <f t="shared" si="165"/>
        <v>166551.67843082457</v>
      </c>
      <c r="AF184" s="7">
        <f t="shared" si="166"/>
        <v>784640.54645134252</v>
      </c>
      <c r="AG184" s="7">
        <f t="shared" si="144"/>
        <v>557648.32156917534</v>
      </c>
      <c r="AH184" s="7">
        <f t="shared" si="133"/>
        <v>951192.22488216707</v>
      </c>
      <c r="AJ184">
        <v>179</v>
      </c>
      <c r="AK184" s="160">
        <v>50284</v>
      </c>
      <c r="AL184" s="7">
        <f t="shared" si="167"/>
        <v>554419.85445776465</v>
      </c>
      <c r="AM184" s="7">
        <f t="shared" si="168"/>
        <v>5188.2574823386012</v>
      </c>
      <c r="AN184" s="7">
        <f t="shared" si="169"/>
        <v>1607.6292556322046</v>
      </c>
      <c r="AO184" s="65">
        <f t="shared" si="145"/>
        <v>3.4795923905816893E-2</v>
      </c>
      <c r="AP184" s="7">
        <f t="shared" si="146"/>
        <v>3580.6282267063966</v>
      </c>
      <c r="AQ184" s="65">
        <f t="shared" si="147"/>
        <v>7.7499999999999999E-2</v>
      </c>
      <c r="AR184" s="7">
        <f t="shared" si="170"/>
        <v>171387.77479786793</v>
      </c>
      <c r="AS184" s="7">
        <f t="shared" si="171"/>
        <v>757310.31454074185</v>
      </c>
      <c r="AT184" s="7">
        <f t="shared" si="148"/>
        <v>552812.22520213248</v>
      </c>
      <c r="AU184" s="7">
        <f t="shared" si="134"/>
        <v>928698.08933860972</v>
      </c>
      <c r="AW184">
        <v>179</v>
      </c>
      <c r="AX184" s="160">
        <v>50284</v>
      </c>
      <c r="AY184" s="7">
        <f t="shared" si="172"/>
        <v>549508.65666652436</v>
      </c>
      <c r="AZ184" s="7">
        <f t="shared" si="173"/>
        <v>5063.7114709392154</v>
      </c>
      <c r="BA184" s="7">
        <f t="shared" si="174"/>
        <v>1629.2823667734383</v>
      </c>
      <c r="BB184" s="65">
        <f t="shared" si="149"/>
        <v>3.5579764147639706E-2</v>
      </c>
      <c r="BC184" s="7">
        <f t="shared" si="150"/>
        <v>3434.4291041657771</v>
      </c>
      <c r="BD184" s="65">
        <f t="shared" si="151"/>
        <v>7.4999999999999997E-2</v>
      </c>
      <c r="BE184" s="7">
        <f t="shared" si="175"/>
        <v>176320.62570024966</v>
      </c>
      <c r="BF184" s="7">
        <f t="shared" si="176"/>
        <v>730083.72759786982</v>
      </c>
      <c r="BG184" s="7">
        <f t="shared" si="152"/>
        <v>547879.3742997509</v>
      </c>
      <c r="BH184" s="7">
        <f t="shared" si="135"/>
        <v>906404.3532981195</v>
      </c>
      <c r="BJ184">
        <v>179</v>
      </c>
      <c r="BK184" s="160">
        <v>50284</v>
      </c>
      <c r="BL184" s="7">
        <f t="shared" si="177"/>
        <v>544501.00689655333</v>
      </c>
      <c r="BM184" s="7">
        <f t="shared" si="178"/>
        <v>4940.32062016694</v>
      </c>
      <c r="BN184" s="7">
        <f t="shared" si="179"/>
        <v>1650.6270368335972</v>
      </c>
      <c r="BO184" s="65">
        <f t="shared" si="153"/>
        <v>3.6377388087670305E-2</v>
      </c>
      <c r="BP184" s="7">
        <f t="shared" si="154"/>
        <v>3289.6935833333428</v>
      </c>
      <c r="BQ184" s="65">
        <f t="shared" si="155"/>
        <v>7.2499999999999995E-2</v>
      </c>
      <c r="BR184" s="7">
        <f t="shared" si="180"/>
        <v>181349.62014028017</v>
      </c>
      <c r="BS184" s="7">
        <f t="shared" si="181"/>
        <v>702967.77086960187</v>
      </c>
      <c r="BT184" s="7">
        <f t="shared" si="156"/>
        <v>542850.37985971977</v>
      </c>
      <c r="BU184" s="7">
        <f t="shared" si="136"/>
        <v>884317.39100988209</v>
      </c>
      <c r="BW184">
        <v>179</v>
      </c>
      <c r="BX184" s="160">
        <v>50284</v>
      </c>
      <c r="BY184" s="7">
        <f t="shared" si="182"/>
        <v>539397.64899689634</v>
      </c>
      <c r="BZ184" s="7">
        <f t="shared" si="183"/>
        <v>4818.1206700876401</v>
      </c>
      <c r="CA184" s="7">
        <f t="shared" si="184"/>
        <v>1671.6343842724114</v>
      </c>
      <c r="CB184" s="65">
        <f t="shared" si="157"/>
        <v>3.7188913686541411E-2</v>
      </c>
      <c r="CC184" s="7">
        <f t="shared" si="158"/>
        <v>3146.4862858152287</v>
      </c>
      <c r="CD184" s="65">
        <f t="shared" si="185"/>
        <v>7.0000000000000007E-2</v>
      </c>
      <c r="CE184" s="7">
        <f t="shared" si="186"/>
        <v>186473.98538737674</v>
      </c>
      <c r="CF184" s="7">
        <f t="shared" si="187"/>
        <v>675969.61455831071</v>
      </c>
      <c r="CG184" s="7">
        <f t="shared" si="159"/>
        <v>537726.01461262396</v>
      </c>
      <c r="CH184" s="7">
        <f t="shared" si="137"/>
        <v>862443.59994568746</v>
      </c>
    </row>
    <row r="185" spans="10:86" x14ac:dyDescent="0.3">
      <c r="J185">
        <v>180</v>
      </c>
      <c r="K185" s="160">
        <v>50314</v>
      </c>
      <c r="L185" s="7">
        <f t="shared" si="160"/>
        <v>562387.20932761836</v>
      </c>
      <c r="M185" s="7">
        <f t="shared" si="138"/>
        <v>5440.6727465368012</v>
      </c>
      <c r="N185" s="7">
        <f t="shared" si="128"/>
        <v>1574.260682409425</v>
      </c>
      <c r="O185" s="65">
        <f t="shared" si="139"/>
        <v>3.3590963442250134E-2</v>
      </c>
      <c r="P185" s="7">
        <f t="shared" si="129"/>
        <v>3866.4120641273762</v>
      </c>
      <c r="Q185" s="65">
        <f t="shared" si="130"/>
        <v>8.2500000000000004E-2</v>
      </c>
      <c r="R185" s="7">
        <f t="shared" si="140"/>
        <v>163387.05135479089</v>
      </c>
      <c r="S185" s="7">
        <f t="shared" si="161"/>
        <v>815934.04302183364</v>
      </c>
      <c r="T185" s="7">
        <f t="shared" si="131"/>
        <v>560812.94864520896</v>
      </c>
      <c r="U185" s="7">
        <f t="shared" si="132"/>
        <v>979321.09437662456</v>
      </c>
      <c r="W185">
        <v>180</v>
      </c>
      <c r="X185" s="160">
        <v>50314</v>
      </c>
      <c r="Y185" s="7">
        <f t="shared" si="162"/>
        <v>557648.32156917534</v>
      </c>
      <c r="Z185" s="7">
        <f t="shared" si="163"/>
        <v>5313.9230440344518</v>
      </c>
      <c r="AA185" s="7">
        <f t="shared" si="164"/>
        <v>1596.2675669066161</v>
      </c>
      <c r="AB185" s="65">
        <f t="shared" si="141"/>
        <v>3.4349983783647453E-2</v>
      </c>
      <c r="AC185" s="7">
        <f t="shared" si="142"/>
        <v>3717.6554771278356</v>
      </c>
      <c r="AD185" s="65">
        <f t="shared" si="143"/>
        <v>0.08</v>
      </c>
      <c r="AE185" s="7">
        <f t="shared" si="165"/>
        <v>168147.94599773118</v>
      </c>
      <c r="AF185" s="7">
        <f t="shared" si="166"/>
        <v>788358.2019284704</v>
      </c>
      <c r="AG185" s="7">
        <f t="shared" si="144"/>
        <v>556052.05400226871</v>
      </c>
      <c r="AH185" s="7">
        <f t="shared" si="133"/>
        <v>956506.14792620158</v>
      </c>
      <c r="AJ185">
        <v>180</v>
      </c>
      <c r="AK185" s="160">
        <v>50314</v>
      </c>
      <c r="AL185" s="7">
        <f t="shared" si="167"/>
        <v>552812.22520213248</v>
      </c>
      <c r="AM185" s="7">
        <f t="shared" si="168"/>
        <v>5188.2574823386012</v>
      </c>
      <c r="AN185" s="7">
        <f t="shared" si="169"/>
        <v>1618.0118612414958</v>
      </c>
      <c r="AO185" s="65">
        <f t="shared" si="145"/>
        <v>3.5122490874362547E-2</v>
      </c>
      <c r="AP185" s="7">
        <f t="shared" si="146"/>
        <v>3570.2456210971054</v>
      </c>
      <c r="AQ185" s="65">
        <f t="shared" si="147"/>
        <v>7.7499999999999999E-2</v>
      </c>
      <c r="AR185" s="7">
        <f t="shared" si="170"/>
        <v>173005.78665910944</v>
      </c>
      <c r="AS185" s="7">
        <f t="shared" si="171"/>
        <v>760880.56016183901</v>
      </c>
      <c r="AT185" s="7">
        <f t="shared" si="148"/>
        <v>551194.21334089094</v>
      </c>
      <c r="AU185" s="7">
        <f t="shared" si="134"/>
        <v>933886.34682094841</v>
      </c>
      <c r="AW185">
        <v>180</v>
      </c>
      <c r="AX185" s="160">
        <v>50314</v>
      </c>
      <c r="AY185" s="7">
        <f t="shared" si="172"/>
        <v>547879.3742997509</v>
      </c>
      <c r="AZ185" s="7">
        <f t="shared" si="173"/>
        <v>5063.7114709392154</v>
      </c>
      <c r="BA185" s="7">
        <f t="shared" si="174"/>
        <v>1639.4653815657725</v>
      </c>
      <c r="BB185" s="65">
        <f t="shared" si="149"/>
        <v>3.5908605984545851E-2</v>
      </c>
      <c r="BC185" s="7">
        <f t="shared" si="150"/>
        <v>3424.2460893734428</v>
      </c>
      <c r="BD185" s="65">
        <f t="shared" si="151"/>
        <v>7.4999999999999997E-2</v>
      </c>
      <c r="BE185" s="7">
        <f t="shared" si="175"/>
        <v>177960.09108181542</v>
      </c>
      <c r="BF185" s="7">
        <f t="shared" si="176"/>
        <v>733507.9736872433</v>
      </c>
      <c r="BG185" s="7">
        <f t="shared" si="152"/>
        <v>546239.90891818516</v>
      </c>
      <c r="BH185" s="7">
        <f t="shared" si="135"/>
        <v>911468.06476905872</v>
      </c>
      <c r="BJ185">
        <v>180</v>
      </c>
      <c r="BK185" s="160">
        <v>50314</v>
      </c>
      <c r="BL185" s="7">
        <f t="shared" si="177"/>
        <v>542850.37985971977</v>
      </c>
      <c r="BM185" s="7">
        <f t="shared" si="178"/>
        <v>4940.32062016694</v>
      </c>
      <c r="BN185" s="7">
        <f t="shared" si="179"/>
        <v>1660.5995751811329</v>
      </c>
      <c r="BO185" s="65">
        <f t="shared" si="153"/>
        <v>3.6708447928733262E-2</v>
      </c>
      <c r="BP185" s="7">
        <f t="shared" si="154"/>
        <v>3279.7210449858071</v>
      </c>
      <c r="BQ185" s="65">
        <f t="shared" si="155"/>
        <v>7.2499999999999995E-2</v>
      </c>
      <c r="BR185" s="7">
        <f t="shared" si="180"/>
        <v>183010.21971546131</v>
      </c>
      <c r="BS185" s="7">
        <f t="shared" si="181"/>
        <v>706247.49191458768</v>
      </c>
      <c r="BT185" s="7">
        <f t="shared" si="156"/>
        <v>541189.78028453863</v>
      </c>
      <c r="BU185" s="7">
        <f t="shared" si="136"/>
        <v>889257.71163004893</v>
      </c>
      <c r="BW185">
        <v>180</v>
      </c>
      <c r="BX185" s="160">
        <v>50314</v>
      </c>
      <c r="BY185" s="7">
        <f t="shared" si="182"/>
        <v>537726.01461262396</v>
      </c>
      <c r="BZ185" s="7">
        <f t="shared" si="183"/>
        <v>4818.1206700876401</v>
      </c>
      <c r="CA185" s="7">
        <f t="shared" si="184"/>
        <v>1681.3855848473336</v>
      </c>
      <c r="CB185" s="65">
        <f t="shared" si="157"/>
        <v>3.7522132963388757E-2</v>
      </c>
      <c r="CC185" s="7">
        <f t="shared" si="158"/>
        <v>3136.7350852403065</v>
      </c>
      <c r="CD185" s="65">
        <f t="shared" si="185"/>
        <v>7.0000000000000007E-2</v>
      </c>
      <c r="CE185" s="7">
        <f t="shared" si="186"/>
        <v>188155.37097222407</v>
      </c>
      <c r="CF185" s="7">
        <f t="shared" si="187"/>
        <v>679106.34964355105</v>
      </c>
      <c r="CG185" s="7">
        <f t="shared" si="159"/>
        <v>536044.62902777665</v>
      </c>
      <c r="CH185" s="7">
        <f t="shared" si="137"/>
        <v>867261.72061577509</v>
      </c>
    </row>
    <row r="186" spans="10:86" x14ac:dyDescent="0.3">
      <c r="J186">
        <v>181</v>
      </c>
      <c r="K186" s="160">
        <v>50345</v>
      </c>
      <c r="L186" s="7">
        <f t="shared" si="160"/>
        <v>560812.94864520896</v>
      </c>
      <c r="M186" s="7">
        <f t="shared" si="138"/>
        <v>5440.6727465368012</v>
      </c>
      <c r="N186" s="7">
        <f t="shared" si="128"/>
        <v>1585.0837246009896</v>
      </c>
      <c r="O186" s="65">
        <f t="shared" si="139"/>
        <v>3.3916842935174926E-2</v>
      </c>
      <c r="P186" s="7">
        <f t="shared" si="129"/>
        <v>3855.5890219358116</v>
      </c>
      <c r="Q186" s="65">
        <f t="shared" si="130"/>
        <v>8.2500000000000004E-2</v>
      </c>
      <c r="R186" s="7">
        <f t="shared" si="140"/>
        <v>164972.13507939188</v>
      </c>
      <c r="S186" s="7">
        <f t="shared" si="161"/>
        <v>819789.63204376947</v>
      </c>
      <c r="T186" s="7">
        <f t="shared" si="131"/>
        <v>559227.864920608</v>
      </c>
      <c r="U186" s="7">
        <f t="shared" si="132"/>
        <v>984761.76712316135</v>
      </c>
      <c r="W186">
        <v>181</v>
      </c>
      <c r="X186" s="160">
        <v>50345</v>
      </c>
      <c r="Y186" s="7">
        <f t="shared" si="162"/>
        <v>556052.05400226871</v>
      </c>
      <c r="Z186" s="7">
        <f t="shared" si="163"/>
        <v>5313.9230440344518</v>
      </c>
      <c r="AA186" s="7">
        <f t="shared" si="164"/>
        <v>1606.9093506859936</v>
      </c>
      <c r="AB186" s="65">
        <f t="shared" si="141"/>
        <v>3.4678250119643025E-2</v>
      </c>
      <c r="AC186" s="7">
        <f t="shared" si="142"/>
        <v>3707.0136933484582</v>
      </c>
      <c r="AD186" s="65">
        <f t="shared" si="143"/>
        <v>0.08</v>
      </c>
      <c r="AE186" s="7">
        <f t="shared" si="165"/>
        <v>169754.85534841719</v>
      </c>
      <c r="AF186" s="7">
        <f t="shared" si="166"/>
        <v>792065.2156218189</v>
      </c>
      <c r="AG186" s="7">
        <f t="shared" si="144"/>
        <v>554445.1446515827</v>
      </c>
      <c r="AH186" s="7">
        <f t="shared" si="133"/>
        <v>961820.07097023609</v>
      </c>
      <c r="AJ186">
        <v>181</v>
      </c>
      <c r="AK186" s="160">
        <v>50345</v>
      </c>
      <c r="AL186" s="7">
        <f t="shared" si="167"/>
        <v>551194.21334089094</v>
      </c>
      <c r="AM186" s="7">
        <f t="shared" si="168"/>
        <v>5188.2574823386012</v>
      </c>
      <c r="AN186" s="7">
        <f t="shared" si="169"/>
        <v>1628.4615211786804</v>
      </c>
      <c r="AO186" s="65">
        <f t="shared" si="145"/>
        <v>3.5453090364826689E-2</v>
      </c>
      <c r="AP186" s="7">
        <f t="shared" si="146"/>
        <v>3559.7959611599208</v>
      </c>
      <c r="AQ186" s="65">
        <f t="shared" si="147"/>
        <v>7.7499999999999999E-2</v>
      </c>
      <c r="AR186" s="7">
        <f t="shared" si="170"/>
        <v>174634.24818028812</v>
      </c>
      <c r="AS186" s="7">
        <f t="shared" si="171"/>
        <v>764440.35612299887</v>
      </c>
      <c r="AT186" s="7">
        <f t="shared" si="148"/>
        <v>549565.75181971223</v>
      </c>
      <c r="AU186" s="7">
        <f t="shared" si="134"/>
        <v>939074.60430328699</v>
      </c>
      <c r="AW186">
        <v>181</v>
      </c>
      <c r="AX186" s="160">
        <v>50345</v>
      </c>
      <c r="AY186" s="7">
        <f t="shared" si="172"/>
        <v>546239.90891818516</v>
      </c>
      <c r="AZ186" s="7">
        <f t="shared" si="173"/>
        <v>5063.7114709392154</v>
      </c>
      <c r="BA186" s="7">
        <f t="shared" si="174"/>
        <v>1649.7120402005585</v>
      </c>
      <c r="BB186" s="65">
        <f t="shared" si="149"/>
        <v>3.624148320032726E-2</v>
      </c>
      <c r="BC186" s="7">
        <f t="shared" si="150"/>
        <v>3413.9994307386569</v>
      </c>
      <c r="BD186" s="65">
        <f t="shared" si="151"/>
        <v>7.4999999999999997E-2</v>
      </c>
      <c r="BE186" s="7">
        <f t="shared" si="175"/>
        <v>179609.80312201599</v>
      </c>
      <c r="BF186" s="7">
        <f t="shared" si="176"/>
        <v>736921.97311798192</v>
      </c>
      <c r="BG186" s="7">
        <f t="shared" si="152"/>
        <v>544590.19687798456</v>
      </c>
      <c r="BH186" s="7">
        <f t="shared" si="135"/>
        <v>916531.77623999794</v>
      </c>
      <c r="BJ186">
        <v>181</v>
      </c>
      <c r="BK186" s="160">
        <v>50345</v>
      </c>
      <c r="BL186" s="7">
        <f t="shared" si="177"/>
        <v>541189.78028453863</v>
      </c>
      <c r="BM186" s="7">
        <f t="shared" si="178"/>
        <v>4940.32062016694</v>
      </c>
      <c r="BN186" s="7">
        <f t="shared" si="179"/>
        <v>1670.6323642811858</v>
      </c>
      <c r="BO186" s="65">
        <f t="shared" si="153"/>
        <v>3.7043545724078364E-2</v>
      </c>
      <c r="BP186" s="7">
        <f t="shared" si="154"/>
        <v>3269.6882558857542</v>
      </c>
      <c r="BQ186" s="65">
        <f t="shared" si="155"/>
        <v>7.2499999999999995E-2</v>
      </c>
      <c r="BR186" s="7">
        <f t="shared" si="180"/>
        <v>184680.8520797425</v>
      </c>
      <c r="BS186" s="7">
        <f t="shared" si="181"/>
        <v>709517.18017047341</v>
      </c>
      <c r="BT186" s="7">
        <f t="shared" si="156"/>
        <v>539519.14792025741</v>
      </c>
      <c r="BU186" s="7">
        <f t="shared" si="136"/>
        <v>894198.03225021588</v>
      </c>
      <c r="BW186">
        <v>181</v>
      </c>
      <c r="BX186" s="160">
        <v>50345</v>
      </c>
      <c r="BY186" s="7">
        <f t="shared" si="182"/>
        <v>536044.62902777665</v>
      </c>
      <c r="BZ186" s="7">
        <f t="shared" si="183"/>
        <v>4818.1206700876401</v>
      </c>
      <c r="CA186" s="7">
        <f t="shared" si="184"/>
        <v>1691.1936674256094</v>
      </c>
      <c r="CB186" s="65">
        <f t="shared" si="157"/>
        <v>3.785939250229052E-2</v>
      </c>
      <c r="CC186" s="7">
        <f t="shared" si="158"/>
        <v>3126.9270026620306</v>
      </c>
      <c r="CD186" s="65">
        <f t="shared" si="185"/>
        <v>7.0000000000000007E-2</v>
      </c>
      <c r="CE186" s="7">
        <f t="shared" si="186"/>
        <v>189846.56463964967</v>
      </c>
      <c r="CF186" s="7">
        <f t="shared" si="187"/>
        <v>682233.27664621302</v>
      </c>
      <c r="CG186" s="7">
        <f t="shared" si="159"/>
        <v>534353.435360351</v>
      </c>
      <c r="CH186" s="7">
        <f t="shared" si="137"/>
        <v>872079.84128586273</v>
      </c>
    </row>
    <row r="187" spans="10:86" x14ac:dyDescent="0.3">
      <c r="J187">
        <v>182</v>
      </c>
      <c r="K187" s="160">
        <v>50375</v>
      </c>
      <c r="L187" s="7">
        <f t="shared" si="160"/>
        <v>559227.864920608</v>
      </c>
      <c r="M187" s="7">
        <f t="shared" si="138"/>
        <v>5440.6727465368012</v>
      </c>
      <c r="N187" s="7">
        <f t="shared" si="128"/>
        <v>1595.9811752076212</v>
      </c>
      <c r="O187" s="65">
        <f t="shared" si="139"/>
        <v>3.4246816555198616E-2</v>
      </c>
      <c r="P187" s="7">
        <f t="shared" si="129"/>
        <v>3844.6915713291801</v>
      </c>
      <c r="Q187" s="65">
        <f t="shared" si="130"/>
        <v>8.2500000000000004E-2</v>
      </c>
      <c r="R187" s="7">
        <f t="shared" si="140"/>
        <v>166568.1162545995</v>
      </c>
      <c r="S187" s="7">
        <f t="shared" si="161"/>
        <v>823634.3236150986</v>
      </c>
      <c r="T187" s="7">
        <f t="shared" si="131"/>
        <v>557631.88374540035</v>
      </c>
      <c r="U187" s="7">
        <f t="shared" si="132"/>
        <v>990202.43986969814</v>
      </c>
      <c r="W187">
        <v>182</v>
      </c>
      <c r="X187" s="160">
        <v>50375</v>
      </c>
      <c r="Y187" s="7">
        <f t="shared" si="162"/>
        <v>554445.1446515827</v>
      </c>
      <c r="Z187" s="7">
        <f t="shared" si="163"/>
        <v>5313.9230440344518</v>
      </c>
      <c r="AA187" s="7">
        <f t="shared" si="164"/>
        <v>1617.6220796905668</v>
      </c>
      <c r="AB187" s="65">
        <f t="shared" si="141"/>
        <v>3.5010614022934775E-2</v>
      </c>
      <c r="AC187" s="7">
        <f t="shared" si="142"/>
        <v>3696.300964343885</v>
      </c>
      <c r="AD187" s="65">
        <f t="shared" si="143"/>
        <v>0.08</v>
      </c>
      <c r="AE187" s="7">
        <f t="shared" si="165"/>
        <v>171372.47742810776</v>
      </c>
      <c r="AF187" s="7">
        <f t="shared" si="166"/>
        <v>795761.51658616273</v>
      </c>
      <c r="AG187" s="7">
        <f t="shared" si="144"/>
        <v>552827.52257189213</v>
      </c>
      <c r="AH187" s="7">
        <f t="shared" si="133"/>
        <v>967133.99401427049</v>
      </c>
      <c r="AJ187">
        <v>182</v>
      </c>
      <c r="AK187" s="160">
        <v>50375</v>
      </c>
      <c r="AL187" s="7">
        <f t="shared" si="167"/>
        <v>549565.75181971223</v>
      </c>
      <c r="AM187" s="7">
        <f t="shared" si="168"/>
        <v>5188.2574823386012</v>
      </c>
      <c r="AN187" s="7">
        <f t="shared" si="169"/>
        <v>1638.9786685029599</v>
      </c>
      <c r="AO187" s="65">
        <f t="shared" si="145"/>
        <v>3.5787790554473307E-2</v>
      </c>
      <c r="AP187" s="7">
        <f t="shared" si="146"/>
        <v>3549.2788138356414</v>
      </c>
      <c r="AQ187" s="65">
        <f t="shared" si="147"/>
        <v>7.7499999999999999E-2</v>
      </c>
      <c r="AR187" s="7">
        <f t="shared" si="170"/>
        <v>176273.22684879109</v>
      </c>
      <c r="AS187" s="7">
        <f t="shared" si="171"/>
        <v>767989.63493683457</v>
      </c>
      <c r="AT187" s="7">
        <f t="shared" si="148"/>
        <v>547926.77315120923</v>
      </c>
      <c r="AU187" s="7">
        <f t="shared" si="134"/>
        <v>944262.86178562569</v>
      </c>
      <c r="AW187">
        <v>182</v>
      </c>
      <c r="AX187" s="160">
        <v>50375</v>
      </c>
      <c r="AY187" s="7">
        <f t="shared" si="172"/>
        <v>544590.19687798456</v>
      </c>
      <c r="AZ187" s="7">
        <f t="shared" si="173"/>
        <v>5063.7114709392154</v>
      </c>
      <c r="BA187" s="7">
        <f t="shared" si="174"/>
        <v>1660.0227404518123</v>
      </c>
      <c r="BB187" s="65">
        <f t="shared" si="149"/>
        <v>3.6578463952565206E-2</v>
      </c>
      <c r="BC187" s="7">
        <f t="shared" si="150"/>
        <v>3403.6887304874031</v>
      </c>
      <c r="BD187" s="65">
        <f t="shared" si="151"/>
        <v>7.4999999999999997E-2</v>
      </c>
      <c r="BE187" s="7">
        <f t="shared" si="175"/>
        <v>181269.82586246781</v>
      </c>
      <c r="BF187" s="7">
        <f t="shared" si="176"/>
        <v>740325.66184846929</v>
      </c>
      <c r="BG187" s="7">
        <f t="shared" si="152"/>
        <v>542930.17413753271</v>
      </c>
      <c r="BH187" s="7">
        <f t="shared" si="135"/>
        <v>921595.48771093716</v>
      </c>
      <c r="BJ187">
        <v>182</v>
      </c>
      <c r="BK187" s="160">
        <v>50375</v>
      </c>
      <c r="BL187" s="7">
        <f t="shared" si="177"/>
        <v>539519.14792025741</v>
      </c>
      <c r="BM187" s="7">
        <f t="shared" si="178"/>
        <v>4940.32062016694</v>
      </c>
      <c r="BN187" s="7">
        <f t="shared" si="179"/>
        <v>1680.7257681487181</v>
      </c>
      <c r="BO187" s="65">
        <f t="shared" si="153"/>
        <v>3.7382749612374484E-2</v>
      </c>
      <c r="BP187" s="7">
        <f t="shared" si="154"/>
        <v>3259.5948520182219</v>
      </c>
      <c r="BQ187" s="65">
        <f t="shared" si="155"/>
        <v>7.2499999999999995E-2</v>
      </c>
      <c r="BR187" s="7">
        <f t="shared" si="180"/>
        <v>186361.57784789123</v>
      </c>
      <c r="BS187" s="7">
        <f t="shared" si="181"/>
        <v>712776.77502249158</v>
      </c>
      <c r="BT187" s="7">
        <f t="shared" si="156"/>
        <v>537838.42215210875</v>
      </c>
      <c r="BU187" s="7">
        <f t="shared" si="136"/>
        <v>899138.35287038283</v>
      </c>
      <c r="BW187">
        <v>182</v>
      </c>
      <c r="BX187" s="160">
        <v>50375</v>
      </c>
      <c r="BY187" s="7">
        <f t="shared" si="182"/>
        <v>534353.435360351</v>
      </c>
      <c r="BZ187" s="7">
        <f t="shared" si="183"/>
        <v>4818.1206700876401</v>
      </c>
      <c r="CA187" s="7">
        <f t="shared" si="184"/>
        <v>1701.0589638189258</v>
      </c>
      <c r="CB187" s="65">
        <f t="shared" si="157"/>
        <v>3.8200760423784737E-2</v>
      </c>
      <c r="CC187" s="7">
        <f t="shared" si="158"/>
        <v>3117.0617062687143</v>
      </c>
      <c r="CD187" s="65">
        <f t="shared" si="185"/>
        <v>7.0000000000000007E-2</v>
      </c>
      <c r="CE187" s="7">
        <f t="shared" si="186"/>
        <v>191547.62360346859</v>
      </c>
      <c r="CF187" s="7">
        <f t="shared" si="187"/>
        <v>685350.33835248172</v>
      </c>
      <c r="CG187" s="7">
        <f t="shared" si="159"/>
        <v>532652.37639653205</v>
      </c>
      <c r="CH187" s="7">
        <f t="shared" si="137"/>
        <v>876897.96195595036</v>
      </c>
    </row>
    <row r="188" spans="10:86" x14ac:dyDescent="0.3">
      <c r="J188">
        <v>183</v>
      </c>
      <c r="K188" s="160">
        <v>50406</v>
      </c>
      <c r="L188" s="7">
        <f t="shared" si="160"/>
        <v>557631.88374540035</v>
      </c>
      <c r="M188" s="7">
        <f t="shared" si="138"/>
        <v>5440.6727465368012</v>
      </c>
      <c r="N188" s="7">
        <f t="shared" si="128"/>
        <v>1606.9535457871739</v>
      </c>
      <c r="O188" s="65">
        <f t="shared" si="139"/>
        <v>3.4580954051491045E-2</v>
      </c>
      <c r="P188" s="7">
        <f t="shared" si="129"/>
        <v>3833.7192007496274</v>
      </c>
      <c r="Q188" s="65">
        <f t="shared" si="130"/>
        <v>8.2500000000000004E-2</v>
      </c>
      <c r="R188" s="7">
        <f t="shared" si="140"/>
        <v>168175.06980038667</v>
      </c>
      <c r="S188" s="7">
        <f t="shared" si="161"/>
        <v>827468.04281584825</v>
      </c>
      <c r="T188" s="7">
        <f t="shared" si="131"/>
        <v>556024.93019961321</v>
      </c>
      <c r="U188" s="7">
        <f t="shared" si="132"/>
        <v>995643.11261623492</v>
      </c>
      <c r="W188">
        <v>183</v>
      </c>
      <c r="X188" s="160">
        <v>50406</v>
      </c>
      <c r="Y188" s="7">
        <f t="shared" si="162"/>
        <v>552827.52257189213</v>
      </c>
      <c r="Z188" s="7">
        <f t="shared" si="163"/>
        <v>5313.9230440344518</v>
      </c>
      <c r="AA188" s="7">
        <f t="shared" si="164"/>
        <v>1628.4062268885041</v>
      </c>
      <c r="AB188" s="65">
        <f t="shared" si="141"/>
        <v>3.5347145221267209E-2</v>
      </c>
      <c r="AC188" s="7">
        <f t="shared" si="142"/>
        <v>3685.5168171459477</v>
      </c>
      <c r="AD188" s="65">
        <f t="shared" si="143"/>
        <v>0.08</v>
      </c>
      <c r="AE188" s="7">
        <f t="shared" si="165"/>
        <v>173000.88365499626</v>
      </c>
      <c r="AF188" s="7">
        <f t="shared" si="166"/>
        <v>799447.03340330871</v>
      </c>
      <c r="AG188" s="7">
        <f t="shared" si="144"/>
        <v>551199.1163450036</v>
      </c>
      <c r="AH188" s="7">
        <f t="shared" si="133"/>
        <v>972447.917058305</v>
      </c>
      <c r="AJ188">
        <v>183</v>
      </c>
      <c r="AK188" s="160">
        <v>50406</v>
      </c>
      <c r="AL188" s="7">
        <f t="shared" si="167"/>
        <v>547926.77315120923</v>
      </c>
      <c r="AM188" s="7">
        <f t="shared" si="168"/>
        <v>5188.2574823386012</v>
      </c>
      <c r="AN188" s="7">
        <f t="shared" si="169"/>
        <v>1649.563739070375</v>
      </c>
      <c r="AO188" s="65">
        <f t="shared" si="145"/>
        <v>3.6126661150361089E-2</v>
      </c>
      <c r="AP188" s="7">
        <f t="shared" si="146"/>
        <v>3538.6937432682262</v>
      </c>
      <c r="AQ188" s="65">
        <f t="shared" si="147"/>
        <v>7.7499999999999999E-2</v>
      </c>
      <c r="AR188" s="7">
        <f t="shared" si="170"/>
        <v>177922.79058786147</v>
      </c>
      <c r="AS188" s="7">
        <f t="shared" si="171"/>
        <v>771528.32868010283</v>
      </c>
      <c r="AT188" s="7">
        <f t="shared" si="148"/>
        <v>546277.20941213891</v>
      </c>
      <c r="AU188" s="7">
        <f t="shared" si="134"/>
        <v>949451.11926796427</v>
      </c>
      <c r="AW188">
        <v>183</v>
      </c>
      <c r="AX188" s="160">
        <v>50406</v>
      </c>
      <c r="AY188" s="7">
        <f t="shared" si="172"/>
        <v>542930.17413753271</v>
      </c>
      <c r="AZ188" s="7">
        <f t="shared" si="173"/>
        <v>5063.7114709392154</v>
      </c>
      <c r="BA188" s="7">
        <f t="shared" si="174"/>
        <v>1670.3978825796362</v>
      </c>
      <c r="BB188" s="65">
        <f t="shared" si="149"/>
        <v>3.6919617928396771E-2</v>
      </c>
      <c r="BC188" s="7">
        <f t="shared" si="150"/>
        <v>3393.3135883595792</v>
      </c>
      <c r="BD188" s="65">
        <f t="shared" si="151"/>
        <v>7.4999999999999997E-2</v>
      </c>
      <c r="BE188" s="7">
        <f t="shared" si="175"/>
        <v>182940.22374504743</v>
      </c>
      <c r="BF188" s="7">
        <f t="shared" si="176"/>
        <v>743718.97543682891</v>
      </c>
      <c r="BG188" s="7">
        <f t="shared" si="152"/>
        <v>541259.77625495312</v>
      </c>
      <c r="BH188" s="7">
        <f t="shared" si="135"/>
        <v>926659.19918187638</v>
      </c>
      <c r="BJ188">
        <v>183</v>
      </c>
      <c r="BK188" s="160">
        <v>50406</v>
      </c>
      <c r="BL188" s="7">
        <f t="shared" si="177"/>
        <v>537838.42215210875</v>
      </c>
      <c r="BM188" s="7">
        <f t="shared" si="178"/>
        <v>4940.32062016694</v>
      </c>
      <c r="BN188" s="7">
        <f t="shared" si="179"/>
        <v>1690.8801529979496</v>
      </c>
      <c r="BO188" s="65">
        <f t="shared" si="153"/>
        <v>3.7726129261618502E-2</v>
      </c>
      <c r="BP188" s="7">
        <f t="shared" si="154"/>
        <v>3249.4404671689904</v>
      </c>
      <c r="BQ188" s="65">
        <f t="shared" si="155"/>
        <v>7.2499999999999995E-2</v>
      </c>
      <c r="BR188" s="7">
        <f t="shared" si="180"/>
        <v>188052.45800088916</v>
      </c>
      <c r="BS188" s="7">
        <f t="shared" si="181"/>
        <v>716026.21548966062</v>
      </c>
      <c r="BT188" s="7">
        <f t="shared" si="156"/>
        <v>536147.54199911084</v>
      </c>
      <c r="BU188" s="7">
        <f t="shared" si="136"/>
        <v>904078.67349054979</v>
      </c>
      <c r="BW188">
        <v>183</v>
      </c>
      <c r="BX188" s="160">
        <v>50406</v>
      </c>
      <c r="BY188" s="7">
        <f t="shared" si="182"/>
        <v>532652.37639653205</v>
      </c>
      <c r="BZ188" s="7">
        <f t="shared" si="183"/>
        <v>4818.1206700876401</v>
      </c>
      <c r="CA188" s="7">
        <f t="shared" si="184"/>
        <v>1710.9818077745363</v>
      </c>
      <c r="CB188" s="65">
        <f t="shared" si="157"/>
        <v>3.8546306377519268E-2</v>
      </c>
      <c r="CC188" s="7">
        <f t="shared" si="158"/>
        <v>3107.1388623131038</v>
      </c>
      <c r="CD188" s="65">
        <f t="shared" si="185"/>
        <v>7.0000000000000007E-2</v>
      </c>
      <c r="CE188" s="7">
        <f t="shared" si="186"/>
        <v>193258.60541124313</v>
      </c>
      <c r="CF188" s="7">
        <f t="shared" si="187"/>
        <v>688457.47721479484</v>
      </c>
      <c r="CG188" s="7">
        <f t="shared" si="159"/>
        <v>530941.39458875754</v>
      </c>
      <c r="CH188" s="7">
        <f t="shared" si="137"/>
        <v>881716.082626038</v>
      </c>
    </row>
    <row r="189" spans="10:86" x14ac:dyDescent="0.3">
      <c r="J189">
        <v>184</v>
      </c>
      <c r="K189" s="160">
        <v>50437</v>
      </c>
      <c r="L189" s="7">
        <f t="shared" si="160"/>
        <v>556024.93019961321</v>
      </c>
      <c r="M189" s="7">
        <f t="shared" si="138"/>
        <v>5440.6727465368012</v>
      </c>
      <c r="N189" s="7">
        <f t="shared" si="128"/>
        <v>1618.0013514144603</v>
      </c>
      <c r="O189" s="65">
        <f t="shared" si="139"/>
        <v>3.4919326746739872E-2</v>
      </c>
      <c r="P189" s="7">
        <f t="shared" si="129"/>
        <v>3822.671395122341</v>
      </c>
      <c r="Q189" s="65">
        <f t="shared" si="130"/>
        <v>8.2500000000000004E-2</v>
      </c>
      <c r="R189" s="7">
        <f t="shared" si="140"/>
        <v>169793.07115180112</v>
      </c>
      <c r="S189" s="7">
        <f t="shared" si="161"/>
        <v>831290.71421097056</v>
      </c>
      <c r="T189" s="7">
        <f t="shared" si="131"/>
        <v>554406.92884819873</v>
      </c>
      <c r="U189" s="7">
        <f t="shared" si="132"/>
        <v>1001083.7853627717</v>
      </c>
      <c r="W189">
        <v>184</v>
      </c>
      <c r="X189" s="160">
        <v>50437</v>
      </c>
      <c r="Y189" s="7">
        <f t="shared" si="162"/>
        <v>551199.1163450036</v>
      </c>
      <c r="Z189" s="7">
        <f t="shared" si="163"/>
        <v>5313.9230440344518</v>
      </c>
      <c r="AA189" s="7">
        <f t="shared" si="164"/>
        <v>1639.2622684010944</v>
      </c>
      <c r="AB189" s="65">
        <f t="shared" si="141"/>
        <v>3.5687915015634161E-2</v>
      </c>
      <c r="AC189" s="7">
        <f t="shared" si="142"/>
        <v>3674.6607756333574</v>
      </c>
      <c r="AD189" s="65">
        <f t="shared" si="143"/>
        <v>0.08</v>
      </c>
      <c r="AE189" s="7">
        <f t="shared" si="165"/>
        <v>174640.14592339736</v>
      </c>
      <c r="AF189" s="7">
        <f t="shared" si="166"/>
        <v>803121.69417894213</v>
      </c>
      <c r="AG189" s="7">
        <f t="shared" si="144"/>
        <v>549559.8540766025</v>
      </c>
      <c r="AH189" s="7">
        <f t="shared" si="133"/>
        <v>977761.84010233951</v>
      </c>
      <c r="AJ189">
        <v>184</v>
      </c>
      <c r="AK189" s="160">
        <v>50437</v>
      </c>
      <c r="AL189" s="7">
        <f t="shared" si="167"/>
        <v>546277.20941213891</v>
      </c>
      <c r="AM189" s="7">
        <f t="shared" si="168"/>
        <v>5188.2574823386012</v>
      </c>
      <c r="AN189" s="7">
        <f t="shared" si="169"/>
        <v>1660.2171715518707</v>
      </c>
      <c r="AO189" s="65">
        <f t="shared" si="145"/>
        <v>3.6469773432542804E-2</v>
      </c>
      <c r="AP189" s="7">
        <f t="shared" si="146"/>
        <v>3528.0403107867305</v>
      </c>
      <c r="AQ189" s="65">
        <f t="shared" si="147"/>
        <v>7.7499999999999999E-2</v>
      </c>
      <c r="AR189" s="7">
        <f t="shared" si="170"/>
        <v>179583.00775941333</v>
      </c>
      <c r="AS189" s="7">
        <f t="shared" si="171"/>
        <v>775056.36899088952</v>
      </c>
      <c r="AT189" s="7">
        <f t="shared" si="148"/>
        <v>544616.99224058702</v>
      </c>
      <c r="AU189" s="7">
        <f t="shared" si="134"/>
        <v>954639.37675030285</v>
      </c>
      <c r="AW189">
        <v>184</v>
      </c>
      <c r="AX189" s="160">
        <v>50437</v>
      </c>
      <c r="AY189" s="7">
        <f t="shared" si="172"/>
        <v>541259.77625495312</v>
      </c>
      <c r="AZ189" s="7">
        <f t="shared" si="173"/>
        <v>5063.7114709392154</v>
      </c>
      <c r="BA189" s="7">
        <f t="shared" si="174"/>
        <v>1680.8378693457585</v>
      </c>
      <c r="BB189" s="65">
        <f t="shared" si="149"/>
        <v>3.7265016387710043E-2</v>
      </c>
      <c r="BC189" s="7">
        <f t="shared" si="150"/>
        <v>3382.8736015934569</v>
      </c>
      <c r="BD189" s="65">
        <f t="shared" si="151"/>
        <v>7.4999999999999997E-2</v>
      </c>
      <c r="BE189" s="7">
        <f t="shared" si="175"/>
        <v>184621.0616143932</v>
      </c>
      <c r="BF189" s="7">
        <f t="shared" si="176"/>
        <v>747101.84903842234</v>
      </c>
      <c r="BG189" s="7">
        <f t="shared" si="152"/>
        <v>539578.93838560733</v>
      </c>
      <c r="BH189" s="7">
        <f t="shared" si="135"/>
        <v>931722.9106528156</v>
      </c>
      <c r="BJ189">
        <v>184</v>
      </c>
      <c r="BK189" s="160">
        <v>50437</v>
      </c>
      <c r="BL189" s="7">
        <f t="shared" si="177"/>
        <v>536147.54199911084</v>
      </c>
      <c r="BM189" s="7">
        <f t="shared" si="178"/>
        <v>4940.32062016694</v>
      </c>
      <c r="BN189" s="7">
        <f t="shared" si="179"/>
        <v>1701.0958872556453</v>
      </c>
      <c r="BO189" s="65">
        <f t="shared" si="153"/>
        <v>3.8073755912326084E-2</v>
      </c>
      <c r="BP189" s="7">
        <f t="shared" si="154"/>
        <v>3239.2247329112947</v>
      </c>
      <c r="BQ189" s="65">
        <f t="shared" si="155"/>
        <v>7.2499999999999995E-2</v>
      </c>
      <c r="BR189" s="7">
        <f t="shared" si="180"/>
        <v>189753.55388814482</v>
      </c>
      <c r="BS189" s="7">
        <f t="shared" si="181"/>
        <v>719265.44022257195</v>
      </c>
      <c r="BT189" s="7">
        <f t="shared" si="156"/>
        <v>534446.44611185521</v>
      </c>
      <c r="BU189" s="7">
        <f t="shared" si="136"/>
        <v>909018.99411071674</v>
      </c>
      <c r="BW189">
        <v>184</v>
      </c>
      <c r="BX189" s="160">
        <v>50437</v>
      </c>
      <c r="BY189" s="7">
        <f t="shared" si="182"/>
        <v>530941.39458875754</v>
      </c>
      <c r="BZ189" s="7">
        <f t="shared" si="183"/>
        <v>4818.1206700876401</v>
      </c>
      <c r="CA189" s="7">
        <f t="shared" si="184"/>
        <v>1720.9625349865541</v>
      </c>
      <c r="CB189" s="65">
        <f t="shared" si="157"/>
        <v>3.8896101585438408E-2</v>
      </c>
      <c r="CC189" s="7">
        <f t="shared" si="158"/>
        <v>3097.1581351010859</v>
      </c>
      <c r="CD189" s="65">
        <f t="shared" si="185"/>
        <v>7.0000000000000007E-2</v>
      </c>
      <c r="CE189" s="7">
        <f t="shared" si="186"/>
        <v>194979.56794622968</v>
      </c>
      <c r="CF189" s="7">
        <f t="shared" si="187"/>
        <v>691554.63534989592</v>
      </c>
      <c r="CG189" s="7">
        <f t="shared" si="159"/>
        <v>529220.43205377099</v>
      </c>
      <c r="CH189" s="7">
        <f t="shared" si="137"/>
        <v>886534.20329612563</v>
      </c>
    </row>
    <row r="190" spans="10:86" x14ac:dyDescent="0.3">
      <c r="J190">
        <v>185</v>
      </c>
      <c r="K190" s="160">
        <v>50465</v>
      </c>
      <c r="L190" s="7">
        <f t="shared" si="160"/>
        <v>554406.92884819873</v>
      </c>
      <c r="M190" s="7">
        <f t="shared" si="138"/>
        <v>5440.6727465368012</v>
      </c>
      <c r="N190" s="7">
        <f t="shared" si="128"/>
        <v>1629.125110705435</v>
      </c>
      <c r="O190" s="65">
        <f t="shared" si="139"/>
        <v>3.526200758183172E-2</v>
      </c>
      <c r="P190" s="7">
        <f t="shared" si="129"/>
        <v>3811.5476358313663</v>
      </c>
      <c r="Q190" s="65">
        <f t="shared" si="130"/>
        <v>8.2500000000000004E-2</v>
      </c>
      <c r="R190" s="7">
        <f t="shared" si="140"/>
        <v>171422.19626250656</v>
      </c>
      <c r="S190" s="7">
        <f t="shared" si="161"/>
        <v>835102.26184680196</v>
      </c>
      <c r="T190" s="7">
        <f t="shared" si="131"/>
        <v>552777.80373749335</v>
      </c>
      <c r="U190" s="7">
        <f t="shared" si="132"/>
        <v>1006524.4581093085</v>
      </c>
      <c r="W190">
        <v>185</v>
      </c>
      <c r="X190" s="160">
        <v>50465</v>
      </c>
      <c r="Y190" s="7">
        <f t="shared" si="162"/>
        <v>549559.8540766025</v>
      </c>
      <c r="Z190" s="7">
        <f t="shared" si="163"/>
        <v>5313.9230440344518</v>
      </c>
      <c r="AA190" s="7">
        <f t="shared" si="164"/>
        <v>1650.1906835237683</v>
      </c>
      <c r="AB190" s="65">
        <f t="shared" si="141"/>
        <v>3.6032996324955352E-2</v>
      </c>
      <c r="AC190" s="7">
        <f t="shared" si="142"/>
        <v>3663.7323605106835</v>
      </c>
      <c r="AD190" s="65">
        <f t="shared" si="143"/>
        <v>0.08</v>
      </c>
      <c r="AE190" s="7">
        <f t="shared" si="165"/>
        <v>176290.33660692113</v>
      </c>
      <c r="AF190" s="7">
        <f t="shared" si="166"/>
        <v>806785.42653945286</v>
      </c>
      <c r="AG190" s="7">
        <f t="shared" si="144"/>
        <v>547909.66339307872</v>
      </c>
      <c r="AH190" s="7">
        <f t="shared" si="133"/>
        <v>983075.76314637403</v>
      </c>
      <c r="AJ190">
        <v>185</v>
      </c>
      <c r="AK190" s="160">
        <v>50465</v>
      </c>
      <c r="AL190" s="7">
        <f t="shared" si="167"/>
        <v>544616.99224058702</v>
      </c>
      <c r="AM190" s="7">
        <f t="shared" si="168"/>
        <v>5188.2574823386012</v>
      </c>
      <c r="AN190" s="7">
        <f t="shared" si="169"/>
        <v>1670.9394074514767</v>
      </c>
      <c r="AO190" s="65">
        <f t="shared" si="145"/>
        <v>3.6817200298737612E-2</v>
      </c>
      <c r="AP190" s="7">
        <f t="shared" si="146"/>
        <v>3517.3180748871246</v>
      </c>
      <c r="AQ190" s="65">
        <f t="shared" si="147"/>
        <v>7.7499999999999999E-2</v>
      </c>
      <c r="AR190" s="7">
        <f t="shared" si="170"/>
        <v>181253.94716686482</v>
      </c>
      <c r="AS190" s="7">
        <f t="shared" si="171"/>
        <v>778573.68706577667</v>
      </c>
      <c r="AT190" s="7">
        <f t="shared" si="148"/>
        <v>542946.05283313559</v>
      </c>
      <c r="AU190" s="7">
        <f t="shared" si="134"/>
        <v>959827.63423264143</v>
      </c>
      <c r="AW190">
        <v>185</v>
      </c>
      <c r="AX190" s="160">
        <v>50465</v>
      </c>
      <c r="AY190" s="7">
        <f t="shared" si="172"/>
        <v>539578.93838560733</v>
      </c>
      <c r="AZ190" s="7">
        <f t="shared" si="173"/>
        <v>5063.7114709392154</v>
      </c>
      <c r="BA190" s="7">
        <f t="shared" si="174"/>
        <v>1691.34310602917</v>
      </c>
      <c r="BB190" s="65">
        <f t="shared" si="149"/>
        <v>3.761473220781187E-2</v>
      </c>
      <c r="BC190" s="7">
        <f t="shared" si="150"/>
        <v>3372.3683649100453</v>
      </c>
      <c r="BD190" s="65">
        <f t="shared" si="151"/>
        <v>7.4999999999999997E-2</v>
      </c>
      <c r="BE190" s="7">
        <f t="shared" si="175"/>
        <v>186312.40472042238</v>
      </c>
      <c r="BF190" s="7">
        <f t="shared" si="176"/>
        <v>750474.21740333235</v>
      </c>
      <c r="BG190" s="7">
        <f t="shared" si="152"/>
        <v>537887.59527957812</v>
      </c>
      <c r="BH190" s="7">
        <f t="shared" si="135"/>
        <v>936786.6221237547</v>
      </c>
      <c r="BJ190">
        <v>185</v>
      </c>
      <c r="BK190" s="160">
        <v>50465</v>
      </c>
      <c r="BL190" s="7">
        <f t="shared" si="177"/>
        <v>534446.44611185521</v>
      </c>
      <c r="BM190" s="7">
        <f t="shared" si="178"/>
        <v>4940.32062016694</v>
      </c>
      <c r="BN190" s="7">
        <f t="shared" si="179"/>
        <v>1711.3733415744814</v>
      </c>
      <c r="BO190" s="65">
        <f t="shared" si="153"/>
        <v>3.842570242219491E-2</v>
      </c>
      <c r="BP190" s="7">
        <f t="shared" si="154"/>
        <v>3228.9472785924586</v>
      </c>
      <c r="BQ190" s="65">
        <f t="shared" si="155"/>
        <v>7.2499999999999995E-2</v>
      </c>
      <c r="BR190" s="7">
        <f t="shared" si="180"/>
        <v>191464.92722971929</v>
      </c>
      <c r="BS190" s="7">
        <f t="shared" si="181"/>
        <v>722494.38750116446</v>
      </c>
      <c r="BT190" s="7">
        <f t="shared" si="156"/>
        <v>532735.07277028076</v>
      </c>
      <c r="BU190" s="7">
        <f t="shared" si="136"/>
        <v>913959.31473088381</v>
      </c>
      <c r="BW190">
        <v>185</v>
      </c>
      <c r="BX190" s="160">
        <v>50465</v>
      </c>
      <c r="BY190" s="7">
        <f t="shared" si="182"/>
        <v>529220.43205377099</v>
      </c>
      <c r="BZ190" s="7">
        <f t="shared" si="183"/>
        <v>4818.1206700876401</v>
      </c>
      <c r="CA190" s="7">
        <f t="shared" si="184"/>
        <v>1731.001483107309</v>
      </c>
      <c r="CB190" s="65">
        <f t="shared" si="157"/>
        <v>3.9250218886441604E-2</v>
      </c>
      <c r="CC190" s="7">
        <f t="shared" si="158"/>
        <v>3087.1191869803311</v>
      </c>
      <c r="CD190" s="65">
        <f t="shared" si="185"/>
        <v>7.0000000000000007E-2</v>
      </c>
      <c r="CE190" s="7">
        <f t="shared" si="186"/>
        <v>196710.56942933699</v>
      </c>
      <c r="CF190" s="7">
        <f t="shared" si="187"/>
        <v>694641.75453687622</v>
      </c>
      <c r="CG190" s="7">
        <f t="shared" si="159"/>
        <v>527489.43057066365</v>
      </c>
      <c r="CH190" s="7">
        <f t="shared" si="137"/>
        <v>891352.32396621327</v>
      </c>
    </row>
    <row r="191" spans="10:86" x14ac:dyDescent="0.3">
      <c r="J191">
        <v>186</v>
      </c>
      <c r="K191" s="160">
        <v>50496</v>
      </c>
      <c r="L191" s="7">
        <f t="shared" si="160"/>
        <v>552777.80373749335</v>
      </c>
      <c r="M191" s="7">
        <f t="shared" si="138"/>
        <v>5440.6727465368012</v>
      </c>
      <c r="N191" s="7">
        <f t="shared" si="128"/>
        <v>1640.3253458415343</v>
      </c>
      <c r="O191" s="65">
        <f t="shared" si="139"/>
        <v>3.560907116206502E-2</v>
      </c>
      <c r="P191" s="7">
        <f t="shared" si="129"/>
        <v>3800.347400695267</v>
      </c>
      <c r="Q191" s="65">
        <f t="shared" si="130"/>
        <v>8.2500000000000004E-2</v>
      </c>
      <c r="R191" s="7">
        <f t="shared" si="140"/>
        <v>173062.52160834809</v>
      </c>
      <c r="S191" s="7">
        <f t="shared" si="161"/>
        <v>838902.60924749728</v>
      </c>
      <c r="T191" s="7">
        <f t="shared" si="131"/>
        <v>551137.47839165176</v>
      </c>
      <c r="U191" s="7">
        <f t="shared" si="132"/>
        <v>1011965.1308558454</v>
      </c>
      <c r="W191">
        <v>186</v>
      </c>
      <c r="X191" s="160">
        <v>50496</v>
      </c>
      <c r="Y191" s="7">
        <f t="shared" si="162"/>
        <v>547909.66339307872</v>
      </c>
      <c r="Z191" s="7">
        <f t="shared" si="163"/>
        <v>5313.9230440344518</v>
      </c>
      <c r="AA191" s="7">
        <f t="shared" si="164"/>
        <v>1661.1919547472598</v>
      </c>
      <c r="AB191" s="65">
        <f t="shared" si="141"/>
        <v>3.6382463732284903E-2</v>
      </c>
      <c r="AC191" s="7">
        <f t="shared" si="142"/>
        <v>3652.7310892871919</v>
      </c>
      <c r="AD191" s="65">
        <f t="shared" si="143"/>
        <v>0.08</v>
      </c>
      <c r="AE191" s="7">
        <f t="shared" si="165"/>
        <v>177951.52856166838</v>
      </c>
      <c r="AF191" s="7">
        <f t="shared" si="166"/>
        <v>810438.15762874007</v>
      </c>
      <c r="AG191" s="7">
        <f t="shared" si="144"/>
        <v>546248.47143833141</v>
      </c>
      <c r="AH191" s="7">
        <f t="shared" si="133"/>
        <v>988389.68619040842</v>
      </c>
      <c r="AJ191">
        <v>186</v>
      </c>
      <c r="AK191" s="160">
        <v>50496</v>
      </c>
      <c r="AL191" s="7">
        <f t="shared" si="167"/>
        <v>542946.05283313559</v>
      </c>
      <c r="AM191" s="7">
        <f t="shared" si="168"/>
        <v>5188.2574823386012</v>
      </c>
      <c r="AN191" s="7">
        <f t="shared" si="169"/>
        <v>1681.7308911246005</v>
      </c>
      <c r="AO191" s="65">
        <f t="shared" si="145"/>
        <v>3.7169016310534618E-2</v>
      </c>
      <c r="AP191" s="7">
        <f t="shared" si="146"/>
        <v>3506.5265912140007</v>
      </c>
      <c r="AQ191" s="65">
        <f t="shared" si="147"/>
        <v>7.7499999999999999E-2</v>
      </c>
      <c r="AR191" s="7">
        <f t="shared" si="170"/>
        <v>182935.67805798943</v>
      </c>
      <c r="AS191" s="7">
        <f t="shared" si="171"/>
        <v>782080.21365699067</v>
      </c>
      <c r="AT191" s="7">
        <f t="shared" si="148"/>
        <v>541264.32194201101</v>
      </c>
      <c r="AU191" s="7">
        <f t="shared" si="134"/>
        <v>965015.89171498013</v>
      </c>
      <c r="AW191">
        <v>186</v>
      </c>
      <c r="AX191" s="160">
        <v>50496</v>
      </c>
      <c r="AY191" s="7">
        <f t="shared" si="172"/>
        <v>537887.59527957812</v>
      </c>
      <c r="AZ191" s="7">
        <f t="shared" si="173"/>
        <v>5063.7114709392154</v>
      </c>
      <c r="BA191" s="7">
        <f t="shared" si="174"/>
        <v>1701.9140004418523</v>
      </c>
      <c r="BB191" s="65">
        <f t="shared" si="149"/>
        <v>3.796883992962688E-2</v>
      </c>
      <c r="BC191" s="7">
        <f t="shared" si="150"/>
        <v>3361.7974704973631</v>
      </c>
      <c r="BD191" s="65">
        <f t="shared" si="151"/>
        <v>7.4999999999999997E-2</v>
      </c>
      <c r="BE191" s="7">
        <f t="shared" si="175"/>
        <v>188014.31872086422</v>
      </c>
      <c r="BF191" s="7">
        <f t="shared" si="176"/>
        <v>753836.01487382967</v>
      </c>
      <c r="BG191" s="7">
        <f t="shared" si="152"/>
        <v>536185.68127913622</v>
      </c>
      <c r="BH191" s="7">
        <f t="shared" si="135"/>
        <v>941850.33359469392</v>
      </c>
      <c r="BJ191">
        <v>186</v>
      </c>
      <c r="BK191" s="160">
        <v>50496</v>
      </c>
      <c r="BL191" s="7">
        <f t="shared" si="177"/>
        <v>532735.07277028076</v>
      </c>
      <c r="BM191" s="7">
        <f t="shared" si="178"/>
        <v>4940.32062016694</v>
      </c>
      <c r="BN191" s="7">
        <f t="shared" si="179"/>
        <v>1721.7128888464936</v>
      </c>
      <c r="BO191" s="65">
        <f t="shared" si="153"/>
        <v>3.8782043312299258E-2</v>
      </c>
      <c r="BP191" s="7">
        <f t="shared" si="154"/>
        <v>3218.6077313204464</v>
      </c>
      <c r="BQ191" s="65">
        <f t="shared" si="155"/>
        <v>7.2499999999999995E-2</v>
      </c>
      <c r="BR191" s="7">
        <f t="shared" si="180"/>
        <v>193186.64011856579</v>
      </c>
      <c r="BS191" s="7">
        <f t="shared" si="181"/>
        <v>725712.99523248489</v>
      </c>
      <c r="BT191" s="7">
        <f t="shared" si="156"/>
        <v>531013.35988143424</v>
      </c>
      <c r="BU191" s="7">
        <f t="shared" si="136"/>
        <v>918899.63535105065</v>
      </c>
      <c r="BW191">
        <v>186</v>
      </c>
      <c r="BX191" s="160">
        <v>50496</v>
      </c>
      <c r="BY191" s="7">
        <f t="shared" si="182"/>
        <v>527489.43057066365</v>
      </c>
      <c r="BZ191" s="7">
        <f t="shared" si="183"/>
        <v>4818.1206700876401</v>
      </c>
      <c r="CA191" s="7">
        <f t="shared" si="184"/>
        <v>1741.0989917587685</v>
      </c>
      <c r="CB191" s="65">
        <f t="shared" si="157"/>
        <v>3.9608732782573403E-2</v>
      </c>
      <c r="CC191" s="7">
        <f t="shared" si="158"/>
        <v>3077.0216783288715</v>
      </c>
      <c r="CD191" s="65">
        <f t="shared" si="185"/>
        <v>7.0000000000000007E-2</v>
      </c>
      <c r="CE191" s="7">
        <f t="shared" si="186"/>
        <v>198451.66842109576</v>
      </c>
      <c r="CF191" s="7">
        <f t="shared" si="187"/>
        <v>697718.77621520509</v>
      </c>
      <c r="CG191" s="7">
        <f t="shared" si="159"/>
        <v>525748.33157890488</v>
      </c>
      <c r="CH191" s="7">
        <f t="shared" si="137"/>
        <v>896170.4446363009</v>
      </c>
    </row>
    <row r="192" spans="10:86" x14ac:dyDescent="0.3">
      <c r="J192">
        <v>187</v>
      </c>
      <c r="K192" s="160">
        <v>50526</v>
      </c>
      <c r="L192" s="7">
        <f t="shared" si="160"/>
        <v>551137.47839165176</v>
      </c>
      <c r="M192" s="7">
        <f t="shared" si="138"/>
        <v>5440.6727465368012</v>
      </c>
      <c r="N192" s="7">
        <f t="shared" si="128"/>
        <v>1651.6025825941952</v>
      </c>
      <c r="O192" s="65">
        <f t="shared" si="139"/>
        <v>3.5960593804956795E-2</v>
      </c>
      <c r="P192" s="7">
        <f t="shared" si="129"/>
        <v>3789.0701639426061</v>
      </c>
      <c r="Q192" s="65">
        <f t="shared" si="130"/>
        <v>8.2500000000000004E-2</v>
      </c>
      <c r="R192" s="7">
        <f t="shared" si="140"/>
        <v>174714.1241909423</v>
      </c>
      <c r="S192" s="7">
        <f t="shared" si="161"/>
        <v>842691.67941143992</v>
      </c>
      <c r="T192" s="7">
        <f t="shared" si="131"/>
        <v>549485.87580905762</v>
      </c>
      <c r="U192" s="7">
        <f t="shared" si="132"/>
        <v>1017405.8036023822</v>
      </c>
      <c r="W192">
        <v>187</v>
      </c>
      <c r="X192" s="160">
        <v>50526</v>
      </c>
      <c r="Y192" s="7">
        <f t="shared" si="162"/>
        <v>546248.47143833141</v>
      </c>
      <c r="Z192" s="7">
        <f t="shared" si="163"/>
        <v>5313.9230440344518</v>
      </c>
      <c r="AA192" s="7">
        <f t="shared" si="164"/>
        <v>1672.2665677789087</v>
      </c>
      <c r="AB192" s="65">
        <f t="shared" si="141"/>
        <v>3.6736393532613092E-2</v>
      </c>
      <c r="AC192" s="7">
        <f t="shared" si="142"/>
        <v>3641.6564762555431</v>
      </c>
      <c r="AD192" s="65">
        <f t="shared" si="143"/>
        <v>0.08</v>
      </c>
      <c r="AE192" s="7">
        <f t="shared" si="165"/>
        <v>179623.7951294473</v>
      </c>
      <c r="AF192" s="7">
        <f t="shared" si="166"/>
        <v>814079.81410499557</v>
      </c>
      <c r="AG192" s="7">
        <f t="shared" si="144"/>
        <v>544576.20487055252</v>
      </c>
      <c r="AH192" s="7">
        <f t="shared" si="133"/>
        <v>993703.60923444293</v>
      </c>
      <c r="AJ192">
        <v>187</v>
      </c>
      <c r="AK192" s="160">
        <v>50526</v>
      </c>
      <c r="AL192" s="7">
        <f t="shared" si="167"/>
        <v>541264.32194201101</v>
      </c>
      <c r="AM192" s="7">
        <f t="shared" si="168"/>
        <v>5188.2574823386012</v>
      </c>
      <c r="AN192" s="7">
        <f t="shared" si="169"/>
        <v>1692.5920697964466</v>
      </c>
      <c r="AO192" s="65">
        <f t="shared" si="145"/>
        <v>3.7525297741190136E-2</v>
      </c>
      <c r="AP192" s="7">
        <f t="shared" si="146"/>
        <v>3495.6654125421546</v>
      </c>
      <c r="AQ192" s="65">
        <f t="shared" si="147"/>
        <v>7.7499999999999999E-2</v>
      </c>
      <c r="AR192" s="7">
        <f t="shared" si="170"/>
        <v>184628.27012778586</v>
      </c>
      <c r="AS192" s="7">
        <f t="shared" si="171"/>
        <v>785575.87906953285</v>
      </c>
      <c r="AT192" s="7">
        <f t="shared" si="148"/>
        <v>539571.72987221461</v>
      </c>
      <c r="AU192" s="7">
        <f t="shared" si="134"/>
        <v>970204.14919731871</v>
      </c>
      <c r="AW192">
        <v>187</v>
      </c>
      <c r="AX192" s="160">
        <v>50526</v>
      </c>
      <c r="AY192" s="7">
        <f t="shared" si="172"/>
        <v>536185.68127913622</v>
      </c>
      <c r="AZ192" s="7">
        <f t="shared" si="173"/>
        <v>5063.7114709392154</v>
      </c>
      <c r="BA192" s="7">
        <f t="shared" si="174"/>
        <v>1712.5509629446142</v>
      </c>
      <c r="BB192" s="65">
        <f t="shared" si="149"/>
        <v>3.8327415805489963E-2</v>
      </c>
      <c r="BC192" s="7">
        <f t="shared" si="150"/>
        <v>3351.1605079946012</v>
      </c>
      <c r="BD192" s="65">
        <f t="shared" si="151"/>
        <v>7.4999999999999997E-2</v>
      </c>
      <c r="BE192" s="7">
        <f t="shared" si="175"/>
        <v>189726.86968380882</v>
      </c>
      <c r="BF192" s="7">
        <f t="shared" si="176"/>
        <v>757187.17538182426</v>
      </c>
      <c r="BG192" s="7">
        <f t="shared" si="152"/>
        <v>534473.13031619159</v>
      </c>
      <c r="BH192" s="7">
        <f t="shared" si="135"/>
        <v>946914.04506563302</v>
      </c>
      <c r="BJ192">
        <v>187</v>
      </c>
      <c r="BK192" s="160">
        <v>50526</v>
      </c>
      <c r="BL192" s="7">
        <f t="shared" si="177"/>
        <v>531013.35988143424</v>
      </c>
      <c r="BM192" s="7">
        <f t="shared" si="178"/>
        <v>4940.32062016694</v>
      </c>
      <c r="BN192" s="7">
        <f t="shared" si="179"/>
        <v>1732.114904216608</v>
      </c>
      <c r="BO192" s="65">
        <f t="shared" si="153"/>
        <v>3.9142854814877538E-2</v>
      </c>
      <c r="BP192" s="7">
        <f t="shared" si="154"/>
        <v>3208.205715950332</v>
      </c>
      <c r="BQ192" s="65">
        <f t="shared" si="155"/>
        <v>7.2499999999999995E-2</v>
      </c>
      <c r="BR192" s="7">
        <f t="shared" si="180"/>
        <v>194918.7550227824</v>
      </c>
      <c r="BS192" s="7">
        <f t="shared" si="181"/>
        <v>728921.20094843523</v>
      </c>
      <c r="BT192" s="7">
        <f t="shared" si="156"/>
        <v>529281.24497721763</v>
      </c>
      <c r="BU192" s="7">
        <f t="shared" si="136"/>
        <v>923839.9559712176</v>
      </c>
      <c r="BW192">
        <v>187</v>
      </c>
      <c r="BX192" s="160">
        <v>50526</v>
      </c>
      <c r="BY192" s="7">
        <f t="shared" si="182"/>
        <v>525748.33157890488</v>
      </c>
      <c r="BZ192" s="7">
        <f t="shared" si="183"/>
        <v>4818.1206700876401</v>
      </c>
      <c r="CA192" s="7">
        <f t="shared" si="184"/>
        <v>1751.2554025440281</v>
      </c>
      <c r="CB192" s="65">
        <f t="shared" si="157"/>
        <v>3.9971719486806154E-2</v>
      </c>
      <c r="CC192" s="7">
        <f t="shared" si="158"/>
        <v>3066.8652675436119</v>
      </c>
      <c r="CD192" s="65">
        <f t="shared" si="185"/>
        <v>7.0000000000000007E-2</v>
      </c>
      <c r="CE192" s="7">
        <f t="shared" si="186"/>
        <v>200202.92382363978</v>
      </c>
      <c r="CF192" s="7">
        <f t="shared" si="187"/>
        <v>700785.64148274867</v>
      </c>
      <c r="CG192" s="7">
        <f t="shared" si="159"/>
        <v>523997.07617636083</v>
      </c>
      <c r="CH192" s="7">
        <f t="shared" si="137"/>
        <v>900988.56530638842</v>
      </c>
    </row>
    <row r="193" spans="10:86" x14ac:dyDescent="0.3">
      <c r="J193">
        <v>188</v>
      </c>
      <c r="K193" s="160">
        <v>50557</v>
      </c>
      <c r="L193" s="7">
        <f t="shared" si="160"/>
        <v>549485.87580905762</v>
      </c>
      <c r="M193" s="7">
        <f t="shared" si="138"/>
        <v>5440.6727465368012</v>
      </c>
      <c r="N193" s="7">
        <f t="shared" si="128"/>
        <v>1662.9573503495303</v>
      </c>
      <c r="O193" s="65">
        <f t="shared" si="139"/>
        <v>3.6316653589707107E-2</v>
      </c>
      <c r="P193" s="7">
        <f t="shared" si="129"/>
        <v>3777.7153961872709</v>
      </c>
      <c r="Q193" s="65">
        <f t="shared" si="130"/>
        <v>8.2500000000000004E-2</v>
      </c>
      <c r="R193" s="7">
        <f t="shared" si="140"/>
        <v>176377.08154129182</v>
      </c>
      <c r="S193" s="7">
        <f t="shared" si="161"/>
        <v>846469.39480762719</v>
      </c>
      <c r="T193" s="7">
        <f t="shared" si="131"/>
        <v>547822.9184587081</v>
      </c>
      <c r="U193" s="7">
        <f t="shared" si="132"/>
        <v>1022846.476348919</v>
      </c>
      <c r="W193">
        <v>188</v>
      </c>
      <c r="X193" s="160">
        <v>50557</v>
      </c>
      <c r="Y193" s="7">
        <f t="shared" si="162"/>
        <v>544576.20487055252</v>
      </c>
      <c r="Z193" s="7">
        <f t="shared" si="163"/>
        <v>5313.9230440344518</v>
      </c>
      <c r="AA193" s="7">
        <f t="shared" si="164"/>
        <v>1683.4150115641014</v>
      </c>
      <c r="AB193" s="65">
        <f t="shared" si="141"/>
        <v>3.7094863782326022E-2</v>
      </c>
      <c r="AC193" s="7">
        <f t="shared" si="142"/>
        <v>3630.5080324703504</v>
      </c>
      <c r="AD193" s="65">
        <f t="shared" si="143"/>
        <v>0.08</v>
      </c>
      <c r="AE193" s="7">
        <f t="shared" si="165"/>
        <v>181307.2101410114</v>
      </c>
      <c r="AF193" s="7">
        <f t="shared" si="166"/>
        <v>817710.32213746593</v>
      </c>
      <c r="AG193" s="7">
        <f t="shared" si="144"/>
        <v>542892.78985898837</v>
      </c>
      <c r="AH193" s="7">
        <f t="shared" si="133"/>
        <v>999017.53227847733</v>
      </c>
      <c r="AJ193">
        <v>188</v>
      </c>
      <c r="AK193" s="160">
        <v>50557</v>
      </c>
      <c r="AL193" s="7">
        <f t="shared" si="167"/>
        <v>539571.72987221461</v>
      </c>
      <c r="AM193" s="7">
        <f t="shared" si="168"/>
        <v>5188.2574823386012</v>
      </c>
      <c r="AN193" s="7">
        <f t="shared" si="169"/>
        <v>1703.5233935805486</v>
      </c>
      <c r="AO193" s="65">
        <f t="shared" si="145"/>
        <v>3.7886122625082445E-2</v>
      </c>
      <c r="AP193" s="7">
        <f t="shared" si="146"/>
        <v>3484.7340887580526</v>
      </c>
      <c r="AQ193" s="65">
        <f t="shared" si="147"/>
        <v>7.7499999999999999E-2</v>
      </c>
      <c r="AR193" s="7">
        <f t="shared" si="170"/>
        <v>186331.7935213664</v>
      </c>
      <c r="AS193" s="7">
        <f t="shared" si="171"/>
        <v>789060.61315829086</v>
      </c>
      <c r="AT193" s="7">
        <f t="shared" si="148"/>
        <v>537868.20647863403</v>
      </c>
      <c r="AU193" s="7">
        <f t="shared" si="134"/>
        <v>975392.40667965729</v>
      </c>
      <c r="AW193">
        <v>188</v>
      </c>
      <c r="AX193" s="160">
        <v>50557</v>
      </c>
      <c r="AY193" s="7">
        <f t="shared" si="172"/>
        <v>534473.13031619159</v>
      </c>
      <c r="AZ193" s="7">
        <f t="shared" si="173"/>
        <v>5063.7114709392154</v>
      </c>
      <c r="BA193" s="7">
        <f t="shared" si="174"/>
        <v>1723.2544064630183</v>
      </c>
      <c r="BB193" s="65">
        <f t="shared" si="149"/>
        <v>3.8690537848596052E-2</v>
      </c>
      <c r="BC193" s="7">
        <f t="shared" si="150"/>
        <v>3340.457064476197</v>
      </c>
      <c r="BD193" s="65">
        <f t="shared" si="151"/>
        <v>7.4999999999999997E-2</v>
      </c>
      <c r="BE193" s="7">
        <f t="shared" si="175"/>
        <v>191450.12409027183</v>
      </c>
      <c r="BF193" s="7">
        <f t="shared" si="176"/>
        <v>760527.63244630047</v>
      </c>
      <c r="BG193" s="7">
        <f t="shared" si="152"/>
        <v>532749.87590972858</v>
      </c>
      <c r="BH193" s="7">
        <f t="shared" si="135"/>
        <v>951977.75653657224</v>
      </c>
      <c r="BJ193">
        <v>188</v>
      </c>
      <c r="BK193" s="160">
        <v>50557</v>
      </c>
      <c r="BL193" s="7">
        <f t="shared" si="177"/>
        <v>529281.24497721763</v>
      </c>
      <c r="BM193" s="7">
        <f t="shared" si="178"/>
        <v>4940.32062016694</v>
      </c>
      <c r="BN193" s="7">
        <f t="shared" si="179"/>
        <v>1742.5797650962504</v>
      </c>
      <c r="BO193" s="65">
        <f t="shared" si="153"/>
        <v>3.9508214922777202E-2</v>
      </c>
      <c r="BP193" s="7">
        <f t="shared" si="154"/>
        <v>3197.7408550706896</v>
      </c>
      <c r="BQ193" s="65">
        <f t="shared" si="155"/>
        <v>7.2499999999999995E-2</v>
      </c>
      <c r="BR193" s="7">
        <f t="shared" si="180"/>
        <v>196661.33478787864</v>
      </c>
      <c r="BS193" s="7">
        <f t="shared" si="181"/>
        <v>732118.94180350588</v>
      </c>
      <c r="BT193" s="7">
        <f t="shared" si="156"/>
        <v>527538.66521212133</v>
      </c>
      <c r="BU193" s="7">
        <f t="shared" si="136"/>
        <v>928780.27659138455</v>
      </c>
      <c r="BW193">
        <v>188</v>
      </c>
      <c r="BX193" s="160">
        <v>50557</v>
      </c>
      <c r="BY193" s="7">
        <f t="shared" si="182"/>
        <v>523997.07617636083</v>
      </c>
      <c r="BZ193" s="7">
        <f t="shared" si="183"/>
        <v>4818.1206700876401</v>
      </c>
      <c r="CA193" s="7">
        <f t="shared" si="184"/>
        <v>1761.4710590588684</v>
      </c>
      <c r="CB193" s="65">
        <f t="shared" si="157"/>
        <v>4.0339256972480045E-2</v>
      </c>
      <c r="CC193" s="7">
        <f t="shared" si="158"/>
        <v>3056.6496110287717</v>
      </c>
      <c r="CD193" s="65">
        <f t="shared" si="185"/>
        <v>7.0000000000000007E-2</v>
      </c>
      <c r="CE193" s="7">
        <f t="shared" si="186"/>
        <v>201964.39488269866</v>
      </c>
      <c r="CF193" s="7">
        <f t="shared" si="187"/>
        <v>703842.2910937774</v>
      </c>
      <c r="CG193" s="7">
        <f t="shared" si="159"/>
        <v>522235.60511730198</v>
      </c>
      <c r="CH193" s="7">
        <f t="shared" si="137"/>
        <v>905806.68597647606</v>
      </c>
    </row>
    <row r="194" spans="10:86" x14ac:dyDescent="0.3">
      <c r="J194">
        <v>189</v>
      </c>
      <c r="K194" s="160">
        <v>50587</v>
      </c>
      <c r="L194" s="7">
        <f t="shared" si="160"/>
        <v>547822.9184587081</v>
      </c>
      <c r="M194" s="7">
        <f t="shared" si="138"/>
        <v>5440.6727465368012</v>
      </c>
      <c r="N194" s="7">
        <f t="shared" si="128"/>
        <v>1674.3901821331829</v>
      </c>
      <c r="O194" s="65">
        <f t="shared" si="139"/>
        <v>3.6677330408389386E-2</v>
      </c>
      <c r="P194" s="7">
        <f t="shared" si="129"/>
        <v>3766.2825644036184</v>
      </c>
      <c r="Q194" s="65">
        <f t="shared" si="130"/>
        <v>8.2500000000000004E-2</v>
      </c>
      <c r="R194" s="7">
        <f t="shared" si="140"/>
        <v>178051.471723425</v>
      </c>
      <c r="S194" s="7">
        <f t="shared" si="161"/>
        <v>850235.6773720308</v>
      </c>
      <c r="T194" s="7">
        <f t="shared" si="131"/>
        <v>546148.52827657491</v>
      </c>
      <c r="U194" s="7">
        <f t="shared" si="132"/>
        <v>1028287.1490954558</v>
      </c>
      <c r="W194">
        <v>189</v>
      </c>
      <c r="X194" s="160">
        <v>50587</v>
      </c>
      <c r="Y194" s="7">
        <f t="shared" si="162"/>
        <v>542892.78985898837</v>
      </c>
      <c r="Z194" s="7">
        <f t="shared" si="163"/>
        <v>5313.9230440344518</v>
      </c>
      <c r="AA194" s="7">
        <f t="shared" si="164"/>
        <v>1694.6377783078624</v>
      </c>
      <c r="AB194" s="65">
        <f t="shared" si="141"/>
        <v>3.7457954350390905E-2</v>
      </c>
      <c r="AC194" s="7">
        <f t="shared" si="142"/>
        <v>3619.2852657265894</v>
      </c>
      <c r="AD194" s="65">
        <f t="shared" si="143"/>
        <v>0.08</v>
      </c>
      <c r="AE194" s="7">
        <f t="shared" si="165"/>
        <v>183001.84791931926</v>
      </c>
      <c r="AF194" s="7">
        <f t="shared" si="166"/>
        <v>821329.60740319255</v>
      </c>
      <c r="AG194" s="7">
        <f t="shared" si="144"/>
        <v>541198.15208068048</v>
      </c>
      <c r="AH194" s="7">
        <f t="shared" si="133"/>
        <v>1004331.4553225118</v>
      </c>
      <c r="AJ194">
        <v>189</v>
      </c>
      <c r="AK194" s="160">
        <v>50587</v>
      </c>
      <c r="AL194" s="7">
        <f t="shared" si="167"/>
        <v>537868.20647863403</v>
      </c>
      <c r="AM194" s="7">
        <f t="shared" si="168"/>
        <v>5188.2574823386012</v>
      </c>
      <c r="AN194" s="7">
        <f t="shared" si="169"/>
        <v>1714.525315497423</v>
      </c>
      <c r="AO194" s="65">
        <f t="shared" si="145"/>
        <v>3.8251570808891744E-2</v>
      </c>
      <c r="AP194" s="7">
        <f t="shared" si="146"/>
        <v>3473.7321668411782</v>
      </c>
      <c r="AQ194" s="65">
        <f t="shared" si="147"/>
        <v>7.7499999999999999E-2</v>
      </c>
      <c r="AR194" s="7">
        <f t="shared" si="170"/>
        <v>188046.31883686382</v>
      </c>
      <c r="AS194" s="7">
        <f t="shared" si="171"/>
        <v>792534.34532513202</v>
      </c>
      <c r="AT194" s="7">
        <f t="shared" si="148"/>
        <v>536153.68116313661</v>
      </c>
      <c r="AU194" s="7">
        <f t="shared" si="134"/>
        <v>980580.66416199587</v>
      </c>
      <c r="AW194">
        <v>189</v>
      </c>
      <c r="AX194" s="160">
        <v>50587</v>
      </c>
      <c r="AY194" s="7">
        <f t="shared" si="172"/>
        <v>532749.87590972858</v>
      </c>
      <c r="AZ194" s="7">
        <f t="shared" si="173"/>
        <v>5063.7114709392154</v>
      </c>
      <c r="BA194" s="7">
        <f t="shared" si="174"/>
        <v>1734.0247465034122</v>
      </c>
      <c r="BB194" s="65">
        <f t="shared" si="149"/>
        <v>3.9058285884175023E-2</v>
      </c>
      <c r="BC194" s="7">
        <f t="shared" si="150"/>
        <v>3329.6867244358032</v>
      </c>
      <c r="BD194" s="65">
        <f t="shared" si="151"/>
        <v>7.4999999999999997E-2</v>
      </c>
      <c r="BE194" s="7">
        <f t="shared" si="175"/>
        <v>193184.14883677525</v>
      </c>
      <c r="BF194" s="7">
        <f t="shared" si="176"/>
        <v>763857.31917073624</v>
      </c>
      <c r="BG194" s="7">
        <f t="shared" si="152"/>
        <v>531015.85116322513</v>
      </c>
      <c r="BH194" s="7">
        <f t="shared" si="135"/>
        <v>957041.46800751146</v>
      </c>
      <c r="BJ194">
        <v>189</v>
      </c>
      <c r="BK194" s="160">
        <v>50587</v>
      </c>
      <c r="BL194" s="7">
        <f t="shared" si="177"/>
        <v>527538.66521212133</v>
      </c>
      <c r="BM194" s="7">
        <f t="shared" si="178"/>
        <v>4940.32062016694</v>
      </c>
      <c r="BN194" s="7">
        <f t="shared" si="179"/>
        <v>1753.1078511770402</v>
      </c>
      <c r="BO194" s="65">
        <f t="shared" si="153"/>
        <v>3.9878203440624517E-2</v>
      </c>
      <c r="BP194" s="7">
        <f t="shared" si="154"/>
        <v>3187.2127689898998</v>
      </c>
      <c r="BQ194" s="65">
        <f t="shared" si="155"/>
        <v>7.2499999999999995E-2</v>
      </c>
      <c r="BR194" s="7">
        <f t="shared" si="180"/>
        <v>198414.44263905569</v>
      </c>
      <c r="BS194" s="7">
        <f t="shared" si="181"/>
        <v>735306.15457249573</v>
      </c>
      <c r="BT194" s="7">
        <f t="shared" si="156"/>
        <v>525785.55736094434</v>
      </c>
      <c r="BU194" s="7">
        <f t="shared" si="136"/>
        <v>933720.59721155139</v>
      </c>
      <c r="BW194">
        <v>189</v>
      </c>
      <c r="BX194" s="160">
        <v>50587</v>
      </c>
      <c r="BY194" s="7">
        <f t="shared" si="182"/>
        <v>522235.60511730198</v>
      </c>
      <c r="BZ194" s="7">
        <f t="shared" si="183"/>
        <v>4818.1206700876401</v>
      </c>
      <c r="CA194" s="7">
        <f t="shared" si="184"/>
        <v>1771.7463069033784</v>
      </c>
      <c r="CB194" s="65">
        <f t="shared" si="157"/>
        <v>4.071142502446766E-2</v>
      </c>
      <c r="CC194" s="7">
        <f t="shared" si="158"/>
        <v>3046.3743631842617</v>
      </c>
      <c r="CD194" s="65">
        <f t="shared" si="185"/>
        <v>7.0000000000000007E-2</v>
      </c>
      <c r="CE194" s="7">
        <f t="shared" si="186"/>
        <v>203736.14118960203</v>
      </c>
      <c r="CF194" s="7">
        <f t="shared" si="187"/>
        <v>706888.66545696161</v>
      </c>
      <c r="CG194" s="7">
        <f t="shared" si="159"/>
        <v>520463.85881039861</v>
      </c>
      <c r="CH194" s="7">
        <f t="shared" si="137"/>
        <v>910624.80664656358</v>
      </c>
    </row>
    <row r="195" spans="10:86" x14ac:dyDescent="0.3">
      <c r="J195">
        <v>190</v>
      </c>
      <c r="K195" s="160">
        <v>50618</v>
      </c>
      <c r="L195" s="7">
        <f t="shared" si="160"/>
        <v>546148.52827657491</v>
      </c>
      <c r="M195" s="7">
        <f t="shared" si="138"/>
        <v>5440.6727465368012</v>
      </c>
      <c r="N195" s="7">
        <f t="shared" si="128"/>
        <v>1685.9016146353488</v>
      </c>
      <c r="O195" s="65">
        <f t="shared" si="139"/>
        <v>3.7042706018936847E-2</v>
      </c>
      <c r="P195" s="7">
        <f t="shared" si="129"/>
        <v>3754.7711319014525</v>
      </c>
      <c r="Q195" s="65">
        <f t="shared" si="130"/>
        <v>8.2500000000000004E-2</v>
      </c>
      <c r="R195" s="7">
        <f t="shared" si="140"/>
        <v>179737.37333806034</v>
      </c>
      <c r="S195" s="7">
        <f t="shared" si="161"/>
        <v>853990.44850393222</v>
      </c>
      <c r="T195" s="7">
        <f t="shared" si="131"/>
        <v>544462.62666193955</v>
      </c>
      <c r="U195" s="7">
        <f t="shared" si="132"/>
        <v>1033727.8218419926</v>
      </c>
      <c r="W195">
        <v>190</v>
      </c>
      <c r="X195" s="160">
        <v>50618</v>
      </c>
      <c r="Y195" s="7">
        <f t="shared" si="162"/>
        <v>541198.15208068048</v>
      </c>
      <c r="Z195" s="7">
        <f t="shared" si="163"/>
        <v>5313.9230440344518</v>
      </c>
      <c r="AA195" s="7">
        <f t="shared" si="164"/>
        <v>1705.9353634965819</v>
      </c>
      <c r="AB195" s="65">
        <f t="shared" si="141"/>
        <v>3.7825746971337004E-2</v>
      </c>
      <c r="AC195" s="7">
        <f t="shared" si="142"/>
        <v>3607.9876805378699</v>
      </c>
      <c r="AD195" s="65">
        <f t="shared" si="143"/>
        <v>0.08</v>
      </c>
      <c r="AE195" s="7">
        <f t="shared" si="165"/>
        <v>184707.78328281586</v>
      </c>
      <c r="AF195" s="7">
        <f t="shared" si="166"/>
        <v>824937.59508373041</v>
      </c>
      <c r="AG195" s="7">
        <f t="shared" si="144"/>
        <v>539492.21671718394</v>
      </c>
      <c r="AH195" s="7">
        <f t="shared" si="133"/>
        <v>1009645.3783665462</v>
      </c>
      <c r="AJ195">
        <v>190</v>
      </c>
      <c r="AK195" s="160">
        <v>50618</v>
      </c>
      <c r="AL195" s="7">
        <f t="shared" si="167"/>
        <v>536153.68116313661</v>
      </c>
      <c r="AM195" s="7">
        <f t="shared" si="168"/>
        <v>5188.2574823386012</v>
      </c>
      <c r="AN195" s="7">
        <f t="shared" si="169"/>
        <v>1725.5982914933438</v>
      </c>
      <c r="AO195" s="65">
        <f t="shared" si="145"/>
        <v>3.8621724004576044E-2</v>
      </c>
      <c r="AP195" s="7">
        <f t="shared" si="146"/>
        <v>3462.6591908452574</v>
      </c>
      <c r="AQ195" s="65">
        <f t="shared" si="147"/>
        <v>7.7499999999999999E-2</v>
      </c>
      <c r="AR195" s="7">
        <f t="shared" si="170"/>
        <v>189771.91712835716</v>
      </c>
      <c r="AS195" s="7">
        <f t="shared" si="171"/>
        <v>795997.00451597723</v>
      </c>
      <c r="AT195" s="7">
        <f t="shared" si="148"/>
        <v>534428.08287164324</v>
      </c>
      <c r="AU195" s="7">
        <f t="shared" si="134"/>
        <v>985768.92164433445</v>
      </c>
      <c r="AW195">
        <v>190</v>
      </c>
      <c r="AX195" s="160">
        <v>50618</v>
      </c>
      <c r="AY195" s="7">
        <f t="shared" si="172"/>
        <v>531015.85116322513</v>
      </c>
      <c r="AZ195" s="7">
        <f t="shared" si="173"/>
        <v>5063.7114709392154</v>
      </c>
      <c r="BA195" s="7">
        <f t="shared" si="174"/>
        <v>1744.8624011690586</v>
      </c>
      <c r="BB195" s="65">
        <f t="shared" si="149"/>
        <v>3.9430741602462287E-2</v>
      </c>
      <c r="BC195" s="7">
        <f t="shared" si="150"/>
        <v>3318.8490697701568</v>
      </c>
      <c r="BD195" s="65">
        <f t="shared" si="151"/>
        <v>7.4999999999999997E-2</v>
      </c>
      <c r="BE195" s="7">
        <f t="shared" si="175"/>
        <v>194929.0112379443</v>
      </c>
      <c r="BF195" s="7">
        <f t="shared" si="176"/>
        <v>767176.16824050643</v>
      </c>
      <c r="BG195" s="7">
        <f t="shared" si="152"/>
        <v>529270.98876205611</v>
      </c>
      <c r="BH195" s="7">
        <f t="shared" si="135"/>
        <v>962105.17947845068</v>
      </c>
      <c r="BJ195">
        <v>190</v>
      </c>
      <c r="BK195" s="160">
        <v>50618</v>
      </c>
      <c r="BL195" s="7">
        <f t="shared" si="177"/>
        <v>525785.55736094434</v>
      </c>
      <c r="BM195" s="7">
        <f t="shared" si="178"/>
        <v>4940.32062016694</v>
      </c>
      <c r="BN195" s="7">
        <f t="shared" si="179"/>
        <v>1763.6995444445679</v>
      </c>
      <c r="BO195" s="65">
        <f t="shared" si="153"/>
        <v>4.025290203778982E-2</v>
      </c>
      <c r="BP195" s="7">
        <f t="shared" si="154"/>
        <v>3176.6210757223721</v>
      </c>
      <c r="BQ195" s="65">
        <f t="shared" si="155"/>
        <v>7.2499999999999995E-2</v>
      </c>
      <c r="BR195" s="7">
        <f t="shared" si="180"/>
        <v>200178.14218350025</v>
      </c>
      <c r="BS195" s="7">
        <f t="shared" si="181"/>
        <v>738482.77564821811</v>
      </c>
      <c r="BT195" s="7">
        <f t="shared" si="156"/>
        <v>524021.85781649977</v>
      </c>
      <c r="BU195" s="7">
        <f t="shared" si="136"/>
        <v>938660.91783171834</v>
      </c>
      <c r="BW195">
        <v>190</v>
      </c>
      <c r="BX195" s="160">
        <v>50618</v>
      </c>
      <c r="BY195" s="7">
        <f t="shared" si="182"/>
        <v>520463.85881039861</v>
      </c>
      <c r="BZ195" s="7">
        <f t="shared" si="183"/>
        <v>4818.1206700876401</v>
      </c>
      <c r="CA195" s="7">
        <f t="shared" si="184"/>
        <v>1782.0814936936481</v>
      </c>
      <c r="CB195" s="65">
        <f t="shared" si="157"/>
        <v>4.1088305292133982E-2</v>
      </c>
      <c r="CC195" s="7">
        <f t="shared" si="158"/>
        <v>3036.039176393992</v>
      </c>
      <c r="CD195" s="65">
        <f t="shared" si="185"/>
        <v>7.0000000000000007E-2</v>
      </c>
      <c r="CE195" s="7">
        <f t="shared" si="186"/>
        <v>205518.22268329567</v>
      </c>
      <c r="CF195" s="7">
        <f t="shared" si="187"/>
        <v>709924.70463335561</v>
      </c>
      <c r="CG195" s="7">
        <f t="shared" si="159"/>
        <v>518681.77731670497</v>
      </c>
      <c r="CH195" s="7">
        <f t="shared" si="137"/>
        <v>915442.92731665121</v>
      </c>
    </row>
    <row r="196" spans="10:86" x14ac:dyDescent="0.3">
      <c r="J196">
        <v>191</v>
      </c>
      <c r="K196" s="160">
        <v>50649</v>
      </c>
      <c r="L196" s="7">
        <f t="shared" si="160"/>
        <v>544462.62666193955</v>
      </c>
      <c r="M196" s="7">
        <f t="shared" si="138"/>
        <v>5440.6727465368012</v>
      </c>
      <c r="N196" s="7">
        <f t="shared" si="128"/>
        <v>1697.4921882359668</v>
      </c>
      <c r="O196" s="65">
        <f t="shared" si="139"/>
        <v>3.741286409999893E-2</v>
      </c>
      <c r="P196" s="7">
        <f t="shared" si="129"/>
        <v>3743.1805583008345</v>
      </c>
      <c r="Q196" s="65">
        <f t="shared" si="130"/>
        <v>8.2500000000000004E-2</v>
      </c>
      <c r="R196" s="7">
        <f t="shared" si="140"/>
        <v>181434.86552629631</v>
      </c>
      <c r="S196" s="7">
        <f t="shared" si="161"/>
        <v>857733.62906223303</v>
      </c>
      <c r="T196" s="7">
        <f t="shared" si="131"/>
        <v>542765.13447370357</v>
      </c>
      <c r="U196" s="7">
        <f t="shared" si="132"/>
        <v>1039168.4945885293</v>
      </c>
      <c r="W196">
        <v>191</v>
      </c>
      <c r="X196" s="160">
        <v>50649</v>
      </c>
      <c r="Y196" s="7">
        <f t="shared" si="162"/>
        <v>539492.21671718394</v>
      </c>
      <c r="Z196" s="7">
        <f t="shared" si="163"/>
        <v>5313.9230440344518</v>
      </c>
      <c r="AA196" s="7">
        <f t="shared" si="164"/>
        <v>1717.3082659198922</v>
      </c>
      <c r="AB196" s="65">
        <f t="shared" si="141"/>
        <v>3.8198325300106799E-2</v>
      </c>
      <c r="AC196" s="7">
        <f t="shared" si="142"/>
        <v>3596.6147781145596</v>
      </c>
      <c r="AD196" s="65">
        <f t="shared" si="143"/>
        <v>0.08</v>
      </c>
      <c r="AE196" s="7">
        <f t="shared" si="165"/>
        <v>186425.09154873574</v>
      </c>
      <c r="AF196" s="7">
        <f t="shared" si="166"/>
        <v>828534.20986184501</v>
      </c>
      <c r="AG196" s="7">
        <f t="shared" si="144"/>
        <v>537774.90845126403</v>
      </c>
      <c r="AH196" s="7">
        <f t="shared" si="133"/>
        <v>1014959.3014105808</v>
      </c>
      <c r="AJ196">
        <v>191</v>
      </c>
      <c r="AK196" s="160">
        <v>50649</v>
      </c>
      <c r="AL196" s="7">
        <f t="shared" si="167"/>
        <v>534428.08287164324</v>
      </c>
      <c r="AM196" s="7">
        <f t="shared" si="168"/>
        <v>5188.2574823386012</v>
      </c>
      <c r="AN196" s="7">
        <f t="shared" si="169"/>
        <v>1736.7427804592385</v>
      </c>
      <c r="AO196" s="65">
        <f t="shared" si="145"/>
        <v>3.8996665844216773E-2</v>
      </c>
      <c r="AP196" s="7">
        <f t="shared" si="146"/>
        <v>3451.5147018793627</v>
      </c>
      <c r="AQ196" s="65">
        <f t="shared" si="147"/>
        <v>7.7499999999999999E-2</v>
      </c>
      <c r="AR196" s="7">
        <f t="shared" si="170"/>
        <v>191508.65990881639</v>
      </c>
      <c r="AS196" s="7">
        <f t="shared" si="171"/>
        <v>799448.51921785658</v>
      </c>
      <c r="AT196" s="7">
        <f t="shared" si="148"/>
        <v>532691.34009118401</v>
      </c>
      <c r="AU196" s="7">
        <f t="shared" si="134"/>
        <v>990957.17912667291</v>
      </c>
      <c r="AW196">
        <v>191</v>
      </c>
      <c r="AX196" s="160">
        <v>50649</v>
      </c>
      <c r="AY196" s="7">
        <f t="shared" si="172"/>
        <v>529270.98876205611</v>
      </c>
      <c r="AZ196" s="7">
        <f t="shared" si="173"/>
        <v>5063.7114709392154</v>
      </c>
      <c r="BA196" s="7">
        <f t="shared" si="174"/>
        <v>1755.7677911763649</v>
      </c>
      <c r="BB196" s="65">
        <f t="shared" si="149"/>
        <v>3.9807988613538847E-2</v>
      </c>
      <c r="BC196" s="7">
        <f t="shared" si="150"/>
        <v>3307.9436797628505</v>
      </c>
      <c r="BD196" s="65">
        <f t="shared" si="151"/>
        <v>7.4999999999999997E-2</v>
      </c>
      <c r="BE196" s="7">
        <f t="shared" si="175"/>
        <v>196684.77902912066</v>
      </c>
      <c r="BF196" s="7">
        <f t="shared" si="176"/>
        <v>770484.11192026932</v>
      </c>
      <c r="BG196" s="7">
        <f t="shared" si="152"/>
        <v>527515.22097087977</v>
      </c>
      <c r="BH196" s="7">
        <f t="shared" si="135"/>
        <v>967168.89094939001</v>
      </c>
      <c r="BJ196">
        <v>191</v>
      </c>
      <c r="BK196" s="160">
        <v>50649</v>
      </c>
      <c r="BL196" s="7">
        <f t="shared" si="177"/>
        <v>524021.85781649977</v>
      </c>
      <c r="BM196" s="7">
        <f t="shared" si="178"/>
        <v>4940.32062016694</v>
      </c>
      <c r="BN196" s="7">
        <f t="shared" si="179"/>
        <v>1774.3552291922538</v>
      </c>
      <c r="BO196" s="65">
        <f t="shared" si="153"/>
        <v>4.0632394303222172E-2</v>
      </c>
      <c r="BP196" s="7">
        <f t="shared" si="154"/>
        <v>3165.9653909746862</v>
      </c>
      <c r="BQ196" s="65">
        <f t="shared" si="155"/>
        <v>7.2499999999999995E-2</v>
      </c>
      <c r="BR196" s="7">
        <f t="shared" si="180"/>
        <v>201952.49741269252</v>
      </c>
      <c r="BS196" s="7">
        <f t="shared" si="181"/>
        <v>741648.74103919277</v>
      </c>
      <c r="BT196" s="7">
        <f t="shared" si="156"/>
        <v>522247.50258730754</v>
      </c>
      <c r="BU196" s="7">
        <f t="shared" si="136"/>
        <v>943601.23845188529</v>
      </c>
      <c r="BW196">
        <v>191</v>
      </c>
      <c r="BX196" s="160">
        <v>50649</v>
      </c>
      <c r="BY196" s="7">
        <f t="shared" si="182"/>
        <v>518681.77731670497</v>
      </c>
      <c r="BZ196" s="7">
        <f t="shared" si="183"/>
        <v>4818.1206700876401</v>
      </c>
      <c r="CA196" s="7">
        <f t="shared" si="184"/>
        <v>1792.4769690735275</v>
      </c>
      <c r="CB196" s="65">
        <f t="shared" si="157"/>
        <v>4.1469981344165442E-2</v>
      </c>
      <c r="CC196" s="7">
        <f t="shared" si="158"/>
        <v>3025.6437010141126</v>
      </c>
      <c r="CD196" s="65">
        <f t="shared" si="185"/>
        <v>7.0000000000000007E-2</v>
      </c>
      <c r="CE196" s="7">
        <f t="shared" si="186"/>
        <v>207310.69965236919</v>
      </c>
      <c r="CF196" s="7">
        <f t="shared" si="187"/>
        <v>712950.34833436972</v>
      </c>
      <c r="CG196" s="7">
        <f t="shared" si="159"/>
        <v>516889.30034763145</v>
      </c>
      <c r="CH196" s="7">
        <f t="shared" si="137"/>
        <v>920261.04798673885</v>
      </c>
    </row>
    <row r="197" spans="10:86" x14ac:dyDescent="0.3">
      <c r="J197">
        <v>192</v>
      </c>
      <c r="K197" s="160">
        <v>50679</v>
      </c>
      <c r="L197" s="7">
        <f t="shared" si="160"/>
        <v>542765.13447370357</v>
      </c>
      <c r="M197" s="7">
        <f t="shared" si="138"/>
        <v>5440.6727465368012</v>
      </c>
      <c r="N197" s="7">
        <f t="shared" si="128"/>
        <v>1709.162447030089</v>
      </c>
      <c r="O197" s="65">
        <f t="shared" si="139"/>
        <v>3.7787890307745542E-2</v>
      </c>
      <c r="P197" s="7">
        <f t="shared" si="129"/>
        <v>3731.5102995067123</v>
      </c>
      <c r="Q197" s="65">
        <f t="shared" si="130"/>
        <v>8.2500000000000004E-2</v>
      </c>
      <c r="R197" s="7">
        <f t="shared" si="140"/>
        <v>183144.02797332642</v>
      </c>
      <c r="S197" s="7">
        <f t="shared" si="161"/>
        <v>861465.13936173974</v>
      </c>
      <c r="T197" s="7">
        <f t="shared" si="131"/>
        <v>541055.97202667349</v>
      </c>
      <c r="U197" s="7">
        <f t="shared" si="132"/>
        <v>1044609.1673350661</v>
      </c>
      <c r="W197">
        <v>192</v>
      </c>
      <c r="X197" s="160">
        <v>50679</v>
      </c>
      <c r="Y197" s="7">
        <f t="shared" si="162"/>
        <v>537774.90845126403</v>
      </c>
      <c r="Z197" s="7">
        <f t="shared" si="163"/>
        <v>5313.9230440344518</v>
      </c>
      <c r="AA197" s="7">
        <f t="shared" si="164"/>
        <v>1728.7569876926914</v>
      </c>
      <c r="AB197" s="65">
        <f t="shared" si="141"/>
        <v>3.8575774968854511E-2</v>
      </c>
      <c r="AC197" s="7">
        <f t="shared" si="142"/>
        <v>3585.1660563417604</v>
      </c>
      <c r="AD197" s="65">
        <f t="shared" si="143"/>
        <v>0.08</v>
      </c>
      <c r="AE197" s="7">
        <f t="shared" si="165"/>
        <v>188153.84853642844</v>
      </c>
      <c r="AF197" s="7">
        <f t="shared" si="166"/>
        <v>832119.37591818674</v>
      </c>
      <c r="AG197" s="7">
        <f t="shared" si="144"/>
        <v>536046.15146357135</v>
      </c>
      <c r="AH197" s="7">
        <f t="shared" si="133"/>
        <v>1020273.2244546151</v>
      </c>
      <c r="AJ197">
        <v>192</v>
      </c>
      <c r="AK197" s="160">
        <v>50679</v>
      </c>
      <c r="AL197" s="7">
        <f t="shared" si="167"/>
        <v>532691.34009118401</v>
      </c>
      <c r="AM197" s="7">
        <f t="shared" si="168"/>
        <v>5188.2574823386012</v>
      </c>
      <c r="AN197" s="7">
        <f t="shared" si="169"/>
        <v>1747.9592442497046</v>
      </c>
      <c r="AO197" s="65">
        <f t="shared" si="145"/>
        <v>3.9376481936811571E-2</v>
      </c>
      <c r="AP197" s="7">
        <f t="shared" si="146"/>
        <v>3440.2982380888966</v>
      </c>
      <c r="AQ197" s="65">
        <f t="shared" si="147"/>
        <v>7.7499999999999999E-2</v>
      </c>
      <c r="AR197" s="7">
        <f t="shared" si="170"/>
        <v>193256.6191530661</v>
      </c>
      <c r="AS197" s="7">
        <f t="shared" si="171"/>
        <v>802888.81745594542</v>
      </c>
      <c r="AT197" s="7">
        <f t="shared" si="148"/>
        <v>530943.38084693428</v>
      </c>
      <c r="AU197" s="7">
        <f t="shared" si="134"/>
        <v>996145.43660901149</v>
      </c>
      <c r="AW197">
        <v>192</v>
      </c>
      <c r="AX197" s="160">
        <v>50679</v>
      </c>
      <c r="AY197" s="7">
        <f t="shared" si="172"/>
        <v>527515.22097087977</v>
      </c>
      <c r="AZ197" s="7">
        <f t="shared" si="173"/>
        <v>5063.7114709392154</v>
      </c>
      <c r="BA197" s="7">
        <f t="shared" si="174"/>
        <v>1766.741339871217</v>
      </c>
      <c r="BB197" s="65">
        <f t="shared" si="149"/>
        <v>4.0190112504118532E-2</v>
      </c>
      <c r="BC197" s="7">
        <f t="shared" si="150"/>
        <v>3296.9701310679984</v>
      </c>
      <c r="BD197" s="65">
        <f t="shared" si="151"/>
        <v>7.4999999999999997E-2</v>
      </c>
      <c r="BE197" s="7">
        <f t="shared" si="175"/>
        <v>198451.52036899189</v>
      </c>
      <c r="BF197" s="7">
        <f t="shared" si="176"/>
        <v>773781.08205133735</v>
      </c>
      <c r="BG197" s="7">
        <f t="shared" si="152"/>
        <v>525748.47963100858</v>
      </c>
      <c r="BH197" s="7">
        <f t="shared" si="135"/>
        <v>972232.60242032923</v>
      </c>
      <c r="BJ197">
        <v>192</v>
      </c>
      <c r="BK197" s="160">
        <v>50679</v>
      </c>
      <c r="BL197" s="7">
        <f t="shared" si="177"/>
        <v>522247.50258730754</v>
      </c>
      <c r="BM197" s="7">
        <f t="shared" si="178"/>
        <v>4940.32062016694</v>
      </c>
      <c r="BN197" s="7">
        <f t="shared" si="179"/>
        <v>1785.0752920352902</v>
      </c>
      <c r="BO197" s="65">
        <f t="shared" si="153"/>
        <v>4.1016765802230737E-2</v>
      </c>
      <c r="BP197" s="7">
        <f t="shared" si="154"/>
        <v>3155.2453281316498</v>
      </c>
      <c r="BQ197" s="65">
        <f t="shared" si="155"/>
        <v>7.2499999999999995E-2</v>
      </c>
      <c r="BR197" s="7">
        <f t="shared" si="180"/>
        <v>203737.57270472782</v>
      </c>
      <c r="BS197" s="7">
        <f t="shared" si="181"/>
        <v>744803.98636732437</v>
      </c>
      <c r="BT197" s="7">
        <f t="shared" si="156"/>
        <v>520462.42729527224</v>
      </c>
      <c r="BU197" s="7">
        <f t="shared" si="136"/>
        <v>948541.55907205213</v>
      </c>
      <c r="BW197">
        <v>192</v>
      </c>
      <c r="BX197" s="160">
        <v>50679</v>
      </c>
      <c r="BY197" s="7">
        <f t="shared" si="182"/>
        <v>516889.30034763145</v>
      </c>
      <c r="BZ197" s="7">
        <f t="shared" si="183"/>
        <v>4818.1206700876401</v>
      </c>
      <c r="CA197" s="7">
        <f t="shared" si="184"/>
        <v>1802.9330847264564</v>
      </c>
      <c r="CB197" s="65">
        <f t="shared" si="157"/>
        <v>4.1856538725345699E-2</v>
      </c>
      <c r="CC197" s="7">
        <f t="shared" si="158"/>
        <v>3015.1875853611837</v>
      </c>
      <c r="CD197" s="65">
        <f t="shared" si="185"/>
        <v>7.0000000000000007E-2</v>
      </c>
      <c r="CE197" s="7">
        <f t="shared" si="186"/>
        <v>209113.63273709564</v>
      </c>
      <c r="CF197" s="7">
        <f t="shared" si="187"/>
        <v>715965.5359197309</v>
      </c>
      <c r="CG197" s="7">
        <f t="shared" si="159"/>
        <v>515086.367262905</v>
      </c>
      <c r="CH197" s="7">
        <f t="shared" si="137"/>
        <v>925079.16865682648</v>
      </c>
    </row>
    <row r="198" spans="10:86" x14ac:dyDescent="0.3">
      <c r="J198">
        <v>193</v>
      </c>
      <c r="K198" s="160">
        <v>50710</v>
      </c>
      <c r="L198" s="7">
        <f t="shared" si="160"/>
        <v>541055.97202667349</v>
      </c>
      <c r="M198" s="7">
        <f t="shared" si="138"/>
        <v>5440.6727465368012</v>
      </c>
      <c r="N198" s="7">
        <f t="shared" ref="N198:N261" si="188">M198-P198</f>
        <v>1720.9129388534211</v>
      </c>
      <c r="O198" s="65">
        <f t="shared" si="139"/>
        <v>3.8167872334699933E-2</v>
      </c>
      <c r="P198" s="7">
        <f t="shared" ref="P198:P261" si="189">L198*($K$1/12)</f>
        <v>3719.7598076833801</v>
      </c>
      <c r="Q198" s="65">
        <f t="shared" ref="Q198:Q261" si="190">(P198/L198)*12</f>
        <v>8.2500000000000004E-2</v>
      </c>
      <c r="R198" s="7">
        <f t="shared" si="140"/>
        <v>184864.94091217985</v>
      </c>
      <c r="S198" s="7">
        <f t="shared" si="161"/>
        <v>865184.89916942315</v>
      </c>
      <c r="T198" s="7">
        <f t="shared" ref="T198:T261" si="191">L198-N198</f>
        <v>539335.05908782012</v>
      </c>
      <c r="U198" s="7">
        <f t="shared" ref="U198:U261" si="192">R198+S198</f>
        <v>1050049.840081603</v>
      </c>
      <c r="W198">
        <v>193</v>
      </c>
      <c r="X198" s="160">
        <v>50710</v>
      </c>
      <c r="Y198" s="7">
        <f t="shared" si="162"/>
        <v>536046.15146357135</v>
      </c>
      <c r="Z198" s="7">
        <f t="shared" si="163"/>
        <v>5313.9230440344518</v>
      </c>
      <c r="AA198" s="7">
        <f t="shared" si="164"/>
        <v>1740.2820342773093</v>
      </c>
      <c r="AB198" s="65">
        <f t="shared" si="141"/>
        <v>3.8958183645773095E-2</v>
      </c>
      <c r="AC198" s="7">
        <f t="shared" si="142"/>
        <v>3573.6410097571425</v>
      </c>
      <c r="AD198" s="65">
        <f t="shared" si="143"/>
        <v>0.08</v>
      </c>
      <c r="AE198" s="7">
        <f t="shared" si="165"/>
        <v>189894.13057070575</v>
      </c>
      <c r="AF198" s="7">
        <f t="shared" si="166"/>
        <v>835693.01692794391</v>
      </c>
      <c r="AG198" s="7">
        <f t="shared" si="144"/>
        <v>534305.86942929402</v>
      </c>
      <c r="AH198" s="7">
        <f t="shared" ref="AH198:AH261" si="193">AE198+AF198</f>
        <v>1025587.1474986497</v>
      </c>
      <c r="AJ198">
        <v>193</v>
      </c>
      <c r="AK198" s="160">
        <v>50710</v>
      </c>
      <c r="AL198" s="7">
        <f t="shared" si="167"/>
        <v>530943.38084693428</v>
      </c>
      <c r="AM198" s="7">
        <f t="shared" si="168"/>
        <v>5188.2574823386012</v>
      </c>
      <c r="AN198" s="7">
        <f t="shared" si="169"/>
        <v>1759.2481477021506</v>
      </c>
      <c r="AO198" s="65">
        <f t="shared" si="145"/>
        <v>3.9761259927095491E-2</v>
      </c>
      <c r="AP198" s="7">
        <f t="shared" si="146"/>
        <v>3429.0093346364506</v>
      </c>
      <c r="AQ198" s="65">
        <f t="shared" si="147"/>
        <v>7.7499999999999999E-2</v>
      </c>
      <c r="AR198" s="7">
        <f t="shared" si="170"/>
        <v>195015.86730076827</v>
      </c>
      <c r="AS198" s="7">
        <f t="shared" si="171"/>
        <v>806317.82679058192</v>
      </c>
      <c r="AT198" s="7">
        <f t="shared" si="148"/>
        <v>529184.13269923208</v>
      </c>
      <c r="AU198" s="7">
        <f t="shared" ref="AU198:AU261" si="194">AR198+AS198</f>
        <v>1001333.6940913502</v>
      </c>
      <c r="AW198">
        <v>193</v>
      </c>
      <c r="AX198" s="160">
        <v>50710</v>
      </c>
      <c r="AY198" s="7">
        <f t="shared" si="172"/>
        <v>525748.47963100858</v>
      </c>
      <c r="AZ198" s="7">
        <f t="shared" si="173"/>
        <v>5063.7114709392154</v>
      </c>
      <c r="BA198" s="7">
        <f t="shared" si="174"/>
        <v>1777.7834732454121</v>
      </c>
      <c r="BB198" s="65">
        <f t="shared" si="149"/>
        <v>4.0577200896363193E-2</v>
      </c>
      <c r="BC198" s="7">
        <f t="shared" si="150"/>
        <v>3285.9279976938033</v>
      </c>
      <c r="BD198" s="65">
        <f t="shared" si="151"/>
        <v>7.4999999999999997E-2</v>
      </c>
      <c r="BE198" s="7">
        <f t="shared" si="175"/>
        <v>200229.30384223731</v>
      </c>
      <c r="BF198" s="7">
        <f t="shared" si="176"/>
        <v>777067.01004903112</v>
      </c>
      <c r="BG198" s="7">
        <f t="shared" si="152"/>
        <v>523970.69615776319</v>
      </c>
      <c r="BH198" s="7">
        <f t="shared" ref="BH198:BH261" si="195">BE198+BF198</f>
        <v>977296.31389126845</v>
      </c>
      <c r="BJ198">
        <v>193</v>
      </c>
      <c r="BK198" s="160">
        <v>50710</v>
      </c>
      <c r="BL198" s="7">
        <f t="shared" si="177"/>
        <v>520462.42729527224</v>
      </c>
      <c r="BM198" s="7">
        <f t="shared" si="178"/>
        <v>4940.32062016694</v>
      </c>
      <c r="BN198" s="7">
        <f t="shared" si="179"/>
        <v>1795.8601219246702</v>
      </c>
      <c r="BO198" s="65">
        <f t="shared" si="153"/>
        <v>4.1406104135294226E-2</v>
      </c>
      <c r="BP198" s="7">
        <f t="shared" si="154"/>
        <v>3144.4604982422698</v>
      </c>
      <c r="BQ198" s="65">
        <f t="shared" si="155"/>
        <v>7.2499999999999995E-2</v>
      </c>
      <c r="BR198" s="7">
        <f t="shared" si="180"/>
        <v>205533.43282665248</v>
      </c>
      <c r="BS198" s="7">
        <f t="shared" si="181"/>
        <v>747948.44686556666</v>
      </c>
      <c r="BT198" s="7">
        <f t="shared" si="156"/>
        <v>518666.56717334758</v>
      </c>
      <c r="BU198" s="7">
        <f t="shared" ref="BU198:BU261" si="196">BR198+BS198</f>
        <v>953481.8796922192</v>
      </c>
      <c r="BW198">
        <v>193</v>
      </c>
      <c r="BX198" s="160">
        <v>50710</v>
      </c>
      <c r="BY198" s="7">
        <f t="shared" si="182"/>
        <v>515086.367262905</v>
      </c>
      <c r="BZ198" s="7">
        <f t="shared" si="183"/>
        <v>4818.1206700876401</v>
      </c>
      <c r="CA198" s="7">
        <f t="shared" si="184"/>
        <v>1813.4501943873606</v>
      </c>
      <c r="CB198" s="65">
        <f t="shared" si="157"/>
        <v>4.2248065015359063E-2</v>
      </c>
      <c r="CC198" s="7">
        <f t="shared" si="158"/>
        <v>3004.6704757002794</v>
      </c>
      <c r="CD198" s="65">
        <f t="shared" si="185"/>
        <v>7.0000000000000007E-2</v>
      </c>
      <c r="CE198" s="7">
        <f t="shared" si="186"/>
        <v>210927.08293148299</v>
      </c>
      <c r="CF198" s="7">
        <f t="shared" si="187"/>
        <v>718970.20639543119</v>
      </c>
      <c r="CG198" s="7">
        <f t="shared" si="159"/>
        <v>513272.91706851765</v>
      </c>
      <c r="CH198" s="7">
        <f t="shared" ref="CH198:CH261" si="197">CE198+CF198</f>
        <v>929897.28932691412</v>
      </c>
    </row>
    <row r="199" spans="10:86" x14ac:dyDescent="0.3">
      <c r="J199">
        <v>194</v>
      </c>
      <c r="K199" s="160">
        <v>50740</v>
      </c>
      <c r="L199" s="7">
        <f t="shared" si="160"/>
        <v>539335.05908782012</v>
      </c>
      <c r="M199" s="7">
        <f t="shared" ref="M199:M262" si="198">$L$6/((($N$2)-1)/($N$1*$N$2))</f>
        <v>5440.6727465368012</v>
      </c>
      <c r="N199" s="7">
        <f t="shared" si="188"/>
        <v>1732.7442153080378</v>
      </c>
      <c r="O199" s="65">
        <f t="shared" ref="O199:O262" si="199">(N199/L199)*12</f>
        <v>3.855289997068545E-2</v>
      </c>
      <c r="P199" s="7">
        <f t="shared" si="189"/>
        <v>3707.9285312287634</v>
      </c>
      <c r="Q199" s="65">
        <f t="shared" si="190"/>
        <v>8.2500000000000004E-2</v>
      </c>
      <c r="R199" s="7">
        <f t="shared" ref="R199:R262" si="200">R198+N199</f>
        <v>186597.6851274879</v>
      </c>
      <c r="S199" s="7">
        <f t="shared" si="161"/>
        <v>868892.82770065195</v>
      </c>
      <c r="T199" s="7">
        <f t="shared" si="191"/>
        <v>537602.31487251213</v>
      </c>
      <c r="U199" s="7">
        <f t="shared" si="192"/>
        <v>1055490.5128281398</v>
      </c>
      <c r="W199">
        <v>194</v>
      </c>
      <c r="X199" s="160">
        <v>50740</v>
      </c>
      <c r="Y199" s="7">
        <f t="shared" si="162"/>
        <v>534305.86942929402</v>
      </c>
      <c r="Z199" s="7">
        <f t="shared" si="163"/>
        <v>5313.9230440344518</v>
      </c>
      <c r="AA199" s="7">
        <f t="shared" si="164"/>
        <v>1751.8839145058246</v>
      </c>
      <c r="AB199" s="65">
        <f t="shared" ref="AB199:AB262" si="201">(AA199/Y199)*12</f>
        <v>3.9345641096034917E-2</v>
      </c>
      <c r="AC199" s="7">
        <f t="shared" ref="AC199:AC262" si="202">Y199*($X$1/12)</f>
        <v>3562.0391295286272</v>
      </c>
      <c r="AD199" s="65">
        <f t="shared" ref="AD199:AD262" si="203">(AC199/Y199)*12</f>
        <v>0.08</v>
      </c>
      <c r="AE199" s="7">
        <f t="shared" si="165"/>
        <v>191646.01448521158</v>
      </c>
      <c r="AF199" s="7">
        <f t="shared" si="166"/>
        <v>839255.0560574726</v>
      </c>
      <c r="AG199" s="7">
        <f t="shared" ref="AG199:AG262" si="204">Y199-AA199</f>
        <v>532553.98551478819</v>
      </c>
      <c r="AH199" s="7">
        <f t="shared" si="193"/>
        <v>1030901.0705426842</v>
      </c>
      <c r="AJ199">
        <v>194</v>
      </c>
      <c r="AK199" s="160">
        <v>50740</v>
      </c>
      <c r="AL199" s="7">
        <f t="shared" si="167"/>
        <v>529184.13269923208</v>
      </c>
      <c r="AM199" s="7">
        <f t="shared" si="168"/>
        <v>5188.2574823386012</v>
      </c>
      <c r="AN199" s="7">
        <f t="shared" si="169"/>
        <v>1770.6099586560608</v>
      </c>
      <c r="AO199" s="65">
        <f t="shared" ref="AO199:AO262" si="205">(AN199/AL199)*12</f>
        <v>4.0151089556475589E-2</v>
      </c>
      <c r="AP199" s="7">
        <f t="shared" ref="AP199:AP262" si="206">AL199*($AK$1/12)</f>
        <v>3417.6475236825404</v>
      </c>
      <c r="AQ199" s="65">
        <f t="shared" ref="AQ199:AQ262" si="207">(AP199/AL199)*12</f>
        <v>7.7499999999999999E-2</v>
      </c>
      <c r="AR199" s="7">
        <f t="shared" si="170"/>
        <v>196786.47725942434</v>
      </c>
      <c r="AS199" s="7">
        <f t="shared" si="171"/>
        <v>809735.47431426449</v>
      </c>
      <c r="AT199" s="7">
        <f t="shared" ref="AT199:AT262" si="208">AL199-AN199</f>
        <v>527413.52274057607</v>
      </c>
      <c r="AU199" s="7">
        <f t="shared" si="194"/>
        <v>1006521.9515736888</v>
      </c>
      <c r="AW199">
        <v>194</v>
      </c>
      <c r="AX199" s="160">
        <v>50740</v>
      </c>
      <c r="AY199" s="7">
        <f t="shared" si="172"/>
        <v>523970.69615776319</v>
      </c>
      <c r="AZ199" s="7">
        <f t="shared" si="173"/>
        <v>5063.7114709392154</v>
      </c>
      <c r="BA199" s="7">
        <f t="shared" si="174"/>
        <v>1788.8946199531956</v>
      </c>
      <c r="BB199" s="65">
        <f t="shared" ref="BB199:BB262" si="209">(BA199/AY199)*12</f>
        <v>4.0969343508811214E-2</v>
      </c>
      <c r="BC199" s="7">
        <f t="shared" ref="BC199:BC262" si="210">AY199*($AX$1/12)</f>
        <v>3274.8168509860197</v>
      </c>
      <c r="BD199" s="65">
        <f t="shared" ref="BD199:BD262" si="211">(BC199/AY199)*12</f>
        <v>7.4999999999999997E-2</v>
      </c>
      <c r="BE199" s="7">
        <f t="shared" si="175"/>
        <v>202018.19846219051</v>
      </c>
      <c r="BF199" s="7">
        <f t="shared" si="176"/>
        <v>780341.8269000171</v>
      </c>
      <c r="BG199" s="7">
        <f t="shared" ref="BG199:BG262" si="212">AY199-BA199</f>
        <v>522181.80153781001</v>
      </c>
      <c r="BH199" s="7">
        <f t="shared" si="195"/>
        <v>982360.02536220755</v>
      </c>
      <c r="BJ199">
        <v>194</v>
      </c>
      <c r="BK199" s="160">
        <v>50740</v>
      </c>
      <c r="BL199" s="7">
        <f t="shared" si="177"/>
        <v>518666.56717334758</v>
      </c>
      <c r="BM199" s="7">
        <f t="shared" si="178"/>
        <v>4940.32062016694</v>
      </c>
      <c r="BN199" s="7">
        <f t="shared" si="179"/>
        <v>1806.7101101612984</v>
      </c>
      <c r="BO199" s="65">
        <f t="shared" ref="BO199:BO262" si="213">(BN199/BL199)*12</f>
        <v>4.1800498998983221E-2</v>
      </c>
      <c r="BP199" s="7">
        <f t="shared" ref="BP199:BP262" si="214">BL199*($BK$1/12)</f>
        <v>3133.6105100056416</v>
      </c>
      <c r="BQ199" s="65">
        <f t="shared" ref="BQ199:BQ262" si="215">(BP199/BL199)*12</f>
        <v>7.2499999999999995E-2</v>
      </c>
      <c r="BR199" s="7">
        <f t="shared" si="180"/>
        <v>207340.14293681379</v>
      </c>
      <c r="BS199" s="7">
        <f t="shared" si="181"/>
        <v>751082.05737557227</v>
      </c>
      <c r="BT199" s="7">
        <f t="shared" ref="BT199:BT262" si="216">BL199-BN199</f>
        <v>516859.8570631863</v>
      </c>
      <c r="BU199" s="7">
        <f t="shared" si="196"/>
        <v>958422.20031238603</v>
      </c>
      <c r="BW199">
        <v>194</v>
      </c>
      <c r="BX199" s="160">
        <v>50740</v>
      </c>
      <c r="BY199" s="7">
        <f t="shared" si="182"/>
        <v>513272.91706851765</v>
      </c>
      <c r="BZ199" s="7">
        <f t="shared" si="183"/>
        <v>4818.1206700876401</v>
      </c>
      <c r="CA199" s="7">
        <f t="shared" si="184"/>
        <v>1824.0286538546202</v>
      </c>
      <c r="CB199" s="65">
        <f t="shared" ref="CB199:CB262" si="217">(CA199/BY199)*12</f>
        <v>4.2644649889706787E-2</v>
      </c>
      <c r="CC199" s="7">
        <f t="shared" ref="CC199:CC262" si="218">BY199*($BX$1/12)</f>
        <v>2994.0920162330199</v>
      </c>
      <c r="CD199" s="65">
        <f t="shared" si="185"/>
        <v>7.0000000000000007E-2</v>
      </c>
      <c r="CE199" s="7">
        <f t="shared" si="186"/>
        <v>212751.11158533761</v>
      </c>
      <c r="CF199" s="7">
        <f t="shared" si="187"/>
        <v>721964.2984116642</v>
      </c>
      <c r="CG199" s="7">
        <f t="shared" ref="CG199:CG262" si="219">BY199-CA199</f>
        <v>511448.88841466303</v>
      </c>
      <c r="CH199" s="7">
        <f t="shared" si="197"/>
        <v>934715.40999700176</v>
      </c>
    </row>
    <row r="200" spans="10:86" x14ac:dyDescent="0.3">
      <c r="J200">
        <v>195</v>
      </c>
      <c r="K200" s="160">
        <v>50771</v>
      </c>
      <c r="L200" s="7">
        <f t="shared" ref="L200:L263" si="220">T199</f>
        <v>537602.31487251213</v>
      </c>
      <c r="M200" s="7">
        <f t="shared" si="198"/>
        <v>5440.6727465368012</v>
      </c>
      <c r="N200" s="7">
        <f t="shared" si="188"/>
        <v>1744.6568317882802</v>
      </c>
      <c r="O200" s="65">
        <f t="shared" si="199"/>
        <v>3.8943065165975205E-2</v>
      </c>
      <c r="P200" s="7">
        <f t="shared" si="189"/>
        <v>3696.015914748521</v>
      </c>
      <c r="Q200" s="65">
        <f t="shared" si="190"/>
        <v>8.2500000000000004E-2</v>
      </c>
      <c r="R200" s="7">
        <f t="shared" si="200"/>
        <v>188342.34195927618</v>
      </c>
      <c r="S200" s="7">
        <f t="shared" ref="S200:S263" si="221">S199+P200</f>
        <v>872588.84361540049</v>
      </c>
      <c r="T200" s="7">
        <f t="shared" si="191"/>
        <v>535857.65804072388</v>
      </c>
      <c r="U200" s="7">
        <f t="shared" si="192"/>
        <v>1060931.1855746766</v>
      </c>
      <c r="W200">
        <v>195</v>
      </c>
      <c r="X200" s="160">
        <v>50771</v>
      </c>
      <c r="Y200" s="7">
        <f t="shared" ref="Y200:Y263" si="222">AG199</f>
        <v>532553.98551478819</v>
      </c>
      <c r="Z200" s="7">
        <f t="shared" ref="Z200:Z263" si="223">Z199</f>
        <v>5313.9230440344518</v>
      </c>
      <c r="AA200" s="7">
        <f t="shared" ref="AA200:AA263" si="224">Z200-AC200</f>
        <v>1763.5631406025304</v>
      </c>
      <c r="AB200" s="65">
        <f t="shared" si="201"/>
        <v>3.9738239244935122E-2</v>
      </c>
      <c r="AC200" s="7">
        <f t="shared" si="202"/>
        <v>3550.3599034319213</v>
      </c>
      <c r="AD200" s="65">
        <f t="shared" si="203"/>
        <v>0.08</v>
      </c>
      <c r="AE200" s="7">
        <f t="shared" ref="AE200:AE263" si="225">AE199+AA200</f>
        <v>193409.5776258141</v>
      </c>
      <c r="AF200" s="7">
        <f t="shared" ref="AF200:AF263" si="226">AF199+AC200</f>
        <v>842805.41596090456</v>
      </c>
      <c r="AG200" s="7">
        <f t="shared" si="204"/>
        <v>530790.42237418564</v>
      </c>
      <c r="AH200" s="7">
        <f t="shared" si="193"/>
        <v>1036214.9935867187</v>
      </c>
      <c r="AJ200">
        <v>195</v>
      </c>
      <c r="AK200" s="160">
        <v>50771</v>
      </c>
      <c r="AL200" s="7">
        <f t="shared" ref="AL200:AL263" si="227">AT199</f>
        <v>527413.52274057607</v>
      </c>
      <c r="AM200" s="7">
        <f t="shared" ref="AM200:AM263" si="228">AM199</f>
        <v>5188.2574823386012</v>
      </c>
      <c r="AN200" s="7">
        <f t="shared" ref="AN200:AN263" si="229">AM200-AP200</f>
        <v>1782.0451479723806</v>
      </c>
      <c r="AO200" s="65">
        <f t="shared" si="205"/>
        <v>4.0546062726167884E-2</v>
      </c>
      <c r="AP200" s="7">
        <f t="shared" si="206"/>
        <v>3406.2123343662206</v>
      </c>
      <c r="AQ200" s="65">
        <f t="shared" si="207"/>
        <v>7.7499999999999999E-2</v>
      </c>
      <c r="AR200" s="7">
        <f t="shared" ref="AR200:AR263" si="230">AR199+AN200</f>
        <v>198568.52240739673</v>
      </c>
      <c r="AS200" s="7">
        <f t="shared" ref="AS200:AS263" si="231">AS199+AP200</f>
        <v>813141.68664863065</v>
      </c>
      <c r="AT200" s="7">
        <f t="shared" si="208"/>
        <v>525631.47759260365</v>
      </c>
      <c r="AU200" s="7">
        <f t="shared" si="194"/>
        <v>1011710.2090560274</v>
      </c>
      <c r="AW200">
        <v>195</v>
      </c>
      <c r="AX200" s="160">
        <v>50771</v>
      </c>
      <c r="AY200" s="7">
        <f t="shared" ref="AY200:AY263" si="232">BG199</f>
        <v>522181.80153781001</v>
      </c>
      <c r="AZ200" s="7">
        <f t="shared" ref="AZ200:AZ263" si="233">AZ199</f>
        <v>5063.7114709392154</v>
      </c>
      <c r="BA200" s="7">
        <f t="shared" ref="BA200:BA263" si="234">AZ200-BC200</f>
        <v>1800.0752113279032</v>
      </c>
      <c r="BB200" s="65">
        <f t="shared" si="209"/>
        <v>4.1366632219508259E-2</v>
      </c>
      <c r="BC200" s="7">
        <f t="shared" si="210"/>
        <v>3263.6362596113122</v>
      </c>
      <c r="BD200" s="65">
        <f t="shared" si="211"/>
        <v>7.4999999999999997E-2</v>
      </c>
      <c r="BE200" s="7">
        <f t="shared" ref="BE200:BE263" si="235">BE199+BA200</f>
        <v>203818.27367351842</v>
      </c>
      <c r="BF200" s="7">
        <f t="shared" ref="BF200:BF263" si="236">BF199+BC200</f>
        <v>783605.46315962845</v>
      </c>
      <c r="BG200" s="7">
        <f t="shared" si="212"/>
        <v>520381.72632648208</v>
      </c>
      <c r="BH200" s="7">
        <f t="shared" si="195"/>
        <v>987423.73683314689</v>
      </c>
      <c r="BJ200">
        <v>195</v>
      </c>
      <c r="BK200" s="160">
        <v>50771</v>
      </c>
      <c r="BL200" s="7">
        <f t="shared" ref="BL200:BL263" si="237">BT199</f>
        <v>516859.8570631863</v>
      </c>
      <c r="BM200" s="7">
        <f t="shared" ref="BM200:BM263" si="238">BM199</f>
        <v>4940.32062016694</v>
      </c>
      <c r="BN200" s="7">
        <f t="shared" ref="BN200:BN263" si="239">BM200-BP200</f>
        <v>1817.6256504101893</v>
      </c>
      <c r="BO200" s="65">
        <f t="shared" si="213"/>
        <v>4.2200042249084566E-2</v>
      </c>
      <c r="BP200" s="7">
        <f t="shared" si="214"/>
        <v>3122.6949697567507</v>
      </c>
      <c r="BQ200" s="65">
        <f t="shared" si="215"/>
        <v>7.2499999999999995E-2</v>
      </c>
      <c r="BR200" s="7">
        <f t="shared" ref="BR200:BR263" si="240">BR199+BN200</f>
        <v>209157.76858722398</v>
      </c>
      <c r="BS200" s="7">
        <f t="shared" ref="BS200:BS263" si="241">BS199+BP200</f>
        <v>754204.75234532903</v>
      </c>
      <c r="BT200" s="7">
        <f t="shared" si="216"/>
        <v>515042.23141277611</v>
      </c>
      <c r="BU200" s="7">
        <f t="shared" si="196"/>
        <v>963362.52093255299</v>
      </c>
      <c r="BW200">
        <v>195</v>
      </c>
      <c r="BX200" s="160">
        <v>50771</v>
      </c>
      <c r="BY200" s="7">
        <f t="shared" ref="BY200:BY263" si="242">CG199</f>
        <v>511448.88841466303</v>
      </c>
      <c r="BZ200" s="7">
        <f t="shared" ref="BZ200:BZ263" si="243">BZ199</f>
        <v>4818.1206700876401</v>
      </c>
      <c r="CA200" s="7">
        <f t="shared" ref="CA200:CA263" si="244">BZ200-CC200</f>
        <v>1834.6688210021057</v>
      </c>
      <c r="CB200" s="65">
        <f t="shared" si="217"/>
        <v>4.3046385182825005E-2</v>
      </c>
      <c r="CC200" s="7">
        <f t="shared" si="218"/>
        <v>2983.4518490855344</v>
      </c>
      <c r="CD200" s="65">
        <f t="shared" ref="CD200:CD263" si="245">(CC200/BY200)*12</f>
        <v>7.0000000000000007E-2</v>
      </c>
      <c r="CE200" s="7">
        <f t="shared" ref="CE200:CE263" si="246">CE199+CA200</f>
        <v>214585.78040633971</v>
      </c>
      <c r="CF200" s="7">
        <f t="shared" ref="CF200:CF263" si="247">CF199+CC200</f>
        <v>724947.75026074972</v>
      </c>
      <c r="CG200" s="7">
        <f t="shared" si="219"/>
        <v>509614.21959366091</v>
      </c>
      <c r="CH200" s="7">
        <f t="shared" si="197"/>
        <v>939533.53066708939</v>
      </c>
    </row>
    <row r="201" spans="10:86" x14ac:dyDescent="0.3">
      <c r="J201">
        <v>196</v>
      </c>
      <c r="K201" s="160">
        <v>50802</v>
      </c>
      <c r="L201" s="7">
        <f t="shared" si="220"/>
        <v>535857.65804072388</v>
      </c>
      <c r="M201" s="7">
        <f t="shared" si="198"/>
        <v>5440.6727465368012</v>
      </c>
      <c r="N201" s="7">
        <f t="shared" si="188"/>
        <v>1756.6513475068245</v>
      </c>
      <c r="O201" s="65">
        <f t="shared" si="199"/>
        <v>3.9338462096738164E-2</v>
      </c>
      <c r="P201" s="7">
        <f t="shared" si="189"/>
        <v>3684.0213990299767</v>
      </c>
      <c r="Q201" s="65">
        <f t="shared" si="190"/>
        <v>8.2500000000000004E-2</v>
      </c>
      <c r="R201" s="7">
        <f t="shared" si="200"/>
        <v>190098.993306783</v>
      </c>
      <c r="S201" s="7">
        <f t="shared" si="221"/>
        <v>876272.86501443048</v>
      </c>
      <c r="T201" s="7">
        <f t="shared" si="191"/>
        <v>534101.00669321709</v>
      </c>
      <c r="U201" s="7">
        <f t="shared" si="192"/>
        <v>1066371.8583212134</v>
      </c>
      <c r="W201">
        <v>196</v>
      </c>
      <c r="X201" s="160">
        <v>50802</v>
      </c>
      <c r="Y201" s="7">
        <f t="shared" si="222"/>
        <v>530790.42237418564</v>
      </c>
      <c r="Z201" s="7">
        <f t="shared" si="223"/>
        <v>5313.9230440344518</v>
      </c>
      <c r="AA201" s="7">
        <f t="shared" si="224"/>
        <v>1775.3202282065472</v>
      </c>
      <c r="AB201" s="65">
        <f t="shared" si="201"/>
        <v>4.0136072243331142E-2</v>
      </c>
      <c r="AC201" s="7">
        <f t="shared" si="202"/>
        <v>3538.6028158279046</v>
      </c>
      <c r="AD201" s="65">
        <f t="shared" si="203"/>
        <v>0.08</v>
      </c>
      <c r="AE201" s="7">
        <f t="shared" si="225"/>
        <v>195184.89785402064</v>
      </c>
      <c r="AF201" s="7">
        <f t="shared" si="226"/>
        <v>846344.0187767325</v>
      </c>
      <c r="AG201" s="7">
        <f t="shared" si="204"/>
        <v>529015.10214597906</v>
      </c>
      <c r="AH201" s="7">
        <f t="shared" si="193"/>
        <v>1041528.9166307531</v>
      </c>
      <c r="AJ201">
        <v>196</v>
      </c>
      <c r="AK201" s="160">
        <v>50802</v>
      </c>
      <c r="AL201" s="7">
        <f t="shared" si="227"/>
        <v>525631.47759260365</v>
      </c>
      <c r="AM201" s="7">
        <f t="shared" si="228"/>
        <v>5188.2574823386012</v>
      </c>
      <c r="AN201" s="7">
        <f t="shared" si="229"/>
        <v>1793.5541895530359</v>
      </c>
      <c r="AO201" s="65">
        <f t="shared" si="205"/>
        <v>4.0946273562630496E-2</v>
      </c>
      <c r="AP201" s="7">
        <f t="shared" si="206"/>
        <v>3394.7032927855653</v>
      </c>
      <c r="AQ201" s="65">
        <f t="shared" si="207"/>
        <v>7.7499999999999999E-2</v>
      </c>
      <c r="AR201" s="7">
        <f t="shared" si="230"/>
        <v>200362.07659694977</v>
      </c>
      <c r="AS201" s="7">
        <f t="shared" si="231"/>
        <v>816536.38994141622</v>
      </c>
      <c r="AT201" s="7">
        <f t="shared" si="208"/>
        <v>523837.92340305063</v>
      </c>
      <c r="AU201" s="7">
        <f t="shared" si="194"/>
        <v>1016898.4665383659</v>
      </c>
      <c r="AW201">
        <v>196</v>
      </c>
      <c r="AX201" s="160">
        <v>50802</v>
      </c>
      <c r="AY201" s="7">
        <f t="shared" si="232"/>
        <v>520381.72632648208</v>
      </c>
      <c r="AZ201" s="7">
        <f t="shared" si="233"/>
        <v>5063.7114709392154</v>
      </c>
      <c r="BA201" s="7">
        <f t="shared" si="234"/>
        <v>1811.3256813987027</v>
      </c>
      <c r="BB201" s="65">
        <f t="shared" si="209"/>
        <v>4.1769161131433641E-2</v>
      </c>
      <c r="BC201" s="7">
        <f t="shared" si="210"/>
        <v>3252.3857895405126</v>
      </c>
      <c r="BD201" s="65">
        <f t="shared" si="211"/>
        <v>7.4999999999999997E-2</v>
      </c>
      <c r="BE201" s="7">
        <f t="shared" si="235"/>
        <v>205629.59935491713</v>
      </c>
      <c r="BF201" s="7">
        <f t="shared" si="236"/>
        <v>786857.84894916893</v>
      </c>
      <c r="BG201" s="7">
        <f t="shared" si="212"/>
        <v>518570.4006450834</v>
      </c>
      <c r="BH201" s="7">
        <f t="shared" si="195"/>
        <v>992487.44830408599</v>
      </c>
      <c r="BJ201">
        <v>196</v>
      </c>
      <c r="BK201" s="160">
        <v>50802</v>
      </c>
      <c r="BL201" s="7">
        <f t="shared" si="237"/>
        <v>515042.23141277611</v>
      </c>
      <c r="BM201" s="7">
        <f t="shared" si="238"/>
        <v>4940.32062016694</v>
      </c>
      <c r="BN201" s="7">
        <f t="shared" si="239"/>
        <v>1828.6071387147513</v>
      </c>
      <c r="BO201" s="65">
        <f t="shared" si="213"/>
        <v>4.2604827966021219E-2</v>
      </c>
      <c r="BP201" s="7">
        <f t="shared" si="214"/>
        <v>3111.7134814521887</v>
      </c>
      <c r="BQ201" s="65">
        <f t="shared" si="215"/>
        <v>7.2499999999999995E-2</v>
      </c>
      <c r="BR201" s="7">
        <f t="shared" si="240"/>
        <v>210986.37572593873</v>
      </c>
      <c r="BS201" s="7">
        <f t="shared" si="241"/>
        <v>757316.46582678123</v>
      </c>
      <c r="BT201" s="7">
        <f t="shared" si="216"/>
        <v>513213.62427406135</v>
      </c>
      <c r="BU201" s="7">
        <f t="shared" si="196"/>
        <v>968302.84155271994</v>
      </c>
      <c r="BW201">
        <v>196</v>
      </c>
      <c r="BX201" s="160">
        <v>50802</v>
      </c>
      <c r="BY201" s="7">
        <f t="shared" si="242"/>
        <v>509614.21959366091</v>
      </c>
      <c r="BZ201" s="7">
        <f t="shared" si="243"/>
        <v>4818.1206700876401</v>
      </c>
      <c r="CA201" s="7">
        <f t="shared" si="244"/>
        <v>1845.3710557912846</v>
      </c>
      <c r="CB201" s="65">
        <f t="shared" si="217"/>
        <v>4.345336495349799E-2</v>
      </c>
      <c r="CC201" s="7">
        <f t="shared" si="218"/>
        <v>2972.7496142963555</v>
      </c>
      <c r="CD201" s="65">
        <f t="shared" si="245"/>
        <v>7.0000000000000007E-2</v>
      </c>
      <c r="CE201" s="7">
        <f t="shared" si="246"/>
        <v>216431.15146213098</v>
      </c>
      <c r="CF201" s="7">
        <f t="shared" si="247"/>
        <v>727920.49987504608</v>
      </c>
      <c r="CG201" s="7">
        <f t="shared" si="219"/>
        <v>507768.84853786964</v>
      </c>
      <c r="CH201" s="7">
        <f t="shared" si="197"/>
        <v>944351.65133717703</v>
      </c>
    </row>
    <row r="202" spans="10:86" x14ac:dyDescent="0.3">
      <c r="J202">
        <v>197</v>
      </c>
      <c r="K202" s="160">
        <v>50830</v>
      </c>
      <c r="L202" s="7">
        <f t="shared" si="220"/>
        <v>534101.00669321709</v>
      </c>
      <c r="M202" s="7">
        <f t="shared" si="198"/>
        <v>5440.6727465368012</v>
      </c>
      <c r="N202" s="7">
        <f t="shared" si="188"/>
        <v>1768.7283255209336</v>
      </c>
      <c r="O202" s="65">
        <f t="shared" si="199"/>
        <v>3.9739187232879544E-2</v>
      </c>
      <c r="P202" s="7">
        <f t="shared" si="189"/>
        <v>3671.9444210158676</v>
      </c>
      <c r="Q202" s="65">
        <f t="shared" si="190"/>
        <v>8.2500000000000004E-2</v>
      </c>
      <c r="R202" s="7">
        <f t="shared" si="200"/>
        <v>191867.72163230393</v>
      </c>
      <c r="S202" s="7">
        <f t="shared" si="221"/>
        <v>879944.8094354464</v>
      </c>
      <c r="T202" s="7">
        <f t="shared" si="191"/>
        <v>532332.2783676961</v>
      </c>
      <c r="U202" s="7">
        <f t="shared" si="192"/>
        <v>1071812.5310677504</v>
      </c>
      <c r="W202">
        <v>197</v>
      </c>
      <c r="X202" s="160">
        <v>50830</v>
      </c>
      <c r="Y202" s="7">
        <f t="shared" si="222"/>
        <v>529015.10214597906</v>
      </c>
      <c r="Z202" s="7">
        <f t="shared" si="223"/>
        <v>5313.9230440344518</v>
      </c>
      <c r="AA202" s="7">
        <f t="shared" si="224"/>
        <v>1787.1556963945909</v>
      </c>
      <c r="AB202" s="65">
        <f t="shared" si="201"/>
        <v>4.0539236535476468E-2</v>
      </c>
      <c r="AC202" s="7">
        <f t="shared" si="202"/>
        <v>3526.7673476398609</v>
      </c>
      <c r="AD202" s="65">
        <f t="shared" si="203"/>
        <v>0.08</v>
      </c>
      <c r="AE202" s="7">
        <f t="shared" si="225"/>
        <v>196972.05355041524</v>
      </c>
      <c r="AF202" s="7">
        <f t="shared" si="226"/>
        <v>849870.78612437239</v>
      </c>
      <c r="AG202" s="7">
        <f t="shared" si="204"/>
        <v>527227.94644958444</v>
      </c>
      <c r="AH202" s="7">
        <f t="shared" si="193"/>
        <v>1046842.8396747876</v>
      </c>
      <c r="AJ202">
        <v>197</v>
      </c>
      <c r="AK202" s="160">
        <v>50830</v>
      </c>
      <c r="AL202" s="7">
        <f t="shared" si="227"/>
        <v>523837.92340305063</v>
      </c>
      <c r="AM202" s="7">
        <f t="shared" si="228"/>
        <v>5188.2574823386012</v>
      </c>
      <c r="AN202" s="7">
        <f t="shared" si="229"/>
        <v>1805.1375603605661</v>
      </c>
      <c r="AO202" s="65">
        <f t="shared" si="205"/>
        <v>4.1351818485390407E-2</v>
      </c>
      <c r="AP202" s="7">
        <f t="shared" si="206"/>
        <v>3383.1199219780351</v>
      </c>
      <c r="AQ202" s="65">
        <f t="shared" si="207"/>
        <v>7.7499999999999999E-2</v>
      </c>
      <c r="AR202" s="7">
        <f t="shared" si="230"/>
        <v>202167.21415731034</v>
      </c>
      <c r="AS202" s="7">
        <f t="shared" si="231"/>
        <v>819919.5098633942</v>
      </c>
      <c r="AT202" s="7">
        <f t="shared" si="208"/>
        <v>522032.78584269009</v>
      </c>
      <c r="AU202" s="7">
        <f t="shared" si="194"/>
        <v>1022086.7240207045</v>
      </c>
      <c r="AW202">
        <v>197</v>
      </c>
      <c r="AX202" s="160">
        <v>50830</v>
      </c>
      <c r="AY202" s="7">
        <f t="shared" si="232"/>
        <v>518570.4006450834</v>
      </c>
      <c r="AZ202" s="7">
        <f t="shared" si="233"/>
        <v>5063.7114709392154</v>
      </c>
      <c r="BA202" s="7">
        <f t="shared" si="234"/>
        <v>1822.6464669074444</v>
      </c>
      <c r="BB202" s="65">
        <f t="shared" si="209"/>
        <v>4.2177026640320449E-2</v>
      </c>
      <c r="BC202" s="7">
        <f t="shared" si="210"/>
        <v>3241.065004031771</v>
      </c>
      <c r="BD202" s="65">
        <f t="shared" si="211"/>
        <v>7.4999999999999997E-2</v>
      </c>
      <c r="BE202" s="7">
        <f t="shared" si="235"/>
        <v>207452.24582182456</v>
      </c>
      <c r="BF202" s="7">
        <f t="shared" si="236"/>
        <v>790098.91395320068</v>
      </c>
      <c r="BG202" s="7">
        <f t="shared" si="212"/>
        <v>516747.75417817594</v>
      </c>
      <c r="BH202" s="7">
        <f t="shared" si="195"/>
        <v>997551.15977502521</v>
      </c>
      <c r="BJ202">
        <v>197</v>
      </c>
      <c r="BK202" s="160">
        <v>50830</v>
      </c>
      <c r="BL202" s="7">
        <f t="shared" si="237"/>
        <v>513213.62427406135</v>
      </c>
      <c r="BM202" s="7">
        <f t="shared" si="238"/>
        <v>4940.32062016694</v>
      </c>
      <c r="BN202" s="7">
        <f t="shared" si="239"/>
        <v>1839.6549735111525</v>
      </c>
      <c r="BO202" s="65">
        <f t="shared" si="213"/>
        <v>4.3014952522665482E-2</v>
      </c>
      <c r="BP202" s="7">
        <f t="shared" si="214"/>
        <v>3100.6656466557874</v>
      </c>
      <c r="BQ202" s="65">
        <f t="shared" si="215"/>
        <v>7.2499999999999995E-2</v>
      </c>
      <c r="BR202" s="7">
        <f t="shared" si="240"/>
        <v>212826.03069944988</v>
      </c>
      <c r="BS202" s="7">
        <f t="shared" si="241"/>
        <v>760417.13147343707</v>
      </c>
      <c r="BT202" s="7">
        <f t="shared" si="216"/>
        <v>511373.96930055018</v>
      </c>
      <c r="BU202" s="7">
        <f t="shared" si="196"/>
        <v>973243.16217288701</v>
      </c>
      <c r="BW202">
        <v>197</v>
      </c>
      <c r="BX202" s="160">
        <v>50830</v>
      </c>
      <c r="BY202" s="7">
        <f t="shared" si="242"/>
        <v>507768.84853786964</v>
      </c>
      <c r="BZ202" s="7">
        <f t="shared" si="243"/>
        <v>4818.1206700876401</v>
      </c>
      <c r="CA202" s="7">
        <f t="shared" si="244"/>
        <v>1856.1357202834006</v>
      </c>
      <c r="CB202" s="65">
        <f t="shared" si="217"/>
        <v>4.3865685552664679E-2</v>
      </c>
      <c r="CC202" s="7">
        <f t="shared" si="218"/>
        <v>2961.9849498042395</v>
      </c>
      <c r="CD202" s="65">
        <f t="shared" si="245"/>
        <v>7.0000000000000007E-2</v>
      </c>
      <c r="CE202" s="7">
        <f t="shared" si="246"/>
        <v>218287.28718241438</v>
      </c>
      <c r="CF202" s="7">
        <f t="shared" si="247"/>
        <v>730882.48482485034</v>
      </c>
      <c r="CG202" s="7">
        <f t="shared" si="219"/>
        <v>505912.71281758626</v>
      </c>
      <c r="CH202" s="7">
        <f t="shared" si="197"/>
        <v>949169.77200726466</v>
      </c>
    </row>
    <row r="203" spans="10:86" x14ac:dyDescent="0.3">
      <c r="J203">
        <v>198</v>
      </c>
      <c r="K203" s="160">
        <v>50861</v>
      </c>
      <c r="L203" s="7">
        <f t="shared" si="220"/>
        <v>532332.2783676961</v>
      </c>
      <c r="M203" s="7">
        <f t="shared" si="198"/>
        <v>5440.6727465368012</v>
      </c>
      <c r="N203" s="7">
        <f t="shared" si="188"/>
        <v>1780.8883327588906</v>
      </c>
      <c r="O203" s="65">
        <f t="shared" si="199"/>
        <v>4.0145339408378694E-2</v>
      </c>
      <c r="P203" s="7">
        <f t="shared" si="189"/>
        <v>3659.7844137779107</v>
      </c>
      <c r="Q203" s="65">
        <f t="shared" si="190"/>
        <v>8.2500000000000004E-2</v>
      </c>
      <c r="R203" s="7">
        <f t="shared" si="200"/>
        <v>193648.60996506282</v>
      </c>
      <c r="S203" s="7">
        <f t="shared" si="221"/>
        <v>883604.59384922427</v>
      </c>
      <c r="T203" s="7">
        <f t="shared" si="191"/>
        <v>530551.39003493718</v>
      </c>
      <c r="U203" s="7">
        <f t="shared" si="192"/>
        <v>1077253.2038142872</v>
      </c>
      <c r="W203">
        <v>198</v>
      </c>
      <c r="X203" s="160">
        <v>50861</v>
      </c>
      <c r="Y203" s="7">
        <f t="shared" si="222"/>
        <v>527227.94644958444</v>
      </c>
      <c r="Z203" s="7">
        <f t="shared" si="223"/>
        <v>5313.9230440344518</v>
      </c>
      <c r="AA203" s="7">
        <f t="shared" si="224"/>
        <v>1799.0700677038885</v>
      </c>
      <c r="AB203" s="65">
        <f t="shared" si="201"/>
        <v>4.0947830929351295E-2</v>
      </c>
      <c r="AC203" s="7">
        <f t="shared" si="202"/>
        <v>3514.8529763305633</v>
      </c>
      <c r="AD203" s="65">
        <f t="shared" si="203"/>
        <v>0.08</v>
      </c>
      <c r="AE203" s="7">
        <f t="shared" si="225"/>
        <v>198771.12361811913</v>
      </c>
      <c r="AF203" s="7">
        <f t="shared" si="226"/>
        <v>853385.63910070295</v>
      </c>
      <c r="AG203" s="7">
        <f t="shared" si="204"/>
        <v>525428.8763818806</v>
      </c>
      <c r="AH203" s="7">
        <f t="shared" si="193"/>
        <v>1052156.7627188221</v>
      </c>
      <c r="AJ203">
        <v>198</v>
      </c>
      <c r="AK203" s="160">
        <v>50861</v>
      </c>
      <c r="AL203" s="7">
        <f t="shared" si="227"/>
        <v>522032.78584269009</v>
      </c>
      <c r="AM203" s="7">
        <f t="shared" si="228"/>
        <v>5188.2574823386012</v>
      </c>
      <c r="AN203" s="7">
        <f t="shared" si="229"/>
        <v>1816.7957404378944</v>
      </c>
      <c r="AO203" s="65">
        <f t="shared" si="205"/>
        <v>4.1762796277367217E-2</v>
      </c>
      <c r="AP203" s="7">
        <f t="shared" si="206"/>
        <v>3371.4617419007068</v>
      </c>
      <c r="AQ203" s="65">
        <f t="shared" si="207"/>
        <v>7.7499999999999999E-2</v>
      </c>
      <c r="AR203" s="7">
        <f t="shared" si="230"/>
        <v>203984.00989774824</v>
      </c>
      <c r="AS203" s="7">
        <f t="shared" si="231"/>
        <v>823290.97160529485</v>
      </c>
      <c r="AT203" s="7">
        <f t="shared" si="208"/>
        <v>520215.99010225222</v>
      </c>
      <c r="AU203" s="7">
        <f t="shared" si="194"/>
        <v>1027274.9815030431</v>
      </c>
      <c r="AW203">
        <v>198</v>
      </c>
      <c r="AX203" s="160">
        <v>50861</v>
      </c>
      <c r="AY203" s="7">
        <f t="shared" si="232"/>
        <v>516747.75417817594</v>
      </c>
      <c r="AZ203" s="7">
        <f t="shared" si="233"/>
        <v>5063.7114709392154</v>
      </c>
      <c r="BA203" s="7">
        <f t="shared" si="234"/>
        <v>1834.038007325616</v>
      </c>
      <c r="BB203" s="65">
        <f t="shared" si="209"/>
        <v>4.2590327504972228E-2</v>
      </c>
      <c r="BC203" s="7">
        <f t="shared" si="210"/>
        <v>3229.6734636135993</v>
      </c>
      <c r="BD203" s="65">
        <f t="shared" si="211"/>
        <v>7.4999999999999997E-2</v>
      </c>
      <c r="BE203" s="7">
        <f t="shared" si="235"/>
        <v>209286.28382915017</v>
      </c>
      <c r="BF203" s="7">
        <f t="shared" si="236"/>
        <v>793328.58741681429</v>
      </c>
      <c r="BG203" s="7">
        <f t="shared" si="212"/>
        <v>514913.71617085033</v>
      </c>
      <c r="BH203" s="7">
        <f t="shared" si="195"/>
        <v>1002614.8712459644</v>
      </c>
      <c r="BJ203">
        <v>198</v>
      </c>
      <c r="BK203" s="160">
        <v>50861</v>
      </c>
      <c r="BL203" s="7">
        <f t="shared" si="237"/>
        <v>511373.96930055018</v>
      </c>
      <c r="BM203" s="7">
        <f t="shared" si="238"/>
        <v>4940.32062016694</v>
      </c>
      <c r="BN203" s="7">
        <f t="shared" si="239"/>
        <v>1850.769555642783</v>
      </c>
      <c r="BO203" s="65">
        <f t="shared" si="213"/>
        <v>4.3430514654648658E-2</v>
      </c>
      <c r="BP203" s="7">
        <f t="shared" si="214"/>
        <v>3089.551064524157</v>
      </c>
      <c r="BQ203" s="65">
        <f t="shared" si="215"/>
        <v>7.2499999999999995E-2</v>
      </c>
      <c r="BR203" s="7">
        <f t="shared" si="240"/>
        <v>214676.80025509268</v>
      </c>
      <c r="BS203" s="7">
        <f t="shared" si="241"/>
        <v>763506.68253796117</v>
      </c>
      <c r="BT203" s="7">
        <f t="shared" si="216"/>
        <v>509523.19974490738</v>
      </c>
      <c r="BU203" s="7">
        <f t="shared" si="196"/>
        <v>978183.48279305384</v>
      </c>
      <c r="BW203">
        <v>198</v>
      </c>
      <c r="BX203" s="160">
        <v>50861</v>
      </c>
      <c r="BY203" s="7">
        <f t="shared" si="242"/>
        <v>505912.71281758626</v>
      </c>
      <c r="BZ203" s="7">
        <f t="shared" si="243"/>
        <v>4818.1206700876401</v>
      </c>
      <c r="CA203" s="7">
        <f t="shared" si="244"/>
        <v>1866.9631786517202</v>
      </c>
      <c r="CB203" s="65">
        <f t="shared" si="217"/>
        <v>4.4283445693720988E-2</v>
      </c>
      <c r="CC203" s="7">
        <f t="shared" si="218"/>
        <v>2951.1574914359198</v>
      </c>
      <c r="CD203" s="65">
        <f t="shared" si="245"/>
        <v>7.0000000000000007E-2</v>
      </c>
      <c r="CE203" s="7">
        <f t="shared" si="246"/>
        <v>220154.25036106611</v>
      </c>
      <c r="CF203" s="7">
        <f t="shared" si="247"/>
        <v>733833.64231628622</v>
      </c>
      <c r="CG203" s="7">
        <f t="shared" si="219"/>
        <v>504045.74963893456</v>
      </c>
      <c r="CH203" s="7">
        <f t="shared" si="197"/>
        <v>953987.8926773523</v>
      </c>
    </row>
    <row r="204" spans="10:86" x14ac:dyDescent="0.3">
      <c r="J204">
        <v>199</v>
      </c>
      <c r="K204" s="160">
        <v>50891</v>
      </c>
      <c r="L204" s="7">
        <f t="shared" si="220"/>
        <v>530551.39003493718</v>
      </c>
      <c r="M204" s="7">
        <f t="shared" si="198"/>
        <v>5440.6727465368012</v>
      </c>
      <c r="N204" s="7">
        <f t="shared" si="188"/>
        <v>1793.1319400466082</v>
      </c>
      <c r="O204" s="65">
        <f t="shared" si="199"/>
        <v>4.0557019894231827E-2</v>
      </c>
      <c r="P204" s="7">
        <f t="shared" si="189"/>
        <v>3647.5408064901931</v>
      </c>
      <c r="Q204" s="65">
        <f t="shared" si="190"/>
        <v>8.2500000000000004E-2</v>
      </c>
      <c r="R204" s="7">
        <f t="shared" si="200"/>
        <v>195441.74190510943</v>
      </c>
      <c r="S204" s="7">
        <f t="shared" si="221"/>
        <v>887252.1346557145</v>
      </c>
      <c r="T204" s="7">
        <f t="shared" si="191"/>
        <v>528758.25809489063</v>
      </c>
      <c r="U204" s="7">
        <f t="shared" si="192"/>
        <v>1082693.876560824</v>
      </c>
      <c r="W204">
        <v>199</v>
      </c>
      <c r="X204" s="160">
        <v>50891</v>
      </c>
      <c r="Y204" s="7">
        <f t="shared" si="222"/>
        <v>525428.8763818806</v>
      </c>
      <c r="Z204" s="7">
        <f t="shared" si="223"/>
        <v>5313.9230440344518</v>
      </c>
      <c r="AA204" s="7">
        <f t="shared" si="224"/>
        <v>1811.0638681552477</v>
      </c>
      <c r="AB204" s="65">
        <f t="shared" si="201"/>
        <v>4.1361956669598118E-2</v>
      </c>
      <c r="AC204" s="7">
        <f t="shared" si="202"/>
        <v>3502.859175879204</v>
      </c>
      <c r="AD204" s="65">
        <f t="shared" si="203"/>
        <v>0.08</v>
      </c>
      <c r="AE204" s="7">
        <f t="shared" si="225"/>
        <v>200582.18748627437</v>
      </c>
      <c r="AF204" s="7">
        <f t="shared" si="226"/>
        <v>856888.4982765821</v>
      </c>
      <c r="AG204" s="7">
        <f t="shared" si="204"/>
        <v>523617.81251372537</v>
      </c>
      <c r="AH204" s="7">
        <f t="shared" si="193"/>
        <v>1057470.6857628564</v>
      </c>
      <c r="AJ204">
        <v>199</v>
      </c>
      <c r="AK204" s="160">
        <v>50891</v>
      </c>
      <c r="AL204" s="7">
        <f t="shared" si="227"/>
        <v>520215.99010225222</v>
      </c>
      <c r="AM204" s="7">
        <f t="shared" si="228"/>
        <v>5188.2574823386012</v>
      </c>
      <c r="AN204" s="7">
        <f t="shared" si="229"/>
        <v>1828.5292129282225</v>
      </c>
      <c r="AO204" s="65">
        <f t="shared" si="205"/>
        <v>4.2179308157801423E-2</v>
      </c>
      <c r="AP204" s="7">
        <f t="shared" si="206"/>
        <v>3359.7282694103787</v>
      </c>
      <c r="AQ204" s="65">
        <f t="shared" si="207"/>
        <v>7.7499999999999999E-2</v>
      </c>
      <c r="AR204" s="7">
        <f t="shared" si="230"/>
        <v>205812.53911067647</v>
      </c>
      <c r="AS204" s="7">
        <f t="shared" si="231"/>
        <v>826650.69987470529</v>
      </c>
      <c r="AT204" s="7">
        <f t="shared" si="208"/>
        <v>518387.46088932402</v>
      </c>
      <c r="AU204" s="7">
        <f t="shared" si="194"/>
        <v>1032463.2389853818</v>
      </c>
      <c r="AW204">
        <v>199</v>
      </c>
      <c r="AX204" s="160">
        <v>50891</v>
      </c>
      <c r="AY204" s="7">
        <f t="shared" si="232"/>
        <v>514913.71617085033</v>
      </c>
      <c r="AZ204" s="7">
        <f t="shared" si="233"/>
        <v>5063.7114709392154</v>
      </c>
      <c r="BA204" s="7">
        <f t="shared" si="234"/>
        <v>1845.5007448714009</v>
      </c>
      <c r="BB204" s="65">
        <f t="shared" si="209"/>
        <v>4.3009164920183793E-2</v>
      </c>
      <c r="BC204" s="7">
        <f t="shared" si="210"/>
        <v>3218.2107260678144</v>
      </c>
      <c r="BD204" s="65">
        <f t="shared" si="211"/>
        <v>7.4999999999999997E-2</v>
      </c>
      <c r="BE204" s="7">
        <f t="shared" si="235"/>
        <v>211131.78457402156</v>
      </c>
      <c r="BF204" s="7">
        <f t="shared" si="236"/>
        <v>796546.79814288206</v>
      </c>
      <c r="BG204" s="7">
        <f t="shared" si="212"/>
        <v>513068.21542597894</v>
      </c>
      <c r="BH204" s="7">
        <f t="shared" si="195"/>
        <v>1007678.5827169036</v>
      </c>
      <c r="BJ204">
        <v>199</v>
      </c>
      <c r="BK204" s="160">
        <v>50891</v>
      </c>
      <c r="BL204" s="7">
        <f t="shared" si="237"/>
        <v>509523.19974490738</v>
      </c>
      <c r="BM204" s="7">
        <f t="shared" si="238"/>
        <v>4940.32062016694</v>
      </c>
      <c r="BN204" s="7">
        <f t="shared" si="239"/>
        <v>1861.9512883747911</v>
      </c>
      <c r="BO204" s="65">
        <f t="shared" si="213"/>
        <v>4.3851615533274477E-2</v>
      </c>
      <c r="BP204" s="7">
        <f t="shared" si="214"/>
        <v>3078.3693317921488</v>
      </c>
      <c r="BQ204" s="65">
        <f t="shared" si="215"/>
        <v>7.2499999999999995E-2</v>
      </c>
      <c r="BR204" s="7">
        <f t="shared" si="240"/>
        <v>216538.75154346746</v>
      </c>
      <c r="BS204" s="7">
        <f t="shared" si="241"/>
        <v>766585.05186975328</v>
      </c>
      <c r="BT204" s="7">
        <f t="shared" si="216"/>
        <v>507661.2484565326</v>
      </c>
      <c r="BU204" s="7">
        <f t="shared" si="196"/>
        <v>983123.80341322068</v>
      </c>
      <c r="BW204">
        <v>199</v>
      </c>
      <c r="BX204" s="160">
        <v>50891</v>
      </c>
      <c r="BY204" s="7">
        <f t="shared" si="242"/>
        <v>504045.74963893456</v>
      </c>
      <c r="BZ204" s="7">
        <f t="shared" si="243"/>
        <v>4818.1206700876401</v>
      </c>
      <c r="CA204" s="7">
        <f t="shared" si="244"/>
        <v>1877.8537971938549</v>
      </c>
      <c r="CB204" s="65">
        <f t="shared" si="217"/>
        <v>4.4706746525426153E-2</v>
      </c>
      <c r="CC204" s="7">
        <f t="shared" si="218"/>
        <v>2940.2668728937851</v>
      </c>
      <c r="CD204" s="65">
        <f t="shared" si="245"/>
        <v>7.0000000000000007E-2</v>
      </c>
      <c r="CE204" s="7">
        <f t="shared" si="246"/>
        <v>222032.10415825996</v>
      </c>
      <c r="CF204" s="7">
        <f t="shared" si="247"/>
        <v>736773.90918918001</v>
      </c>
      <c r="CG204" s="7">
        <f t="shared" si="219"/>
        <v>502167.89584174071</v>
      </c>
      <c r="CH204" s="7">
        <f t="shared" si="197"/>
        <v>958806.01334743993</v>
      </c>
    </row>
    <row r="205" spans="10:86" x14ac:dyDescent="0.3">
      <c r="J205">
        <v>200</v>
      </c>
      <c r="K205" s="160">
        <v>50922</v>
      </c>
      <c r="L205" s="7">
        <f t="shared" si="220"/>
        <v>528758.25809489063</v>
      </c>
      <c r="M205" s="7">
        <f t="shared" si="198"/>
        <v>5440.6727465368012</v>
      </c>
      <c r="N205" s="7">
        <f t="shared" si="188"/>
        <v>1805.4597221344284</v>
      </c>
      <c r="O205" s="65">
        <f t="shared" si="199"/>
        <v>4.0974332474113452E-2</v>
      </c>
      <c r="P205" s="7">
        <f t="shared" si="189"/>
        <v>3635.2130244023729</v>
      </c>
      <c r="Q205" s="65">
        <f t="shared" si="190"/>
        <v>8.2500000000000004E-2</v>
      </c>
      <c r="R205" s="7">
        <f t="shared" si="200"/>
        <v>197247.20162724386</v>
      </c>
      <c r="S205" s="7">
        <f t="shared" si="221"/>
        <v>890887.34768011689</v>
      </c>
      <c r="T205" s="7">
        <f t="shared" si="191"/>
        <v>526952.79837275622</v>
      </c>
      <c r="U205" s="7">
        <f t="shared" si="192"/>
        <v>1088134.5493073608</v>
      </c>
      <c r="W205">
        <v>200</v>
      </c>
      <c r="X205" s="160">
        <v>50922</v>
      </c>
      <c r="Y205" s="7">
        <f t="shared" si="222"/>
        <v>523617.81251372537</v>
      </c>
      <c r="Z205" s="7">
        <f t="shared" si="223"/>
        <v>5313.9230440344518</v>
      </c>
      <c r="AA205" s="7">
        <f t="shared" si="224"/>
        <v>1823.1376272762823</v>
      </c>
      <c r="AB205" s="65">
        <f t="shared" si="201"/>
        <v>4.178171751317554E-2</v>
      </c>
      <c r="AC205" s="7">
        <f t="shared" si="202"/>
        <v>3490.7854167581695</v>
      </c>
      <c r="AD205" s="65">
        <f t="shared" si="203"/>
        <v>0.08</v>
      </c>
      <c r="AE205" s="7">
        <f t="shared" si="225"/>
        <v>202405.32511355064</v>
      </c>
      <c r="AF205" s="7">
        <f t="shared" si="226"/>
        <v>860379.28369334026</v>
      </c>
      <c r="AG205" s="7">
        <f t="shared" si="204"/>
        <v>521794.67488644907</v>
      </c>
      <c r="AH205" s="7">
        <f t="shared" si="193"/>
        <v>1062784.6088068909</v>
      </c>
      <c r="AJ205">
        <v>200</v>
      </c>
      <c r="AK205" s="160">
        <v>50922</v>
      </c>
      <c r="AL205" s="7">
        <f t="shared" si="227"/>
        <v>518387.46088932402</v>
      </c>
      <c r="AM205" s="7">
        <f t="shared" si="228"/>
        <v>5188.2574823386012</v>
      </c>
      <c r="AN205" s="7">
        <f t="shared" si="229"/>
        <v>1840.3384640950503</v>
      </c>
      <c r="AO205" s="65">
        <f t="shared" si="205"/>
        <v>4.2601457857900545E-2</v>
      </c>
      <c r="AP205" s="7">
        <f t="shared" si="206"/>
        <v>3347.9190182435509</v>
      </c>
      <c r="AQ205" s="65">
        <f t="shared" si="207"/>
        <v>7.7499999999999999E-2</v>
      </c>
      <c r="AR205" s="7">
        <f t="shared" si="230"/>
        <v>207652.87757477153</v>
      </c>
      <c r="AS205" s="7">
        <f t="shared" si="231"/>
        <v>829998.61889294884</v>
      </c>
      <c r="AT205" s="7">
        <f t="shared" si="208"/>
        <v>516547.122425229</v>
      </c>
      <c r="AU205" s="7">
        <f t="shared" si="194"/>
        <v>1037651.4964677204</v>
      </c>
      <c r="AW205">
        <v>200</v>
      </c>
      <c r="AX205" s="160">
        <v>50922</v>
      </c>
      <c r="AY205" s="7">
        <f t="shared" si="232"/>
        <v>513068.21542597894</v>
      </c>
      <c r="AZ205" s="7">
        <f t="shared" si="233"/>
        <v>5063.7114709392154</v>
      </c>
      <c r="BA205" s="7">
        <f t="shared" si="234"/>
        <v>1857.0351245268471</v>
      </c>
      <c r="BB205" s="65">
        <f t="shared" si="209"/>
        <v>4.3433642592379945E-2</v>
      </c>
      <c r="BC205" s="7">
        <f t="shared" si="210"/>
        <v>3206.6763464123683</v>
      </c>
      <c r="BD205" s="65">
        <f t="shared" si="211"/>
        <v>7.4999999999999997E-2</v>
      </c>
      <c r="BE205" s="7">
        <f t="shared" si="235"/>
        <v>212988.81969854841</v>
      </c>
      <c r="BF205" s="7">
        <f t="shared" si="236"/>
        <v>799753.47448929446</v>
      </c>
      <c r="BG205" s="7">
        <f t="shared" si="212"/>
        <v>511211.18030145211</v>
      </c>
      <c r="BH205" s="7">
        <f t="shared" si="195"/>
        <v>1012742.2941878429</v>
      </c>
      <c r="BJ205">
        <v>200</v>
      </c>
      <c r="BK205" s="160">
        <v>50922</v>
      </c>
      <c r="BL205" s="7">
        <f t="shared" si="237"/>
        <v>507661.2484565326</v>
      </c>
      <c r="BM205" s="7">
        <f t="shared" si="238"/>
        <v>4940.32062016694</v>
      </c>
      <c r="BN205" s="7">
        <f t="shared" si="239"/>
        <v>1873.2005774087224</v>
      </c>
      <c r="BO205" s="65">
        <f t="shared" si="213"/>
        <v>4.4278358841150223E-2</v>
      </c>
      <c r="BP205" s="7">
        <f t="shared" si="214"/>
        <v>3067.1200427582176</v>
      </c>
      <c r="BQ205" s="65">
        <f t="shared" si="215"/>
        <v>7.2499999999999995E-2</v>
      </c>
      <c r="BR205" s="7">
        <f t="shared" si="240"/>
        <v>218411.95212087617</v>
      </c>
      <c r="BS205" s="7">
        <f t="shared" si="241"/>
        <v>769652.17191251146</v>
      </c>
      <c r="BT205" s="7">
        <f t="shared" si="216"/>
        <v>505788.04787912389</v>
      </c>
      <c r="BU205" s="7">
        <f t="shared" si="196"/>
        <v>988064.12403338763</v>
      </c>
      <c r="BW205">
        <v>200</v>
      </c>
      <c r="BX205" s="160">
        <v>50922</v>
      </c>
      <c r="BY205" s="7">
        <f t="shared" si="242"/>
        <v>502167.89584174071</v>
      </c>
      <c r="BZ205" s="7">
        <f t="shared" si="243"/>
        <v>4818.1206700876401</v>
      </c>
      <c r="CA205" s="7">
        <f t="shared" si="244"/>
        <v>1888.8079443441525</v>
      </c>
      <c r="CB205" s="65">
        <f t="shared" si="217"/>
        <v>4.5135691707525988E-2</v>
      </c>
      <c r="CC205" s="7">
        <f t="shared" si="218"/>
        <v>2929.3127257434876</v>
      </c>
      <c r="CD205" s="65">
        <f t="shared" si="245"/>
        <v>7.0000000000000007E-2</v>
      </c>
      <c r="CE205" s="7">
        <f t="shared" si="246"/>
        <v>223920.91210260411</v>
      </c>
      <c r="CF205" s="7">
        <f t="shared" si="247"/>
        <v>739703.22191492352</v>
      </c>
      <c r="CG205" s="7">
        <f t="shared" si="219"/>
        <v>500279.08789739659</v>
      </c>
      <c r="CH205" s="7">
        <f t="shared" si="197"/>
        <v>963624.13401752757</v>
      </c>
    </row>
    <row r="206" spans="10:86" x14ac:dyDescent="0.3">
      <c r="J206">
        <v>201</v>
      </c>
      <c r="K206" s="160">
        <v>50952</v>
      </c>
      <c r="L206" s="7">
        <f t="shared" si="220"/>
        <v>526952.79837275622</v>
      </c>
      <c r="M206" s="7">
        <f t="shared" si="198"/>
        <v>5440.6727465368012</v>
      </c>
      <c r="N206" s="7">
        <f t="shared" si="188"/>
        <v>1817.8722577241024</v>
      </c>
      <c r="O206" s="65">
        <f t="shared" si="199"/>
        <v>4.1397383522875031E-2</v>
      </c>
      <c r="P206" s="7">
        <f t="shared" si="189"/>
        <v>3622.8004888126989</v>
      </c>
      <c r="Q206" s="65">
        <f t="shared" si="190"/>
        <v>8.2500000000000004E-2</v>
      </c>
      <c r="R206" s="7">
        <f t="shared" si="200"/>
        <v>199065.07388496798</v>
      </c>
      <c r="S206" s="7">
        <f t="shared" si="221"/>
        <v>894510.14816892962</v>
      </c>
      <c r="T206" s="7">
        <f t="shared" si="191"/>
        <v>525134.92611503217</v>
      </c>
      <c r="U206" s="7">
        <f t="shared" si="192"/>
        <v>1093575.2220538976</v>
      </c>
      <c r="W206">
        <v>201</v>
      </c>
      <c r="X206" s="160">
        <v>50952</v>
      </c>
      <c r="Y206" s="7">
        <f t="shared" si="222"/>
        <v>521794.67488644907</v>
      </c>
      <c r="Z206" s="7">
        <f t="shared" si="223"/>
        <v>5313.9230440344518</v>
      </c>
      <c r="AA206" s="7">
        <f t="shared" si="224"/>
        <v>1835.2918781247913</v>
      </c>
      <c r="AB206" s="65">
        <f t="shared" si="201"/>
        <v>4.2207219807849063E-2</v>
      </c>
      <c r="AC206" s="7">
        <f t="shared" si="202"/>
        <v>3478.6311659096605</v>
      </c>
      <c r="AD206" s="65">
        <f t="shared" si="203"/>
        <v>0.08</v>
      </c>
      <c r="AE206" s="7">
        <f t="shared" si="225"/>
        <v>204240.61699167543</v>
      </c>
      <c r="AF206" s="7">
        <f t="shared" si="226"/>
        <v>863857.91485924996</v>
      </c>
      <c r="AG206" s="7">
        <f t="shared" si="204"/>
        <v>519959.38300832425</v>
      </c>
      <c r="AH206" s="7">
        <f t="shared" si="193"/>
        <v>1068098.5318509254</v>
      </c>
      <c r="AJ206">
        <v>201</v>
      </c>
      <c r="AK206" s="160">
        <v>50952</v>
      </c>
      <c r="AL206" s="7">
        <f t="shared" si="227"/>
        <v>516547.122425229</v>
      </c>
      <c r="AM206" s="7">
        <f t="shared" si="228"/>
        <v>5188.2574823386012</v>
      </c>
      <c r="AN206" s="7">
        <f t="shared" si="229"/>
        <v>1852.2239833423305</v>
      </c>
      <c r="AO206" s="65">
        <f t="shared" si="205"/>
        <v>4.3029351699322094E-2</v>
      </c>
      <c r="AP206" s="7">
        <f t="shared" si="206"/>
        <v>3336.0334989962707</v>
      </c>
      <c r="AQ206" s="65">
        <f t="shared" si="207"/>
        <v>7.7499999999999999E-2</v>
      </c>
      <c r="AR206" s="7">
        <f t="shared" si="230"/>
        <v>209505.10155811385</v>
      </c>
      <c r="AS206" s="7">
        <f t="shared" si="231"/>
        <v>833334.65239194513</v>
      </c>
      <c r="AT206" s="7">
        <f t="shared" si="208"/>
        <v>514694.89844188665</v>
      </c>
      <c r="AU206" s="7">
        <f t="shared" si="194"/>
        <v>1042839.7539500589</v>
      </c>
      <c r="AW206">
        <v>201</v>
      </c>
      <c r="AX206" s="160">
        <v>50952</v>
      </c>
      <c r="AY206" s="7">
        <f t="shared" si="232"/>
        <v>511211.18030145211</v>
      </c>
      <c r="AZ206" s="7">
        <f t="shared" si="233"/>
        <v>5063.7114709392154</v>
      </c>
      <c r="BA206" s="7">
        <f t="shared" si="234"/>
        <v>1868.6415940551401</v>
      </c>
      <c r="BB206" s="65">
        <f t="shared" si="209"/>
        <v>4.3863866818090375E-2</v>
      </c>
      <c r="BC206" s="7">
        <f t="shared" si="210"/>
        <v>3195.0698768840753</v>
      </c>
      <c r="BD206" s="65">
        <f t="shared" si="211"/>
        <v>7.4999999999999997E-2</v>
      </c>
      <c r="BE206" s="7">
        <f t="shared" si="235"/>
        <v>214857.46129260355</v>
      </c>
      <c r="BF206" s="7">
        <f t="shared" si="236"/>
        <v>802948.54436617857</v>
      </c>
      <c r="BG206" s="7">
        <f t="shared" si="212"/>
        <v>509342.53870739695</v>
      </c>
      <c r="BH206" s="7">
        <f t="shared" si="195"/>
        <v>1017806.0056587821</v>
      </c>
      <c r="BJ206">
        <v>201</v>
      </c>
      <c r="BK206" s="160">
        <v>50952</v>
      </c>
      <c r="BL206" s="7">
        <f t="shared" si="237"/>
        <v>505788.04787912389</v>
      </c>
      <c r="BM206" s="7">
        <f t="shared" si="238"/>
        <v>4940.32062016694</v>
      </c>
      <c r="BN206" s="7">
        <f t="shared" si="239"/>
        <v>1884.5178308972331</v>
      </c>
      <c r="BO206" s="65">
        <f t="shared" si="213"/>
        <v>4.471085085065369E-2</v>
      </c>
      <c r="BP206" s="7">
        <f t="shared" si="214"/>
        <v>3055.8027892697069</v>
      </c>
      <c r="BQ206" s="65">
        <f t="shared" si="215"/>
        <v>7.2499999999999995E-2</v>
      </c>
      <c r="BR206" s="7">
        <f t="shared" si="240"/>
        <v>220296.46995177341</v>
      </c>
      <c r="BS206" s="7">
        <f t="shared" si="241"/>
        <v>772707.97470178118</v>
      </c>
      <c r="BT206" s="7">
        <f t="shared" si="216"/>
        <v>503903.53004822665</v>
      </c>
      <c r="BU206" s="7">
        <f t="shared" si="196"/>
        <v>993004.44465355459</v>
      </c>
      <c r="BW206">
        <v>201</v>
      </c>
      <c r="BX206" s="160">
        <v>50952</v>
      </c>
      <c r="BY206" s="7">
        <f t="shared" si="242"/>
        <v>500279.08789739659</v>
      </c>
      <c r="BZ206" s="7">
        <f t="shared" si="243"/>
        <v>4818.1206700876401</v>
      </c>
      <c r="CA206" s="7">
        <f t="shared" si="244"/>
        <v>1899.8259906861599</v>
      </c>
      <c r="CB206" s="65">
        <f t="shared" si="217"/>
        <v>4.5570387489212015E-2</v>
      </c>
      <c r="CC206" s="7">
        <f t="shared" si="218"/>
        <v>2918.2946794014802</v>
      </c>
      <c r="CD206" s="65">
        <f t="shared" si="245"/>
        <v>7.0000000000000007E-2</v>
      </c>
      <c r="CE206" s="7">
        <f t="shared" si="246"/>
        <v>225820.73809329027</v>
      </c>
      <c r="CF206" s="7">
        <f t="shared" si="247"/>
        <v>742621.51659432496</v>
      </c>
      <c r="CG206" s="7">
        <f t="shared" si="219"/>
        <v>498379.26190671045</v>
      </c>
      <c r="CH206" s="7">
        <f t="shared" si="197"/>
        <v>968442.2546876152</v>
      </c>
    </row>
    <row r="207" spans="10:86" x14ac:dyDescent="0.3">
      <c r="J207">
        <v>202</v>
      </c>
      <c r="K207" s="160">
        <v>50983</v>
      </c>
      <c r="L207" s="7">
        <f t="shared" si="220"/>
        <v>525134.92611503217</v>
      </c>
      <c r="M207" s="7">
        <f t="shared" si="198"/>
        <v>5440.6727465368012</v>
      </c>
      <c r="N207" s="7">
        <f t="shared" si="188"/>
        <v>1830.3701294959551</v>
      </c>
      <c r="O207" s="65">
        <f t="shared" si="199"/>
        <v>4.182628208800588E-2</v>
      </c>
      <c r="P207" s="7">
        <f t="shared" si="189"/>
        <v>3610.3026170408461</v>
      </c>
      <c r="Q207" s="65">
        <f t="shared" si="190"/>
        <v>8.2500000000000004E-2</v>
      </c>
      <c r="R207" s="7">
        <f t="shared" si="200"/>
        <v>200895.44401446392</v>
      </c>
      <c r="S207" s="7">
        <f t="shared" si="221"/>
        <v>898120.45078597043</v>
      </c>
      <c r="T207" s="7">
        <f t="shared" si="191"/>
        <v>523304.55598553619</v>
      </c>
      <c r="U207" s="7">
        <f t="shared" si="192"/>
        <v>1099015.8948004344</v>
      </c>
      <c r="W207">
        <v>202</v>
      </c>
      <c r="X207" s="160">
        <v>50983</v>
      </c>
      <c r="Y207" s="7">
        <f t="shared" si="222"/>
        <v>519959.38300832425</v>
      </c>
      <c r="Z207" s="7">
        <f t="shared" si="223"/>
        <v>5313.9230440344518</v>
      </c>
      <c r="AA207" s="7">
        <f t="shared" si="224"/>
        <v>1847.52715731229</v>
      </c>
      <c r="AB207" s="65">
        <f t="shared" si="201"/>
        <v>4.2638572573643792E-2</v>
      </c>
      <c r="AC207" s="7">
        <f t="shared" si="202"/>
        <v>3466.3958867221618</v>
      </c>
      <c r="AD207" s="65">
        <f t="shared" si="203"/>
        <v>0.08</v>
      </c>
      <c r="AE207" s="7">
        <f t="shared" si="225"/>
        <v>206088.14414898772</v>
      </c>
      <c r="AF207" s="7">
        <f t="shared" si="226"/>
        <v>867324.31074597209</v>
      </c>
      <c r="AG207" s="7">
        <f t="shared" si="204"/>
        <v>518111.85585101193</v>
      </c>
      <c r="AH207" s="7">
        <f t="shared" si="193"/>
        <v>1073412.4548949599</v>
      </c>
      <c r="AJ207">
        <v>202</v>
      </c>
      <c r="AK207" s="160">
        <v>50983</v>
      </c>
      <c r="AL207" s="7">
        <f t="shared" si="227"/>
        <v>514694.89844188665</v>
      </c>
      <c r="AM207" s="7">
        <f t="shared" si="228"/>
        <v>5188.2574823386012</v>
      </c>
      <c r="AN207" s="7">
        <f t="shared" si="229"/>
        <v>1864.1862632347502</v>
      </c>
      <c r="AO207" s="65">
        <f t="shared" si="205"/>
        <v>4.3463098675618192E-2</v>
      </c>
      <c r="AP207" s="7">
        <f t="shared" si="206"/>
        <v>3324.071219103851</v>
      </c>
      <c r="AQ207" s="65">
        <f t="shared" si="207"/>
        <v>7.7499999999999999E-2</v>
      </c>
      <c r="AR207" s="7">
        <f t="shared" si="230"/>
        <v>211369.28782134861</v>
      </c>
      <c r="AS207" s="7">
        <f t="shared" si="231"/>
        <v>836658.723611049</v>
      </c>
      <c r="AT207" s="7">
        <f t="shared" si="208"/>
        <v>512830.71217865188</v>
      </c>
      <c r="AU207" s="7">
        <f t="shared" si="194"/>
        <v>1048028.0114323976</v>
      </c>
      <c r="AW207">
        <v>202</v>
      </c>
      <c r="AX207" s="160">
        <v>50983</v>
      </c>
      <c r="AY207" s="7">
        <f t="shared" si="232"/>
        <v>509342.53870739695</v>
      </c>
      <c r="AZ207" s="7">
        <f t="shared" si="233"/>
        <v>5063.7114709392154</v>
      </c>
      <c r="BA207" s="7">
        <f t="shared" si="234"/>
        <v>1880.3206040179848</v>
      </c>
      <c r="BB207" s="65">
        <f t="shared" si="209"/>
        <v>4.4299946565386161E-2</v>
      </c>
      <c r="BC207" s="7">
        <f t="shared" si="210"/>
        <v>3183.3908669212306</v>
      </c>
      <c r="BD207" s="65">
        <f t="shared" si="211"/>
        <v>7.4999999999999997E-2</v>
      </c>
      <c r="BE207" s="7">
        <f t="shared" si="235"/>
        <v>216737.78189662154</v>
      </c>
      <c r="BF207" s="7">
        <f t="shared" si="236"/>
        <v>806131.93523309985</v>
      </c>
      <c r="BG207" s="7">
        <f t="shared" si="212"/>
        <v>507462.21810337895</v>
      </c>
      <c r="BH207" s="7">
        <f t="shared" si="195"/>
        <v>1022869.7171297214</v>
      </c>
      <c r="BJ207">
        <v>202</v>
      </c>
      <c r="BK207" s="160">
        <v>50983</v>
      </c>
      <c r="BL207" s="7">
        <f t="shared" si="237"/>
        <v>503903.53004822665</v>
      </c>
      <c r="BM207" s="7">
        <f t="shared" si="238"/>
        <v>4940.32062016694</v>
      </c>
      <c r="BN207" s="7">
        <f t="shared" si="239"/>
        <v>1895.9034594589039</v>
      </c>
      <c r="BO207" s="65">
        <f t="shared" si="213"/>
        <v>4.5149200505361517E-2</v>
      </c>
      <c r="BP207" s="7">
        <f t="shared" si="214"/>
        <v>3044.4171607080361</v>
      </c>
      <c r="BQ207" s="65">
        <f t="shared" si="215"/>
        <v>7.2499999999999995E-2</v>
      </c>
      <c r="BR207" s="7">
        <f t="shared" si="240"/>
        <v>222192.37341123231</v>
      </c>
      <c r="BS207" s="7">
        <f t="shared" si="241"/>
        <v>775752.39186248917</v>
      </c>
      <c r="BT207" s="7">
        <f t="shared" si="216"/>
        <v>502007.62658876774</v>
      </c>
      <c r="BU207" s="7">
        <f t="shared" si="196"/>
        <v>997944.76527372142</v>
      </c>
      <c r="BW207">
        <v>202</v>
      </c>
      <c r="BX207" s="160">
        <v>50983</v>
      </c>
      <c r="BY207" s="7">
        <f t="shared" si="242"/>
        <v>498379.26190671045</v>
      </c>
      <c r="BZ207" s="7">
        <f t="shared" si="243"/>
        <v>4818.1206700876401</v>
      </c>
      <c r="CA207" s="7">
        <f t="shared" si="244"/>
        <v>1910.9083089651622</v>
      </c>
      <c r="CB207" s="65">
        <f t="shared" si="217"/>
        <v>4.6010942790541486E-2</v>
      </c>
      <c r="CC207" s="7">
        <f t="shared" si="218"/>
        <v>2907.2123611224779</v>
      </c>
      <c r="CD207" s="65">
        <f t="shared" si="245"/>
        <v>7.0000000000000007E-2</v>
      </c>
      <c r="CE207" s="7">
        <f t="shared" si="246"/>
        <v>227731.64640225543</v>
      </c>
      <c r="CF207" s="7">
        <f t="shared" si="247"/>
        <v>745528.72895544744</v>
      </c>
      <c r="CG207" s="7">
        <f t="shared" si="219"/>
        <v>496468.3535977453</v>
      </c>
      <c r="CH207" s="7">
        <f t="shared" si="197"/>
        <v>973260.37535770284</v>
      </c>
    </row>
    <row r="208" spans="10:86" x14ac:dyDescent="0.3">
      <c r="J208">
        <v>203</v>
      </c>
      <c r="K208" s="160">
        <v>51014</v>
      </c>
      <c r="L208" s="7">
        <f t="shared" si="220"/>
        <v>523304.55598553619</v>
      </c>
      <c r="M208" s="7">
        <f t="shared" si="198"/>
        <v>5440.6727465368012</v>
      </c>
      <c r="N208" s="7">
        <f t="shared" si="188"/>
        <v>1842.9539241362399</v>
      </c>
      <c r="O208" s="65">
        <f t="shared" si="199"/>
        <v>4.2261139974187678E-2</v>
      </c>
      <c r="P208" s="7">
        <f t="shared" si="189"/>
        <v>3597.7188224005613</v>
      </c>
      <c r="Q208" s="65">
        <f t="shared" si="190"/>
        <v>8.2500000000000004E-2</v>
      </c>
      <c r="R208" s="7">
        <f t="shared" si="200"/>
        <v>202738.39793860016</v>
      </c>
      <c r="S208" s="7">
        <f t="shared" si="221"/>
        <v>901718.16960837098</v>
      </c>
      <c r="T208" s="7">
        <f t="shared" si="191"/>
        <v>521461.60206139996</v>
      </c>
      <c r="U208" s="7">
        <f t="shared" si="192"/>
        <v>1104456.5675469711</v>
      </c>
      <c r="W208">
        <v>203</v>
      </c>
      <c r="X208" s="160">
        <v>51014</v>
      </c>
      <c r="Y208" s="7">
        <f t="shared" si="222"/>
        <v>518111.85585101193</v>
      </c>
      <c r="Z208" s="7">
        <f t="shared" si="223"/>
        <v>5313.9230440344518</v>
      </c>
      <c r="AA208" s="7">
        <f t="shared" si="224"/>
        <v>1859.8440050277054</v>
      </c>
      <c r="AB208" s="65">
        <f t="shared" si="201"/>
        <v>4.3075887587390511E-2</v>
      </c>
      <c r="AC208" s="7">
        <f t="shared" si="202"/>
        <v>3454.0790390067464</v>
      </c>
      <c r="AD208" s="65">
        <f t="shared" si="203"/>
        <v>0.08</v>
      </c>
      <c r="AE208" s="7">
        <f t="shared" si="225"/>
        <v>207947.98815401542</v>
      </c>
      <c r="AF208" s="7">
        <f t="shared" si="226"/>
        <v>870778.38978497882</v>
      </c>
      <c r="AG208" s="7">
        <f t="shared" si="204"/>
        <v>516252.01184598421</v>
      </c>
      <c r="AH208" s="7">
        <f t="shared" si="193"/>
        <v>1078726.3779389942</v>
      </c>
      <c r="AJ208">
        <v>203</v>
      </c>
      <c r="AK208" s="160">
        <v>51014</v>
      </c>
      <c r="AL208" s="7">
        <f t="shared" si="227"/>
        <v>512830.71217865188</v>
      </c>
      <c r="AM208" s="7">
        <f t="shared" si="228"/>
        <v>5188.2574823386012</v>
      </c>
      <c r="AN208" s="7">
        <f t="shared" si="229"/>
        <v>1876.2257995181412</v>
      </c>
      <c r="AO208" s="65">
        <f t="shared" si="205"/>
        <v>4.3902810536772953E-2</v>
      </c>
      <c r="AP208" s="7">
        <f t="shared" si="206"/>
        <v>3312.03168282046</v>
      </c>
      <c r="AQ208" s="65">
        <f t="shared" si="207"/>
        <v>7.7499999999999999E-2</v>
      </c>
      <c r="AR208" s="7">
        <f t="shared" si="230"/>
        <v>213245.51362086675</v>
      </c>
      <c r="AS208" s="7">
        <f t="shared" si="231"/>
        <v>839970.75529386941</v>
      </c>
      <c r="AT208" s="7">
        <f t="shared" si="208"/>
        <v>510954.48637913377</v>
      </c>
      <c r="AU208" s="7">
        <f t="shared" si="194"/>
        <v>1053216.2689147361</v>
      </c>
      <c r="AW208">
        <v>203</v>
      </c>
      <c r="AX208" s="160">
        <v>51014</v>
      </c>
      <c r="AY208" s="7">
        <f t="shared" si="232"/>
        <v>507462.21810337895</v>
      </c>
      <c r="AZ208" s="7">
        <f t="shared" si="233"/>
        <v>5063.7114709392154</v>
      </c>
      <c r="BA208" s="7">
        <f t="shared" si="234"/>
        <v>1892.0726077930972</v>
      </c>
      <c r="BB208" s="65">
        <f t="shared" si="209"/>
        <v>4.4741993558408688E-2</v>
      </c>
      <c r="BC208" s="7">
        <f t="shared" si="210"/>
        <v>3171.6388631461182</v>
      </c>
      <c r="BD208" s="65">
        <f t="shared" si="211"/>
        <v>7.4999999999999997E-2</v>
      </c>
      <c r="BE208" s="7">
        <f t="shared" si="235"/>
        <v>218629.85450441463</v>
      </c>
      <c r="BF208" s="7">
        <f t="shared" si="236"/>
        <v>809303.57409624592</v>
      </c>
      <c r="BG208" s="7">
        <f t="shared" si="212"/>
        <v>505570.14549558586</v>
      </c>
      <c r="BH208" s="7">
        <f t="shared" si="195"/>
        <v>1027933.4286006605</v>
      </c>
      <c r="BJ208">
        <v>203</v>
      </c>
      <c r="BK208" s="160">
        <v>51014</v>
      </c>
      <c r="BL208" s="7">
        <f t="shared" si="237"/>
        <v>502007.62658876774</v>
      </c>
      <c r="BM208" s="7">
        <f t="shared" si="238"/>
        <v>4940.32062016694</v>
      </c>
      <c r="BN208" s="7">
        <f t="shared" si="239"/>
        <v>1907.3578761931349</v>
      </c>
      <c r="BO208" s="65">
        <f t="shared" si="213"/>
        <v>4.5593519504569489E-2</v>
      </c>
      <c r="BP208" s="7">
        <f t="shared" si="214"/>
        <v>3032.9627439738051</v>
      </c>
      <c r="BQ208" s="65">
        <f t="shared" si="215"/>
        <v>7.2499999999999995E-2</v>
      </c>
      <c r="BR208" s="7">
        <f t="shared" si="240"/>
        <v>224099.73128742544</v>
      </c>
      <c r="BS208" s="7">
        <f t="shared" si="241"/>
        <v>778785.35460646299</v>
      </c>
      <c r="BT208" s="7">
        <f t="shared" si="216"/>
        <v>500100.26871257462</v>
      </c>
      <c r="BU208" s="7">
        <f t="shared" si="196"/>
        <v>1002885.0858938885</v>
      </c>
      <c r="BW208">
        <v>203</v>
      </c>
      <c r="BX208" s="160">
        <v>51014</v>
      </c>
      <c r="BY208" s="7">
        <f t="shared" si="242"/>
        <v>496468.3535977453</v>
      </c>
      <c r="BZ208" s="7">
        <f t="shared" si="243"/>
        <v>4818.1206700876401</v>
      </c>
      <c r="CA208" s="7">
        <f t="shared" si="244"/>
        <v>1922.0552741007923</v>
      </c>
      <c r="CB208" s="65">
        <f t="shared" si="217"/>
        <v>4.6457469286949236E-2</v>
      </c>
      <c r="CC208" s="7">
        <f t="shared" si="218"/>
        <v>2896.0653959868478</v>
      </c>
      <c r="CD208" s="65">
        <f t="shared" si="245"/>
        <v>7.0000000000000007E-2</v>
      </c>
      <c r="CE208" s="7">
        <f t="shared" si="246"/>
        <v>229653.70167635623</v>
      </c>
      <c r="CF208" s="7">
        <f t="shared" si="247"/>
        <v>748424.79435143434</v>
      </c>
      <c r="CG208" s="7">
        <f t="shared" si="219"/>
        <v>494546.2983236445</v>
      </c>
      <c r="CH208" s="7">
        <f t="shared" si="197"/>
        <v>978078.49602779059</v>
      </c>
    </row>
    <row r="209" spans="10:86" x14ac:dyDescent="0.3">
      <c r="J209">
        <v>204</v>
      </c>
      <c r="K209" s="160">
        <v>51044</v>
      </c>
      <c r="L209" s="7">
        <f t="shared" si="220"/>
        <v>521461.60206139996</v>
      </c>
      <c r="M209" s="7">
        <f t="shared" si="198"/>
        <v>5440.6727465368012</v>
      </c>
      <c r="N209" s="7">
        <f t="shared" si="188"/>
        <v>1855.6242323646766</v>
      </c>
      <c r="O209" s="65">
        <f t="shared" si="199"/>
        <v>4.270207183108031E-2</v>
      </c>
      <c r="P209" s="7">
        <f t="shared" si="189"/>
        <v>3585.0485141721247</v>
      </c>
      <c r="Q209" s="65">
        <f t="shared" si="190"/>
        <v>8.2500000000000004E-2</v>
      </c>
      <c r="R209" s="7">
        <f t="shared" si="200"/>
        <v>204594.02217096483</v>
      </c>
      <c r="S209" s="7">
        <f t="shared" si="221"/>
        <v>905303.21812254307</v>
      </c>
      <c r="T209" s="7">
        <f t="shared" si="191"/>
        <v>519605.97782903526</v>
      </c>
      <c r="U209" s="7">
        <f t="shared" si="192"/>
        <v>1109897.2402935079</v>
      </c>
      <c r="W209">
        <v>204</v>
      </c>
      <c r="X209" s="160">
        <v>51044</v>
      </c>
      <c r="Y209" s="7">
        <f t="shared" si="222"/>
        <v>516252.01184598421</v>
      </c>
      <c r="Z209" s="7">
        <f t="shared" si="223"/>
        <v>5313.9230440344518</v>
      </c>
      <c r="AA209" s="7">
        <f t="shared" si="224"/>
        <v>1872.2429650612235</v>
      </c>
      <c r="AB209" s="65">
        <f t="shared" si="201"/>
        <v>4.3519279470502749E-2</v>
      </c>
      <c r="AC209" s="7">
        <f t="shared" si="202"/>
        <v>3441.6800789732283</v>
      </c>
      <c r="AD209" s="65">
        <f t="shared" si="203"/>
        <v>0.08</v>
      </c>
      <c r="AE209" s="7">
        <f t="shared" si="225"/>
        <v>209820.23111907663</v>
      </c>
      <c r="AF209" s="7">
        <f t="shared" si="226"/>
        <v>874220.069863952</v>
      </c>
      <c r="AG209" s="7">
        <f t="shared" si="204"/>
        <v>514379.76888092299</v>
      </c>
      <c r="AH209" s="7">
        <f t="shared" si="193"/>
        <v>1084040.3009830287</v>
      </c>
      <c r="AJ209">
        <v>204</v>
      </c>
      <c r="AK209" s="160">
        <v>51044</v>
      </c>
      <c r="AL209" s="7">
        <f t="shared" si="227"/>
        <v>510954.48637913377</v>
      </c>
      <c r="AM209" s="7">
        <f t="shared" si="228"/>
        <v>5188.2574823386012</v>
      </c>
      <c r="AN209" s="7">
        <f t="shared" si="229"/>
        <v>1888.3430911400292</v>
      </c>
      <c r="AO209" s="65">
        <f t="shared" si="205"/>
        <v>4.4348601876970893E-2</v>
      </c>
      <c r="AP209" s="7">
        <f t="shared" si="206"/>
        <v>3299.914391198572</v>
      </c>
      <c r="AQ209" s="65">
        <f t="shared" si="207"/>
        <v>7.7499999999999999E-2</v>
      </c>
      <c r="AR209" s="7">
        <f t="shared" si="230"/>
        <v>215133.85671200679</v>
      </c>
      <c r="AS209" s="7">
        <f t="shared" si="231"/>
        <v>843270.66968506796</v>
      </c>
      <c r="AT209" s="7">
        <f t="shared" si="208"/>
        <v>509066.14328799373</v>
      </c>
      <c r="AU209" s="7">
        <f t="shared" si="194"/>
        <v>1058404.5263970748</v>
      </c>
      <c r="AW209">
        <v>204</v>
      </c>
      <c r="AX209" s="160">
        <v>51044</v>
      </c>
      <c r="AY209" s="7">
        <f t="shared" si="232"/>
        <v>505570.14549558586</v>
      </c>
      <c r="AZ209" s="7">
        <f t="shared" si="233"/>
        <v>5063.7114709392154</v>
      </c>
      <c r="BA209" s="7">
        <f t="shared" si="234"/>
        <v>1903.898061591804</v>
      </c>
      <c r="BB209" s="65">
        <f t="shared" si="209"/>
        <v>4.51901223651291E-2</v>
      </c>
      <c r="BC209" s="7">
        <f t="shared" si="210"/>
        <v>3159.8134093474114</v>
      </c>
      <c r="BD209" s="65">
        <f t="shared" si="211"/>
        <v>7.4999999999999997E-2</v>
      </c>
      <c r="BE209" s="7">
        <f t="shared" si="235"/>
        <v>220533.75256600644</v>
      </c>
      <c r="BF209" s="7">
        <f t="shared" si="236"/>
        <v>812463.38750559336</v>
      </c>
      <c r="BG209" s="7">
        <f t="shared" si="212"/>
        <v>503666.24743399408</v>
      </c>
      <c r="BH209" s="7">
        <f t="shared" si="195"/>
        <v>1032997.1400715997</v>
      </c>
      <c r="BJ209">
        <v>204</v>
      </c>
      <c r="BK209" s="160">
        <v>51044</v>
      </c>
      <c r="BL209" s="7">
        <f t="shared" si="237"/>
        <v>500100.26871257462</v>
      </c>
      <c r="BM209" s="7">
        <f t="shared" si="238"/>
        <v>4940.32062016694</v>
      </c>
      <c r="BN209" s="7">
        <f t="shared" si="239"/>
        <v>1918.881496695135</v>
      </c>
      <c r="BO209" s="65">
        <f t="shared" si="213"/>
        <v>4.6043922391043171E-2</v>
      </c>
      <c r="BP209" s="7">
        <f t="shared" si="214"/>
        <v>3021.439123471805</v>
      </c>
      <c r="BQ209" s="65">
        <f t="shared" si="215"/>
        <v>7.2499999999999995E-2</v>
      </c>
      <c r="BR209" s="7">
        <f t="shared" si="240"/>
        <v>226018.61278412057</v>
      </c>
      <c r="BS209" s="7">
        <f t="shared" si="241"/>
        <v>781806.79372993484</v>
      </c>
      <c r="BT209" s="7">
        <f t="shared" si="216"/>
        <v>498181.38721587945</v>
      </c>
      <c r="BU209" s="7">
        <f t="shared" si="196"/>
        <v>1007825.4065140554</v>
      </c>
      <c r="BW209">
        <v>204</v>
      </c>
      <c r="BX209" s="160">
        <v>51044</v>
      </c>
      <c r="BY209" s="7">
        <f t="shared" si="242"/>
        <v>494546.2983236445</v>
      </c>
      <c r="BZ209" s="7">
        <f t="shared" si="243"/>
        <v>4818.1206700876401</v>
      </c>
      <c r="CA209" s="7">
        <f t="shared" si="244"/>
        <v>1933.2672631997139</v>
      </c>
      <c r="CB209" s="65">
        <f t="shared" si="217"/>
        <v>4.6910081496989345E-2</v>
      </c>
      <c r="CC209" s="7">
        <f t="shared" si="218"/>
        <v>2884.8534068879262</v>
      </c>
      <c r="CD209" s="65">
        <f t="shared" si="245"/>
        <v>7.0000000000000007E-2</v>
      </c>
      <c r="CE209" s="7">
        <f t="shared" si="246"/>
        <v>231586.96893955595</v>
      </c>
      <c r="CF209" s="7">
        <f t="shared" si="247"/>
        <v>751309.6477583223</v>
      </c>
      <c r="CG209" s="7">
        <f t="shared" si="219"/>
        <v>492613.03106044477</v>
      </c>
      <c r="CH209" s="7">
        <f t="shared" si="197"/>
        <v>982896.61669787823</v>
      </c>
    </row>
    <row r="210" spans="10:86" x14ac:dyDescent="0.3">
      <c r="J210">
        <v>205</v>
      </c>
      <c r="K210" s="160">
        <v>51075</v>
      </c>
      <c r="L210" s="7">
        <f t="shared" si="220"/>
        <v>519605.97782903526</v>
      </c>
      <c r="M210" s="7">
        <f t="shared" si="198"/>
        <v>5440.6727465368012</v>
      </c>
      <c r="N210" s="7">
        <f t="shared" si="188"/>
        <v>1868.381648962184</v>
      </c>
      <c r="O210" s="65">
        <f t="shared" si="199"/>
        <v>4.3149195244484274E-2</v>
      </c>
      <c r="P210" s="7">
        <f t="shared" si="189"/>
        <v>3572.2910975746172</v>
      </c>
      <c r="Q210" s="65">
        <f t="shared" si="190"/>
        <v>8.2500000000000004E-2</v>
      </c>
      <c r="R210" s="7">
        <f t="shared" si="200"/>
        <v>206462.40381992701</v>
      </c>
      <c r="S210" s="7">
        <f t="shared" si="221"/>
        <v>908875.5092201177</v>
      </c>
      <c r="T210" s="7">
        <f t="shared" si="191"/>
        <v>517737.59618007304</v>
      </c>
      <c r="U210" s="7">
        <f t="shared" si="192"/>
        <v>1115337.9130400447</v>
      </c>
      <c r="W210">
        <v>205</v>
      </c>
      <c r="X210" s="160">
        <v>51075</v>
      </c>
      <c r="Y210" s="7">
        <f t="shared" si="222"/>
        <v>514379.76888092299</v>
      </c>
      <c r="Z210" s="7">
        <f t="shared" si="223"/>
        <v>5313.9230440344518</v>
      </c>
      <c r="AA210" s="7">
        <f t="shared" si="224"/>
        <v>1884.7245848282982</v>
      </c>
      <c r="AB210" s="65">
        <f t="shared" si="201"/>
        <v>4.396886578012997E-2</v>
      </c>
      <c r="AC210" s="7">
        <f t="shared" si="202"/>
        <v>3429.1984592061535</v>
      </c>
      <c r="AD210" s="65">
        <f t="shared" si="203"/>
        <v>0.08</v>
      </c>
      <c r="AE210" s="7">
        <f t="shared" si="225"/>
        <v>211704.95570390494</v>
      </c>
      <c r="AF210" s="7">
        <f t="shared" si="226"/>
        <v>877649.26832315815</v>
      </c>
      <c r="AG210" s="7">
        <f t="shared" si="204"/>
        <v>512495.04429609468</v>
      </c>
      <c r="AH210" s="7">
        <f t="shared" si="193"/>
        <v>1089354.224027063</v>
      </c>
      <c r="AJ210">
        <v>205</v>
      </c>
      <c r="AK210" s="160">
        <v>51075</v>
      </c>
      <c r="AL210" s="7">
        <f t="shared" si="227"/>
        <v>509066.14328799373</v>
      </c>
      <c r="AM210" s="7">
        <f t="shared" si="228"/>
        <v>5188.2574823386012</v>
      </c>
      <c r="AN210" s="7">
        <f t="shared" si="229"/>
        <v>1900.5386402703084</v>
      </c>
      <c r="AO210" s="65">
        <f t="shared" si="205"/>
        <v>4.4800590225740886E-2</v>
      </c>
      <c r="AP210" s="7">
        <f t="shared" si="206"/>
        <v>3287.7188420682928</v>
      </c>
      <c r="AQ210" s="65">
        <f t="shared" si="207"/>
        <v>7.7499999999999999E-2</v>
      </c>
      <c r="AR210" s="7">
        <f t="shared" si="230"/>
        <v>217034.39535227709</v>
      </c>
      <c r="AS210" s="7">
        <f t="shared" si="231"/>
        <v>846558.3885271363</v>
      </c>
      <c r="AT210" s="7">
        <f t="shared" si="208"/>
        <v>507165.60464772343</v>
      </c>
      <c r="AU210" s="7">
        <f t="shared" si="194"/>
        <v>1063592.7838794133</v>
      </c>
      <c r="AW210">
        <v>205</v>
      </c>
      <c r="AX210" s="160">
        <v>51075</v>
      </c>
      <c r="AY210" s="7">
        <f t="shared" si="232"/>
        <v>503666.24743399408</v>
      </c>
      <c r="AZ210" s="7">
        <f t="shared" si="233"/>
        <v>5063.7114709392154</v>
      </c>
      <c r="BA210" s="7">
        <f t="shared" si="234"/>
        <v>1915.7974244767524</v>
      </c>
      <c r="BB210" s="65">
        <f t="shared" si="209"/>
        <v>4.5644450488483118E-2</v>
      </c>
      <c r="BC210" s="7">
        <f t="shared" si="210"/>
        <v>3147.9140464624629</v>
      </c>
      <c r="BD210" s="65">
        <f t="shared" si="211"/>
        <v>7.4999999999999997E-2</v>
      </c>
      <c r="BE210" s="7">
        <f t="shared" si="235"/>
        <v>222449.54999048318</v>
      </c>
      <c r="BF210" s="7">
        <f t="shared" si="236"/>
        <v>815611.30155205587</v>
      </c>
      <c r="BG210" s="7">
        <f t="shared" si="212"/>
        <v>501750.45000951731</v>
      </c>
      <c r="BH210" s="7">
        <f t="shared" si="195"/>
        <v>1038060.8515425391</v>
      </c>
      <c r="BJ210">
        <v>205</v>
      </c>
      <c r="BK210" s="160">
        <v>51075</v>
      </c>
      <c r="BL210" s="7">
        <f t="shared" si="237"/>
        <v>498181.38721587945</v>
      </c>
      <c r="BM210" s="7">
        <f t="shared" si="238"/>
        <v>4940.32062016694</v>
      </c>
      <c r="BN210" s="7">
        <f t="shared" si="239"/>
        <v>1930.4747390710017</v>
      </c>
      <c r="BO210" s="65">
        <f t="shared" si="213"/>
        <v>4.6500526642143526E-2</v>
      </c>
      <c r="BP210" s="7">
        <f t="shared" si="214"/>
        <v>3009.8458810959382</v>
      </c>
      <c r="BQ210" s="65">
        <f t="shared" si="215"/>
        <v>7.2499999999999995E-2</v>
      </c>
      <c r="BR210" s="7">
        <f t="shared" si="240"/>
        <v>227949.08752319159</v>
      </c>
      <c r="BS210" s="7">
        <f t="shared" si="241"/>
        <v>784816.63961103081</v>
      </c>
      <c r="BT210" s="7">
        <f t="shared" si="216"/>
        <v>496250.91247680847</v>
      </c>
      <c r="BU210" s="7">
        <f t="shared" si="196"/>
        <v>1012765.7271342224</v>
      </c>
      <c r="BW210">
        <v>205</v>
      </c>
      <c r="BX210" s="160">
        <v>51075</v>
      </c>
      <c r="BY210" s="7">
        <f t="shared" si="242"/>
        <v>492613.03106044477</v>
      </c>
      <c r="BZ210" s="7">
        <f t="shared" si="243"/>
        <v>4818.1206700876401</v>
      </c>
      <c r="CA210" s="7">
        <f t="shared" si="244"/>
        <v>1944.5446555683789</v>
      </c>
      <c r="CB210" s="65">
        <f t="shared" si="217"/>
        <v>4.7368896873451451E-2</v>
      </c>
      <c r="CC210" s="7">
        <f t="shared" si="218"/>
        <v>2873.5760145192612</v>
      </c>
      <c r="CD210" s="65">
        <f t="shared" si="245"/>
        <v>7.0000000000000007E-2</v>
      </c>
      <c r="CE210" s="7">
        <f t="shared" si="246"/>
        <v>233531.51359512433</v>
      </c>
      <c r="CF210" s="7">
        <f t="shared" si="247"/>
        <v>754183.22377284151</v>
      </c>
      <c r="CG210" s="7">
        <f t="shared" si="219"/>
        <v>490668.4864048764</v>
      </c>
      <c r="CH210" s="7">
        <f t="shared" si="197"/>
        <v>987714.73736796586</v>
      </c>
    </row>
    <row r="211" spans="10:86" x14ac:dyDescent="0.3">
      <c r="J211">
        <v>206</v>
      </c>
      <c r="K211" s="160">
        <v>51105</v>
      </c>
      <c r="L211" s="7">
        <f t="shared" si="220"/>
        <v>517737.59618007304</v>
      </c>
      <c r="M211" s="7">
        <f t="shared" si="198"/>
        <v>5440.6727465368012</v>
      </c>
      <c r="N211" s="7">
        <f t="shared" si="188"/>
        <v>1881.2267727987992</v>
      </c>
      <c r="O211" s="65">
        <f t="shared" si="199"/>
        <v>4.3602630831031886E-2</v>
      </c>
      <c r="P211" s="7">
        <f t="shared" si="189"/>
        <v>3559.4459737380021</v>
      </c>
      <c r="Q211" s="65">
        <f t="shared" si="190"/>
        <v>8.2500000000000004E-2</v>
      </c>
      <c r="R211" s="7">
        <f t="shared" si="200"/>
        <v>208343.63059272582</v>
      </c>
      <c r="S211" s="7">
        <f t="shared" si="221"/>
        <v>912434.95519385568</v>
      </c>
      <c r="T211" s="7">
        <f t="shared" si="191"/>
        <v>515856.36940727424</v>
      </c>
      <c r="U211" s="7">
        <f t="shared" si="192"/>
        <v>1120778.5857865815</v>
      </c>
      <c r="W211">
        <v>206</v>
      </c>
      <c r="X211" s="160">
        <v>51105</v>
      </c>
      <c r="Y211" s="7">
        <f t="shared" si="222"/>
        <v>512495.04429609468</v>
      </c>
      <c r="Z211" s="7">
        <f t="shared" si="223"/>
        <v>5313.9230440344518</v>
      </c>
      <c r="AA211" s="7">
        <f t="shared" si="224"/>
        <v>1897.2894153938205</v>
      </c>
      <c r="AB211" s="65">
        <f t="shared" si="201"/>
        <v>4.4424767103839365E-2</v>
      </c>
      <c r="AC211" s="7">
        <f t="shared" si="202"/>
        <v>3416.6336286406313</v>
      </c>
      <c r="AD211" s="65">
        <f t="shared" si="203"/>
        <v>0.08</v>
      </c>
      <c r="AE211" s="7">
        <f t="shared" si="225"/>
        <v>213602.24511929875</v>
      </c>
      <c r="AF211" s="7">
        <f t="shared" si="226"/>
        <v>881065.90195179882</v>
      </c>
      <c r="AG211" s="7">
        <f t="shared" si="204"/>
        <v>510597.75488070084</v>
      </c>
      <c r="AH211" s="7">
        <f t="shared" si="193"/>
        <v>1094668.1470710975</v>
      </c>
      <c r="AJ211">
        <v>206</v>
      </c>
      <c r="AK211" s="160">
        <v>51105</v>
      </c>
      <c r="AL211" s="7">
        <f t="shared" si="227"/>
        <v>507165.60464772343</v>
      </c>
      <c r="AM211" s="7">
        <f t="shared" si="228"/>
        <v>5188.2574823386012</v>
      </c>
      <c r="AN211" s="7">
        <f t="shared" si="229"/>
        <v>1912.8129523220541</v>
      </c>
      <c r="AO211" s="65">
        <f t="shared" si="205"/>
        <v>4.5258896142628395E-2</v>
      </c>
      <c r="AP211" s="7">
        <f t="shared" si="206"/>
        <v>3275.4445300165471</v>
      </c>
      <c r="AQ211" s="65">
        <f t="shared" si="207"/>
        <v>7.7499999999999999E-2</v>
      </c>
      <c r="AR211" s="7">
        <f t="shared" si="230"/>
        <v>218947.20830459913</v>
      </c>
      <c r="AS211" s="7">
        <f t="shared" si="231"/>
        <v>849833.83305715281</v>
      </c>
      <c r="AT211" s="7">
        <f t="shared" si="208"/>
        <v>505252.79169540136</v>
      </c>
      <c r="AU211" s="7">
        <f t="shared" si="194"/>
        <v>1068781.041361752</v>
      </c>
      <c r="AW211">
        <v>206</v>
      </c>
      <c r="AX211" s="160">
        <v>51105</v>
      </c>
      <c r="AY211" s="7">
        <f t="shared" si="232"/>
        <v>501750.45000951731</v>
      </c>
      <c r="AZ211" s="7">
        <f t="shared" si="233"/>
        <v>5063.7114709392154</v>
      </c>
      <c r="BA211" s="7">
        <f t="shared" si="234"/>
        <v>1927.7711583797322</v>
      </c>
      <c r="BB211" s="65">
        <f t="shared" si="209"/>
        <v>4.610509846103375E-2</v>
      </c>
      <c r="BC211" s="7">
        <f t="shared" si="210"/>
        <v>3135.9403125594831</v>
      </c>
      <c r="BD211" s="65">
        <f t="shared" si="211"/>
        <v>7.4999999999999997E-2</v>
      </c>
      <c r="BE211" s="7">
        <f t="shared" si="235"/>
        <v>224377.32114886292</v>
      </c>
      <c r="BF211" s="7">
        <f t="shared" si="236"/>
        <v>818747.24186461535</v>
      </c>
      <c r="BG211" s="7">
        <f t="shared" si="212"/>
        <v>499822.67885113758</v>
      </c>
      <c r="BH211" s="7">
        <f t="shared" si="195"/>
        <v>1043124.5630134783</v>
      </c>
      <c r="BJ211">
        <v>206</v>
      </c>
      <c r="BK211" s="160">
        <v>51105</v>
      </c>
      <c r="BL211" s="7">
        <f t="shared" si="237"/>
        <v>496250.91247680847</v>
      </c>
      <c r="BM211" s="7">
        <f t="shared" si="238"/>
        <v>4940.32062016694</v>
      </c>
      <c r="BN211" s="7">
        <f t="shared" si="239"/>
        <v>1942.1380239528889</v>
      </c>
      <c r="BO211" s="65">
        <f t="shared" si="213"/>
        <v>4.6963452764479947E-2</v>
      </c>
      <c r="BP211" s="7">
        <f t="shared" si="214"/>
        <v>2998.182596214051</v>
      </c>
      <c r="BQ211" s="65">
        <f t="shared" si="215"/>
        <v>7.2499999999999995E-2</v>
      </c>
      <c r="BR211" s="7">
        <f t="shared" si="240"/>
        <v>229891.22554714448</v>
      </c>
      <c r="BS211" s="7">
        <f t="shared" si="241"/>
        <v>787814.82220724481</v>
      </c>
      <c r="BT211" s="7">
        <f t="shared" si="216"/>
        <v>494308.77445285558</v>
      </c>
      <c r="BU211" s="7">
        <f t="shared" si="196"/>
        <v>1017706.0477543892</v>
      </c>
      <c r="BW211">
        <v>206</v>
      </c>
      <c r="BX211" s="160">
        <v>51105</v>
      </c>
      <c r="BY211" s="7">
        <f t="shared" si="242"/>
        <v>490668.4864048764</v>
      </c>
      <c r="BZ211" s="7">
        <f t="shared" si="243"/>
        <v>4818.1206700876401</v>
      </c>
      <c r="CA211" s="7">
        <f t="shared" si="244"/>
        <v>1955.8878327258608</v>
      </c>
      <c r="CB211" s="65">
        <f t="shared" si="217"/>
        <v>4.7834035898004376E-2</v>
      </c>
      <c r="CC211" s="7">
        <f t="shared" si="218"/>
        <v>2862.2328373617793</v>
      </c>
      <c r="CD211" s="65">
        <f t="shared" si="245"/>
        <v>7.0000000000000007E-2</v>
      </c>
      <c r="CE211" s="7">
        <f t="shared" si="246"/>
        <v>235487.40142785019</v>
      </c>
      <c r="CF211" s="7">
        <f t="shared" si="247"/>
        <v>757045.45661020325</v>
      </c>
      <c r="CG211" s="7">
        <f t="shared" si="219"/>
        <v>488712.59857215051</v>
      </c>
      <c r="CH211" s="7">
        <f t="shared" si="197"/>
        <v>992532.85803805338</v>
      </c>
    </row>
    <row r="212" spans="10:86" x14ac:dyDescent="0.3">
      <c r="J212">
        <v>207</v>
      </c>
      <c r="K212" s="160">
        <v>51136</v>
      </c>
      <c r="L212" s="7">
        <f t="shared" si="220"/>
        <v>515856.36940727424</v>
      </c>
      <c r="M212" s="7">
        <f t="shared" si="198"/>
        <v>5440.6727465368012</v>
      </c>
      <c r="N212" s="7">
        <f t="shared" si="188"/>
        <v>1894.1602068617908</v>
      </c>
      <c r="O212" s="65">
        <f t="shared" si="199"/>
        <v>4.4062502336567971E-2</v>
      </c>
      <c r="P212" s="7">
        <f t="shared" si="189"/>
        <v>3546.5125396750104</v>
      </c>
      <c r="Q212" s="65">
        <f t="shared" si="190"/>
        <v>8.2500000000000004E-2</v>
      </c>
      <c r="R212" s="7">
        <f t="shared" si="200"/>
        <v>210237.79079958762</v>
      </c>
      <c r="S212" s="7">
        <f t="shared" si="221"/>
        <v>915981.46773353068</v>
      </c>
      <c r="T212" s="7">
        <f t="shared" si="191"/>
        <v>513962.20920041244</v>
      </c>
      <c r="U212" s="7">
        <f t="shared" si="192"/>
        <v>1126219.2585331183</v>
      </c>
      <c r="W212">
        <v>207</v>
      </c>
      <c r="X212" s="160">
        <v>51136</v>
      </c>
      <c r="Y212" s="7">
        <f t="shared" si="222"/>
        <v>510597.75488070084</v>
      </c>
      <c r="Z212" s="7">
        <f t="shared" si="223"/>
        <v>5313.9230440344518</v>
      </c>
      <c r="AA212" s="7">
        <f t="shared" si="224"/>
        <v>1909.9380114964461</v>
      </c>
      <c r="AB212" s="65">
        <f t="shared" si="201"/>
        <v>4.4887107157986522E-2</v>
      </c>
      <c r="AC212" s="7">
        <f t="shared" si="202"/>
        <v>3403.9850325380057</v>
      </c>
      <c r="AD212" s="65">
        <f t="shared" si="203"/>
        <v>0.08</v>
      </c>
      <c r="AE212" s="7">
        <f t="shared" si="225"/>
        <v>215512.18313079519</v>
      </c>
      <c r="AF212" s="7">
        <f t="shared" si="226"/>
        <v>884469.88698433677</v>
      </c>
      <c r="AG212" s="7">
        <f t="shared" si="204"/>
        <v>508687.8168692044</v>
      </c>
      <c r="AH212" s="7">
        <f t="shared" si="193"/>
        <v>1099982.070115132</v>
      </c>
      <c r="AJ212">
        <v>207</v>
      </c>
      <c r="AK212" s="160">
        <v>51136</v>
      </c>
      <c r="AL212" s="7">
        <f t="shared" si="227"/>
        <v>505252.79169540136</v>
      </c>
      <c r="AM212" s="7">
        <f t="shared" si="228"/>
        <v>5188.2574823386012</v>
      </c>
      <c r="AN212" s="7">
        <f t="shared" si="229"/>
        <v>1925.1665359724675</v>
      </c>
      <c r="AO212" s="65">
        <f t="shared" si="205"/>
        <v>4.5723643315556325E-2</v>
      </c>
      <c r="AP212" s="7">
        <f t="shared" si="206"/>
        <v>3263.0909463661337</v>
      </c>
      <c r="AQ212" s="65">
        <f t="shared" si="207"/>
        <v>7.7499999999999999E-2</v>
      </c>
      <c r="AR212" s="7">
        <f t="shared" si="230"/>
        <v>220872.3748405716</v>
      </c>
      <c r="AS212" s="7">
        <f t="shared" si="231"/>
        <v>853096.92400351889</v>
      </c>
      <c r="AT212" s="7">
        <f t="shared" si="208"/>
        <v>503327.62515942892</v>
      </c>
      <c r="AU212" s="7">
        <f t="shared" si="194"/>
        <v>1073969.2988440904</v>
      </c>
      <c r="AW212">
        <v>207</v>
      </c>
      <c r="AX212" s="160">
        <v>51136</v>
      </c>
      <c r="AY212" s="7">
        <f t="shared" si="232"/>
        <v>499822.67885113758</v>
      </c>
      <c r="AZ212" s="7">
        <f t="shared" si="233"/>
        <v>5063.7114709392154</v>
      </c>
      <c r="BA212" s="7">
        <f t="shared" si="234"/>
        <v>1939.8197281196058</v>
      </c>
      <c r="BB212" s="65">
        <f t="shared" si="209"/>
        <v>4.6572189943322115E-2</v>
      </c>
      <c r="BC212" s="7">
        <f t="shared" si="210"/>
        <v>3123.8917428196096</v>
      </c>
      <c r="BD212" s="65">
        <f t="shared" si="211"/>
        <v>7.4999999999999997E-2</v>
      </c>
      <c r="BE212" s="7">
        <f t="shared" si="235"/>
        <v>226317.14087698254</v>
      </c>
      <c r="BF212" s="7">
        <f t="shared" si="236"/>
        <v>821871.13360743492</v>
      </c>
      <c r="BG212" s="7">
        <f t="shared" si="212"/>
        <v>497882.85912301799</v>
      </c>
      <c r="BH212" s="7">
        <f t="shared" si="195"/>
        <v>1048188.2744844174</v>
      </c>
      <c r="BJ212">
        <v>207</v>
      </c>
      <c r="BK212" s="160">
        <v>51136</v>
      </c>
      <c r="BL212" s="7">
        <f t="shared" si="237"/>
        <v>494308.77445285558</v>
      </c>
      <c r="BM212" s="7">
        <f t="shared" si="238"/>
        <v>4940.32062016694</v>
      </c>
      <c r="BN212" s="7">
        <f t="shared" si="239"/>
        <v>1953.8717745142708</v>
      </c>
      <c r="BO212" s="65">
        <f t="shared" si="213"/>
        <v>4.7432824392251285E-2</v>
      </c>
      <c r="BP212" s="7">
        <f t="shared" si="214"/>
        <v>2986.4488456526692</v>
      </c>
      <c r="BQ212" s="65">
        <f t="shared" si="215"/>
        <v>7.2499999999999995E-2</v>
      </c>
      <c r="BR212" s="7">
        <f t="shared" si="240"/>
        <v>231845.09732165874</v>
      </c>
      <c r="BS212" s="7">
        <f t="shared" si="241"/>
        <v>790801.27105289744</v>
      </c>
      <c r="BT212" s="7">
        <f t="shared" si="216"/>
        <v>492354.90267834131</v>
      </c>
      <c r="BU212" s="7">
        <f t="shared" si="196"/>
        <v>1022646.3683745562</v>
      </c>
      <c r="BW212">
        <v>207</v>
      </c>
      <c r="BX212" s="160">
        <v>51136</v>
      </c>
      <c r="BY212" s="7">
        <f t="shared" si="242"/>
        <v>488712.59857215051</v>
      </c>
      <c r="BZ212" s="7">
        <f t="shared" si="243"/>
        <v>4818.1206700876401</v>
      </c>
      <c r="CA212" s="7">
        <f t="shared" si="244"/>
        <v>1967.2971784167621</v>
      </c>
      <c r="CB212" s="65">
        <f t="shared" si="217"/>
        <v>4.8305622179526997E-2</v>
      </c>
      <c r="CC212" s="7">
        <f t="shared" si="218"/>
        <v>2850.823491670878</v>
      </c>
      <c r="CD212" s="65">
        <f t="shared" si="245"/>
        <v>7.0000000000000007E-2</v>
      </c>
      <c r="CE212" s="7">
        <f t="shared" si="246"/>
        <v>237454.69860626696</v>
      </c>
      <c r="CF212" s="7">
        <f t="shared" si="247"/>
        <v>759896.28010187414</v>
      </c>
      <c r="CG212" s="7">
        <f t="shared" si="219"/>
        <v>486745.30139373377</v>
      </c>
      <c r="CH212" s="7">
        <f t="shared" si="197"/>
        <v>997350.97870814113</v>
      </c>
    </row>
    <row r="213" spans="10:86" x14ac:dyDescent="0.3">
      <c r="J213">
        <v>208</v>
      </c>
      <c r="K213" s="160">
        <v>51167</v>
      </c>
      <c r="L213" s="7">
        <f t="shared" si="220"/>
        <v>513962.20920041244</v>
      </c>
      <c r="M213" s="7">
        <f t="shared" si="198"/>
        <v>5440.6727465368012</v>
      </c>
      <c r="N213" s="7">
        <f t="shared" si="188"/>
        <v>1907.1825582839656</v>
      </c>
      <c r="O213" s="65">
        <f t="shared" si="199"/>
        <v>4.452893673838855E-2</v>
      </c>
      <c r="P213" s="7">
        <f t="shared" si="189"/>
        <v>3533.4901882528357</v>
      </c>
      <c r="Q213" s="65">
        <f t="shared" si="190"/>
        <v>8.2500000000000004E-2</v>
      </c>
      <c r="R213" s="7">
        <f t="shared" si="200"/>
        <v>212144.97335787158</v>
      </c>
      <c r="S213" s="7">
        <f t="shared" si="221"/>
        <v>919514.95792178356</v>
      </c>
      <c r="T213" s="7">
        <f t="shared" si="191"/>
        <v>512055.02664212848</v>
      </c>
      <c r="U213" s="7">
        <f t="shared" si="192"/>
        <v>1131659.9312796551</v>
      </c>
      <c r="W213">
        <v>208</v>
      </c>
      <c r="X213" s="160">
        <v>51167</v>
      </c>
      <c r="Y213" s="7">
        <f t="shared" si="222"/>
        <v>508687.8168692044</v>
      </c>
      <c r="Z213" s="7">
        <f t="shared" si="223"/>
        <v>5313.9230440344518</v>
      </c>
      <c r="AA213" s="7">
        <f t="shared" si="224"/>
        <v>1922.6709315730891</v>
      </c>
      <c r="AB213" s="65">
        <f t="shared" si="201"/>
        <v>4.5356012889943925E-2</v>
      </c>
      <c r="AC213" s="7">
        <f t="shared" si="202"/>
        <v>3391.2521124613627</v>
      </c>
      <c r="AD213" s="65">
        <f t="shared" si="203"/>
        <v>0.08</v>
      </c>
      <c r="AE213" s="7">
        <f t="shared" si="225"/>
        <v>217434.85406236828</v>
      </c>
      <c r="AF213" s="7">
        <f t="shared" si="226"/>
        <v>887861.13909679814</v>
      </c>
      <c r="AG213" s="7">
        <f t="shared" si="204"/>
        <v>506765.14593763131</v>
      </c>
      <c r="AH213" s="7">
        <f t="shared" si="193"/>
        <v>1105295.9931591665</v>
      </c>
      <c r="AJ213">
        <v>208</v>
      </c>
      <c r="AK213" s="160">
        <v>51167</v>
      </c>
      <c r="AL213" s="7">
        <f t="shared" si="227"/>
        <v>503327.62515942892</v>
      </c>
      <c r="AM213" s="7">
        <f t="shared" si="228"/>
        <v>5188.2574823386012</v>
      </c>
      <c r="AN213" s="7">
        <f t="shared" si="229"/>
        <v>1937.599903183956</v>
      </c>
      <c r="AO213" s="65">
        <f t="shared" si="205"/>
        <v>4.6194958663043101E-2</v>
      </c>
      <c r="AP213" s="7">
        <f t="shared" si="206"/>
        <v>3250.6575791546452</v>
      </c>
      <c r="AQ213" s="65">
        <f t="shared" si="207"/>
        <v>7.7499999999999999E-2</v>
      </c>
      <c r="AR213" s="7">
        <f t="shared" si="230"/>
        <v>222809.97474375556</v>
      </c>
      <c r="AS213" s="7">
        <f t="shared" si="231"/>
        <v>856347.58158267348</v>
      </c>
      <c r="AT213" s="7">
        <f t="shared" si="208"/>
        <v>501390.02525624499</v>
      </c>
      <c r="AU213" s="7">
        <f t="shared" si="194"/>
        <v>1079157.5563264291</v>
      </c>
      <c r="AW213">
        <v>208</v>
      </c>
      <c r="AX213" s="160">
        <v>51167</v>
      </c>
      <c r="AY213" s="7">
        <f t="shared" si="232"/>
        <v>497882.85912301799</v>
      </c>
      <c r="AZ213" s="7">
        <f t="shared" si="233"/>
        <v>5063.7114709392154</v>
      </c>
      <c r="BA213" s="7">
        <f t="shared" si="234"/>
        <v>1951.9436014203534</v>
      </c>
      <c r="BB213" s="65">
        <f t="shared" si="209"/>
        <v>4.7045851826075319E-2</v>
      </c>
      <c r="BC213" s="7">
        <f t="shared" si="210"/>
        <v>3111.767869518862</v>
      </c>
      <c r="BD213" s="65">
        <f t="shared" si="211"/>
        <v>7.4999999999999997E-2</v>
      </c>
      <c r="BE213" s="7">
        <f t="shared" si="235"/>
        <v>228269.08447840289</v>
      </c>
      <c r="BF213" s="7">
        <f t="shared" si="236"/>
        <v>824982.90147695376</v>
      </c>
      <c r="BG213" s="7">
        <f t="shared" si="212"/>
        <v>495930.91552159761</v>
      </c>
      <c r="BH213" s="7">
        <f t="shared" si="195"/>
        <v>1053251.9859553566</v>
      </c>
      <c r="BJ213">
        <v>208</v>
      </c>
      <c r="BK213" s="160">
        <v>51167</v>
      </c>
      <c r="BL213" s="7">
        <f t="shared" si="237"/>
        <v>492354.90267834131</v>
      </c>
      <c r="BM213" s="7">
        <f t="shared" si="238"/>
        <v>4940.32062016694</v>
      </c>
      <c r="BN213" s="7">
        <f t="shared" si="239"/>
        <v>1965.6764164852948</v>
      </c>
      <c r="BO213" s="65">
        <f t="shared" si="213"/>
        <v>4.7908768389443274E-2</v>
      </c>
      <c r="BP213" s="7">
        <f t="shared" si="214"/>
        <v>2974.6442036816452</v>
      </c>
      <c r="BQ213" s="65">
        <f t="shared" si="215"/>
        <v>7.2499999999999995E-2</v>
      </c>
      <c r="BR213" s="7">
        <f t="shared" si="240"/>
        <v>233810.77373814405</v>
      </c>
      <c r="BS213" s="7">
        <f t="shared" si="241"/>
        <v>793775.91525657906</v>
      </c>
      <c r="BT213" s="7">
        <f t="shared" si="216"/>
        <v>490389.22626185603</v>
      </c>
      <c r="BU213" s="7">
        <f t="shared" si="196"/>
        <v>1027586.6889947231</v>
      </c>
      <c r="BW213">
        <v>208</v>
      </c>
      <c r="BX213" s="160">
        <v>51167</v>
      </c>
      <c r="BY213" s="7">
        <f t="shared" si="242"/>
        <v>486745.30139373377</v>
      </c>
      <c r="BZ213" s="7">
        <f t="shared" si="243"/>
        <v>4818.1206700876401</v>
      </c>
      <c r="CA213" s="7">
        <f t="shared" si="244"/>
        <v>1978.7730786241927</v>
      </c>
      <c r="CB213" s="65">
        <f t="shared" si="217"/>
        <v>4.8783782556295271E-2</v>
      </c>
      <c r="CC213" s="7">
        <f t="shared" si="218"/>
        <v>2839.3475914634473</v>
      </c>
      <c r="CD213" s="65">
        <f t="shared" si="245"/>
        <v>7.0000000000000007E-2</v>
      </c>
      <c r="CE213" s="7">
        <f t="shared" si="246"/>
        <v>239433.47168489115</v>
      </c>
      <c r="CF213" s="7">
        <f t="shared" si="247"/>
        <v>762735.62769333762</v>
      </c>
      <c r="CG213" s="7">
        <f t="shared" si="219"/>
        <v>484766.52831510955</v>
      </c>
      <c r="CH213" s="7">
        <f t="shared" si="197"/>
        <v>1002169.0993782288</v>
      </c>
    </row>
    <row r="214" spans="10:86" x14ac:dyDescent="0.3">
      <c r="J214">
        <v>209</v>
      </c>
      <c r="K214" s="160">
        <v>51196</v>
      </c>
      <c r="L214" s="7">
        <f t="shared" si="220"/>
        <v>512055.02664212848</v>
      </c>
      <c r="M214" s="7">
        <f t="shared" si="198"/>
        <v>5440.6727465368012</v>
      </c>
      <c r="N214" s="7">
        <f t="shared" si="188"/>
        <v>1920.2944383721679</v>
      </c>
      <c r="O214" s="65">
        <f t="shared" si="199"/>
        <v>4.5002064351515429E-2</v>
      </c>
      <c r="P214" s="7">
        <f t="shared" si="189"/>
        <v>3520.3783081646334</v>
      </c>
      <c r="Q214" s="65">
        <f t="shared" si="190"/>
        <v>8.2500000000000004E-2</v>
      </c>
      <c r="R214" s="7">
        <f t="shared" si="200"/>
        <v>214065.26779624374</v>
      </c>
      <c r="S214" s="7">
        <f t="shared" si="221"/>
        <v>923035.33622994821</v>
      </c>
      <c r="T214" s="7">
        <f t="shared" si="191"/>
        <v>510134.73220375628</v>
      </c>
      <c r="U214" s="7">
        <f t="shared" si="192"/>
        <v>1137100.6040261919</v>
      </c>
      <c r="W214">
        <v>209</v>
      </c>
      <c r="X214" s="160">
        <v>51196</v>
      </c>
      <c r="Y214" s="7">
        <f t="shared" si="222"/>
        <v>506765.14593763131</v>
      </c>
      <c r="Z214" s="7">
        <f t="shared" si="223"/>
        <v>5313.9230440344518</v>
      </c>
      <c r="AA214" s="7">
        <f t="shared" si="224"/>
        <v>1935.4887377835762</v>
      </c>
      <c r="AB214" s="65">
        <f t="shared" si="201"/>
        <v>4.5831614584364827E-2</v>
      </c>
      <c r="AC214" s="7">
        <f t="shared" si="202"/>
        <v>3378.4343062508756</v>
      </c>
      <c r="AD214" s="65">
        <f t="shared" si="203"/>
        <v>0.08</v>
      </c>
      <c r="AE214" s="7">
        <f t="shared" si="225"/>
        <v>219370.34280015185</v>
      </c>
      <c r="AF214" s="7">
        <f t="shared" si="226"/>
        <v>891239.57340304903</v>
      </c>
      <c r="AG214" s="7">
        <f t="shared" si="204"/>
        <v>504829.65719984774</v>
      </c>
      <c r="AH214" s="7">
        <f t="shared" si="193"/>
        <v>1110609.9162032008</v>
      </c>
      <c r="AJ214">
        <v>209</v>
      </c>
      <c r="AK214" s="160">
        <v>51196</v>
      </c>
      <c r="AL214" s="7">
        <f t="shared" si="227"/>
        <v>501390.02525624499</v>
      </c>
      <c r="AM214" s="7">
        <f t="shared" si="228"/>
        <v>5188.2574823386012</v>
      </c>
      <c r="AN214" s="7">
        <f t="shared" si="229"/>
        <v>1950.1135692253524</v>
      </c>
      <c r="AO214" s="65">
        <f t="shared" si="205"/>
        <v>4.6672972440455943E-2</v>
      </c>
      <c r="AP214" s="7">
        <f t="shared" si="206"/>
        <v>3238.1439131132488</v>
      </c>
      <c r="AQ214" s="65">
        <f t="shared" si="207"/>
        <v>7.7499999999999999E-2</v>
      </c>
      <c r="AR214" s="7">
        <f t="shared" si="230"/>
        <v>224760.08831298092</v>
      </c>
      <c r="AS214" s="7">
        <f t="shared" si="231"/>
        <v>859585.72549578676</v>
      </c>
      <c r="AT214" s="7">
        <f t="shared" si="208"/>
        <v>499439.91168701963</v>
      </c>
      <c r="AU214" s="7">
        <f t="shared" si="194"/>
        <v>1084345.8138087676</v>
      </c>
      <c r="AW214">
        <v>209</v>
      </c>
      <c r="AX214" s="160">
        <v>51196</v>
      </c>
      <c r="AY214" s="7">
        <f t="shared" si="232"/>
        <v>495930.91552159761</v>
      </c>
      <c r="AZ214" s="7">
        <f t="shared" si="233"/>
        <v>5063.7114709392154</v>
      </c>
      <c r="BA214" s="7">
        <f t="shared" si="234"/>
        <v>1964.1432489292306</v>
      </c>
      <c r="BB214" s="65">
        <f t="shared" si="209"/>
        <v>4.752621433644888E-2</v>
      </c>
      <c r="BC214" s="7">
        <f t="shared" si="210"/>
        <v>3099.5682220099848</v>
      </c>
      <c r="BD214" s="65">
        <f t="shared" si="211"/>
        <v>7.4999999999999997E-2</v>
      </c>
      <c r="BE214" s="7">
        <f t="shared" si="235"/>
        <v>230233.22772733212</v>
      </c>
      <c r="BF214" s="7">
        <f t="shared" si="236"/>
        <v>828082.4696989638</v>
      </c>
      <c r="BG214" s="7">
        <f t="shared" si="212"/>
        <v>493966.77227266837</v>
      </c>
      <c r="BH214" s="7">
        <f t="shared" si="195"/>
        <v>1058315.6974262958</v>
      </c>
      <c r="BJ214">
        <v>209</v>
      </c>
      <c r="BK214" s="160">
        <v>51196</v>
      </c>
      <c r="BL214" s="7">
        <f t="shared" si="237"/>
        <v>490389.22626185603</v>
      </c>
      <c r="BM214" s="7">
        <f t="shared" si="238"/>
        <v>4940.32062016694</v>
      </c>
      <c r="BN214" s="7">
        <f t="shared" si="239"/>
        <v>1977.5523781682264</v>
      </c>
      <c r="BO214" s="65">
        <f t="shared" si="213"/>
        <v>4.83914149560601E-2</v>
      </c>
      <c r="BP214" s="7">
        <f t="shared" si="214"/>
        <v>2962.7682419987136</v>
      </c>
      <c r="BQ214" s="65">
        <f t="shared" si="215"/>
        <v>7.2499999999999995E-2</v>
      </c>
      <c r="BR214" s="7">
        <f t="shared" si="240"/>
        <v>235788.32611631227</v>
      </c>
      <c r="BS214" s="7">
        <f t="shared" si="241"/>
        <v>796738.6834985778</v>
      </c>
      <c r="BT214" s="7">
        <f t="shared" si="216"/>
        <v>488411.67388368782</v>
      </c>
      <c r="BU214" s="7">
        <f t="shared" si="196"/>
        <v>1032527.0096148901</v>
      </c>
      <c r="BW214">
        <v>209</v>
      </c>
      <c r="BX214" s="160">
        <v>51196</v>
      </c>
      <c r="BY214" s="7">
        <f t="shared" si="242"/>
        <v>484766.52831510955</v>
      </c>
      <c r="BZ214" s="7">
        <f t="shared" si="243"/>
        <v>4818.1206700876401</v>
      </c>
      <c r="CA214" s="7">
        <f t="shared" si="244"/>
        <v>1990.3159215828341</v>
      </c>
      <c r="CB214" s="65">
        <f t="shared" si="217"/>
        <v>4.9268647202203267E-2</v>
      </c>
      <c r="CC214" s="7">
        <f t="shared" si="218"/>
        <v>2827.804748504806</v>
      </c>
      <c r="CD214" s="65">
        <f t="shared" si="245"/>
        <v>7.0000000000000007E-2</v>
      </c>
      <c r="CE214" s="7">
        <f t="shared" si="246"/>
        <v>241423.78760647398</v>
      </c>
      <c r="CF214" s="7">
        <f t="shared" si="247"/>
        <v>765563.43244184239</v>
      </c>
      <c r="CG214" s="7">
        <f t="shared" si="219"/>
        <v>482776.21239352674</v>
      </c>
      <c r="CH214" s="7">
        <f t="shared" si="197"/>
        <v>1006987.2200483164</v>
      </c>
    </row>
    <row r="215" spans="10:86" x14ac:dyDescent="0.3">
      <c r="J215">
        <v>210</v>
      </c>
      <c r="K215" s="160">
        <v>51227</v>
      </c>
      <c r="L215" s="7">
        <f t="shared" si="220"/>
        <v>510134.73220375628</v>
      </c>
      <c r="M215" s="7">
        <f t="shared" si="198"/>
        <v>5440.6727465368012</v>
      </c>
      <c r="N215" s="7">
        <f t="shared" si="188"/>
        <v>1933.496462635977</v>
      </c>
      <c r="O215" s="65">
        <f t="shared" si="199"/>
        <v>4.5482018939193652E-2</v>
      </c>
      <c r="P215" s="7">
        <f t="shared" si="189"/>
        <v>3507.1762839008243</v>
      </c>
      <c r="Q215" s="65">
        <f t="shared" si="190"/>
        <v>8.2500000000000004E-2</v>
      </c>
      <c r="R215" s="7">
        <f t="shared" si="200"/>
        <v>215998.76425887973</v>
      </c>
      <c r="S215" s="7">
        <f t="shared" si="221"/>
        <v>926542.51251384907</v>
      </c>
      <c r="T215" s="7">
        <f t="shared" si="191"/>
        <v>508201.2357411203</v>
      </c>
      <c r="U215" s="7">
        <f t="shared" si="192"/>
        <v>1142541.2767727289</v>
      </c>
      <c r="W215">
        <v>210</v>
      </c>
      <c r="X215" s="160">
        <v>51227</v>
      </c>
      <c r="Y215" s="7">
        <f t="shared" si="222"/>
        <v>504829.65719984774</v>
      </c>
      <c r="Z215" s="7">
        <f t="shared" si="223"/>
        <v>5313.9230440344518</v>
      </c>
      <c r="AA215" s="7">
        <f t="shared" si="224"/>
        <v>1948.3919960354665</v>
      </c>
      <c r="AB215" s="65">
        <f t="shared" si="201"/>
        <v>4.6314045973669574E-2</v>
      </c>
      <c r="AC215" s="7">
        <f t="shared" si="202"/>
        <v>3365.5310479989853</v>
      </c>
      <c r="AD215" s="65">
        <f t="shared" si="203"/>
        <v>0.08</v>
      </c>
      <c r="AE215" s="7">
        <f t="shared" si="225"/>
        <v>221318.73479618732</v>
      </c>
      <c r="AF215" s="7">
        <f t="shared" si="226"/>
        <v>894605.10445104796</v>
      </c>
      <c r="AG215" s="7">
        <f t="shared" si="204"/>
        <v>502881.26520381228</v>
      </c>
      <c r="AH215" s="7">
        <f t="shared" si="193"/>
        <v>1115923.8392472353</v>
      </c>
      <c r="AJ215">
        <v>210</v>
      </c>
      <c r="AK215" s="160">
        <v>51227</v>
      </c>
      <c r="AL215" s="7">
        <f t="shared" si="227"/>
        <v>499439.91168701963</v>
      </c>
      <c r="AM215" s="7">
        <f t="shared" si="228"/>
        <v>5188.2574823386012</v>
      </c>
      <c r="AN215" s="7">
        <f t="shared" si="229"/>
        <v>1962.7080526932659</v>
      </c>
      <c r="AO215" s="65">
        <f t="shared" si="205"/>
        <v>4.7157818350485894E-2</v>
      </c>
      <c r="AP215" s="7">
        <f t="shared" si="206"/>
        <v>3225.5494296453353</v>
      </c>
      <c r="AQ215" s="65">
        <f t="shared" si="207"/>
        <v>7.7499999999999999E-2</v>
      </c>
      <c r="AR215" s="7">
        <f t="shared" si="230"/>
        <v>226722.79636567418</v>
      </c>
      <c r="AS215" s="7">
        <f t="shared" si="231"/>
        <v>862811.27492543205</v>
      </c>
      <c r="AT215" s="7">
        <f t="shared" si="208"/>
        <v>497477.20363432635</v>
      </c>
      <c r="AU215" s="7">
        <f t="shared" si="194"/>
        <v>1089534.0712911063</v>
      </c>
      <c r="AW215">
        <v>210</v>
      </c>
      <c r="AX215" s="160">
        <v>51227</v>
      </c>
      <c r="AY215" s="7">
        <f t="shared" si="232"/>
        <v>493966.77227266837</v>
      </c>
      <c r="AZ215" s="7">
        <f t="shared" si="233"/>
        <v>5063.7114709392154</v>
      </c>
      <c r="BA215" s="7">
        <f t="shared" si="234"/>
        <v>1976.4191442350384</v>
      </c>
      <c r="BB215" s="65">
        <f t="shared" si="209"/>
        <v>4.8013411148490615E-2</v>
      </c>
      <c r="BC215" s="7">
        <f t="shared" si="210"/>
        <v>3087.292326704177</v>
      </c>
      <c r="BD215" s="65">
        <f t="shared" si="211"/>
        <v>7.4999999999999997E-2</v>
      </c>
      <c r="BE215" s="7">
        <f t="shared" si="235"/>
        <v>232209.64687156715</v>
      </c>
      <c r="BF215" s="7">
        <f t="shared" si="236"/>
        <v>831169.76202566794</v>
      </c>
      <c r="BG215" s="7">
        <f t="shared" si="212"/>
        <v>491990.35312843334</v>
      </c>
      <c r="BH215" s="7">
        <f t="shared" si="195"/>
        <v>1063379.4088972351</v>
      </c>
      <c r="BJ215">
        <v>210</v>
      </c>
      <c r="BK215" s="160">
        <v>51227</v>
      </c>
      <c r="BL215" s="7">
        <f t="shared" si="237"/>
        <v>488411.67388368782</v>
      </c>
      <c r="BM215" s="7">
        <f t="shared" si="238"/>
        <v>4940.32062016694</v>
      </c>
      <c r="BN215" s="7">
        <f t="shared" si="239"/>
        <v>1989.5000904529929</v>
      </c>
      <c r="BO215" s="65">
        <f t="shared" si="213"/>
        <v>4.888089773857731E-2</v>
      </c>
      <c r="BP215" s="7">
        <f t="shared" si="214"/>
        <v>2950.8205297139471</v>
      </c>
      <c r="BQ215" s="65">
        <f t="shared" si="215"/>
        <v>7.2499999999999995E-2</v>
      </c>
      <c r="BR215" s="7">
        <f t="shared" si="240"/>
        <v>237777.82620676525</v>
      </c>
      <c r="BS215" s="7">
        <f t="shared" si="241"/>
        <v>799689.50402829179</v>
      </c>
      <c r="BT215" s="7">
        <f t="shared" si="216"/>
        <v>486422.1737932348</v>
      </c>
      <c r="BU215" s="7">
        <f t="shared" si="196"/>
        <v>1037467.330235057</v>
      </c>
      <c r="BW215">
        <v>210</v>
      </c>
      <c r="BX215" s="160">
        <v>51227</v>
      </c>
      <c r="BY215" s="7">
        <f t="shared" si="242"/>
        <v>482776.21239352674</v>
      </c>
      <c r="BZ215" s="7">
        <f t="shared" si="243"/>
        <v>4818.1206700876401</v>
      </c>
      <c r="CA215" s="7">
        <f t="shared" si="244"/>
        <v>2001.9260977920671</v>
      </c>
      <c r="CB215" s="65">
        <f t="shared" si="217"/>
        <v>4.9760349737204487E-2</v>
      </c>
      <c r="CC215" s="7">
        <f t="shared" si="218"/>
        <v>2816.1945722955729</v>
      </c>
      <c r="CD215" s="65">
        <f t="shared" si="245"/>
        <v>7.0000000000000007E-2</v>
      </c>
      <c r="CE215" s="7">
        <f t="shared" si="246"/>
        <v>243425.71370426606</v>
      </c>
      <c r="CF215" s="7">
        <f t="shared" si="247"/>
        <v>768379.62701413792</v>
      </c>
      <c r="CG215" s="7">
        <f t="shared" si="219"/>
        <v>480774.2862957347</v>
      </c>
      <c r="CH215" s="7">
        <f t="shared" si="197"/>
        <v>1011805.3407184039</v>
      </c>
    </row>
    <row r="216" spans="10:86" x14ac:dyDescent="0.3">
      <c r="J216">
        <v>211</v>
      </c>
      <c r="K216" s="160">
        <v>51257</v>
      </c>
      <c r="L216" s="7">
        <f t="shared" si="220"/>
        <v>508201.2357411203</v>
      </c>
      <c r="M216" s="7">
        <f t="shared" si="198"/>
        <v>5440.6727465368012</v>
      </c>
      <c r="N216" s="7">
        <f t="shared" si="188"/>
        <v>1946.7892508165992</v>
      </c>
      <c r="O216" s="65">
        <f t="shared" si="199"/>
        <v>4.5968937827808851E-2</v>
      </c>
      <c r="P216" s="7">
        <f t="shared" si="189"/>
        <v>3493.8834957202021</v>
      </c>
      <c r="Q216" s="65">
        <f t="shared" si="190"/>
        <v>8.2500000000000004E-2</v>
      </c>
      <c r="R216" s="7">
        <f t="shared" si="200"/>
        <v>217945.55350969633</v>
      </c>
      <c r="S216" s="7">
        <f t="shared" si="221"/>
        <v>930036.39600956929</v>
      </c>
      <c r="T216" s="7">
        <f t="shared" si="191"/>
        <v>506254.44649030367</v>
      </c>
      <c r="U216" s="7">
        <f t="shared" si="192"/>
        <v>1147981.9495192657</v>
      </c>
      <c r="W216">
        <v>211</v>
      </c>
      <c r="X216" s="160">
        <v>51257</v>
      </c>
      <c r="Y216" s="7">
        <f t="shared" si="222"/>
        <v>502881.26520381228</v>
      </c>
      <c r="Z216" s="7">
        <f t="shared" si="223"/>
        <v>5313.9230440344518</v>
      </c>
      <c r="AA216" s="7">
        <f t="shared" si="224"/>
        <v>1961.3812760090364</v>
      </c>
      <c r="AB216" s="65">
        <f t="shared" si="201"/>
        <v>4.6803444352951425E-2</v>
      </c>
      <c r="AC216" s="7">
        <f t="shared" si="202"/>
        <v>3352.5417680254154</v>
      </c>
      <c r="AD216" s="65">
        <f t="shared" si="203"/>
        <v>0.08</v>
      </c>
      <c r="AE216" s="7">
        <f t="shared" si="225"/>
        <v>223280.11607219634</v>
      </c>
      <c r="AF216" s="7">
        <f t="shared" si="226"/>
        <v>897957.64621907333</v>
      </c>
      <c r="AG216" s="7">
        <f t="shared" si="204"/>
        <v>500919.88392780325</v>
      </c>
      <c r="AH216" s="7">
        <f t="shared" si="193"/>
        <v>1121237.7622912696</v>
      </c>
      <c r="AJ216">
        <v>211</v>
      </c>
      <c r="AK216" s="160">
        <v>51257</v>
      </c>
      <c r="AL216" s="7">
        <f t="shared" si="227"/>
        <v>497477.20363432635</v>
      </c>
      <c r="AM216" s="7">
        <f t="shared" si="228"/>
        <v>5188.2574823386012</v>
      </c>
      <c r="AN216" s="7">
        <f t="shared" si="229"/>
        <v>1975.3838755335769</v>
      </c>
      <c r="AO216" s="65">
        <f t="shared" si="205"/>
        <v>4.7649633658042229E-2</v>
      </c>
      <c r="AP216" s="7">
        <f t="shared" si="206"/>
        <v>3212.8736068050243</v>
      </c>
      <c r="AQ216" s="65">
        <f t="shared" si="207"/>
        <v>7.7499999999999999E-2</v>
      </c>
      <c r="AR216" s="7">
        <f t="shared" si="230"/>
        <v>228698.18024120777</v>
      </c>
      <c r="AS216" s="7">
        <f t="shared" si="231"/>
        <v>866024.14853223704</v>
      </c>
      <c r="AT216" s="7">
        <f t="shared" si="208"/>
        <v>495501.81975879276</v>
      </c>
      <c r="AU216" s="7">
        <f t="shared" si="194"/>
        <v>1094722.3287734448</v>
      </c>
      <c r="AW216">
        <v>211</v>
      </c>
      <c r="AX216" s="160">
        <v>51257</v>
      </c>
      <c r="AY216" s="7">
        <f t="shared" si="232"/>
        <v>491990.35312843334</v>
      </c>
      <c r="AZ216" s="7">
        <f t="shared" si="233"/>
        <v>5063.7114709392154</v>
      </c>
      <c r="BA216" s="7">
        <f t="shared" si="234"/>
        <v>1988.7717638865074</v>
      </c>
      <c r="BB216" s="65">
        <f t="shared" si="209"/>
        <v>4.8507579498023409E-2</v>
      </c>
      <c r="BC216" s="7">
        <f t="shared" si="210"/>
        <v>3074.9397070527079</v>
      </c>
      <c r="BD216" s="65">
        <f t="shared" si="211"/>
        <v>7.4999999999999997E-2</v>
      </c>
      <c r="BE216" s="7">
        <f t="shared" si="235"/>
        <v>234198.41863545365</v>
      </c>
      <c r="BF216" s="7">
        <f t="shared" si="236"/>
        <v>834244.7017327206</v>
      </c>
      <c r="BG216" s="7">
        <f t="shared" si="212"/>
        <v>490001.58136454684</v>
      </c>
      <c r="BH216" s="7">
        <f t="shared" si="195"/>
        <v>1068443.1203681743</v>
      </c>
      <c r="BJ216">
        <v>211</v>
      </c>
      <c r="BK216" s="160">
        <v>51257</v>
      </c>
      <c r="BL216" s="7">
        <f t="shared" si="237"/>
        <v>486422.1737932348</v>
      </c>
      <c r="BM216" s="7">
        <f t="shared" si="238"/>
        <v>4940.32062016694</v>
      </c>
      <c r="BN216" s="7">
        <f t="shared" si="239"/>
        <v>2001.5199868328132</v>
      </c>
      <c r="BO216" s="65">
        <f t="shared" si="213"/>
        <v>4.9377353944812713E-2</v>
      </c>
      <c r="BP216" s="7">
        <f t="shared" si="214"/>
        <v>2938.8006333341268</v>
      </c>
      <c r="BQ216" s="65">
        <f t="shared" si="215"/>
        <v>7.2499999999999995E-2</v>
      </c>
      <c r="BR216" s="7">
        <f t="shared" si="240"/>
        <v>239779.34619359806</v>
      </c>
      <c r="BS216" s="7">
        <f t="shared" si="241"/>
        <v>802628.30466162588</v>
      </c>
      <c r="BT216" s="7">
        <f t="shared" si="216"/>
        <v>484420.653806402</v>
      </c>
      <c r="BU216" s="7">
        <f t="shared" si="196"/>
        <v>1042407.6508552239</v>
      </c>
      <c r="BW216">
        <v>211</v>
      </c>
      <c r="BX216" s="160">
        <v>51257</v>
      </c>
      <c r="BY216" s="7">
        <f t="shared" si="242"/>
        <v>480774.2862957347</v>
      </c>
      <c r="BZ216" s="7">
        <f t="shared" si="243"/>
        <v>4818.1206700876401</v>
      </c>
      <c r="CA216" s="7">
        <f t="shared" si="244"/>
        <v>2013.6040000291878</v>
      </c>
      <c r="CB216" s="65">
        <f t="shared" si="217"/>
        <v>5.0259027342171358E-2</v>
      </c>
      <c r="CC216" s="7">
        <f t="shared" si="218"/>
        <v>2804.5166700584523</v>
      </c>
      <c r="CD216" s="65">
        <f t="shared" si="245"/>
        <v>6.9999999999999993E-2</v>
      </c>
      <c r="CE216" s="7">
        <f t="shared" si="246"/>
        <v>245439.31770429524</v>
      </c>
      <c r="CF216" s="7">
        <f t="shared" si="247"/>
        <v>771184.1436841964</v>
      </c>
      <c r="CG216" s="7">
        <f t="shared" si="219"/>
        <v>478760.68229570548</v>
      </c>
      <c r="CH216" s="7">
        <f t="shared" si="197"/>
        <v>1016623.4613884917</v>
      </c>
    </row>
    <row r="217" spans="10:86" x14ac:dyDescent="0.3">
      <c r="J217">
        <v>212</v>
      </c>
      <c r="K217" s="160">
        <v>51288</v>
      </c>
      <c r="L217" s="7">
        <f t="shared" si="220"/>
        <v>506254.44649030367</v>
      </c>
      <c r="M217" s="7">
        <f t="shared" si="198"/>
        <v>5440.6727465368012</v>
      </c>
      <c r="N217" s="7">
        <f t="shared" si="188"/>
        <v>1960.1734269159633</v>
      </c>
      <c r="O217" s="65">
        <f t="shared" si="199"/>
        <v>4.6462962026432457E-2</v>
      </c>
      <c r="P217" s="7">
        <f t="shared" si="189"/>
        <v>3480.4993196208379</v>
      </c>
      <c r="Q217" s="65">
        <f t="shared" si="190"/>
        <v>8.2500000000000004E-2</v>
      </c>
      <c r="R217" s="7">
        <f t="shared" si="200"/>
        <v>219905.72693661228</v>
      </c>
      <c r="S217" s="7">
        <f t="shared" si="221"/>
        <v>933516.89532919019</v>
      </c>
      <c r="T217" s="7">
        <f t="shared" si="191"/>
        <v>504294.27306338772</v>
      </c>
      <c r="U217" s="7">
        <f t="shared" si="192"/>
        <v>1153422.6222658025</v>
      </c>
      <c r="W217">
        <v>212</v>
      </c>
      <c r="X217" s="160">
        <v>51288</v>
      </c>
      <c r="Y217" s="7">
        <f t="shared" si="222"/>
        <v>500919.88392780325</v>
      </c>
      <c r="Z217" s="7">
        <f t="shared" si="223"/>
        <v>5313.9230440344518</v>
      </c>
      <c r="AA217" s="7">
        <f t="shared" si="224"/>
        <v>1974.4571511824297</v>
      </c>
      <c r="AB217" s="65">
        <f t="shared" si="201"/>
        <v>4.7299950699509583E-2</v>
      </c>
      <c r="AC217" s="7">
        <f t="shared" si="202"/>
        <v>3339.4658928520221</v>
      </c>
      <c r="AD217" s="65">
        <f t="shared" si="203"/>
        <v>0.08</v>
      </c>
      <c r="AE217" s="7">
        <f t="shared" si="225"/>
        <v>225254.57322337877</v>
      </c>
      <c r="AF217" s="7">
        <f t="shared" si="226"/>
        <v>901297.11211192538</v>
      </c>
      <c r="AG217" s="7">
        <f t="shared" si="204"/>
        <v>498945.42677662085</v>
      </c>
      <c r="AH217" s="7">
        <f t="shared" si="193"/>
        <v>1126551.6853353041</v>
      </c>
      <c r="AJ217">
        <v>212</v>
      </c>
      <c r="AK217" s="160">
        <v>51288</v>
      </c>
      <c r="AL217" s="7">
        <f t="shared" si="227"/>
        <v>495501.81975879276</v>
      </c>
      <c r="AM217" s="7">
        <f t="shared" si="228"/>
        <v>5188.2574823386012</v>
      </c>
      <c r="AN217" s="7">
        <f t="shared" si="229"/>
        <v>1988.1415630630645</v>
      </c>
      <c r="AO217" s="65">
        <f t="shared" si="205"/>
        <v>4.814855930977318E-2</v>
      </c>
      <c r="AP217" s="7">
        <f t="shared" si="206"/>
        <v>3200.1159192755367</v>
      </c>
      <c r="AQ217" s="65">
        <f t="shared" si="207"/>
        <v>7.7499999999999999E-2</v>
      </c>
      <c r="AR217" s="7">
        <f t="shared" si="230"/>
        <v>230686.32180427082</v>
      </c>
      <c r="AS217" s="7">
        <f t="shared" si="231"/>
        <v>869224.2644515126</v>
      </c>
      <c r="AT217" s="7">
        <f t="shared" si="208"/>
        <v>493513.67819572968</v>
      </c>
      <c r="AU217" s="7">
        <f t="shared" si="194"/>
        <v>1099910.5862557834</v>
      </c>
      <c r="AW217">
        <v>212</v>
      </c>
      <c r="AX217" s="160">
        <v>51288</v>
      </c>
      <c r="AY217" s="7">
        <f t="shared" si="232"/>
        <v>490001.58136454684</v>
      </c>
      <c r="AZ217" s="7">
        <f t="shared" si="233"/>
        <v>5063.7114709392154</v>
      </c>
      <c r="BA217" s="7">
        <f t="shared" si="234"/>
        <v>2001.2015874107979</v>
      </c>
      <c r="BB217" s="65">
        <f t="shared" si="209"/>
        <v>4.90088603021539E-2</v>
      </c>
      <c r="BC217" s="7">
        <f t="shared" si="210"/>
        <v>3062.5098835284175</v>
      </c>
      <c r="BD217" s="65">
        <f t="shared" si="211"/>
        <v>7.4999999999999997E-2</v>
      </c>
      <c r="BE217" s="7">
        <f t="shared" si="235"/>
        <v>236199.62022286444</v>
      </c>
      <c r="BF217" s="7">
        <f t="shared" si="236"/>
        <v>837307.21161624906</v>
      </c>
      <c r="BG217" s="7">
        <f t="shared" si="212"/>
        <v>488000.37977713603</v>
      </c>
      <c r="BH217" s="7">
        <f t="shared" si="195"/>
        <v>1073506.8318391135</v>
      </c>
      <c r="BJ217">
        <v>212</v>
      </c>
      <c r="BK217" s="160">
        <v>51288</v>
      </c>
      <c r="BL217" s="7">
        <f t="shared" si="237"/>
        <v>484420.653806402</v>
      </c>
      <c r="BM217" s="7">
        <f t="shared" si="238"/>
        <v>4940.32062016694</v>
      </c>
      <c r="BN217" s="7">
        <f t="shared" si="239"/>
        <v>2013.6125034199281</v>
      </c>
      <c r="BO217" s="65">
        <f t="shared" si="213"/>
        <v>4.9880924463423036E-2</v>
      </c>
      <c r="BP217" s="7">
        <f t="shared" si="214"/>
        <v>2926.7081167470119</v>
      </c>
      <c r="BQ217" s="65">
        <f t="shared" si="215"/>
        <v>7.2499999999999995E-2</v>
      </c>
      <c r="BR217" s="7">
        <f t="shared" si="240"/>
        <v>241792.95869701798</v>
      </c>
      <c r="BS217" s="7">
        <f t="shared" si="241"/>
        <v>805555.01277837285</v>
      </c>
      <c r="BT217" s="7">
        <f t="shared" si="216"/>
        <v>482407.04130298208</v>
      </c>
      <c r="BU217" s="7">
        <f t="shared" si="196"/>
        <v>1047347.9714753908</v>
      </c>
      <c r="BW217">
        <v>212</v>
      </c>
      <c r="BX217" s="160">
        <v>51288</v>
      </c>
      <c r="BY217" s="7">
        <f t="shared" si="242"/>
        <v>478760.68229570548</v>
      </c>
      <c r="BZ217" s="7">
        <f t="shared" si="243"/>
        <v>4818.1206700876401</v>
      </c>
      <c r="CA217" s="7">
        <f t="shared" si="244"/>
        <v>2025.3500233626914</v>
      </c>
      <c r="CB217" s="65">
        <f t="shared" si="217"/>
        <v>5.0764820878379614E-2</v>
      </c>
      <c r="CC217" s="7">
        <f t="shared" si="218"/>
        <v>2792.7706467249486</v>
      </c>
      <c r="CD217" s="65">
        <f t="shared" si="245"/>
        <v>7.0000000000000007E-2</v>
      </c>
      <c r="CE217" s="7">
        <f t="shared" si="246"/>
        <v>247464.66772765794</v>
      </c>
      <c r="CF217" s="7">
        <f t="shared" si="247"/>
        <v>773976.91433092137</v>
      </c>
      <c r="CG217" s="7">
        <f t="shared" si="219"/>
        <v>476735.33227234281</v>
      </c>
      <c r="CH217" s="7">
        <f t="shared" si="197"/>
        <v>1021441.5820585793</v>
      </c>
    </row>
    <row r="218" spans="10:86" x14ac:dyDescent="0.3">
      <c r="J218">
        <v>213</v>
      </c>
      <c r="K218" s="160">
        <v>51318</v>
      </c>
      <c r="L218" s="7">
        <f t="shared" si="220"/>
        <v>504294.27306338772</v>
      </c>
      <c r="M218" s="7">
        <f t="shared" si="198"/>
        <v>5440.6727465368012</v>
      </c>
      <c r="N218" s="7">
        <f t="shared" si="188"/>
        <v>1973.6496192260106</v>
      </c>
      <c r="O218" s="65">
        <f t="shared" si="199"/>
        <v>4.6964236351213072E-2</v>
      </c>
      <c r="P218" s="7">
        <f t="shared" si="189"/>
        <v>3467.0231273107906</v>
      </c>
      <c r="Q218" s="65">
        <f t="shared" si="190"/>
        <v>8.2500000000000004E-2</v>
      </c>
      <c r="R218" s="7">
        <f t="shared" si="200"/>
        <v>221879.3765558383</v>
      </c>
      <c r="S218" s="7">
        <f t="shared" si="221"/>
        <v>936983.91845650098</v>
      </c>
      <c r="T218" s="7">
        <f t="shared" si="191"/>
        <v>502320.62344416173</v>
      </c>
      <c r="U218" s="7">
        <f t="shared" si="192"/>
        <v>1158863.2950123393</v>
      </c>
      <c r="W218">
        <v>213</v>
      </c>
      <c r="X218" s="160">
        <v>51318</v>
      </c>
      <c r="Y218" s="7">
        <f t="shared" si="222"/>
        <v>498945.42677662085</v>
      </c>
      <c r="Z218" s="7">
        <f t="shared" si="223"/>
        <v>5313.9230440344518</v>
      </c>
      <c r="AA218" s="7">
        <f t="shared" si="224"/>
        <v>1987.6201988569792</v>
      </c>
      <c r="AB218" s="65">
        <f t="shared" si="201"/>
        <v>4.7803709797228186E-2</v>
      </c>
      <c r="AC218" s="7">
        <f t="shared" si="202"/>
        <v>3326.3028451774726</v>
      </c>
      <c r="AD218" s="65">
        <f t="shared" si="203"/>
        <v>0.08</v>
      </c>
      <c r="AE218" s="7">
        <f t="shared" si="225"/>
        <v>227242.19342223575</v>
      </c>
      <c r="AF218" s="7">
        <f t="shared" si="226"/>
        <v>904623.41495710285</v>
      </c>
      <c r="AG218" s="7">
        <f t="shared" si="204"/>
        <v>496957.80657776387</v>
      </c>
      <c r="AH218" s="7">
        <f t="shared" si="193"/>
        <v>1131865.6083793386</v>
      </c>
      <c r="AJ218">
        <v>213</v>
      </c>
      <c r="AK218" s="160">
        <v>51318</v>
      </c>
      <c r="AL218" s="7">
        <f t="shared" si="227"/>
        <v>493513.67819572968</v>
      </c>
      <c r="AM218" s="7">
        <f t="shared" si="228"/>
        <v>5188.2574823386012</v>
      </c>
      <c r="AN218" s="7">
        <f t="shared" si="229"/>
        <v>2000.9816439911806</v>
      </c>
      <c r="AO218" s="65">
        <f t="shared" si="205"/>
        <v>4.8654740058432566E-2</v>
      </c>
      <c r="AP218" s="7">
        <f t="shared" si="206"/>
        <v>3187.2758383474206</v>
      </c>
      <c r="AQ218" s="65">
        <f t="shared" si="207"/>
        <v>7.7499999999999999E-2</v>
      </c>
      <c r="AR218" s="7">
        <f t="shared" si="230"/>
        <v>232687.30344826198</v>
      </c>
      <c r="AS218" s="7">
        <f t="shared" si="231"/>
        <v>872411.54028985999</v>
      </c>
      <c r="AT218" s="7">
        <f t="shared" si="208"/>
        <v>491512.69655173848</v>
      </c>
      <c r="AU218" s="7">
        <f t="shared" si="194"/>
        <v>1105098.8437381219</v>
      </c>
      <c r="AW218">
        <v>213</v>
      </c>
      <c r="AX218" s="160">
        <v>51318</v>
      </c>
      <c r="AY218" s="7">
        <f t="shared" si="232"/>
        <v>488000.37977713603</v>
      </c>
      <c r="AZ218" s="7">
        <f t="shared" si="233"/>
        <v>5063.7114709392154</v>
      </c>
      <c r="BA218" s="7">
        <f t="shared" si="234"/>
        <v>2013.7090973321156</v>
      </c>
      <c r="BB218" s="65">
        <f t="shared" si="209"/>
        <v>4.9517398283626397E-2</v>
      </c>
      <c r="BC218" s="7">
        <f t="shared" si="210"/>
        <v>3050.0023736070998</v>
      </c>
      <c r="BD218" s="65">
        <f t="shared" si="211"/>
        <v>7.4999999999999997E-2</v>
      </c>
      <c r="BE218" s="7">
        <f t="shared" si="235"/>
        <v>238213.32932019656</v>
      </c>
      <c r="BF218" s="7">
        <f t="shared" si="236"/>
        <v>840357.21398985619</v>
      </c>
      <c r="BG218" s="7">
        <f t="shared" si="212"/>
        <v>485986.67067980394</v>
      </c>
      <c r="BH218" s="7">
        <f t="shared" si="195"/>
        <v>1078570.5433100527</v>
      </c>
      <c r="BJ218">
        <v>213</v>
      </c>
      <c r="BK218" s="160">
        <v>51318</v>
      </c>
      <c r="BL218" s="7">
        <f t="shared" si="237"/>
        <v>482407.04130298208</v>
      </c>
      <c r="BM218" s="7">
        <f t="shared" si="238"/>
        <v>4940.32062016694</v>
      </c>
      <c r="BN218" s="7">
        <f t="shared" si="239"/>
        <v>2025.7780789614235</v>
      </c>
      <c r="BO218" s="65">
        <f t="shared" si="213"/>
        <v>5.0391753988245129E-2</v>
      </c>
      <c r="BP218" s="7">
        <f t="shared" si="214"/>
        <v>2914.5425412055165</v>
      </c>
      <c r="BQ218" s="65">
        <f t="shared" si="215"/>
        <v>7.2499999999999995E-2</v>
      </c>
      <c r="BR218" s="7">
        <f t="shared" si="240"/>
        <v>243818.7367759794</v>
      </c>
      <c r="BS218" s="7">
        <f t="shared" si="241"/>
        <v>808469.55531957839</v>
      </c>
      <c r="BT218" s="7">
        <f t="shared" si="216"/>
        <v>480381.26322402066</v>
      </c>
      <c r="BU218" s="7">
        <f t="shared" si="196"/>
        <v>1052288.2920955578</v>
      </c>
      <c r="BW218">
        <v>213</v>
      </c>
      <c r="BX218" s="160">
        <v>51318</v>
      </c>
      <c r="BY218" s="7">
        <f t="shared" si="242"/>
        <v>476735.33227234281</v>
      </c>
      <c r="BZ218" s="7">
        <f t="shared" si="243"/>
        <v>4818.1206700876401</v>
      </c>
      <c r="CA218" s="7">
        <f t="shared" si="244"/>
        <v>2037.1645651656404</v>
      </c>
      <c r="CB218" s="65">
        <f t="shared" si="217"/>
        <v>5.1277875011836803E-2</v>
      </c>
      <c r="CC218" s="7">
        <f t="shared" si="218"/>
        <v>2780.9561049219997</v>
      </c>
      <c r="CD218" s="65">
        <f t="shared" si="245"/>
        <v>7.0000000000000007E-2</v>
      </c>
      <c r="CE218" s="7">
        <f t="shared" si="246"/>
        <v>249501.83229282359</v>
      </c>
      <c r="CF218" s="7">
        <f t="shared" si="247"/>
        <v>776757.87043584336</v>
      </c>
      <c r="CG218" s="7">
        <f t="shared" si="219"/>
        <v>474698.16770717717</v>
      </c>
      <c r="CH218" s="7">
        <f t="shared" si="197"/>
        <v>1026259.7027286669</v>
      </c>
    </row>
    <row r="219" spans="10:86" x14ac:dyDescent="0.3">
      <c r="J219">
        <v>214</v>
      </c>
      <c r="K219" s="160">
        <v>51349</v>
      </c>
      <c r="L219" s="7">
        <f t="shared" si="220"/>
        <v>502320.62344416173</v>
      </c>
      <c r="M219" s="7">
        <f t="shared" si="198"/>
        <v>5440.6727465368012</v>
      </c>
      <c r="N219" s="7">
        <f t="shared" si="188"/>
        <v>1987.2184603581895</v>
      </c>
      <c r="O219" s="65">
        <f t="shared" si="199"/>
        <v>4.7472909554845469E-2</v>
      </c>
      <c r="P219" s="7">
        <f t="shared" si="189"/>
        <v>3453.4542861786117</v>
      </c>
      <c r="Q219" s="65">
        <f t="shared" si="190"/>
        <v>8.2500000000000004E-2</v>
      </c>
      <c r="R219" s="7">
        <f t="shared" si="200"/>
        <v>223866.59501619649</v>
      </c>
      <c r="S219" s="7">
        <f t="shared" si="221"/>
        <v>940437.37274267955</v>
      </c>
      <c r="T219" s="7">
        <f t="shared" si="191"/>
        <v>500333.40498380351</v>
      </c>
      <c r="U219" s="7">
        <f t="shared" si="192"/>
        <v>1164303.967758876</v>
      </c>
      <c r="W219">
        <v>214</v>
      </c>
      <c r="X219" s="160">
        <v>51349</v>
      </c>
      <c r="Y219" s="7">
        <f t="shared" si="222"/>
        <v>496957.80657776387</v>
      </c>
      <c r="Z219" s="7">
        <f t="shared" si="223"/>
        <v>5313.9230440344518</v>
      </c>
      <c r="AA219" s="7">
        <f t="shared" si="224"/>
        <v>2000.8710001826926</v>
      </c>
      <c r="AB219" s="65">
        <f t="shared" si="201"/>
        <v>4.8314870366032089E-2</v>
      </c>
      <c r="AC219" s="7">
        <f t="shared" si="202"/>
        <v>3313.0520438517592</v>
      </c>
      <c r="AD219" s="65">
        <f t="shared" si="203"/>
        <v>0.08</v>
      </c>
      <c r="AE219" s="7">
        <f t="shared" si="225"/>
        <v>229243.06442241845</v>
      </c>
      <c r="AF219" s="7">
        <f t="shared" si="226"/>
        <v>907936.46700095467</v>
      </c>
      <c r="AG219" s="7">
        <f t="shared" si="204"/>
        <v>494956.93557758117</v>
      </c>
      <c r="AH219" s="7">
        <f t="shared" si="193"/>
        <v>1137179.5314233731</v>
      </c>
      <c r="AJ219">
        <v>214</v>
      </c>
      <c r="AK219" s="160">
        <v>51349</v>
      </c>
      <c r="AL219" s="7">
        <f t="shared" si="227"/>
        <v>491512.69655173848</v>
      </c>
      <c r="AM219" s="7">
        <f t="shared" si="228"/>
        <v>5188.2574823386012</v>
      </c>
      <c r="AN219" s="7">
        <f t="shared" si="229"/>
        <v>2013.9046504419571</v>
      </c>
      <c r="AO219" s="65">
        <f t="shared" si="205"/>
        <v>4.9168324592322288E-2</v>
      </c>
      <c r="AP219" s="7">
        <f t="shared" si="206"/>
        <v>3174.3528318966441</v>
      </c>
      <c r="AQ219" s="65">
        <f t="shared" si="207"/>
        <v>7.7499999999999999E-2</v>
      </c>
      <c r="AR219" s="7">
        <f t="shared" si="230"/>
        <v>234701.20809870394</v>
      </c>
      <c r="AS219" s="7">
        <f t="shared" si="231"/>
        <v>875585.89312175661</v>
      </c>
      <c r="AT219" s="7">
        <f t="shared" si="208"/>
        <v>489498.79190129653</v>
      </c>
      <c r="AU219" s="7">
        <f t="shared" si="194"/>
        <v>1110287.1012204606</v>
      </c>
      <c r="AW219">
        <v>214</v>
      </c>
      <c r="AX219" s="160">
        <v>51349</v>
      </c>
      <c r="AY219" s="7">
        <f t="shared" si="232"/>
        <v>485986.67067980394</v>
      </c>
      <c r="AZ219" s="7">
        <f t="shared" si="233"/>
        <v>5063.7114709392154</v>
      </c>
      <c r="BA219" s="7">
        <f t="shared" si="234"/>
        <v>2026.2947791904412</v>
      </c>
      <c r="BB219" s="65">
        <f t="shared" si="209"/>
        <v>5.0033342100252329E-2</v>
      </c>
      <c r="BC219" s="7">
        <f t="shared" si="210"/>
        <v>3037.4166917487742</v>
      </c>
      <c r="BD219" s="65">
        <f t="shared" si="211"/>
        <v>7.4999999999999997E-2</v>
      </c>
      <c r="BE219" s="7">
        <f t="shared" si="235"/>
        <v>240239.624099387</v>
      </c>
      <c r="BF219" s="7">
        <f t="shared" si="236"/>
        <v>843394.63068160496</v>
      </c>
      <c r="BG219" s="7">
        <f t="shared" si="212"/>
        <v>483960.37590061349</v>
      </c>
      <c r="BH219" s="7">
        <f t="shared" si="195"/>
        <v>1083634.2547809919</v>
      </c>
      <c r="BJ219">
        <v>214</v>
      </c>
      <c r="BK219" s="160">
        <v>51349</v>
      </c>
      <c r="BL219" s="7">
        <f t="shared" si="237"/>
        <v>480381.26322402066</v>
      </c>
      <c r="BM219" s="7">
        <f t="shared" si="238"/>
        <v>4940.32062016694</v>
      </c>
      <c r="BN219" s="7">
        <f t="shared" si="239"/>
        <v>2038.0171548551484</v>
      </c>
      <c r="BO219" s="65">
        <f t="shared" si="213"/>
        <v>5.0909991147712372E-2</v>
      </c>
      <c r="BP219" s="7">
        <f t="shared" si="214"/>
        <v>2902.3034653117916</v>
      </c>
      <c r="BQ219" s="65">
        <f t="shared" si="215"/>
        <v>7.2499999999999995E-2</v>
      </c>
      <c r="BR219" s="7">
        <f t="shared" si="240"/>
        <v>245856.75393083456</v>
      </c>
      <c r="BS219" s="7">
        <f t="shared" si="241"/>
        <v>811371.85878489015</v>
      </c>
      <c r="BT219" s="7">
        <f t="shared" si="216"/>
        <v>478343.24606916553</v>
      </c>
      <c r="BU219" s="7">
        <f t="shared" si="196"/>
        <v>1057228.6127157246</v>
      </c>
      <c r="BW219">
        <v>214</v>
      </c>
      <c r="BX219" s="160">
        <v>51349</v>
      </c>
      <c r="BY219" s="7">
        <f t="shared" si="242"/>
        <v>474698.16770717717</v>
      </c>
      <c r="BZ219" s="7">
        <f t="shared" si="243"/>
        <v>4818.1206700876401</v>
      </c>
      <c r="CA219" s="7">
        <f t="shared" si="244"/>
        <v>2049.0480251291065</v>
      </c>
      <c r="CB219" s="65">
        <f t="shared" si="217"/>
        <v>5.1798338342685608E-2</v>
      </c>
      <c r="CC219" s="7">
        <f t="shared" si="218"/>
        <v>2769.0726449585336</v>
      </c>
      <c r="CD219" s="65">
        <f t="shared" si="245"/>
        <v>7.0000000000000007E-2</v>
      </c>
      <c r="CE219" s="7">
        <f t="shared" si="246"/>
        <v>251550.88031795269</v>
      </c>
      <c r="CF219" s="7">
        <f t="shared" si="247"/>
        <v>779526.94308080187</v>
      </c>
      <c r="CG219" s="7">
        <f t="shared" si="219"/>
        <v>472649.11968204804</v>
      </c>
      <c r="CH219" s="7">
        <f t="shared" si="197"/>
        <v>1031077.8233987546</v>
      </c>
    </row>
    <row r="220" spans="10:86" x14ac:dyDescent="0.3">
      <c r="J220">
        <v>215</v>
      </c>
      <c r="K220" s="160">
        <v>51380</v>
      </c>
      <c r="L220" s="7">
        <f t="shared" si="220"/>
        <v>500333.40498380351</v>
      </c>
      <c r="M220" s="7">
        <f t="shared" si="198"/>
        <v>5440.6727465368012</v>
      </c>
      <c r="N220" s="7">
        <f t="shared" si="188"/>
        <v>2000.8805872731523</v>
      </c>
      <c r="O220" s="65">
        <f t="shared" si="199"/>
        <v>4.7989134461359988E-2</v>
      </c>
      <c r="P220" s="7">
        <f t="shared" si="189"/>
        <v>3439.792159263649</v>
      </c>
      <c r="Q220" s="65">
        <f t="shared" si="190"/>
        <v>8.249999999999999E-2</v>
      </c>
      <c r="R220" s="7">
        <f t="shared" si="200"/>
        <v>225867.47560346965</v>
      </c>
      <c r="S220" s="7">
        <f t="shared" si="221"/>
        <v>943877.16490194318</v>
      </c>
      <c r="T220" s="7">
        <f t="shared" si="191"/>
        <v>498332.52439653035</v>
      </c>
      <c r="U220" s="7">
        <f t="shared" si="192"/>
        <v>1169744.6405054128</v>
      </c>
      <c r="W220">
        <v>215</v>
      </c>
      <c r="X220" s="160">
        <v>51380</v>
      </c>
      <c r="Y220" s="7">
        <f t="shared" si="222"/>
        <v>494956.93557758117</v>
      </c>
      <c r="Z220" s="7">
        <f t="shared" si="223"/>
        <v>5313.9230440344518</v>
      </c>
      <c r="AA220" s="7">
        <f t="shared" si="224"/>
        <v>2014.2101401839104</v>
      </c>
      <c r="AB220" s="65">
        <f t="shared" si="201"/>
        <v>4.8833585196662754E-2</v>
      </c>
      <c r="AC220" s="7">
        <f t="shared" si="202"/>
        <v>3299.7129038505414</v>
      </c>
      <c r="AD220" s="65">
        <f t="shared" si="203"/>
        <v>0.08</v>
      </c>
      <c r="AE220" s="7">
        <f t="shared" si="225"/>
        <v>231257.27456260237</v>
      </c>
      <c r="AF220" s="7">
        <f t="shared" si="226"/>
        <v>911236.17990480526</v>
      </c>
      <c r="AG220" s="7">
        <f t="shared" si="204"/>
        <v>492942.72543739725</v>
      </c>
      <c r="AH220" s="7">
        <f t="shared" si="193"/>
        <v>1142493.4544674077</v>
      </c>
      <c r="AJ220">
        <v>215</v>
      </c>
      <c r="AK220" s="160">
        <v>51380</v>
      </c>
      <c r="AL220" s="7">
        <f t="shared" si="227"/>
        <v>489498.79190129653</v>
      </c>
      <c r="AM220" s="7">
        <f t="shared" si="228"/>
        <v>5188.2574823386012</v>
      </c>
      <c r="AN220" s="7">
        <f t="shared" si="229"/>
        <v>2026.9111179760612</v>
      </c>
      <c r="AO220" s="65">
        <f t="shared" si="205"/>
        <v>4.9689465670054722E-2</v>
      </c>
      <c r="AP220" s="7">
        <f t="shared" si="206"/>
        <v>3161.34636436254</v>
      </c>
      <c r="AQ220" s="65">
        <f t="shared" si="207"/>
        <v>7.7499999999999999E-2</v>
      </c>
      <c r="AR220" s="7">
        <f t="shared" si="230"/>
        <v>236728.11921668</v>
      </c>
      <c r="AS220" s="7">
        <f t="shared" si="231"/>
        <v>878747.23948611913</v>
      </c>
      <c r="AT220" s="7">
        <f t="shared" si="208"/>
        <v>487471.88078332046</v>
      </c>
      <c r="AU220" s="7">
        <f t="shared" si="194"/>
        <v>1115475.3587027991</v>
      </c>
      <c r="AW220">
        <v>215</v>
      </c>
      <c r="AX220" s="160">
        <v>51380</v>
      </c>
      <c r="AY220" s="7">
        <f t="shared" si="232"/>
        <v>483960.37590061349</v>
      </c>
      <c r="AZ220" s="7">
        <f t="shared" si="233"/>
        <v>5063.7114709392154</v>
      </c>
      <c r="BA220" s="7">
        <f t="shared" si="234"/>
        <v>2038.9591215603814</v>
      </c>
      <c r="BB220" s="65">
        <f t="shared" si="209"/>
        <v>5.0556844479658899E-2</v>
      </c>
      <c r="BC220" s="7">
        <f t="shared" si="210"/>
        <v>3024.752349378834</v>
      </c>
      <c r="BD220" s="65">
        <f t="shared" si="211"/>
        <v>7.4999999999999997E-2</v>
      </c>
      <c r="BE220" s="7">
        <f t="shared" si="235"/>
        <v>242278.58322094739</v>
      </c>
      <c r="BF220" s="7">
        <f t="shared" si="236"/>
        <v>846419.38303098385</v>
      </c>
      <c r="BG220" s="7">
        <f t="shared" si="212"/>
        <v>481921.41677905311</v>
      </c>
      <c r="BH220" s="7">
        <f t="shared" si="195"/>
        <v>1088697.9662519312</v>
      </c>
      <c r="BJ220">
        <v>215</v>
      </c>
      <c r="BK220" s="160">
        <v>51380</v>
      </c>
      <c r="BL220" s="7">
        <f t="shared" si="237"/>
        <v>478343.24606916553</v>
      </c>
      <c r="BM220" s="7">
        <f t="shared" si="238"/>
        <v>4940.32062016694</v>
      </c>
      <c r="BN220" s="7">
        <f t="shared" si="239"/>
        <v>2050.3301751657318</v>
      </c>
      <c r="BO220" s="65">
        <f t="shared" si="213"/>
        <v>5.1435788639589572E-2</v>
      </c>
      <c r="BP220" s="7">
        <f t="shared" si="214"/>
        <v>2889.9904450012082</v>
      </c>
      <c r="BQ220" s="65">
        <f t="shared" si="215"/>
        <v>7.2499999999999995E-2</v>
      </c>
      <c r="BR220" s="7">
        <f t="shared" si="240"/>
        <v>247907.08410600029</v>
      </c>
      <c r="BS220" s="7">
        <f t="shared" si="241"/>
        <v>814261.84922989132</v>
      </c>
      <c r="BT220" s="7">
        <f t="shared" si="216"/>
        <v>476292.9158939998</v>
      </c>
      <c r="BU220" s="7">
        <f t="shared" si="196"/>
        <v>1062168.9333358917</v>
      </c>
      <c r="BW220">
        <v>215</v>
      </c>
      <c r="BX220" s="160">
        <v>51380</v>
      </c>
      <c r="BY220" s="7">
        <f t="shared" si="242"/>
        <v>472649.11968204804</v>
      </c>
      <c r="BZ220" s="7">
        <f t="shared" si="243"/>
        <v>4818.1206700876401</v>
      </c>
      <c r="CA220" s="7">
        <f t="shared" si="244"/>
        <v>2061.000805275693</v>
      </c>
      <c r="CB220" s="65">
        <f t="shared" si="217"/>
        <v>5.232636353992489E-2</v>
      </c>
      <c r="CC220" s="7">
        <f t="shared" si="218"/>
        <v>2757.1198648119471</v>
      </c>
      <c r="CD220" s="65">
        <f t="shared" si="245"/>
        <v>7.0000000000000007E-2</v>
      </c>
      <c r="CE220" s="7">
        <f t="shared" si="246"/>
        <v>253611.88112322838</v>
      </c>
      <c r="CF220" s="7">
        <f t="shared" si="247"/>
        <v>782284.06294561387</v>
      </c>
      <c r="CG220" s="7">
        <f t="shared" si="219"/>
        <v>470588.11887677235</v>
      </c>
      <c r="CH220" s="7">
        <f t="shared" si="197"/>
        <v>1035895.9440688422</v>
      </c>
    </row>
    <row r="221" spans="10:86" x14ac:dyDescent="0.3">
      <c r="J221">
        <v>216</v>
      </c>
      <c r="K221" s="160">
        <v>51410</v>
      </c>
      <c r="L221" s="7">
        <f t="shared" si="220"/>
        <v>498332.52439653035</v>
      </c>
      <c r="M221" s="7">
        <f t="shared" si="198"/>
        <v>5440.6727465368012</v>
      </c>
      <c r="N221" s="7">
        <f t="shared" si="188"/>
        <v>2014.6366413106552</v>
      </c>
      <c r="O221" s="65">
        <f t="shared" si="199"/>
        <v>4.8513068106489796E-2</v>
      </c>
      <c r="P221" s="7">
        <f t="shared" si="189"/>
        <v>3426.036105226146</v>
      </c>
      <c r="Q221" s="65">
        <f t="shared" si="190"/>
        <v>8.2500000000000004E-2</v>
      </c>
      <c r="R221" s="7">
        <f t="shared" si="200"/>
        <v>227882.11224478029</v>
      </c>
      <c r="S221" s="7">
        <f t="shared" si="221"/>
        <v>947303.20100716932</v>
      </c>
      <c r="T221" s="7">
        <f t="shared" si="191"/>
        <v>496317.88775521971</v>
      </c>
      <c r="U221" s="7">
        <f t="shared" si="192"/>
        <v>1175185.3132519496</v>
      </c>
      <c r="W221">
        <v>216</v>
      </c>
      <c r="X221" s="160">
        <v>51410</v>
      </c>
      <c r="Y221" s="7">
        <f t="shared" si="222"/>
        <v>492942.72543739725</v>
      </c>
      <c r="Z221" s="7">
        <f t="shared" si="223"/>
        <v>5313.9230440344518</v>
      </c>
      <c r="AA221" s="7">
        <f t="shared" si="224"/>
        <v>2027.6382077851367</v>
      </c>
      <c r="AB221" s="65">
        <f t="shared" si="201"/>
        <v>4.9360011291031236E-2</v>
      </c>
      <c r="AC221" s="7">
        <f t="shared" si="202"/>
        <v>3286.284836249315</v>
      </c>
      <c r="AD221" s="65">
        <f t="shared" si="203"/>
        <v>0.08</v>
      </c>
      <c r="AE221" s="7">
        <f t="shared" si="225"/>
        <v>233284.91277038751</v>
      </c>
      <c r="AF221" s="7">
        <f t="shared" si="226"/>
        <v>914522.46474105457</v>
      </c>
      <c r="AG221" s="7">
        <f t="shared" si="204"/>
        <v>490915.08722961211</v>
      </c>
      <c r="AH221" s="7">
        <f t="shared" si="193"/>
        <v>1147807.3775114422</v>
      </c>
      <c r="AJ221">
        <v>216</v>
      </c>
      <c r="AK221" s="160">
        <v>51410</v>
      </c>
      <c r="AL221" s="7">
        <f t="shared" si="227"/>
        <v>487471.88078332046</v>
      </c>
      <c r="AM221" s="7">
        <f t="shared" si="228"/>
        <v>5188.2574823386012</v>
      </c>
      <c r="AN221" s="7">
        <f t="shared" si="229"/>
        <v>2040.0015856129899</v>
      </c>
      <c r="AO221" s="65">
        <f t="shared" si="205"/>
        <v>5.0218320260891437E-2</v>
      </c>
      <c r="AP221" s="7">
        <f t="shared" si="206"/>
        <v>3148.2558967256114</v>
      </c>
      <c r="AQ221" s="65">
        <f t="shared" si="207"/>
        <v>7.7499999999999999E-2</v>
      </c>
      <c r="AR221" s="7">
        <f t="shared" si="230"/>
        <v>238768.12080229298</v>
      </c>
      <c r="AS221" s="7">
        <f t="shared" si="231"/>
        <v>881895.4953828447</v>
      </c>
      <c r="AT221" s="7">
        <f t="shared" si="208"/>
        <v>485431.87919770746</v>
      </c>
      <c r="AU221" s="7">
        <f t="shared" si="194"/>
        <v>1120663.6161851378</v>
      </c>
      <c r="AW221">
        <v>216</v>
      </c>
      <c r="AX221" s="160">
        <v>51410</v>
      </c>
      <c r="AY221" s="7">
        <f t="shared" si="232"/>
        <v>481921.41677905311</v>
      </c>
      <c r="AZ221" s="7">
        <f t="shared" si="233"/>
        <v>5063.7114709392154</v>
      </c>
      <c r="BA221" s="7">
        <f t="shared" si="234"/>
        <v>2051.7026160701339</v>
      </c>
      <c r="BB221" s="65">
        <f t="shared" si="209"/>
        <v>5.1088062359613606E-2</v>
      </c>
      <c r="BC221" s="7">
        <f t="shared" si="210"/>
        <v>3012.0088548690815</v>
      </c>
      <c r="BD221" s="65">
        <f t="shared" si="211"/>
        <v>7.4999999999999997E-2</v>
      </c>
      <c r="BE221" s="7">
        <f t="shared" si="235"/>
        <v>244330.28583701752</v>
      </c>
      <c r="BF221" s="7">
        <f t="shared" si="236"/>
        <v>849431.39188585291</v>
      </c>
      <c r="BG221" s="7">
        <f t="shared" si="212"/>
        <v>479869.714162983</v>
      </c>
      <c r="BH221" s="7">
        <f t="shared" si="195"/>
        <v>1093761.6777228704</v>
      </c>
      <c r="BJ221">
        <v>216</v>
      </c>
      <c r="BK221" s="160">
        <v>51410</v>
      </c>
      <c r="BL221" s="7">
        <f t="shared" si="237"/>
        <v>476292.9158939998</v>
      </c>
      <c r="BM221" s="7">
        <f t="shared" si="238"/>
        <v>4940.32062016694</v>
      </c>
      <c r="BN221" s="7">
        <f t="shared" si="239"/>
        <v>2062.717586640691</v>
      </c>
      <c r="BO221" s="65">
        <f t="shared" si="213"/>
        <v>5.1969303371283082E-2</v>
      </c>
      <c r="BP221" s="7">
        <f t="shared" si="214"/>
        <v>2877.603033526249</v>
      </c>
      <c r="BQ221" s="65">
        <f t="shared" si="215"/>
        <v>7.2500000000000009E-2</v>
      </c>
      <c r="BR221" s="7">
        <f t="shared" si="240"/>
        <v>249969.80169264099</v>
      </c>
      <c r="BS221" s="7">
        <f t="shared" si="241"/>
        <v>817139.45226341754</v>
      </c>
      <c r="BT221" s="7">
        <f t="shared" si="216"/>
        <v>474230.19830735913</v>
      </c>
      <c r="BU221" s="7">
        <f t="shared" si="196"/>
        <v>1067109.2539560585</v>
      </c>
      <c r="BW221">
        <v>216</v>
      </c>
      <c r="BX221" s="160">
        <v>51410</v>
      </c>
      <c r="BY221" s="7">
        <f t="shared" si="242"/>
        <v>470588.11887677235</v>
      </c>
      <c r="BZ221" s="7">
        <f t="shared" si="243"/>
        <v>4818.1206700876401</v>
      </c>
      <c r="CA221" s="7">
        <f t="shared" si="244"/>
        <v>2073.0233099731345</v>
      </c>
      <c r="CB221" s="65">
        <f t="shared" si="217"/>
        <v>5.2862107481705653E-2</v>
      </c>
      <c r="CC221" s="7">
        <f t="shared" si="218"/>
        <v>2745.0973601145056</v>
      </c>
      <c r="CD221" s="65">
        <f t="shared" si="245"/>
        <v>7.0000000000000007E-2</v>
      </c>
      <c r="CE221" s="7">
        <f t="shared" si="246"/>
        <v>255684.9044332015</v>
      </c>
      <c r="CF221" s="7">
        <f t="shared" si="247"/>
        <v>785029.16030572832</v>
      </c>
      <c r="CG221" s="7">
        <f t="shared" si="219"/>
        <v>468515.09556679922</v>
      </c>
      <c r="CH221" s="7">
        <f t="shared" si="197"/>
        <v>1040714.0647389299</v>
      </c>
    </row>
    <row r="222" spans="10:86" x14ac:dyDescent="0.3">
      <c r="J222">
        <v>217</v>
      </c>
      <c r="K222" s="160">
        <v>51441</v>
      </c>
      <c r="L222" s="7">
        <f t="shared" si="220"/>
        <v>496317.88775521971</v>
      </c>
      <c r="M222" s="7">
        <f t="shared" si="198"/>
        <v>5440.6727465368012</v>
      </c>
      <c r="N222" s="7">
        <f t="shared" si="188"/>
        <v>2028.4872682196656</v>
      </c>
      <c r="O222" s="65">
        <f t="shared" si="199"/>
        <v>4.9044871883886655E-2</v>
      </c>
      <c r="P222" s="7">
        <f t="shared" si="189"/>
        <v>3412.1854783171357</v>
      </c>
      <c r="Q222" s="65">
        <f t="shared" si="190"/>
        <v>8.2500000000000004E-2</v>
      </c>
      <c r="R222" s="7">
        <f t="shared" si="200"/>
        <v>229910.59951299996</v>
      </c>
      <c r="S222" s="7">
        <f t="shared" si="221"/>
        <v>950715.38648548641</v>
      </c>
      <c r="T222" s="7">
        <f t="shared" si="191"/>
        <v>494289.40048700006</v>
      </c>
      <c r="U222" s="7">
        <f t="shared" si="192"/>
        <v>1180625.9859984864</v>
      </c>
      <c r="W222">
        <v>217</v>
      </c>
      <c r="X222" s="160">
        <v>51441</v>
      </c>
      <c r="Y222" s="7">
        <f t="shared" si="222"/>
        <v>490915.08722961211</v>
      </c>
      <c r="Z222" s="7">
        <f t="shared" si="223"/>
        <v>5313.9230440344518</v>
      </c>
      <c r="AA222" s="7">
        <f t="shared" si="224"/>
        <v>2041.1557958370377</v>
      </c>
      <c r="AB222" s="65">
        <f t="shared" si="201"/>
        <v>4.9894310008419263E-2</v>
      </c>
      <c r="AC222" s="7">
        <f t="shared" si="202"/>
        <v>3272.7672481974141</v>
      </c>
      <c r="AD222" s="65">
        <f t="shared" si="203"/>
        <v>0.08</v>
      </c>
      <c r="AE222" s="7">
        <f t="shared" si="225"/>
        <v>235326.06856622454</v>
      </c>
      <c r="AF222" s="7">
        <f t="shared" si="226"/>
        <v>917795.23198925203</v>
      </c>
      <c r="AG222" s="7">
        <f t="shared" si="204"/>
        <v>488873.93143377505</v>
      </c>
      <c r="AH222" s="7">
        <f t="shared" si="193"/>
        <v>1153121.3005554765</v>
      </c>
      <c r="AJ222">
        <v>217</v>
      </c>
      <c r="AK222" s="160">
        <v>51441</v>
      </c>
      <c r="AL222" s="7">
        <f t="shared" si="227"/>
        <v>485431.87919770746</v>
      </c>
      <c r="AM222" s="7">
        <f t="shared" si="228"/>
        <v>5188.2574823386012</v>
      </c>
      <c r="AN222" s="7">
        <f t="shared" si="229"/>
        <v>2053.1765958534074</v>
      </c>
      <c r="AO222" s="65">
        <f t="shared" si="205"/>
        <v>5.0755049690929414E-2</v>
      </c>
      <c r="AP222" s="7">
        <f t="shared" si="206"/>
        <v>3135.0808864851938</v>
      </c>
      <c r="AQ222" s="65">
        <f t="shared" si="207"/>
        <v>7.7499999999999999E-2</v>
      </c>
      <c r="AR222" s="7">
        <f t="shared" si="230"/>
        <v>240821.29739814639</v>
      </c>
      <c r="AS222" s="7">
        <f t="shared" si="231"/>
        <v>885030.57626932987</v>
      </c>
      <c r="AT222" s="7">
        <f t="shared" si="208"/>
        <v>483378.70260185405</v>
      </c>
      <c r="AU222" s="7">
        <f t="shared" si="194"/>
        <v>1125851.8736674762</v>
      </c>
      <c r="AW222">
        <v>217</v>
      </c>
      <c r="AX222" s="160">
        <v>51441</v>
      </c>
      <c r="AY222" s="7">
        <f t="shared" si="232"/>
        <v>479869.714162983</v>
      </c>
      <c r="AZ222" s="7">
        <f t="shared" si="233"/>
        <v>5063.7114709392154</v>
      </c>
      <c r="BA222" s="7">
        <f t="shared" si="234"/>
        <v>2064.5257574205721</v>
      </c>
      <c r="BB222" s="65">
        <f t="shared" si="209"/>
        <v>5.162715703419557E-2</v>
      </c>
      <c r="BC222" s="7">
        <f t="shared" si="210"/>
        <v>2999.1857135186433</v>
      </c>
      <c r="BD222" s="65">
        <f t="shared" si="211"/>
        <v>7.4999999999999997E-2</v>
      </c>
      <c r="BE222" s="7">
        <f t="shared" si="235"/>
        <v>246394.8115944381</v>
      </c>
      <c r="BF222" s="7">
        <f t="shared" si="236"/>
        <v>852430.57759937155</v>
      </c>
      <c r="BG222" s="7">
        <f t="shared" si="212"/>
        <v>477805.18840556243</v>
      </c>
      <c r="BH222" s="7">
        <f t="shared" si="195"/>
        <v>1098825.3891938096</v>
      </c>
      <c r="BJ222">
        <v>217</v>
      </c>
      <c r="BK222" s="160">
        <v>51441</v>
      </c>
      <c r="BL222" s="7">
        <f t="shared" si="237"/>
        <v>474230.19830735913</v>
      </c>
      <c r="BM222" s="7">
        <f t="shared" si="238"/>
        <v>4940.32062016694</v>
      </c>
      <c r="BN222" s="7">
        <f t="shared" si="239"/>
        <v>2075.1798387266454</v>
      </c>
      <c r="BO222" s="65">
        <f t="shared" si="213"/>
        <v>5.2510696605997456E-2</v>
      </c>
      <c r="BP222" s="7">
        <f t="shared" si="214"/>
        <v>2865.1407814402946</v>
      </c>
      <c r="BQ222" s="65">
        <f t="shared" si="215"/>
        <v>7.2499999999999995E-2</v>
      </c>
      <c r="BR222" s="7">
        <f t="shared" si="240"/>
        <v>252044.98153136764</v>
      </c>
      <c r="BS222" s="7">
        <f t="shared" si="241"/>
        <v>820004.59304485784</v>
      </c>
      <c r="BT222" s="7">
        <f t="shared" si="216"/>
        <v>472155.01846863248</v>
      </c>
      <c r="BU222" s="7">
        <f t="shared" si="196"/>
        <v>1072049.5745762256</v>
      </c>
      <c r="BW222">
        <v>217</v>
      </c>
      <c r="BX222" s="160">
        <v>51441</v>
      </c>
      <c r="BY222" s="7">
        <f t="shared" si="242"/>
        <v>468515.09556679922</v>
      </c>
      <c r="BZ222" s="7">
        <f t="shared" si="243"/>
        <v>4818.1206700876401</v>
      </c>
      <c r="CA222" s="7">
        <f t="shared" si="244"/>
        <v>2085.1159459479777</v>
      </c>
      <c r="CB222" s="65">
        <f t="shared" si="217"/>
        <v>5.3405731401472575E-2</v>
      </c>
      <c r="CC222" s="7">
        <f t="shared" si="218"/>
        <v>2733.0047241396624</v>
      </c>
      <c r="CD222" s="65">
        <f t="shared" si="245"/>
        <v>7.0000000000000007E-2</v>
      </c>
      <c r="CE222" s="7">
        <f t="shared" si="246"/>
        <v>257770.02037914947</v>
      </c>
      <c r="CF222" s="7">
        <f t="shared" si="247"/>
        <v>787762.16502986802</v>
      </c>
      <c r="CG222" s="7">
        <f t="shared" si="219"/>
        <v>466429.97962085123</v>
      </c>
      <c r="CH222" s="7">
        <f t="shared" si="197"/>
        <v>1045532.1854090175</v>
      </c>
    </row>
    <row r="223" spans="10:86" x14ac:dyDescent="0.3">
      <c r="J223">
        <v>218</v>
      </c>
      <c r="K223" s="160">
        <v>51471</v>
      </c>
      <c r="L223" s="7">
        <f t="shared" si="220"/>
        <v>494289.40048700006</v>
      </c>
      <c r="M223" s="7">
        <f t="shared" si="198"/>
        <v>5440.6727465368012</v>
      </c>
      <c r="N223" s="7">
        <f t="shared" si="188"/>
        <v>2042.433118188676</v>
      </c>
      <c r="O223" s="65">
        <f t="shared" si="199"/>
        <v>4.9584711697471875E-2</v>
      </c>
      <c r="P223" s="7">
        <f t="shared" si="189"/>
        <v>3398.2396283481253</v>
      </c>
      <c r="Q223" s="65">
        <f t="shared" si="190"/>
        <v>8.2500000000000004E-2</v>
      </c>
      <c r="R223" s="7">
        <f t="shared" si="200"/>
        <v>231953.03263118863</v>
      </c>
      <c r="S223" s="7">
        <f t="shared" si="221"/>
        <v>954113.62611383456</v>
      </c>
      <c r="T223" s="7">
        <f t="shared" si="191"/>
        <v>492246.96736881137</v>
      </c>
      <c r="U223" s="7">
        <f t="shared" si="192"/>
        <v>1186066.6587450232</v>
      </c>
      <c r="W223">
        <v>218</v>
      </c>
      <c r="X223" s="160">
        <v>51471</v>
      </c>
      <c r="Y223" s="7">
        <f t="shared" si="222"/>
        <v>488873.93143377505</v>
      </c>
      <c r="Z223" s="7">
        <f t="shared" si="223"/>
        <v>5313.9230440344518</v>
      </c>
      <c r="AA223" s="7">
        <f t="shared" si="224"/>
        <v>2054.7635011426178</v>
      </c>
      <c r="AB223" s="65">
        <f t="shared" si="201"/>
        <v>5.0436647217814636E-2</v>
      </c>
      <c r="AC223" s="7">
        <f t="shared" si="202"/>
        <v>3259.159542891834</v>
      </c>
      <c r="AD223" s="65">
        <f t="shared" si="203"/>
        <v>0.08</v>
      </c>
      <c r="AE223" s="7">
        <f t="shared" si="225"/>
        <v>237380.83206736716</v>
      </c>
      <c r="AF223" s="7">
        <f t="shared" si="226"/>
        <v>921054.39153214381</v>
      </c>
      <c r="AG223" s="7">
        <f t="shared" si="204"/>
        <v>486819.16793263244</v>
      </c>
      <c r="AH223" s="7">
        <f t="shared" si="193"/>
        <v>1158435.223599511</v>
      </c>
      <c r="AJ223">
        <v>218</v>
      </c>
      <c r="AK223" s="160">
        <v>51471</v>
      </c>
      <c r="AL223" s="7">
        <f t="shared" si="227"/>
        <v>483378.70260185405</v>
      </c>
      <c r="AM223" s="7">
        <f t="shared" si="228"/>
        <v>5188.2574823386012</v>
      </c>
      <c r="AN223" s="7">
        <f t="shared" si="229"/>
        <v>2066.4366947016274</v>
      </c>
      <c r="AO223" s="65">
        <f t="shared" si="205"/>
        <v>5.1299819795421031E-2</v>
      </c>
      <c r="AP223" s="7">
        <f t="shared" si="206"/>
        <v>3121.8207876369738</v>
      </c>
      <c r="AQ223" s="65">
        <f t="shared" si="207"/>
        <v>7.7499999999999986E-2</v>
      </c>
      <c r="AR223" s="7">
        <f t="shared" si="230"/>
        <v>242887.73409284803</v>
      </c>
      <c r="AS223" s="7">
        <f t="shared" si="231"/>
        <v>888152.3970569669</v>
      </c>
      <c r="AT223" s="7">
        <f t="shared" si="208"/>
        <v>481312.26590715244</v>
      </c>
      <c r="AU223" s="7">
        <f t="shared" si="194"/>
        <v>1131040.1311498149</v>
      </c>
      <c r="AW223">
        <v>218</v>
      </c>
      <c r="AX223" s="160">
        <v>51471</v>
      </c>
      <c r="AY223" s="7">
        <f t="shared" si="232"/>
        <v>477805.18840556243</v>
      </c>
      <c r="AZ223" s="7">
        <f t="shared" si="233"/>
        <v>5063.7114709392154</v>
      </c>
      <c r="BA223" s="7">
        <f t="shared" si="234"/>
        <v>2077.4290434044506</v>
      </c>
      <c r="BB223" s="65">
        <f t="shared" si="209"/>
        <v>5.2174294306100072E-2</v>
      </c>
      <c r="BC223" s="7">
        <f t="shared" si="210"/>
        <v>2986.2824275347648</v>
      </c>
      <c r="BD223" s="65">
        <f t="shared" si="211"/>
        <v>7.4999999999999997E-2</v>
      </c>
      <c r="BE223" s="7">
        <f t="shared" si="235"/>
        <v>248472.24063784254</v>
      </c>
      <c r="BF223" s="7">
        <f t="shared" si="236"/>
        <v>855416.86002690636</v>
      </c>
      <c r="BG223" s="7">
        <f t="shared" si="212"/>
        <v>475727.75936215796</v>
      </c>
      <c r="BH223" s="7">
        <f t="shared" si="195"/>
        <v>1103889.1006647488</v>
      </c>
      <c r="BJ223">
        <v>218</v>
      </c>
      <c r="BK223" s="160">
        <v>51471</v>
      </c>
      <c r="BL223" s="7">
        <f t="shared" si="237"/>
        <v>472155.01846863248</v>
      </c>
      <c r="BM223" s="7">
        <f t="shared" si="238"/>
        <v>4940.32062016694</v>
      </c>
      <c r="BN223" s="7">
        <f t="shared" si="239"/>
        <v>2087.7173835856188</v>
      </c>
      <c r="BO223" s="65">
        <f t="shared" si="213"/>
        <v>5.3060134115024325E-2</v>
      </c>
      <c r="BP223" s="7">
        <f t="shared" si="214"/>
        <v>2852.6032365813212</v>
      </c>
      <c r="BQ223" s="65">
        <f t="shared" si="215"/>
        <v>7.2499999999999995E-2</v>
      </c>
      <c r="BR223" s="7">
        <f t="shared" si="240"/>
        <v>254132.69891495325</v>
      </c>
      <c r="BS223" s="7">
        <f t="shared" si="241"/>
        <v>822857.19628143916</v>
      </c>
      <c r="BT223" s="7">
        <f t="shared" si="216"/>
        <v>470067.30108504684</v>
      </c>
      <c r="BU223" s="7">
        <f t="shared" si="196"/>
        <v>1076989.8951963924</v>
      </c>
      <c r="BW223">
        <v>218</v>
      </c>
      <c r="BX223" s="160">
        <v>51471</v>
      </c>
      <c r="BY223" s="7">
        <f t="shared" si="242"/>
        <v>466429.97962085123</v>
      </c>
      <c r="BZ223" s="7">
        <f t="shared" si="243"/>
        <v>4818.1206700876401</v>
      </c>
      <c r="CA223" s="7">
        <f t="shared" si="244"/>
        <v>2097.279122299341</v>
      </c>
      <c r="CB223" s="65">
        <f t="shared" si="217"/>
        <v>5.3957401040237538E-2</v>
      </c>
      <c r="CC223" s="7">
        <f t="shared" si="218"/>
        <v>2720.8415477882991</v>
      </c>
      <c r="CD223" s="65">
        <f t="shared" si="245"/>
        <v>7.0000000000000007E-2</v>
      </c>
      <c r="CE223" s="7">
        <f t="shared" si="246"/>
        <v>259867.29950144881</v>
      </c>
      <c r="CF223" s="7">
        <f t="shared" si="247"/>
        <v>790483.00657765637</v>
      </c>
      <c r="CG223" s="7">
        <f t="shared" si="219"/>
        <v>464332.70049855189</v>
      </c>
      <c r="CH223" s="7">
        <f t="shared" si="197"/>
        <v>1050350.3060791052</v>
      </c>
    </row>
    <row r="224" spans="10:86" x14ac:dyDescent="0.3">
      <c r="J224">
        <v>219</v>
      </c>
      <c r="K224" s="160">
        <v>51502</v>
      </c>
      <c r="L224" s="7">
        <f t="shared" si="220"/>
        <v>492246.96736881137</v>
      </c>
      <c r="M224" s="7">
        <f t="shared" si="198"/>
        <v>5440.6727465368012</v>
      </c>
      <c r="N224" s="7">
        <f t="shared" si="188"/>
        <v>2056.4748458762228</v>
      </c>
      <c r="O224" s="65">
        <f t="shared" si="199"/>
        <v>5.0132758120224524E-2</v>
      </c>
      <c r="P224" s="7">
        <f t="shared" si="189"/>
        <v>3384.1979006605784</v>
      </c>
      <c r="Q224" s="65">
        <f t="shared" si="190"/>
        <v>8.2500000000000018E-2</v>
      </c>
      <c r="R224" s="7">
        <f t="shared" si="200"/>
        <v>234009.50747706485</v>
      </c>
      <c r="S224" s="7">
        <f t="shared" si="221"/>
        <v>957497.82401449513</v>
      </c>
      <c r="T224" s="7">
        <f t="shared" si="191"/>
        <v>490190.49252293515</v>
      </c>
      <c r="U224" s="7">
        <f t="shared" si="192"/>
        <v>1191507.33149156</v>
      </c>
      <c r="W224">
        <v>219</v>
      </c>
      <c r="X224" s="160">
        <v>51502</v>
      </c>
      <c r="Y224" s="7">
        <f t="shared" si="222"/>
        <v>486819.16793263244</v>
      </c>
      <c r="Z224" s="7">
        <f t="shared" si="223"/>
        <v>5313.9230440344518</v>
      </c>
      <c r="AA224" s="7">
        <f t="shared" si="224"/>
        <v>2068.4619244835685</v>
      </c>
      <c r="AB224" s="65">
        <f t="shared" si="201"/>
        <v>5.0987193456683504E-2</v>
      </c>
      <c r="AC224" s="7">
        <f t="shared" si="202"/>
        <v>3245.4611195508833</v>
      </c>
      <c r="AD224" s="65">
        <f t="shared" si="203"/>
        <v>0.08</v>
      </c>
      <c r="AE224" s="7">
        <f t="shared" si="225"/>
        <v>239449.29399185072</v>
      </c>
      <c r="AF224" s="7">
        <f t="shared" si="226"/>
        <v>924299.85265169467</v>
      </c>
      <c r="AG224" s="7">
        <f t="shared" si="204"/>
        <v>484750.70600814885</v>
      </c>
      <c r="AH224" s="7">
        <f t="shared" si="193"/>
        <v>1163749.1466435455</v>
      </c>
      <c r="AJ224">
        <v>219</v>
      </c>
      <c r="AK224" s="160">
        <v>51502</v>
      </c>
      <c r="AL224" s="7">
        <f t="shared" si="227"/>
        <v>481312.26590715244</v>
      </c>
      <c r="AM224" s="7">
        <f t="shared" si="228"/>
        <v>5188.2574823386012</v>
      </c>
      <c r="AN224" s="7">
        <f t="shared" si="229"/>
        <v>2079.7824316882416</v>
      </c>
      <c r="AO224" s="65">
        <f t="shared" si="205"/>
        <v>5.1852801077530208E-2</v>
      </c>
      <c r="AP224" s="7">
        <f t="shared" si="206"/>
        <v>3108.4750506503597</v>
      </c>
      <c r="AQ224" s="65">
        <f t="shared" si="207"/>
        <v>7.7499999999999999E-2</v>
      </c>
      <c r="AR224" s="7">
        <f t="shared" si="230"/>
        <v>244967.51652453627</v>
      </c>
      <c r="AS224" s="7">
        <f t="shared" si="231"/>
        <v>891260.87210761721</v>
      </c>
      <c r="AT224" s="7">
        <f t="shared" si="208"/>
        <v>479232.48347546422</v>
      </c>
      <c r="AU224" s="7">
        <f t="shared" si="194"/>
        <v>1136228.3886321534</v>
      </c>
      <c r="AW224">
        <v>219</v>
      </c>
      <c r="AX224" s="160">
        <v>51502</v>
      </c>
      <c r="AY224" s="7">
        <f t="shared" si="232"/>
        <v>475727.75936215796</v>
      </c>
      <c r="AZ224" s="7">
        <f t="shared" si="233"/>
        <v>5063.7114709392154</v>
      </c>
      <c r="BA224" s="7">
        <f t="shared" si="234"/>
        <v>2090.4129749257286</v>
      </c>
      <c r="BB224" s="65">
        <f t="shared" si="209"/>
        <v>5.2729644645378548E-2</v>
      </c>
      <c r="BC224" s="7">
        <f t="shared" si="210"/>
        <v>2973.2984960134868</v>
      </c>
      <c r="BD224" s="65">
        <f t="shared" si="211"/>
        <v>7.4999999999999983E-2</v>
      </c>
      <c r="BE224" s="7">
        <f t="shared" si="235"/>
        <v>250562.65361276828</v>
      </c>
      <c r="BF224" s="7">
        <f t="shared" si="236"/>
        <v>858390.15852291987</v>
      </c>
      <c r="BG224" s="7">
        <f t="shared" si="212"/>
        <v>473637.34638723225</v>
      </c>
      <c r="BH224" s="7">
        <f t="shared" si="195"/>
        <v>1108952.812135688</v>
      </c>
      <c r="BJ224">
        <v>219</v>
      </c>
      <c r="BK224" s="160">
        <v>51502</v>
      </c>
      <c r="BL224" s="7">
        <f t="shared" si="237"/>
        <v>470067.30108504684</v>
      </c>
      <c r="BM224" s="7">
        <f t="shared" si="238"/>
        <v>4940.32062016694</v>
      </c>
      <c r="BN224" s="7">
        <f t="shared" si="239"/>
        <v>2100.3306761114486</v>
      </c>
      <c r="BO224" s="65">
        <f t="shared" si="213"/>
        <v>5.361778633646623E-2</v>
      </c>
      <c r="BP224" s="7">
        <f t="shared" si="214"/>
        <v>2839.9899440554914</v>
      </c>
      <c r="BQ224" s="65">
        <f t="shared" si="215"/>
        <v>7.2499999999999995E-2</v>
      </c>
      <c r="BR224" s="7">
        <f t="shared" si="240"/>
        <v>256233.0295910647</v>
      </c>
      <c r="BS224" s="7">
        <f t="shared" si="241"/>
        <v>825697.1862254946</v>
      </c>
      <c r="BT224" s="7">
        <f t="shared" si="216"/>
        <v>467966.97040893539</v>
      </c>
      <c r="BU224" s="7">
        <f t="shared" si="196"/>
        <v>1081930.2158165593</v>
      </c>
      <c r="BW224">
        <v>219</v>
      </c>
      <c r="BX224" s="160">
        <v>51502</v>
      </c>
      <c r="BY224" s="7">
        <f t="shared" si="242"/>
        <v>464332.70049855189</v>
      </c>
      <c r="BZ224" s="7">
        <f t="shared" si="243"/>
        <v>4818.1206700876401</v>
      </c>
      <c r="CA224" s="7">
        <f t="shared" si="244"/>
        <v>2109.513250512754</v>
      </c>
      <c r="CB224" s="65">
        <f t="shared" si="217"/>
        <v>5.4517286805287141E-2</v>
      </c>
      <c r="CC224" s="7">
        <f t="shared" si="218"/>
        <v>2708.6074195748861</v>
      </c>
      <c r="CD224" s="65">
        <f t="shared" si="245"/>
        <v>7.0000000000000007E-2</v>
      </c>
      <c r="CE224" s="7">
        <f t="shared" si="246"/>
        <v>261976.81275196155</v>
      </c>
      <c r="CF224" s="7">
        <f t="shared" si="247"/>
        <v>793191.61399723124</v>
      </c>
      <c r="CG224" s="7">
        <f t="shared" si="219"/>
        <v>462223.18724803912</v>
      </c>
      <c r="CH224" s="7">
        <f t="shared" si="197"/>
        <v>1055168.4267491929</v>
      </c>
    </row>
    <row r="225" spans="10:86" x14ac:dyDescent="0.3">
      <c r="J225">
        <v>220</v>
      </c>
      <c r="K225" s="160">
        <v>51533</v>
      </c>
      <c r="L225" s="7">
        <f t="shared" si="220"/>
        <v>490190.49252293515</v>
      </c>
      <c r="M225" s="7">
        <f t="shared" si="198"/>
        <v>5440.6727465368012</v>
      </c>
      <c r="N225" s="7">
        <f t="shared" si="188"/>
        <v>2070.6131104416222</v>
      </c>
      <c r="O225" s="65">
        <f t="shared" si="199"/>
        <v>5.0689186559726887E-2</v>
      </c>
      <c r="P225" s="7">
        <f t="shared" si="189"/>
        <v>3370.059636095179</v>
      </c>
      <c r="Q225" s="65">
        <f t="shared" si="190"/>
        <v>8.2500000000000004E-2</v>
      </c>
      <c r="R225" s="7">
        <f t="shared" si="200"/>
        <v>236080.12058750648</v>
      </c>
      <c r="S225" s="7">
        <f t="shared" si="221"/>
        <v>960867.88365059032</v>
      </c>
      <c r="T225" s="7">
        <f t="shared" si="191"/>
        <v>488119.87941249355</v>
      </c>
      <c r="U225" s="7">
        <f t="shared" si="192"/>
        <v>1196948.0042380968</v>
      </c>
      <c r="W225">
        <v>220</v>
      </c>
      <c r="X225" s="160">
        <v>51533</v>
      </c>
      <c r="Y225" s="7">
        <f t="shared" si="222"/>
        <v>484750.70600814885</v>
      </c>
      <c r="Z225" s="7">
        <f t="shared" si="223"/>
        <v>5313.9230440344518</v>
      </c>
      <c r="AA225" s="7">
        <f t="shared" si="224"/>
        <v>2082.2516706467927</v>
      </c>
      <c r="AB225" s="65">
        <f t="shared" si="201"/>
        <v>5.154612409649894E-2</v>
      </c>
      <c r="AC225" s="7">
        <f t="shared" si="202"/>
        <v>3231.6713733876591</v>
      </c>
      <c r="AD225" s="65">
        <f t="shared" si="203"/>
        <v>0.08</v>
      </c>
      <c r="AE225" s="7">
        <f t="shared" si="225"/>
        <v>241531.54566249752</v>
      </c>
      <c r="AF225" s="7">
        <f t="shared" si="226"/>
        <v>927531.52402508236</v>
      </c>
      <c r="AG225" s="7">
        <f t="shared" si="204"/>
        <v>482668.45433750207</v>
      </c>
      <c r="AH225" s="7">
        <f t="shared" si="193"/>
        <v>1169063.0696875798</v>
      </c>
      <c r="AJ225">
        <v>220</v>
      </c>
      <c r="AK225" s="160">
        <v>51533</v>
      </c>
      <c r="AL225" s="7">
        <f t="shared" si="227"/>
        <v>479232.48347546422</v>
      </c>
      <c r="AM225" s="7">
        <f t="shared" si="228"/>
        <v>5188.2574823386012</v>
      </c>
      <c r="AN225" s="7">
        <f t="shared" si="229"/>
        <v>2093.2143598928947</v>
      </c>
      <c r="AO225" s="65">
        <f t="shared" si="205"/>
        <v>5.2414168873844202E-2</v>
      </c>
      <c r="AP225" s="7">
        <f t="shared" si="206"/>
        <v>3095.0431224457066</v>
      </c>
      <c r="AQ225" s="65">
        <f t="shared" si="207"/>
        <v>7.7499999999999999E-2</v>
      </c>
      <c r="AR225" s="7">
        <f t="shared" si="230"/>
        <v>247060.73088442915</v>
      </c>
      <c r="AS225" s="7">
        <f t="shared" si="231"/>
        <v>894355.91523006291</v>
      </c>
      <c r="AT225" s="7">
        <f t="shared" si="208"/>
        <v>477139.26911557134</v>
      </c>
      <c r="AU225" s="7">
        <f t="shared" si="194"/>
        <v>1141416.6461144921</v>
      </c>
      <c r="AW225">
        <v>220</v>
      </c>
      <c r="AX225" s="160">
        <v>51533</v>
      </c>
      <c r="AY225" s="7">
        <f t="shared" si="232"/>
        <v>473637.34638723225</v>
      </c>
      <c r="AZ225" s="7">
        <f t="shared" si="233"/>
        <v>5063.7114709392154</v>
      </c>
      <c r="BA225" s="7">
        <f t="shared" si="234"/>
        <v>2103.4780560190143</v>
      </c>
      <c r="BB225" s="65">
        <f t="shared" si="209"/>
        <v>5.3293383354933457E-2</v>
      </c>
      <c r="BC225" s="7">
        <f t="shared" si="210"/>
        <v>2960.2334149202011</v>
      </c>
      <c r="BD225" s="65">
        <f t="shared" si="211"/>
        <v>7.4999999999999983E-2</v>
      </c>
      <c r="BE225" s="7">
        <f t="shared" si="235"/>
        <v>252666.1316687873</v>
      </c>
      <c r="BF225" s="7">
        <f t="shared" si="236"/>
        <v>861350.39193784003</v>
      </c>
      <c r="BG225" s="7">
        <f t="shared" si="212"/>
        <v>471533.86833121325</v>
      </c>
      <c r="BH225" s="7">
        <f t="shared" si="195"/>
        <v>1114016.5236066272</v>
      </c>
      <c r="BJ225">
        <v>220</v>
      </c>
      <c r="BK225" s="160">
        <v>51533</v>
      </c>
      <c r="BL225" s="7">
        <f t="shared" si="237"/>
        <v>467966.97040893539</v>
      </c>
      <c r="BM225" s="7">
        <f t="shared" si="238"/>
        <v>4940.32062016694</v>
      </c>
      <c r="BN225" s="7">
        <f t="shared" si="239"/>
        <v>2113.0201739462887</v>
      </c>
      <c r="BO225" s="65">
        <f t="shared" si="213"/>
        <v>5.4183828540714699E-2</v>
      </c>
      <c r="BP225" s="7">
        <f t="shared" si="214"/>
        <v>2827.3004462206513</v>
      </c>
      <c r="BQ225" s="65">
        <f t="shared" si="215"/>
        <v>7.2499999999999995E-2</v>
      </c>
      <c r="BR225" s="7">
        <f t="shared" si="240"/>
        <v>258346.04976501098</v>
      </c>
      <c r="BS225" s="7">
        <f t="shared" si="241"/>
        <v>828524.48667171528</v>
      </c>
      <c r="BT225" s="7">
        <f t="shared" si="216"/>
        <v>465853.95023498911</v>
      </c>
      <c r="BU225" s="7">
        <f t="shared" si="196"/>
        <v>1086870.5364367263</v>
      </c>
      <c r="BW225">
        <v>220</v>
      </c>
      <c r="BX225" s="160">
        <v>51533</v>
      </c>
      <c r="BY225" s="7">
        <f t="shared" si="242"/>
        <v>462223.18724803912</v>
      </c>
      <c r="BZ225" s="7">
        <f t="shared" si="243"/>
        <v>4818.1206700876401</v>
      </c>
      <c r="CA225" s="7">
        <f t="shared" si="244"/>
        <v>2121.8187444740784</v>
      </c>
      <c r="CB225" s="65">
        <f t="shared" si="217"/>
        <v>5.5085563935643858E-2</v>
      </c>
      <c r="CC225" s="7">
        <f t="shared" si="218"/>
        <v>2696.3019256135617</v>
      </c>
      <c r="CD225" s="65">
        <f t="shared" si="245"/>
        <v>7.0000000000000007E-2</v>
      </c>
      <c r="CE225" s="7">
        <f t="shared" si="246"/>
        <v>264098.63149643561</v>
      </c>
      <c r="CF225" s="7">
        <f t="shared" si="247"/>
        <v>795887.91592284478</v>
      </c>
      <c r="CG225" s="7">
        <f t="shared" si="219"/>
        <v>460101.36850356503</v>
      </c>
      <c r="CH225" s="7">
        <f t="shared" si="197"/>
        <v>1059986.5474192803</v>
      </c>
    </row>
    <row r="226" spans="10:86" x14ac:dyDescent="0.3">
      <c r="J226">
        <v>221</v>
      </c>
      <c r="K226" s="160">
        <v>51561</v>
      </c>
      <c r="L226" s="7">
        <f t="shared" si="220"/>
        <v>488119.87941249355</v>
      </c>
      <c r="M226" s="7">
        <f t="shared" si="198"/>
        <v>5440.6727465368012</v>
      </c>
      <c r="N226" s="7">
        <f t="shared" si="188"/>
        <v>2084.8485755759079</v>
      </c>
      <c r="O226" s="65">
        <f t="shared" si="199"/>
        <v>5.1254177430804612E-2</v>
      </c>
      <c r="P226" s="7">
        <f t="shared" si="189"/>
        <v>3355.8241709608933</v>
      </c>
      <c r="Q226" s="65">
        <f t="shared" si="190"/>
        <v>8.2500000000000004E-2</v>
      </c>
      <c r="R226" s="7">
        <f t="shared" si="200"/>
        <v>238164.96916308239</v>
      </c>
      <c r="S226" s="7">
        <f t="shared" si="221"/>
        <v>964223.70782155124</v>
      </c>
      <c r="T226" s="7">
        <f t="shared" si="191"/>
        <v>486035.03083691763</v>
      </c>
      <c r="U226" s="7">
        <f t="shared" si="192"/>
        <v>1202388.6769846336</v>
      </c>
      <c r="W226">
        <v>221</v>
      </c>
      <c r="X226" s="160">
        <v>51561</v>
      </c>
      <c r="Y226" s="7">
        <f t="shared" si="222"/>
        <v>482668.45433750207</v>
      </c>
      <c r="Z226" s="7">
        <f t="shared" si="223"/>
        <v>5313.9230440344518</v>
      </c>
      <c r="AA226" s="7">
        <f t="shared" si="224"/>
        <v>2096.1333484511042</v>
      </c>
      <c r="AB226" s="65">
        <f t="shared" si="201"/>
        <v>5.2113619515363641E-2</v>
      </c>
      <c r="AC226" s="7">
        <f t="shared" si="202"/>
        <v>3217.7896955833476</v>
      </c>
      <c r="AD226" s="65">
        <f t="shared" si="203"/>
        <v>0.08</v>
      </c>
      <c r="AE226" s="7">
        <f t="shared" si="225"/>
        <v>243627.67901094863</v>
      </c>
      <c r="AF226" s="7">
        <f t="shared" si="226"/>
        <v>930749.31372066576</v>
      </c>
      <c r="AG226" s="7">
        <f t="shared" si="204"/>
        <v>480572.32098905096</v>
      </c>
      <c r="AH226" s="7">
        <f t="shared" si="193"/>
        <v>1174376.9927316145</v>
      </c>
      <c r="AJ226">
        <v>221</v>
      </c>
      <c r="AK226" s="160">
        <v>51561</v>
      </c>
      <c r="AL226" s="7">
        <f t="shared" si="227"/>
        <v>477139.26911557134</v>
      </c>
      <c r="AM226" s="7">
        <f t="shared" si="228"/>
        <v>5188.2574823386012</v>
      </c>
      <c r="AN226" s="7">
        <f t="shared" si="229"/>
        <v>2106.7330359672028</v>
      </c>
      <c r="AO226" s="65">
        <f t="shared" si="205"/>
        <v>5.2984103526978805E-2</v>
      </c>
      <c r="AP226" s="7">
        <f t="shared" si="206"/>
        <v>3081.5244463713984</v>
      </c>
      <c r="AQ226" s="65">
        <f t="shared" si="207"/>
        <v>7.7500000000000013E-2</v>
      </c>
      <c r="AR226" s="7">
        <f t="shared" si="230"/>
        <v>249167.46392039635</v>
      </c>
      <c r="AS226" s="7">
        <f t="shared" si="231"/>
        <v>897437.43967643427</v>
      </c>
      <c r="AT226" s="7">
        <f t="shared" si="208"/>
        <v>475032.53607960412</v>
      </c>
      <c r="AU226" s="7">
        <f t="shared" si="194"/>
        <v>1146604.9035968306</v>
      </c>
      <c r="AW226">
        <v>221</v>
      </c>
      <c r="AX226" s="160">
        <v>51561</v>
      </c>
      <c r="AY226" s="7">
        <f t="shared" si="232"/>
        <v>471533.86833121325</v>
      </c>
      <c r="AZ226" s="7">
        <f t="shared" si="233"/>
        <v>5063.7114709392154</v>
      </c>
      <c r="BA226" s="7">
        <f t="shared" si="234"/>
        <v>2116.6247938691326</v>
      </c>
      <c r="BB226" s="65">
        <f t="shared" si="209"/>
        <v>5.3865690743105987E-2</v>
      </c>
      <c r="BC226" s="7">
        <f t="shared" si="210"/>
        <v>2947.0866770700827</v>
      </c>
      <c r="BD226" s="65">
        <f t="shared" si="211"/>
        <v>7.4999999999999997E-2</v>
      </c>
      <c r="BE226" s="7">
        <f t="shared" si="235"/>
        <v>254782.75646265643</v>
      </c>
      <c r="BF226" s="7">
        <f t="shared" si="236"/>
        <v>864297.47861491016</v>
      </c>
      <c r="BG226" s="7">
        <f t="shared" si="212"/>
        <v>469417.2435373441</v>
      </c>
      <c r="BH226" s="7">
        <f t="shared" si="195"/>
        <v>1119080.2350775665</v>
      </c>
      <c r="BJ226">
        <v>221</v>
      </c>
      <c r="BK226" s="160">
        <v>51561</v>
      </c>
      <c r="BL226" s="7">
        <f t="shared" si="237"/>
        <v>465853.95023498911</v>
      </c>
      <c r="BM226" s="7">
        <f t="shared" si="238"/>
        <v>4940.32062016694</v>
      </c>
      <c r="BN226" s="7">
        <f t="shared" si="239"/>
        <v>2125.7863374972144</v>
      </c>
      <c r="BO226" s="65">
        <f t="shared" si="213"/>
        <v>5.4758441003020228E-2</v>
      </c>
      <c r="BP226" s="7">
        <f t="shared" si="214"/>
        <v>2814.5342826697256</v>
      </c>
      <c r="BQ226" s="65">
        <f t="shared" si="215"/>
        <v>7.2499999999999981E-2</v>
      </c>
      <c r="BR226" s="7">
        <f t="shared" si="240"/>
        <v>260471.83610250818</v>
      </c>
      <c r="BS226" s="7">
        <f t="shared" si="241"/>
        <v>831339.02095438505</v>
      </c>
      <c r="BT226" s="7">
        <f t="shared" si="216"/>
        <v>463728.16389749188</v>
      </c>
      <c r="BU226" s="7">
        <f t="shared" si="196"/>
        <v>1091810.8570568932</v>
      </c>
      <c r="BW226">
        <v>221</v>
      </c>
      <c r="BX226" s="160">
        <v>51561</v>
      </c>
      <c r="BY226" s="7">
        <f t="shared" si="242"/>
        <v>460101.36850356503</v>
      </c>
      <c r="BZ226" s="7">
        <f t="shared" si="243"/>
        <v>4818.1206700876401</v>
      </c>
      <c r="CA226" s="7">
        <f t="shared" si="244"/>
        <v>2134.1960204835104</v>
      </c>
      <c r="CB226" s="65">
        <f t="shared" si="217"/>
        <v>5.5662412674618439E-2</v>
      </c>
      <c r="CC226" s="7">
        <f t="shared" si="218"/>
        <v>2683.9246496041296</v>
      </c>
      <c r="CD226" s="65">
        <f t="shared" si="245"/>
        <v>7.0000000000000007E-2</v>
      </c>
      <c r="CE226" s="7">
        <f t="shared" si="246"/>
        <v>266232.82751691912</v>
      </c>
      <c r="CF226" s="7">
        <f t="shared" si="247"/>
        <v>798571.84057244891</v>
      </c>
      <c r="CG226" s="7">
        <f t="shared" si="219"/>
        <v>457967.17248308152</v>
      </c>
      <c r="CH226" s="7">
        <f t="shared" si="197"/>
        <v>1064804.6680893679</v>
      </c>
    </row>
    <row r="227" spans="10:86" x14ac:dyDescent="0.3">
      <c r="J227">
        <v>222</v>
      </c>
      <c r="K227" s="160">
        <v>51592</v>
      </c>
      <c r="L227" s="7">
        <f t="shared" si="220"/>
        <v>486035.03083691763</v>
      </c>
      <c r="M227" s="7">
        <f t="shared" si="198"/>
        <v>5440.6727465368012</v>
      </c>
      <c r="N227" s="7">
        <f t="shared" si="188"/>
        <v>2099.1819095329924</v>
      </c>
      <c r="O227" s="65">
        <f t="shared" si="199"/>
        <v>5.1827916335619298E-2</v>
      </c>
      <c r="P227" s="7">
        <f t="shared" si="189"/>
        <v>3341.4908370038088</v>
      </c>
      <c r="Q227" s="65">
        <f t="shared" si="190"/>
        <v>8.2500000000000004E-2</v>
      </c>
      <c r="R227" s="7">
        <f t="shared" si="200"/>
        <v>240264.15107261538</v>
      </c>
      <c r="S227" s="7">
        <f t="shared" si="221"/>
        <v>967565.19865855505</v>
      </c>
      <c r="T227" s="7">
        <f t="shared" si="191"/>
        <v>483935.84892738465</v>
      </c>
      <c r="U227" s="7">
        <f t="shared" si="192"/>
        <v>1207829.3497311703</v>
      </c>
      <c r="W227">
        <v>222</v>
      </c>
      <c r="X227" s="160">
        <v>51592</v>
      </c>
      <c r="Y227" s="7">
        <f t="shared" si="222"/>
        <v>480572.32098905096</v>
      </c>
      <c r="Z227" s="7">
        <f t="shared" si="223"/>
        <v>5313.9230440344518</v>
      </c>
      <c r="AA227" s="7">
        <f t="shared" si="224"/>
        <v>2110.107570774112</v>
      </c>
      <c r="AB227" s="65">
        <f t="shared" si="201"/>
        <v>5.2689865278084232E-2</v>
      </c>
      <c r="AC227" s="7">
        <f t="shared" si="202"/>
        <v>3203.8154732603398</v>
      </c>
      <c r="AD227" s="65">
        <f t="shared" si="203"/>
        <v>0.08</v>
      </c>
      <c r="AE227" s="7">
        <f t="shared" si="225"/>
        <v>245737.78658172276</v>
      </c>
      <c r="AF227" s="7">
        <f t="shared" si="226"/>
        <v>933953.12919392611</v>
      </c>
      <c r="AG227" s="7">
        <f t="shared" si="204"/>
        <v>478462.21341827686</v>
      </c>
      <c r="AH227" s="7">
        <f t="shared" si="193"/>
        <v>1179690.9157756488</v>
      </c>
      <c r="AJ227">
        <v>222</v>
      </c>
      <c r="AK227" s="160">
        <v>51592</v>
      </c>
      <c r="AL227" s="7">
        <f t="shared" si="227"/>
        <v>475032.53607960412</v>
      </c>
      <c r="AM227" s="7">
        <f t="shared" si="228"/>
        <v>5188.2574823386012</v>
      </c>
      <c r="AN227" s="7">
        <f t="shared" si="229"/>
        <v>2120.3390201578245</v>
      </c>
      <c r="AO227" s="65">
        <f t="shared" si="205"/>
        <v>5.356279056563417E-2</v>
      </c>
      <c r="AP227" s="7">
        <f t="shared" si="206"/>
        <v>3067.9184621807767</v>
      </c>
      <c r="AQ227" s="65">
        <f t="shared" si="207"/>
        <v>7.7499999999999999E-2</v>
      </c>
      <c r="AR227" s="7">
        <f t="shared" si="230"/>
        <v>251287.80294055416</v>
      </c>
      <c r="AS227" s="7">
        <f t="shared" si="231"/>
        <v>900505.35813861503</v>
      </c>
      <c r="AT227" s="7">
        <f t="shared" si="208"/>
        <v>472912.19705944631</v>
      </c>
      <c r="AU227" s="7">
        <f t="shared" si="194"/>
        <v>1151793.1610791693</v>
      </c>
      <c r="AW227">
        <v>222</v>
      </c>
      <c r="AX227" s="160">
        <v>51592</v>
      </c>
      <c r="AY227" s="7">
        <f t="shared" si="232"/>
        <v>469417.2435373441</v>
      </c>
      <c r="AZ227" s="7">
        <f t="shared" si="233"/>
        <v>5063.7114709392154</v>
      </c>
      <c r="BA227" s="7">
        <f t="shared" si="234"/>
        <v>2129.8536988308151</v>
      </c>
      <c r="BB227" s="65">
        <f t="shared" si="209"/>
        <v>5.4446752303713611E-2</v>
      </c>
      <c r="BC227" s="7">
        <f t="shared" si="210"/>
        <v>2933.8577721084002</v>
      </c>
      <c r="BD227" s="65">
        <f t="shared" si="211"/>
        <v>7.4999999999999997E-2</v>
      </c>
      <c r="BE227" s="7">
        <f t="shared" si="235"/>
        <v>256912.61016148725</v>
      </c>
      <c r="BF227" s="7">
        <f t="shared" si="236"/>
        <v>867231.33638701856</v>
      </c>
      <c r="BG227" s="7">
        <f t="shared" si="212"/>
        <v>467287.38983851328</v>
      </c>
      <c r="BH227" s="7">
        <f t="shared" si="195"/>
        <v>1124143.9465485057</v>
      </c>
      <c r="BJ227">
        <v>222</v>
      </c>
      <c r="BK227" s="160">
        <v>51592</v>
      </c>
      <c r="BL227" s="7">
        <f t="shared" si="237"/>
        <v>463728.16389749188</v>
      </c>
      <c r="BM227" s="7">
        <f t="shared" si="238"/>
        <v>4940.32062016694</v>
      </c>
      <c r="BN227" s="7">
        <f t="shared" si="239"/>
        <v>2138.6296299529267</v>
      </c>
      <c r="BO227" s="65">
        <f t="shared" si="213"/>
        <v>5.5341809183511448E-2</v>
      </c>
      <c r="BP227" s="7">
        <f t="shared" si="214"/>
        <v>2801.6909902140133</v>
      </c>
      <c r="BQ227" s="65">
        <f t="shared" si="215"/>
        <v>7.2499999999999995E-2</v>
      </c>
      <c r="BR227" s="7">
        <f t="shared" si="240"/>
        <v>262610.46573246113</v>
      </c>
      <c r="BS227" s="7">
        <f t="shared" si="241"/>
        <v>834140.71194459905</v>
      </c>
      <c r="BT227" s="7">
        <f t="shared" si="216"/>
        <v>461589.53426753893</v>
      </c>
      <c r="BU227" s="7">
        <f t="shared" si="196"/>
        <v>1096751.1776770602</v>
      </c>
      <c r="BW227">
        <v>222</v>
      </c>
      <c r="BX227" s="160">
        <v>51592</v>
      </c>
      <c r="BY227" s="7">
        <f t="shared" si="242"/>
        <v>457967.17248308152</v>
      </c>
      <c r="BZ227" s="7">
        <f t="shared" si="243"/>
        <v>4818.1206700876401</v>
      </c>
      <c r="CA227" s="7">
        <f t="shared" si="244"/>
        <v>2146.6454972696642</v>
      </c>
      <c r="CB227" s="65">
        <f t="shared" si="217"/>
        <v>5.6248018449810616E-2</v>
      </c>
      <c r="CC227" s="7">
        <f t="shared" si="218"/>
        <v>2671.4751728179758</v>
      </c>
      <c r="CD227" s="65">
        <f t="shared" si="245"/>
        <v>7.0000000000000007E-2</v>
      </c>
      <c r="CE227" s="7">
        <f t="shared" si="246"/>
        <v>268379.47301418876</v>
      </c>
      <c r="CF227" s="7">
        <f t="shared" si="247"/>
        <v>801243.31574526685</v>
      </c>
      <c r="CG227" s="7">
        <f t="shared" si="219"/>
        <v>455820.52698581188</v>
      </c>
      <c r="CH227" s="7">
        <f t="shared" si="197"/>
        <v>1069622.7887594556</v>
      </c>
    </row>
    <row r="228" spans="10:86" x14ac:dyDescent="0.3">
      <c r="J228">
        <v>223</v>
      </c>
      <c r="K228" s="160">
        <v>51622</v>
      </c>
      <c r="L228" s="7">
        <f t="shared" si="220"/>
        <v>483935.84892738465</v>
      </c>
      <c r="M228" s="7">
        <f t="shared" si="198"/>
        <v>5440.6727465368012</v>
      </c>
      <c r="N228" s="7">
        <f t="shared" si="188"/>
        <v>2113.613785161032</v>
      </c>
      <c r="O228" s="65">
        <f t="shared" si="199"/>
        <v>5.2410594251590975E-2</v>
      </c>
      <c r="P228" s="7">
        <f t="shared" si="189"/>
        <v>3327.0589613757693</v>
      </c>
      <c r="Q228" s="65">
        <f t="shared" si="190"/>
        <v>8.2500000000000004E-2</v>
      </c>
      <c r="R228" s="7">
        <f t="shared" si="200"/>
        <v>242377.7648577764</v>
      </c>
      <c r="S228" s="7">
        <f t="shared" si="221"/>
        <v>970892.25761993078</v>
      </c>
      <c r="T228" s="7">
        <f t="shared" si="191"/>
        <v>481822.2351422236</v>
      </c>
      <c r="U228" s="7">
        <f t="shared" si="192"/>
        <v>1213270.0224777071</v>
      </c>
      <c r="W228">
        <v>223</v>
      </c>
      <c r="X228" s="160">
        <v>51622</v>
      </c>
      <c r="Y228" s="7">
        <f t="shared" si="222"/>
        <v>478462.21341827686</v>
      </c>
      <c r="Z228" s="7">
        <f t="shared" si="223"/>
        <v>5313.9230440344518</v>
      </c>
      <c r="AA228" s="7">
        <f t="shared" si="224"/>
        <v>2124.1749545792723</v>
      </c>
      <c r="AB228" s="65">
        <f t="shared" si="201"/>
        <v>5.3275052324074638E-2</v>
      </c>
      <c r="AC228" s="7">
        <f t="shared" si="202"/>
        <v>3189.7480894551795</v>
      </c>
      <c r="AD228" s="65">
        <f t="shared" si="203"/>
        <v>8.0000000000000016E-2</v>
      </c>
      <c r="AE228" s="7">
        <f t="shared" si="225"/>
        <v>247861.96153630203</v>
      </c>
      <c r="AF228" s="7">
        <f t="shared" si="226"/>
        <v>937142.8772833813</v>
      </c>
      <c r="AG228" s="7">
        <f t="shared" si="204"/>
        <v>476338.03846369759</v>
      </c>
      <c r="AH228" s="7">
        <f t="shared" si="193"/>
        <v>1185004.8388196833</v>
      </c>
      <c r="AJ228">
        <v>223</v>
      </c>
      <c r="AK228" s="160">
        <v>51622</v>
      </c>
      <c r="AL228" s="7">
        <f t="shared" si="227"/>
        <v>472912.19705944631</v>
      </c>
      <c r="AM228" s="7">
        <f t="shared" si="228"/>
        <v>5188.2574823386012</v>
      </c>
      <c r="AN228" s="7">
        <f t="shared" si="229"/>
        <v>2134.032876329677</v>
      </c>
      <c r="AO228" s="65">
        <f t="shared" si="205"/>
        <v>5.415042089247929E-2</v>
      </c>
      <c r="AP228" s="7">
        <f t="shared" si="206"/>
        <v>3054.2246060089242</v>
      </c>
      <c r="AQ228" s="65">
        <f t="shared" si="207"/>
        <v>7.7499999999999999E-2</v>
      </c>
      <c r="AR228" s="7">
        <f t="shared" si="230"/>
        <v>253421.83581688383</v>
      </c>
      <c r="AS228" s="7">
        <f t="shared" si="231"/>
        <v>903559.582744624</v>
      </c>
      <c r="AT228" s="7">
        <f t="shared" si="208"/>
        <v>470778.16418311663</v>
      </c>
      <c r="AU228" s="7">
        <f t="shared" si="194"/>
        <v>1156981.4185615079</v>
      </c>
      <c r="AW228">
        <v>223</v>
      </c>
      <c r="AX228" s="160">
        <v>51622</v>
      </c>
      <c r="AY228" s="7">
        <f t="shared" si="232"/>
        <v>467287.38983851328</v>
      </c>
      <c r="AZ228" s="7">
        <f t="shared" si="233"/>
        <v>5063.7114709392154</v>
      </c>
      <c r="BA228" s="7">
        <f t="shared" si="234"/>
        <v>2143.1652844485075</v>
      </c>
      <c r="BB228" s="65">
        <f t="shared" si="209"/>
        <v>5.5036758903915205E-2</v>
      </c>
      <c r="BC228" s="7">
        <f t="shared" si="210"/>
        <v>2920.5461864907079</v>
      </c>
      <c r="BD228" s="65">
        <f t="shared" si="211"/>
        <v>7.4999999999999997E-2</v>
      </c>
      <c r="BE228" s="7">
        <f t="shared" si="235"/>
        <v>259055.77544593575</v>
      </c>
      <c r="BF228" s="7">
        <f t="shared" si="236"/>
        <v>870151.88257350924</v>
      </c>
      <c r="BG228" s="7">
        <f t="shared" si="212"/>
        <v>465144.22455406474</v>
      </c>
      <c r="BH228" s="7">
        <f t="shared" si="195"/>
        <v>1129207.6580194449</v>
      </c>
      <c r="BJ228">
        <v>223</v>
      </c>
      <c r="BK228" s="160">
        <v>51622</v>
      </c>
      <c r="BL228" s="7">
        <f t="shared" si="237"/>
        <v>461589.53426753893</v>
      </c>
      <c r="BM228" s="7">
        <f t="shared" si="238"/>
        <v>4940.32062016694</v>
      </c>
      <c r="BN228" s="7">
        <f t="shared" si="239"/>
        <v>2151.550517300559</v>
      </c>
      <c r="BO228" s="65">
        <f t="shared" si="213"/>
        <v>5.593412391504126E-2</v>
      </c>
      <c r="BP228" s="7">
        <f t="shared" si="214"/>
        <v>2788.770102866381</v>
      </c>
      <c r="BQ228" s="65">
        <f t="shared" si="215"/>
        <v>7.2499999999999995E-2</v>
      </c>
      <c r="BR228" s="7">
        <f t="shared" si="240"/>
        <v>264762.01624976168</v>
      </c>
      <c r="BS228" s="7">
        <f t="shared" si="241"/>
        <v>836929.4820474654</v>
      </c>
      <c r="BT228" s="7">
        <f t="shared" si="216"/>
        <v>459437.98375023837</v>
      </c>
      <c r="BU228" s="7">
        <f t="shared" si="196"/>
        <v>1101691.4982972271</v>
      </c>
      <c r="BW228">
        <v>223</v>
      </c>
      <c r="BX228" s="160">
        <v>51622</v>
      </c>
      <c r="BY228" s="7">
        <f t="shared" si="242"/>
        <v>455820.52698581188</v>
      </c>
      <c r="BZ228" s="7">
        <f t="shared" si="243"/>
        <v>4818.1206700876401</v>
      </c>
      <c r="CA228" s="7">
        <f t="shared" si="244"/>
        <v>2159.1675960037373</v>
      </c>
      <c r="CB228" s="65">
        <f t="shared" si="217"/>
        <v>5.6842572060936028E-2</v>
      </c>
      <c r="CC228" s="7">
        <f t="shared" si="218"/>
        <v>2658.9530740839027</v>
      </c>
      <c r="CD228" s="65">
        <f t="shared" si="245"/>
        <v>7.0000000000000007E-2</v>
      </c>
      <c r="CE228" s="7">
        <f t="shared" si="246"/>
        <v>270538.64061019249</v>
      </c>
      <c r="CF228" s="7">
        <f t="shared" si="247"/>
        <v>803902.26881935075</v>
      </c>
      <c r="CG228" s="7">
        <f t="shared" si="219"/>
        <v>453661.35938980815</v>
      </c>
      <c r="CH228" s="7">
        <f t="shared" si="197"/>
        <v>1074440.9094295432</v>
      </c>
    </row>
    <row r="229" spans="10:86" x14ac:dyDescent="0.3">
      <c r="J229">
        <v>224</v>
      </c>
      <c r="K229" s="160">
        <v>51653</v>
      </c>
      <c r="L229" s="7">
        <f t="shared" si="220"/>
        <v>481822.2351422236</v>
      </c>
      <c r="M229" s="7">
        <f t="shared" si="198"/>
        <v>5440.6727465368012</v>
      </c>
      <c r="N229" s="7">
        <f t="shared" si="188"/>
        <v>2128.1448799340142</v>
      </c>
      <c r="O229" s="65">
        <f t="shared" si="199"/>
        <v>5.3002407727551173E-2</v>
      </c>
      <c r="P229" s="7">
        <f t="shared" si="189"/>
        <v>3312.5278666027871</v>
      </c>
      <c r="Q229" s="65">
        <f t="shared" si="190"/>
        <v>8.2500000000000004E-2</v>
      </c>
      <c r="R229" s="7">
        <f t="shared" si="200"/>
        <v>244505.90973771043</v>
      </c>
      <c r="S229" s="7">
        <f t="shared" si="221"/>
        <v>974204.78548653354</v>
      </c>
      <c r="T229" s="7">
        <f t="shared" si="191"/>
        <v>479694.09026228957</v>
      </c>
      <c r="U229" s="7">
        <f t="shared" si="192"/>
        <v>1218710.6952242439</v>
      </c>
      <c r="W229">
        <v>224</v>
      </c>
      <c r="X229" s="160">
        <v>51653</v>
      </c>
      <c r="Y229" s="7">
        <f t="shared" si="222"/>
        <v>476338.03846369759</v>
      </c>
      <c r="Z229" s="7">
        <f t="shared" si="223"/>
        <v>5313.9230440344518</v>
      </c>
      <c r="AA229" s="7">
        <f t="shared" si="224"/>
        <v>2138.3361209431341</v>
      </c>
      <c r="AB229" s="65">
        <f t="shared" si="201"/>
        <v>5.3869377163489315E-2</v>
      </c>
      <c r="AC229" s="7">
        <f t="shared" si="202"/>
        <v>3175.5869230913177</v>
      </c>
      <c r="AD229" s="65">
        <f t="shared" si="203"/>
        <v>0.08</v>
      </c>
      <c r="AE229" s="7">
        <f t="shared" si="225"/>
        <v>250000.29765724516</v>
      </c>
      <c r="AF229" s="7">
        <f t="shared" si="226"/>
        <v>940318.46420647262</v>
      </c>
      <c r="AG229" s="7">
        <f t="shared" si="204"/>
        <v>474199.70234275446</v>
      </c>
      <c r="AH229" s="7">
        <f t="shared" si="193"/>
        <v>1190318.7618637178</v>
      </c>
      <c r="AJ229">
        <v>224</v>
      </c>
      <c r="AK229" s="160">
        <v>51653</v>
      </c>
      <c r="AL229" s="7">
        <f t="shared" si="227"/>
        <v>470778.16418311663</v>
      </c>
      <c r="AM229" s="7">
        <f t="shared" si="228"/>
        <v>5188.2574823386012</v>
      </c>
      <c r="AN229" s="7">
        <f t="shared" si="229"/>
        <v>2147.8151719893062</v>
      </c>
      <c r="AO229" s="65">
        <f t="shared" si="205"/>
        <v>5.4747190980265079E-2</v>
      </c>
      <c r="AP229" s="7">
        <f t="shared" si="206"/>
        <v>3040.442310349295</v>
      </c>
      <c r="AQ229" s="65">
        <f t="shared" si="207"/>
        <v>7.7499999999999999E-2</v>
      </c>
      <c r="AR229" s="7">
        <f t="shared" si="230"/>
        <v>255569.65098887312</v>
      </c>
      <c r="AS229" s="7">
        <f t="shared" si="231"/>
        <v>906600.02505497332</v>
      </c>
      <c r="AT229" s="7">
        <f t="shared" si="208"/>
        <v>468630.34901112731</v>
      </c>
      <c r="AU229" s="7">
        <f t="shared" si="194"/>
        <v>1162169.6760438464</v>
      </c>
      <c r="AW229">
        <v>224</v>
      </c>
      <c r="AX229" s="160">
        <v>51653</v>
      </c>
      <c r="AY229" s="7">
        <f t="shared" si="232"/>
        <v>465144.22455406474</v>
      </c>
      <c r="AZ229" s="7">
        <f t="shared" si="233"/>
        <v>5063.7114709392154</v>
      </c>
      <c r="BA229" s="7">
        <f t="shared" si="234"/>
        <v>2156.5600674763109</v>
      </c>
      <c r="BB229" s="65">
        <f t="shared" si="209"/>
        <v>5.5635906980304316E-2</v>
      </c>
      <c r="BC229" s="7">
        <f t="shared" si="210"/>
        <v>2907.1514034629045</v>
      </c>
      <c r="BD229" s="65">
        <f t="shared" si="211"/>
        <v>7.4999999999999997E-2</v>
      </c>
      <c r="BE229" s="7">
        <f t="shared" si="235"/>
        <v>261212.33551341205</v>
      </c>
      <c r="BF229" s="7">
        <f t="shared" si="236"/>
        <v>873059.0339769721</v>
      </c>
      <c r="BG229" s="7">
        <f t="shared" si="212"/>
        <v>462987.66448658844</v>
      </c>
      <c r="BH229" s="7">
        <f t="shared" si="195"/>
        <v>1134271.3694903841</v>
      </c>
      <c r="BJ229">
        <v>224</v>
      </c>
      <c r="BK229" s="160">
        <v>51653</v>
      </c>
      <c r="BL229" s="7">
        <f t="shared" si="237"/>
        <v>459437.98375023837</v>
      </c>
      <c r="BM229" s="7">
        <f t="shared" si="238"/>
        <v>4940.32062016694</v>
      </c>
      <c r="BN229" s="7">
        <f t="shared" si="239"/>
        <v>2164.5494683425832</v>
      </c>
      <c r="BO229" s="65">
        <f t="shared" si="213"/>
        <v>5.6535581599259796E-2</v>
      </c>
      <c r="BP229" s="7">
        <f t="shared" si="214"/>
        <v>2775.7711518243568</v>
      </c>
      <c r="BQ229" s="65">
        <f t="shared" si="215"/>
        <v>7.2499999999999995E-2</v>
      </c>
      <c r="BR229" s="7">
        <f t="shared" si="240"/>
        <v>266926.56571810425</v>
      </c>
      <c r="BS229" s="7">
        <f t="shared" si="241"/>
        <v>839705.25319928979</v>
      </c>
      <c r="BT229" s="7">
        <f t="shared" si="216"/>
        <v>457273.43428189581</v>
      </c>
      <c r="BU229" s="7">
        <f t="shared" si="196"/>
        <v>1106631.8189173942</v>
      </c>
      <c r="BW229">
        <v>224</v>
      </c>
      <c r="BX229" s="160">
        <v>51653</v>
      </c>
      <c r="BY229" s="7">
        <f t="shared" si="242"/>
        <v>453661.35938980815</v>
      </c>
      <c r="BZ229" s="7">
        <f t="shared" si="243"/>
        <v>4818.1206700876401</v>
      </c>
      <c r="CA229" s="7">
        <f t="shared" si="244"/>
        <v>2171.762740313759</v>
      </c>
      <c r="CB229" s="65">
        <f t="shared" si="217"/>
        <v>5.7446269875879113E-2</v>
      </c>
      <c r="CC229" s="7">
        <f t="shared" si="218"/>
        <v>2646.3579297738811</v>
      </c>
      <c r="CD229" s="65">
        <f t="shared" si="245"/>
        <v>7.0000000000000007E-2</v>
      </c>
      <c r="CE229" s="7">
        <f t="shared" si="246"/>
        <v>272710.40335050627</v>
      </c>
      <c r="CF229" s="7">
        <f t="shared" si="247"/>
        <v>806548.62674912461</v>
      </c>
      <c r="CG229" s="7">
        <f t="shared" si="219"/>
        <v>451489.59664949437</v>
      </c>
      <c r="CH229" s="7">
        <f t="shared" si="197"/>
        <v>1079259.0300996308</v>
      </c>
    </row>
    <row r="230" spans="10:86" x14ac:dyDescent="0.3">
      <c r="J230">
        <v>225</v>
      </c>
      <c r="K230" s="160">
        <v>51683</v>
      </c>
      <c r="L230" s="7">
        <f t="shared" si="220"/>
        <v>479694.09026228957</v>
      </c>
      <c r="M230" s="7">
        <f t="shared" si="198"/>
        <v>5440.6727465368012</v>
      </c>
      <c r="N230" s="7">
        <f t="shared" si="188"/>
        <v>2142.7758759835606</v>
      </c>
      <c r="O230" s="65">
        <f t="shared" si="199"/>
        <v>5.360355908854969E-2</v>
      </c>
      <c r="P230" s="7">
        <f t="shared" si="189"/>
        <v>3297.8968705532407</v>
      </c>
      <c r="Q230" s="65">
        <f t="shared" si="190"/>
        <v>8.2500000000000004E-2</v>
      </c>
      <c r="R230" s="7">
        <f t="shared" si="200"/>
        <v>246648.68561369399</v>
      </c>
      <c r="S230" s="7">
        <f t="shared" si="221"/>
        <v>977502.6823570868</v>
      </c>
      <c r="T230" s="7">
        <f t="shared" si="191"/>
        <v>477551.31438630598</v>
      </c>
      <c r="U230" s="7">
        <f t="shared" si="192"/>
        <v>1224151.3679707807</v>
      </c>
      <c r="W230">
        <v>225</v>
      </c>
      <c r="X230" s="160">
        <v>51683</v>
      </c>
      <c r="Y230" s="7">
        <f t="shared" si="222"/>
        <v>474199.70234275446</v>
      </c>
      <c r="Z230" s="7">
        <f t="shared" si="223"/>
        <v>5313.9230440344518</v>
      </c>
      <c r="AA230" s="7">
        <f t="shared" si="224"/>
        <v>2152.591695082755</v>
      </c>
      <c r="AB230" s="65">
        <f t="shared" si="201"/>
        <v>5.4473042082009114E-2</v>
      </c>
      <c r="AC230" s="7">
        <f t="shared" si="202"/>
        <v>3161.3313489516968</v>
      </c>
      <c r="AD230" s="65">
        <f t="shared" si="203"/>
        <v>0.08</v>
      </c>
      <c r="AE230" s="7">
        <f t="shared" si="225"/>
        <v>252152.88935232791</v>
      </c>
      <c r="AF230" s="7">
        <f t="shared" si="226"/>
        <v>943479.79555542429</v>
      </c>
      <c r="AG230" s="7">
        <f t="shared" si="204"/>
        <v>472047.11064767168</v>
      </c>
      <c r="AH230" s="7">
        <f t="shared" si="193"/>
        <v>1195632.6849077521</v>
      </c>
      <c r="AJ230">
        <v>225</v>
      </c>
      <c r="AK230" s="160">
        <v>51683</v>
      </c>
      <c r="AL230" s="7">
        <f t="shared" si="227"/>
        <v>468630.34901112731</v>
      </c>
      <c r="AM230" s="7">
        <f t="shared" si="228"/>
        <v>5188.2574823386012</v>
      </c>
      <c r="AN230" s="7">
        <f t="shared" si="229"/>
        <v>2161.6864783084038</v>
      </c>
      <c r="AO230" s="65">
        <f t="shared" si="205"/>
        <v>5.5353303076589498E-2</v>
      </c>
      <c r="AP230" s="7">
        <f t="shared" si="206"/>
        <v>3026.5710040301974</v>
      </c>
      <c r="AQ230" s="65">
        <f t="shared" si="207"/>
        <v>7.7499999999999999E-2</v>
      </c>
      <c r="AR230" s="7">
        <f t="shared" si="230"/>
        <v>257731.33746718153</v>
      </c>
      <c r="AS230" s="7">
        <f t="shared" si="231"/>
        <v>909626.5960590035</v>
      </c>
      <c r="AT230" s="7">
        <f t="shared" si="208"/>
        <v>466468.66253281891</v>
      </c>
      <c r="AU230" s="7">
        <f t="shared" si="194"/>
        <v>1167357.9335261851</v>
      </c>
      <c r="AW230">
        <v>225</v>
      </c>
      <c r="AX230" s="160">
        <v>51683</v>
      </c>
      <c r="AY230" s="7">
        <f t="shared" si="232"/>
        <v>462987.66448658844</v>
      </c>
      <c r="AZ230" s="7">
        <f t="shared" si="233"/>
        <v>5063.7114709392154</v>
      </c>
      <c r="BA230" s="7">
        <f t="shared" si="234"/>
        <v>2170.0385678980379</v>
      </c>
      <c r="BB230" s="65">
        <f t="shared" si="209"/>
        <v>5.6244398743653307E-2</v>
      </c>
      <c r="BC230" s="7">
        <f t="shared" si="210"/>
        <v>2893.6729030411775</v>
      </c>
      <c r="BD230" s="65">
        <f t="shared" si="211"/>
        <v>7.4999999999999997E-2</v>
      </c>
      <c r="BE230" s="7">
        <f t="shared" si="235"/>
        <v>263382.37408131006</v>
      </c>
      <c r="BF230" s="7">
        <f t="shared" si="236"/>
        <v>875952.70688001323</v>
      </c>
      <c r="BG230" s="7">
        <f t="shared" si="212"/>
        <v>460817.62591869041</v>
      </c>
      <c r="BH230" s="7">
        <f t="shared" si="195"/>
        <v>1139335.0809613233</v>
      </c>
      <c r="BJ230">
        <v>225</v>
      </c>
      <c r="BK230" s="160">
        <v>51683</v>
      </c>
      <c r="BL230" s="7">
        <f t="shared" si="237"/>
        <v>457273.43428189581</v>
      </c>
      <c r="BM230" s="7">
        <f t="shared" si="238"/>
        <v>4940.32062016694</v>
      </c>
      <c r="BN230" s="7">
        <f t="shared" si="239"/>
        <v>2177.6269547138195</v>
      </c>
      <c r="BO230" s="65">
        <f t="shared" si="213"/>
        <v>5.7146384411337806E-2</v>
      </c>
      <c r="BP230" s="7">
        <f t="shared" si="214"/>
        <v>2762.6936654531205</v>
      </c>
      <c r="BQ230" s="65">
        <f t="shared" si="215"/>
        <v>7.2499999999999995E-2</v>
      </c>
      <c r="BR230" s="7">
        <f t="shared" si="240"/>
        <v>269104.19267281808</v>
      </c>
      <c r="BS230" s="7">
        <f t="shared" si="241"/>
        <v>842467.9468647429</v>
      </c>
      <c r="BT230" s="7">
        <f t="shared" si="216"/>
        <v>455095.80732718197</v>
      </c>
      <c r="BU230" s="7">
        <f t="shared" si="196"/>
        <v>1111572.139537561</v>
      </c>
      <c r="BW230">
        <v>225</v>
      </c>
      <c r="BX230" s="160">
        <v>51683</v>
      </c>
      <c r="BY230" s="7">
        <f t="shared" si="242"/>
        <v>451489.59664949437</v>
      </c>
      <c r="BZ230" s="7">
        <f t="shared" si="243"/>
        <v>4818.1206700876401</v>
      </c>
      <c r="CA230" s="7">
        <f t="shared" si="244"/>
        <v>2184.4313562989228</v>
      </c>
      <c r="CB230" s="65">
        <f t="shared" si="217"/>
        <v>5.8059314035395569E-2</v>
      </c>
      <c r="CC230" s="7">
        <f t="shared" si="218"/>
        <v>2633.6893137887173</v>
      </c>
      <c r="CD230" s="65">
        <f t="shared" si="245"/>
        <v>7.0000000000000007E-2</v>
      </c>
      <c r="CE230" s="7">
        <f t="shared" si="246"/>
        <v>274894.83470680518</v>
      </c>
      <c r="CF230" s="7">
        <f t="shared" si="247"/>
        <v>809182.31606291328</v>
      </c>
      <c r="CG230" s="7">
        <f t="shared" si="219"/>
        <v>449305.16529319546</v>
      </c>
      <c r="CH230" s="7">
        <f t="shared" si="197"/>
        <v>1084077.1507697185</v>
      </c>
    </row>
    <row r="231" spans="10:86" x14ac:dyDescent="0.3">
      <c r="J231">
        <v>226</v>
      </c>
      <c r="K231" s="160">
        <v>51714</v>
      </c>
      <c r="L231" s="7">
        <f t="shared" si="220"/>
        <v>477551.31438630598</v>
      </c>
      <c r="M231" s="7">
        <f t="shared" si="198"/>
        <v>5440.6727465368012</v>
      </c>
      <c r="N231" s="7">
        <f t="shared" si="188"/>
        <v>2157.5074601309475</v>
      </c>
      <c r="O231" s="65">
        <f t="shared" si="199"/>
        <v>5.4214256649764092E-2</v>
      </c>
      <c r="P231" s="7">
        <f t="shared" si="189"/>
        <v>3283.1652864058537</v>
      </c>
      <c r="Q231" s="65">
        <f t="shared" si="190"/>
        <v>8.2500000000000004E-2</v>
      </c>
      <c r="R231" s="7">
        <f t="shared" si="200"/>
        <v>248806.19307382495</v>
      </c>
      <c r="S231" s="7">
        <f t="shared" si="221"/>
        <v>980785.84764349263</v>
      </c>
      <c r="T231" s="7">
        <f t="shared" si="191"/>
        <v>475393.80692617502</v>
      </c>
      <c r="U231" s="7">
        <f t="shared" si="192"/>
        <v>1229592.0407173175</v>
      </c>
      <c r="W231">
        <v>226</v>
      </c>
      <c r="X231" s="160">
        <v>51714</v>
      </c>
      <c r="Y231" s="7">
        <f t="shared" si="222"/>
        <v>472047.11064767168</v>
      </c>
      <c r="Z231" s="7">
        <f t="shared" si="223"/>
        <v>5313.9230440344518</v>
      </c>
      <c r="AA231" s="7">
        <f t="shared" si="224"/>
        <v>2166.9423063833069</v>
      </c>
      <c r="AB231" s="65">
        <f t="shared" si="201"/>
        <v>5.5086255354729059E-2</v>
      </c>
      <c r="AC231" s="7">
        <f t="shared" si="202"/>
        <v>3146.9807376511449</v>
      </c>
      <c r="AD231" s="65">
        <f t="shared" si="203"/>
        <v>0.08</v>
      </c>
      <c r="AE231" s="7">
        <f t="shared" si="225"/>
        <v>254319.83165871122</v>
      </c>
      <c r="AF231" s="7">
        <f t="shared" si="226"/>
        <v>946626.77629307541</v>
      </c>
      <c r="AG231" s="7">
        <f t="shared" si="204"/>
        <v>469880.1683412884</v>
      </c>
      <c r="AH231" s="7">
        <f t="shared" si="193"/>
        <v>1200946.6079517866</v>
      </c>
      <c r="AJ231">
        <v>226</v>
      </c>
      <c r="AK231" s="160">
        <v>51714</v>
      </c>
      <c r="AL231" s="7">
        <f t="shared" si="227"/>
        <v>466468.66253281891</v>
      </c>
      <c r="AM231" s="7">
        <f t="shared" si="228"/>
        <v>5188.2574823386012</v>
      </c>
      <c r="AN231" s="7">
        <f t="shared" si="229"/>
        <v>2175.6473701474793</v>
      </c>
      <c r="AO231" s="65">
        <f t="shared" si="205"/>
        <v>5.5968965417763528E-2</v>
      </c>
      <c r="AP231" s="7">
        <f t="shared" si="206"/>
        <v>3012.610112191122</v>
      </c>
      <c r="AQ231" s="65">
        <f t="shared" si="207"/>
        <v>7.7499999999999999E-2</v>
      </c>
      <c r="AR231" s="7">
        <f t="shared" si="230"/>
        <v>259906.98483732902</v>
      </c>
      <c r="AS231" s="7">
        <f t="shared" si="231"/>
        <v>912639.20617119467</v>
      </c>
      <c r="AT231" s="7">
        <f t="shared" si="208"/>
        <v>464293.01516267145</v>
      </c>
      <c r="AU231" s="7">
        <f t="shared" si="194"/>
        <v>1172546.1910085236</v>
      </c>
      <c r="AW231">
        <v>226</v>
      </c>
      <c r="AX231" s="160">
        <v>51714</v>
      </c>
      <c r="AY231" s="7">
        <f t="shared" si="232"/>
        <v>460817.62591869041</v>
      </c>
      <c r="AZ231" s="7">
        <f t="shared" si="233"/>
        <v>5063.7114709392154</v>
      </c>
      <c r="BA231" s="7">
        <f t="shared" si="234"/>
        <v>2183.6013089474004</v>
      </c>
      <c r="BB231" s="65">
        <f t="shared" si="209"/>
        <v>5.6862442392757492E-2</v>
      </c>
      <c r="BC231" s="7">
        <f t="shared" si="210"/>
        <v>2880.1101619918149</v>
      </c>
      <c r="BD231" s="65">
        <f t="shared" si="211"/>
        <v>7.4999999999999997E-2</v>
      </c>
      <c r="BE231" s="7">
        <f t="shared" si="235"/>
        <v>265565.97539025749</v>
      </c>
      <c r="BF231" s="7">
        <f t="shared" si="236"/>
        <v>878832.81704200502</v>
      </c>
      <c r="BG231" s="7">
        <f t="shared" si="212"/>
        <v>458634.02460974298</v>
      </c>
      <c r="BH231" s="7">
        <f t="shared" si="195"/>
        <v>1144398.7924322626</v>
      </c>
      <c r="BJ231">
        <v>226</v>
      </c>
      <c r="BK231" s="160">
        <v>51714</v>
      </c>
      <c r="BL231" s="7">
        <f t="shared" si="237"/>
        <v>455095.80732718197</v>
      </c>
      <c r="BM231" s="7">
        <f t="shared" si="238"/>
        <v>4940.32062016694</v>
      </c>
      <c r="BN231" s="7">
        <f t="shared" si="239"/>
        <v>2190.7834508985488</v>
      </c>
      <c r="BO231" s="65">
        <f t="shared" si="213"/>
        <v>5.776674051378889E-2</v>
      </c>
      <c r="BP231" s="7">
        <f t="shared" si="214"/>
        <v>2749.5371692683912</v>
      </c>
      <c r="BQ231" s="65">
        <f t="shared" si="215"/>
        <v>7.2499999999999995E-2</v>
      </c>
      <c r="BR231" s="7">
        <f t="shared" si="240"/>
        <v>271294.97612371662</v>
      </c>
      <c r="BS231" s="7">
        <f t="shared" si="241"/>
        <v>845217.48403401126</v>
      </c>
      <c r="BT231" s="7">
        <f t="shared" si="216"/>
        <v>452905.02387628343</v>
      </c>
      <c r="BU231" s="7">
        <f t="shared" si="196"/>
        <v>1116512.4601577278</v>
      </c>
      <c r="BW231">
        <v>226</v>
      </c>
      <c r="BX231" s="160">
        <v>51714</v>
      </c>
      <c r="BY231" s="7">
        <f t="shared" si="242"/>
        <v>449305.16529319546</v>
      </c>
      <c r="BZ231" s="7">
        <f t="shared" si="243"/>
        <v>4818.1206700876401</v>
      </c>
      <c r="CA231" s="7">
        <f t="shared" si="244"/>
        <v>2197.1738725439996</v>
      </c>
      <c r="CB231" s="65">
        <f t="shared" si="217"/>
        <v>5.8681912666912528E-2</v>
      </c>
      <c r="CC231" s="7">
        <f t="shared" si="218"/>
        <v>2620.9467975436405</v>
      </c>
      <c r="CD231" s="65">
        <f t="shared" si="245"/>
        <v>7.0000000000000007E-2</v>
      </c>
      <c r="CE231" s="7">
        <f t="shared" si="246"/>
        <v>277092.0085793492</v>
      </c>
      <c r="CF231" s="7">
        <f t="shared" si="247"/>
        <v>811803.26286045695</v>
      </c>
      <c r="CG231" s="7">
        <f t="shared" si="219"/>
        <v>447107.99142065144</v>
      </c>
      <c r="CH231" s="7">
        <f t="shared" si="197"/>
        <v>1088895.2714398061</v>
      </c>
    </row>
    <row r="232" spans="10:86" x14ac:dyDescent="0.3">
      <c r="J232">
        <v>227</v>
      </c>
      <c r="K232" s="160">
        <v>51745</v>
      </c>
      <c r="L232" s="7">
        <f t="shared" si="220"/>
        <v>475393.80692617502</v>
      </c>
      <c r="M232" s="7">
        <f t="shared" si="198"/>
        <v>5440.6727465368012</v>
      </c>
      <c r="N232" s="7">
        <f t="shared" si="188"/>
        <v>2172.3403239193481</v>
      </c>
      <c r="O232" s="65">
        <f t="shared" si="199"/>
        <v>5.4834714939987324E-2</v>
      </c>
      <c r="P232" s="7">
        <f t="shared" si="189"/>
        <v>3268.3324226174532</v>
      </c>
      <c r="Q232" s="65">
        <f t="shared" si="190"/>
        <v>8.2500000000000004E-2</v>
      </c>
      <c r="R232" s="7">
        <f t="shared" si="200"/>
        <v>250978.53339774429</v>
      </c>
      <c r="S232" s="7">
        <f t="shared" si="221"/>
        <v>984054.1800661101</v>
      </c>
      <c r="T232" s="7">
        <f t="shared" si="191"/>
        <v>473221.46660225565</v>
      </c>
      <c r="U232" s="7">
        <f t="shared" si="192"/>
        <v>1235032.7134638545</v>
      </c>
      <c r="W232">
        <v>227</v>
      </c>
      <c r="X232" s="160">
        <v>51745</v>
      </c>
      <c r="Y232" s="7">
        <f t="shared" si="222"/>
        <v>469880.1683412884</v>
      </c>
      <c r="Z232" s="7">
        <f t="shared" si="223"/>
        <v>5313.9230440344518</v>
      </c>
      <c r="AA232" s="7">
        <f t="shared" si="224"/>
        <v>2181.3885884258621</v>
      </c>
      <c r="AB232" s="65">
        <f t="shared" si="201"/>
        <v>5.5709231469623186E-2</v>
      </c>
      <c r="AC232" s="7">
        <f t="shared" si="202"/>
        <v>3132.5344556085897</v>
      </c>
      <c r="AD232" s="65">
        <f t="shared" si="203"/>
        <v>0.08</v>
      </c>
      <c r="AE232" s="7">
        <f t="shared" si="225"/>
        <v>256501.22024713707</v>
      </c>
      <c r="AF232" s="7">
        <f t="shared" si="226"/>
        <v>949759.31074868399</v>
      </c>
      <c r="AG232" s="7">
        <f t="shared" si="204"/>
        <v>467698.77975286252</v>
      </c>
      <c r="AH232" s="7">
        <f t="shared" si="193"/>
        <v>1206260.5309958211</v>
      </c>
      <c r="AJ232">
        <v>227</v>
      </c>
      <c r="AK232" s="160">
        <v>51745</v>
      </c>
      <c r="AL232" s="7">
        <f t="shared" si="227"/>
        <v>464293.01516267145</v>
      </c>
      <c r="AM232" s="7">
        <f t="shared" si="228"/>
        <v>5188.2574823386012</v>
      </c>
      <c r="AN232" s="7">
        <f t="shared" si="229"/>
        <v>2189.6984260796817</v>
      </c>
      <c r="AO232" s="65">
        <f t="shared" si="205"/>
        <v>5.6594392452253214E-2</v>
      </c>
      <c r="AP232" s="7">
        <f t="shared" si="206"/>
        <v>2998.5590562589196</v>
      </c>
      <c r="AQ232" s="65">
        <f t="shared" si="207"/>
        <v>7.7499999999999986E-2</v>
      </c>
      <c r="AR232" s="7">
        <f t="shared" si="230"/>
        <v>262096.68326340869</v>
      </c>
      <c r="AS232" s="7">
        <f t="shared" si="231"/>
        <v>915637.76522745355</v>
      </c>
      <c r="AT232" s="7">
        <f t="shared" si="208"/>
        <v>462103.31673659175</v>
      </c>
      <c r="AU232" s="7">
        <f t="shared" si="194"/>
        <v>1177734.4484908623</v>
      </c>
      <c r="AW232">
        <v>227</v>
      </c>
      <c r="AX232" s="160">
        <v>51745</v>
      </c>
      <c r="AY232" s="7">
        <f t="shared" si="232"/>
        <v>458634.02460974298</v>
      </c>
      <c r="AZ232" s="7">
        <f t="shared" si="233"/>
        <v>5063.7114709392154</v>
      </c>
      <c r="BA232" s="7">
        <f t="shared" si="234"/>
        <v>2197.2488171283221</v>
      </c>
      <c r="BB232" s="65">
        <f t="shared" si="209"/>
        <v>5.7490252337854438E-2</v>
      </c>
      <c r="BC232" s="7">
        <f t="shared" si="210"/>
        <v>2866.4626538108932</v>
      </c>
      <c r="BD232" s="65">
        <f t="shared" si="211"/>
        <v>7.4999999999999997E-2</v>
      </c>
      <c r="BE232" s="7">
        <f t="shared" si="235"/>
        <v>267763.22420738579</v>
      </c>
      <c r="BF232" s="7">
        <f t="shared" si="236"/>
        <v>881699.27969581587</v>
      </c>
      <c r="BG232" s="7">
        <f t="shared" si="212"/>
        <v>456436.77579261467</v>
      </c>
      <c r="BH232" s="7">
        <f t="shared" si="195"/>
        <v>1149462.5039032018</v>
      </c>
      <c r="BJ232">
        <v>227</v>
      </c>
      <c r="BK232" s="160">
        <v>51745</v>
      </c>
      <c r="BL232" s="7">
        <f t="shared" si="237"/>
        <v>452905.02387628343</v>
      </c>
      <c r="BM232" s="7">
        <f t="shared" si="238"/>
        <v>4940.32062016694</v>
      </c>
      <c r="BN232" s="7">
        <f t="shared" si="239"/>
        <v>2204.0194342477275</v>
      </c>
      <c r="BO232" s="65">
        <f t="shared" si="213"/>
        <v>5.8396864279865859E-2</v>
      </c>
      <c r="BP232" s="7">
        <f t="shared" si="214"/>
        <v>2736.3011859192125</v>
      </c>
      <c r="BQ232" s="65">
        <f t="shared" si="215"/>
        <v>7.2499999999999995E-2</v>
      </c>
      <c r="BR232" s="7">
        <f t="shared" si="240"/>
        <v>273498.99555796437</v>
      </c>
      <c r="BS232" s="7">
        <f t="shared" si="241"/>
        <v>847953.78521993046</v>
      </c>
      <c r="BT232" s="7">
        <f t="shared" si="216"/>
        <v>450701.00444203569</v>
      </c>
      <c r="BU232" s="7">
        <f t="shared" si="196"/>
        <v>1121452.7807778949</v>
      </c>
      <c r="BW232">
        <v>227</v>
      </c>
      <c r="BX232" s="160">
        <v>51745</v>
      </c>
      <c r="BY232" s="7">
        <f t="shared" si="242"/>
        <v>447107.99142065144</v>
      </c>
      <c r="BZ232" s="7">
        <f t="shared" si="243"/>
        <v>4818.1206700876401</v>
      </c>
      <c r="CA232" s="7">
        <f t="shared" si="244"/>
        <v>2209.9907201338401</v>
      </c>
      <c r="CB232" s="65">
        <f t="shared" si="217"/>
        <v>5.9314280107902267E-2</v>
      </c>
      <c r="CC232" s="7">
        <f t="shared" si="218"/>
        <v>2608.1299499538</v>
      </c>
      <c r="CD232" s="65">
        <f t="shared" si="245"/>
        <v>6.9999999999999993E-2</v>
      </c>
      <c r="CE232" s="7">
        <f t="shared" si="246"/>
        <v>279301.99929948302</v>
      </c>
      <c r="CF232" s="7">
        <f t="shared" si="247"/>
        <v>814411.3928104107</v>
      </c>
      <c r="CG232" s="7">
        <f t="shared" si="219"/>
        <v>444898.00070051762</v>
      </c>
      <c r="CH232" s="7">
        <f t="shared" si="197"/>
        <v>1093713.3921098937</v>
      </c>
    </row>
    <row r="233" spans="10:86" x14ac:dyDescent="0.3">
      <c r="J233">
        <v>228</v>
      </c>
      <c r="K233" s="160">
        <v>51775</v>
      </c>
      <c r="L233" s="7">
        <f t="shared" si="220"/>
        <v>473221.46660225565</v>
      </c>
      <c r="M233" s="7">
        <f t="shared" si="198"/>
        <v>5440.6727465368012</v>
      </c>
      <c r="N233" s="7">
        <f t="shared" si="188"/>
        <v>2187.2751636462935</v>
      </c>
      <c r="O233" s="65">
        <f t="shared" si="199"/>
        <v>5.5465154935197554E-2</v>
      </c>
      <c r="P233" s="7">
        <f t="shared" si="189"/>
        <v>3253.3975828905077</v>
      </c>
      <c r="Q233" s="65">
        <f t="shared" si="190"/>
        <v>8.2500000000000004E-2</v>
      </c>
      <c r="R233" s="7">
        <f t="shared" si="200"/>
        <v>253165.80856139059</v>
      </c>
      <c r="S233" s="7">
        <f t="shared" si="221"/>
        <v>987307.57764900057</v>
      </c>
      <c r="T233" s="7">
        <f t="shared" si="191"/>
        <v>471034.19143860933</v>
      </c>
      <c r="U233" s="7">
        <f t="shared" si="192"/>
        <v>1240473.3862103911</v>
      </c>
      <c r="W233">
        <v>228</v>
      </c>
      <c r="X233" s="160">
        <v>51775</v>
      </c>
      <c r="Y233" s="7">
        <f t="shared" si="222"/>
        <v>467698.77975286252</v>
      </c>
      <c r="Z233" s="7">
        <f t="shared" si="223"/>
        <v>5313.9230440344518</v>
      </c>
      <c r="AA233" s="7">
        <f t="shared" si="224"/>
        <v>2195.9311790153679</v>
      </c>
      <c r="AB233" s="65">
        <f t="shared" si="201"/>
        <v>5.6342191361090747E-2</v>
      </c>
      <c r="AC233" s="7">
        <f t="shared" si="202"/>
        <v>3117.9918650190839</v>
      </c>
      <c r="AD233" s="65">
        <f t="shared" si="203"/>
        <v>0.08</v>
      </c>
      <c r="AE233" s="7">
        <f t="shared" si="225"/>
        <v>258697.15142615244</v>
      </c>
      <c r="AF233" s="7">
        <f t="shared" si="226"/>
        <v>952877.30261370307</v>
      </c>
      <c r="AG233" s="7">
        <f t="shared" si="204"/>
        <v>465502.84857384715</v>
      </c>
      <c r="AH233" s="7">
        <f t="shared" si="193"/>
        <v>1211574.4540398554</v>
      </c>
      <c r="AJ233">
        <v>228</v>
      </c>
      <c r="AK233" s="160">
        <v>51775</v>
      </c>
      <c r="AL233" s="7">
        <f t="shared" si="227"/>
        <v>462103.31673659175</v>
      </c>
      <c r="AM233" s="7">
        <f t="shared" si="228"/>
        <v>5188.2574823386012</v>
      </c>
      <c r="AN233" s="7">
        <f t="shared" si="229"/>
        <v>2203.8402284147796</v>
      </c>
      <c r="AO233" s="65">
        <f t="shared" si="205"/>
        <v>5.7229805074201959E-2</v>
      </c>
      <c r="AP233" s="7">
        <f t="shared" si="206"/>
        <v>2984.4172539238216</v>
      </c>
      <c r="AQ233" s="65">
        <f t="shared" si="207"/>
        <v>7.7499999999999999E-2</v>
      </c>
      <c r="AR233" s="7">
        <f t="shared" si="230"/>
        <v>264300.52349182346</v>
      </c>
      <c r="AS233" s="7">
        <f t="shared" si="231"/>
        <v>918622.18248137739</v>
      </c>
      <c r="AT233" s="7">
        <f t="shared" si="208"/>
        <v>459899.47650817694</v>
      </c>
      <c r="AU233" s="7">
        <f t="shared" si="194"/>
        <v>1182922.705973201</v>
      </c>
      <c r="AW233">
        <v>228</v>
      </c>
      <c r="AX233" s="160">
        <v>51775</v>
      </c>
      <c r="AY233" s="7">
        <f t="shared" si="232"/>
        <v>456436.77579261467</v>
      </c>
      <c r="AZ233" s="7">
        <f t="shared" si="233"/>
        <v>5063.7114709392154</v>
      </c>
      <c r="BA233" s="7">
        <f t="shared" si="234"/>
        <v>2210.9816222353738</v>
      </c>
      <c r="BB233" s="65">
        <f t="shared" si="209"/>
        <v>5.8128049434122267E-2</v>
      </c>
      <c r="BC233" s="7">
        <f t="shared" si="210"/>
        <v>2852.7298487038415</v>
      </c>
      <c r="BD233" s="65">
        <f t="shared" si="211"/>
        <v>7.4999999999999997E-2</v>
      </c>
      <c r="BE233" s="7">
        <f t="shared" si="235"/>
        <v>269974.20582962118</v>
      </c>
      <c r="BF233" s="7">
        <f t="shared" si="236"/>
        <v>884552.00954451971</v>
      </c>
      <c r="BG233" s="7">
        <f t="shared" si="212"/>
        <v>454225.79417037929</v>
      </c>
      <c r="BH233" s="7">
        <f t="shared" si="195"/>
        <v>1154526.215374141</v>
      </c>
      <c r="BJ233">
        <v>228</v>
      </c>
      <c r="BK233" s="160">
        <v>51775</v>
      </c>
      <c r="BL233" s="7">
        <f t="shared" si="237"/>
        <v>450701.00444203569</v>
      </c>
      <c r="BM233" s="7">
        <f t="shared" si="238"/>
        <v>4940.32062016694</v>
      </c>
      <c r="BN233" s="7">
        <f t="shared" si="239"/>
        <v>2217.3353849963078</v>
      </c>
      <c r="BO233" s="65">
        <f t="shared" si="213"/>
        <v>5.9036976527035295E-2</v>
      </c>
      <c r="BP233" s="7">
        <f t="shared" si="214"/>
        <v>2722.9852351706322</v>
      </c>
      <c r="BQ233" s="65">
        <f t="shared" si="215"/>
        <v>7.2499999999999995E-2</v>
      </c>
      <c r="BR233" s="7">
        <f t="shared" si="240"/>
        <v>275716.33094296069</v>
      </c>
      <c r="BS233" s="7">
        <f t="shared" si="241"/>
        <v>850676.77045510104</v>
      </c>
      <c r="BT233" s="7">
        <f t="shared" si="216"/>
        <v>448483.66905703937</v>
      </c>
      <c r="BU233" s="7">
        <f t="shared" si="196"/>
        <v>1126393.1013980617</v>
      </c>
      <c r="BW233">
        <v>228</v>
      </c>
      <c r="BX233" s="160">
        <v>51775</v>
      </c>
      <c r="BY233" s="7">
        <f t="shared" si="242"/>
        <v>444898.00070051762</v>
      </c>
      <c r="BZ233" s="7">
        <f t="shared" si="243"/>
        <v>4818.1206700876401</v>
      </c>
      <c r="CA233" s="7">
        <f t="shared" si="244"/>
        <v>2222.882332667954</v>
      </c>
      <c r="CB233" s="65">
        <f t="shared" si="217"/>
        <v>5.9956637139332539E-2</v>
      </c>
      <c r="CC233" s="7">
        <f t="shared" si="218"/>
        <v>2595.2383374196861</v>
      </c>
      <c r="CD233" s="65">
        <f t="shared" si="245"/>
        <v>7.0000000000000007E-2</v>
      </c>
      <c r="CE233" s="7">
        <f t="shared" si="246"/>
        <v>281524.88163215097</v>
      </c>
      <c r="CF233" s="7">
        <f t="shared" si="247"/>
        <v>817006.6311478304</v>
      </c>
      <c r="CG233" s="7">
        <f t="shared" si="219"/>
        <v>442675.11836784967</v>
      </c>
      <c r="CH233" s="7">
        <f t="shared" si="197"/>
        <v>1098531.5127799814</v>
      </c>
    </row>
    <row r="234" spans="10:86" x14ac:dyDescent="0.3">
      <c r="J234">
        <v>229</v>
      </c>
      <c r="K234" s="160">
        <v>51806</v>
      </c>
      <c r="L234" s="7">
        <f t="shared" si="220"/>
        <v>471034.19143860933</v>
      </c>
      <c r="M234" s="7">
        <f t="shared" si="198"/>
        <v>5440.6727465368012</v>
      </c>
      <c r="N234" s="7">
        <f t="shared" si="188"/>
        <v>2202.3126803963619</v>
      </c>
      <c r="O234" s="65">
        <f t="shared" si="199"/>
        <v>5.6105804302745005E-2</v>
      </c>
      <c r="P234" s="7">
        <f t="shared" si="189"/>
        <v>3238.3600661404394</v>
      </c>
      <c r="Q234" s="65">
        <f t="shared" si="190"/>
        <v>8.2500000000000018E-2</v>
      </c>
      <c r="R234" s="7">
        <f t="shared" si="200"/>
        <v>255368.12124178695</v>
      </c>
      <c r="S234" s="7">
        <f t="shared" si="221"/>
        <v>990545.93771514099</v>
      </c>
      <c r="T234" s="7">
        <f t="shared" si="191"/>
        <v>468831.87875821296</v>
      </c>
      <c r="U234" s="7">
        <f t="shared" si="192"/>
        <v>1245914.0589569279</v>
      </c>
      <c r="W234">
        <v>229</v>
      </c>
      <c r="X234" s="160">
        <v>51806</v>
      </c>
      <c r="Y234" s="7">
        <f t="shared" si="222"/>
        <v>465502.84857384715</v>
      </c>
      <c r="Z234" s="7">
        <f t="shared" si="223"/>
        <v>5313.9230440344518</v>
      </c>
      <c r="AA234" s="7">
        <f t="shared" si="224"/>
        <v>2210.5707202088038</v>
      </c>
      <c r="AB234" s="65">
        <f t="shared" si="201"/>
        <v>5.698536265411798E-2</v>
      </c>
      <c r="AC234" s="7">
        <f t="shared" si="202"/>
        <v>3103.352323825648</v>
      </c>
      <c r="AD234" s="65">
        <f t="shared" si="203"/>
        <v>0.08</v>
      </c>
      <c r="AE234" s="7">
        <f t="shared" si="225"/>
        <v>260907.72214636125</v>
      </c>
      <c r="AF234" s="7">
        <f t="shared" si="226"/>
        <v>955980.65493752877</v>
      </c>
      <c r="AG234" s="7">
        <f t="shared" si="204"/>
        <v>463292.27785363834</v>
      </c>
      <c r="AH234" s="7">
        <f t="shared" si="193"/>
        <v>1216888.3770838901</v>
      </c>
      <c r="AJ234">
        <v>229</v>
      </c>
      <c r="AK234" s="160">
        <v>51806</v>
      </c>
      <c r="AL234" s="7">
        <f t="shared" si="227"/>
        <v>459899.47650817694</v>
      </c>
      <c r="AM234" s="7">
        <f t="shared" si="228"/>
        <v>5188.2574823386012</v>
      </c>
      <c r="AN234" s="7">
        <f t="shared" si="229"/>
        <v>2218.0733632232918</v>
      </c>
      <c r="AO234" s="65">
        <f t="shared" si="205"/>
        <v>5.7875430867567551E-2</v>
      </c>
      <c r="AP234" s="7">
        <f t="shared" si="206"/>
        <v>2970.1841191153094</v>
      </c>
      <c r="AQ234" s="65">
        <f t="shared" si="207"/>
        <v>7.7499999999999999E-2</v>
      </c>
      <c r="AR234" s="7">
        <f t="shared" si="230"/>
        <v>266518.59685504675</v>
      </c>
      <c r="AS234" s="7">
        <f t="shared" si="231"/>
        <v>921592.36660049274</v>
      </c>
      <c r="AT234" s="7">
        <f t="shared" si="208"/>
        <v>457681.40314495366</v>
      </c>
      <c r="AU234" s="7">
        <f t="shared" si="194"/>
        <v>1188110.9634555394</v>
      </c>
      <c r="AW234">
        <v>229</v>
      </c>
      <c r="AX234" s="160">
        <v>51806</v>
      </c>
      <c r="AY234" s="7">
        <f t="shared" si="232"/>
        <v>454225.79417037929</v>
      </c>
      <c r="AZ234" s="7">
        <f t="shared" si="233"/>
        <v>5063.7114709392154</v>
      </c>
      <c r="BA234" s="7">
        <f t="shared" si="234"/>
        <v>2224.8002573743452</v>
      </c>
      <c r="BB234" s="65">
        <f t="shared" si="209"/>
        <v>5.8776061225791862E-2</v>
      </c>
      <c r="BC234" s="7">
        <f t="shared" si="210"/>
        <v>2838.9112135648702</v>
      </c>
      <c r="BD234" s="65">
        <f t="shared" si="211"/>
        <v>7.4999999999999997E-2</v>
      </c>
      <c r="BE234" s="7">
        <f t="shared" si="235"/>
        <v>272199.00608699553</v>
      </c>
      <c r="BF234" s="7">
        <f t="shared" si="236"/>
        <v>887390.92075808463</v>
      </c>
      <c r="BG234" s="7">
        <f t="shared" si="212"/>
        <v>452000.99391300493</v>
      </c>
      <c r="BH234" s="7">
        <f t="shared" si="195"/>
        <v>1159589.9268450802</v>
      </c>
      <c r="BJ234">
        <v>229</v>
      </c>
      <c r="BK234" s="160">
        <v>51806</v>
      </c>
      <c r="BL234" s="7">
        <f t="shared" si="237"/>
        <v>448483.66905703937</v>
      </c>
      <c r="BM234" s="7">
        <f t="shared" si="238"/>
        <v>4940.32062016694</v>
      </c>
      <c r="BN234" s="7">
        <f t="shared" si="239"/>
        <v>2230.7317862806603</v>
      </c>
      <c r="BO234" s="65">
        <f t="shared" si="213"/>
        <v>5.9687304761064548E-2</v>
      </c>
      <c r="BP234" s="7">
        <f t="shared" si="214"/>
        <v>2709.5888338862796</v>
      </c>
      <c r="BQ234" s="65">
        <f t="shared" si="215"/>
        <v>7.2499999999999995E-2</v>
      </c>
      <c r="BR234" s="7">
        <f t="shared" si="240"/>
        <v>277947.06272924133</v>
      </c>
      <c r="BS234" s="7">
        <f t="shared" si="241"/>
        <v>853386.35928898735</v>
      </c>
      <c r="BT234" s="7">
        <f t="shared" si="216"/>
        <v>446252.93727075873</v>
      </c>
      <c r="BU234" s="7">
        <f t="shared" si="196"/>
        <v>1131333.4220182286</v>
      </c>
      <c r="BW234">
        <v>229</v>
      </c>
      <c r="BX234" s="160">
        <v>51806</v>
      </c>
      <c r="BY234" s="7">
        <f t="shared" si="242"/>
        <v>442675.11836784967</v>
      </c>
      <c r="BZ234" s="7">
        <f t="shared" si="243"/>
        <v>4818.1206700876401</v>
      </c>
      <c r="CA234" s="7">
        <f t="shared" si="244"/>
        <v>2235.8491462751836</v>
      </c>
      <c r="CB234" s="65">
        <f t="shared" si="217"/>
        <v>6.0609211229728809E-2</v>
      </c>
      <c r="CC234" s="7">
        <f t="shared" si="218"/>
        <v>2582.2715238124565</v>
      </c>
      <c r="CD234" s="65">
        <f t="shared" si="245"/>
        <v>7.0000000000000007E-2</v>
      </c>
      <c r="CE234" s="7">
        <f t="shared" si="246"/>
        <v>283760.73077842616</v>
      </c>
      <c r="CF234" s="7">
        <f t="shared" si="247"/>
        <v>819588.90267164283</v>
      </c>
      <c r="CG234" s="7">
        <f t="shared" si="219"/>
        <v>440439.26922157448</v>
      </c>
      <c r="CH234" s="7">
        <f t="shared" si="197"/>
        <v>1103349.633450069</v>
      </c>
    </row>
    <row r="235" spans="10:86" x14ac:dyDescent="0.3">
      <c r="J235">
        <v>230</v>
      </c>
      <c r="K235" s="160">
        <v>51836</v>
      </c>
      <c r="L235" s="7">
        <f t="shared" si="220"/>
        <v>468831.87875821296</v>
      </c>
      <c r="M235" s="7">
        <f t="shared" si="198"/>
        <v>5440.6727465368012</v>
      </c>
      <c r="N235" s="7">
        <f t="shared" si="188"/>
        <v>2217.4535800740873</v>
      </c>
      <c r="O235" s="65">
        <f t="shared" si="199"/>
        <v>5.6756897656722975E-2</v>
      </c>
      <c r="P235" s="7">
        <f t="shared" si="189"/>
        <v>3223.2191664627139</v>
      </c>
      <c r="Q235" s="65">
        <f t="shared" si="190"/>
        <v>8.2500000000000004E-2</v>
      </c>
      <c r="R235" s="7">
        <f t="shared" si="200"/>
        <v>257585.57482186105</v>
      </c>
      <c r="S235" s="7">
        <f t="shared" si="221"/>
        <v>993769.15688160365</v>
      </c>
      <c r="T235" s="7">
        <f t="shared" si="191"/>
        <v>466614.42517813889</v>
      </c>
      <c r="U235" s="7">
        <f t="shared" si="192"/>
        <v>1251354.7317034646</v>
      </c>
      <c r="W235">
        <v>230</v>
      </c>
      <c r="X235" s="160">
        <v>51836</v>
      </c>
      <c r="Y235" s="7">
        <f t="shared" si="222"/>
        <v>463292.27785363834</v>
      </c>
      <c r="Z235" s="7">
        <f t="shared" si="223"/>
        <v>5313.9230440344518</v>
      </c>
      <c r="AA235" s="7">
        <f t="shared" si="224"/>
        <v>2225.3078583435295</v>
      </c>
      <c r="AB235" s="65">
        <f t="shared" si="201"/>
        <v>5.7638979919623204E-2</v>
      </c>
      <c r="AC235" s="7">
        <f t="shared" si="202"/>
        <v>3088.6151856909223</v>
      </c>
      <c r="AD235" s="65">
        <f t="shared" si="203"/>
        <v>0.08</v>
      </c>
      <c r="AE235" s="7">
        <f t="shared" si="225"/>
        <v>263133.03000470478</v>
      </c>
      <c r="AF235" s="7">
        <f t="shared" si="226"/>
        <v>959069.2701232197</v>
      </c>
      <c r="AG235" s="7">
        <f t="shared" si="204"/>
        <v>461066.96999529481</v>
      </c>
      <c r="AH235" s="7">
        <f t="shared" si="193"/>
        <v>1222202.3001279244</v>
      </c>
      <c r="AJ235">
        <v>230</v>
      </c>
      <c r="AK235" s="160">
        <v>51836</v>
      </c>
      <c r="AL235" s="7">
        <f t="shared" si="227"/>
        <v>457681.40314495366</v>
      </c>
      <c r="AM235" s="7">
        <f t="shared" si="228"/>
        <v>5188.2574823386012</v>
      </c>
      <c r="AN235" s="7">
        <f t="shared" si="229"/>
        <v>2232.3984203607756</v>
      </c>
      <c r="AO235" s="65">
        <f t="shared" si="205"/>
        <v>5.8531504361441028E-2</v>
      </c>
      <c r="AP235" s="7">
        <f t="shared" si="206"/>
        <v>2955.8590619778256</v>
      </c>
      <c r="AQ235" s="65">
        <f t="shared" si="207"/>
        <v>7.7499999999999999E-2</v>
      </c>
      <c r="AR235" s="7">
        <f t="shared" si="230"/>
        <v>268750.99527540751</v>
      </c>
      <c r="AS235" s="7">
        <f t="shared" si="231"/>
        <v>924548.22566247056</v>
      </c>
      <c r="AT235" s="7">
        <f t="shared" si="208"/>
        <v>455449.0047245929</v>
      </c>
      <c r="AU235" s="7">
        <f t="shared" si="194"/>
        <v>1193299.2209378781</v>
      </c>
      <c r="AW235">
        <v>230</v>
      </c>
      <c r="AX235" s="160">
        <v>51836</v>
      </c>
      <c r="AY235" s="7">
        <f t="shared" si="232"/>
        <v>452000.99391300493</v>
      </c>
      <c r="AZ235" s="7">
        <f t="shared" si="233"/>
        <v>5063.7114709392154</v>
      </c>
      <c r="BA235" s="7">
        <f t="shared" si="234"/>
        <v>2238.705258982935</v>
      </c>
      <c r="BB235" s="65">
        <f t="shared" si="209"/>
        <v>5.9434522201439521E-2</v>
      </c>
      <c r="BC235" s="7">
        <f t="shared" si="210"/>
        <v>2825.0062119562804</v>
      </c>
      <c r="BD235" s="65">
        <f t="shared" si="211"/>
        <v>7.4999999999999983E-2</v>
      </c>
      <c r="BE235" s="7">
        <f t="shared" si="235"/>
        <v>274437.71134597849</v>
      </c>
      <c r="BF235" s="7">
        <f t="shared" si="236"/>
        <v>890215.92697004089</v>
      </c>
      <c r="BG235" s="7">
        <f t="shared" si="212"/>
        <v>449762.28865402198</v>
      </c>
      <c r="BH235" s="7">
        <f t="shared" si="195"/>
        <v>1164653.6383160194</v>
      </c>
      <c r="BJ235">
        <v>230</v>
      </c>
      <c r="BK235" s="160">
        <v>51836</v>
      </c>
      <c r="BL235" s="7">
        <f t="shared" si="237"/>
        <v>446252.93727075873</v>
      </c>
      <c r="BM235" s="7">
        <f t="shared" si="238"/>
        <v>4940.32062016694</v>
      </c>
      <c r="BN235" s="7">
        <f t="shared" si="239"/>
        <v>2244.2091241561061</v>
      </c>
      <c r="BO235" s="65">
        <f t="shared" si="213"/>
        <v>6.0348083431288432E-2</v>
      </c>
      <c r="BP235" s="7">
        <f t="shared" si="214"/>
        <v>2696.1114960108339</v>
      </c>
      <c r="BQ235" s="65">
        <f t="shared" si="215"/>
        <v>7.2499999999999995E-2</v>
      </c>
      <c r="BR235" s="7">
        <f t="shared" si="240"/>
        <v>280191.27185339743</v>
      </c>
      <c r="BS235" s="7">
        <f t="shared" si="241"/>
        <v>856082.47078499815</v>
      </c>
      <c r="BT235" s="7">
        <f t="shared" si="216"/>
        <v>444008.72814660263</v>
      </c>
      <c r="BU235" s="7">
        <f t="shared" si="196"/>
        <v>1136273.7426383956</v>
      </c>
      <c r="BW235">
        <v>230</v>
      </c>
      <c r="BX235" s="160">
        <v>51836</v>
      </c>
      <c r="BY235" s="7">
        <f t="shared" si="242"/>
        <v>440439.26922157448</v>
      </c>
      <c r="BZ235" s="7">
        <f t="shared" si="243"/>
        <v>4818.1206700876401</v>
      </c>
      <c r="CA235" s="7">
        <f t="shared" si="244"/>
        <v>2248.8915996284554</v>
      </c>
      <c r="CB235" s="65">
        <f t="shared" si="217"/>
        <v>6.1272236790414575E-2</v>
      </c>
      <c r="CC235" s="7">
        <f t="shared" si="218"/>
        <v>2569.2290704591846</v>
      </c>
      <c r="CD235" s="65">
        <f t="shared" si="245"/>
        <v>7.0000000000000007E-2</v>
      </c>
      <c r="CE235" s="7">
        <f t="shared" si="246"/>
        <v>286009.6223780546</v>
      </c>
      <c r="CF235" s="7">
        <f t="shared" si="247"/>
        <v>822158.13174210198</v>
      </c>
      <c r="CG235" s="7">
        <f t="shared" si="219"/>
        <v>438190.37762194604</v>
      </c>
      <c r="CH235" s="7">
        <f t="shared" si="197"/>
        <v>1108167.7541201566</v>
      </c>
    </row>
    <row r="236" spans="10:86" x14ac:dyDescent="0.3">
      <c r="J236">
        <v>231</v>
      </c>
      <c r="K236" s="160">
        <v>51867</v>
      </c>
      <c r="L236" s="7">
        <f t="shared" si="220"/>
        <v>466614.42517813889</v>
      </c>
      <c r="M236" s="7">
        <f t="shared" si="198"/>
        <v>5440.6727465368012</v>
      </c>
      <c r="N236" s="7">
        <f t="shared" si="188"/>
        <v>2232.6985734370965</v>
      </c>
      <c r="O236" s="65">
        <f t="shared" si="199"/>
        <v>5.7418676825125282E-2</v>
      </c>
      <c r="P236" s="7">
        <f t="shared" si="189"/>
        <v>3207.9741730997048</v>
      </c>
      <c r="Q236" s="65">
        <f t="shared" si="190"/>
        <v>8.2500000000000004E-2</v>
      </c>
      <c r="R236" s="7">
        <f t="shared" si="200"/>
        <v>259818.27339529814</v>
      </c>
      <c r="S236" s="7">
        <f t="shared" si="221"/>
        <v>996977.13105470338</v>
      </c>
      <c r="T236" s="7">
        <f t="shared" si="191"/>
        <v>464381.72660470178</v>
      </c>
      <c r="U236" s="7">
        <f t="shared" si="192"/>
        <v>1256795.4044500014</v>
      </c>
      <c r="W236">
        <v>231</v>
      </c>
      <c r="X236" s="160">
        <v>51867</v>
      </c>
      <c r="Y236" s="7">
        <f t="shared" si="222"/>
        <v>461066.96999529481</v>
      </c>
      <c r="Z236" s="7">
        <f t="shared" si="223"/>
        <v>5313.9230440344518</v>
      </c>
      <c r="AA236" s="7">
        <f t="shared" si="224"/>
        <v>2240.1432440658195</v>
      </c>
      <c r="AB236" s="65">
        <f t="shared" si="201"/>
        <v>5.8303284941587041E-2</v>
      </c>
      <c r="AC236" s="7">
        <f t="shared" si="202"/>
        <v>3073.7797999686322</v>
      </c>
      <c r="AD236" s="65">
        <f t="shared" si="203"/>
        <v>0.08</v>
      </c>
      <c r="AE236" s="7">
        <f t="shared" si="225"/>
        <v>265373.17324877059</v>
      </c>
      <c r="AF236" s="7">
        <f t="shared" si="226"/>
        <v>962143.04992318829</v>
      </c>
      <c r="AG236" s="7">
        <f t="shared" si="204"/>
        <v>458826.826751229</v>
      </c>
      <c r="AH236" s="7">
        <f t="shared" si="193"/>
        <v>1227516.2231719589</v>
      </c>
      <c r="AJ236">
        <v>231</v>
      </c>
      <c r="AK236" s="160">
        <v>51867</v>
      </c>
      <c r="AL236" s="7">
        <f t="shared" si="227"/>
        <v>455449.0047245929</v>
      </c>
      <c r="AM236" s="7">
        <f t="shared" si="228"/>
        <v>5188.2574823386012</v>
      </c>
      <c r="AN236" s="7">
        <f t="shared" si="229"/>
        <v>2246.8159934922719</v>
      </c>
      <c r="AO236" s="65">
        <f t="shared" si="205"/>
        <v>5.9198267297149734E-2</v>
      </c>
      <c r="AP236" s="7">
        <f t="shared" si="206"/>
        <v>2941.4414888463293</v>
      </c>
      <c r="AQ236" s="65">
        <f t="shared" si="207"/>
        <v>7.7499999999999999E-2</v>
      </c>
      <c r="AR236" s="7">
        <f t="shared" si="230"/>
        <v>270997.81126889976</v>
      </c>
      <c r="AS236" s="7">
        <f t="shared" si="231"/>
        <v>927489.66715131688</v>
      </c>
      <c r="AT236" s="7">
        <f t="shared" si="208"/>
        <v>453202.18873110064</v>
      </c>
      <c r="AU236" s="7">
        <f t="shared" si="194"/>
        <v>1198487.4784202166</v>
      </c>
      <c r="AW236">
        <v>231</v>
      </c>
      <c r="AX236" s="160">
        <v>51867</v>
      </c>
      <c r="AY236" s="7">
        <f t="shared" si="232"/>
        <v>449762.28865402198</v>
      </c>
      <c r="AZ236" s="7">
        <f t="shared" si="233"/>
        <v>5063.7114709392154</v>
      </c>
      <c r="BA236" s="7">
        <f t="shared" si="234"/>
        <v>2252.6971668515785</v>
      </c>
      <c r="BB236" s="65">
        <f t="shared" si="209"/>
        <v>6.0103674061062706E-2</v>
      </c>
      <c r="BC236" s="7">
        <f t="shared" si="210"/>
        <v>2811.0143040876369</v>
      </c>
      <c r="BD236" s="65">
        <f t="shared" si="211"/>
        <v>7.4999999999999983E-2</v>
      </c>
      <c r="BE236" s="7">
        <f t="shared" si="235"/>
        <v>276690.40851283009</v>
      </c>
      <c r="BF236" s="7">
        <f t="shared" si="236"/>
        <v>893026.94127412851</v>
      </c>
      <c r="BG236" s="7">
        <f t="shared" si="212"/>
        <v>447509.59148717037</v>
      </c>
      <c r="BH236" s="7">
        <f t="shared" si="195"/>
        <v>1169717.3497869587</v>
      </c>
      <c r="BJ236">
        <v>231</v>
      </c>
      <c r="BK236" s="160">
        <v>51867</v>
      </c>
      <c r="BL236" s="7">
        <f t="shared" si="237"/>
        <v>444008.72814660263</v>
      </c>
      <c r="BM236" s="7">
        <f t="shared" si="238"/>
        <v>4940.32062016694</v>
      </c>
      <c r="BN236" s="7">
        <f t="shared" si="239"/>
        <v>2257.7678876145492</v>
      </c>
      <c r="BO236" s="65">
        <f t="shared" si="213"/>
        <v>6.1019554197657491E-2</v>
      </c>
      <c r="BP236" s="7">
        <f t="shared" si="214"/>
        <v>2682.5527325523908</v>
      </c>
      <c r="BQ236" s="65">
        <f t="shared" si="215"/>
        <v>7.2499999999999995E-2</v>
      </c>
      <c r="BR236" s="7">
        <f t="shared" si="240"/>
        <v>282449.03974101198</v>
      </c>
      <c r="BS236" s="7">
        <f t="shared" si="241"/>
        <v>858765.02351755055</v>
      </c>
      <c r="BT236" s="7">
        <f t="shared" si="216"/>
        <v>441750.96025898808</v>
      </c>
      <c r="BU236" s="7">
        <f t="shared" si="196"/>
        <v>1141214.0632585625</v>
      </c>
      <c r="BW236">
        <v>231</v>
      </c>
      <c r="BX236" s="160">
        <v>51867</v>
      </c>
      <c r="BY236" s="7">
        <f t="shared" si="242"/>
        <v>438190.37762194604</v>
      </c>
      <c r="BZ236" s="7">
        <f t="shared" si="243"/>
        <v>4818.1206700876401</v>
      </c>
      <c r="CA236" s="7">
        <f t="shared" si="244"/>
        <v>2262.0101339596213</v>
      </c>
      <c r="CB236" s="65">
        <f t="shared" si="217"/>
        <v>6.1945955442532258E-2</v>
      </c>
      <c r="CC236" s="7">
        <f t="shared" si="218"/>
        <v>2556.1105361280188</v>
      </c>
      <c r="CD236" s="65">
        <f t="shared" si="245"/>
        <v>7.0000000000000007E-2</v>
      </c>
      <c r="CE236" s="7">
        <f t="shared" si="246"/>
        <v>288271.63251201424</v>
      </c>
      <c r="CF236" s="7">
        <f t="shared" si="247"/>
        <v>824714.24227823003</v>
      </c>
      <c r="CG236" s="7">
        <f t="shared" si="219"/>
        <v>435928.3674879864</v>
      </c>
      <c r="CH236" s="7">
        <f t="shared" si="197"/>
        <v>1112985.8747902443</v>
      </c>
    </row>
    <row r="237" spans="10:86" x14ac:dyDescent="0.3">
      <c r="J237">
        <v>232</v>
      </c>
      <c r="K237" s="160">
        <v>51898</v>
      </c>
      <c r="L237" s="7">
        <f t="shared" si="220"/>
        <v>464381.72660470178</v>
      </c>
      <c r="M237" s="7">
        <f t="shared" si="198"/>
        <v>5440.6727465368012</v>
      </c>
      <c r="N237" s="7">
        <f t="shared" si="188"/>
        <v>2248.0483761294763</v>
      </c>
      <c r="O237" s="65">
        <f t="shared" si="199"/>
        <v>5.8091391129429903E-2</v>
      </c>
      <c r="P237" s="7">
        <f t="shared" si="189"/>
        <v>3192.6243704073249</v>
      </c>
      <c r="Q237" s="65">
        <f t="shared" si="190"/>
        <v>8.2500000000000018E-2</v>
      </c>
      <c r="R237" s="7">
        <f t="shared" si="200"/>
        <v>262066.32177142761</v>
      </c>
      <c r="S237" s="7">
        <f t="shared" si="221"/>
        <v>1000169.7554251107</v>
      </c>
      <c r="T237" s="7">
        <f t="shared" si="191"/>
        <v>462133.6782285723</v>
      </c>
      <c r="U237" s="7">
        <f t="shared" si="192"/>
        <v>1262236.0771965382</v>
      </c>
      <c r="W237">
        <v>232</v>
      </c>
      <c r="X237" s="160">
        <v>51898</v>
      </c>
      <c r="Y237" s="7">
        <f t="shared" si="222"/>
        <v>458826.826751229</v>
      </c>
      <c r="Z237" s="7">
        <f t="shared" si="223"/>
        <v>5313.9230440344518</v>
      </c>
      <c r="AA237" s="7">
        <f t="shared" si="224"/>
        <v>2255.0775323595917</v>
      </c>
      <c r="AB237" s="65">
        <f t="shared" si="201"/>
        <v>5.8978526996607467E-2</v>
      </c>
      <c r="AC237" s="7">
        <f t="shared" si="202"/>
        <v>3058.8455116748601</v>
      </c>
      <c r="AD237" s="65">
        <f t="shared" si="203"/>
        <v>0.08</v>
      </c>
      <c r="AE237" s="7">
        <f t="shared" si="225"/>
        <v>267628.25078113016</v>
      </c>
      <c r="AF237" s="7">
        <f t="shared" si="226"/>
        <v>965201.89543486317</v>
      </c>
      <c r="AG237" s="7">
        <f t="shared" si="204"/>
        <v>456571.74921886943</v>
      </c>
      <c r="AH237" s="7">
        <f t="shared" si="193"/>
        <v>1232830.1462159934</v>
      </c>
      <c r="AJ237">
        <v>232</v>
      </c>
      <c r="AK237" s="160">
        <v>51898</v>
      </c>
      <c r="AL237" s="7">
        <f t="shared" si="227"/>
        <v>453202.18873110064</v>
      </c>
      <c r="AM237" s="7">
        <f t="shared" si="228"/>
        <v>5188.2574823386012</v>
      </c>
      <c r="AN237" s="7">
        <f t="shared" si="229"/>
        <v>2261.3266801169098</v>
      </c>
      <c r="AO237" s="65">
        <f t="shared" si="205"/>
        <v>5.9875968907783725E-2</v>
      </c>
      <c r="AP237" s="7">
        <f t="shared" si="206"/>
        <v>2926.9308022216915</v>
      </c>
      <c r="AQ237" s="65">
        <f t="shared" si="207"/>
        <v>7.7499999999999999E-2</v>
      </c>
      <c r="AR237" s="7">
        <f t="shared" si="230"/>
        <v>273259.1379490167</v>
      </c>
      <c r="AS237" s="7">
        <f t="shared" si="231"/>
        <v>930416.59795353853</v>
      </c>
      <c r="AT237" s="7">
        <f t="shared" si="208"/>
        <v>450940.86205098371</v>
      </c>
      <c r="AU237" s="7">
        <f t="shared" si="194"/>
        <v>1203675.7359025553</v>
      </c>
      <c r="AW237">
        <v>232</v>
      </c>
      <c r="AX237" s="160">
        <v>51898</v>
      </c>
      <c r="AY237" s="7">
        <f t="shared" si="232"/>
        <v>447509.59148717037</v>
      </c>
      <c r="AZ237" s="7">
        <f t="shared" si="233"/>
        <v>5063.7114709392154</v>
      </c>
      <c r="BA237" s="7">
        <f t="shared" si="234"/>
        <v>2266.7765241444008</v>
      </c>
      <c r="BB237" s="65">
        <f t="shared" si="209"/>
        <v>6.0783765995577867E-2</v>
      </c>
      <c r="BC237" s="7">
        <f t="shared" si="210"/>
        <v>2796.9349467948146</v>
      </c>
      <c r="BD237" s="65">
        <f t="shared" si="211"/>
        <v>7.4999999999999997E-2</v>
      </c>
      <c r="BE237" s="7">
        <f t="shared" si="235"/>
        <v>278957.18503697449</v>
      </c>
      <c r="BF237" s="7">
        <f t="shared" si="236"/>
        <v>895823.87622092327</v>
      </c>
      <c r="BG237" s="7">
        <f t="shared" si="212"/>
        <v>445242.81496302597</v>
      </c>
      <c r="BH237" s="7">
        <f t="shared" si="195"/>
        <v>1174781.0612578979</v>
      </c>
      <c r="BJ237">
        <v>232</v>
      </c>
      <c r="BK237" s="160">
        <v>51898</v>
      </c>
      <c r="BL237" s="7">
        <f t="shared" si="237"/>
        <v>441750.96025898808</v>
      </c>
      <c r="BM237" s="7">
        <f t="shared" si="238"/>
        <v>4940.32062016694</v>
      </c>
      <c r="BN237" s="7">
        <f t="shared" si="239"/>
        <v>2271.4085686022204</v>
      </c>
      <c r="BO237" s="65">
        <f t="shared" si="213"/>
        <v>6.1701966210207154E-2</v>
      </c>
      <c r="BP237" s="7">
        <f t="shared" si="214"/>
        <v>2668.9120515647196</v>
      </c>
      <c r="BQ237" s="65">
        <f t="shared" si="215"/>
        <v>7.2499999999999995E-2</v>
      </c>
      <c r="BR237" s="7">
        <f t="shared" si="240"/>
        <v>284720.44830961421</v>
      </c>
      <c r="BS237" s="7">
        <f t="shared" si="241"/>
        <v>861433.93556911522</v>
      </c>
      <c r="BT237" s="7">
        <f t="shared" si="216"/>
        <v>439479.55169038585</v>
      </c>
      <c r="BU237" s="7">
        <f t="shared" si="196"/>
        <v>1146154.3838787293</v>
      </c>
      <c r="BW237">
        <v>232</v>
      </c>
      <c r="BX237" s="160">
        <v>51898</v>
      </c>
      <c r="BY237" s="7">
        <f t="shared" si="242"/>
        <v>435928.3674879864</v>
      </c>
      <c r="BZ237" s="7">
        <f t="shared" si="243"/>
        <v>4818.1206700876401</v>
      </c>
      <c r="CA237" s="7">
        <f t="shared" si="244"/>
        <v>2275.205193074386</v>
      </c>
      <c r="CB237" s="65">
        <f t="shared" si="217"/>
        <v>6.263061629648374E-2</v>
      </c>
      <c r="CC237" s="7">
        <f t="shared" si="218"/>
        <v>2542.9154770132541</v>
      </c>
      <c r="CD237" s="65">
        <f t="shared" si="245"/>
        <v>7.0000000000000007E-2</v>
      </c>
      <c r="CE237" s="7">
        <f t="shared" si="246"/>
        <v>290546.8377050886</v>
      </c>
      <c r="CF237" s="7">
        <f t="shared" si="247"/>
        <v>827257.15775524324</v>
      </c>
      <c r="CG237" s="7">
        <f t="shared" si="219"/>
        <v>433653.16229491204</v>
      </c>
      <c r="CH237" s="7">
        <f t="shared" si="197"/>
        <v>1117803.9954603319</v>
      </c>
    </row>
    <row r="238" spans="10:86" x14ac:dyDescent="0.3">
      <c r="J238">
        <v>233</v>
      </c>
      <c r="K238" s="160">
        <v>51926</v>
      </c>
      <c r="L238" s="7">
        <f t="shared" si="220"/>
        <v>462133.6782285723</v>
      </c>
      <c r="M238" s="7">
        <f t="shared" si="198"/>
        <v>5440.6727465368012</v>
      </c>
      <c r="N238" s="7">
        <f t="shared" si="188"/>
        <v>2263.5037087153664</v>
      </c>
      <c r="O238" s="65">
        <f t="shared" si="199"/>
        <v>5.877529767728807E-2</v>
      </c>
      <c r="P238" s="7">
        <f t="shared" si="189"/>
        <v>3177.1690378214348</v>
      </c>
      <c r="Q238" s="65">
        <f t="shared" si="190"/>
        <v>8.2500000000000018E-2</v>
      </c>
      <c r="R238" s="7">
        <f t="shared" si="200"/>
        <v>264329.82548014296</v>
      </c>
      <c r="S238" s="7">
        <f t="shared" si="221"/>
        <v>1003346.9244629322</v>
      </c>
      <c r="T238" s="7">
        <f t="shared" si="191"/>
        <v>459870.17451985693</v>
      </c>
      <c r="U238" s="7">
        <f t="shared" si="192"/>
        <v>1267676.7499430752</v>
      </c>
      <c r="W238">
        <v>233</v>
      </c>
      <c r="X238" s="160">
        <v>51926</v>
      </c>
      <c r="Y238" s="7">
        <f t="shared" si="222"/>
        <v>456571.74921886943</v>
      </c>
      <c r="Z238" s="7">
        <f t="shared" si="223"/>
        <v>5313.9230440344518</v>
      </c>
      <c r="AA238" s="7">
        <f t="shared" si="224"/>
        <v>2270.1113825753218</v>
      </c>
      <c r="AB238" s="65">
        <f t="shared" si="201"/>
        <v>5.9664963146559086E-2</v>
      </c>
      <c r="AC238" s="7">
        <f t="shared" si="202"/>
        <v>3043.8116614591299</v>
      </c>
      <c r="AD238" s="65">
        <f t="shared" si="203"/>
        <v>8.0000000000000016E-2</v>
      </c>
      <c r="AE238" s="7">
        <f t="shared" si="225"/>
        <v>269898.36216370546</v>
      </c>
      <c r="AF238" s="7">
        <f t="shared" si="226"/>
        <v>968245.70709632232</v>
      </c>
      <c r="AG238" s="7">
        <f t="shared" si="204"/>
        <v>454301.63783629413</v>
      </c>
      <c r="AH238" s="7">
        <f t="shared" si="193"/>
        <v>1238144.0692600277</v>
      </c>
      <c r="AJ238">
        <v>233</v>
      </c>
      <c r="AK238" s="160">
        <v>51926</v>
      </c>
      <c r="AL238" s="7">
        <f t="shared" si="227"/>
        <v>450940.86205098371</v>
      </c>
      <c r="AM238" s="7">
        <f t="shared" si="228"/>
        <v>5188.2574823386012</v>
      </c>
      <c r="AN238" s="7">
        <f t="shared" si="229"/>
        <v>2275.9310815926647</v>
      </c>
      <c r="AO238" s="65">
        <f t="shared" si="205"/>
        <v>6.0564866210825123E-2</v>
      </c>
      <c r="AP238" s="7">
        <f t="shared" si="206"/>
        <v>2912.3264007459366</v>
      </c>
      <c r="AQ238" s="65">
        <f t="shared" si="207"/>
        <v>7.7499999999999999E-2</v>
      </c>
      <c r="AR238" s="7">
        <f t="shared" si="230"/>
        <v>275535.06903060939</v>
      </c>
      <c r="AS238" s="7">
        <f t="shared" si="231"/>
        <v>933328.92435428442</v>
      </c>
      <c r="AT238" s="7">
        <f t="shared" si="208"/>
        <v>448664.93096939102</v>
      </c>
      <c r="AU238" s="7">
        <f t="shared" si="194"/>
        <v>1208863.9933848938</v>
      </c>
      <c r="AW238">
        <v>233</v>
      </c>
      <c r="AX238" s="160">
        <v>51926</v>
      </c>
      <c r="AY238" s="7">
        <f t="shared" si="232"/>
        <v>445242.81496302597</v>
      </c>
      <c r="AZ238" s="7">
        <f t="shared" si="233"/>
        <v>5063.7114709392154</v>
      </c>
      <c r="BA238" s="7">
        <f t="shared" si="234"/>
        <v>2280.9438774203031</v>
      </c>
      <c r="BB238" s="65">
        <f t="shared" si="209"/>
        <v>6.1475054979419755E-2</v>
      </c>
      <c r="BC238" s="7">
        <f t="shared" si="210"/>
        <v>2782.7675935189122</v>
      </c>
      <c r="BD238" s="65">
        <f t="shared" si="211"/>
        <v>7.4999999999999997E-2</v>
      </c>
      <c r="BE238" s="7">
        <f t="shared" si="235"/>
        <v>281238.12891439482</v>
      </c>
      <c r="BF238" s="7">
        <f t="shared" si="236"/>
        <v>898606.64381444221</v>
      </c>
      <c r="BG238" s="7">
        <f t="shared" si="212"/>
        <v>442961.87108560564</v>
      </c>
      <c r="BH238" s="7">
        <f t="shared" si="195"/>
        <v>1179844.7727288371</v>
      </c>
      <c r="BJ238">
        <v>233</v>
      </c>
      <c r="BK238" s="160">
        <v>51926</v>
      </c>
      <c r="BL238" s="7">
        <f t="shared" si="237"/>
        <v>439479.55169038585</v>
      </c>
      <c r="BM238" s="7">
        <f t="shared" si="238"/>
        <v>4940.32062016694</v>
      </c>
      <c r="BN238" s="7">
        <f t="shared" si="239"/>
        <v>2285.1316620375255</v>
      </c>
      <c r="BO238" s="65">
        <f t="shared" si="213"/>
        <v>6.2395576401627122E-2</v>
      </c>
      <c r="BP238" s="7">
        <f t="shared" si="214"/>
        <v>2655.1889581294145</v>
      </c>
      <c r="BQ238" s="65">
        <f t="shared" si="215"/>
        <v>7.2499999999999995E-2</v>
      </c>
      <c r="BR238" s="7">
        <f t="shared" si="240"/>
        <v>287005.57997165172</v>
      </c>
      <c r="BS238" s="7">
        <f t="shared" si="241"/>
        <v>864089.1245272446</v>
      </c>
      <c r="BT238" s="7">
        <f t="shared" si="216"/>
        <v>437194.42002834834</v>
      </c>
      <c r="BU238" s="7">
        <f t="shared" si="196"/>
        <v>1151094.7044988964</v>
      </c>
      <c r="BW238">
        <v>233</v>
      </c>
      <c r="BX238" s="160">
        <v>51926</v>
      </c>
      <c r="BY238" s="7">
        <f t="shared" si="242"/>
        <v>433653.16229491204</v>
      </c>
      <c r="BZ238" s="7">
        <f t="shared" si="243"/>
        <v>4818.1206700876401</v>
      </c>
      <c r="CA238" s="7">
        <f t="shared" si="244"/>
        <v>2288.4772233673198</v>
      </c>
      <c r="CB238" s="65">
        <f t="shared" si="217"/>
        <v>6.3326476244469534E-2</v>
      </c>
      <c r="CC238" s="7">
        <f t="shared" si="218"/>
        <v>2529.6434467203203</v>
      </c>
      <c r="CD238" s="65">
        <f t="shared" si="245"/>
        <v>7.0000000000000007E-2</v>
      </c>
      <c r="CE238" s="7">
        <f t="shared" si="246"/>
        <v>292835.31492845592</v>
      </c>
      <c r="CF238" s="7">
        <f t="shared" si="247"/>
        <v>829786.80120196356</v>
      </c>
      <c r="CG238" s="7">
        <f t="shared" si="219"/>
        <v>431364.68507154472</v>
      </c>
      <c r="CH238" s="7">
        <f t="shared" si="197"/>
        <v>1122622.1161304195</v>
      </c>
    </row>
    <row r="239" spans="10:86" x14ac:dyDescent="0.3">
      <c r="J239">
        <v>234</v>
      </c>
      <c r="K239" s="160">
        <v>51957</v>
      </c>
      <c r="L239" s="7">
        <f t="shared" si="220"/>
        <v>459870.17451985693</v>
      </c>
      <c r="M239" s="7">
        <f t="shared" si="198"/>
        <v>5440.6727465368012</v>
      </c>
      <c r="N239" s="7">
        <f t="shared" si="188"/>
        <v>2279.0652967127849</v>
      </c>
      <c r="O239" s="65">
        <f t="shared" si="199"/>
        <v>5.9470661669041365E-2</v>
      </c>
      <c r="P239" s="7">
        <f t="shared" si="189"/>
        <v>3161.6074498240164</v>
      </c>
      <c r="Q239" s="65">
        <f t="shared" si="190"/>
        <v>8.2500000000000004E-2</v>
      </c>
      <c r="R239" s="7">
        <f t="shared" si="200"/>
        <v>266608.89077685575</v>
      </c>
      <c r="S239" s="7">
        <f t="shared" si="221"/>
        <v>1006508.5319127562</v>
      </c>
      <c r="T239" s="7">
        <f t="shared" si="191"/>
        <v>457591.10922314413</v>
      </c>
      <c r="U239" s="7">
        <f t="shared" si="192"/>
        <v>1273117.422689612</v>
      </c>
      <c r="W239">
        <v>234</v>
      </c>
      <c r="X239" s="160">
        <v>51957</v>
      </c>
      <c r="Y239" s="7">
        <f t="shared" si="222"/>
        <v>454301.63783629413</v>
      </c>
      <c r="Z239" s="7">
        <f t="shared" si="223"/>
        <v>5313.9230440344518</v>
      </c>
      <c r="AA239" s="7">
        <f t="shared" si="224"/>
        <v>2285.2454584591574</v>
      </c>
      <c r="AB239" s="65">
        <f t="shared" si="201"/>
        <v>6.0362858545078904E-2</v>
      </c>
      <c r="AC239" s="7">
        <f t="shared" si="202"/>
        <v>3028.6775855752944</v>
      </c>
      <c r="AD239" s="65">
        <f t="shared" si="203"/>
        <v>0.08</v>
      </c>
      <c r="AE239" s="7">
        <f t="shared" si="225"/>
        <v>272183.60762216459</v>
      </c>
      <c r="AF239" s="7">
        <f t="shared" si="226"/>
        <v>971274.38468189759</v>
      </c>
      <c r="AG239" s="7">
        <f t="shared" si="204"/>
        <v>452016.392377835</v>
      </c>
      <c r="AH239" s="7">
        <f t="shared" si="193"/>
        <v>1243457.9923040622</v>
      </c>
      <c r="AJ239">
        <v>234</v>
      </c>
      <c r="AK239" s="160">
        <v>51957</v>
      </c>
      <c r="AL239" s="7">
        <f t="shared" si="227"/>
        <v>448664.93096939102</v>
      </c>
      <c r="AM239" s="7">
        <f t="shared" si="228"/>
        <v>5188.2574823386012</v>
      </c>
      <c r="AN239" s="7">
        <f t="shared" si="229"/>
        <v>2290.6298031612841</v>
      </c>
      <c r="AO239" s="65">
        <f t="shared" si="205"/>
        <v>6.1265224314602552E-2</v>
      </c>
      <c r="AP239" s="7">
        <f t="shared" si="206"/>
        <v>2897.6276791773171</v>
      </c>
      <c r="AQ239" s="65">
        <f t="shared" si="207"/>
        <v>7.7499999999999999E-2</v>
      </c>
      <c r="AR239" s="7">
        <f t="shared" si="230"/>
        <v>277825.6988337707</v>
      </c>
      <c r="AS239" s="7">
        <f t="shared" si="231"/>
        <v>936226.55203346175</v>
      </c>
      <c r="AT239" s="7">
        <f t="shared" si="208"/>
        <v>446374.30116622971</v>
      </c>
      <c r="AU239" s="7">
        <f t="shared" si="194"/>
        <v>1214052.2508672324</v>
      </c>
      <c r="AW239">
        <v>234</v>
      </c>
      <c r="AX239" s="160">
        <v>51957</v>
      </c>
      <c r="AY239" s="7">
        <f t="shared" si="232"/>
        <v>442961.87108560564</v>
      </c>
      <c r="AZ239" s="7">
        <f t="shared" si="233"/>
        <v>5063.7114709392154</v>
      </c>
      <c r="BA239" s="7">
        <f t="shared" si="234"/>
        <v>2295.1997766541804</v>
      </c>
      <c r="BB239" s="65">
        <f t="shared" si="209"/>
        <v>6.2177806076964562E-2</v>
      </c>
      <c r="BC239" s="7">
        <f t="shared" si="210"/>
        <v>2768.511694285035</v>
      </c>
      <c r="BD239" s="65">
        <f t="shared" si="211"/>
        <v>7.4999999999999997E-2</v>
      </c>
      <c r="BE239" s="7">
        <f t="shared" si="235"/>
        <v>283533.32869104901</v>
      </c>
      <c r="BF239" s="7">
        <f t="shared" si="236"/>
        <v>901375.1555087273</v>
      </c>
      <c r="BG239" s="7">
        <f t="shared" si="212"/>
        <v>440666.67130895145</v>
      </c>
      <c r="BH239" s="7">
        <f t="shared" si="195"/>
        <v>1184908.4841997763</v>
      </c>
      <c r="BJ239">
        <v>234</v>
      </c>
      <c r="BK239" s="160">
        <v>51957</v>
      </c>
      <c r="BL239" s="7">
        <f t="shared" si="237"/>
        <v>437194.42002834834</v>
      </c>
      <c r="BM239" s="7">
        <f t="shared" si="238"/>
        <v>4940.32062016694</v>
      </c>
      <c r="BN239" s="7">
        <f t="shared" si="239"/>
        <v>2298.9376658290021</v>
      </c>
      <c r="BO239" s="65">
        <f t="shared" si="213"/>
        <v>6.3100649793652958E-2</v>
      </c>
      <c r="BP239" s="7">
        <f t="shared" si="214"/>
        <v>2641.3829543379379</v>
      </c>
      <c r="BQ239" s="65">
        <f t="shared" si="215"/>
        <v>7.2499999999999995E-2</v>
      </c>
      <c r="BR239" s="7">
        <f t="shared" si="240"/>
        <v>289304.51763748075</v>
      </c>
      <c r="BS239" s="7">
        <f t="shared" si="241"/>
        <v>866730.50748158258</v>
      </c>
      <c r="BT239" s="7">
        <f t="shared" si="216"/>
        <v>434895.48236251931</v>
      </c>
      <c r="BU239" s="7">
        <f t="shared" si="196"/>
        <v>1156035.0251190634</v>
      </c>
      <c r="BW239">
        <v>234</v>
      </c>
      <c r="BX239" s="160">
        <v>51957</v>
      </c>
      <c r="BY239" s="7">
        <f t="shared" si="242"/>
        <v>431364.68507154472</v>
      </c>
      <c r="BZ239" s="7">
        <f t="shared" si="243"/>
        <v>4818.1206700876401</v>
      </c>
      <c r="CA239" s="7">
        <f t="shared" si="244"/>
        <v>2301.8266738369625</v>
      </c>
      <c r="CB239" s="65">
        <f t="shared" si="217"/>
        <v>6.4033800266849072E-2</v>
      </c>
      <c r="CC239" s="7">
        <f t="shared" si="218"/>
        <v>2516.2939962506775</v>
      </c>
      <c r="CD239" s="65">
        <f t="shared" si="245"/>
        <v>7.0000000000000007E-2</v>
      </c>
      <c r="CE239" s="7">
        <f t="shared" si="246"/>
        <v>295137.14160229289</v>
      </c>
      <c r="CF239" s="7">
        <f t="shared" si="247"/>
        <v>832303.09519821429</v>
      </c>
      <c r="CG239" s="7">
        <f t="shared" si="219"/>
        <v>429062.85839770775</v>
      </c>
      <c r="CH239" s="7">
        <f t="shared" si="197"/>
        <v>1127440.2368005072</v>
      </c>
    </row>
    <row r="240" spans="10:86" x14ac:dyDescent="0.3">
      <c r="J240">
        <v>235</v>
      </c>
      <c r="K240" s="160">
        <v>51987</v>
      </c>
      <c r="L240" s="7">
        <f t="shared" si="220"/>
        <v>457591.10922314413</v>
      </c>
      <c r="M240" s="7">
        <f t="shared" si="198"/>
        <v>5440.6727465368012</v>
      </c>
      <c r="N240" s="7">
        <f t="shared" si="188"/>
        <v>2294.7338706276855</v>
      </c>
      <c r="O240" s="65">
        <f t="shared" si="199"/>
        <v>6.0177756718835011E-2</v>
      </c>
      <c r="P240" s="7">
        <f t="shared" si="189"/>
        <v>3145.9388759091157</v>
      </c>
      <c r="Q240" s="65">
        <f t="shared" si="190"/>
        <v>8.2500000000000004E-2</v>
      </c>
      <c r="R240" s="7">
        <f t="shared" si="200"/>
        <v>268903.62464748346</v>
      </c>
      <c r="S240" s="7">
        <f t="shared" si="221"/>
        <v>1009654.4707886652</v>
      </c>
      <c r="T240" s="7">
        <f t="shared" si="191"/>
        <v>455296.37535251642</v>
      </c>
      <c r="U240" s="7">
        <f t="shared" si="192"/>
        <v>1278558.0954361488</v>
      </c>
      <c r="W240">
        <v>235</v>
      </c>
      <c r="X240" s="160">
        <v>51987</v>
      </c>
      <c r="Y240" s="7">
        <f t="shared" si="222"/>
        <v>452016.392377835</v>
      </c>
      <c r="Z240" s="7">
        <f t="shared" si="223"/>
        <v>5313.9230440344518</v>
      </c>
      <c r="AA240" s="7">
        <f t="shared" si="224"/>
        <v>2300.4804281822185</v>
      </c>
      <c r="AB240" s="65">
        <f t="shared" si="201"/>
        <v>6.1072486758646793E-2</v>
      </c>
      <c r="AC240" s="7">
        <f t="shared" si="202"/>
        <v>3013.4426158522333</v>
      </c>
      <c r="AD240" s="65">
        <f t="shared" si="203"/>
        <v>7.9999999999999988E-2</v>
      </c>
      <c r="AE240" s="7">
        <f t="shared" si="225"/>
        <v>274484.08805034682</v>
      </c>
      <c r="AF240" s="7">
        <f t="shared" si="226"/>
        <v>974287.82729774981</v>
      </c>
      <c r="AG240" s="7">
        <f t="shared" si="204"/>
        <v>449715.91194965277</v>
      </c>
      <c r="AH240" s="7">
        <f t="shared" si="193"/>
        <v>1248771.9153480968</v>
      </c>
      <c r="AJ240">
        <v>235</v>
      </c>
      <c r="AK240" s="160">
        <v>51987</v>
      </c>
      <c r="AL240" s="7">
        <f t="shared" si="227"/>
        <v>446374.30116622971</v>
      </c>
      <c r="AM240" s="7">
        <f t="shared" si="228"/>
        <v>5188.2574823386012</v>
      </c>
      <c r="AN240" s="7">
        <f t="shared" si="229"/>
        <v>2305.4234539733679</v>
      </c>
      <c r="AO240" s="65">
        <f t="shared" si="205"/>
        <v>6.1977316739338768E-2</v>
      </c>
      <c r="AP240" s="7">
        <f t="shared" si="206"/>
        <v>2882.8340283652333</v>
      </c>
      <c r="AQ240" s="65">
        <f t="shared" si="207"/>
        <v>7.7499999999999986E-2</v>
      </c>
      <c r="AR240" s="7">
        <f t="shared" si="230"/>
        <v>280131.12228774407</v>
      </c>
      <c r="AS240" s="7">
        <f t="shared" si="231"/>
        <v>939109.38606182695</v>
      </c>
      <c r="AT240" s="7">
        <f t="shared" si="208"/>
        <v>444068.87771225633</v>
      </c>
      <c r="AU240" s="7">
        <f t="shared" si="194"/>
        <v>1219240.5083495709</v>
      </c>
      <c r="AW240">
        <v>235</v>
      </c>
      <c r="AX240" s="160">
        <v>51987</v>
      </c>
      <c r="AY240" s="7">
        <f t="shared" si="232"/>
        <v>440666.67130895145</v>
      </c>
      <c r="AZ240" s="7">
        <f t="shared" si="233"/>
        <v>5063.7114709392154</v>
      </c>
      <c r="BA240" s="7">
        <f t="shared" si="234"/>
        <v>2309.5447752582691</v>
      </c>
      <c r="BB240" s="65">
        <f t="shared" si="209"/>
        <v>6.2892292763544549E-2</v>
      </c>
      <c r="BC240" s="7">
        <f t="shared" si="210"/>
        <v>2754.1666956809463</v>
      </c>
      <c r="BD240" s="65">
        <f t="shared" si="211"/>
        <v>7.4999999999999997E-2</v>
      </c>
      <c r="BE240" s="7">
        <f t="shared" si="235"/>
        <v>285842.8734663073</v>
      </c>
      <c r="BF240" s="7">
        <f t="shared" si="236"/>
        <v>904129.32220440824</v>
      </c>
      <c r="BG240" s="7">
        <f t="shared" si="212"/>
        <v>438357.12653369317</v>
      </c>
      <c r="BH240" s="7">
        <f t="shared" si="195"/>
        <v>1189972.1956707155</v>
      </c>
      <c r="BJ240">
        <v>235</v>
      </c>
      <c r="BK240" s="160">
        <v>51987</v>
      </c>
      <c r="BL240" s="7">
        <f t="shared" si="237"/>
        <v>434895.48236251931</v>
      </c>
      <c r="BM240" s="7">
        <f t="shared" si="238"/>
        <v>4940.32062016694</v>
      </c>
      <c r="BN240" s="7">
        <f t="shared" si="239"/>
        <v>2312.8270808933858</v>
      </c>
      <c r="BO240" s="65">
        <f t="shared" si="213"/>
        <v>6.3817459818047886E-2</v>
      </c>
      <c r="BP240" s="7">
        <f t="shared" si="214"/>
        <v>2627.4935392735542</v>
      </c>
      <c r="BQ240" s="65">
        <f t="shared" si="215"/>
        <v>7.2499999999999995E-2</v>
      </c>
      <c r="BR240" s="7">
        <f t="shared" si="240"/>
        <v>291617.34471837414</v>
      </c>
      <c r="BS240" s="7">
        <f t="shared" si="241"/>
        <v>869358.00102085609</v>
      </c>
      <c r="BT240" s="7">
        <f t="shared" si="216"/>
        <v>432582.65528162592</v>
      </c>
      <c r="BU240" s="7">
        <f t="shared" si="196"/>
        <v>1160975.3457392303</v>
      </c>
      <c r="BW240">
        <v>235</v>
      </c>
      <c r="BX240" s="160">
        <v>51987</v>
      </c>
      <c r="BY240" s="7">
        <f t="shared" si="242"/>
        <v>429062.85839770775</v>
      </c>
      <c r="BZ240" s="7">
        <f t="shared" si="243"/>
        <v>4818.1206700876401</v>
      </c>
      <c r="CA240" s="7">
        <f t="shared" si="244"/>
        <v>2315.2539961010116</v>
      </c>
      <c r="CB240" s="65">
        <f t="shared" si="217"/>
        <v>6.4752861753089391E-2</v>
      </c>
      <c r="CC240" s="7">
        <f t="shared" si="218"/>
        <v>2502.8666739866285</v>
      </c>
      <c r="CD240" s="65">
        <f t="shared" si="245"/>
        <v>7.0000000000000007E-2</v>
      </c>
      <c r="CE240" s="7">
        <f t="shared" si="246"/>
        <v>297452.39559839392</v>
      </c>
      <c r="CF240" s="7">
        <f t="shared" si="247"/>
        <v>834805.96187220095</v>
      </c>
      <c r="CG240" s="7">
        <f t="shared" si="219"/>
        <v>426747.60440160672</v>
      </c>
      <c r="CH240" s="7">
        <f t="shared" si="197"/>
        <v>1132258.3574705948</v>
      </c>
    </row>
    <row r="241" spans="10:86" x14ac:dyDescent="0.3">
      <c r="J241">
        <v>236</v>
      </c>
      <c r="K241" s="160">
        <v>52018</v>
      </c>
      <c r="L241" s="7">
        <f t="shared" si="220"/>
        <v>455296.37535251642</v>
      </c>
      <c r="M241" s="7">
        <f t="shared" si="198"/>
        <v>5440.6727465368012</v>
      </c>
      <c r="N241" s="7">
        <f t="shared" si="188"/>
        <v>2310.5101659882507</v>
      </c>
      <c r="O241" s="65">
        <f t="shared" si="199"/>
        <v>6.0896865191144692E-2</v>
      </c>
      <c r="P241" s="7">
        <f t="shared" si="189"/>
        <v>3130.1625805485505</v>
      </c>
      <c r="Q241" s="65">
        <f t="shared" si="190"/>
        <v>8.2500000000000004E-2</v>
      </c>
      <c r="R241" s="7">
        <f t="shared" si="200"/>
        <v>271214.1348134717</v>
      </c>
      <c r="S241" s="7">
        <f t="shared" si="221"/>
        <v>1012784.6333692138</v>
      </c>
      <c r="T241" s="7">
        <f t="shared" si="191"/>
        <v>452985.86518652819</v>
      </c>
      <c r="U241" s="7">
        <f t="shared" si="192"/>
        <v>1283998.7681826856</v>
      </c>
      <c r="W241">
        <v>236</v>
      </c>
      <c r="X241" s="160">
        <v>52018</v>
      </c>
      <c r="Y241" s="7">
        <f t="shared" si="222"/>
        <v>449715.91194965277</v>
      </c>
      <c r="Z241" s="7">
        <f t="shared" si="223"/>
        <v>5313.9230440344518</v>
      </c>
      <c r="AA241" s="7">
        <f t="shared" si="224"/>
        <v>2315.8169643700999</v>
      </c>
      <c r="AB241" s="65">
        <f t="shared" si="201"/>
        <v>6.1794130103077965E-2</v>
      </c>
      <c r="AC241" s="7">
        <f t="shared" si="202"/>
        <v>2998.1060796643519</v>
      </c>
      <c r="AD241" s="65">
        <f t="shared" si="203"/>
        <v>0.08</v>
      </c>
      <c r="AE241" s="7">
        <f t="shared" si="225"/>
        <v>276799.9050147169</v>
      </c>
      <c r="AF241" s="7">
        <f t="shared" si="226"/>
        <v>977285.93337741413</v>
      </c>
      <c r="AG241" s="7">
        <f t="shared" si="204"/>
        <v>447400.09498528269</v>
      </c>
      <c r="AH241" s="7">
        <f t="shared" si="193"/>
        <v>1254085.838392131</v>
      </c>
      <c r="AJ241">
        <v>236</v>
      </c>
      <c r="AK241" s="160">
        <v>52018</v>
      </c>
      <c r="AL241" s="7">
        <f t="shared" si="227"/>
        <v>444068.87771225633</v>
      </c>
      <c r="AM241" s="7">
        <f t="shared" si="228"/>
        <v>5188.2574823386012</v>
      </c>
      <c r="AN241" s="7">
        <f t="shared" si="229"/>
        <v>2320.3126471136125</v>
      </c>
      <c r="AO241" s="65">
        <f t="shared" si="205"/>
        <v>6.2701425753608625E-2</v>
      </c>
      <c r="AP241" s="7">
        <f t="shared" si="206"/>
        <v>2867.9448352249888</v>
      </c>
      <c r="AQ241" s="65">
        <f t="shared" si="207"/>
        <v>7.7499999999999999E-2</v>
      </c>
      <c r="AR241" s="7">
        <f t="shared" si="230"/>
        <v>282451.43493485771</v>
      </c>
      <c r="AS241" s="7">
        <f t="shared" si="231"/>
        <v>941977.33089705196</v>
      </c>
      <c r="AT241" s="7">
        <f t="shared" si="208"/>
        <v>441748.5650651427</v>
      </c>
      <c r="AU241" s="7">
        <f t="shared" si="194"/>
        <v>1224428.7658319096</v>
      </c>
      <c r="AW241">
        <v>236</v>
      </c>
      <c r="AX241" s="160">
        <v>52018</v>
      </c>
      <c r="AY241" s="7">
        <f t="shared" si="232"/>
        <v>438357.12653369317</v>
      </c>
      <c r="AZ241" s="7">
        <f t="shared" si="233"/>
        <v>5063.7114709392154</v>
      </c>
      <c r="BA241" s="7">
        <f t="shared" si="234"/>
        <v>2323.9794301036331</v>
      </c>
      <c r="BB241" s="65">
        <f t="shared" si="209"/>
        <v>6.3618797261871557E-2</v>
      </c>
      <c r="BC241" s="7">
        <f t="shared" si="210"/>
        <v>2739.7320408355822</v>
      </c>
      <c r="BD241" s="65">
        <f t="shared" si="211"/>
        <v>7.4999999999999997E-2</v>
      </c>
      <c r="BE241" s="7">
        <f t="shared" si="235"/>
        <v>288166.85289641091</v>
      </c>
      <c r="BF241" s="7">
        <f t="shared" si="236"/>
        <v>906869.05424524378</v>
      </c>
      <c r="BG241" s="7">
        <f t="shared" si="212"/>
        <v>436033.14710358955</v>
      </c>
      <c r="BH241" s="7">
        <f t="shared" si="195"/>
        <v>1195035.9071416548</v>
      </c>
      <c r="BJ241">
        <v>236</v>
      </c>
      <c r="BK241" s="160">
        <v>52018</v>
      </c>
      <c r="BL241" s="7">
        <f t="shared" si="237"/>
        <v>432582.65528162592</v>
      </c>
      <c r="BM241" s="7">
        <f t="shared" si="238"/>
        <v>4940.32062016694</v>
      </c>
      <c r="BN241" s="7">
        <f t="shared" si="239"/>
        <v>2326.8004111737832</v>
      </c>
      <c r="BO241" s="65">
        <f t="shared" si="213"/>
        <v>6.4546288652991626E-2</v>
      </c>
      <c r="BP241" s="7">
        <f t="shared" si="214"/>
        <v>2613.5202089931568</v>
      </c>
      <c r="BQ241" s="65">
        <f t="shared" si="215"/>
        <v>7.2500000000000009E-2</v>
      </c>
      <c r="BR241" s="7">
        <f t="shared" si="240"/>
        <v>293944.14512954792</v>
      </c>
      <c r="BS241" s="7">
        <f t="shared" si="241"/>
        <v>871971.5212298492</v>
      </c>
      <c r="BT241" s="7">
        <f t="shared" si="216"/>
        <v>430255.85487045214</v>
      </c>
      <c r="BU241" s="7">
        <f t="shared" si="196"/>
        <v>1165915.6663593971</v>
      </c>
      <c r="BW241">
        <v>236</v>
      </c>
      <c r="BX241" s="160">
        <v>52018</v>
      </c>
      <c r="BY241" s="7">
        <f t="shared" si="242"/>
        <v>426747.60440160672</v>
      </c>
      <c r="BZ241" s="7">
        <f t="shared" si="243"/>
        <v>4818.1206700876401</v>
      </c>
      <c r="CA241" s="7">
        <f t="shared" si="244"/>
        <v>2328.7596444116007</v>
      </c>
      <c r="CB241" s="65">
        <f t="shared" si="217"/>
        <v>6.5483942838119411E-2</v>
      </c>
      <c r="CC241" s="7">
        <f t="shared" si="218"/>
        <v>2489.3610256760394</v>
      </c>
      <c r="CD241" s="65">
        <f t="shared" si="245"/>
        <v>7.0000000000000007E-2</v>
      </c>
      <c r="CE241" s="7">
        <f t="shared" si="246"/>
        <v>299781.15524280554</v>
      </c>
      <c r="CF241" s="7">
        <f t="shared" si="247"/>
        <v>837295.32289787696</v>
      </c>
      <c r="CG241" s="7">
        <f t="shared" si="219"/>
        <v>424418.8447571951</v>
      </c>
      <c r="CH241" s="7">
        <f t="shared" si="197"/>
        <v>1137076.4781406824</v>
      </c>
    </row>
    <row r="242" spans="10:86" x14ac:dyDescent="0.3">
      <c r="J242">
        <v>237</v>
      </c>
      <c r="K242" s="160">
        <v>52048</v>
      </c>
      <c r="L242" s="7">
        <f t="shared" si="220"/>
        <v>452985.86518652819</v>
      </c>
      <c r="M242" s="7">
        <f t="shared" si="198"/>
        <v>5440.6727465368012</v>
      </c>
      <c r="N242" s="7">
        <f t="shared" si="188"/>
        <v>2326.3949233794201</v>
      </c>
      <c r="O242" s="65">
        <f t="shared" si="199"/>
        <v>6.1628278553587171E-2</v>
      </c>
      <c r="P242" s="7">
        <f t="shared" si="189"/>
        <v>3114.2778231573811</v>
      </c>
      <c r="Q242" s="65">
        <f t="shared" si="190"/>
        <v>8.2500000000000004E-2</v>
      </c>
      <c r="R242" s="7">
        <f t="shared" si="200"/>
        <v>273540.52973685111</v>
      </c>
      <c r="S242" s="7">
        <f t="shared" si="221"/>
        <v>1015898.9111923712</v>
      </c>
      <c r="T242" s="7">
        <f t="shared" si="191"/>
        <v>450659.47026314877</v>
      </c>
      <c r="U242" s="7">
        <f t="shared" si="192"/>
        <v>1289439.4409292224</v>
      </c>
      <c r="W242">
        <v>237</v>
      </c>
      <c r="X242" s="160">
        <v>52048</v>
      </c>
      <c r="Y242" s="7">
        <f t="shared" si="222"/>
        <v>447400.09498528269</v>
      </c>
      <c r="Z242" s="7">
        <f t="shared" si="223"/>
        <v>5313.9230440344518</v>
      </c>
      <c r="AA242" s="7">
        <f t="shared" si="224"/>
        <v>2331.2557441325671</v>
      </c>
      <c r="AB242" s="65">
        <f t="shared" si="201"/>
        <v>6.2528079996297392E-2</v>
      </c>
      <c r="AC242" s="7">
        <f t="shared" si="202"/>
        <v>2982.6672999018847</v>
      </c>
      <c r="AD242" s="65">
        <f t="shared" si="203"/>
        <v>0.08</v>
      </c>
      <c r="AE242" s="7">
        <f t="shared" si="225"/>
        <v>279131.16075884947</v>
      </c>
      <c r="AF242" s="7">
        <f t="shared" si="226"/>
        <v>980268.60067731596</v>
      </c>
      <c r="AG242" s="7">
        <f t="shared" si="204"/>
        <v>445068.83924115013</v>
      </c>
      <c r="AH242" s="7">
        <f t="shared" si="193"/>
        <v>1259399.7614361653</v>
      </c>
      <c r="AJ242">
        <v>237</v>
      </c>
      <c r="AK242" s="160">
        <v>52048</v>
      </c>
      <c r="AL242" s="7">
        <f t="shared" si="227"/>
        <v>441748.5650651427</v>
      </c>
      <c r="AM242" s="7">
        <f t="shared" si="228"/>
        <v>5188.2574823386012</v>
      </c>
      <c r="AN242" s="7">
        <f t="shared" si="229"/>
        <v>2335.2979996262211</v>
      </c>
      <c r="AO242" s="65">
        <f t="shared" si="205"/>
        <v>6.3437842727077434E-2</v>
      </c>
      <c r="AP242" s="7">
        <f t="shared" si="206"/>
        <v>2852.9594827123801</v>
      </c>
      <c r="AQ242" s="65">
        <f t="shared" si="207"/>
        <v>7.7500000000000013E-2</v>
      </c>
      <c r="AR242" s="7">
        <f t="shared" si="230"/>
        <v>284786.73293448391</v>
      </c>
      <c r="AS242" s="7">
        <f t="shared" si="231"/>
        <v>944830.29037976428</v>
      </c>
      <c r="AT242" s="7">
        <f t="shared" si="208"/>
        <v>439413.2670655165</v>
      </c>
      <c r="AU242" s="7">
        <f t="shared" si="194"/>
        <v>1229617.0233142483</v>
      </c>
      <c r="AW242">
        <v>237</v>
      </c>
      <c r="AX242" s="160">
        <v>52048</v>
      </c>
      <c r="AY242" s="7">
        <f t="shared" si="232"/>
        <v>436033.14710358955</v>
      </c>
      <c r="AZ242" s="7">
        <f t="shared" si="233"/>
        <v>5063.7114709392154</v>
      </c>
      <c r="BA242" s="7">
        <f t="shared" si="234"/>
        <v>2338.5043015417809</v>
      </c>
      <c r="BB242" s="65">
        <f t="shared" si="209"/>
        <v>6.4357610894739153E-2</v>
      </c>
      <c r="BC242" s="7">
        <f t="shared" si="210"/>
        <v>2725.2071693974344</v>
      </c>
      <c r="BD242" s="65">
        <f t="shared" si="211"/>
        <v>7.4999999999999997E-2</v>
      </c>
      <c r="BE242" s="7">
        <f t="shared" si="235"/>
        <v>290505.35719795269</v>
      </c>
      <c r="BF242" s="7">
        <f t="shared" si="236"/>
        <v>909594.26141464117</v>
      </c>
      <c r="BG242" s="7">
        <f t="shared" si="212"/>
        <v>433694.64280204778</v>
      </c>
      <c r="BH242" s="7">
        <f t="shared" si="195"/>
        <v>1200099.618612594</v>
      </c>
      <c r="BJ242">
        <v>237</v>
      </c>
      <c r="BK242" s="160">
        <v>52048</v>
      </c>
      <c r="BL242" s="7">
        <f t="shared" si="237"/>
        <v>430255.85487045214</v>
      </c>
      <c r="BM242" s="7">
        <f t="shared" si="238"/>
        <v>4940.32062016694</v>
      </c>
      <c r="BN242" s="7">
        <f t="shared" si="239"/>
        <v>2340.8581636579584</v>
      </c>
      <c r="BO242" s="65">
        <f t="shared" si="213"/>
        <v>6.5287427575746404E-2</v>
      </c>
      <c r="BP242" s="7">
        <f t="shared" si="214"/>
        <v>2599.4624565089816</v>
      </c>
      <c r="BQ242" s="65">
        <f t="shared" si="215"/>
        <v>7.2499999999999995E-2</v>
      </c>
      <c r="BR242" s="7">
        <f t="shared" si="240"/>
        <v>296285.00329320587</v>
      </c>
      <c r="BS242" s="7">
        <f t="shared" si="241"/>
        <v>874570.9836863582</v>
      </c>
      <c r="BT242" s="7">
        <f t="shared" si="216"/>
        <v>427914.99670679419</v>
      </c>
      <c r="BU242" s="7">
        <f t="shared" si="196"/>
        <v>1170855.9869795642</v>
      </c>
      <c r="BW242">
        <v>237</v>
      </c>
      <c r="BX242" s="160">
        <v>52048</v>
      </c>
      <c r="BY242" s="7">
        <f t="shared" si="242"/>
        <v>424418.8447571951</v>
      </c>
      <c r="BZ242" s="7">
        <f t="shared" si="243"/>
        <v>4818.1206700876401</v>
      </c>
      <c r="CA242" s="7">
        <f t="shared" si="244"/>
        <v>2342.3440756706686</v>
      </c>
      <c r="CB242" s="65">
        <f t="shared" si="217"/>
        <v>6.6227334754959677E-2</v>
      </c>
      <c r="CC242" s="7">
        <f t="shared" si="218"/>
        <v>2475.7765944169714</v>
      </c>
      <c r="CD242" s="65">
        <f t="shared" si="245"/>
        <v>7.0000000000000007E-2</v>
      </c>
      <c r="CE242" s="7">
        <f t="shared" si="246"/>
        <v>302123.49931847618</v>
      </c>
      <c r="CF242" s="7">
        <f t="shared" si="247"/>
        <v>839771.0994922939</v>
      </c>
      <c r="CG242" s="7">
        <f t="shared" si="219"/>
        <v>422076.50068152446</v>
      </c>
      <c r="CH242" s="7">
        <f t="shared" si="197"/>
        <v>1141894.5988107701</v>
      </c>
    </row>
    <row r="243" spans="10:86" x14ac:dyDescent="0.3">
      <c r="J243">
        <v>238</v>
      </c>
      <c r="K243" s="160">
        <v>52079</v>
      </c>
      <c r="L243" s="7">
        <f t="shared" si="220"/>
        <v>450659.47026314877</v>
      </c>
      <c r="M243" s="7">
        <f t="shared" si="198"/>
        <v>5440.6727465368012</v>
      </c>
      <c r="N243" s="7">
        <f t="shared" si="188"/>
        <v>2342.3888884776534</v>
      </c>
      <c r="O243" s="65">
        <f t="shared" si="199"/>
        <v>6.2372297746941044E-2</v>
      </c>
      <c r="P243" s="7">
        <f t="shared" si="189"/>
        <v>3098.2838580591479</v>
      </c>
      <c r="Q243" s="65">
        <f t="shared" si="190"/>
        <v>8.2500000000000004E-2</v>
      </c>
      <c r="R243" s="7">
        <f t="shared" si="200"/>
        <v>275882.91862532875</v>
      </c>
      <c r="S243" s="7">
        <f t="shared" si="221"/>
        <v>1018997.1950504303</v>
      </c>
      <c r="T243" s="7">
        <f t="shared" si="191"/>
        <v>448317.08137467114</v>
      </c>
      <c r="U243" s="7">
        <f t="shared" si="192"/>
        <v>1294880.1136757589</v>
      </c>
      <c r="W243">
        <v>238</v>
      </c>
      <c r="X243" s="160">
        <v>52079</v>
      </c>
      <c r="Y243" s="7">
        <f t="shared" si="222"/>
        <v>445068.83924115013</v>
      </c>
      <c r="Z243" s="7">
        <f t="shared" si="223"/>
        <v>5313.9230440344518</v>
      </c>
      <c r="AA243" s="7">
        <f t="shared" si="224"/>
        <v>2346.7974490934507</v>
      </c>
      <c r="AB243" s="65">
        <f t="shared" si="201"/>
        <v>6.3274637328322864E-2</v>
      </c>
      <c r="AC243" s="7">
        <f t="shared" si="202"/>
        <v>2967.1255949410011</v>
      </c>
      <c r="AD243" s="65">
        <f t="shared" si="203"/>
        <v>0.08</v>
      </c>
      <c r="AE243" s="7">
        <f t="shared" si="225"/>
        <v>281477.95820794289</v>
      </c>
      <c r="AF243" s="7">
        <f t="shared" si="226"/>
        <v>983235.72627225693</v>
      </c>
      <c r="AG243" s="7">
        <f t="shared" si="204"/>
        <v>442722.0417920567</v>
      </c>
      <c r="AH243" s="7">
        <f t="shared" si="193"/>
        <v>1264713.6844801998</v>
      </c>
      <c r="AJ243">
        <v>238</v>
      </c>
      <c r="AK243" s="160">
        <v>52079</v>
      </c>
      <c r="AL243" s="7">
        <f t="shared" si="227"/>
        <v>439413.2670655165</v>
      </c>
      <c r="AM243" s="7">
        <f t="shared" si="228"/>
        <v>5188.2574823386012</v>
      </c>
      <c r="AN243" s="7">
        <f t="shared" si="229"/>
        <v>2350.3801325404738</v>
      </c>
      <c r="AO243" s="65">
        <f t="shared" si="205"/>
        <v>6.4186868500446054E-2</v>
      </c>
      <c r="AP243" s="7">
        <f t="shared" si="206"/>
        <v>2837.8773497981274</v>
      </c>
      <c r="AQ243" s="65">
        <f t="shared" si="207"/>
        <v>7.7499999999999999E-2</v>
      </c>
      <c r="AR243" s="7">
        <f t="shared" si="230"/>
        <v>287137.11306702439</v>
      </c>
      <c r="AS243" s="7">
        <f t="shared" si="231"/>
        <v>947668.16772956238</v>
      </c>
      <c r="AT243" s="7">
        <f t="shared" si="208"/>
        <v>437062.88693297602</v>
      </c>
      <c r="AU243" s="7">
        <f t="shared" si="194"/>
        <v>1234805.2807965868</v>
      </c>
      <c r="AW243">
        <v>238</v>
      </c>
      <c r="AX243" s="160">
        <v>52079</v>
      </c>
      <c r="AY243" s="7">
        <f t="shared" si="232"/>
        <v>433694.64280204778</v>
      </c>
      <c r="AZ243" s="7">
        <f t="shared" si="233"/>
        <v>5063.7114709392154</v>
      </c>
      <c r="BA243" s="7">
        <f t="shared" si="234"/>
        <v>2353.1199534264169</v>
      </c>
      <c r="BB243" s="65">
        <f t="shared" si="209"/>
        <v>6.5109034454929798E-2</v>
      </c>
      <c r="BC243" s="7">
        <f t="shared" si="210"/>
        <v>2710.5915175127984</v>
      </c>
      <c r="BD243" s="65">
        <f t="shared" si="211"/>
        <v>7.4999999999999997E-2</v>
      </c>
      <c r="BE243" s="7">
        <f t="shared" si="235"/>
        <v>292858.47715137911</v>
      </c>
      <c r="BF243" s="7">
        <f t="shared" si="236"/>
        <v>912304.85293215397</v>
      </c>
      <c r="BG243" s="7">
        <f t="shared" si="212"/>
        <v>431341.52284862136</v>
      </c>
      <c r="BH243" s="7">
        <f t="shared" si="195"/>
        <v>1205163.3300835332</v>
      </c>
      <c r="BJ243">
        <v>238</v>
      </c>
      <c r="BK243" s="160">
        <v>52079</v>
      </c>
      <c r="BL243" s="7">
        <f t="shared" si="237"/>
        <v>427914.99670679419</v>
      </c>
      <c r="BM243" s="7">
        <f t="shared" si="238"/>
        <v>4940.32062016694</v>
      </c>
      <c r="BN243" s="7">
        <f t="shared" si="239"/>
        <v>2355.0008483967254</v>
      </c>
      <c r="BO243" s="65">
        <f t="shared" si="213"/>
        <v>6.6041177332526069E-2</v>
      </c>
      <c r="BP243" s="7">
        <f t="shared" si="214"/>
        <v>2585.3197717702146</v>
      </c>
      <c r="BQ243" s="65">
        <f t="shared" si="215"/>
        <v>7.2499999999999981E-2</v>
      </c>
      <c r="BR243" s="7">
        <f t="shared" si="240"/>
        <v>298640.00414160261</v>
      </c>
      <c r="BS243" s="7">
        <f t="shared" si="241"/>
        <v>877156.30345812847</v>
      </c>
      <c r="BT243" s="7">
        <f t="shared" si="216"/>
        <v>425559.99585839745</v>
      </c>
      <c r="BU243" s="7">
        <f t="shared" si="196"/>
        <v>1175796.307599731</v>
      </c>
      <c r="BW243">
        <v>238</v>
      </c>
      <c r="BX243" s="160">
        <v>52079</v>
      </c>
      <c r="BY243" s="7">
        <f t="shared" si="242"/>
        <v>422076.50068152446</v>
      </c>
      <c r="BZ243" s="7">
        <f t="shared" si="243"/>
        <v>4818.1206700876401</v>
      </c>
      <c r="CA243" s="7">
        <f t="shared" si="244"/>
        <v>2356.007749445414</v>
      </c>
      <c r="CB243" s="65">
        <f t="shared" si="217"/>
        <v>6.6983338204553405E-2</v>
      </c>
      <c r="CC243" s="7">
        <f t="shared" si="218"/>
        <v>2462.1129206422261</v>
      </c>
      <c r="CD243" s="65">
        <f t="shared" si="245"/>
        <v>7.0000000000000007E-2</v>
      </c>
      <c r="CE243" s="7">
        <f t="shared" si="246"/>
        <v>304479.50706792157</v>
      </c>
      <c r="CF243" s="7">
        <f t="shared" si="247"/>
        <v>842233.21241293615</v>
      </c>
      <c r="CG243" s="7">
        <f t="shared" si="219"/>
        <v>419720.49293207907</v>
      </c>
      <c r="CH243" s="7">
        <f t="shared" si="197"/>
        <v>1146712.7194808577</v>
      </c>
    </row>
    <row r="244" spans="10:86" x14ac:dyDescent="0.3">
      <c r="J244">
        <v>239</v>
      </c>
      <c r="K244" s="160">
        <v>52110</v>
      </c>
      <c r="L244" s="7">
        <f t="shared" si="220"/>
        <v>448317.08137467114</v>
      </c>
      <c r="M244" s="7">
        <f t="shared" si="198"/>
        <v>5440.6727465368012</v>
      </c>
      <c r="N244" s="7">
        <f t="shared" si="188"/>
        <v>2358.4928120859372</v>
      </c>
      <c r="O244" s="65">
        <f t="shared" si="199"/>
        <v>6.3129233573365778E-2</v>
      </c>
      <c r="P244" s="7">
        <f t="shared" si="189"/>
        <v>3082.179934450864</v>
      </c>
      <c r="Q244" s="65">
        <f t="shared" si="190"/>
        <v>8.2500000000000004E-2</v>
      </c>
      <c r="R244" s="7">
        <f t="shared" si="200"/>
        <v>278241.4114374147</v>
      </c>
      <c r="S244" s="7">
        <f t="shared" si="221"/>
        <v>1022079.3749848811</v>
      </c>
      <c r="T244" s="7">
        <f t="shared" si="191"/>
        <v>445958.58856258518</v>
      </c>
      <c r="U244" s="7">
        <f t="shared" si="192"/>
        <v>1300320.786422296</v>
      </c>
      <c r="W244">
        <v>239</v>
      </c>
      <c r="X244" s="160">
        <v>52110</v>
      </c>
      <c r="Y244" s="7">
        <f t="shared" si="222"/>
        <v>442722.0417920567</v>
      </c>
      <c r="Z244" s="7">
        <f t="shared" si="223"/>
        <v>5313.9230440344518</v>
      </c>
      <c r="AA244" s="7">
        <f t="shared" si="224"/>
        <v>2362.4427654207402</v>
      </c>
      <c r="AB244" s="65">
        <f t="shared" si="201"/>
        <v>6.403411284944413E-2</v>
      </c>
      <c r="AC244" s="7">
        <f t="shared" si="202"/>
        <v>2951.4802786137116</v>
      </c>
      <c r="AD244" s="65">
        <f t="shared" si="203"/>
        <v>0.08</v>
      </c>
      <c r="AE244" s="7">
        <f t="shared" si="225"/>
        <v>283840.40097336366</v>
      </c>
      <c r="AF244" s="7">
        <f t="shared" si="226"/>
        <v>986187.20655087067</v>
      </c>
      <c r="AG244" s="7">
        <f t="shared" si="204"/>
        <v>440359.59902663593</v>
      </c>
      <c r="AH244" s="7">
        <f t="shared" si="193"/>
        <v>1270027.6075242343</v>
      </c>
      <c r="AJ244">
        <v>239</v>
      </c>
      <c r="AK244" s="160">
        <v>52110</v>
      </c>
      <c r="AL244" s="7">
        <f t="shared" si="227"/>
        <v>437062.88693297602</v>
      </c>
      <c r="AM244" s="7">
        <f t="shared" si="228"/>
        <v>5188.2574823386012</v>
      </c>
      <c r="AN244" s="7">
        <f t="shared" si="229"/>
        <v>2365.5596708964645</v>
      </c>
      <c r="AO244" s="65">
        <f t="shared" si="205"/>
        <v>6.4948813773590214E-2</v>
      </c>
      <c r="AP244" s="7">
        <f t="shared" si="206"/>
        <v>2822.6978114421368</v>
      </c>
      <c r="AQ244" s="65">
        <f t="shared" si="207"/>
        <v>7.7499999999999999E-2</v>
      </c>
      <c r="AR244" s="7">
        <f t="shared" si="230"/>
        <v>289502.67273792083</v>
      </c>
      <c r="AS244" s="7">
        <f t="shared" si="231"/>
        <v>950490.86554100458</v>
      </c>
      <c r="AT244" s="7">
        <f t="shared" si="208"/>
        <v>434697.32726207958</v>
      </c>
      <c r="AU244" s="7">
        <f t="shared" si="194"/>
        <v>1239993.5382789255</v>
      </c>
      <c r="AW244">
        <v>239</v>
      </c>
      <c r="AX244" s="160">
        <v>52110</v>
      </c>
      <c r="AY244" s="7">
        <f t="shared" si="232"/>
        <v>431341.52284862136</v>
      </c>
      <c r="AZ244" s="7">
        <f t="shared" si="233"/>
        <v>5063.7114709392154</v>
      </c>
      <c r="BA244" s="7">
        <f t="shared" si="234"/>
        <v>2367.8269531353321</v>
      </c>
      <c r="BB244" s="65">
        <f t="shared" si="209"/>
        <v>6.5873378593314352E-2</v>
      </c>
      <c r="BC244" s="7">
        <f t="shared" si="210"/>
        <v>2695.8845178038832</v>
      </c>
      <c r="BD244" s="65">
        <f t="shared" si="211"/>
        <v>7.4999999999999997E-2</v>
      </c>
      <c r="BE244" s="7">
        <f t="shared" si="235"/>
        <v>295226.30410451442</v>
      </c>
      <c r="BF244" s="7">
        <f t="shared" si="236"/>
        <v>915000.73744995787</v>
      </c>
      <c r="BG244" s="7">
        <f t="shared" si="212"/>
        <v>428973.69589548605</v>
      </c>
      <c r="BH244" s="7">
        <f t="shared" si="195"/>
        <v>1210227.0415544724</v>
      </c>
      <c r="BJ244">
        <v>239</v>
      </c>
      <c r="BK244" s="160">
        <v>52110</v>
      </c>
      <c r="BL244" s="7">
        <f t="shared" si="237"/>
        <v>425559.99585839745</v>
      </c>
      <c r="BM244" s="7">
        <f t="shared" si="238"/>
        <v>4940.32062016694</v>
      </c>
      <c r="BN244" s="7">
        <f t="shared" si="239"/>
        <v>2369.2289785224552</v>
      </c>
      <c r="BO244" s="65">
        <f t="shared" si="213"/>
        <v>6.6807848526555649E-2</v>
      </c>
      <c r="BP244" s="7">
        <f t="shared" si="214"/>
        <v>2571.0916416444848</v>
      </c>
      <c r="BQ244" s="65">
        <f t="shared" si="215"/>
        <v>7.2500000000000009E-2</v>
      </c>
      <c r="BR244" s="7">
        <f t="shared" si="240"/>
        <v>301009.23312012508</v>
      </c>
      <c r="BS244" s="7">
        <f t="shared" si="241"/>
        <v>879727.39509977296</v>
      </c>
      <c r="BT244" s="7">
        <f t="shared" si="216"/>
        <v>423190.76687987498</v>
      </c>
      <c r="BU244" s="7">
        <f t="shared" si="196"/>
        <v>1180736.6282198981</v>
      </c>
      <c r="BW244">
        <v>239</v>
      </c>
      <c r="BX244" s="160">
        <v>52110</v>
      </c>
      <c r="BY244" s="7">
        <f t="shared" si="242"/>
        <v>419720.49293207907</v>
      </c>
      <c r="BZ244" s="7">
        <f t="shared" si="243"/>
        <v>4818.1206700876401</v>
      </c>
      <c r="CA244" s="7">
        <f t="shared" si="244"/>
        <v>2369.7511279838454</v>
      </c>
      <c r="CB244" s="65">
        <f t="shared" si="217"/>
        <v>6.7752263743786137E-2</v>
      </c>
      <c r="CC244" s="7">
        <f t="shared" si="218"/>
        <v>2448.3695421037946</v>
      </c>
      <c r="CD244" s="65">
        <f t="shared" si="245"/>
        <v>7.0000000000000007E-2</v>
      </c>
      <c r="CE244" s="7">
        <f t="shared" si="246"/>
        <v>306849.25819590542</v>
      </c>
      <c r="CF244" s="7">
        <f t="shared" si="247"/>
        <v>844681.58195503999</v>
      </c>
      <c r="CG244" s="7">
        <f t="shared" si="219"/>
        <v>417350.74180409522</v>
      </c>
      <c r="CH244" s="7">
        <f t="shared" si="197"/>
        <v>1151530.8401509454</v>
      </c>
    </row>
    <row r="245" spans="10:86" x14ac:dyDescent="0.3">
      <c r="J245">
        <v>240</v>
      </c>
      <c r="K245" s="160">
        <v>52140</v>
      </c>
      <c r="L245" s="7">
        <f t="shared" si="220"/>
        <v>445958.58856258518</v>
      </c>
      <c r="M245" s="7">
        <f t="shared" si="198"/>
        <v>5440.6727465368012</v>
      </c>
      <c r="N245" s="7">
        <f t="shared" si="188"/>
        <v>2374.7074501690281</v>
      </c>
      <c r="O245" s="65">
        <f t="shared" si="199"/>
        <v>6.3899407103870987E-2</v>
      </c>
      <c r="P245" s="7">
        <f t="shared" si="189"/>
        <v>3065.9652963677731</v>
      </c>
      <c r="Q245" s="65">
        <f t="shared" si="190"/>
        <v>8.2500000000000004E-2</v>
      </c>
      <c r="R245" s="7">
        <f t="shared" si="200"/>
        <v>280616.11888758373</v>
      </c>
      <c r="S245" s="7">
        <f t="shared" si="221"/>
        <v>1025145.3402812489</v>
      </c>
      <c r="T245" s="7">
        <f t="shared" si="191"/>
        <v>443583.88111241616</v>
      </c>
      <c r="U245" s="7">
        <f t="shared" si="192"/>
        <v>1305761.4591688327</v>
      </c>
      <c r="W245">
        <v>240</v>
      </c>
      <c r="X245" s="160">
        <v>52140</v>
      </c>
      <c r="Y245" s="7">
        <f t="shared" si="222"/>
        <v>440359.59902663593</v>
      </c>
      <c r="Z245" s="7">
        <f t="shared" si="223"/>
        <v>5313.9230440344518</v>
      </c>
      <c r="AA245" s="7">
        <f t="shared" si="224"/>
        <v>2378.1923838568787</v>
      </c>
      <c r="AB245" s="65">
        <f t="shared" si="201"/>
        <v>6.4806827577650578E-2</v>
      </c>
      <c r="AC245" s="7">
        <f t="shared" si="202"/>
        <v>2935.7306601775731</v>
      </c>
      <c r="AD245" s="65">
        <f t="shared" si="203"/>
        <v>0.08</v>
      </c>
      <c r="AE245" s="7">
        <f t="shared" si="225"/>
        <v>286218.59335722052</v>
      </c>
      <c r="AF245" s="7">
        <f t="shared" si="226"/>
        <v>989122.93721104821</v>
      </c>
      <c r="AG245" s="7">
        <f t="shared" si="204"/>
        <v>437981.40664277907</v>
      </c>
      <c r="AH245" s="7">
        <f t="shared" si="193"/>
        <v>1275341.5305682686</v>
      </c>
      <c r="AJ245">
        <v>240</v>
      </c>
      <c r="AK245" s="160">
        <v>52140</v>
      </c>
      <c r="AL245" s="7">
        <f t="shared" si="227"/>
        <v>434697.32726207958</v>
      </c>
      <c r="AM245" s="7">
        <f t="shared" si="228"/>
        <v>5188.2574823386012</v>
      </c>
      <c r="AN245" s="7">
        <f t="shared" si="229"/>
        <v>2380.8372437710041</v>
      </c>
      <c r="AO245" s="65">
        <f t="shared" si="205"/>
        <v>6.5723999512946468E-2</v>
      </c>
      <c r="AP245" s="7">
        <f t="shared" si="206"/>
        <v>2807.4202385675972</v>
      </c>
      <c r="AQ245" s="65">
        <f t="shared" si="207"/>
        <v>7.7499999999999999E-2</v>
      </c>
      <c r="AR245" s="7">
        <f t="shared" si="230"/>
        <v>291883.50998169184</v>
      </c>
      <c r="AS245" s="7">
        <f t="shared" si="231"/>
        <v>953298.28577957221</v>
      </c>
      <c r="AT245" s="7">
        <f t="shared" si="208"/>
        <v>432316.49001830857</v>
      </c>
      <c r="AU245" s="7">
        <f t="shared" si="194"/>
        <v>1245181.7957612639</v>
      </c>
      <c r="AW245">
        <v>240</v>
      </c>
      <c r="AX245" s="160">
        <v>52140</v>
      </c>
      <c r="AY245" s="7">
        <f t="shared" si="232"/>
        <v>428973.69589548605</v>
      </c>
      <c r="AZ245" s="7">
        <f t="shared" si="233"/>
        <v>5063.7114709392154</v>
      </c>
      <c r="BA245" s="7">
        <f t="shared" si="234"/>
        <v>2382.6258715924278</v>
      </c>
      <c r="BB245" s="65">
        <f t="shared" si="209"/>
        <v>6.6650964226196013E-2</v>
      </c>
      <c r="BC245" s="7">
        <f t="shared" si="210"/>
        <v>2681.0855993467876</v>
      </c>
      <c r="BD245" s="65">
        <f t="shared" si="211"/>
        <v>7.4999999999999997E-2</v>
      </c>
      <c r="BE245" s="7">
        <f t="shared" si="235"/>
        <v>297608.92997610685</v>
      </c>
      <c r="BF245" s="7">
        <f t="shared" si="236"/>
        <v>917681.82304930466</v>
      </c>
      <c r="BG245" s="7">
        <f t="shared" si="212"/>
        <v>426591.07002389361</v>
      </c>
      <c r="BH245" s="7">
        <f t="shared" si="195"/>
        <v>1215290.7530254116</v>
      </c>
      <c r="BJ245">
        <v>240</v>
      </c>
      <c r="BK245" s="160">
        <v>52140</v>
      </c>
      <c r="BL245" s="7">
        <f t="shared" si="237"/>
        <v>423190.76687987498</v>
      </c>
      <c r="BM245" s="7">
        <f t="shared" si="238"/>
        <v>4940.32062016694</v>
      </c>
      <c r="BN245" s="7">
        <f t="shared" si="239"/>
        <v>2383.5430702676954</v>
      </c>
      <c r="BO245" s="65">
        <f t="shared" si="213"/>
        <v>6.7587762025373588E-2</v>
      </c>
      <c r="BP245" s="7">
        <f t="shared" si="214"/>
        <v>2556.7775498992446</v>
      </c>
      <c r="BQ245" s="65">
        <f t="shared" si="215"/>
        <v>7.2499999999999995E-2</v>
      </c>
      <c r="BR245" s="7">
        <f t="shared" si="240"/>
        <v>303392.77619039279</v>
      </c>
      <c r="BS245" s="7">
        <f t="shared" si="241"/>
        <v>882284.17264967225</v>
      </c>
      <c r="BT245" s="7">
        <f t="shared" si="216"/>
        <v>420807.22380960727</v>
      </c>
      <c r="BU245" s="7">
        <f t="shared" si="196"/>
        <v>1185676.9488400649</v>
      </c>
      <c r="BW245">
        <v>240</v>
      </c>
      <c r="BX245" s="160">
        <v>52140</v>
      </c>
      <c r="BY245" s="7">
        <f t="shared" si="242"/>
        <v>417350.74180409522</v>
      </c>
      <c r="BZ245" s="7">
        <f t="shared" si="243"/>
        <v>4818.1206700876401</v>
      </c>
      <c r="CA245" s="7">
        <f t="shared" si="244"/>
        <v>2383.5746762304179</v>
      </c>
      <c r="CB245" s="65">
        <f t="shared" si="217"/>
        <v>6.853443219274602E-2</v>
      </c>
      <c r="CC245" s="7">
        <f t="shared" si="218"/>
        <v>2434.5459938572221</v>
      </c>
      <c r="CD245" s="65">
        <f t="shared" si="245"/>
        <v>7.0000000000000007E-2</v>
      </c>
      <c r="CE245" s="7">
        <f t="shared" si="246"/>
        <v>309232.83287213586</v>
      </c>
      <c r="CF245" s="7">
        <f t="shared" si="247"/>
        <v>847116.12794889719</v>
      </c>
      <c r="CG245" s="7">
        <f t="shared" si="219"/>
        <v>414967.16712786478</v>
      </c>
      <c r="CH245" s="7">
        <f t="shared" si="197"/>
        <v>1156348.960821033</v>
      </c>
    </row>
    <row r="246" spans="10:86" x14ac:dyDescent="0.3">
      <c r="J246">
        <v>241</v>
      </c>
      <c r="K246" s="160">
        <v>52171</v>
      </c>
      <c r="L246" s="7">
        <f t="shared" si="220"/>
        <v>443583.88111241616</v>
      </c>
      <c r="M246" s="7">
        <f t="shared" si="198"/>
        <v>5440.6727465368012</v>
      </c>
      <c r="N246" s="7">
        <f t="shared" si="188"/>
        <v>2391.0335638889401</v>
      </c>
      <c r="O246" s="65">
        <f t="shared" si="199"/>
        <v>6.4683150106159631E-2</v>
      </c>
      <c r="P246" s="7">
        <f t="shared" si="189"/>
        <v>3049.6391826478612</v>
      </c>
      <c r="Q246" s="65">
        <f t="shared" si="190"/>
        <v>8.2500000000000004E-2</v>
      </c>
      <c r="R246" s="7">
        <f t="shared" si="200"/>
        <v>283007.15245147265</v>
      </c>
      <c r="S246" s="7">
        <f t="shared" si="221"/>
        <v>1028194.9794638967</v>
      </c>
      <c r="T246" s="7">
        <f t="shared" si="191"/>
        <v>441192.84754852724</v>
      </c>
      <c r="U246" s="7">
        <f t="shared" si="192"/>
        <v>1311202.1319153693</v>
      </c>
      <c r="W246">
        <v>241</v>
      </c>
      <c r="X246" s="160">
        <v>52171</v>
      </c>
      <c r="Y246" s="7">
        <f t="shared" si="222"/>
        <v>437981.40664277907</v>
      </c>
      <c r="Z246" s="7">
        <f t="shared" si="223"/>
        <v>5313.9230440344518</v>
      </c>
      <c r="AA246" s="7">
        <f t="shared" si="224"/>
        <v>2394.0469997492578</v>
      </c>
      <c r="AB246" s="65">
        <f t="shared" si="201"/>
        <v>6.5593113226430466E-2</v>
      </c>
      <c r="AC246" s="7">
        <f t="shared" si="202"/>
        <v>2919.876044285194</v>
      </c>
      <c r="AD246" s="65">
        <f t="shared" si="203"/>
        <v>0.08</v>
      </c>
      <c r="AE246" s="7">
        <f t="shared" si="225"/>
        <v>288612.64035696979</v>
      </c>
      <c r="AF246" s="7">
        <f t="shared" si="226"/>
        <v>992042.81325533346</v>
      </c>
      <c r="AG246" s="7">
        <f t="shared" si="204"/>
        <v>435587.35964302981</v>
      </c>
      <c r="AH246" s="7">
        <f t="shared" si="193"/>
        <v>1280655.4536123034</v>
      </c>
      <c r="AJ246">
        <v>241</v>
      </c>
      <c r="AK246" s="160">
        <v>52171</v>
      </c>
      <c r="AL246" s="7">
        <f t="shared" si="227"/>
        <v>432316.49001830857</v>
      </c>
      <c r="AM246" s="7">
        <f t="shared" si="228"/>
        <v>5188.2574823386012</v>
      </c>
      <c r="AN246" s="7">
        <f t="shared" si="229"/>
        <v>2396.2134843036915</v>
      </c>
      <c r="AO246" s="65">
        <f t="shared" si="205"/>
        <v>6.651275737926754E-2</v>
      </c>
      <c r="AP246" s="7">
        <f t="shared" si="206"/>
        <v>2792.0439980349097</v>
      </c>
      <c r="AQ246" s="65">
        <f t="shared" si="207"/>
        <v>7.7500000000000013E-2</v>
      </c>
      <c r="AR246" s="7">
        <f t="shared" si="230"/>
        <v>294279.72346599551</v>
      </c>
      <c r="AS246" s="7">
        <f t="shared" si="231"/>
        <v>956090.32977760711</v>
      </c>
      <c r="AT246" s="7">
        <f t="shared" si="208"/>
        <v>429920.27653400489</v>
      </c>
      <c r="AU246" s="7">
        <f t="shared" si="194"/>
        <v>1250370.0532436026</v>
      </c>
      <c r="AW246">
        <v>241</v>
      </c>
      <c r="AX246" s="160">
        <v>52171</v>
      </c>
      <c r="AY246" s="7">
        <f t="shared" si="232"/>
        <v>426591.07002389361</v>
      </c>
      <c r="AZ246" s="7">
        <f t="shared" si="233"/>
        <v>5063.7114709392154</v>
      </c>
      <c r="BA246" s="7">
        <f t="shared" si="234"/>
        <v>2397.5172832898807</v>
      </c>
      <c r="BB246" s="65">
        <f t="shared" si="209"/>
        <v>6.7442122963022016E-2</v>
      </c>
      <c r="BC246" s="7">
        <f t="shared" si="210"/>
        <v>2666.1941876493347</v>
      </c>
      <c r="BD246" s="65">
        <f t="shared" si="211"/>
        <v>7.4999999999999997E-2</v>
      </c>
      <c r="BE246" s="7">
        <f t="shared" si="235"/>
        <v>300006.44725939672</v>
      </c>
      <c r="BF246" s="7">
        <f t="shared" si="236"/>
        <v>920348.01723695395</v>
      </c>
      <c r="BG246" s="7">
        <f t="shared" si="212"/>
        <v>424193.55274060374</v>
      </c>
      <c r="BH246" s="7">
        <f t="shared" si="195"/>
        <v>1220354.4644963506</v>
      </c>
      <c r="BJ246">
        <v>241</v>
      </c>
      <c r="BK246" s="160">
        <v>52171</v>
      </c>
      <c r="BL246" s="7">
        <f t="shared" si="237"/>
        <v>420807.22380960727</v>
      </c>
      <c r="BM246" s="7">
        <f t="shared" si="238"/>
        <v>4940.32062016694</v>
      </c>
      <c r="BN246" s="7">
        <f t="shared" si="239"/>
        <v>2397.9436429838961</v>
      </c>
      <c r="BO246" s="65">
        <f t="shared" si="213"/>
        <v>6.8381249388499196E-2</v>
      </c>
      <c r="BP246" s="7">
        <f t="shared" si="214"/>
        <v>2542.3769771830439</v>
      </c>
      <c r="BQ246" s="65">
        <f t="shared" si="215"/>
        <v>7.2499999999999995E-2</v>
      </c>
      <c r="BR246" s="7">
        <f t="shared" si="240"/>
        <v>305790.7198333767</v>
      </c>
      <c r="BS246" s="7">
        <f t="shared" si="241"/>
        <v>884826.5496268553</v>
      </c>
      <c r="BT246" s="7">
        <f t="shared" si="216"/>
        <v>418409.28016662336</v>
      </c>
      <c r="BU246" s="7">
        <f t="shared" si="196"/>
        <v>1190617.269460232</v>
      </c>
      <c r="BW246">
        <v>241</v>
      </c>
      <c r="BX246" s="160">
        <v>52171</v>
      </c>
      <c r="BY246" s="7">
        <f t="shared" si="242"/>
        <v>414967.16712786478</v>
      </c>
      <c r="BZ246" s="7">
        <f t="shared" si="243"/>
        <v>4818.1206700876401</v>
      </c>
      <c r="CA246" s="7">
        <f t="shared" si="244"/>
        <v>2397.478861841762</v>
      </c>
      <c r="CB246" s="65">
        <f t="shared" si="217"/>
        <v>6.9330175062347177E-2</v>
      </c>
      <c r="CC246" s="7">
        <f t="shared" si="218"/>
        <v>2420.6418082458781</v>
      </c>
      <c r="CD246" s="65">
        <f t="shared" si="245"/>
        <v>7.0000000000000007E-2</v>
      </c>
      <c r="CE246" s="7">
        <f t="shared" si="246"/>
        <v>311630.31173397764</v>
      </c>
      <c r="CF246" s="7">
        <f t="shared" si="247"/>
        <v>849536.76975714311</v>
      </c>
      <c r="CG246" s="7">
        <f t="shared" si="219"/>
        <v>412569.688266023</v>
      </c>
      <c r="CH246" s="7">
        <f t="shared" si="197"/>
        <v>1161167.0814911206</v>
      </c>
    </row>
    <row r="247" spans="10:86" x14ac:dyDescent="0.3">
      <c r="J247">
        <v>242</v>
      </c>
      <c r="K247" s="160">
        <v>52201</v>
      </c>
      <c r="L247" s="7">
        <f t="shared" si="220"/>
        <v>441192.84754852724</v>
      </c>
      <c r="M247" s="7">
        <f t="shared" si="198"/>
        <v>5440.6727465368012</v>
      </c>
      <c r="N247" s="7">
        <f t="shared" si="188"/>
        <v>2407.4719196406763</v>
      </c>
      <c r="O247" s="65">
        <f t="shared" si="199"/>
        <v>6.5480805494043087E-2</v>
      </c>
      <c r="P247" s="7">
        <f t="shared" si="189"/>
        <v>3033.2008268961249</v>
      </c>
      <c r="Q247" s="65">
        <f t="shared" si="190"/>
        <v>8.2500000000000004E-2</v>
      </c>
      <c r="R247" s="7">
        <f t="shared" si="200"/>
        <v>285414.62437111331</v>
      </c>
      <c r="S247" s="7">
        <f t="shared" si="221"/>
        <v>1031228.1802907928</v>
      </c>
      <c r="T247" s="7">
        <f t="shared" si="191"/>
        <v>438785.37562888657</v>
      </c>
      <c r="U247" s="7">
        <f t="shared" si="192"/>
        <v>1316642.8046619061</v>
      </c>
      <c r="W247">
        <v>242</v>
      </c>
      <c r="X247" s="160">
        <v>52201</v>
      </c>
      <c r="Y247" s="7">
        <f t="shared" si="222"/>
        <v>435587.35964302981</v>
      </c>
      <c r="Z247" s="7">
        <f t="shared" si="223"/>
        <v>5313.9230440344518</v>
      </c>
      <c r="AA247" s="7">
        <f t="shared" si="224"/>
        <v>2410.0073130809196</v>
      </c>
      <c r="AB247" s="65">
        <f t="shared" si="201"/>
        <v>6.6393312654140085E-2</v>
      </c>
      <c r="AC247" s="7">
        <f t="shared" si="202"/>
        <v>2903.9157309535321</v>
      </c>
      <c r="AD247" s="65">
        <f t="shared" si="203"/>
        <v>0.08</v>
      </c>
      <c r="AE247" s="7">
        <f t="shared" si="225"/>
        <v>291022.64767005073</v>
      </c>
      <c r="AF247" s="7">
        <f t="shared" si="226"/>
        <v>994946.72898628702</v>
      </c>
      <c r="AG247" s="7">
        <f t="shared" si="204"/>
        <v>433177.35232994886</v>
      </c>
      <c r="AH247" s="7">
        <f t="shared" si="193"/>
        <v>1285969.3766563376</v>
      </c>
      <c r="AJ247">
        <v>242</v>
      </c>
      <c r="AK247" s="160">
        <v>52201</v>
      </c>
      <c r="AL247" s="7">
        <f t="shared" si="227"/>
        <v>429920.27653400489</v>
      </c>
      <c r="AM247" s="7">
        <f t="shared" si="228"/>
        <v>5188.2574823386012</v>
      </c>
      <c r="AN247" s="7">
        <f t="shared" si="229"/>
        <v>2411.689029723153</v>
      </c>
      <c r="AO247" s="65">
        <f t="shared" si="205"/>
        <v>6.7315430176945329E-2</v>
      </c>
      <c r="AP247" s="7">
        <f t="shared" si="206"/>
        <v>2776.5684526154482</v>
      </c>
      <c r="AQ247" s="65">
        <f t="shared" si="207"/>
        <v>7.7499999999999999E-2</v>
      </c>
      <c r="AR247" s="7">
        <f t="shared" si="230"/>
        <v>296691.41249571869</v>
      </c>
      <c r="AS247" s="7">
        <f t="shared" si="231"/>
        <v>958866.89823022252</v>
      </c>
      <c r="AT247" s="7">
        <f t="shared" si="208"/>
        <v>427508.58750428172</v>
      </c>
      <c r="AU247" s="7">
        <f t="shared" si="194"/>
        <v>1255558.3107259413</v>
      </c>
      <c r="AW247">
        <v>242</v>
      </c>
      <c r="AX247" s="160">
        <v>52201</v>
      </c>
      <c r="AY247" s="7">
        <f t="shared" si="232"/>
        <v>424193.55274060374</v>
      </c>
      <c r="AZ247" s="7">
        <f t="shared" si="233"/>
        <v>5063.7114709392154</v>
      </c>
      <c r="BA247" s="7">
        <f t="shared" si="234"/>
        <v>2412.5017663104422</v>
      </c>
      <c r="BB247" s="65">
        <f t="shared" si="209"/>
        <v>6.8247197555660111E-2</v>
      </c>
      <c r="BC247" s="7">
        <f t="shared" si="210"/>
        <v>2651.2097046287731</v>
      </c>
      <c r="BD247" s="65">
        <f t="shared" si="211"/>
        <v>7.4999999999999997E-2</v>
      </c>
      <c r="BE247" s="7">
        <f t="shared" si="235"/>
        <v>302418.94902570714</v>
      </c>
      <c r="BF247" s="7">
        <f t="shared" si="236"/>
        <v>922999.22694158275</v>
      </c>
      <c r="BG247" s="7">
        <f t="shared" si="212"/>
        <v>421781.05097429332</v>
      </c>
      <c r="BH247" s="7">
        <f t="shared" si="195"/>
        <v>1225418.1759672898</v>
      </c>
      <c r="BJ247">
        <v>242</v>
      </c>
      <c r="BK247" s="160">
        <v>52201</v>
      </c>
      <c r="BL247" s="7">
        <f t="shared" si="237"/>
        <v>418409.28016662336</v>
      </c>
      <c r="BM247" s="7">
        <f t="shared" si="238"/>
        <v>4940.32062016694</v>
      </c>
      <c r="BN247" s="7">
        <f t="shared" si="239"/>
        <v>2412.4312191602571</v>
      </c>
      <c r="BO247" s="65">
        <f t="shared" si="213"/>
        <v>6.9188653316663157E-2</v>
      </c>
      <c r="BP247" s="7">
        <f t="shared" si="214"/>
        <v>2527.8894010066829</v>
      </c>
      <c r="BQ247" s="65">
        <f t="shared" si="215"/>
        <v>7.2499999999999995E-2</v>
      </c>
      <c r="BR247" s="7">
        <f t="shared" si="240"/>
        <v>308203.15105253697</v>
      </c>
      <c r="BS247" s="7">
        <f t="shared" si="241"/>
        <v>887354.43902786192</v>
      </c>
      <c r="BT247" s="7">
        <f t="shared" si="216"/>
        <v>415996.84894746309</v>
      </c>
      <c r="BU247" s="7">
        <f t="shared" si="196"/>
        <v>1195557.5900803988</v>
      </c>
      <c r="BW247">
        <v>242</v>
      </c>
      <c r="BX247" s="160">
        <v>52201</v>
      </c>
      <c r="BY247" s="7">
        <f t="shared" si="242"/>
        <v>412569.688266023</v>
      </c>
      <c r="BZ247" s="7">
        <f t="shared" si="243"/>
        <v>4818.1206700876401</v>
      </c>
      <c r="CA247" s="7">
        <f t="shared" si="244"/>
        <v>2411.4641552025059</v>
      </c>
      <c r="CB247" s="65">
        <f t="shared" si="217"/>
        <v>7.0139835003514034E-2</v>
      </c>
      <c r="CC247" s="7">
        <f t="shared" si="218"/>
        <v>2406.6565148851341</v>
      </c>
      <c r="CD247" s="65">
        <f t="shared" si="245"/>
        <v>7.0000000000000007E-2</v>
      </c>
      <c r="CE247" s="7">
        <f t="shared" si="246"/>
        <v>314041.77588918013</v>
      </c>
      <c r="CF247" s="7">
        <f t="shared" si="247"/>
        <v>851943.42627202824</v>
      </c>
      <c r="CG247" s="7">
        <f t="shared" si="219"/>
        <v>410158.22411082051</v>
      </c>
      <c r="CH247" s="7">
        <f t="shared" si="197"/>
        <v>1165985.2021612083</v>
      </c>
    </row>
    <row r="248" spans="10:86" x14ac:dyDescent="0.3">
      <c r="J248">
        <v>243</v>
      </c>
      <c r="K248" s="160">
        <v>52232</v>
      </c>
      <c r="L248" s="7">
        <f t="shared" si="220"/>
        <v>438785.37562888657</v>
      </c>
      <c r="M248" s="7">
        <f t="shared" si="198"/>
        <v>5440.6727465368012</v>
      </c>
      <c r="N248" s="7">
        <f t="shared" si="188"/>
        <v>2424.0232890882062</v>
      </c>
      <c r="O248" s="65">
        <f t="shared" si="199"/>
        <v>6.6292727799708157E-2</v>
      </c>
      <c r="P248" s="7">
        <f t="shared" si="189"/>
        <v>3016.6494574485951</v>
      </c>
      <c r="Q248" s="65">
        <f t="shared" si="190"/>
        <v>8.2500000000000004E-2</v>
      </c>
      <c r="R248" s="7">
        <f t="shared" si="200"/>
        <v>287838.64766020153</v>
      </c>
      <c r="S248" s="7">
        <f t="shared" si="221"/>
        <v>1034244.8297482415</v>
      </c>
      <c r="T248" s="7">
        <f t="shared" si="191"/>
        <v>436361.35233979835</v>
      </c>
      <c r="U248" s="7">
        <f t="shared" si="192"/>
        <v>1322083.4774084431</v>
      </c>
      <c r="W248">
        <v>243</v>
      </c>
      <c r="X248" s="160">
        <v>52232</v>
      </c>
      <c r="Y248" s="7">
        <f t="shared" si="222"/>
        <v>433177.35232994886</v>
      </c>
      <c r="Z248" s="7">
        <f t="shared" si="223"/>
        <v>5313.9230440344518</v>
      </c>
      <c r="AA248" s="7">
        <f t="shared" si="224"/>
        <v>2426.074028501459</v>
      </c>
      <c r="AB248" s="65">
        <f t="shared" si="201"/>
        <v>6.7207780336222142E-2</v>
      </c>
      <c r="AC248" s="7">
        <f t="shared" si="202"/>
        <v>2887.8490155329928</v>
      </c>
      <c r="AD248" s="65">
        <f t="shared" si="203"/>
        <v>8.0000000000000016E-2</v>
      </c>
      <c r="AE248" s="7">
        <f t="shared" si="225"/>
        <v>293448.7216985522</v>
      </c>
      <c r="AF248" s="7">
        <f t="shared" si="226"/>
        <v>997834.57800182002</v>
      </c>
      <c r="AG248" s="7">
        <f t="shared" si="204"/>
        <v>430751.2783014474</v>
      </c>
      <c r="AH248" s="7">
        <f t="shared" si="193"/>
        <v>1291283.2997003722</v>
      </c>
      <c r="AJ248">
        <v>243</v>
      </c>
      <c r="AK248" s="160">
        <v>52232</v>
      </c>
      <c r="AL248" s="7">
        <f t="shared" si="227"/>
        <v>427508.58750428172</v>
      </c>
      <c r="AM248" s="7">
        <f t="shared" si="228"/>
        <v>5188.2574823386012</v>
      </c>
      <c r="AN248" s="7">
        <f t="shared" si="229"/>
        <v>2427.2645213734486</v>
      </c>
      <c r="AO248" s="65">
        <f t="shared" si="205"/>
        <v>6.8132372326180829E-2</v>
      </c>
      <c r="AP248" s="7">
        <f t="shared" si="206"/>
        <v>2760.9929609651526</v>
      </c>
      <c r="AQ248" s="65">
        <f t="shared" si="207"/>
        <v>7.7499999999999999E-2</v>
      </c>
      <c r="AR248" s="7">
        <f t="shared" si="230"/>
        <v>299118.67701709212</v>
      </c>
      <c r="AS248" s="7">
        <f t="shared" si="231"/>
        <v>961627.89119118766</v>
      </c>
      <c r="AT248" s="7">
        <f t="shared" si="208"/>
        <v>425081.32298290828</v>
      </c>
      <c r="AU248" s="7">
        <f t="shared" si="194"/>
        <v>1260746.5682082798</v>
      </c>
      <c r="AW248">
        <v>243</v>
      </c>
      <c r="AX248" s="160">
        <v>52232</v>
      </c>
      <c r="AY248" s="7">
        <f t="shared" si="232"/>
        <v>421781.05097429332</v>
      </c>
      <c r="AZ248" s="7">
        <f t="shared" si="233"/>
        <v>5063.7114709392154</v>
      </c>
      <c r="BA248" s="7">
        <f t="shared" si="234"/>
        <v>2427.5799023498821</v>
      </c>
      <c r="BB248" s="65">
        <f t="shared" si="209"/>
        <v>6.9066542370520234E-2</v>
      </c>
      <c r="BC248" s="7">
        <f t="shared" si="210"/>
        <v>2636.1315685893333</v>
      </c>
      <c r="BD248" s="65">
        <f t="shared" si="211"/>
        <v>7.5000000000000011E-2</v>
      </c>
      <c r="BE248" s="7">
        <f t="shared" si="235"/>
        <v>304846.528928057</v>
      </c>
      <c r="BF248" s="7">
        <f t="shared" si="236"/>
        <v>925635.35851017211</v>
      </c>
      <c r="BG248" s="7">
        <f t="shared" si="212"/>
        <v>419353.47107194347</v>
      </c>
      <c r="BH248" s="7">
        <f t="shared" si="195"/>
        <v>1230481.8874382291</v>
      </c>
      <c r="BJ248">
        <v>243</v>
      </c>
      <c r="BK248" s="160">
        <v>52232</v>
      </c>
      <c r="BL248" s="7">
        <f t="shared" si="237"/>
        <v>415996.84894746309</v>
      </c>
      <c r="BM248" s="7">
        <f t="shared" si="238"/>
        <v>4940.32062016694</v>
      </c>
      <c r="BN248" s="7">
        <f t="shared" si="239"/>
        <v>2427.0063244426838</v>
      </c>
      <c r="BO248" s="65">
        <f t="shared" si="213"/>
        <v>7.0010328123880403E-2</v>
      </c>
      <c r="BP248" s="7">
        <f t="shared" si="214"/>
        <v>2513.3142957242562</v>
      </c>
      <c r="BQ248" s="65">
        <f t="shared" si="215"/>
        <v>7.2499999999999995E-2</v>
      </c>
      <c r="BR248" s="7">
        <f t="shared" si="240"/>
        <v>310630.15737697965</v>
      </c>
      <c r="BS248" s="7">
        <f t="shared" si="241"/>
        <v>889867.75332358619</v>
      </c>
      <c r="BT248" s="7">
        <f t="shared" si="216"/>
        <v>413569.84262302041</v>
      </c>
      <c r="BU248" s="7">
        <f t="shared" si="196"/>
        <v>1200497.9107005659</v>
      </c>
      <c r="BW248">
        <v>243</v>
      </c>
      <c r="BX248" s="160">
        <v>52232</v>
      </c>
      <c r="BY248" s="7">
        <f t="shared" si="242"/>
        <v>410158.22411082051</v>
      </c>
      <c r="BZ248" s="7">
        <f t="shared" si="243"/>
        <v>4818.1206700876401</v>
      </c>
      <c r="CA248" s="7">
        <f t="shared" si="244"/>
        <v>2425.531029441187</v>
      </c>
      <c r="CB248" s="65">
        <f t="shared" si="217"/>
        <v>7.0963766279205476E-2</v>
      </c>
      <c r="CC248" s="7">
        <f t="shared" si="218"/>
        <v>2392.5896406464531</v>
      </c>
      <c r="CD248" s="65">
        <f t="shared" si="245"/>
        <v>7.0000000000000007E-2</v>
      </c>
      <c r="CE248" s="7">
        <f t="shared" si="246"/>
        <v>316467.3069186213</v>
      </c>
      <c r="CF248" s="7">
        <f t="shared" si="247"/>
        <v>854336.01591267472</v>
      </c>
      <c r="CG248" s="7">
        <f t="shared" si="219"/>
        <v>407732.69308137934</v>
      </c>
      <c r="CH248" s="7">
        <f t="shared" si="197"/>
        <v>1170803.3228312959</v>
      </c>
    </row>
    <row r="249" spans="10:86" x14ac:dyDescent="0.3">
      <c r="J249">
        <v>244</v>
      </c>
      <c r="K249" s="160">
        <v>52263</v>
      </c>
      <c r="L249" s="7">
        <f t="shared" si="220"/>
        <v>436361.35233979835</v>
      </c>
      <c r="M249" s="7">
        <f t="shared" si="198"/>
        <v>5440.6727465368012</v>
      </c>
      <c r="N249" s="7">
        <f t="shared" si="188"/>
        <v>2440.6884492006875</v>
      </c>
      <c r="O249" s="65">
        <f t="shared" si="199"/>
        <v>6.7119283670202826E-2</v>
      </c>
      <c r="P249" s="7">
        <f t="shared" si="189"/>
        <v>2999.9842973361137</v>
      </c>
      <c r="Q249" s="65">
        <f t="shared" si="190"/>
        <v>8.2500000000000004E-2</v>
      </c>
      <c r="R249" s="7">
        <f t="shared" si="200"/>
        <v>290279.33610940224</v>
      </c>
      <c r="S249" s="7">
        <f t="shared" si="221"/>
        <v>1037244.8140455775</v>
      </c>
      <c r="T249" s="7">
        <f t="shared" si="191"/>
        <v>433920.66389059764</v>
      </c>
      <c r="U249" s="7">
        <f t="shared" si="192"/>
        <v>1327524.1501549799</v>
      </c>
      <c r="W249">
        <v>244</v>
      </c>
      <c r="X249" s="160">
        <v>52263</v>
      </c>
      <c r="Y249" s="7">
        <f t="shared" si="222"/>
        <v>430751.2783014474</v>
      </c>
      <c r="Z249" s="7">
        <f t="shared" si="223"/>
        <v>5313.9230440344518</v>
      </c>
      <c r="AA249" s="7">
        <f t="shared" si="224"/>
        <v>2442.2478553581354</v>
      </c>
      <c r="AB249" s="65">
        <f t="shared" si="201"/>
        <v>6.8036882861640821E-2</v>
      </c>
      <c r="AC249" s="7">
        <f t="shared" si="202"/>
        <v>2871.6751886763163</v>
      </c>
      <c r="AD249" s="65">
        <f t="shared" si="203"/>
        <v>0.08</v>
      </c>
      <c r="AE249" s="7">
        <f t="shared" si="225"/>
        <v>295890.96955391031</v>
      </c>
      <c r="AF249" s="7">
        <f t="shared" si="226"/>
        <v>1000706.2531904964</v>
      </c>
      <c r="AG249" s="7">
        <f t="shared" si="204"/>
        <v>428309.03044608928</v>
      </c>
      <c r="AH249" s="7">
        <f t="shared" si="193"/>
        <v>1296597.2227444067</v>
      </c>
      <c r="AJ249">
        <v>244</v>
      </c>
      <c r="AK249" s="160">
        <v>52263</v>
      </c>
      <c r="AL249" s="7">
        <f t="shared" si="227"/>
        <v>425081.32298290828</v>
      </c>
      <c r="AM249" s="7">
        <f t="shared" si="228"/>
        <v>5188.2574823386012</v>
      </c>
      <c r="AN249" s="7">
        <f t="shared" si="229"/>
        <v>2442.9406047406519</v>
      </c>
      <c r="AO249" s="65">
        <f t="shared" si="205"/>
        <v>6.8963950359368142E-2</v>
      </c>
      <c r="AP249" s="7">
        <f t="shared" si="206"/>
        <v>2745.3168775979493</v>
      </c>
      <c r="AQ249" s="65">
        <f t="shared" si="207"/>
        <v>7.7499999999999999E-2</v>
      </c>
      <c r="AR249" s="7">
        <f t="shared" si="230"/>
        <v>301561.61762183276</v>
      </c>
      <c r="AS249" s="7">
        <f t="shared" si="231"/>
        <v>964373.20806878561</v>
      </c>
      <c r="AT249" s="7">
        <f t="shared" si="208"/>
        <v>422638.38237816765</v>
      </c>
      <c r="AU249" s="7">
        <f t="shared" si="194"/>
        <v>1265934.8256906183</v>
      </c>
      <c r="AW249">
        <v>244</v>
      </c>
      <c r="AX249" s="160">
        <v>52263</v>
      </c>
      <c r="AY249" s="7">
        <f t="shared" si="232"/>
        <v>419353.47107194347</v>
      </c>
      <c r="AZ249" s="7">
        <f t="shared" si="233"/>
        <v>5063.7114709392154</v>
      </c>
      <c r="BA249" s="7">
        <f t="shared" si="234"/>
        <v>2442.752276739569</v>
      </c>
      <c r="BB249" s="65">
        <f t="shared" si="209"/>
        <v>6.9900523884887406E-2</v>
      </c>
      <c r="BC249" s="7">
        <f t="shared" si="210"/>
        <v>2620.9591941996464</v>
      </c>
      <c r="BD249" s="65">
        <f t="shared" si="211"/>
        <v>7.4999999999999997E-2</v>
      </c>
      <c r="BE249" s="7">
        <f t="shared" si="235"/>
        <v>307289.28120479657</v>
      </c>
      <c r="BF249" s="7">
        <f t="shared" si="236"/>
        <v>928256.31770437176</v>
      </c>
      <c r="BG249" s="7">
        <f t="shared" si="212"/>
        <v>416910.71879520389</v>
      </c>
      <c r="BH249" s="7">
        <f t="shared" si="195"/>
        <v>1235545.5989091683</v>
      </c>
      <c r="BJ249">
        <v>244</v>
      </c>
      <c r="BK249" s="160">
        <v>52263</v>
      </c>
      <c r="BL249" s="7">
        <f t="shared" si="237"/>
        <v>413569.84262302041</v>
      </c>
      <c r="BM249" s="7">
        <f t="shared" si="238"/>
        <v>4940.32062016694</v>
      </c>
      <c r="BN249" s="7">
        <f t="shared" si="239"/>
        <v>2441.6694876528586</v>
      </c>
      <c r="BO249" s="65">
        <f t="shared" si="213"/>
        <v>7.0846640233732036E-2</v>
      </c>
      <c r="BP249" s="7">
        <f t="shared" si="214"/>
        <v>2498.6511325140814</v>
      </c>
      <c r="BQ249" s="65">
        <f t="shared" si="215"/>
        <v>7.2499999999999981E-2</v>
      </c>
      <c r="BR249" s="7">
        <f t="shared" si="240"/>
        <v>313071.82686463249</v>
      </c>
      <c r="BS249" s="7">
        <f t="shared" si="241"/>
        <v>892366.40445610031</v>
      </c>
      <c r="BT249" s="7">
        <f t="shared" si="216"/>
        <v>411128.17313536757</v>
      </c>
      <c r="BU249" s="7">
        <f t="shared" si="196"/>
        <v>1205438.2313207327</v>
      </c>
      <c r="BW249">
        <v>244</v>
      </c>
      <c r="BX249" s="160">
        <v>52263</v>
      </c>
      <c r="BY249" s="7">
        <f t="shared" si="242"/>
        <v>407732.69308137934</v>
      </c>
      <c r="BZ249" s="7">
        <f t="shared" si="243"/>
        <v>4818.1206700876401</v>
      </c>
      <c r="CA249" s="7">
        <f t="shared" si="244"/>
        <v>2439.6799604462603</v>
      </c>
      <c r="CB249" s="65">
        <f t="shared" si="217"/>
        <v>7.1802335260645625E-2</v>
      </c>
      <c r="CC249" s="7">
        <f t="shared" si="218"/>
        <v>2378.4407096413797</v>
      </c>
      <c r="CD249" s="65">
        <f t="shared" si="245"/>
        <v>7.0000000000000007E-2</v>
      </c>
      <c r="CE249" s="7">
        <f t="shared" si="246"/>
        <v>318906.98687906755</v>
      </c>
      <c r="CF249" s="7">
        <f t="shared" si="247"/>
        <v>856714.45662231615</v>
      </c>
      <c r="CG249" s="7">
        <f t="shared" si="219"/>
        <v>405293.01312093309</v>
      </c>
      <c r="CH249" s="7">
        <f t="shared" si="197"/>
        <v>1175621.4435013838</v>
      </c>
    </row>
    <row r="250" spans="10:86" x14ac:dyDescent="0.3">
      <c r="J250">
        <v>245</v>
      </c>
      <c r="K250" s="160">
        <v>52291</v>
      </c>
      <c r="L250" s="7">
        <f t="shared" si="220"/>
        <v>433920.66389059764</v>
      </c>
      <c r="M250" s="7">
        <f t="shared" si="198"/>
        <v>5440.6727465368012</v>
      </c>
      <c r="N250" s="7">
        <f t="shared" si="188"/>
        <v>2457.4681822889424</v>
      </c>
      <c r="O250" s="65">
        <f t="shared" si="199"/>
        <v>6.7960852389602699E-2</v>
      </c>
      <c r="P250" s="7">
        <f t="shared" si="189"/>
        <v>2983.2045642478588</v>
      </c>
      <c r="Q250" s="65">
        <f t="shared" si="190"/>
        <v>8.2500000000000004E-2</v>
      </c>
      <c r="R250" s="7">
        <f t="shared" si="200"/>
        <v>292736.80429169117</v>
      </c>
      <c r="S250" s="7">
        <f t="shared" si="221"/>
        <v>1040228.0186098254</v>
      </c>
      <c r="T250" s="7">
        <f t="shared" si="191"/>
        <v>431463.19570830872</v>
      </c>
      <c r="U250" s="7">
        <f t="shared" si="192"/>
        <v>1332964.8229015167</v>
      </c>
      <c r="W250">
        <v>245</v>
      </c>
      <c r="X250" s="160">
        <v>52291</v>
      </c>
      <c r="Y250" s="7">
        <f t="shared" si="222"/>
        <v>428309.03044608928</v>
      </c>
      <c r="Z250" s="7">
        <f t="shared" si="223"/>
        <v>5313.9230440344518</v>
      </c>
      <c r="AA250" s="7">
        <f t="shared" si="224"/>
        <v>2458.5295077271899</v>
      </c>
      <c r="AB250" s="65">
        <f t="shared" si="201"/>
        <v>6.8880999454994457E-2</v>
      </c>
      <c r="AC250" s="7">
        <f t="shared" si="202"/>
        <v>2855.3935363072619</v>
      </c>
      <c r="AD250" s="65">
        <f t="shared" si="203"/>
        <v>0.08</v>
      </c>
      <c r="AE250" s="7">
        <f t="shared" si="225"/>
        <v>298349.4990616375</v>
      </c>
      <c r="AF250" s="7">
        <f t="shared" si="226"/>
        <v>1003561.6467268036</v>
      </c>
      <c r="AG250" s="7">
        <f t="shared" si="204"/>
        <v>425850.50093836209</v>
      </c>
      <c r="AH250" s="7">
        <f t="shared" si="193"/>
        <v>1301911.1457884412</v>
      </c>
      <c r="AJ250">
        <v>245</v>
      </c>
      <c r="AK250" s="160">
        <v>52291</v>
      </c>
      <c r="AL250" s="7">
        <f t="shared" si="227"/>
        <v>422638.38237816765</v>
      </c>
      <c r="AM250" s="7">
        <f t="shared" si="228"/>
        <v>5188.2574823386012</v>
      </c>
      <c r="AN250" s="7">
        <f t="shared" si="229"/>
        <v>2458.7179294796019</v>
      </c>
      <c r="AO250" s="65">
        <f t="shared" si="205"/>
        <v>6.9810543443153572E-2</v>
      </c>
      <c r="AP250" s="7">
        <f t="shared" si="206"/>
        <v>2729.5395528589993</v>
      </c>
      <c r="AQ250" s="65">
        <f t="shared" si="207"/>
        <v>7.7499999999999999E-2</v>
      </c>
      <c r="AR250" s="7">
        <f t="shared" si="230"/>
        <v>304020.33555131237</v>
      </c>
      <c r="AS250" s="7">
        <f t="shared" si="231"/>
        <v>967102.74762164464</v>
      </c>
      <c r="AT250" s="7">
        <f t="shared" si="208"/>
        <v>420179.66444868804</v>
      </c>
      <c r="AU250" s="7">
        <f t="shared" si="194"/>
        <v>1271123.0831729569</v>
      </c>
      <c r="AW250">
        <v>245</v>
      </c>
      <c r="AX250" s="160">
        <v>52291</v>
      </c>
      <c r="AY250" s="7">
        <f t="shared" si="232"/>
        <v>416910.71879520389</v>
      </c>
      <c r="AZ250" s="7">
        <f t="shared" si="233"/>
        <v>5063.7114709392154</v>
      </c>
      <c r="BA250" s="7">
        <f t="shared" si="234"/>
        <v>2458.0194784691912</v>
      </c>
      <c r="BB250" s="65">
        <f t="shared" si="209"/>
        <v>7.0749521208927038E-2</v>
      </c>
      <c r="BC250" s="7">
        <f t="shared" si="210"/>
        <v>2605.6919924700242</v>
      </c>
      <c r="BD250" s="65">
        <f t="shared" si="211"/>
        <v>7.4999999999999997E-2</v>
      </c>
      <c r="BE250" s="7">
        <f t="shared" si="235"/>
        <v>309747.30068326578</v>
      </c>
      <c r="BF250" s="7">
        <f t="shared" si="236"/>
        <v>930862.00969684182</v>
      </c>
      <c r="BG250" s="7">
        <f t="shared" si="212"/>
        <v>414452.69931673468</v>
      </c>
      <c r="BH250" s="7">
        <f t="shared" si="195"/>
        <v>1240609.3103801077</v>
      </c>
      <c r="BJ250">
        <v>245</v>
      </c>
      <c r="BK250" s="160">
        <v>52291</v>
      </c>
      <c r="BL250" s="7">
        <f t="shared" si="237"/>
        <v>411128.17313536757</v>
      </c>
      <c r="BM250" s="7">
        <f t="shared" si="238"/>
        <v>4940.32062016694</v>
      </c>
      <c r="BN250" s="7">
        <f t="shared" si="239"/>
        <v>2456.4212408074277</v>
      </c>
      <c r="BO250" s="65">
        <f t="shared" si="213"/>
        <v>7.1697968701316783E-2</v>
      </c>
      <c r="BP250" s="7">
        <f t="shared" si="214"/>
        <v>2483.8993793595123</v>
      </c>
      <c r="BQ250" s="65">
        <f t="shared" si="215"/>
        <v>7.2499999999999995E-2</v>
      </c>
      <c r="BR250" s="7">
        <f t="shared" si="240"/>
        <v>315528.24810543994</v>
      </c>
      <c r="BS250" s="7">
        <f t="shared" si="241"/>
        <v>894850.30383545987</v>
      </c>
      <c r="BT250" s="7">
        <f t="shared" si="216"/>
        <v>408671.75189456012</v>
      </c>
      <c r="BU250" s="7">
        <f t="shared" si="196"/>
        <v>1210378.5519408998</v>
      </c>
      <c r="BW250">
        <v>245</v>
      </c>
      <c r="BX250" s="160">
        <v>52291</v>
      </c>
      <c r="BY250" s="7">
        <f t="shared" si="242"/>
        <v>405293.01312093309</v>
      </c>
      <c r="BZ250" s="7">
        <f t="shared" si="243"/>
        <v>4818.1206700876401</v>
      </c>
      <c r="CA250" s="7">
        <f t="shared" si="244"/>
        <v>2453.9114268821968</v>
      </c>
      <c r="CB250" s="65">
        <f t="shared" si="217"/>
        <v>7.2655920949221631E-2</v>
      </c>
      <c r="CC250" s="7">
        <f t="shared" si="218"/>
        <v>2364.2092432054433</v>
      </c>
      <c r="CD250" s="65">
        <f t="shared" si="245"/>
        <v>7.0000000000000007E-2</v>
      </c>
      <c r="CE250" s="7">
        <f t="shared" si="246"/>
        <v>321360.89830594976</v>
      </c>
      <c r="CF250" s="7">
        <f t="shared" si="247"/>
        <v>859078.66586552165</v>
      </c>
      <c r="CG250" s="7">
        <f t="shared" si="219"/>
        <v>402839.10169405089</v>
      </c>
      <c r="CH250" s="7">
        <f t="shared" si="197"/>
        <v>1180439.5641714714</v>
      </c>
    </row>
    <row r="251" spans="10:86" x14ac:dyDescent="0.3">
      <c r="J251">
        <v>246</v>
      </c>
      <c r="K251" s="160">
        <v>52322</v>
      </c>
      <c r="L251" s="7">
        <f t="shared" si="220"/>
        <v>431463.19570830872</v>
      </c>
      <c r="M251" s="7">
        <f t="shared" si="198"/>
        <v>5440.6727465368012</v>
      </c>
      <c r="N251" s="7">
        <f t="shared" si="188"/>
        <v>2474.3632760421788</v>
      </c>
      <c r="O251" s="65">
        <f t="shared" si="199"/>
        <v>6.8817826428420797E-2</v>
      </c>
      <c r="P251" s="7">
        <f t="shared" si="189"/>
        <v>2966.3094704946225</v>
      </c>
      <c r="Q251" s="65">
        <f t="shared" si="190"/>
        <v>8.2500000000000004E-2</v>
      </c>
      <c r="R251" s="7">
        <f t="shared" si="200"/>
        <v>295211.16756773333</v>
      </c>
      <c r="S251" s="7">
        <f t="shared" si="221"/>
        <v>1043194.32808032</v>
      </c>
      <c r="T251" s="7">
        <f t="shared" si="191"/>
        <v>428988.83243226656</v>
      </c>
      <c r="U251" s="7">
        <f t="shared" si="192"/>
        <v>1338405.4956480535</v>
      </c>
      <c r="W251">
        <v>246</v>
      </c>
      <c r="X251" s="160">
        <v>52322</v>
      </c>
      <c r="Y251" s="7">
        <f t="shared" si="222"/>
        <v>425850.50093836209</v>
      </c>
      <c r="Z251" s="7">
        <f t="shared" si="223"/>
        <v>5313.9230440344518</v>
      </c>
      <c r="AA251" s="7">
        <f t="shared" si="224"/>
        <v>2474.9197044453708</v>
      </c>
      <c r="AB251" s="65">
        <f t="shared" si="201"/>
        <v>6.9740522525869028E-2</v>
      </c>
      <c r="AC251" s="7">
        <f t="shared" si="202"/>
        <v>2839.003339589081</v>
      </c>
      <c r="AD251" s="65">
        <f t="shared" si="203"/>
        <v>0.08</v>
      </c>
      <c r="AE251" s="7">
        <f t="shared" si="225"/>
        <v>300824.41876608285</v>
      </c>
      <c r="AF251" s="7">
        <f t="shared" si="226"/>
        <v>1006400.6500663927</v>
      </c>
      <c r="AG251" s="7">
        <f t="shared" si="204"/>
        <v>423375.58123391675</v>
      </c>
      <c r="AH251" s="7">
        <f t="shared" si="193"/>
        <v>1307225.0688324757</v>
      </c>
      <c r="AJ251">
        <v>246</v>
      </c>
      <c r="AK251" s="160">
        <v>52322</v>
      </c>
      <c r="AL251" s="7">
        <f t="shared" si="227"/>
        <v>420179.66444868804</v>
      </c>
      <c r="AM251" s="7">
        <f t="shared" si="228"/>
        <v>5188.2574823386012</v>
      </c>
      <c r="AN251" s="7">
        <f t="shared" si="229"/>
        <v>2474.5971494408245</v>
      </c>
      <c r="AO251" s="65">
        <f t="shared" si="205"/>
        <v>7.0672543927732701E-2</v>
      </c>
      <c r="AP251" s="7">
        <f t="shared" si="206"/>
        <v>2713.6603328977767</v>
      </c>
      <c r="AQ251" s="65">
        <f t="shared" si="207"/>
        <v>7.7499999999999986E-2</v>
      </c>
      <c r="AR251" s="7">
        <f t="shared" si="230"/>
        <v>306494.93270075321</v>
      </c>
      <c r="AS251" s="7">
        <f t="shared" si="231"/>
        <v>969816.40795454243</v>
      </c>
      <c r="AT251" s="7">
        <f t="shared" si="208"/>
        <v>417705.0672992472</v>
      </c>
      <c r="AU251" s="7">
        <f t="shared" si="194"/>
        <v>1276311.3406552956</v>
      </c>
      <c r="AW251">
        <v>246</v>
      </c>
      <c r="AX251" s="160">
        <v>52322</v>
      </c>
      <c r="AY251" s="7">
        <f t="shared" si="232"/>
        <v>414452.69931673468</v>
      </c>
      <c r="AZ251" s="7">
        <f t="shared" si="233"/>
        <v>5063.7114709392154</v>
      </c>
      <c r="BA251" s="7">
        <f t="shared" si="234"/>
        <v>2473.3821002096238</v>
      </c>
      <c r="BB251" s="65">
        <f t="shared" si="209"/>
        <v>7.1613926634925523E-2</v>
      </c>
      <c r="BC251" s="7">
        <f t="shared" si="210"/>
        <v>2590.3293707295916</v>
      </c>
      <c r="BD251" s="65">
        <f t="shared" si="211"/>
        <v>7.4999999999999997E-2</v>
      </c>
      <c r="BE251" s="7">
        <f t="shared" si="235"/>
        <v>312220.68278347544</v>
      </c>
      <c r="BF251" s="7">
        <f t="shared" si="236"/>
        <v>933452.33906757145</v>
      </c>
      <c r="BG251" s="7">
        <f t="shared" si="212"/>
        <v>411979.31721652503</v>
      </c>
      <c r="BH251" s="7">
        <f t="shared" si="195"/>
        <v>1245673.0218510469</v>
      </c>
      <c r="BJ251">
        <v>246</v>
      </c>
      <c r="BK251" s="160">
        <v>52322</v>
      </c>
      <c r="BL251" s="7">
        <f t="shared" si="237"/>
        <v>408671.75189456012</v>
      </c>
      <c r="BM251" s="7">
        <f t="shared" si="238"/>
        <v>4940.32062016694</v>
      </c>
      <c r="BN251" s="7">
        <f t="shared" si="239"/>
        <v>2471.2621191373059</v>
      </c>
      <c r="BO251" s="65">
        <f t="shared" si="213"/>
        <v>7.2564705762435192E-2</v>
      </c>
      <c r="BP251" s="7">
        <f t="shared" si="214"/>
        <v>2469.058501029634</v>
      </c>
      <c r="BQ251" s="65">
        <f t="shared" si="215"/>
        <v>7.2499999999999995E-2</v>
      </c>
      <c r="BR251" s="7">
        <f t="shared" si="240"/>
        <v>317999.51022457727</v>
      </c>
      <c r="BS251" s="7">
        <f t="shared" si="241"/>
        <v>897319.36233648949</v>
      </c>
      <c r="BT251" s="7">
        <f t="shared" si="216"/>
        <v>406200.48977542279</v>
      </c>
      <c r="BU251" s="7">
        <f t="shared" si="196"/>
        <v>1215318.8725610669</v>
      </c>
      <c r="BW251">
        <v>246</v>
      </c>
      <c r="BX251" s="160">
        <v>52322</v>
      </c>
      <c r="BY251" s="7">
        <f t="shared" si="242"/>
        <v>402839.10169405089</v>
      </c>
      <c r="BZ251" s="7">
        <f t="shared" si="243"/>
        <v>4818.1206700876401</v>
      </c>
      <c r="CA251" s="7">
        <f t="shared" si="244"/>
        <v>2468.2259102056764</v>
      </c>
      <c r="CB251" s="65">
        <f t="shared" si="217"/>
        <v>7.3524915525611023E-2</v>
      </c>
      <c r="CC251" s="7">
        <f t="shared" si="218"/>
        <v>2349.8947598819636</v>
      </c>
      <c r="CD251" s="65">
        <f t="shared" si="245"/>
        <v>7.0000000000000007E-2</v>
      </c>
      <c r="CE251" s="7">
        <f t="shared" si="246"/>
        <v>323829.12421615544</v>
      </c>
      <c r="CF251" s="7">
        <f t="shared" si="247"/>
        <v>861428.56062540365</v>
      </c>
      <c r="CG251" s="7">
        <f t="shared" si="219"/>
        <v>400370.8757838452</v>
      </c>
      <c r="CH251" s="7">
        <f t="shared" si="197"/>
        <v>1185257.684841559</v>
      </c>
    </row>
    <row r="252" spans="10:86" x14ac:dyDescent="0.3">
      <c r="J252">
        <v>247</v>
      </c>
      <c r="K252" s="160">
        <v>52352</v>
      </c>
      <c r="L252" s="7">
        <f t="shared" si="220"/>
        <v>428988.83243226656</v>
      </c>
      <c r="M252" s="7">
        <f t="shared" si="198"/>
        <v>5440.6727465368012</v>
      </c>
      <c r="N252" s="7">
        <f t="shared" si="188"/>
        <v>2491.3745235649685</v>
      </c>
      <c r="O252" s="65">
        <f t="shared" si="199"/>
        <v>6.9690612021934176E-2</v>
      </c>
      <c r="P252" s="7">
        <f t="shared" si="189"/>
        <v>2949.2982229718327</v>
      </c>
      <c r="Q252" s="65">
        <f t="shared" si="190"/>
        <v>8.2500000000000004E-2</v>
      </c>
      <c r="R252" s="7">
        <f t="shared" si="200"/>
        <v>297702.54209129827</v>
      </c>
      <c r="S252" s="7">
        <f t="shared" si="221"/>
        <v>1046143.6263032919</v>
      </c>
      <c r="T252" s="7">
        <f t="shared" si="191"/>
        <v>426497.45790870162</v>
      </c>
      <c r="U252" s="7">
        <f t="shared" si="192"/>
        <v>1343846.1683945903</v>
      </c>
      <c r="W252">
        <v>247</v>
      </c>
      <c r="X252" s="160">
        <v>52352</v>
      </c>
      <c r="Y252" s="7">
        <f t="shared" si="222"/>
        <v>423375.58123391675</v>
      </c>
      <c r="Z252" s="7">
        <f t="shared" si="223"/>
        <v>5313.9230440344518</v>
      </c>
      <c r="AA252" s="7">
        <f t="shared" si="224"/>
        <v>2491.4191691416731</v>
      </c>
      <c r="AB252" s="65">
        <f t="shared" si="201"/>
        <v>7.0615858247105298E-2</v>
      </c>
      <c r="AC252" s="7">
        <f t="shared" si="202"/>
        <v>2822.5038748927786</v>
      </c>
      <c r="AD252" s="65">
        <f t="shared" si="203"/>
        <v>0.08</v>
      </c>
      <c r="AE252" s="7">
        <f t="shared" si="225"/>
        <v>303315.83793522452</v>
      </c>
      <c r="AF252" s="7">
        <f t="shared" si="226"/>
        <v>1009223.1539412856</v>
      </c>
      <c r="AG252" s="7">
        <f t="shared" si="204"/>
        <v>420884.16206477507</v>
      </c>
      <c r="AH252" s="7">
        <f t="shared" si="193"/>
        <v>1312538.99187651</v>
      </c>
      <c r="AJ252">
        <v>247</v>
      </c>
      <c r="AK252" s="160">
        <v>52352</v>
      </c>
      <c r="AL252" s="7">
        <f t="shared" si="227"/>
        <v>417705.0672992472</v>
      </c>
      <c r="AM252" s="7">
        <f t="shared" si="228"/>
        <v>5188.2574823386012</v>
      </c>
      <c r="AN252" s="7">
        <f t="shared" si="229"/>
        <v>2490.5789226976299</v>
      </c>
      <c r="AO252" s="65">
        <f t="shared" si="205"/>
        <v>7.1550357925057956E-2</v>
      </c>
      <c r="AP252" s="7">
        <f t="shared" si="206"/>
        <v>2697.6785596409713</v>
      </c>
      <c r="AQ252" s="65">
        <f t="shared" si="207"/>
        <v>7.7499999999999999E-2</v>
      </c>
      <c r="AR252" s="7">
        <f t="shared" si="230"/>
        <v>308985.51162345085</v>
      </c>
      <c r="AS252" s="7">
        <f t="shared" si="231"/>
        <v>972514.08651418344</v>
      </c>
      <c r="AT252" s="7">
        <f t="shared" si="208"/>
        <v>415214.48837654956</v>
      </c>
      <c r="AU252" s="7">
        <f t="shared" si="194"/>
        <v>1281499.5981376343</v>
      </c>
      <c r="AW252">
        <v>247</v>
      </c>
      <c r="AX252" s="160">
        <v>52352</v>
      </c>
      <c r="AY252" s="7">
        <f t="shared" si="232"/>
        <v>411979.31721652503</v>
      </c>
      <c r="AZ252" s="7">
        <f t="shared" si="233"/>
        <v>5063.7114709392154</v>
      </c>
      <c r="BA252" s="7">
        <f t="shared" si="234"/>
        <v>2488.840738335934</v>
      </c>
      <c r="BB252" s="65">
        <f t="shared" si="209"/>
        <v>7.2494146215438315E-2</v>
      </c>
      <c r="BC252" s="7">
        <f t="shared" si="210"/>
        <v>2574.8707326032813</v>
      </c>
      <c r="BD252" s="65">
        <f t="shared" si="211"/>
        <v>7.4999999999999997E-2</v>
      </c>
      <c r="BE252" s="7">
        <f t="shared" si="235"/>
        <v>314709.52352181135</v>
      </c>
      <c r="BF252" s="7">
        <f t="shared" si="236"/>
        <v>936027.20980017469</v>
      </c>
      <c r="BG252" s="7">
        <f t="shared" si="212"/>
        <v>409490.47647818911</v>
      </c>
      <c r="BH252" s="7">
        <f t="shared" si="195"/>
        <v>1250736.7333219862</v>
      </c>
      <c r="BJ252">
        <v>247</v>
      </c>
      <c r="BK252" s="160">
        <v>52352</v>
      </c>
      <c r="BL252" s="7">
        <f t="shared" si="237"/>
        <v>406200.48977542279</v>
      </c>
      <c r="BM252" s="7">
        <f t="shared" si="238"/>
        <v>4940.32062016694</v>
      </c>
      <c r="BN252" s="7">
        <f t="shared" si="239"/>
        <v>2486.192661107094</v>
      </c>
      <c r="BO252" s="65">
        <f t="shared" si="213"/>
        <v>7.344725741167793E-2</v>
      </c>
      <c r="BP252" s="7">
        <f t="shared" si="214"/>
        <v>2454.127959059846</v>
      </c>
      <c r="BQ252" s="65">
        <f t="shared" si="215"/>
        <v>7.2499999999999995E-2</v>
      </c>
      <c r="BR252" s="7">
        <f t="shared" si="240"/>
        <v>320485.70288568438</v>
      </c>
      <c r="BS252" s="7">
        <f t="shared" si="241"/>
        <v>899773.49029554939</v>
      </c>
      <c r="BT252" s="7">
        <f t="shared" si="216"/>
        <v>403714.29711431568</v>
      </c>
      <c r="BU252" s="7">
        <f t="shared" si="196"/>
        <v>1220259.1931812337</v>
      </c>
      <c r="BW252">
        <v>247</v>
      </c>
      <c r="BX252" s="160">
        <v>52352</v>
      </c>
      <c r="BY252" s="7">
        <f t="shared" si="242"/>
        <v>400370.8757838452</v>
      </c>
      <c r="BZ252" s="7">
        <f t="shared" si="243"/>
        <v>4818.1206700876401</v>
      </c>
      <c r="CA252" s="7">
        <f t="shared" si="244"/>
        <v>2482.6238946818762</v>
      </c>
      <c r="CB252" s="65">
        <f t="shared" si="217"/>
        <v>7.4409724927810519E-2</v>
      </c>
      <c r="CC252" s="7">
        <f t="shared" si="218"/>
        <v>2335.4967754057639</v>
      </c>
      <c r="CD252" s="65">
        <f t="shared" si="245"/>
        <v>7.0000000000000007E-2</v>
      </c>
      <c r="CE252" s="7">
        <f t="shared" si="246"/>
        <v>326311.7481108373</v>
      </c>
      <c r="CF252" s="7">
        <f t="shared" si="247"/>
        <v>863764.05740080937</v>
      </c>
      <c r="CG252" s="7">
        <f t="shared" si="219"/>
        <v>397888.25188916334</v>
      </c>
      <c r="CH252" s="7">
        <f t="shared" si="197"/>
        <v>1190075.8055116467</v>
      </c>
    </row>
    <row r="253" spans="10:86" x14ac:dyDescent="0.3">
      <c r="J253">
        <v>248</v>
      </c>
      <c r="K253" s="160">
        <v>52383</v>
      </c>
      <c r="L253" s="7">
        <f t="shared" si="220"/>
        <v>426497.45790870162</v>
      </c>
      <c r="M253" s="7">
        <f t="shared" si="198"/>
        <v>5440.6727465368012</v>
      </c>
      <c r="N253" s="7">
        <f t="shared" si="188"/>
        <v>2508.5027234144777</v>
      </c>
      <c r="O253" s="65">
        <f t="shared" si="199"/>
        <v>7.0579629779217917E-2</v>
      </c>
      <c r="P253" s="7">
        <f t="shared" si="189"/>
        <v>2932.1700231223235</v>
      </c>
      <c r="Q253" s="65">
        <f t="shared" si="190"/>
        <v>8.2500000000000004E-2</v>
      </c>
      <c r="R253" s="7">
        <f t="shared" si="200"/>
        <v>300211.04481471272</v>
      </c>
      <c r="S253" s="7">
        <f t="shared" si="221"/>
        <v>1049075.7963264142</v>
      </c>
      <c r="T253" s="7">
        <f t="shared" si="191"/>
        <v>423988.95518528717</v>
      </c>
      <c r="U253" s="7">
        <f t="shared" si="192"/>
        <v>1349286.841141127</v>
      </c>
      <c r="W253">
        <v>248</v>
      </c>
      <c r="X253" s="160">
        <v>52383</v>
      </c>
      <c r="Y253" s="7">
        <f t="shared" si="222"/>
        <v>420884.16206477507</v>
      </c>
      <c r="Z253" s="7">
        <f t="shared" si="223"/>
        <v>5313.9230440344518</v>
      </c>
      <c r="AA253" s="7">
        <f t="shared" si="224"/>
        <v>2508.0286302692843</v>
      </c>
      <c r="AB253" s="65">
        <f t="shared" si="201"/>
        <v>7.1507427163770329E-2</v>
      </c>
      <c r="AC253" s="7">
        <f t="shared" si="202"/>
        <v>2805.8944137651674</v>
      </c>
      <c r="AD253" s="65">
        <f t="shared" si="203"/>
        <v>0.08</v>
      </c>
      <c r="AE253" s="7">
        <f t="shared" si="225"/>
        <v>305823.86656549381</v>
      </c>
      <c r="AF253" s="7">
        <f t="shared" si="226"/>
        <v>1012029.0483550507</v>
      </c>
      <c r="AG253" s="7">
        <f t="shared" si="204"/>
        <v>418376.13343450578</v>
      </c>
      <c r="AH253" s="7">
        <f t="shared" si="193"/>
        <v>1317852.9149205445</v>
      </c>
      <c r="AJ253">
        <v>248</v>
      </c>
      <c r="AK253" s="160">
        <v>52383</v>
      </c>
      <c r="AL253" s="7">
        <f t="shared" si="227"/>
        <v>415214.48837654956</v>
      </c>
      <c r="AM253" s="7">
        <f t="shared" si="228"/>
        <v>5188.2574823386012</v>
      </c>
      <c r="AN253" s="7">
        <f t="shared" si="229"/>
        <v>2506.6639115733851</v>
      </c>
      <c r="AO253" s="65">
        <f t="shared" si="205"/>
        <v>7.2444405917747534E-2</v>
      </c>
      <c r="AP253" s="7">
        <f t="shared" si="206"/>
        <v>2681.5935707652161</v>
      </c>
      <c r="AQ253" s="65">
        <f t="shared" si="207"/>
        <v>7.7500000000000013E-2</v>
      </c>
      <c r="AR253" s="7">
        <f t="shared" si="230"/>
        <v>311492.17553502426</v>
      </c>
      <c r="AS253" s="7">
        <f t="shared" si="231"/>
        <v>975195.68008494866</v>
      </c>
      <c r="AT253" s="7">
        <f t="shared" si="208"/>
        <v>412707.82446497621</v>
      </c>
      <c r="AU253" s="7">
        <f t="shared" si="194"/>
        <v>1286687.855619973</v>
      </c>
      <c r="AW253">
        <v>248</v>
      </c>
      <c r="AX253" s="160">
        <v>52383</v>
      </c>
      <c r="AY253" s="7">
        <f t="shared" si="232"/>
        <v>409490.47647818911</v>
      </c>
      <c r="AZ253" s="7">
        <f t="shared" si="233"/>
        <v>5063.7114709392154</v>
      </c>
      <c r="BA253" s="7">
        <f t="shared" si="234"/>
        <v>2504.3959929505336</v>
      </c>
      <c r="BB253" s="65">
        <f t="shared" si="209"/>
        <v>7.3390600372136169E-2</v>
      </c>
      <c r="BC253" s="7">
        <f t="shared" si="210"/>
        <v>2559.3154779886818</v>
      </c>
      <c r="BD253" s="65">
        <f t="shared" si="211"/>
        <v>7.4999999999999997E-2</v>
      </c>
      <c r="BE253" s="7">
        <f t="shared" si="235"/>
        <v>317213.91951476189</v>
      </c>
      <c r="BF253" s="7">
        <f t="shared" si="236"/>
        <v>938586.52527816338</v>
      </c>
      <c r="BG253" s="7">
        <f t="shared" si="212"/>
        <v>406986.08048523858</v>
      </c>
      <c r="BH253" s="7">
        <f t="shared" si="195"/>
        <v>1255800.4447929254</v>
      </c>
      <c r="BJ253">
        <v>248</v>
      </c>
      <c r="BK253" s="160">
        <v>52383</v>
      </c>
      <c r="BL253" s="7">
        <f t="shared" si="237"/>
        <v>403714.29711431568</v>
      </c>
      <c r="BM253" s="7">
        <f t="shared" si="238"/>
        <v>4940.32062016694</v>
      </c>
      <c r="BN253" s="7">
        <f t="shared" si="239"/>
        <v>2501.2134084346162</v>
      </c>
      <c r="BO253" s="65">
        <f t="shared" si="213"/>
        <v>7.4346044011209436E-2</v>
      </c>
      <c r="BP253" s="7">
        <f t="shared" si="214"/>
        <v>2439.1072117323238</v>
      </c>
      <c r="BQ253" s="65">
        <f t="shared" si="215"/>
        <v>7.2499999999999995E-2</v>
      </c>
      <c r="BR253" s="7">
        <f t="shared" si="240"/>
        <v>322986.91629411897</v>
      </c>
      <c r="BS253" s="7">
        <f t="shared" si="241"/>
        <v>902212.59750728169</v>
      </c>
      <c r="BT253" s="7">
        <f t="shared" si="216"/>
        <v>401213.08370588109</v>
      </c>
      <c r="BU253" s="7">
        <f t="shared" si="196"/>
        <v>1225199.5138014005</v>
      </c>
      <c r="BW253">
        <v>248</v>
      </c>
      <c r="BX253" s="160">
        <v>52383</v>
      </c>
      <c r="BY253" s="7">
        <f t="shared" si="242"/>
        <v>397888.25188916334</v>
      </c>
      <c r="BZ253" s="7">
        <f t="shared" si="243"/>
        <v>4818.1206700876401</v>
      </c>
      <c r="CA253" s="7">
        <f t="shared" si="244"/>
        <v>2497.1058674008536</v>
      </c>
      <c r="CB253" s="65">
        <f t="shared" si="217"/>
        <v>7.5310769459856874E-2</v>
      </c>
      <c r="CC253" s="7">
        <f t="shared" si="218"/>
        <v>2321.0148026867864</v>
      </c>
      <c r="CD253" s="65">
        <f t="shared" si="245"/>
        <v>7.0000000000000007E-2</v>
      </c>
      <c r="CE253" s="7">
        <f t="shared" si="246"/>
        <v>328808.85397823818</v>
      </c>
      <c r="CF253" s="7">
        <f t="shared" si="247"/>
        <v>866085.07220349612</v>
      </c>
      <c r="CG253" s="7">
        <f t="shared" si="219"/>
        <v>395391.14602176246</v>
      </c>
      <c r="CH253" s="7">
        <f t="shared" si="197"/>
        <v>1194893.9261817343</v>
      </c>
    </row>
    <row r="254" spans="10:86" x14ac:dyDescent="0.3">
      <c r="J254">
        <v>249</v>
      </c>
      <c r="K254" s="160">
        <v>52413</v>
      </c>
      <c r="L254" s="7">
        <f t="shared" si="220"/>
        <v>423988.95518528717</v>
      </c>
      <c r="M254" s="7">
        <f t="shared" si="198"/>
        <v>5440.6727465368012</v>
      </c>
      <c r="N254" s="7">
        <f t="shared" si="188"/>
        <v>2525.7486796379521</v>
      </c>
      <c r="O254" s="65">
        <f t="shared" si="199"/>
        <v>7.1485315324806314E-2</v>
      </c>
      <c r="P254" s="7">
        <f t="shared" si="189"/>
        <v>2914.9240668988491</v>
      </c>
      <c r="Q254" s="65">
        <f t="shared" si="190"/>
        <v>8.2500000000000004E-2</v>
      </c>
      <c r="R254" s="7">
        <f t="shared" si="200"/>
        <v>302736.79349435068</v>
      </c>
      <c r="S254" s="7">
        <f t="shared" si="221"/>
        <v>1051990.7203933131</v>
      </c>
      <c r="T254" s="7">
        <f t="shared" si="191"/>
        <v>421463.2065056492</v>
      </c>
      <c r="U254" s="7">
        <f t="shared" si="192"/>
        <v>1354727.5138876638</v>
      </c>
      <c r="W254">
        <v>249</v>
      </c>
      <c r="X254" s="160">
        <v>52413</v>
      </c>
      <c r="Y254" s="7">
        <f t="shared" si="222"/>
        <v>418376.13343450578</v>
      </c>
      <c r="Z254" s="7">
        <f t="shared" si="223"/>
        <v>5313.9230440344518</v>
      </c>
      <c r="AA254" s="7">
        <f t="shared" si="224"/>
        <v>2524.7488211377463</v>
      </c>
      <c r="AB254" s="65">
        <f t="shared" si="201"/>
        <v>7.241566483475273E-2</v>
      </c>
      <c r="AC254" s="7">
        <f t="shared" si="202"/>
        <v>2789.1742228967055</v>
      </c>
      <c r="AD254" s="65">
        <f t="shared" si="203"/>
        <v>0.08</v>
      </c>
      <c r="AE254" s="7">
        <f t="shared" si="225"/>
        <v>308348.61538663157</v>
      </c>
      <c r="AF254" s="7">
        <f t="shared" si="226"/>
        <v>1014818.2225779474</v>
      </c>
      <c r="AG254" s="7">
        <f t="shared" si="204"/>
        <v>415851.38461336802</v>
      </c>
      <c r="AH254" s="7">
        <f t="shared" si="193"/>
        <v>1323166.837964579</v>
      </c>
      <c r="AJ254">
        <v>249</v>
      </c>
      <c r="AK254" s="160">
        <v>52413</v>
      </c>
      <c r="AL254" s="7">
        <f t="shared" si="227"/>
        <v>412707.82446497621</v>
      </c>
      <c r="AM254" s="7">
        <f t="shared" si="228"/>
        <v>5188.2574823386012</v>
      </c>
      <c r="AN254" s="7">
        <f t="shared" si="229"/>
        <v>2522.8527826689633</v>
      </c>
      <c r="AO254" s="65">
        <f t="shared" si="205"/>
        <v>7.3355123400614702E-2</v>
      </c>
      <c r="AP254" s="7">
        <f t="shared" si="206"/>
        <v>2665.4046996696379</v>
      </c>
      <c r="AQ254" s="65">
        <f t="shared" si="207"/>
        <v>7.7499999999999999E-2</v>
      </c>
      <c r="AR254" s="7">
        <f t="shared" si="230"/>
        <v>314015.02831769321</v>
      </c>
      <c r="AS254" s="7">
        <f t="shared" si="231"/>
        <v>977861.08478461835</v>
      </c>
      <c r="AT254" s="7">
        <f t="shared" si="208"/>
        <v>410184.97168230725</v>
      </c>
      <c r="AU254" s="7">
        <f t="shared" si="194"/>
        <v>1291876.1131023115</v>
      </c>
      <c r="AW254">
        <v>249</v>
      </c>
      <c r="AX254" s="160">
        <v>52413</v>
      </c>
      <c r="AY254" s="7">
        <f t="shared" si="232"/>
        <v>406986.08048523858</v>
      </c>
      <c r="AZ254" s="7">
        <f t="shared" si="233"/>
        <v>5063.7114709392154</v>
      </c>
      <c r="BA254" s="7">
        <f t="shared" si="234"/>
        <v>2520.0484679064743</v>
      </c>
      <c r="BB254" s="65">
        <f t="shared" si="209"/>
        <v>7.4303724537268356E-2</v>
      </c>
      <c r="BC254" s="7">
        <f t="shared" si="210"/>
        <v>2543.663003032741</v>
      </c>
      <c r="BD254" s="65">
        <f t="shared" si="211"/>
        <v>7.4999999999999997E-2</v>
      </c>
      <c r="BE254" s="7">
        <f t="shared" si="235"/>
        <v>319733.96798266837</v>
      </c>
      <c r="BF254" s="7">
        <f t="shared" si="236"/>
        <v>941130.18828119617</v>
      </c>
      <c r="BG254" s="7">
        <f t="shared" si="212"/>
        <v>404466.03201733209</v>
      </c>
      <c r="BH254" s="7">
        <f t="shared" si="195"/>
        <v>1260864.1562638646</v>
      </c>
      <c r="BJ254">
        <v>249</v>
      </c>
      <c r="BK254" s="160">
        <v>52413</v>
      </c>
      <c r="BL254" s="7">
        <f t="shared" si="237"/>
        <v>401213.08370588109</v>
      </c>
      <c r="BM254" s="7">
        <f t="shared" si="238"/>
        <v>4940.32062016694</v>
      </c>
      <c r="BN254" s="7">
        <f t="shared" si="239"/>
        <v>2516.3249061105753</v>
      </c>
      <c r="BO254" s="65">
        <f t="shared" si="213"/>
        <v>7.5261500932164854E-2</v>
      </c>
      <c r="BP254" s="7">
        <f t="shared" si="214"/>
        <v>2423.9957140563647</v>
      </c>
      <c r="BQ254" s="65">
        <f t="shared" si="215"/>
        <v>7.2499999999999995E-2</v>
      </c>
      <c r="BR254" s="7">
        <f t="shared" si="240"/>
        <v>325503.24120022956</v>
      </c>
      <c r="BS254" s="7">
        <f t="shared" si="241"/>
        <v>904636.59322133812</v>
      </c>
      <c r="BT254" s="7">
        <f t="shared" si="216"/>
        <v>398696.7587997705</v>
      </c>
      <c r="BU254" s="7">
        <f t="shared" si="196"/>
        <v>1230139.8344215676</v>
      </c>
      <c r="BW254">
        <v>249</v>
      </c>
      <c r="BX254" s="160">
        <v>52413</v>
      </c>
      <c r="BY254" s="7">
        <f t="shared" si="242"/>
        <v>395391.14602176246</v>
      </c>
      <c r="BZ254" s="7">
        <f t="shared" si="243"/>
        <v>4818.1206700876401</v>
      </c>
      <c r="CA254" s="7">
        <f t="shared" si="244"/>
        <v>2511.6723182940254</v>
      </c>
      <c r="CB254" s="65">
        <f t="shared" si="217"/>
        <v>7.6228484433157717E-2</v>
      </c>
      <c r="CC254" s="7">
        <f t="shared" si="218"/>
        <v>2306.4483517936146</v>
      </c>
      <c r="CD254" s="65">
        <f t="shared" si="245"/>
        <v>7.0000000000000007E-2</v>
      </c>
      <c r="CE254" s="7">
        <f t="shared" si="246"/>
        <v>331320.52629653219</v>
      </c>
      <c r="CF254" s="7">
        <f t="shared" si="247"/>
        <v>868391.5205552897</v>
      </c>
      <c r="CG254" s="7">
        <f t="shared" si="219"/>
        <v>392879.47370346845</v>
      </c>
      <c r="CH254" s="7">
        <f t="shared" si="197"/>
        <v>1199712.0468518219</v>
      </c>
    </row>
    <row r="255" spans="10:86" x14ac:dyDescent="0.3">
      <c r="J255">
        <v>250</v>
      </c>
      <c r="K255" s="160">
        <v>52444</v>
      </c>
      <c r="L255" s="7">
        <f t="shared" si="220"/>
        <v>421463.2065056492</v>
      </c>
      <c r="M255" s="7">
        <f t="shared" si="198"/>
        <v>5440.6727465368012</v>
      </c>
      <c r="N255" s="7">
        <f t="shared" si="188"/>
        <v>2543.1132018104631</v>
      </c>
      <c r="O255" s="65">
        <f t="shared" si="199"/>
        <v>7.2408119975038696E-2</v>
      </c>
      <c r="P255" s="7">
        <f t="shared" si="189"/>
        <v>2897.5595447263381</v>
      </c>
      <c r="Q255" s="65">
        <f t="shared" si="190"/>
        <v>8.2500000000000004E-2</v>
      </c>
      <c r="R255" s="7">
        <f t="shared" si="200"/>
        <v>305279.90669616114</v>
      </c>
      <c r="S255" s="7">
        <f t="shared" si="221"/>
        <v>1054888.2799380394</v>
      </c>
      <c r="T255" s="7">
        <f t="shared" si="191"/>
        <v>418920.09330383874</v>
      </c>
      <c r="U255" s="7">
        <f t="shared" si="192"/>
        <v>1360168.1866342006</v>
      </c>
      <c r="W255">
        <v>250</v>
      </c>
      <c r="X255" s="160">
        <v>52444</v>
      </c>
      <c r="Y255" s="7">
        <f t="shared" si="222"/>
        <v>415851.38461336802</v>
      </c>
      <c r="Z255" s="7">
        <f t="shared" si="223"/>
        <v>5313.9230440344518</v>
      </c>
      <c r="AA255" s="7">
        <f t="shared" si="224"/>
        <v>2541.5804799453313</v>
      </c>
      <c r="AB255" s="65">
        <f t="shared" si="201"/>
        <v>7.3341022509038803E-2</v>
      </c>
      <c r="AC255" s="7">
        <f t="shared" si="202"/>
        <v>2772.3425640891205</v>
      </c>
      <c r="AD255" s="65">
        <f t="shared" si="203"/>
        <v>8.0000000000000016E-2</v>
      </c>
      <c r="AE255" s="7">
        <f t="shared" si="225"/>
        <v>310890.19586657692</v>
      </c>
      <c r="AF255" s="7">
        <f t="shared" si="226"/>
        <v>1017590.5651420365</v>
      </c>
      <c r="AG255" s="7">
        <f t="shared" si="204"/>
        <v>413309.80413342267</v>
      </c>
      <c r="AH255" s="7">
        <f t="shared" si="193"/>
        <v>1328480.7610086135</v>
      </c>
      <c r="AJ255">
        <v>250</v>
      </c>
      <c r="AK255" s="160">
        <v>52444</v>
      </c>
      <c r="AL255" s="7">
        <f t="shared" si="227"/>
        <v>410184.97168230725</v>
      </c>
      <c r="AM255" s="7">
        <f t="shared" si="228"/>
        <v>5188.2574823386012</v>
      </c>
      <c r="AN255" s="7">
        <f t="shared" si="229"/>
        <v>2539.146206890367</v>
      </c>
      <c r="AO255" s="65">
        <f t="shared" si="205"/>
        <v>7.4282961556874305E-2</v>
      </c>
      <c r="AP255" s="7">
        <f t="shared" si="206"/>
        <v>2649.1112754482342</v>
      </c>
      <c r="AQ255" s="65">
        <f t="shared" si="207"/>
        <v>7.7499999999999999E-2</v>
      </c>
      <c r="AR255" s="7">
        <f t="shared" si="230"/>
        <v>316554.17452458356</v>
      </c>
      <c r="AS255" s="7">
        <f t="shared" si="231"/>
        <v>980510.19606006658</v>
      </c>
      <c r="AT255" s="7">
        <f t="shared" si="208"/>
        <v>407645.8254754169</v>
      </c>
      <c r="AU255" s="7">
        <f t="shared" si="194"/>
        <v>1297064.3705846502</v>
      </c>
      <c r="AW255">
        <v>250</v>
      </c>
      <c r="AX255" s="160">
        <v>52444</v>
      </c>
      <c r="AY255" s="7">
        <f t="shared" si="232"/>
        <v>404466.03201733209</v>
      </c>
      <c r="AZ255" s="7">
        <f t="shared" si="233"/>
        <v>5063.7114709392154</v>
      </c>
      <c r="BA255" s="7">
        <f t="shared" si="234"/>
        <v>2535.7987708308901</v>
      </c>
      <c r="BB255" s="65">
        <f t="shared" si="209"/>
        <v>7.5233969829799505E-2</v>
      </c>
      <c r="BC255" s="7">
        <f t="shared" si="210"/>
        <v>2527.9127001083252</v>
      </c>
      <c r="BD255" s="65">
        <f t="shared" si="211"/>
        <v>7.4999999999999997E-2</v>
      </c>
      <c r="BE255" s="7">
        <f t="shared" si="235"/>
        <v>322269.76675349928</v>
      </c>
      <c r="BF255" s="7">
        <f t="shared" si="236"/>
        <v>943658.10098130454</v>
      </c>
      <c r="BG255" s="7">
        <f t="shared" si="212"/>
        <v>401930.23324650119</v>
      </c>
      <c r="BH255" s="7">
        <f t="shared" si="195"/>
        <v>1265927.8677348038</v>
      </c>
      <c r="BJ255">
        <v>250</v>
      </c>
      <c r="BK255" s="160">
        <v>52444</v>
      </c>
      <c r="BL255" s="7">
        <f t="shared" si="237"/>
        <v>398696.7587997705</v>
      </c>
      <c r="BM255" s="7">
        <f t="shared" si="238"/>
        <v>4940.32062016694</v>
      </c>
      <c r="BN255" s="7">
        <f t="shared" si="239"/>
        <v>2531.5277024183265</v>
      </c>
      <c r="BO255" s="65">
        <f t="shared" si="213"/>
        <v>7.619407923071736E-2</v>
      </c>
      <c r="BP255" s="7">
        <f t="shared" si="214"/>
        <v>2408.7929177486135</v>
      </c>
      <c r="BQ255" s="65">
        <f t="shared" si="215"/>
        <v>7.2499999999999995E-2</v>
      </c>
      <c r="BR255" s="7">
        <f t="shared" si="240"/>
        <v>328034.76890264789</v>
      </c>
      <c r="BS255" s="7">
        <f t="shared" si="241"/>
        <v>907045.38613908668</v>
      </c>
      <c r="BT255" s="7">
        <f t="shared" si="216"/>
        <v>396165.23109735217</v>
      </c>
      <c r="BU255" s="7">
        <f t="shared" si="196"/>
        <v>1235080.1550417347</v>
      </c>
      <c r="BW255">
        <v>250</v>
      </c>
      <c r="BX255" s="160">
        <v>52444</v>
      </c>
      <c r="BY255" s="7">
        <f t="shared" si="242"/>
        <v>392879.47370346845</v>
      </c>
      <c r="BZ255" s="7">
        <f t="shared" si="243"/>
        <v>4818.1206700876401</v>
      </c>
      <c r="CA255" s="7">
        <f t="shared" si="244"/>
        <v>2526.3237401507408</v>
      </c>
      <c r="CB255" s="65">
        <f t="shared" si="217"/>
        <v>7.7163320842488836E-2</v>
      </c>
      <c r="CC255" s="7">
        <f t="shared" si="218"/>
        <v>2291.7969299368992</v>
      </c>
      <c r="CD255" s="65">
        <f t="shared" si="245"/>
        <v>6.9999999999999993E-2</v>
      </c>
      <c r="CE255" s="7">
        <f t="shared" si="246"/>
        <v>333846.85003668291</v>
      </c>
      <c r="CF255" s="7">
        <f t="shared" si="247"/>
        <v>870683.31748522655</v>
      </c>
      <c r="CG255" s="7">
        <f t="shared" si="219"/>
        <v>390353.14996331773</v>
      </c>
      <c r="CH255" s="7">
        <f t="shared" si="197"/>
        <v>1204530.1675219093</v>
      </c>
    </row>
    <row r="256" spans="10:86" x14ac:dyDescent="0.3">
      <c r="J256">
        <v>251</v>
      </c>
      <c r="K256" s="160">
        <v>52475</v>
      </c>
      <c r="L256" s="7">
        <f t="shared" si="220"/>
        <v>418920.09330383874</v>
      </c>
      <c r="M256" s="7">
        <f t="shared" si="198"/>
        <v>5440.6727465368012</v>
      </c>
      <c r="N256" s="7">
        <f t="shared" si="188"/>
        <v>2560.5971050729099</v>
      </c>
      <c r="O256" s="65">
        <f t="shared" si="199"/>
        <v>7.3348511451296755E-2</v>
      </c>
      <c r="P256" s="7">
        <f t="shared" si="189"/>
        <v>2880.0756414638913</v>
      </c>
      <c r="Q256" s="65">
        <f t="shared" si="190"/>
        <v>8.2500000000000004E-2</v>
      </c>
      <c r="R256" s="7">
        <f t="shared" si="200"/>
        <v>307840.50380123407</v>
      </c>
      <c r="S256" s="7">
        <f t="shared" si="221"/>
        <v>1057768.3555795033</v>
      </c>
      <c r="T256" s="7">
        <f t="shared" si="191"/>
        <v>416359.49619876582</v>
      </c>
      <c r="U256" s="7">
        <f t="shared" si="192"/>
        <v>1365608.8593807374</v>
      </c>
      <c r="W256">
        <v>251</v>
      </c>
      <c r="X256" s="160">
        <v>52475</v>
      </c>
      <c r="Y256" s="7">
        <f t="shared" si="222"/>
        <v>413309.80413342267</v>
      </c>
      <c r="Z256" s="7">
        <f t="shared" si="223"/>
        <v>5313.9230440344518</v>
      </c>
      <c r="AA256" s="7">
        <f t="shared" si="224"/>
        <v>2558.5243498116338</v>
      </c>
      <c r="AB256" s="65">
        <f t="shared" si="201"/>
        <v>7.4283967838876711E-2</v>
      </c>
      <c r="AC256" s="7">
        <f t="shared" si="202"/>
        <v>2755.398694222818</v>
      </c>
      <c r="AD256" s="65">
        <f t="shared" si="203"/>
        <v>0.08</v>
      </c>
      <c r="AE256" s="7">
        <f t="shared" si="225"/>
        <v>313448.72021638858</v>
      </c>
      <c r="AF256" s="7">
        <f t="shared" si="226"/>
        <v>1020345.9638362593</v>
      </c>
      <c r="AG256" s="7">
        <f t="shared" si="204"/>
        <v>410751.27978361101</v>
      </c>
      <c r="AH256" s="7">
        <f t="shared" si="193"/>
        <v>1333794.684052648</v>
      </c>
      <c r="AJ256">
        <v>251</v>
      </c>
      <c r="AK256" s="160">
        <v>52475</v>
      </c>
      <c r="AL256" s="7">
        <f t="shared" si="227"/>
        <v>407645.8254754169</v>
      </c>
      <c r="AM256" s="7">
        <f t="shared" si="228"/>
        <v>5188.2574823386012</v>
      </c>
      <c r="AN256" s="7">
        <f t="shared" si="229"/>
        <v>2555.5448594765339</v>
      </c>
      <c r="AO256" s="65">
        <f t="shared" si="205"/>
        <v>7.5228387971233504E-2</v>
      </c>
      <c r="AP256" s="7">
        <f t="shared" si="206"/>
        <v>2632.7126228620673</v>
      </c>
      <c r="AQ256" s="65">
        <f t="shared" si="207"/>
        <v>7.7499999999999986E-2</v>
      </c>
      <c r="AR256" s="7">
        <f t="shared" si="230"/>
        <v>319109.71938406012</v>
      </c>
      <c r="AS256" s="7">
        <f t="shared" si="231"/>
        <v>983142.90868292865</v>
      </c>
      <c r="AT256" s="7">
        <f t="shared" si="208"/>
        <v>405090.28061594034</v>
      </c>
      <c r="AU256" s="7">
        <f t="shared" si="194"/>
        <v>1302252.6280669887</v>
      </c>
      <c r="AW256">
        <v>251</v>
      </c>
      <c r="AX256" s="160">
        <v>52475</v>
      </c>
      <c r="AY256" s="7">
        <f t="shared" si="232"/>
        <v>401930.23324650119</v>
      </c>
      <c r="AZ256" s="7">
        <f t="shared" si="233"/>
        <v>5063.7114709392154</v>
      </c>
      <c r="BA256" s="7">
        <f t="shared" si="234"/>
        <v>2551.6475131485831</v>
      </c>
      <c r="BB256" s="65">
        <f t="shared" si="209"/>
        <v>7.618180376842687E-2</v>
      </c>
      <c r="BC256" s="7">
        <f t="shared" si="210"/>
        <v>2512.0639577906322</v>
      </c>
      <c r="BD256" s="65">
        <f t="shared" si="211"/>
        <v>7.4999999999999997E-2</v>
      </c>
      <c r="BE256" s="7">
        <f t="shared" si="235"/>
        <v>324821.41426664789</v>
      </c>
      <c r="BF256" s="7">
        <f t="shared" si="236"/>
        <v>946170.16493909515</v>
      </c>
      <c r="BG256" s="7">
        <f t="shared" si="212"/>
        <v>399378.58573335258</v>
      </c>
      <c r="BH256" s="7">
        <f t="shared" si="195"/>
        <v>1270991.579205743</v>
      </c>
      <c r="BJ256">
        <v>251</v>
      </c>
      <c r="BK256" s="160">
        <v>52475</v>
      </c>
      <c r="BL256" s="7">
        <f t="shared" si="237"/>
        <v>396165.23109735217</v>
      </c>
      <c r="BM256" s="7">
        <f t="shared" si="238"/>
        <v>4940.32062016694</v>
      </c>
      <c r="BN256" s="7">
        <f t="shared" si="239"/>
        <v>2546.8223489537709</v>
      </c>
      <c r="BO256" s="65">
        <f t="shared" si="213"/>
        <v>7.7144246361021754E-2</v>
      </c>
      <c r="BP256" s="7">
        <f t="shared" si="214"/>
        <v>2393.4982712131691</v>
      </c>
      <c r="BQ256" s="65">
        <f t="shared" si="215"/>
        <v>7.2499999999999981E-2</v>
      </c>
      <c r="BR256" s="7">
        <f t="shared" si="240"/>
        <v>330581.59125160164</v>
      </c>
      <c r="BS256" s="7">
        <f t="shared" si="241"/>
        <v>909438.88441029983</v>
      </c>
      <c r="BT256" s="7">
        <f t="shared" si="216"/>
        <v>393618.40874839842</v>
      </c>
      <c r="BU256" s="7">
        <f t="shared" si="196"/>
        <v>1240020.4756619015</v>
      </c>
      <c r="BW256">
        <v>251</v>
      </c>
      <c r="BX256" s="160">
        <v>52475</v>
      </c>
      <c r="BY256" s="7">
        <f t="shared" si="242"/>
        <v>390353.14996331773</v>
      </c>
      <c r="BZ256" s="7">
        <f t="shared" si="243"/>
        <v>4818.1206700876401</v>
      </c>
      <c r="CA256" s="7">
        <f t="shared" si="244"/>
        <v>2541.060628634953</v>
      </c>
      <c r="CB256" s="65">
        <f t="shared" si="217"/>
        <v>7.8115746078864484E-2</v>
      </c>
      <c r="CC256" s="7">
        <f t="shared" si="218"/>
        <v>2277.0600414526871</v>
      </c>
      <c r="CD256" s="65">
        <f t="shared" si="245"/>
        <v>7.0000000000000007E-2</v>
      </c>
      <c r="CE256" s="7">
        <f t="shared" si="246"/>
        <v>336387.91066531785</v>
      </c>
      <c r="CF256" s="7">
        <f t="shared" si="247"/>
        <v>872960.37752667919</v>
      </c>
      <c r="CG256" s="7">
        <f t="shared" si="219"/>
        <v>387812.08933468279</v>
      </c>
      <c r="CH256" s="7">
        <f t="shared" si="197"/>
        <v>1209348.288191997</v>
      </c>
    </row>
    <row r="257" spans="10:86" x14ac:dyDescent="0.3">
      <c r="J257">
        <v>252</v>
      </c>
      <c r="K257" s="160">
        <v>52505</v>
      </c>
      <c r="L257" s="7">
        <f t="shared" si="220"/>
        <v>416359.49619876582</v>
      </c>
      <c r="M257" s="7">
        <f t="shared" si="198"/>
        <v>5440.6727465368012</v>
      </c>
      <c r="N257" s="7">
        <f t="shared" si="188"/>
        <v>2578.2012101702862</v>
      </c>
      <c r="O257" s="65">
        <f t="shared" si="199"/>
        <v>7.4306974632503034E-2</v>
      </c>
      <c r="P257" s="7">
        <f t="shared" si="189"/>
        <v>2862.471536366515</v>
      </c>
      <c r="Q257" s="65">
        <f t="shared" si="190"/>
        <v>8.2500000000000004E-2</v>
      </c>
      <c r="R257" s="7">
        <f t="shared" si="200"/>
        <v>310418.70501140435</v>
      </c>
      <c r="S257" s="7">
        <f t="shared" si="221"/>
        <v>1060630.8271158698</v>
      </c>
      <c r="T257" s="7">
        <f t="shared" si="191"/>
        <v>413781.29498859553</v>
      </c>
      <c r="U257" s="7">
        <f t="shared" si="192"/>
        <v>1371049.5321272742</v>
      </c>
      <c r="W257">
        <v>252</v>
      </c>
      <c r="X257" s="160">
        <v>52505</v>
      </c>
      <c r="Y257" s="7">
        <f t="shared" si="222"/>
        <v>410751.27978361101</v>
      </c>
      <c r="Z257" s="7">
        <f t="shared" si="223"/>
        <v>5313.9230440344518</v>
      </c>
      <c r="AA257" s="7">
        <f t="shared" si="224"/>
        <v>2575.5811788103783</v>
      </c>
      <c r="AB257" s="65">
        <f t="shared" si="201"/>
        <v>7.5244985632197489E-2</v>
      </c>
      <c r="AC257" s="7">
        <f t="shared" si="202"/>
        <v>2738.3418652240734</v>
      </c>
      <c r="AD257" s="65">
        <f t="shared" si="203"/>
        <v>0.08</v>
      </c>
      <c r="AE257" s="7">
        <f t="shared" si="225"/>
        <v>316024.30139519897</v>
      </c>
      <c r="AF257" s="7">
        <f t="shared" si="226"/>
        <v>1023084.3057014834</v>
      </c>
      <c r="AG257" s="7">
        <f t="shared" si="204"/>
        <v>408175.69860480062</v>
      </c>
      <c r="AH257" s="7">
        <f t="shared" si="193"/>
        <v>1339108.6070966823</v>
      </c>
      <c r="AJ257">
        <v>252</v>
      </c>
      <c r="AK257" s="160">
        <v>52505</v>
      </c>
      <c r="AL257" s="7">
        <f t="shared" si="227"/>
        <v>405090.28061594034</v>
      </c>
      <c r="AM257" s="7">
        <f t="shared" si="228"/>
        <v>5188.2574823386012</v>
      </c>
      <c r="AN257" s="7">
        <f t="shared" si="229"/>
        <v>2572.0494200273197</v>
      </c>
      <c r="AO257" s="65">
        <f t="shared" si="205"/>
        <v>7.619188738223534E-2</v>
      </c>
      <c r="AP257" s="7">
        <f t="shared" si="206"/>
        <v>2616.2080623112815</v>
      </c>
      <c r="AQ257" s="65">
        <f t="shared" si="207"/>
        <v>7.7500000000000013E-2</v>
      </c>
      <c r="AR257" s="7">
        <f t="shared" si="230"/>
        <v>321681.76880408742</v>
      </c>
      <c r="AS257" s="7">
        <f t="shared" si="231"/>
        <v>985759.11674523994</v>
      </c>
      <c r="AT257" s="7">
        <f t="shared" si="208"/>
        <v>402518.23119591305</v>
      </c>
      <c r="AU257" s="7">
        <f t="shared" si="194"/>
        <v>1307440.8855493274</v>
      </c>
      <c r="AW257">
        <v>252</v>
      </c>
      <c r="AX257" s="160">
        <v>52505</v>
      </c>
      <c r="AY257" s="7">
        <f t="shared" si="232"/>
        <v>399378.58573335258</v>
      </c>
      <c r="AZ257" s="7">
        <f t="shared" si="233"/>
        <v>5063.7114709392154</v>
      </c>
      <c r="BA257" s="7">
        <f t="shared" si="234"/>
        <v>2567.5953101057621</v>
      </c>
      <c r="BB257" s="65">
        <f t="shared" si="209"/>
        <v>7.7147711023846391E-2</v>
      </c>
      <c r="BC257" s="7">
        <f t="shared" si="210"/>
        <v>2496.1161608334533</v>
      </c>
      <c r="BD257" s="65">
        <f t="shared" si="211"/>
        <v>7.4999999999999997E-2</v>
      </c>
      <c r="BE257" s="7">
        <f t="shared" si="235"/>
        <v>327389.00957675365</v>
      </c>
      <c r="BF257" s="7">
        <f t="shared" si="236"/>
        <v>948666.28109992866</v>
      </c>
      <c r="BG257" s="7">
        <f t="shared" si="212"/>
        <v>396810.99042324681</v>
      </c>
      <c r="BH257" s="7">
        <f t="shared" si="195"/>
        <v>1276055.2906766823</v>
      </c>
      <c r="BJ257">
        <v>252</v>
      </c>
      <c r="BK257" s="160">
        <v>52505</v>
      </c>
      <c r="BL257" s="7">
        <f t="shared" si="237"/>
        <v>393618.40874839842</v>
      </c>
      <c r="BM257" s="7">
        <f t="shared" si="238"/>
        <v>4940.32062016694</v>
      </c>
      <c r="BN257" s="7">
        <f t="shared" si="239"/>
        <v>2562.2094006453663</v>
      </c>
      <c r="BO257" s="65">
        <f t="shared" si="213"/>
        <v>7.8112486927402885E-2</v>
      </c>
      <c r="BP257" s="7">
        <f t="shared" si="214"/>
        <v>2378.1112195215737</v>
      </c>
      <c r="BQ257" s="65">
        <f t="shared" si="215"/>
        <v>7.2499999999999995E-2</v>
      </c>
      <c r="BR257" s="7">
        <f t="shared" si="240"/>
        <v>333143.80065224698</v>
      </c>
      <c r="BS257" s="7">
        <f t="shared" si="241"/>
        <v>911816.99562982144</v>
      </c>
      <c r="BT257" s="7">
        <f t="shared" si="216"/>
        <v>391056.19934775308</v>
      </c>
      <c r="BU257" s="7">
        <f t="shared" si="196"/>
        <v>1244960.7962820684</v>
      </c>
      <c r="BW257">
        <v>252</v>
      </c>
      <c r="BX257" s="160">
        <v>52505</v>
      </c>
      <c r="BY257" s="7">
        <f t="shared" si="242"/>
        <v>387812.08933468279</v>
      </c>
      <c r="BZ257" s="7">
        <f t="shared" si="243"/>
        <v>4818.1206700876401</v>
      </c>
      <c r="CA257" s="7">
        <f t="shared" si="244"/>
        <v>2555.8834823019902</v>
      </c>
      <c r="CB257" s="65">
        <f t="shared" si="217"/>
        <v>7.9086244681648071E-2</v>
      </c>
      <c r="CC257" s="7">
        <f t="shared" si="218"/>
        <v>2262.2371877856499</v>
      </c>
      <c r="CD257" s="65">
        <f t="shared" si="245"/>
        <v>7.0000000000000007E-2</v>
      </c>
      <c r="CE257" s="7">
        <f t="shared" si="246"/>
        <v>338943.79414761986</v>
      </c>
      <c r="CF257" s="7">
        <f t="shared" si="247"/>
        <v>875222.61471446487</v>
      </c>
      <c r="CG257" s="7">
        <f t="shared" si="219"/>
        <v>385256.20585238078</v>
      </c>
      <c r="CH257" s="7">
        <f t="shared" si="197"/>
        <v>1214166.4088620846</v>
      </c>
    </row>
    <row r="258" spans="10:86" x14ac:dyDescent="0.3">
      <c r="J258">
        <v>253</v>
      </c>
      <c r="K258" s="160">
        <v>52536</v>
      </c>
      <c r="L258" s="7">
        <f t="shared" si="220"/>
        <v>413781.29498859553</v>
      </c>
      <c r="M258" s="7">
        <f t="shared" si="198"/>
        <v>5440.6727465368012</v>
      </c>
      <c r="N258" s="7">
        <f t="shared" si="188"/>
        <v>2595.9263434902068</v>
      </c>
      <c r="O258" s="65">
        <f t="shared" si="199"/>
        <v>7.5284012349424972E-2</v>
      </c>
      <c r="P258" s="7">
        <f t="shared" si="189"/>
        <v>2844.7464030465944</v>
      </c>
      <c r="Q258" s="65">
        <f t="shared" si="190"/>
        <v>8.2500000000000004E-2</v>
      </c>
      <c r="R258" s="7">
        <f t="shared" si="200"/>
        <v>313014.63135489455</v>
      </c>
      <c r="S258" s="7">
        <f t="shared" si="221"/>
        <v>1063475.5735189165</v>
      </c>
      <c r="T258" s="7">
        <f t="shared" si="191"/>
        <v>411185.36864510534</v>
      </c>
      <c r="U258" s="7">
        <f t="shared" si="192"/>
        <v>1376490.204873811</v>
      </c>
      <c r="W258">
        <v>253</v>
      </c>
      <c r="X258" s="160">
        <v>52536</v>
      </c>
      <c r="Y258" s="7">
        <f t="shared" si="222"/>
        <v>408175.69860480062</v>
      </c>
      <c r="Z258" s="7">
        <f t="shared" si="223"/>
        <v>5313.9230440344518</v>
      </c>
      <c r="AA258" s="7">
        <f t="shared" si="224"/>
        <v>2592.7517200024477</v>
      </c>
      <c r="AB258" s="65">
        <f t="shared" si="201"/>
        <v>7.6224578646837265E-2</v>
      </c>
      <c r="AC258" s="7">
        <f t="shared" si="202"/>
        <v>2721.1713240320041</v>
      </c>
      <c r="AD258" s="65">
        <f t="shared" si="203"/>
        <v>7.9999999999999988E-2</v>
      </c>
      <c r="AE258" s="7">
        <f t="shared" si="225"/>
        <v>318617.05311520142</v>
      </c>
      <c r="AF258" s="7">
        <f t="shared" si="226"/>
        <v>1025805.4770255154</v>
      </c>
      <c r="AG258" s="7">
        <f t="shared" si="204"/>
        <v>405582.94688479818</v>
      </c>
      <c r="AH258" s="7">
        <f t="shared" si="193"/>
        <v>1344422.5301407168</v>
      </c>
      <c r="AJ258">
        <v>253</v>
      </c>
      <c r="AK258" s="160">
        <v>52536</v>
      </c>
      <c r="AL258" s="7">
        <f t="shared" si="227"/>
        <v>402518.23119591305</v>
      </c>
      <c r="AM258" s="7">
        <f t="shared" si="228"/>
        <v>5188.2574823386012</v>
      </c>
      <c r="AN258" s="7">
        <f t="shared" si="229"/>
        <v>2588.6605725316626</v>
      </c>
      <c r="AO258" s="65">
        <f t="shared" si="205"/>
        <v>7.7173962476399155E-2</v>
      </c>
      <c r="AP258" s="7">
        <f t="shared" si="206"/>
        <v>2599.5969098069386</v>
      </c>
      <c r="AQ258" s="65">
        <f t="shared" si="207"/>
        <v>7.7500000000000013E-2</v>
      </c>
      <c r="AR258" s="7">
        <f t="shared" si="230"/>
        <v>324270.42937661911</v>
      </c>
      <c r="AS258" s="7">
        <f t="shared" si="231"/>
        <v>988358.71365504689</v>
      </c>
      <c r="AT258" s="7">
        <f t="shared" si="208"/>
        <v>399929.57062338135</v>
      </c>
      <c r="AU258" s="7">
        <f t="shared" si="194"/>
        <v>1312629.1430316661</v>
      </c>
      <c r="AW258">
        <v>253</v>
      </c>
      <c r="AX258" s="160">
        <v>52536</v>
      </c>
      <c r="AY258" s="7">
        <f t="shared" si="232"/>
        <v>396810.99042324681</v>
      </c>
      <c r="AZ258" s="7">
        <f t="shared" si="233"/>
        <v>5063.7114709392154</v>
      </c>
      <c r="BA258" s="7">
        <f t="shared" si="234"/>
        <v>2583.6427807939231</v>
      </c>
      <c r="BB258" s="65">
        <f t="shared" si="209"/>
        <v>7.8132194212811173E-2</v>
      </c>
      <c r="BC258" s="7">
        <f t="shared" si="210"/>
        <v>2480.0686901452923</v>
      </c>
      <c r="BD258" s="65">
        <f t="shared" si="211"/>
        <v>7.4999999999999997E-2</v>
      </c>
      <c r="BE258" s="7">
        <f t="shared" si="235"/>
        <v>329972.6523575476</v>
      </c>
      <c r="BF258" s="7">
        <f t="shared" si="236"/>
        <v>951146.34979007393</v>
      </c>
      <c r="BG258" s="7">
        <f t="shared" si="212"/>
        <v>394227.34764245286</v>
      </c>
      <c r="BH258" s="7">
        <f t="shared" si="195"/>
        <v>1281119.0021476215</v>
      </c>
      <c r="BJ258">
        <v>253</v>
      </c>
      <c r="BK258" s="160">
        <v>52536</v>
      </c>
      <c r="BL258" s="7">
        <f t="shared" si="237"/>
        <v>391056.19934775308</v>
      </c>
      <c r="BM258" s="7">
        <f t="shared" si="238"/>
        <v>4940.32062016694</v>
      </c>
      <c r="BN258" s="7">
        <f t="shared" si="239"/>
        <v>2577.6894157742654</v>
      </c>
      <c r="BO258" s="65">
        <f t="shared" si="213"/>
        <v>7.9099303478332425E-2</v>
      </c>
      <c r="BP258" s="7">
        <f t="shared" si="214"/>
        <v>2362.6312043926746</v>
      </c>
      <c r="BQ258" s="65">
        <f t="shared" si="215"/>
        <v>7.2499999999999981E-2</v>
      </c>
      <c r="BR258" s="7">
        <f t="shared" si="240"/>
        <v>335721.49006802123</v>
      </c>
      <c r="BS258" s="7">
        <f t="shared" si="241"/>
        <v>914179.62683421408</v>
      </c>
      <c r="BT258" s="7">
        <f t="shared" si="216"/>
        <v>388478.50993197883</v>
      </c>
      <c r="BU258" s="7">
        <f t="shared" si="196"/>
        <v>1249901.1169022354</v>
      </c>
      <c r="BW258">
        <v>253</v>
      </c>
      <c r="BX258" s="160">
        <v>52536</v>
      </c>
      <c r="BY258" s="7">
        <f t="shared" si="242"/>
        <v>385256.20585238078</v>
      </c>
      <c r="BZ258" s="7">
        <f t="shared" si="243"/>
        <v>4818.1206700876401</v>
      </c>
      <c r="CA258" s="7">
        <f t="shared" si="244"/>
        <v>2570.7928026154186</v>
      </c>
      <c r="CB258" s="65">
        <f t="shared" si="217"/>
        <v>8.0075319132446837E-2</v>
      </c>
      <c r="CC258" s="7">
        <f t="shared" si="218"/>
        <v>2247.3278674722214</v>
      </c>
      <c r="CD258" s="65">
        <f t="shared" si="245"/>
        <v>7.0000000000000007E-2</v>
      </c>
      <c r="CE258" s="7">
        <f t="shared" si="246"/>
        <v>341514.5869502353</v>
      </c>
      <c r="CF258" s="7">
        <f t="shared" si="247"/>
        <v>877469.94258193707</v>
      </c>
      <c r="CG258" s="7">
        <f t="shared" si="219"/>
        <v>382685.41304976534</v>
      </c>
      <c r="CH258" s="7">
        <f t="shared" si="197"/>
        <v>1218984.5295321723</v>
      </c>
    </row>
    <row r="259" spans="10:86" x14ac:dyDescent="0.3">
      <c r="J259">
        <v>254</v>
      </c>
      <c r="K259" s="160">
        <v>52566</v>
      </c>
      <c r="L259" s="7">
        <f t="shared" si="220"/>
        <v>411185.36864510534</v>
      </c>
      <c r="M259" s="7">
        <f t="shared" si="198"/>
        <v>5440.6727465368012</v>
      </c>
      <c r="N259" s="7">
        <f t="shared" si="188"/>
        <v>2613.7733371017021</v>
      </c>
      <c r="O259" s="65">
        <f t="shared" si="199"/>
        <v>7.6280146223519543E-2</v>
      </c>
      <c r="P259" s="7">
        <f t="shared" si="189"/>
        <v>2826.8994094350992</v>
      </c>
      <c r="Q259" s="65">
        <f t="shared" si="190"/>
        <v>8.2500000000000004E-2</v>
      </c>
      <c r="R259" s="7">
        <f t="shared" si="200"/>
        <v>315628.40469199623</v>
      </c>
      <c r="S259" s="7">
        <f t="shared" si="221"/>
        <v>1066302.4729283515</v>
      </c>
      <c r="T259" s="7">
        <f t="shared" si="191"/>
        <v>408571.59530800366</v>
      </c>
      <c r="U259" s="7">
        <f t="shared" si="192"/>
        <v>1381930.8776203478</v>
      </c>
      <c r="W259">
        <v>254</v>
      </c>
      <c r="X259" s="160">
        <v>52566</v>
      </c>
      <c r="Y259" s="7">
        <f t="shared" si="222"/>
        <v>405582.94688479818</v>
      </c>
      <c r="Z259" s="7">
        <f t="shared" si="223"/>
        <v>5313.9230440344518</v>
      </c>
      <c r="AA259" s="7">
        <f t="shared" si="224"/>
        <v>2610.0367314691302</v>
      </c>
      <c r="AB259" s="65">
        <f t="shared" si="201"/>
        <v>7.7223268429295722E-2</v>
      </c>
      <c r="AC259" s="7">
        <f t="shared" si="202"/>
        <v>2703.8863125653215</v>
      </c>
      <c r="AD259" s="65">
        <f t="shared" si="203"/>
        <v>8.0000000000000016E-2</v>
      </c>
      <c r="AE259" s="7">
        <f t="shared" si="225"/>
        <v>321227.08984667057</v>
      </c>
      <c r="AF259" s="7">
        <f t="shared" si="226"/>
        <v>1028509.3633380807</v>
      </c>
      <c r="AG259" s="7">
        <f t="shared" si="204"/>
        <v>402972.91015332902</v>
      </c>
      <c r="AH259" s="7">
        <f t="shared" si="193"/>
        <v>1349736.4531847513</v>
      </c>
      <c r="AJ259">
        <v>254</v>
      </c>
      <c r="AK259" s="160">
        <v>52566</v>
      </c>
      <c r="AL259" s="7">
        <f t="shared" si="227"/>
        <v>399929.57062338135</v>
      </c>
      <c r="AM259" s="7">
        <f t="shared" si="228"/>
        <v>5188.2574823386012</v>
      </c>
      <c r="AN259" s="7">
        <f t="shared" si="229"/>
        <v>2605.3790053959301</v>
      </c>
      <c r="AO259" s="65">
        <f t="shared" si="205"/>
        <v>7.8175134726892637E-2</v>
      </c>
      <c r="AP259" s="7">
        <f t="shared" si="206"/>
        <v>2582.8784769426711</v>
      </c>
      <c r="AQ259" s="65">
        <f t="shared" si="207"/>
        <v>7.7499999999999999E-2</v>
      </c>
      <c r="AR259" s="7">
        <f t="shared" si="230"/>
        <v>326875.80838201504</v>
      </c>
      <c r="AS259" s="7">
        <f t="shared" si="231"/>
        <v>990941.59213198954</v>
      </c>
      <c r="AT259" s="7">
        <f t="shared" si="208"/>
        <v>397324.19161798543</v>
      </c>
      <c r="AU259" s="7">
        <f t="shared" si="194"/>
        <v>1317817.4005140045</v>
      </c>
      <c r="AW259">
        <v>254</v>
      </c>
      <c r="AX259" s="160">
        <v>52566</v>
      </c>
      <c r="AY259" s="7">
        <f t="shared" si="232"/>
        <v>394227.34764245286</v>
      </c>
      <c r="AZ259" s="7">
        <f t="shared" si="233"/>
        <v>5063.7114709392154</v>
      </c>
      <c r="BA259" s="7">
        <f t="shared" si="234"/>
        <v>2599.7905481738853</v>
      </c>
      <c r="BB259" s="65">
        <f t="shared" si="209"/>
        <v>7.9135774736717138E-2</v>
      </c>
      <c r="BC259" s="7">
        <f t="shared" si="210"/>
        <v>2463.92092276533</v>
      </c>
      <c r="BD259" s="65">
        <f t="shared" si="211"/>
        <v>7.4999999999999997E-2</v>
      </c>
      <c r="BE259" s="7">
        <f t="shared" si="235"/>
        <v>332572.44290572149</v>
      </c>
      <c r="BF259" s="7">
        <f t="shared" si="236"/>
        <v>953610.27071283921</v>
      </c>
      <c r="BG259" s="7">
        <f t="shared" si="212"/>
        <v>391627.55709427898</v>
      </c>
      <c r="BH259" s="7">
        <f t="shared" si="195"/>
        <v>1286182.7136185607</v>
      </c>
      <c r="BJ259">
        <v>254</v>
      </c>
      <c r="BK259" s="160">
        <v>52566</v>
      </c>
      <c r="BL259" s="7">
        <f t="shared" si="237"/>
        <v>388478.50993197883</v>
      </c>
      <c r="BM259" s="7">
        <f t="shared" si="238"/>
        <v>4940.32062016694</v>
      </c>
      <c r="BN259" s="7">
        <f t="shared" si="239"/>
        <v>2593.2629559945681</v>
      </c>
      <c r="BO259" s="65">
        <f t="shared" si="213"/>
        <v>8.0105217344927704E-2</v>
      </c>
      <c r="BP259" s="7">
        <f t="shared" si="214"/>
        <v>2347.0576641723719</v>
      </c>
      <c r="BQ259" s="65">
        <f t="shared" si="215"/>
        <v>7.2499999999999995E-2</v>
      </c>
      <c r="BR259" s="7">
        <f t="shared" si="240"/>
        <v>338314.75302401581</v>
      </c>
      <c r="BS259" s="7">
        <f t="shared" si="241"/>
        <v>916526.68449838646</v>
      </c>
      <c r="BT259" s="7">
        <f t="shared" si="216"/>
        <v>385885.24697598425</v>
      </c>
      <c r="BU259" s="7">
        <f t="shared" si="196"/>
        <v>1254841.4375224023</v>
      </c>
      <c r="BW259">
        <v>254</v>
      </c>
      <c r="BX259" s="160">
        <v>52566</v>
      </c>
      <c r="BY259" s="7">
        <f t="shared" si="242"/>
        <v>382685.41304976534</v>
      </c>
      <c r="BZ259" s="7">
        <f t="shared" si="243"/>
        <v>4818.1206700876401</v>
      </c>
      <c r="CA259" s="7">
        <f t="shared" si="244"/>
        <v>2585.7890939640088</v>
      </c>
      <c r="CB259" s="65">
        <f t="shared" si="217"/>
        <v>8.1083490693524191E-2</v>
      </c>
      <c r="CC259" s="7">
        <f t="shared" si="218"/>
        <v>2232.3315761236313</v>
      </c>
      <c r="CD259" s="65">
        <f t="shared" si="245"/>
        <v>7.0000000000000007E-2</v>
      </c>
      <c r="CE259" s="7">
        <f t="shared" si="246"/>
        <v>344100.37604419934</v>
      </c>
      <c r="CF259" s="7">
        <f t="shared" si="247"/>
        <v>879702.27415806067</v>
      </c>
      <c r="CG259" s="7">
        <f t="shared" si="219"/>
        <v>380099.6239558013</v>
      </c>
      <c r="CH259" s="7">
        <f t="shared" si="197"/>
        <v>1223802.6502022599</v>
      </c>
    </row>
    <row r="260" spans="10:86" x14ac:dyDescent="0.3">
      <c r="J260">
        <v>255</v>
      </c>
      <c r="K260" s="160">
        <v>52597</v>
      </c>
      <c r="L260" s="7">
        <f t="shared" si="220"/>
        <v>408571.59530800366</v>
      </c>
      <c r="M260" s="7">
        <f t="shared" si="198"/>
        <v>5440.6727465368012</v>
      </c>
      <c r="N260" s="7">
        <f t="shared" si="188"/>
        <v>2631.7430287942761</v>
      </c>
      <c r="O260" s="65">
        <f t="shared" si="199"/>
        <v>7.7295917553259874E-2</v>
      </c>
      <c r="P260" s="7">
        <f t="shared" si="189"/>
        <v>2808.9297177425251</v>
      </c>
      <c r="Q260" s="65">
        <f t="shared" si="190"/>
        <v>8.2500000000000004E-2</v>
      </c>
      <c r="R260" s="7">
        <f t="shared" si="200"/>
        <v>318260.14772079053</v>
      </c>
      <c r="S260" s="7">
        <f t="shared" si="221"/>
        <v>1069111.4026460941</v>
      </c>
      <c r="T260" s="7">
        <f t="shared" si="191"/>
        <v>405939.85227920936</v>
      </c>
      <c r="U260" s="7">
        <f t="shared" si="192"/>
        <v>1387371.5503668846</v>
      </c>
      <c r="W260">
        <v>255</v>
      </c>
      <c r="X260" s="160">
        <v>52597</v>
      </c>
      <c r="Y260" s="7">
        <f t="shared" si="222"/>
        <v>402972.91015332902</v>
      </c>
      <c r="Z260" s="7">
        <f t="shared" si="223"/>
        <v>5313.9230440344518</v>
      </c>
      <c r="AA260" s="7">
        <f t="shared" si="224"/>
        <v>2627.4369763455916</v>
      </c>
      <c r="AB260" s="65">
        <f t="shared" si="201"/>
        <v>7.8241596200971403E-2</v>
      </c>
      <c r="AC260" s="7">
        <f t="shared" si="202"/>
        <v>2686.4860676888602</v>
      </c>
      <c r="AD260" s="65">
        <f t="shared" si="203"/>
        <v>0.08</v>
      </c>
      <c r="AE260" s="7">
        <f t="shared" si="225"/>
        <v>323854.52682301617</v>
      </c>
      <c r="AF260" s="7">
        <f t="shared" si="226"/>
        <v>1031195.8494057696</v>
      </c>
      <c r="AG260" s="7">
        <f t="shared" si="204"/>
        <v>400345.47317698342</v>
      </c>
      <c r="AH260" s="7">
        <f t="shared" si="193"/>
        <v>1355050.3762287858</v>
      </c>
      <c r="AJ260">
        <v>255</v>
      </c>
      <c r="AK260" s="160">
        <v>52597</v>
      </c>
      <c r="AL260" s="7">
        <f t="shared" si="227"/>
        <v>397324.19161798543</v>
      </c>
      <c r="AM260" s="7">
        <f t="shared" si="228"/>
        <v>5188.2574823386012</v>
      </c>
      <c r="AN260" s="7">
        <f t="shared" si="229"/>
        <v>2622.2054114724451</v>
      </c>
      <c r="AO260" s="65">
        <f t="shared" si="205"/>
        <v>7.9195945279675661E-2</v>
      </c>
      <c r="AP260" s="7">
        <f t="shared" si="206"/>
        <v>2566.0520708661561</v>
      </c>
      <c r="AQ260" s="65">
        <f t="shared" si="207"/>
        <v>7.7500000000000013E-2</v>
      </c>
      <c r="AR260" s="7">
        <f t="shared" si="230"/>
        <v>329498.01379348745</v>
      </c>
      <c r="AS260" s="7">
        <f t="shared" si="231"/>
        <v>993507.64420285565</v>
      </c>
      <c r="AT260" s="7">
        <f t="shared" si="208"/>
        <v>394701.98620651301</v>
      </c>
      <c r="AU260" s="7">
        <f t="shared" si="194"/>
        <v>1323005.657996343</v>
      </c>
      <c r="AW260">
        <v>255</v>
      </c>
      <c r="AX260" s="160">
        <v>52597</v>
      </c>
      <c r="AY260" s="7">
        <f t="shared" si="232"/>
        <v>391627.55709427898</v>
      </c>
      <c r="AZ260" s="7">
        <f t="shared" si="233"/>
        <v>5063.7114709392154</v>
      </c>
      <c r="BA260" s="7">
        <f t="shared" si="234"/>
        <v>2616.0392390999718</v>
      </c>
      <c r="BB260" s="65">
        <f t="shared" si="209"/>
        <v>8.0158993667655401E-2</v>
      </c>
      <c r="BC260" s="7">
        <f t="shared" si="210"/>
        <v>2447.6722318392435</v>
      </c>
      <c r="BD260" s="65">
        <f t="shared" si="211"/>
        <v>7.4999999999999997E-2</v>
      </c>
      <c r="BE260" s="7">
        <f t="shared" si="235"/>
        <v>335188.48214482144</v>
      </c>
      <c r="BF260" s="7">
        <f t="shared" si="236"/>
        <v>956057.94294467848</v>
      </c>
      <c r="BG260" s="7">
        <f t="shared" si="212"/>
        <v>389011.51785517903</v>
      </c>
      <c r="BH260" s="7">
        <f t="shared" si="195"/>
        <v>1291246.4250894999</v>
      </c>
      <c r="BJ260">
        <v>255</v>
      </c>
      <c r="BK260" s="160">
        <v>52597</v>
      </c>
      <c r="BL260" s="7">
        <f t="shared" si="237"/>
        <v>385885.24697598425</v>
      </c>
      <c r="BM260" s="7">
        <f t="shared" si="238"/>
        <v>4940.32062016694</v>
      </c>
      <c r="BN260" s="7">
        <f t="shared" si="239"/>
        <v>2608.930586353702</v>
      </c>
      <c r="BO260" s="65">
        <f t="shared" si="213"/>
        <v>8.1130769526912852E-2</v>
      </c>
      <c r="BP260" s="7">
        <f t="shared" si="214"/>
        <v>2331.390033813238</v>
      </c>
      <c r="BQ260" s="65">
        <f t="shared" si="215"/>
        <v>7.2499999999999995E-2</v>
      </c>
      <c r="BR260" s="7">
        <f t="shared" si="240"/>
        <v>340923.68361036951</v>
      </c>
      <c r="BS260" s="7">
        <f t="shared" si="241"/>
        <v>918858.07453219965</v>
      </c>
      <c r="BT260" s="7">
        <f t="shared" si="216"/>
        <v>383276.31638963055</v>
      </c>
      <c r="BU260" s="7">
        <f t="shared" si="196"/>
        <v>1259781.7581425691</v>
      </c>
      <c r="BW260">
        <v>255</v>
      </c>
      <c r="BX260" s="160">
        <v>52597</v>
      </c>
      <c r="BY260" s="7">
        <f t="shared" si="242"/>
        <v>380099.6239558013</v>
      </c>
      <c r="BZ260" s="7">
        <f t="shared" si="243"/>
        <v>4818.1206700876401</v>
      </c>
      <c r="CA260" s="7">
        <f t="shared" si="244"/>
        <v>2600.8728636787991</v>
      </c>
      <c r="CB260" s="65">
        <f t="shared" si="217"/>
        <v>8.2111300293669323E-2</v>
      </c>
      <c r="CC260" s="7">
        <f t="shared" si="218"/>
        <v>2217.2478064088409</v>
      </c>
      <c r="CD260" s="65">
        <f t="shared" si="245"/>
        <v>7.0000000000000007E-2</v>
      </c>
      <c r="CE260" s="7">
        <f t="shared" si="246"/>
        <v>346701.24890787812</v>
      </c>
      <c r="CF260" s="7">
        <f t="shared" si="247"/>
        <v>881919.52196446946</v>
      </c>
      <c r="CG260" s="7">
        <f t="shared" si="219"/>
        <v>377498.75109212252</v>
      </c>
      <c r="CH260" s="7">
        <f t="shared" si="197"/>
        <v>1228620.7708723475</v>
      </c>
    </row>
    <row r="261" spans="10:86" x14ac:dyDescent="0.3">
      <c r="J261">
        <v>256</v>
      </c>
      <c r="K261" s="160">
        <v>52628</v>
      </c>
      <c r="L261" s="7">
        <f t="shared" si="220"/>
        <v>405939.85227920936</v>
      </c>
      <c r="M261" s="7">
        <f t="shared" si="198"/>
        <v>5440.6727465368012</v>
      </c>
      <c r="N261" s="7">
        <f t="shared" si="188"/>
        <v>2649.8362621172369</v>
      </c>
      <c r="O261" s="65">
        <f t="shared" si="199"/>
        <v>7.8331888251109302E-2</v>
      </c>
      <c r="P261" s="7">
        <f t="shared" si="189"/>
        <v>2790.8364844195644</v>
      </c>
      <c r="Q261" s="65">
        <f t="shared" si="190"/>
        <v>8.2500000000000004E-2</v>
      </c>
      <c r="R261" s="7">
        <f t="shared" si="200"/>
        <v>320909.98398290778</v>
      </c>
      <c r="S261" s="7">
        <f t="shared" si="221"/>
        <v>1071902.2391305137</v>
      </c>
      <c r="T261" s="7">
        <f t="shared" si="191"/>
        <v>403290.0160170921</v>
      </c>
      <c r="U261" s="7">
        <f t="shared" si="192"/>
        <v>1392812.2231134216</v>
      </c>
      <c r="W261">
        <v>256</v>
      </c>
      <c r="X261" s="160">
        <v>52628</v>
      </c>
      <c r="Y261" s="7">
        <f t="shared" si="222"/>
        <v>400345.47317698342</v>
      </c>
      <c r="Z261" s="7">
        <f t="shared" si="223"/>
        <v>5313.9230440344518</v>
      </c>
      <c r="AA261" s="7">
        <f t="shared" si="224"/>
        <v>2644.9532228545622</v>
      </c>
      <c r="AB261" s="65">
        <f t="shared" si="201"/>
        <v>7.9280123795039084E-2</v>
      </c>
      <c r="AC261" s="7">
        <f t="shared" si="202"/>
        <v>2668.9698211798895</v>
      </c>
      <c r="AD261" s="65">
        <f t="shared" si="203"/>
        <v>0.08</v>
      </c>
      <c r="AE261" s="7">
        <f t="shared" si="225"/>
        <v>326499.48004587076</v>
      </c>
      <c r="AF261" s="7">
        <f t="shared" si="226"/>
        <v>1033864.8192269495</v>
      </c>
      <c r="AG261" s="7">
        <f t="shared" si="204"/>
        <v>397700.51995412883</v>
      </c>
      <c r="AH261" s="7">
        <f t="shared" si="193"/>
        <v>1360364.2992728204</v>
      </c>
      <c r="AJ261">
        <v>256</v>
      </c>
      <c r="AK261" s="160">
        <v>52628</v>
      </c>
      <c r="AL261" s="7">
        <f t="shared" si="227"/>
        <v>394701.98620651301</v>
      </c>
      <c r="AM261" s="7">
        <f t="shared" si="228"/>
        <v>5188.2574823386012</v>
      </c>
      <c r="AN261" s="7">
        <f t="shared" si="229"/>
        <v>2639.1404880882046</v>
      </c>
      <c r="AO261" s="65">
        <f t="shared" si="205"/>
        <v>8.0236955890281431E-2</v>
      </c>
      <c r="AP261" s="7">
        <f t="shared" si="206"/>
        <v>2549.1169942503966</v>
      </c>
      <c r="AQ261" s="65">
        <f t="shared" si="207"/>
        <v>7.7499999999999999E-2</v>
      </c>
      <c r="AR261" s="7">
        <f t="shared" si="230"/>
        <v>332137.15428157564</v>
      </c>
      <c r="AS261" s="7">
        <f t="shared" si="231"/>
        <v>996056.7611971061</v>
      </c>
      <c r="AT261" s="7">
        <f t="shared" si="208"/>
        <v>392062.84571842483</v>
      </c>
      <c r="AU261" s="7">
        <f t="shared" si="194"/>
        <v>1328193.9154786817</v>
      </c>
      <c r="AW261">
        <v>256</v>
      </c>
      <c r="AX261" s="160">
        <v>52628</v>
      </c>
      <c r="AY261" s="7">
        <f t="shared" si="232"/>
        <v>389011.51785517903</v>
      </c>
      <c r="AZ261" s="7">
        <f t="shared" si="233"/>
        <v>5063.7114709392154</v>
      </c>
      <c r="BA261" s="7">
        <f t="shared" si="234"/>
        <v>2632.3894843443468</v>
      </c>
      <c r="BB261" s="65">
        <f t="shared" si="209"/>
        <v>8.1202412685096828E-2</v>
      </c>
      <c r="BC261" s="7">
        <f t="shared" si="210"/>
        <v>2431.3219865948686</v>
      </c>
      <c r="BD261" s="65">
        <f t="shared" si="211"/>
        <v>7.4999999999999997E-2</v>
      </c>
      <c r="BE261" s="7">
        <f t="shared" si="235"/>
        <v>337820.87162916578</v>
      </c>
      <c r="BF261" s="7">
        <f t="shared" si="236"/>
        <v>958489.2649312733</v>
      </c>
      <c r="BG261" s="7">
        <f t="shared" si="212"/>
        <v>386379.12837083469</v>
      </c>
      <c r="BH261" s="7">
        <f t="shared" si="195"/>
        <v>1296310.1365604391</v>
      </c>
      <c r="BJ261">
        <v>256</v>
      </c>
      <c r="BK261" s="160">
        <v>52628</v>
      </c>
      <c r="BL261" s="7">
        <f t="shared" si="237"/>
        <v>383276.31638963055</v>
      </c>
      <c r="BM261" s="7">
        <f t="shared" si="238"/>
        <v>4940.32062016694</v>
      </c>
      <c r="BN261" s="7">
        <f t="shared" si="239"/>
        <v>2624.6928753129223</v>
      </c>
      <c r="BO261" s="65">
        <f t="shared" si="213"/>
        <v>8.2176521629206495E-2</v>
      </c>
      <c r="BP261" s="7">
        <f t="shared" si="214"/>
        <v>2315.6277448540177</v>
      </c>
      <c r="BQ261" s="65">
        <f t="shared" si="215"/>
        <v>7.2499999999999995E-2</v>
      </c>
      <c r="BR261" s="7">
        <f t="shared" si="240"/>
        <v>343548.37648568244</v>
      </c>
      <c r="BS261" s="7">
        <f t="shared" si="241"/>
        <v>921173.70227705361</v>
      </c>
      <c r="BT261" s="7">
        <f t="shared" si="216"/>
        <v>380651.62351431762</v>
      </c>
      <c r="BU261" s="7">
        <f t="shared" si="196"/>
        <v>1264722.0787627362</v>
      </c>
      <c r="BW261">
        <v>256</v>
      </c>
      <c r="BX261" s="160">
        <v>52628</v>
      </c>
      <c r="BY261" s="7">
        <f t="shared" si="242"/>
        <v>377498.75109212252</v>
      </c>
      <c r="BZ261" s="7">
        <f t="shared" si="243"/>
        <v>4818.1206700876401</v>
      </c>
      <c r="CA261" s="7">
        <f t="shared" si="244"/>
        <v>2616.0446220502586</v>
      </c>
      <c r="CB261" s="65">
        <f t="shared" si="217"/>
        <v>8.3159309464688164E-2</v>
      </c>
      <c r="CC261" s="7">
        <f t="shared" si="218"/>
        <v>2202.0760480373815</v>
      </c>
      <c r="CD261" s="65">
        <f t="shared" si="245"/>
        <v>7.0000000000000007E-2</v>
      </c>
      <c r="CE261" s="7">
        <f t="shared" si="246"/>
        <v>349317.29352992837</v>
      </c>
      <c r="CF261" s="7">
        <f t="shared" si="247"/>
        <v>884121.59801250685</v>
      </c>
      <c r="CG261" s="7">
        <f t="shared" si="219"/>
        <v>374882.70647007227</v>
      </c>
      <c r="CH261" s="7">
        <f t="shared" si="197"/>
        <v>1233438.8915424352</v>
      </c>
    </row>
    <row r="262" spans="10:86" x14ac:dyDescent="0.3">
      <c r="J262">
        <v>257</v>
      </c>
      <c r="K262" s="160">
        <v>52657</v>
      </c>
      <c r="L262" s="7">
        <f t="shared" si="220"/>
        <v>403290.0160170921</v>
      </c>
      <c r="M262" s="7">
        <f t="shared" si="198"/>
        <v>5440.6727465368012</v>
      </c>
      <c r="N262" s="7">
        <f t="shared" ref="N262:N325" si="248">M262-P262</f>
        <v>2668.0538864192931</v>
      </c>
      <c r="O262" s="65">
        <f t="shared" si="199"/>
        <v>7.9388641834551632E-2</v>
      </c>
      <c r="P262" s="7">
        <f t="shared" ref="P262:P325" si="249">L262*($K$1/12)</f>
        <v>2772.6188601175081</v>
      </c>
      <c r="Q262" s="65">
        <f t="shared" ref="Q262:Q325" si="250">(P262/L262)*12</f>
        <v>8.2500000000000004E-2</v>
      </c>
      <c r="R262" s="7">
        <f t="shared" si="200"/>
        <v>323578.03786932706</v>
      </c>
      <c r="S262" s="7">
        <f t="shared" si="221"/>
        <v>1074674.8579906311</v>
      </c>
      <c r="T262" s="7">
        <f t="shared" ref="T262:T325" si="251">L262-N262</f>
        <v>400621.96213067282</v>
      </c>
      <c r="U262" s="7">
        <f t="shared" ref="U262:U325" si="252">R262+S262</f>
        <v>1398252.8958599581</v>
      </c>
      <c r="W262">
        <v>257</v>
      </c>
      <c r="X262" s="160">
        <v>52657</v>
      </c>
      <c r="Y262" s="7">
        <f t="shared" si="222"/>
        <v>397700.51995412883</v>
      </c>
      <c r="Z262" s="7">
        <f t="shared" si="223"/>
        <v>5313.9230440344518</v>
      </c>
      <c r="AA262" s="7">
        <f t="shared" si="224"/>
        <v>2662.5862443402593</v>
      </c>
      <c r="AB262" s="65">
        <f t="shared" si="201"/>
        <v>8.0339434647378319E-2</v>
      </c>
      <c r="AC262" s="7">
        <f t="shared" si="202"/>
        <v>2651.3367996941925</v>
      </c>
      <c r="AD262" s="65">
        <f t="shared" si="203"/>
        <v>0.08</v>
      </c>
      <c r="AE262" s="7">
        <f t="shared" si="225"/>
        <v>329162.06629021105</v>
      </c>
      <c r="AF262" s="7">
        <f t="shared" si="226"/>
        <v>1036516.1560266437</v>
      </c>
      <c r="AG262" s="7">
        <f t="shared" si="204"/>
        <v>395037.93370978854</v>
      </c>
      <c r="AH262" s="7">
        <f t="shared" ref="AH262:AH325" si="253">AE262+AF262</f>
        <v>1365678.2223168546</v>
      </c>
      <c r="AJ262">
        <v>257</v>
      </c>
      <c r="AK262" s="160">
        <v>52657</v>
      </c>
      <c r="AL262" s="7">
        <f t="shared" si="227"/>
        <v>392062.84571842483</v>
      </c>
      <c r="AM262" s="7">
        <f t="shared" si="228"/>
        <v>5188.2574823386012</v>
      </c>
      <c r="AN262" s="7">
        <f t="shared" si="229"/>
        <v>2656.1849370737741</v>
      </c>
      <c r="AO262" s="65">
        <f t="shared" si="205"/>
        <v>8.1298749914642504E-2</v>
      </c>
      <c r="AP262" s="7">
        <f t="shared" si="206"/>
        <v>2532.0725452648271</v>
      </c>
      <c r="AQ262" s="65">
        <f t="shared" si="207"/>
        <v>7.7499999999999999E-2</v>
      </c>
      <c r="AR262" s="7">
        <f t="shared" si="230"/>
        <v>334793.33921864943</v>
      </c>
      <c r="AS262" s="7">
        <f t="shared" si="231"/>
        <v>998588.83374237095</v>
      </c>
      <c r="AT262" s="7">
        <f t="shared" si="208"/>
        <v>389406.66078135103</v>
      </c>
      <c r="AU262" s="7">
        <f t="shared" ref="AU262:AU325" si="254">AR262+AS262</f>
        <v>1333382.1729610204</v>
      </c>
      <c r="AW262">
        <v>257</v>
      </c>
      <c r="AX262" s="160">
        <v>52657</v>
      </c>
      <c r="AY262" s="7">
        <f t="shared" si="232"/>
        <v>386379.12837083469</v>
      </c>
      <c r="AZ262" s="7">
        <f t="shared" si="233"/>
        <v>5063.7114709392154</v>
      </c>
      <c r="BA262" s="7">
        <f t="shared" si="234"/>
        <v>2648.8419186214987</v>
      </c>
      <c r="BB262" s="65">
        <f t="shared" si="209"/>
        <v>8.2266615066615784E-2</v>
      </c>
      <c r="BC262" s="7">
        <f t="shared" si="210"/>
        <v>2414.8695523177166</v>
      </c>
      <c r="BD262" s="65">
        <f t="shared" si="211"/>
        <v>7.4999999999999997E-2</v>
      </c>
      <c r="BE262" s="7">
        <f t="shared" si="235"/>
        <v>340469.71354778728</v>
      </c>
      <c r="BF262" s="7">
        <f t="shared" si="236"/>
        <v>960904.13448359107</v>
      </c>
      <c r="BG262" s="7">
        <f t="shared" si="212"/>
        <v>383730.28645221319</v>
      </c>
      <c r="BH262" s="7">
        <f t="shared" ref="BH262:BH325" si="255">BE262+BF262</f>
        <v>1301373.8480313784</v>
      </c>
      <c r="BJ262">
        <v>257</v>
      </c>
      <c r="BK262" s="160">
        <v>52657</v>
      </c>
      <c r="BL262" s="7">
        <f t="shared" si="237"/>
        <v>380651.62351431762</v>
      </c>
      <c r="BM262" s="7">
        <f t="shared" si="238"/>
        <v>4940.32062016694</v>
      </c>
      <c r="BN262" s="7">
        <f t="shared" si="239"/>
        <v>2640.5503947679376</v>
      </c>
      <c r="BO262" s="65">
        <f t="shared" si="213"/>
        <v>8.324305685254331E-2</v>
      </c>
      <c r="BP262" s="7">
        <f t="shared" si="214"/>
        <v>2299.7702253990024</v>
      </c>
      <c r="BQ262" s="65">
        <f t="shared" si="215"/>
        <v>7.2499999999999995E-2</v>
      </c>
      <c r="BR262" s="7">
        <f t="shared" si="240"/>
        <v>346188.9268804504</v>
      </c>
      <c r="BS262" s="7">
        <f t="shared" si="241"/>
        <v>923473.47250245267</v>
      </c>
      <c r="BT262" s="7">
        <f t="shared" si="216"/>
        <v>378011.07311954966</v>
      </c>
      <c r="BU262" s="7">
        <f t="shared" ref="BU262:BU325" si="256">BR262+BS262</f>
        <v>1269662.399382903</v>
      </c>
      <c r="BW262">
        <v>257</v>
      </c>
      <c r="BX262" s="160">
        <v>52657</v>
      </c>
      <c r="BY262" s="7">
        <f t="shared" si="242"/>
        <v>374882.70647007227</v>
      </c>
      <c r="BZ262" s="7">
        <f t="shared" si="243"/>
        <v>4818.1206700876401</v>
      </c>
      <c r="CA262" s="7">
        <f t="shared" si="244"/>
        <v>2631.3048823455515</v>
      </c>
      <c r="CB262" s="65">
        <f t="shared" si="217"/>
        <v>8.4228101331922531E-2</v>
      </c>
      <c r="CC262" s="7">
        <f t="shared" si="218"/>
        <v>2186.8157877420886</v>
      </c>
      <c r="CD262" s="65">
        <f t="shared" si="245"/>
        <v>7.0000000000000007E-2</v>
      </c>
      <c r="CE262" s="7">
        <f t="shared" si="246"/>
        <v>351948.59841227392</v>
      </c>
      <c r="CF262" s="7">
        <f t="shared" si="247"/>
        <v>886308.41380024888</v>
      </c>
      <c r="CG262" s="7">
        <f t="shared" si="219"/>
        <v>372251.40158772672</v>
      </c>
      <c r="CH262" s="7">
        <f t="shared" ref="CH262:CH325" si="257">CE262+CF262</f>
        <v>1238257.0122125228</v>
      </c>
    </row>
    <row r="263" spans="10:86" x14ac:dyDescent="0.3">
      <c r="J263">
        <v>258</v>
      </c>
      <c r="K263" s="160">
        <v>52688</v>
      </c>
      <c r="L263" s="7">
        <f t="shared" si="220"/>
        <v>400621.96213067282</v>
      </c>
      <c r="M263" s="7">
        <f t="shared" ref="M263:M326" si="258">$L$6/((($N$2)-1)/($N$1*$N$2))</f>
        <v>5440.6727465368012</v>
      </c>
      <c r="N263" s="7">
        <f t="shared" si="248"/>
        <v>2686.3967568884254</v>
      </c>
      <c r="O263" s="65">
        <f t="shared" ref="O263:O326" si="259">(N263/L263)*12</f>
        <v>8.0466784474851838E-2</v>
      </c>
      <c r="P263" s="7">
        <f t="shared" si="249"/>
        <v>2754.2759896483758</v>
      </c>
      <c r="Q263" s="65">
        <f t="shared" si="250"/>
        <v>8.2500000000000004E-2</v>
      </c>
      <c r="R263" s="7">
        <f t="shared" ref="R263:R326" si="260">R262+N263</f>
        <v>326264.43462621549</v>
      </c>
      <c r="S263" s="7">
        <f t="shared" si="221"/>
        <v>1077429.1339802796</v>
      </c>
      <c r="T263" s="7">
        <f t="shared" si="251"/>
        <v>397935.5653737844</v>
      </c>
      <c r="U263" s="7">
        <f t="shared" si="252"/>
        <v>1403693.5686064949</v>
      </c>
      <c r="W263">
        <v>258</v>
      </c>
      <c r="X263" s="160">
        <v>52688</v>
      </c>
      <c r="Y263" s="7">
        <f t="shared" si="222"/>
        <v>395037.93370978854</v>
      </c>
      <c r="Z263" s="7">
        <f t="shared" si="223"/>
        <v>5313.9230440344518</v>
      </c>
      <c r="AA263" s="7">
        <f t="shared" si="224"/>
        <v>2680.3368193025281</v>
      </c>
      <c r="AB263" s="65">
        <f t="shared" ref="AB263:AB326" si="261">(AA263/Y263)*12</f>
        <v>8.1420134845225756E-2</v>
      </c>
      <c r="AC263" s="7">
        <f t="shared" ref="AC263:AC326" si="262">Y263*($X$1/12)</f>
        <v>2633.5862247319237</v>
      </c>
      <c r="AD263" s="65">
        <f t="shared" ref="AD263:AD326" si="263">(AC263/Y263)*12</f>
        <v>0.08</v>
      </c>
      <c r="AE263" s="7">
        <f t="shared" si="225"/>
        <v>331842.40310951357</v>
      </c>
      <c r="AF263" s="7">
        <f t="shared" si="226"/>
        <v>1039149.7422513756</v>
      </c>
      <c r="AG263" s="7">
        <f t="shared" ref="AG263:AG326" si="264">Y263-AA263</f>
        <v>392357.59689048602</v>
      </c>
      <c r="AH263" s="7">
        <f t="shared" si="253"/>
        <v>1370992.1453608891</v>
      </c>
      <c r="AJ263">
        <v>258</v>
      </c>
      <c r="AK263" s="160">
        <v>52688</v>
      </c>
      <c r="AL263" s="7">
        <f t="shared" si="227"/>
        <v>389406.66078135103</v>
      </c>
      <c r="AM263" s="7">
        <f t="shared" si="228"/>
        <v>5188.2574823386012</v>
      </c>
      <c r="AN263" s="7">
        <f t="shared" si="229"/>
        <v>2673.339464792376</v>
      </c>
      <c r="AO263" s="65">
        <f t="shared" ref="AO263:AO326" si="265">(AN263/AL263)*12</f>
        <v>8.238193335763519E-2</v>
      </c>
      <c r="AP263" s="7">
        <f t="shared" ref="AP263:AP326" si="266">AL263*($AK$1/12)</f>
        <v>2514.9180175462252</v>
      </c>
      <c r="AQ263" s="65">
        <f t="shared" ref="AQ263:AQ326" si="267">(AP263/AL263)*12</f>
        <v>7.7499999999999986E-2</v>
      </c>
      <c r="AR263" s="7">
        <f t="shared" si="230"/>
        <v>337466.67868344183</v>
      </c>
      <c r="AS263" s="7">
        <f t="shared" si="231"/>
        <v>1001103.7517599171</v>
      </c>
      <c r="AT263" s="7">
        <f t="shared" ref="AT263:AT326" si="268">AL263-AN263</f>
        <v>386733.32131655863</v>
      </c>
      <c r="AU263" s="7">
        <f t="shared" si="254"/>
        <v>1338570.4304433591</v>
      </c>
      <c r="AW263">
        <v>258</v>
      </c>
      <c r="AX263" s="160">
        <v>52688</v>
      </c>
      <c r="AY263" s="7">
        <f t="shared" si="232"/>
        <v>383730.28645221319</v>
      </c>
      <c r="AZ263" s="7">
        <f t="shared" si="233"/>
        <v>5063.7114709392154</v>
      </c>
      <c r="BA263" s="7">
        <f t="shared" si="234"/>
        <v>2665.3971806128829</v>
      </c>
      <c r="BB263" s="65">
        <f t="shared" ref="BB263:BB326" si="269">(BA263/AY263)*12</f>
        <v>8.3352206736326331E-2</v>
      </c>
      <c r="BC263" s="7">
        <f t="shared" ref="BC263:BC326" si="270">AY263*($AX$1/12)</f>
        <v>2398.3142903263324</v>
      </c>
      <c r="BD263" s="65">
        <f t="shared" ref="BD263:BD326" si="271">(BC263/AY263)*12</f>
        <v>7.5000000000000011E-2</v>
      </c>
      <c r="BE263" s="7">
        <f t="shared" si="235"/>
        <v>343135.11072840018</v>
      </c>
      <c r="BF263" s="7">
        <f t="shared" si="236"/>
        <v>963302.44877391739</v>
      </c>
      <c r="BG263" s="7">
        <f t="shared" ref="BG263:BG326" si="272">AY263-BA263</f>
        <v>381064.88927160029</v>
      </c>
      <c r="BH263" s="7">
        <f t="shared" si="255"/>
        <v>1306437.5595023176</v>
      </c>
      <c r="BJ263">
        <v>258</v>
      </c>
      <c r="BK263" s="160">
        <v>52688</v>
      </c>
      <c r="BL263" s="7">
        <f t="shared" si="237"/>
        <v>378011.07311954966</v>
      </c>
      <c r="BM263" s="7">
        <f t="shared" si="238"/>
        <v>4940.32062016694</v>
      </c>
      <c r="BN263" s="7">
        <f t="shared" si="239"/>
        <v>2656.5037200696606</v>
      </c>
      <c r="BO263" s="65">
        <f t="shared" ref="BO263:BO326" si="273">(BN263/BL263)*12</f>
        <v>8.4330981041801881E-2</v>
      </c>
      <c r="BP263" s="7">
        <f t="shared" ref="BP263:BP326" si="274">BL263*($BK$1/12)</f>
        <v>2283.8169000972794</v>
      </c>
      <c r="BQ263" s="65">
        <f t="shared" ref="BQ263:BQ326" si="275">(BP263/BL263)*12</f>
        <v>7.2500000000000009E-2</v>
      </c>
      <c r="BR263" s="7">
        <f t="shared" si="240"/>
        <v>348845.43060052005</v>
      </c>
      <c r="BS263" s="7">
        <f t="shared" si="241"/>
        <v>925757.28940254997</v>
      </c>
      <c r="BT263" s="7">
        <f t="shared" ref="BT263:BT326" si="276">BL263-BN263</f>
        <v>375354.56939948001</v>
      </c>
      <c r="BU263" s="7">
        <f t="shared" si="256"/>
        <v>1274602.7200030701</v>
      </c>
      <c r="BW263">
        <v>258</v>
      </c>
      <c r="BX263" s="160">
        <v>52688</v>
      </c>
      <c r="BY263" s="7">
        <f t="shared" si="242"/>
        <v>372251.40158772672</v>
      </c>
      <c r="BZ263" s="7">
        <f t="shared" si="243"/>
        <v>4818.1206700876401</v>
      </c>
      <c r="CA263" s="7">
        <f t="shared" si="244"/>
        <v>2646.6541608259008</v>
      </c>
      <c r="CB263" s="65">
        <f t="shared" ref="CB263:CB326" si="277">(CA263/BY263)*12</f>
        <v>8.5318281662469755E-2</v>
      </c>
      <c r="CC263" s="7">
        <f t="shared" ref="CC263:CC326" si="278">BY263*($BX$1/12)</f>
        <v>2171.4665092617392</v>
      </c>
      <c r="CD263" s="65">
        <f t="shared" si="245"/>
        <v>7.0000000000000007E-2</v>
      </c>
      <c r="CE263" s="7">
        <f t="shared" si="246"/>
        <v>354595.2525730998</v>
      </c>
      <c r="CF263" s="7">
        <f t="shared" si="247"/>
        <v>888479.88030951063</v>
      </c>
      <c r="CG263" s="7">
        <f t="shared" ref="CG263:CG326" si="279">BY263-CA263</f>
        <v>369604.74742690084</v>
      </c>
      <c r="CH263" s="7">
        <f t="shared" si="257"/>
        <v>1243075.1328826104</v>
      </c>
    </row>
    <row r="264" spans="10:86" x14ac:dyDescent="0.3">
      <c r="J264">
        <v>259</v>
      </c>
      <c r="K264" s="160">
        <v>52718</v>
      </c>
      <c r="L264" s="7">
        <f t="shared" ref="L264:L327" si="280">T263</f>
        <v>397935.5653737844</v>
      </c>
      <c r="M264" s="7">
        <f t="shared" si="258"/>
        <v>5440.6727465368012</v>
      </c>
      <c r="N264" s="7">
        <f t="shared" si="248"/>
        <v>2704.8657345920333</v>
      </c>
      <c r="O264" s="65">
        <f t="shared" si="259"/>
        <v>8.1566946107508503E-2</v>
      </c>
      <c r="P264" s="7">
        <f t="shared" si="249"/>
        <v>2735.807011944768</v>
      </c>
      <c r="Q264" s="65">
        <f t="shared" si="250"/>
        <v>8.2500000000000018E-2</v>
      </c>
      <c r="R264" s="7">
        <f t="shared" si="260"/>
        <v>328969.30036080751</v>
      </c>
      <c r="S264" s="7">
        <f t="shared" ref="S264:S327" si="281">S263+P264</f>
        <v>1080164.9409922243</v>
      </c>
      <c r="T264" s="7">
        <f t="shared" si="251"/>
        <v>395230.69963919237</v>
      </c>
      <c r="U264" s="7">
        <f t="shared" si="252"/>
        <v>1409134.2413530317</v>
      </c>
      <c r="W264">
        <v>259</v>
      </c>
      <c r="X264" s="160">
        <v>52718</v>
      </c>
      <c r="Y264" s="7">
        <f t="shared" ref="Y264:Y327" si="282">AG263</f>
        <v>392357.59689048602</v>
      </c>
      <c r="Z264" s="7">
        <f t="shared" ref="Z264:Z327" si="283">Z263</f>
        <v>5313.9230440344518</v>
      </c>
      <c r="AA264" s="7">
        <f t="shared" ref="AA264:AA327" si="284">Z264-AC264</f>
        <v>2698.2057314312115</v>
      </c>
      <c r="AB264" s="65">
        <f t="shared" si="261"/>
        <v>8.2522854237513182E-2</v>
      </c>
      <c r="AC264" s="7">
        <f t="shared" si="262"/>
        <v>2615.7173126032403</v>
      </c>
      <c r="AD264" s="65">
        <f t="shared" si="263"/>
        <v>0.08</v>
      </c>
      <c r="AE264" s="7">
        <f t="shared" ref="AE264:AE327" si="285">AE263+AA264</f>
        <v>334540.60884094477</v>
      </c>
      <c r="AF264" s="7">
        <f t="shared" ref="AF264:AF327" si="286">AF263+AC264</f>
        <v>1041765.4595639788</v>
      </c>
      <c r="AG264" s="7">
        <f t="shared" si="264"/>
        <v>389659.39115905482</v>
      </c>
      <c r="AH264" s="7">
        <f t="shared" si="253"/>
        <v>1376306.0684049237</v>
      </c>
      <c r="AJ264">
        <v>259</v>
      </c>
      <c r="AK264" s="160">
        <v>52718</v>
      </c>
      <c r="AL264" s="7">
        <f t="shared" ref="AL264:AL327" si="287">AT263</f>
        <v>386733.32131655863</v>
      </c>
      <c r="AM264" s="7">
        <f t="shared" ref="AM264:AM327" si="288">AM263</f>
        <v>5188.2574823386012</v>
      </c>
      <c r="AN264" s="7">
        <f t="shared" ref="AN264:AN327" si="289">AM264-AP264</f>
        <v>2690.60478216916</v>
      </c>
      <c r="AO264" s="65">
        <f t="shared" si="265"/>
        <v>8.3487135983302943E-2</v>
      </c>
      <c r="AP264" s="7">
        <f t="shared" si="266"/>
        <v>2497.6527001694412</v>
      </c>
      <c r="AQ264" s="65">
        <f t="shared" si="267"/>
        <v>7.7499999999999999E-2</v>
      </c>
      <c r="AR264" s="7">
        <f t="shared" ref="AR264:AR327" si="290">AR263+AN264</f>
        <v>340157.28346561099</v>
      </c>
      <c r="AS264" s="7">
        <f t="shared" ref="AS264:AS327" si="291">AS263+AP264</f>
        <v>1003601.4044600866</v>
      </c>
      <c r="AT264" s="7">
        <f t="shared" si="268"/>
        <v>384042.71653438947</v>
      </c>
      <c r="AU264" s="7">
        <f t="shared" si="254"/>
        <v>1343758.6879256975</v>
      </c>
      <c r="AW264">
        <v>259</v>
      </c>
      <c r="AX264" s="160">
        <v>52718</v>
      </c>
      <c r="AY264" s="7">
        <f t="shared" ref="AY264:AY327" si="292">BG263</f>
        <v>381064.88927160029</v>
      </c>
      <c r="AZ264" s="7">
        <f t="shared" ref="AZ264:AZ327" si="293">AZ263</f>
        <v>5063.7114709392154</v>
      </c>
      <c r="BA264" s="7">
        <f t="shared" ref="BA264:BA327" si="294">AZ264-BC264</f>
        <v>2682.0559129917137</v>
      </c>
      <c r="BB264" s="65">
        <f t="shared" si="269"/>
        <v>8.44598173749911E-2</v>
      </c>
      <c r="BC264" s="7">
        <f t="shared" si="270"/>
        <v>2381.6555579475016</v>
      </c>
      <c r="BD264" s="65">
        <f t="shared" si="271"/>
        <v>7.4999999999999997E-2</v>
      </c>
      <c r="BE264" s="7">
        <f t="shared" ref="BE264:BE327" si="295">BE263+BA264</f>
        <v>345817.16664139187</v>
      </c>
      <c r="BF264" s="7">
        <f t="shared" ref="BF264:BF327" si="296">BF263+BC264</f>
        <v>965684.10433186486</v>
      </c>
      <c r="BG264" s="7">
        <f t="shared" si="272"/>
        <v>378382.83335860859</v>
      </c>
      <c r="BH264" s="7">
        <f t="shared" si="255"/>
        <v>1311501.2709732568</v>
      </c>
      <c r="BJ264">
        <v>259</v>
      </c>
      <c r="BK264" s="160">
        <v>52718</v>
      </c>
      <c r="BL264" s="7">
        <f t="shared" ref="BL264:BL327" si="297">BT263</f>
        <v>375354.56939948001</v>
      </c>
      <c r="BM264" s="7">
        <f t="shared" ref="BM264:BM327" si="298">BM263</f>
        <v>4940.32062016694</v>
      </c>
      <c r="BN264" s="7">
        <f t="shared" ref="BN264:BN327" si="299">BM264-BP264</f>
        <v>2672.5534300450818</v>
      </c>
      <c r="BO264" s="65">
        <f t="shared" si="273"/>
        <v>8.5440923795998977E-2</v>
      </c>
      <c r="BP264" s="7">
        <f t="shared" si="274"/>
        <v>2267.7671901218582</v>
      </c>
      <c r="BQ264" s="65">
        <f t="shared" si="275"/>
        <v>7.2499999999999995E-2</v>
      </c>
      <c r="BR264" s="7">
        <f t="shared" ref="BR264:BR327" si="300">BR263+BN264</f>
        <v>351517.98403056513</v>
      </c>
      <c r="BS264" s="7">
        <f t="shared" ref="BS264:BS327" si="301">BS263+BP264</f>
        <v>928025.05659267178</v>
      </c>
      <c r="BT264" s="7">
        <f t="shared" si="276"/>
        <v>372682.01596943493</v>
      </c>
      <c r="BU264" s="7">
        <f t="shared" si="256"/>
        <v>1279543.0406232369</v>
      </c>
      <c r="BW264">
        <v>259</v>
      </c>
      <c r="BX264" s="160">
        <v>52718</v>
      </c>
      <c r="BY264" s="7">
        <f t="shared" ref="BY264:BY327" si="302">CG263</f>
        <v>369604.74742690084</v>
      </c>
      <c r="BZ264" s="7">
        <f t="shared" ref="BZ264:BZ327" si="303">BZ263</f>
        <v>4818.1206700876401</v>
      </c>
      <c r="CA264" s="7">
        <f t="shared" ref="CA264:CA327" si="304">BZ264-CC264</f>
        <v>2662.0929767640519</v>
      </c>
      <c r="CB264" s="65">
        <f t="shared" si="277"/>
        <v>8.6430479975062063E-2</v>
      </c>
      <c r="CC264" s="7">
        <f t="shared" si="278"/>
        <v>2156.0276933235882</v>
      </c>
      <c r="CD264" s="65">
        <f t="shared" ref="CD264:CD327" si="305">(CC264/BY264)*12</f>
        <v>7.0000000000000007E-2</v>
      </c>
      <c r="CE264" s="7">
        <f t="shared" ref="CE264:CE327" si="306">CE263+CA264</f>
        <v>357257.34554986388</v>
      </c>
      <c r="CF264" s="7">
        <f t="shared" ref="CF264:CF327" si="307">CF263+CC264</f>
        <v>890635.90800283419</v>
      </c>
      <c r="CG264" s="7">
        <f t="shared" si="279"/>
        <v>366942.65445013676</v>
      </c>
      <c r="CH264" s="7">
        <f t="shared" si="257"/>
        <v>1247893.2535526981</v>
      </c>
    </row>
    <row r="265" spans="10:86" x14ac:dyDescent="0.3">
      <c r="J265">
        <v>260</v>
      </c>
      <c r="K265" s="160">
        <v>52749</v>
      </c>
      <c r="L265" s="7">
        <f t="shared" si="280"/>
        <v>395230.69963919237</v>
      </c>
      <c r="M265" s="7">
        <f t="shared" si="258"/>
        <v>5440.6727465368012</v>
      </c>
      <c r="N265" s="7">
        <f t="shared" si="248"/>
        <v>2723.4616865173534</v>
      </c>
      <c r="O265" s="65">
        <f t="shared" si="259"/>
        <v>8.268978160867399E-2</v>
      </c>
      <c r="P265" s="7">
        <f t="shared" si="249"/>
        <v>2717.2110600194478</v>
      </c>
      <c r="Q265" s="65">
        <f t="shared" si="250"/>
        <v>8.2500000000000018E-2</v>
      </c>
      <c r="R265" s="7">
        <f t="shared" si="260"/>
        <v>331692.76204732485</v>
      </c>
      <c r="S265" s="7">
        <f t="shared" si="281"/>
        <v>1082882.1520522437</v>
      </c>
      <c r="T265" s="7">
        <f t="shared" si="251"/>
        <v>392507.23795267503</v>
      </c>
      <c r="U265" s="7">
        <f t="shared" si="252"/>
        <v>1414574.9140995685</v>
      </c>
      <c r="W265">
        <v>260</v>
      </c>
      <c r="X265" s="160">
        <v>52749</v>
      </c>
      <c r="Y265" s="7">
        <f t="shared" si="282"/>
        <v>389659.39115905482</v>
      </c>
      <c r="Z265" s="7">
        <f t="shared" si="283"/>
        <v>5313.9230440344518</v>
      </c>
      <c r="AA265" s="7">
        <f t="shared" si="284"/>
        <v>2716.1937696407526</v>
      </c>
      <c r="AB265" s="65">
        <f t="shared" si="261"/>
        <v>8.3648247611166585E-2</v>
      </c>
      <c r="AC265" s="7">
        <f t="shared" si="262"/>
        <v>2597.7292743936991</v>
      </c>
      <c r="AD265" s="65">
        <f t="shared" si="263"/>
        <v>0.08</v>
      </c>
      <c r="AE265" s="7">
        <f t="shared" si="285"/>
        <v>337256.80261058552</v>
      </c>
      <c r="AF265" s="7">
        <f t="shared" si="286"/>
        <v>1044363.1888383725</v>
      </c>
      <c r="AG265" s="7">
        <f t="shared" si="264"/>
        <v>386943.19738941407</v>
      </c>
      <c r="AH265" s="7">
        <f t="shared" si="253"/>
        <v>1381619.9914489579</v>
      </c>
      <c r="AJ265">
        <v>260</v>
      </c>
      <c r="AK265" s="160">
        <v>52749</v>
      </c>
      <c r="AL265" s="7">
        <f t="shared" si="287"/>
        <v>384042.71653438947</v>
      </c>
      <c r="AM265" s="7">
        <f t="shared" si="288"/>
        <v>5188.2574823386012</v>
      </c>
      <c r="AN265" s="7">
        <f t="shared" si="289"/>
        <v>2707.9816047206691</v>
      </c>
      <c r="AO265" s="65">
        <f t="shared" si="265"/>
        <v>8.4615012491034092E-2</v>
      </c>
      <c r="AP265" s="7">
        <f t="shared" si="266"/>
        <v>2480.2758776179321</v>
      </c>
      <c r="AQ265" s="65">
        <f t="shared" si="267"/>
        <v>7.7499999999999999E-2</v>
      </c>
      <c r="AR265" s="7">
        <f t="shared" si="290"/>
        <v>342865.26507033163</v>
      </c>
      <c r="AS265" s="7">
        <f t="shared" si="291"/>
        <v>1006081.6803377045</v>
      </c>
      <c r="AT265" s="7">
        <f t="shared" si="268"/>
        <v>381334.73492966883</v>
      </c>
      <c r="AU265" s="7">
        <f t="shared" si="254"/>
        <v>1348946.945408036</v>
      </c>
      <c r="AW265">
        <v>260</v>
      </c>
      <c r="AX265" s="160">
        <v>52749</v>
      </c>
      <c r="AY265" s="7">
        <f t="shared" si="292"/>
        <v>378382.83335860859</v>
      </c>
      <c r="AZ265" s="7">
        <f t="shared" si="293"/>
        <v>5063.7114709392154</v>
      </c>
      <c r="BA265" s="7">
        <f t="shared" si="294"/>
        <v>2698.8187624479119</v>
      </c>
      <c r="BB265" s="65">
        <f t="shared" si="269"/>
        <v>8.5590101596077425E-2</v>
      </c>
      <c r="BC265" s="7">
        <f t="shared" si="270"/>
        <v>2364.8927084913034</v>
      </c>
      <c r="BD265" s="65">
        <f t="shared" si="271"/>
        <v>7.4999999999999997E-2</v>
      </c>
      <c r="BE265" s="7">
        <f t="shared" si="295"/>
        <v>348515.98540383979</v>
      </c>
      <c r="BF265" s="7">
        <f t="shared" si="296"/>
        <v>968048.99704035616</v>
      </c>
      <c r="BG265" s="7">
        <f t="shared" si="272"/>
        <v>375684.01459616068</v>
      </c>
      <c r="BH265" s="7">
        <f t="shared" si="255"/>
        <v>1316564.982444196</v>
      </c>
      <c r="BJ265">
        <v>260</v>
      </c>
      <c r="BK265" s="160">
        <v>52749</v>
      </c>
      <c r="BL265" s="7">
        <f t="shared" si="297"/>
        <v>372682.01596943493</v>
      </c>
      <c r="BM265" s="7">
        <f t="shared" si="298"/>
        <v>4940.32062016694</v>
      </c>
      <c r="BN265" s="7">
        <f t="shared" si="299"/>
        <v>2688.7001070182705</v>
      </c>
      <c r="BO265" s="65">
        <f t="shared" si="273"/>
        <v>8.6573539644224123E-2</v>
      </c>
      <c r="BP265" s="7">
        <f t="shared" si="274"/>
        <v>2251.6205131486695</v>
      </c>
      <c r="BQ265" s="65">
        <f t="shared" si="275"/>
        <v>7.2500000000000009E-2</v>
      </c>
      <c r="BR265" s="7">
        <f t="shared" si="300"/>
        <v>354206.68413758342</v>
      </c>
      <c r="BS265" s="7">
        <f t="shared" si="301"/>
        <v>930276.6771058205</v>
      </c>
      <c r="BT265" s="7">
        <f t="shared" si="276"/>
        <v>369993.31586241664</v>
      </c>
      <c r="BU265" s="7">
        <f t="shared" si="256"/>
        <v>1284483.361243404</v>
      </c>
      <c r="BW265">
        <v>260</v>
      </c>
      <c r="BX265" s="160">
        <v>52749</v>
      </c>
      <c r="BY265" s="7">
        <f t="shared" si="302"/>
        <v>366942.65445013676</v>
      </c>
      <c r="BZ265" s="7">
        <f t="shared" si="303"/>
        <v>4818.1206700876401</v>
      </c>
      <c r="CA265" s="7">
        <f t="shared" si="304"/>
        <v>2677.6218524618421</v>
      </c>
      <c r="CB265" s="65">
        <f t="shared" si="277"/>
        <v>8.7565350715879758E-2</v>
      </c>
      <c r="CC265" s="7">
        <f t="shared" si="278"/>
        <v>2140.498817625798</v>
      </c>
      <c r="CD265" s="65">
        <f t="shared" si="305"/>
        <v>7.0000000000000007E-2</v>
      </c>
      <c r="CE265" s="7">
        <f t="shared" si="306"/>
        <v>359934.96740232571</v>
      </c>
      <c r="CF265" s="7">
        <f t="shared" si="307"/>
        <v>892776.40682045999</v>
      </c>
      <c r="CG265" s="7">
        <f t="shared" si="279"/>
        <v>364265.03259767493</v>
      </c>
      <c r="CH265" s="7">
        <f t="shared" si="257"/>
        <v>1252711.3742227857</v>
      </c>
    </row>
    <row r="266" spans="10:86" x14ac:dyDescent="0.3">
      <c r="J266">
        <v>261</v>
      </c>
      <c r="K266" s="160">
        <v>52779</v>
      </c>
      <c r="L266" s="7">
        <f t="shared" si="280"/>
        <v>392507.23795267503</v>
      </c>
      <c r="M266" s="7">
        <f t="shared" si="258"/>
        <v>5440.6727465368012</v>
      </c>
      <c r="N266" s="7">
        <f t="shared" si="248"/>
        <v>2742.1854856121604</v>
      </c>
      <c r="O266" s="65">
        <f t="shared" si="259"/>
        <v>8.3835972042160048E-2</v>
      </c>
      <c r="P266" s="7">
        <f t="shared" si="249"/>
        <v>2698.4872609246409</v>
      </c>
      <c r="Q266" s="65">
        <f t="shared" si="250"/>
        <v>8.2500000000000004E-2</v>
      </c>
      <c r="R266" s="7">
        <f t="shared" si="260"/>
        <v>334434.94753293699</v>
      </c>
      <c r="S266" s="7">
        <f t="shared" si="281"/>
        <v>1085580.6393131684</v>
      </c>
      <c r="T266" s="7">
        <f t="shared" si="251"/>
        <v>389765.05246706289</v>
      </c>
      <c r="U266" s="7">
        <f t="shared" si="252"/>
        <v>1420015.5868461053</v>
      </c>
      <c r="W266">
        <v>261</v>
      </c>
      <c r="X266" s="160">
        <v>52779</v>
      </c>
      <c r="Y266" s="7">
        <f t="shared" si="282"/>
        <v>386943.19738941407</v>
      </c>
      <c r="Z266" s="7">
        <f t="shared" si="283"/>
        <v>5313.9230440344518</v>
      </c>
      <c r="AA266" s="7">
        <f t="shared" si="284"/>
        <v>2734.3017281050243</v>
      </c>
      <c r="AB266" s="65">
        <f t="shared" si="261"/>
        <v>8.4796995937982983E-2</v>
      </c>
      <c r="AC266" s="7">
        <f t="shared" si="262"/>
        <v>2579.6213159294275</v>
      </c>
      <c r="AD266" s="65">
        <f t="shared" si="263"/>
        <v>8.0000000000000016E-2</v>
      </c>
      <c r="AE266" s="7">
        <f t="shared" si="285"/>
        <v>339991.10433869052</v>
      </c>
      <c r="AF266" s="7">
        <f t="shared" si="286"/>
        <v>1046942.8101543019</v>
      </c>
      <c r="AG266" s="7">
        <f t="shared" si="264"/>
        <v>384208.89566130907</v>
      </c>
      <c r="AH266" s="7">
        <f t="shared" si="253"/>
        <v>1386933.9144929925</v>
      </c>
      <c r="AJ266">
        <v>261</v>
      </c>
      <c r="AK266" s="160">
        <v>52779</v>
      </c>
      <c r="AL266" s="7">
        <f t="shared" si="287"/>
        <v>381334.73492966883</v>
      </c>
      <c r="AM266" s="7">
        <f t="shared" si="288"/>
        <v>5188.2574823386012</v>
      </c>
      <c r="AN266" s="7">
        <f t="shared" si="289"/>
        <v>2725.4706525844899</v>
      </c>
      <c r="AO266" s="65">
        <f t="shared" si="265"/>
        <v>8.5766243762310082E-2</v>
      </c>
      <c r="AP266" s="7">
        <f t="shared" si="266"/>
        <v>2462.7868297541113</v>
      </c>
      <c r="AQ266" s="65">
        <f t="shared" si="267"/>
        <v>7.7499999999999999E-2</v>
      </c>
      <c r="AR266" s="7">
        <f t="shared" si="290"/>
        <v>345590.73572291614</v>
      </c>
      <c r="AS266" s="7">
        <f t="shared" si="291"/>
        <v>1008544.4671674586</v>
      </c>
      <c r="AT266" s="7">
        <f t="shared" si="268"/>
        <v>378609.26427708432</v>
      </c>
      <c r="AU266" s="7">
        <f t="shared" si="254"/>
        <v>1354135.2028903747</v>
      </c>
      <c r="AW266">
        <v>261</v>
      </c>
      <c r="AX266" s="160">
        <v>52779</v>
      </c>
      <c r="AY266" s="7">
        <f t="shared" si="292"/>
        <v>375684.01459616068</v>
      </c>
      <c r="AZ266" s="7">
        <f t="shared" si="293"/>
        <v>5063.7114709392154</v>
      </c>
      <c r="BA266" s="7">
        <f t="shared" si="294"/>
        <v>2715.6863797132114</v>
      </c>
      <c r="BB266" s="65">
        <f t="shared" si="269"/>
        <v>8.6743740192377017E-2</v>
      </c>
      <c r="BC266" s="7">
        <f t="shared" si="270"/>
        <v>2348.025091226004</v>
      </c>
      <c r="BD266" s="65">
        <f t="shared" si="271"/>
        <v>7.4999999999999997E-2</v>
      </c>
      <c r="BE266" s="7">
        <f t="shared" si="295"/>
        <v>351231.67178355303</v>
      </c>
      <c r="BF266" s="7">
        <f t="shared" si="296"/>
        <v>970397.02213158214</v>
      </c>
      <c r="BG266" s="7">
        <f t="shared" si="272"/>
        <v>372968.32821644744</v>
      </c>
      <c r="BH266" s="7">
        <f t="shared" si="255"/>
        <v>1321628.6939151352</v>
      </c>
      <c r="BJ266">
        <v>261</v>
      </c>
      <c r="BK266" s="160">
        <v>52779</v>
      </c>
      <c r="BL266" s="7">
        <f t="shared" si="297"/>
        <v>369993.31586241664</v>
      </c>
      <c r="BM266" s="7">
        <f t="shared" si="298"/>
        <v>4940.32062016694</v>
      </c>
      <c r="BN266" s="7">
        <f t="shared" si="299"/>
        <v>2704.944336831506</v>
      </c>
      <c r="BO266" s="65">
        <f t="shared" si="273"/>
        <v>8.7729509292130553E-2</v>
      </c>
      <c r="BP266" s="7">
        <f t="shared" si="274"/>
        <v>2235.376283335434</v>
      </c>
      <c r="BQ266" s="65">
        <f t="shared" si="275"/>
        <v>7.2500000000000009E-2</v>
      </c>
      <c r="BR266" s="7">
        <f t="shared" si="300"/>
        <v>356911.62847441493</v>
      </c>
      <c r="BS266" s="7">
        <f t="shared" si="301"/>
        <v>932512.05338915589</v>
      </c>
      <c r="BT266" s="7">
        <f t="shared" si="276"/>
        <v>367288.37152558513</v>
      </c>
      <c r="BU266" s="7">
        <f t="shared" si="256"/>
        <v>1289423.6818635708</v>
      </c>
      <c r="BW266">
        <v>261</v>
      </c>
      <c r="BX266" s="160">
        <v>52779</v>
      </c>
      <c r="BY266" s="7">
        <f t="shared" si="302"/>
        <v>364265.03259767493</v>
      </c>
      <c r="BZ266" s="7">
        <f t="shared" si="303"/>
        <v>4818.1206700876401</v>
      </c>
      <c r="CA266" s="7">
        <f t="shared" si="304"/>
        <v>2693.2413132678694</v>
      </c>
      <c r="CB266" s="65">
        <f t="shared" si="277"/>
        <v>8.8723574504913152E-2</v>
      </c>
      <c r="CC266" s="7">
        <f t="shared" si="278"/>
        <v>2124.8793568197707</v>
      </c>
      <c r="CD266" s="65">
        <f t="shared" si="305"/>
        <v>7.0000000000000007E-2</v>
      </c>
      <c r="CE266" s="7">
        <f t="shared" si="306"/>
        <v>362628.20871559356</v>
      </c>
      <c r="CF266" s="7">
        <f t="shared" si="307"/>
        <v>894901.28617727978</v>
      </c>
      <c r="CG266" s="7">
        <f t="shared" si="279"/>
        <v>361571.79128440708</v>
      </c>
      <c r="CH266" s="7">
        <f t="shared" si="257"/>
        <v>1257529.4948928733</v>
      </c>
    </row>
    <row r="267" spans="10:86" x14ac:dyDescent="0.3">
      <c r="J267">
        <v>262</v>
      </c>
      <c r="K267" s="160">
        <v>52810</v>
      </c>
      <c r="L267" s="7">
        <f t="shared" si="280"/>
        <v>389765.05246706289</v>
      </c>
      <c r="M267" s="7">
        <f t="shared" si="258"/>
        <v>5440.6727465368012</v>
      </c>
      <c r="N267" s="7">
        <f t="shared" si="248"/>
        <v>2761.0380108257436</v>
      </c>
      <c r="O267" s="65">
        <f t="shared" si="259"/>
        <v>8.500622598201972E-2</v>
      </c>
      <c r="P267" s="7">
        <f t="shared" si="249"/>
        <v>2679.6347357110576</v>
      </c>
      <c r="Q267" s="65">
        <f t="shared" si="250"/>
        <v>8.2500000000000018E-2</v>
      </c>
      <c r="R267" s="7">
        <f t="shared" si="260"/>
        <v>337195.98554376274</v>
      </c>
      <c r="S267" s="7">
        <f t="shared" si="281"/>
        <v>1088260.2740488795</v>
      </c>
      <c r="T267" s="7">
        <f t="shared" si="251"/>
        <v>387004.01445623714</v>
      </c>
      <c r="U267" s="7">
        <f t="shared" si="252"/>
        <v>1425456.2595926423</v>
      </c>
      <c r="W267">
        <v>262</v>
      </c>
      <c r="X267" s="160">
        <v>52810</v>
      </c>
      <c r="Y267" s="7">
        <f t="shared" si="282"/>
        <v>384208.89566130907</v>
      </c>
      <c r="Z267" s="7">
        <f t="shared" si="283"/>
        <v>5313.9230440344518</v>
      </c>
      <c r="AA267" s="7">
        <f t="shared" si="284"/>
        <v>2752.530406292391</v>
      </c>
      <c r="AB267" s="65">
        <f t="shared" si="261"/>
        <v>8.5969807697076045E-2</v>
      </c>
      <c r="AC267" s="7">
        <f t="shared" si="262"/>
        <v>2561.3926377420607</v>
      </c>
      <c r="AD267" s="65">
        <f t="shared" si="263"/>
        <v>0.08</v>
      </c>
      <c r="AE267" s="7">
        <f t="shared" si="285"/>
        <v>342743.63474498293</v>
      </c>
      <c r="AF267" s="7">
        <f t="shared" si="286"/>
        <v>1049504.202792044</v>
      </c>
      <c r="AG267" s="7">
        <f t="shared" si="264"/>
        <v>381456.36525501666</v>
      </c>
      <c r="AH267" s="7">
        <f t="shared" si="253"/>
        <v>1392247.837537027</v>
      </c>
      <c r="AJ267">
        <v>262</v>
      </c>
      <c r="AK267" s="160">
        <v>52810</v>
      </c>
      <c r="AL267" s="7">
        <f t="shared" si="287"/>
        <v>378609.26427708432</v>
      </c>
      <c r="AM267" s="7">
        <f t="shared" si="288"/>
        <v>5188.2574823386012</v>
      </c>
      <c r="AN267" s="7">
        <f t="shared" si="289"/>
        <v>2743.0726505490984</v>
      </c>
      <c r="AO267" s="65">
        <f t="shared" si="265"/>
        <v>8.6941538183014574E-2</v>
      </c>
      <c r="AP267" s="7">
        <f t="shared" si="266"/>
        <v>2445.1848317895028</v>
      </c>
      <c r="AQ267" s="65">
        <f t="shared" si="267"/>
        <v>7.7499999999999999E-2</v>
      </c>
      <c r="AR267" s="7">
        <f t="shared" si="290"/>
        <v>348333.80837346526</v>
      </c>
      <c r="AS267" s="7">
        <f t="shared" si="291"/>
        <v>1010989.6519992481</v>
      </c>
      <c r="AT267" s="7">
        <f t="shared" si="268"/>
        <v>375866.1916265352</v>
      </c>
      <c r="AU267" s="7">
        <f t="shared" si="254"/>
        <v>1359323.4603727134</v>
      </c>
      <c r="AW267">
        <v>262</v>
      </c>
      <c r="AX267" s="160">
        <v>52810</v>
      </c>
      <c r="AY267" s="7">
        <f t="shared" si="292"/>
        <v>372968.32821644744</v>
      </c>
      <c r="AZ267" s="7">
        <f t="shared" si="293"/>
        <v>5063.7114709392154</v>
      </c>
      <c r="BA267" s="7">
        <f t="shared" si="294"/>
        <v>2732.6594195864191</v>
      </c>
      <c r="BB267" s="65">
        <f t="shared" si="269"/>
        <v>8.7921441458178345E-2</v>
      </c>
      <c r="BC267" s="7">
        <f t="shared" si="270"/>
        <v>2331.0520513527963</v>
      </c>
      <c r="BD267" s="65">
        <f t="shared" si="271"/>
        <v>7.4999999999999997E-2</v>
      </c>
      <c r="BE267" s="7">
        <f t="shared" si="295"/>
        <v>353964.33120313945</v>
      </c>
      <c r="BF267" s="7">
        <f t="shared" si="296"/>
        <v>972728.07418293494</v>
      </c>
      <c r="BG267" s="7">
        <f t="shared" si="272"/>
        <v>370235.66879686102</v>
      </c>
      <c r="BH267" s="7">
        <f t="shared" si="255"/>
        <v>1326692.4053860744</v>
      </c>
      <c r="BJ267">
        <v>262</v>
      </c>
      <c r="BK267" s="160">
        <v>52810</v>
      </c>
      <c r="BL267" s="7">
        <f t="shared" si="297"/>
        <v>367288.37152558513</v>
      </c>
      <c r="BM267" s="7">
        <f t="shared" si="298"/>
        <v>4940.32062016694</v>
      </c>
      <c r="BN267" s="7">
        <f t="shared" si="299"/>
        <v>2721.2867088665298</v>
      </c>
      <c r="BO267" s="65">
        <f t="shared" si="273"/>
        <v>8.8909540943970772E-2</v>
      </c>
      <c r="BP267" s="7">
        <f t="shared" si="274"/>
        <v>2219.0339113004102</v>
      </c>
      <c r="BQ267" s="65">
        <f t="shared" si="275"/>
        <v>7.2499999999999995E-2</v>
      </c>
      <c r="BR267" s="7">
        <f t="shared" si="300"/>
        <v>359632.91518328147</v>
      </c>
      <c r="BS267" s="7">
        <f t="shared" si="301"/>
        <v>934731.08730045625</v>
      </c>
      <c r="BT267" s="7">
        <f t="shared" si="276"/>
        <v>364567.08481671859</v>
      </c>
      <c r="BU267" s="7">
        <f t="shared" si="256"/>
        <v>1294364.0024837377</v>
      </c>
      <c r="BW267">
        <v>262</v>
      </c>
      <c r="BX267" s="160">
        <v>52810</v>
      </c>
      <c r="BY267" s="7">
        <f t="shared" si="302"/>
        <v>361571.79128440708</v>
      </c>
      <c r="BZ267" s="7">
        <f t="shared" si="303"/>
        <v>4818.1206700876401</v>
      </c>
      <c r="CA267" s="7">
        <f t="shared" si="304"/>
        <v>2708.9518875952654</v>
      </c>
      <c r="CB267" s="65">
        <f t="shared" si="277"/>
        <v>8.9905859457861642E-2</v>
      </c>
      <c r="CC267" s="7">
        <f t="shared" si="278"/>
        <v>2109.1687824923747</v>
      </c>
      <c r="CD267" s="65">
        <f t="shared" si="305"/>
        <v>7.0000000000000007E-2</v>
      </c>
      <c r="CE267" s="7">
        <f t="shared" si="306"/>
        <v>365337.16060318885</v>
      </c>
      <c r="CF267" s="7">
        <f t="shared" si="307"/>
        <v>897010.45495977218</v>
      </c>
      <c r="CG267" s="7">
        <f t="shared" si="279"/>
        <v>358862.83939681179</v>
      </c>
      <c r="CH267" s="7">
        <f t="shared" si="257"/>
        <v>1262347.615562961</v>
      </c>
    </row>
    <row r="268" spans="10:86" x14ac:dyDescent="0.3">
      <c r="J268">
        <v>263</v>
      </c>
      <c r="K268" s="160">
        <v>52841</v>
      </c>
      <c r="L268" s="7">
        <f t="shared" si="280"/>
        <v>387004.01445623714</v>
      </c>
      <c r="M268" s="7">
        <f t="shared" si="258"/>
        <v>5440.6727465368012</v>
      </c>
      <c r="N268" s="7">
        <f t="shared" si="248"/>
        <v>2780.0201471501709</v>
      </c>
      <c r="O268" s="65">
        <f t="shared" si="259"/>
        <v>8.6201280916103948E-2</v>
      </c>
      <c r="P268" s="7">
        <f t="shared" si="249"/>
        <v>2660.6525993866303</v>
      </c>
      <c r="Q268" s="65">
        <f t="shared" si="250"/>
        <v>8.2500000000000004E-2</v>
      </c>
      <c r="R268" s="7">
        <f t="shared" si="260"/>
        <v>339976.00569091289</v>
      </c>
      <c r="S268" s="7">
        <f t="shared" si="281"/>
        <v>1090920.9266482661</v>
      </c>
      <c r="T268" s="7">
        <f t="shared" si="251"/>
        <v>384223.99430908699</v>
      </c>
      <c r="U268" s="7">
        <f t="shared" si="252"/>
        <v>1430896.9323391791</v>
      </c>
      <c r="W268">
        <v>263</v>
      </c>
      <c r="X268" s="160">
        <v>52841</v>
      </c>
      <c r="Y268" s="7">
        <f t="shared" si="282"/>
        <v>381456.36525501666</v>
      </c>
      <c r="Z268" s="7">
        <f t="shared" si="283"/>
        <v>5313.9230440344518</v>
      </c>
      <c r="AA268" s="7">
        <f t="shared" si="284"/>
        <v>2770.8806090010071</v>
      </c>
      <c r="AB268" s="65">
        <f t="shared" si="261"/>
        <v>8.7167420278287763E-2</v>
      </c>
      <c r="AC268" s="7">
        <f t="shared" si="262"/>
        <v>2543.0424350334447</v>
      </c>
      <c r="AD268" s="65">
        <f t="shared" si="263"/>
        <v>0.08</v>
      </c>
      <c r="AE268" s="7">
        <f t="shared" si="285"/>
        <v>345514.51535398397</v>
      </c>
      <c r="AF268" s="7">
        <f t="shared" si="286"/>
        <v>1052047.2452270775</v>
      </c>
      <c r="AG268" s="7">
        <f t="shared" si="264"/>
        <v>378685.48464601563</v>
      </c>
      <c r="AH268" s="7">
        <f t="shared" si="253"/>
        <v>1397561.7605810615</v>
      </c>
      <c r="AJ268">
        <v>263</v>
      </c>
      <c r="AK268" s="160">
        <v>52841</v>
      </c>
      <c r="AL268" s="7">
        <f t="shared" si="287"/>
        <v>375866.1916265352</v>
      </c>
      <c r="AM268" s="7">
        <f t="shared" si="288"/>
        <v>5188.2574823386012</v>
      </c>
      <c r="AN268" s="7">
        <f t="shared" si="289"/>
        <v>2760.7883280838946</v>
      </c>
      <c r="AO268" s="65">
        <f t="shared" si="265"/>
        <v>8.8141633046700113E-2</v>
      </c>
      <c r="AP268" s="7">
        <f t="shared" si="266"/>
        <v>2427.4691542547066</v>
      </c>
      <c r="AQ268" s="65">
        <f t="shared" si="267"/>
        <v>7.7499999999999999E-2</v>
      </c>
      <c r="AR268" s="7">
        <f t="shared" si="290"/>
        <v>351094.59670154913</v>
      </c>
      <c r="AS268" s="7">
        <f t="shared" si="291"/>
        <v>1013417.1211535027</v>
      </c>
      <c r="AT268" s="7">
        <f t="shared" si="268"/>
        <v>373105.40329845133</v>
      </c>
      <c r="AU268" s="7">
        <f t="shared" si="254"/>
        <v>1364511.7178550519</v>
      </c>
      <c r="AW268">
        <v>263</v>
      </c>
      <c r="AX268" s="160">
        <v>52841</v>
      </c>
      <c r="AY268" s="7">
        <f t="shared" si="292"/>
        <v>370235.66879686102</v>
      </c>
      <c r="AZ268" s="7">
        <f t="shared" si="293"/>
        <v>5063.7114709392154</v>
      </c>
      <c r="BA268" s="7">
        <f t="shared" si="294"/>
        <v>2749.7385409588342</v>
      </c>
      <c r="BB268" s="65">
        <f t="shared" si="269"/>
        <v>8.9123942592388511E-2</v>
      </c>
      <c r="BC268" s="7">
        <f t="shared" si="270"/>
        <v>2313.9729299803812</v>
      </c>
      <c r="BD268" s="65">
        <f t="shared" si="271"/>
        <v>7.4999999999999997E-2</v>
      </c>
      <c r="BE268" s="7">
        <f t="shared" si="295"/>
        <v>356714.06974409829</v>
      </c>
      <c r="BF268" s="7">
        <f t="shared" si="296"/>
        <v>975042.04711291532</v>
      </c>
      <c r="BG268" s="7">
        <f t="shared" si="272"/>
        <v>367485.93025590217</v>
      </c>
      <c r="BH268" s="7">
        <f t="shared" si="255"/>
        <v>1331756.1168570137</v>
      </c>
      <c r="BJ268">
        <v>263</v>
      </c>
      <c r="BK268" s="160">
        <v>52841</v>
      </c>
      <c r="BL268" s="7">
        <f t="shared" si="297"/>
        <v>364567.08481671859</v>
      </c>
      <c r="BM268" s="7">
        <f t="shared" si="298"/>
        <v>4940.32062016694</v>
      </c>
      <c r="BN268" s="7">
        <f t="shared" si="299"/>
        <v>2737.7278160659321</v>
      </c>
      <c r="BO268" s="65">
        <f t="shared" si="273"/>
        <v>9.0114371705573681E-2</v>
      </c>
      <c r="BP268" s="7">
        <f t="shared" si="274"/>
        <v>2202.5928041010079</v>
      </c>
      <c r="BQ268" s="65">
        <f t="shared" si="275"/>
        <v>7.2499999999999981E-2</v>
      </c>
      <c r="BR268" s="7">
        <f t="shared" si="300"/>
        <v>362370.64299934742</v>
      </c>
      <c r="BS268" s="7">
        <f t="shared" si="301"/>
        <v>936933.68010455731</v>
      </c>
      <c r="BT268" s="7">
        <f t="shared" si="276"/>
        <v>361829.35700065264</v>
      </c>
      <c r="BU268" s="7">
        <f t="shared" si="256"/>
        <v>1299304.3231039047</v>
      </c>
      <c r="BW268">
        <v>263</v>
      </c>
      <c r="BX268" s="160">
        <v>52841</v>
      </c>
      <c r="BY268" s="7">
        <f t="shared" si="302"/>
        <v>358862.83939681179</v>
      </c>
      <c r="BZ268" s="7">
        <f t="shared" si="303"/>
        <v>4818.1206700876401</v>
      </c>
      <c r="CA268" s="7">
        <f t="shared" si="304"/>
        <v>2724.7541069395711</v>
      </c>
      <c r="CB268" s="65">
        <f t="shared" si="277"/>
        <v>9.111294258896549E-2</v>
      </c>
      <c r="CC268" s="7">
        <f t="shared" si="278"/>
        <v>2093.366563148069</v>
      </c>
      <c r="CD268" s="65">
        <f t="shared" si="305"/>
        <v>7.0000000000000007E-2</v>
      </c>
      <c r="CE268" s="7">
        <f t="shared" si="306"/>
        <v>368061.91471012845</v>
      </c>
      <c r="CF268" s="7">
        <f t="shared" si="307"/>
        <v>899103.82152292028</v>
      </c>
      <c r="CG268" s="7">
        <f t="shared" si="279"/>
        <v>356138.08528987219</v>
      </c>
      <c r="CH268" s="7">
        <f t="shared" si="257"/>
        <v>1267165.7362330486</v>
      </c>
    </row>
    <row r="269" spans="10:86" x14ac:dyDescent="0.3">
      <c r="J269">
        <v>264</v>
      </c>
      <c r="K269" s="160">
        <v>52871</v>
      </c>
      <c r="L269" s="7">
        <f t="shared" si="280"/>
        <v>384223.99430908699</v>
      </c>
      <c r="M269" s="7">
        <f t="shared" si="258"/>
        <v>5440.6727465368012</v>
      </c>
      <c r="N269" s="7">
        <f t="shared" si="248"/>
        <v>2799.1327856618282</v>
      </c>
      <c r="O269" s="65">
        <f t="shared" si="259"/>
        <v>8.7421904736436018E-2</v>
      </c>
      <c r="P269" s="7">
        <f t="shared" si="249"/>
        <v>2641.5399608749731</v>
      </c>
      <c r="Q269" s="65">
        <f t="shared" si="250"/>
        <v>8.2500000000000004E-2</v>
      </c>
      <c r="R269" s="7">
        <f t="shared" si="260"/>
        <v>342775.13847657474</v>
      </c>
      <c r="S269" s="7">
        <f t="shared" si="281"/>
        <v>1093562.4666091411</v>
      </c>
      <c r="T269" s="7">
        <f t="shared" si="251"/>
        <v>381424.86152342515</v>
      </c>
      <c r="U269" s="7">
        <f t="shared" si="252"/>
        <v>1436337.6050857159</v>
      </c>
      <c r="W269">
        <v>264</v>
      </c>
      <c r="X269" s="160">
        <v>52871</v>
      </c>
      <c r="Y269" s="7">
        <f t="shared" si="282"/>
        <v>378685.48464601563</v>
      </c>
      <c r="Z269" s="7">
        <f t="shared" si="283"/>
        <v>5313.9230440344518</v>
      </c>
      <c r="AA269" s="7">
        <f t="shared" si="284"/>
        <v>2789.3531463943473</v>
      </c>
      <c r="AB269" s="65">
        <f t="shared" si="261"/>
        <v>8.8390601472409375E-2</v>
      </c>
      <c r="AC269" s="7">
        <f t="shared" si="262"/>
        <v>2524.5698976401045</v>
      </c>
      <c r="AD269" s="65">
        <f t="shared" si="263"/>
        <v>8.0000000000000016E-2</v>
      </c>
      <c r="AE269" s="7">
        <f t="shared" si="285"/>
        <v>348303.86850037833</v>
      </c>
      <c r="AF269" s="7">
        <f t="shared" si="286"/>
        <v>1054571.8151247175</v>
      </c>
      <c r="AG269" s="7">
        <f t="shared" si="264"/>
        <v>375896.13149962126</v>
      </c>
      <c r="AH269" s="7">
        <f t="shared" si="253"/>
        <v>1402875.683625096</v>
      </c>
      <c r="AJ269">
        <v>264</v>
      </c>
      <c r="AK269" s="160">
        <v>52871</v>
      </c>
      <c r="AL269" s="7">
        <f t="shared" si="287"/>
        <v>373105.40329845133</v>
      </c>
      <c r="AM269" s="7">
        <f t="shared" si="288"/>
        <v>5188.2574823386012</v>
      </c>
      <c r="AN269" s="7">
        <f t="shared" si="289"/>
        <v>2778.6184193694362</v>
      </c>
      <c r="AO269" s="65">
        <f t="shared" si="265"/>
        <v>8.9367296044655362E-2</v>
      </c>
      <c r="AP269" s="7">
        <f t="shared" si="266"/>
        <v>2409.639062969165</v>
      </c>
      <c r="AQ269" s="65">
        <f t="shared" si="267"/>
        <v>7.7500000000000013E-2</v>
      </c>
      <c r="AR269" s="7">
        <f t="shared" si="290"/>
        <v>353873.21512091858</v>
      </c>
      <c r="AS269" s="7">
        <f t="shared" si="291"/>
        <v>1015826.7602164719</v>
      </c>
      <c r="AT269" s="7">
        <f t="shared" si="268"/>
        <v>370326.78487908188</v>
      </c>
      <c r="AU269" s="7">
        <f t="shared" si="254"/>
        <v>1369699.9753373903</v>
      </c>
      <c r="AW269">
        <v>264</v>
      </c>
      <c r="AX269" s="160">
        <v>52871</v>
      </c>
      <c r="AY269" s="7">
        <f t="shared" si="292"/>
        <v>367485.93025590217</v>
      </c>
      <c r="AZ269" s="7">
        <f t="shared" si="293"/>
        <v>5063.7114709392154</v>
      </c>
      <c r="BA269" s="7">
        <f t="shared" si="294"/>
        <v>2766.924406839827</v>
      </c>
      <c r="BB269" s="65">
        <f t="shared" si="269"/>
        <v>9.0352011188446449E-2</v>
      </c>
      <c r="BC269" s="7">
        <f t="shared" si="270"/>
        <v>2296.7870640993883</v>
      </c>
      <c r="BD269" s="65">
        <f t="shared" si="271"/>
        <v>7.4999999999999997E-2</v>
      </c>
      <c r="BE269" s="7">
        <f t="shared" si="295"/>
        <v>359480.99415093812</v>
      </c>
      <c r="BF269" s="7">
        <f t="shared" si="296"/>
        <v>977338.83417701465</v>
      </c>
      <c r="BG269" s="7">
        <f t="shared" si="272"/>
        <v>364719.00584906235</v>
      </c>
      <c r="BH269" s="7">
        <f t="shared" si="255"/>
        <v>1336819.8283279529</v>
      </c>
      <c r="BJ269">
        <v>264</v>
      </c>
      <c r="BK269" s="160">
        <v>52871</v>
      </c>
      <c r="BL269" s="7">
        <f t="shared" si="297"/>
        <v>361829.35700065264</v>
      </c>
      <c r="BM269" s="7">
        <f t="shared" si="298"/>
        <v>4940.32062016694</v>
      </c>
      <c r="BN269" s="7">
        <f t="shared" si="299"/>
        <v>2754.2682549546635</v>
      </c>
      <c r="BO269" s="65">
        <f t="shared" si="273"/>
        <v>9.1344769074103466E-2</v>
      </c>
      <c r="BP269" s="7">
        <f t="shared" si="274"/>
        <v>2186.0523652122765</v>
      </c>
      <c r="BQ269" s="65">
        <f t="shared" si="275"/>
        <v>7.2500000000000009E-2</v>
      </c>
      <c r="BR269" s="7">
        <f t="shared" si="300"/>
        <v>365124.91125430207</v>
      </c>
      <c r="BS269" s="7">
        <f t="shared" si="301"/>
        <v>939119.73246976954</v>
      </c>
      <c r="BT269" s="7">
        <f t="shared" si="276"/>
        <v>359075.08874569798</v>
      </c>
      <c r="BU269" s="7">
        <f t="shared" si="256"/>
        <v>1304244.6437240716</v>
      </c>
      <c r="BW269">
        <v>264</v>
      </c>
      <c r="BX269" s="160">
        <v>52871</v>
      </c>
      <c r="BY269" s="7">
        <f t="shared" si="302"/>
        <v>356138.08528987219</v>
      </c>
      <c r="BZ269" s="7">
        <f t="shared" si="303"/>
        <v>4818.1206700876401</v>
      </c>
      <c r="CA269" s="7">
        <f t="shared" si="304"/>
        <v>2740.6485058967187</v>
      </c>
      <c r="CB269" s="65">
        <f t="shared" si="277"/>
        <v>9.2345591300610846E-2</v>
      </c>
      <c r="CC269" s="7">
        <f t="shared" si="278"/>
        <v>2077.4721641909214</v>
      </c>
      <c r="CD269" s="65">
        <f t="shared" si="305"/>
        <v>7.0000000000000007E-2</v>
      </c>
      <c r="CE269" s="7">
        <f t="shared" si="306"/>
        <v>370802.56321602518</v>
      </c>
      <c r="CF269" s="7">
        <f t="shared" si="307"/>
        <v>901181.29368711123</v>
      </c>
      <c r="CG269" s="7">
        <f t="shared" si="279"/>
        <v>353397.43678397546</v>
      </c>
      <c r="CH269" s="7">
        <f t="shared" si="257"/>
        <v>1271983.8569031365</v>
      </c>
    </row>
    <row r="270" spans="10:86" x14ac:dyDescent="0.3">
      <c r="J270">
        <v>265</v>
      </c>
      <c r="K270" s="160">
        <v>52902</v>
      </c>
      <c r="L270" s="7">
        <f t="shared" si="280"/>
        <v>381424.86152342515</v>
      </c>
      <c r="M270" s="7">
        <f t="shared" si="258"/>
        <v>5440.6727465368012</v>
      </c>
      <c r="N270" s="7">
        <f t="shared" si="248"/>
        <v>2818.3768235632533</v>
      </c>
      <c r="O270" s="65">
        <f t="shared" si="259"/>
        <v>8.8668897322735099E-2</v>
      </c>
      <c r="P270" s="7">
        <f t="shared" si="249"/>
        <v>2622.2959229735479</v>
      </c>
      <c r="Q270" s="65">
        <f t="shared" si="250"/>
        <v>8.2500000000000004E-2</v>
      </c>
      <c r="R270" s="7">
        <f t="shared" si="260"/>
        <v>345593.51530013798</v>
      </c>
      <c r="S270" s="7">
        <f t="shared" si="281"/>
        <v>1096184.7625321147</v>
      </c>
      <c r="T270" s="7">
        <f t="shared" si="251"/>
        <v>378606.4846998619</v>
      </c>
      <c r="U270" s="7">
        <f t="shared" si="252"/>
        <v>1441778.2778322527</v>
      </c>
      <c r="W270">
        <v>265</v>
      </c>
      <c r="X270" s="160">
        <v>52902</v>
      </c>
      <c r="Y270" s="7">
        <f t="shared" si="282"/>
        <v>375896.13149962126</v>
      </c>
      <c r="Z270" s="7">
        <f t="shared" si="283"/>
        <v>5313.9230440344518</v>
      </c>
      <c r="AA270" s="7">
        <f t="shared" si="284"/>
        <v>2807.9488340369767</v>
      </c>
      <c r="AB270" s="65">
        <f t="shared" si="261"/>
        <v>8.9640151054541164E-2</v>
      </c>
      <c r="AC270" s="7">
        <f t="shared" si="262"/>
        <v>2505.9742099974751</v>
      </c>
      <c r="AD270" s="65">
        <f t="shared" si="263"/>
        <v>0.08</v>
      </c>
      <c r="AE270" s="7">
        <f t="shared" si="285"/>
        <v>351111.81733441533</v>
      </c>
      <c r="AF270" s="7">
        <f t="shared" si="286"/>
        <v>1057077.7893347151</v>
      </c>
      <c r="AG270" s="7">
        <f t="shared" si="264"/>
        <v>373088.18266558426</v>
      </c>
      <c r="AH270" s="7">
        <f t="shared" si="253"/>
        <v>1408189.6066691305</v>
      </c>
      <c r="AJ270">
        <v>265</v>
      </c>
      <c r="AK270" s="160">
        <v>52902</v>
      </c>
      <c r="AL270" s="7">
        <f t="shared" si="287"/>
        <v>370326.78487908188</v>
      </c>
      <c r="AM270" s="7">
        <f t="shared" si="288"/>
        <v>5188.2574823386012</v>
      </c>
      <c r="AN270" s="7">
        <f t="shared" si="289"/>
        <v>2796.5636633278641</v>
      </c>
      <c r="AO270" s="65">
        <f t="shared" si="265"/>
        <v>9.0619326849101359E-2</v>
      </c>
      <c r="AP270" s="7">
        <f t="shared" si="266"/>
        <v>2391.6938190107371</v>
      </c>
      <c r="AQ270" s="65">
        <f t="shared" si="267"/>
        <v>7.7499999999999999E-2</v>
      </c>
      <c r="AR270" s="7">
        <f t="shared" si="290"/>
        <v>356669.77878424647</v>
      </c>
      <c r="AS270" s="7">
        <f t="shared" si="291"/>
        <v>1018218.4540354826</v>
      </c>
      <c r="AT270" s="7">
        <f t="shared" si="268"/>
        <v>367530.22121575399</v>
      </c>
      <c r="AU270" s="7">
        <f t="shared" si="254"/>
        <v>1374888.232819729</v>
      </c>
      <c r="AW270">
        <v>265</v>
      </c>
      <c r="AX270" s="160">
        <v>52902</v>
      </c>
      <c r="AY270" s="7">
        <f t="shared" si="292"/>
        <v>364719.00584906235</v>
      </c>
      <c r="AZ270" s="7">
        <f t="shared" si="293"/>
        <v>5063.7114709392154</v>
      </c>
      <c r="BA270" s="7">
        <f t="shared" si="294"/>
        <v>2784.217684382576</v>
      </c>
      <c r="BB270" s="65">
        <f t="shared" si="269"/>
        <v>9.1606446817355539E-2</v>
      </c>
      <c r="BC270" s="7">
        <f t="shared" si="270"/>
        <v>2279.4937865566394</v>
      </c>
      <c r="BD270" s="65">
        <f t="shared" si="271"/>
        <v>7.4999999999999997E-2</v>
      </c>
      <c r="BE270" s="7">
        <f t="shared" si="295"/>
        <v>362265.21183532069</v>
      </c>
      <c r="BF270" s="7">
        <f t="shared" si="296"/>
        <v>979618.3279635713</v>
      </c>
      <c r="BG270" s="7">
        <f t="shared" si="272"/>
        <v>361934.78816467978</v>
      </c>
      <c r="BH270" s="7">
        <f t="shared" si="255"/>
        <v>1341883.5397988921</v>
      </c>
      <c r="BJ270">
        <v>265</v>
      </c>
      <c r="BK270" s="160">
        <v>52902</v>
      </c>
      <c r="BL270" s="7">
        <f t="shared" si="297"/>
        <v>359075.08874569798</v>
      </c>
      <c r="BM270" s="7">
        <f t="shared" si="298"/>
        <v>4940.32062016694</v>
      </c>
      <c r="BN270" s="7">
        <f t="shared" si="299"/>
        <v>2770.9086256616815</v>
      </c>
      <c r="BO270" s="65">
        <f t="shared" si="273"/>
        <v>9.2601532520928898E-2</v>
      </c>
      <c r="BP270" s="7">
        <f t="shared" si="274"/>
        <v>2169.4119945052585</v>
      </c>
      <c r="BQ270" s="65">
        <f t="shared" si="275"/>
        <v>7.2499999999999995E-2</v>
      </c>
      <c r="BR270" s="7">
        <f t="shared" si="300"/>
        <v>367895.81987996376</v>
      </c>
      <c r="BS270" s="7">
        <f t="shared" si="301"/>
        <v>941289.14446427475</v>
      </c>
      <c r="BT270" s="7">
        <f t="shared" si="276"/>
        <v>356304.1801200363</v>
      </c>
      <c r="BU270" s="7">
        <f t="shared" si="256"/>
        <v>1309184.9643442384</v>
      </c>
      <c r="BW270">
        <v>265</v>
      </c>
      <c r="BX270" s="160">
        <v>52902</v>
      </c>
      <c r="BY270" s="7">
        <f t="shared" si="302"/>
        <v>353397.43678397546</v>
      </c>
      <c r="BZ270" s="7">
        <f t="shared" si="303"/>
        <v>4818.1206700876401</v>
      </c>
      <c r="CA270" s="7">
        <f t="shared" si="304"/>
        <v>2756.6356221811166</v>
      </c>
      <c r="CB270" s="65">
        <f t="shared" si="277"/>
        <v>9.3604604966035149E-2</v>
      </c>
      <c r="CC270" s="7">
        <f t="shared" si="278"/>
        <v>2061.4850479065235</v>
      </c>
      <c r="CD270" s="65">
        <f t="shared" si="305"/>
        <v>7.0000000000000007E-2</v>
      </c>
      <c r="CE270" s="7">
        <f t="shared" si="306"/>
        <v>373559.1988382063</v>
      </c>
      <c r="CF270" s="7">
        <f t="shared" si="307"/>
        <v>903242.77873501775</v>
      </c>
      <c r="CG270" s="7">
        <f t="shared" si="279"/>
        <v>350640.80116179434</v>
      </c>
      <c r="CH270" s="7">
        <f t="shared" si="257"/>
        <v>1276801.9775732241</v>
      </c>
    </row>
    <row r="271" spans="10:86" x14ac:dyDescent="0.3">
      <c r="J271">
        <v>266</v>
      </c>
      <c r="K271" s="160">
        <v>52932</v>
      </c>
      <c r="L271" s="7">
        <f t="shared" si="280"/>
        <v>378606.4846998619</v>
      </c>
      <c r="M271" s="7">
        <f t="shared" si="258"/>
        <v>5440.6727465368012</v>
      </c>
      <c r="N271" s="7">
        <f t="shared" si="248"/>
        <v>2837.7531642252507</v>
      </c>
      <c r="O271" s="65">
        <f t="shared" si="259"/>
        <v>8.9943092225951593E-2</v>
      </c>
      <c r="P271" s="7">
        <f t="shared" si="249"/>
        <v>2602.9195823115506</v>
      </c>
      <c r="Q271" s="65">
        <f t="shared" si="250"/>
        <v>8.2500000000000004E-2</v>
      </c>
      <c r="R271" s="7">
        <f t="shared" si="260"/>
        <v>348431.26846436324</v>
      </c>
      <c r="S271" s="7">
        <f t="shared" si="281"/>
        <v>1098787.6821144263</v>
      </c>
      <c r="T271" s="7">
        <f t="shared" si="251"/>
        <v>375768.73153563665</v>
      </c>
      <c r="U271" s="7">
        <f t="shared" si="252"/>
        <v>1447218.9505787895</v>
      </c>
      <c r="W271">
        <v>266</v>
      </c>
      <c r="X271" s="160">
        <v>52932</v>
      </c>
      <c r="Y271" s="7">
        <f t="shared" si="282"/>
        <v>373088.18266558426</v>
      </c>
      <c r="Z271" s="7">
        <f t="shared" si="283"/>
        <v>5313.9230440344518</v>
      </c>
      <c r="AA271" s="7">
        <f t="shared" si="284"/>
        <v>2826.6684929305566</v>
      </c>
      <c r="AB271" s="65">
        <f t="shared" si="261"/>
        <v>9.091690246745425E-2</v>
      </c>
      <c r="AC271" s="7">
        <f t="shared" si="262"/>
        <v>2487.2545511038952</v>
      </c>
      <c r="AD271" s="65">
        <f t="shared" si="263"/>
        <v>0.08</v>
      </c>
      <c r="AE271" s="7">
        <f t="shared" si="285"/>
        <v>353938.48582734587</v>
      </c>
      <c r="AF271" s="7">
        <f t="shared" si="286"/>
        <v>1059565.0438858189</v>
      </c>
      <c r="AG271" s="7">
        <f t="shared" si="264"/>
        <v>370261.51417265373</v>
      </c>
      <c r="AH271" s="7">
        <f t="shared" si="253"/>
        <v>1413503.5297131648</v>
      </c>
      <c r="AJ271">
        <v>266</v>
      </c>
      <c r="AK271" s="160">
        <v>52932</v>
      </c>
      <c r="AL271" s="7">
        <f t="shared" si="287"/>
        <v>367530.22121575399</v>
      </c>
      <c r="AM271" s="7">
        <f t="shared" si="288"/>
        <v>5188.2574823386012</v>
      </c>
      <c r="AN271" s="7">
        <f t="shared" si="289"/>
        <v>2814.6248036535235</v>
      </c>
      <c r="AO271" s="65">
        <f t="shared" si="265"/>
        <v>9.189855879637937E-2</v>
      </c>
      <c r="AP271" s="7">
        <f t="shared" si="266"/>
        <v>2373.6326786850777</v>
      </c>
      <c r="AQ271" s="65">
        <f t="shared" si="267"/>
        <v>7.7499999999999999E-2</v>
      </c>
      <c r="AR271" s="7">
        <f t="shared" si="290"/>
        <v>359484.40358789999</v>
      </c>
      <c r="AS271" s="7">
        <f t="shared" si="291"/>
        <v>1020592.0867141677</v>
      </c>
      <c r="AT271" s="7">
        <f t="shared" si="268"/>
        <v>364715.59641210048</v>
      </c>
      <c r="AU271" s="7">
        <f t="shared" si="254"/>
        <v>1380076.4903020677</v>
      </c>
      <c r="AW271">
        <v>266</v>
      </c>
      <c r="AX271" s="160">
        <v>52932</v>
      </c>
      <c r="AY271" s="7">
        <f t="shared" si="292"/>
        <v>361934.78816467978</v>
      </c>
      <c r="AZ271" s="7">
        <f t="shared" si="293"/>
        <v>5063.7114709392154</v>
      </c>
      <c r="BA271" s="7">
        <f t="shared" si="294"/>
        <v>2801.6190449099668</v>
      </c>
      <c r="BB271" s="65">
        <f t="shared" si="269"/>
        <v>9.2888082710697636E-2</v>
      </c>
      <c r="BC271" s="7">
        <f t="shared" si="270"/>
        <v>2262.0924260292486</v>
      </c>
      <c r="BD271" s="65">
        <f t="shared" si="271"/>
        <v>7.5000000000000011E-2</v>
      </c>
      <c r="BE271" s="7">
        <f t="shared" si="295"/>
        <v>365066.83088023064</v>
      </c>
      <c r="BF271" s="7">
        <f t="shared" si="296"/>
        <v>981880.42038960056</v>
      </c>
      <c r="BG271" s="7">
        <f t="shared" si="272"/>
        <v>359133.16911976982</v>
      </c>
      <c r="BH271" s="7">
        <f t="shared" si="255"/>
        <v>1346947.2512698313</v>
      </c>
      <c r="BJ271">
        <v>266</v>
      </c>
      <c r="BK271" s="160">
        <v>52932</v>
      </c>
      <c r="BL271" s="7">
        <f t="shared" si="297"/>
        <v>356304.1801200363</v>
      </c>
      <c r="BM271" s="7">
        <f t="shared" si="298"/>
        <v>4940.32062016694</v>
      </c>
      <c r="BN271" s="7">
        <f t="shared" si="299"/>
        <v>2787.6495319417209</v>
      </c>
      <c r="BO271" s="65">
        <f t="shared" si="273"/>
        <v>9.3885495174462957E-2</v>
      </c>
      <c r="BP271" s="7">
        <f t="shared" si="274"/>
        <v>2152.6710882252191</v>
      </c>
      <c r="BQ271" s="65">
        <f t="shared" si="275"/>
        <v>7.2499999999999995E-2</v>
      </c>
      <c r="BR271" s="7">
        <f t="shared" si="300"/>
        <v>370683.46941190551</v>
      </c>
      <c r="BS271" s="7">
        <f t="shared" si="301"/>
        <v>943441.81555249996</v>
      </c>
      <c r="BT271" s="7">
        <f t="shared" si="276"/>
        <v>353516.53058809455</v>
      </c>
      <c r="BU271" s="7">
        <f t="shared" si="256"/>
        <v>1314125.2849644055</v>
      </c>
      <c r="BW271">
        <v>266</v>
      </c>
      <c r="BX271" s="160">
        <v>52932</v>
      </c>
      <c r="BY271" s="7">
        <f t="shared" si="302"/>
        <v>350640.80116179434</v>
      </c>
      <c r="BZ271" s="7">
        <f t="shared" si="303"/>
        <v>4818.1206700876401</v>
      </c>
      <c r="CA271" s="7">
        <f t="shared" si="304"/>
        <v>2772.7159966438394</v>
      </c>
      <c r="CB271" s="65">
        <f t="shared" si="277"/>
        <v>9.4890816611992834E-2</v>
      </c>
      <c r="CC271" s="7">
        <f t="shared" si="278"/>
        <v>2045.4046734438004</v>
      </c>
      <c r="CD271" s="65">
        <f t="shared" si="305"/>
        <v>7.0000000000000007E-2</v>
      </c>
      <c r="CE271" s="7">
        <f t="shared" si="306"/>
        <v>376331.91483485012</v>
      </c>
      <c r="CF271" s="7">
        <f t="shared" si="307"/>
        <v>905288.18340846151</v>
      </c>
      <c r="CG271" s="7">
        <f t="shared" si="279"/>
        <v>347868.08516515052</v>
      </c>
      <c r="CH271" s="7">
        <f t="shared" si="257"/>
        <v>1281620.0982433115</v>
      </c>
    </row>
    <row r="272" spans="10:86" x14ac:dyDescent="0.3">
      <c r="J272">
        <v>267</v>
      </c>
      <c r="K272" s="160">
        <v>52963</v>
      </c>
      <c r="L272" s="7">
        <f t="shared" si="280"/>
        <v>375768.73153563665</v>
      </c>
      <c r="M272" s="7">
        <f t="shared" si="258"/>
        <v>5440.6727465368012</v>
      </c>
      <c r="N272" s="7">
        <f t="shared" si="248"/>
        <v>2857.2627172292991</v>
      </c>
      <c r="O272" s="65">
        <f t="shared" si="259"/>
        <v>9.1245358459262627E-2</v>
      </c>
      <c r="P272" s="7">
        <f t="shared" si="249"/>
        <v>2583.4100293075021</v>
      </c>
      <c r="Q272" s="65">
        <f t="shared" si="250"/>
        <v>8.2500000000000004E-2</v>
      </c>
      <c r="R272" s="7">
        <f t="shared" si="260"/>
        <v>351288.53118159255</v>
      </c>
      <c r="S272" s="7">
        <f t="shared" si="281"/>
        <v>1101371.0921437338</v>
      </c>
      <c r="T272" s="7">
        <f t="shared" si="251"/>
        <v>372911.46881840733</v>
      </c>
      <c r="U272" s="7">
        <f t="shared" si="252"/>
        <v>1452659.6233253262</v>
      </c>
      <c r="W272">
        <v>267</v>
      </c>
      <c r="X272" s="160">
        <v>52963</v>
      </c>
      <c r="Y272" s="7">
        <f t="shared" si="282"/>
        <v>370261.51417265373</v>
      </c>
      <c r="Z272" s="7">
        <f t="shared" si="283"/>
        <v>5313.9230440344518</v>
      </c>
      <c r="AA272" s="7">
        <f t="shared" si="284"/>
        <v>2845.5129495500933</v>
      </c>
      <c r="AB272" s="65">
        <f t="shared" si="261"/>
        <v>9.2221724612401093E-2</v>
      </c>
      <c r="AC272" s="7">
        <f t="shared" si="262"/>
        <v>2468.4100944843585</v>
      </c>
      <c r="AD272" s="65">
        <f t="shared" si="263"/>
        <v>8.0000000000000016E-2</v>
      </c>
      <c r="AE272" s="7">
        <f t="shared" si="285"/>
        <v>356783.99877689598</v>
      </c>
      <c r="AF272" s="7">
        <f t="shared" si="286"/>
        <v>1062033.4539803034</v>
      </c>
      <c r="AG272" s="7">
        <f t="shared" si="264"/>
        <v>367416.00122310361</v>
      </c>
      <c r="AH272" s="7">
        <f t="shared" si="253"/>
        <v>1418817.4527571993</v>
      </c>
      <c r="AJ272">
        <v>267</v>
      </c>
      <c r="AK272" s="160">
        <v>52963</v>
      </c>
      <c r="AL272" s="7">
        <f t="shared" si="287"/>
        <v>364715.59641210048</v>
      </c>
      <c r="AM272" s="7">
        <f t="shared" si="288"/>
        <v>5188.2574823386012</v>
      </c>
      <c r="AN272" s="7">
        <f t="shared" si="289"/>
        <v>2832.8025888437855</v>
      </c>
      <c r="AO272" s="65">
        <f t="shared" si="265"/>
        <v>9.3205860677576413E-2</v>
      </c>
      <c r="AP272" s="7">
        <f t="shared" si="266"/>
        <v>2355.4548934948157</v>
      </c>
      <c r="AQ272" s="65">
        <f t="shared" si="267"/>
        <v>7.7499999999999999E-2</v>
      </c>
      <c r="AR272" s="7">
        <f t="shared" si="290"/>
        <v>362317.20617674378</v>
      </c>
      <c r="AS272" s="7">
        <f t="shared" si="291"/>
        <v>1022947.5416076626</v>
      </c>
      <c r="AT272" s="7">
        <f t="shared" si="268"/>
        <v>361882.79382325668</v>
      </c>
      <c r="AU272" s="7">
        <f t="shared" si="254"/>
        <v>1385264.7477844064</v>
      </c>
      <c r="AW272">
        <v>267</v>
      </c>
      <c r="AX272" s="160">
        <v>52963</v>
      </c>
      <c r="AY272" s="7">
        <f t="shared" si="292"/>
        <v>359133.16911976982</v>
      </c>
      <c r="AZ272" s="7">
        <f t="shared" si="293"/>
        <v>5063.7114709392154</v>
      </c>
      <c r="BA272" s="7">
        <f t="shared" si="294"/>
        <v>2819.1291639406541</v>
      </c>
      <c r="BB272" s="65">
        <f t="shared" si="269"/>
        <v>9.4197787551073553E-2</v>
      </c>
      <c r="BC272" s="7">
        <f t="shared" si="270"/>
        <v>2244.5823069985613</v>
      </c>
      <c r="BD272" s="65">
        <f t="shared" si="271"/>
        <v>7.4999999999999997E-2</v>
      </c>
      <c r="BE272" s="7">
        <f t="shared" si="295"/>
        <v>367885.96004417131</v>
      </c>
      <c r="BF272" s="7">
        <f t="shared" si="296"/>
        <v>984125.00269659911</v>
      </c>
      <c r="BG272" s="7">
        <f t="shared" si="272"/>
        <v>356314.03995582915</v>
      </c>
      <c r="BH272" s="7">
        <f t="shared" si="255"/>
        <v>1352010.9627407705</v>
      </c>
      <c r="BJ272">
        <v>267</v>
      </c>
      <c r="BK272" s="160">
        <v>52963</v>
      </c>
      <c r="BL272" s="7">
        <f t="shared" si="297"/>
        <v>353516.53058809455</v>
      </c>
      <c r="BM272" s="7">
        <f t="shared" si="298"/>
        <v>4940.32062016694</v>
      </c>
      <c r="BN272" s="7">
        <f t="shared" si="299"/>
        <v>2804.4915811972023</v>
      </c>
      <c r="BO272" s="65">
        <f t="shared" si="273"/>
        <v>9.5197525610418499E-2</v>
      </c>
      <c r="BP272" s="7">
        <f t="shared" si="274"/>
        <v>2135.8290389697377</v>
      </c>
      <c r="BQ272" s="65">
        <f t="shared" si="275"/>
        <v>7.2499999999999981E-2</v>
      </c>
      <c r="BR272" s="7">
        <f t="shared" si="300"/>
        <v>373487.96099310269</v>
      </c>
      <c r="BS272" s="7">
        <f t="shared" si="301"/>
        <v>945577.64459146967</v>
      </c>
      <c r="BT272" s="7">
        <f t="shared" si="276"/>
        <v>350712.03900689736</v>
      </c>
      <c r="BU272" s="7">
        <f t="shared" si="256"/>
        <v>1319065.6055845723</v>
      </c>
      <c r="BW272">
        <v>267</v>
      </c>
      <c r="BX272" s="160">
        <v>52963</v>
      </c>
      <c r="BY272" s="7">
        <f t="shared" si="302"/>
        <v>347868.08516515052</v>
      </c>
      <c r="BZ272" s="7">
        <f t="shared" si="303"/>
        <v>4818.1206700876401</v>
      </c>
      <c r="CA272" s="7">
        <f t="shared" si="304"/>
        <v>2788.8901732909285</v>
      </c>
      <c r="CB272" s="65">
        <f t="shared" si="277"/>
        <v>9.620509470882567E-2</v>
      </c>
      <c r="CC272" s="7">
        <f t="shared" si="278"/>
        <v>2029.2304967967116</v>
      </c>
      <c r="CD272" s="65">
        <f t="shared" si="305"/>
        <v>7.0000000000000007E-2</v>
      </c>
      <c r="CE272" s="7">
        <f t="shared" si="306"/>
        <v>379120.80500814103</v>
      </c>
      <c r="CF272" s="7">
        <f t="shared" si="307"/>
        <v>907317.41390525817</v>
      </c>
      <c r="CG272" s="7">
        <f t="shared" si="279"/>
        <v>345079.19499185961</v>
      </c>
      <c r="CH272" s="7">
        <f t="shared" si="257"/>
        <v>1286438.2189133991</v>
      </c>
    </row>
    <row r="273" spans="10:86" x14ac:dyDescent="0.3">
      <c r="J273">
        <v>268</v>
      </c>
      <c r="K273" s="160">
        <v>52994</v>
      </c>
      <c r="L273" s="7">
        <f t="shared" si="280"/>
        <v>372911.46881840733</v>
      </c>
      <c r="M273" s="7">
        <f t="shared" si="258"/>
        <v>5440.6727465368012</v>
      </c>
      <c r="N273" s="7">
        <f t="shared" si="248"/>
        <v>2876.9063984102509</v>
      </c>
      <c r="O273" s="65">
        <f t="shared" si="259"/>
        <v>9.257660240461589E-2</v>
      </c>
      <c r="P273" s="7">
        <f t="shared" si="249"/>
        <v>2563.7663481265504</v>
      </c>
      <c r="Q273" s="65">
        <f t="shared" si="250"/>
        <v>8.2500000000000004E-2</v>
      </c>
      <c r="R273" s="7">
        <f t="shared" si="260"/>
        <v>354165.43758000282</v>
      </c>
      <c r="S273" s="7">
        <f t="shared" si="281"/>
        <v>1103934.8584918603</v>
      </c>
      <c r="T273" s="7">
        <f t="shared" si="251"/>
        <v>370034.56241999706</v>
      </c>
      <c r="U273" s="7">
        <f t="shared" si="252"/>
        <v>1458100.2960718633</v>
      </c>
      <c r="W273">
        <v>268</v>
      </c>
      <c r="X273" s="160">
        <v>52994</v>
      </c>
      <c r="Y273" s="7">
        <f t="shared" si="282"/>
        <v>367416.00122310361</v>
      </c>
      <c r="Z273" s="7">
        <f t="shared" si="283"/>
        <v>5313.9230440344518</v>
      </c>
      <c r="AA273" s="7">
        <f t="shared" si="284"/>
        <v>2864.4830358804275</v>
      </c>
      <c r="AB273" s="65">
        <f t="shared" si="261"/>
        <v>9.3555523755462555E-2</v>
      </c>
      <c r="AC273" s="7">
        <f t="shared" si="262"/>
        <v>2449.4400081540243</v>
      </c>
      <c r="AD273" s="65">
        <f t="shared" si="263"/>
        <v>0.08</v>
      </c>
      <c r="AE273" s="7">
        <f t="shared" si="285"/>
        <v>359648.48181277642</v>
      </c>
      <c r="AF273" s="7">
        <f t="shared" si="286"/>
        <v>1064482.8939884575</v>
      </c>
      <c r="AG273" s="7">
        <f t="shared" si="264"/>
        <v>364551.51818722318</v>
      </c>
      <c r="AH273" s="7">
        <f t="shared" si="253"/>
        <v>1424131.375801234</v>
      </c>
      <c r="AJ273">
        <v>268</v>
      </c>
      <c r="AK273" s="160">
        <v>52994</v>
      </c>
      <c r="AL273" s="7">
        <f t="shared" si="287"/>
        <v>361882.79382325668</v>
      </c>
      <c r="AM273" s="7">
        <f t="shared" si="288"/>
        <v>5188.2574823386012</v>
      </c>
      <c r="AN273" s="7">
        <f t="shared" si="289"/>
        <v>2851.0977722300686</v>
      </c>
      <c r="AO273" s="65">
        <f t="shared" si="265"/>
        <v>9.4542138644675422E-2</v>
      </c>
      <c r="AP273" s="7">
        <f t="shared" si="266"/>
        <v>2337.1597101085326</v>
      </c>
      <c r="AQ273" s="65">
        <f t="shared" si="267"/>
        <v>7.7499999999999999E-2</v>
      </c>
      <c r="AR273" s="7">
        <f t="shared" si="290"/>
        <v>365168.30394897383</v>
      </c>
      <c r="AS273" s="7">
        <f t="shared" si="291"/>
        <v>1025284.7013177711</v>
      </c>
      <c r="AT273" s="7">
        <f t="shared" si="268"/>
        <v>359031.69605102664</v>
      </c>
      <c r="AU273" s="7">
        <f t="shared" si="254"/>
        <v>1390453.0052667449</v>
      </c>
      <c r="AW273">
        <v>268</v>
      </c>
      <c r="AX273" s="160">
        <v>52994</v>
      </c>
      <c r="AY273" s="7">
        <f t="shared" si="292"/>
        <v>356314.03995582915</v>
      </c>
      <c r="AZ273" s="7">
        <f t="shared" si="293"/>
        <v>5063.7114709392154</v>
      </c>
      <c r="BA273" s="7">
        <f t="shared" si="294"/>
        <v>2836.7487212152832</v>
      </c>
      <c r="BB273" s="65">
        <f t="shared" si="269"/>
        <v>9.5536467378055961E-2</v>
      </c>
      <c r="BC273" s="7">
        <f t="shared" si="270"/>
        <v>2226.9627497239321</v>
      </c>
      <c r="BD273" s="65">
        <f t="shared" si="271"/>
        <v>7.4999999999999997E-2</v>
      </c>
      <c r="BE273" s="7">
        <f t="shared" si="295"/>
        <v>370722.7087653866</v>
      </c>
      <c r="BF273" s="7">
        <f t="shared" si="296"/>
        <v>986351.96544632304</v>
      </c>
      <c r="BG273" s="7">
        <f t="shared" si="272"/>
        <v>353477.29123461386</v>
      </c>
      <c r="BH273" s="7">
        <f t="shared" si="255"/>
        <v>1357074.6742117098</v>
      </c>
      <c r="BJ273">
        <v>268</v>
      </c>
      <c r="BK273" s="160">
        <v>52994</v>
      </c>
      <c r="BL273" s="7">
        <f t="shared" si="297"/>
        <v>350712.03900689736</v>
      </c>
      <c r="BM273" s="7">
        <f t="shared" si="298"/>
        <v>4940.32062016694</v>
      </c>
      <c r="BN273" s="7">
        <f t="shared" si="299"/>
        <v>2821.4353845002684</v>
      </c>
      <c r="BO273" s="65">
        <f t="shared" si="273"/>
        <v>9.6538529757563746E-2</v>
      </c>
      <c r="BP273" s="7">
        <f t="shared" si="274"/>
        <v>2118.8852356666716</v>
      </c>
      <c r="BQ273" s="65">
        <f t="shared" si="275"/>
        <v>7.2499999999999995E-2</v>
      </c>
      <c r="BR273" s="7">
        <f t="shared" si="300"/>
        <v>376309.39637760294</v>
      </c>
      <c r="BS273" s="7">
        <f t="shared" si="301"/>
        <v>947696.52982713631</v>
      </c>
      <c r="BT273" s="7">
        <f t="shared" si="276"/>
        <v>347890.60362239712</v>
      </c>
      <c r="BU273" s="7">
        <f t="shared" si="256"/>
        <v>1324005.9262047391</v>
      </c>
      <c r="BW273">
        <v>268</v>
      </c>
      <c r="BX273" s="160">
        <v>52994</v>
      </c>
      <c r="BY273" s="7">
        <f t="shared" si="302"/>
        <v>345079.19499185961</v>
      </c>
      <c r="BZ273" s="7">
        <f t="shared" si="303"/>
        <v>4818.1206700876401</v>
      </c>
      <c r="CA273" s="7">
        <f t="shared" si="304"/>
        <v>2805.1586993017922</v>
      </c>
      <c r="CB273" s="65">
        <f t="shared" si="277"/>
        <v>9.7548345076021142E-2</v>
      </c>
      <c r="CC273" s="7">
        <f t="shared" si="278"/>
        <v>2012.9619707858478</v>
      </c>
      <c r="CD273" s="65">
        <f t="shared" si="305"/>
        <v>7.0000000000000007E-2</v>
      </c>
      <c r="CE273" s="7">
        <f t="shared" si="306"/>
        <v>381925.9637074428</v>
      </c>
      <c r="CF273" s="7">
        <f t="shared" si="307"/>
        <v>909330.37587604404</v>
      </c>
      <c r="CG273" s="7">
        <f t="shared" si="279"/>
        <v>342274.03629255784</v>
      </c>
      <c r="CH273" s="7">
        <f t="shared" si="257"/>
        <v>1291256.3395834868</v>
      </c>
    </row>
    <row r="274" spans="10:86" x14ac:dyDescent="0.3">
      <c r="J274">
        <v>269</v>
      </c>
      <c r="K274" s="160">
        <v>53022</v>
      </c>
      <c r="L274" s="7">
        <f t="shared" si="280"/>
        <v>370034.56241999706</v>
      </c>
      <c r="M274" s="7">
        <f t="shared" si="258"/>
        <v>5440.6727465368012</v>
      </c>
      <c r="N274" s="7">
        <f t="shared" si="248"/>
        <v>2896.6851298993215</v>
      </c>
      <c r="O274" s="65">
        <f t="shared" si="259"/>
        <v>9.393776984361335E-2</v>
      </c>
      <c r="P274" s="7">
        <f t="shared" si="249"/>
        <v>2543.9876166374797</v>
      </c>
      <c r="Q274" s="65">
        <f t="shared" si="250"/>
        <v>8.2500000000000004E-2</v>
      </c>
      <c r="R274" s="7">
        <f t="shared" si="260"/>
        <v>357062.12270990212</v>
      </c>
      <c r="S274" s="7">
        <f t="shared" si="281"/>
        <v>1106478.8461084978</v>
      </c>
      <c r="T274" s="7">
        <f t="shared" si="251"/>
        <v>367137.87729009776</v>
      </c>
      <c r="U274" s="7">
        <f t="shared" si="252"/>
        <v>1463540.9688184001</v>
      </c>
      <c r="W274">
        <v>269</v>
      </c>
      <c r="X274" s="160">
        <v>53022</v>
      </c>
      <c r="Y274" s="7">
        <f t="shared" si="282"/>
        <v>364551.51818722318</v>
      </c>
      <c r="Z274" s="7">
        <f t="shared" si="283"/>
        <v>5313.9230440344518</v>
      </c>
      <c r="AA274" s="7">
        <f t="shared" si="284"/>
        <v>2883.5795894529638</v>
      </c>
      <c r="AB274" s="65">
        <f t="shared" si="261"/>
        <v>9.4919245558221704E-2</v>
      </c>
      <c r="AC274" s="7">
        <f t="shared" si="262"/>
        <v>2430.343454581488</v>
      </c>
      <c r="AD274" s="65">
        <f t="shared" si="263"/>
        <v>0.08</v>
      </c>
      <c r="AE274" s="7">
        <f t="shared" si="285"/>
        <v>362532.06140222936</v>
      </c>
      <c r="AF274" s="7">
        <f t="shared" si="286"/>
        <v>1066913.237443039</v>
      </c>
      <c r="AG274" s="7">
        <f t="shared" si="264"/>
        <v>361667.93859777023</v>
      </c>
      <c r="AH274" s="7">
        <f t="shared" si="253"/>
        <v>1429445.2988452683</v>
      </c>
      <c r="AJ274">
        <v>269</v>
      </c>
      <c r="AK274" s="160">
        <v>53022</v>
      </c>
      <c r="AL274" s="7">
        <f t="shared" si="287"/>
        <v>359031.69605102664</v>
      </c>
      <c r="AM274" s="7">
        <f t="shared" si="288"/>
        <v>5188.2574823386012</v>
      </c>
      <c r="AN274" s="7">
        <f t="shared" si="289"/>
        <v>2869.5111120090542</v>
      </c>
      <c r="AO274" s="65">
        <f t="shared" si="265"/>
        <v>9.5908338241019186E-2</v>
      </c>
      <c r="AP274" s="7">
        <f t="shared" si="266"/>
        <v>2318.7463703295471</v>
      </c>
      <c r="AQ274" s="65">
        <f t="shared" si="267"/>
        <v>7.7499999999999999E-2</v>
      </c>
      <c r="AR274" s="7">
        <f t="shared" si="290"/>
        <v>368037.81506098289</v>
      </c>
      <c r="AS274" s="7">
        <f t="shared" si="291"/>
        <v>1027603.4476881006</v>
      </c>
      <c r="AT274" s="7">
        <f t="shared" si="268"/>
        <v>356162.18493901758</v>
      </c>
      <c r="AU274" s="7">
        <f t="shared" si="254"/>
        <v>1395641.2627490836</v>
      </c>
      <c r="AW274">
        <v>269</v>
      </c>
      <c r="AX274" s="160">
        <v>53022</v>
      </c>
      <c r="AY274" s="7">
        <f t="shared" si="292"/>
        <v>353477.29123461386</v>
      </c>
      <c r="AZ274" s="7">
        <f t="shared" si="293"/>
        <v>5063.7114709392154</v>
      </c>
      <c r="BA274" s="7">
        <f t="shared" si="294"/>
        <v>2854.4784007228791</v>
      </c>
      <c r="BB274" s="65">
        <f t="shared" si="269"/>
        <v>9.6905067618443641E-2</v>
      </c>
      <c r="BC274" s="7">
        <f t="shared" si="270"/>
        <v>2209.2330702163363</v>
      </c>
      <c r="BD274" s="65">
        <f t="shared" si="271"/>
        <v>7.4999999999999983E-2</v>
      </c>
      <c r="BE274" s="7">
        <f t="shared" si="295"/>
        <v>373577.18716610951</v>
      </c>
      <c r="BF274" s="7">
        <f t="shared" si="296"/>
        <v>988561.19851653941</v>
      </c>
      <c r="BG274" s="7">
        <f t="shared" si="272"/>
        <v>350622.81283389096</v>
      </c>
      <c r="BH274" s="7">
        <f t="shared" si="255"/>
        <v>1362138.385682649</v>
      </c>
      <c r="BJ274">
        <v>269</v>
      </c>
      <c r="BK274" s="160">
        <v>53022</v>
      </c>
      <c r="BL274" s="7">
        <f t="shared" si="297"/>
        <v>347890.60362239712</v>
      </c>
      <c r="BM274" s="7">
        <f t="shared" si="298"/>
        <v>4940.32062016694</v>
      </c>
      <c r="BN274" s="7">
        <f t="shared" si="299"/>
        <v>2838.4815566149573</v>
      </c>
      <c r="BO274" s="65">
        <f t="shared" si="273"/>
        <v>9.7909452927766871E-2</v>
      </c>
      <c r="BP274" s="7">
        <f t="shared" si="274"/>
        <v>2101.8390635519827</v>
      </c>
      <c r="BQ274" s="65">
        <f t="shared" si="275"/>
        <v>7.2500000000000009E-2</v>
      </c>
      <c r="BR274" s="7">
        <f t="shared" si="300"/>
        <v>379147.87793421792</v>
      </c>
      <c r="BS274" s="7">
        <f t="shared" si="301"/>
        <v>949798.36889068829</v>
      </c>
      <c r="BT274" s="7">
        <f t="shared" si="276"/>
        <v>345052.12206578214</v>
      </c>
      <c r="BU274" s="7">
        <f t="shared" si="256"/>
        <v>1328946.2468249062</v>
      </c>
      <c r="BW274">
        <v>269</v>
      </c>
      <c r="BX274" s="160">
        <v>53022</v>
      </c>
      <c r="BY274" s="7">
        <f t="shared" si="302"/>
        <v>342274.03629255784</v>
      </c>
      <c r="BZ274" s="7">
        <f t="shared" si="303"/>
        <v>4818.1206700876401</v>
      </c>
      <c r="CA274" s="7">
        <f t="shared" si="304"/>
        <v>2821.5221250477193</v>
      </c>
      <c r="CB274" s="65">
        <f t="shared" si="277"/>
        <v>9.8921512912046788E-2</v>
      </c>
      <c r="CC274" s="7">
        <f t="shared" si="278"/>
        <v>1996.5985450399207</v>
      </c>
      <c r="CD274" s="65">
        <f t="shared" si="305"/>
        <v>7.0000000000000007E-2</v>
      </c>
      <c r="CE274" s="7">
        <f t="shared" si="306"/>
        <v>384747.48583249055</v>
      </c>
      <c r="CF274" s="7">
        <f t="shared" si="307"/>
        <v>911326.97442108393</v>
      </c>
      <c r="CG274" s="7">
        <f t="shared" si="279"/>
        <v>339452.51416751009</v>
      </c>
      <c r="CH274" s="7">
        <f t="shared" si="257"/>
        <v>1296074.4602535744</v>
      </c>
    </row>
    <row r="275" spans="10:86" x14ac:dyDescent="0.3">
      <c r="J275">
        <v>270</v>
      </c>
      <c r="K275" s="160">
        <v>53053</v>
      </c>
      <c r="L275" s="7">
        <f t="shared" si="280"/>
        <v>367137.87729009776</v>
      </c>
      <c r="M275" s="7">
        <f t="shared" si="258"/>
        <v>5440.6727465368012</v>
      </c>
      <c r="N275" s="7">
        <f t="shared" si="248"/>
        <v>2916.5998401673792</v>
      </c>
      <c r="O275" s="65">
        <f t="shared" si="259"/>
        <v>9.5329848122299776E-2</v>
      </c>
      <c r="P275" s="7">
        <f t="shared" si="249"/>
        <v>2524.0729063694221</v>
      </c>
      <c r="Q275" s="65">
        <f t="shared" si="250"/>
        <v>8.2500000000000004E-2</v>
      </c>
      <c r="R275" s="7">
        <f t="shared" si="260"/>
        <v>359978.72255006951</v>
      </c>
      <c r="S275" s="7">
        <f t="shared" si="281"/>
        <v>1109002.9190148672</v>
      </c>
      <c r="T275" s="7">
        <f t="shared" si="251"/>
        <v>364221.27744993038</v>
      </c>
      <c r="U275" s="7">
        <f t="shared" si="252"/>
        <v>1468981.6415649366</v>
      </c>
      <c r="W275">
        <v>270</v>
      </c>
      <c r="X275" s="160">
        <v>53053</v>
      </c>
      <c r="Y275" s="7">
        <f t="shared" si="282"/>
        <v>361667.93859777023</v>
      </c>
      <c r="Z275" s="7">
        <f t="shared" si="283"/>
        <v>5313.9230440344518</v>
      </c>
      <c r="AA275" s="7">
        <f t="shared" si="284"/>
        <v>2902.8034533826499</v>
      </c>
      <c r="AB275" s="65">
        <f t="shared" si="261"/>
        <v>9.6313877242328927E-2</v>
      </c>
      <c r="AC275" s="7">
        <f t="shared" si="262"/>
        <v>2411.1195906518019</v>
      </c>
      <c r="AD275" s="65">
        <f t="shared" si="263"/>
        <v>8.0000000000000016E-2</v>
      </c>
      <c r="AE275" s="7">
        <f t="shared" si="285"/>
        <v>365434.86485561199</v>
      </c>
      <c r="AF275" s="7">
        <f t="shared" si="286"/>
        <v>1069324.3570336907</v>
      </c>
      <c r="AG275" s="7">
        <f t="shared" si="264"/>
        <v>358765.1351443876</v>
      </c>
      <c r="AH275" s="7">
        <f t="shared" si="253"/>
        <v>1434759.2218893026</v>
      </c>
      <c r="AJ275">
        <v>270</v>
      </c>
      <c r="AK275" s="160">
        <v>53053</v>
      </c>
      <c r="AL275" s="7">
        <f t="shared" si="287"/>
        <v>356162.18493901758</v>
      </c>
      <c r="AM275" s="7">
        <f t="shared" si="288"/>
        <v>5188.2574823386012</v>
      </c>
      <c r="AN275" s="7">
        <f t="shared" si="289"/>
        <v>2888.0433712741128</v>
      </c>
      <c r="AO275" s="65">
        <f t="shared" si="265"/>
        <v>9.7305446565651765E-2</v>
      </c>
      <c r="AP275" s="7">
        <f t="shared" si="266"/>
        <v>2300.2141110644884</v>
      </c>
      <c r="AQ275" s="65">
        <f t="shared" si="267"/>
        <v>7.7499999999999999E-2</v>
      </c>
      <c r="AR275" s="7">
        <f t="shared" si="290"/>
        <v>370925.85843225702</v>
      </c>
      <c r="AS275" s="7">
        <f t="shared" si="291"/>
        <v>1029903.6617991651</v>
      </c>
      <c r="AT275" s="7">
        <f t="shared" si="268"/>
        <v>353274.14156774344</v>
      </c>
      <c r="AU275" s="7">
        <f t="shared" si="254"/>
        <v>1400829.520231422</v>
      </c>
      <c r="AW275">
        <v>270</v>
      </c>
      <c r="AX275" s="160">
        <v>53053</v>
      </c>
      <c r="AY275" s="7">
        <f t="shared" si="292"/>
        <v>350622.81283389096</v>
      </c>
      <c r="AZ275" s="7">
        <f t="shared" si="293"/>
        <v>5063.7114709392154</v>
      </c>
      <c r="BA275" s="7">
        <f t="shared" si="294"/>
        <v>2872.318890727397</v>
      </c>
      <c r="BB275" s="65">
        <f t="shared" si="269"/>
        <v>9.8304575250378931E-2</v>
      </c>
      <c r="BC275" s="7">
        <f t="shared" si="270"/>
        <v>2191.3925802118183</v>
      </c>
      <c r="BD275" s="65">
        <f t="shared" si="271"/>
        <v>7.4999999999999997E-2</v>
      </c>
      <c r="BE275" s="7">
        <f t="shared" si="295"/>
        <v>376449.50605683692</v>
      </c>
      <c r="BF275" s="7">
        <f t="shared" si="296"/>
        <v>990752.59109675128</v>
      </c>
      <c r="BG275" s="7">
        <f t="shared" si="272"/>
        <v>347750.49394316354</v>
      </c>
      <c r="BH275" s="7">
        <f t="shared" si="255"/>
        <v>1367202.0971535882</v>
      </c>
      <c r="BJ275">
        <v>270</v>
      </c>
      <c r="BK275" s="160">
        <v>53053</v>
      </c>
      <c r="BL275" s="7">
        <f t="shared" si="297"/>
        <v>345052.12206578214</v>
      </c>
      <c r="BM275" s="7">
        <f t="shared" si="298"/>
        <v>4940.32062016694</v>
      </c>
      <c r="BN275" s="7">
        <f t="shared" si="299"/>
        <v>2855.6307160195061</v>
      </c>
      <c r="BO275" s="65">
        <f t="shared" si="273"/>
        <v>9.931128197988931E-2</v>
      </c>
      <c r="BP275" s="7">
        <f t="shared" si="274"/>
        <v>2084.6899041474339</v>
      </c>
      <c r="BQ275" s="65">
        <f t="shared" si="275"/>
        <v>7.2500000000000009E-2</v>
      </c>
      <c r="BR275" s="7">
        <f t="shared" si="300"/>
        <v>382003.5086502374</v>
      </c>
      <c r="BS275" s="7">
        <f t="shared" si="301"/>
        <v>951883.0587948357</v>
      </c>
      <c r="BT275" s="7">
        <f t="shared" si="276"/>
        <v>342196.49134976265</v>
      </c>
      <c r="BU275" s="7">
        <f t="shared" si="256"/>
        <v>1333886.567445073</v>
      </c>
      <c r="BW275">
        <v>270</v>
      </c>
      <c r="BX275" s="160">
        <v>53053</v>
      </c>
      <c r="BY275" s="7">
        <f t="shared" si="302"/>
        <v>339452.51416751009</v>
      </c>
      <c r="BZ275" s="7">
        <f t="shared" si="303"/>
        <v>4818.1206700876401</v>
      </c>
      <c r="CA275" s="7">
        <f t="shared" si="304"/>
        <v>2837.9810041104975</v>
      </c>
      <c r="CB275" s="65">
        <f t="shared" si="277"/>
        <v>0.10032558495801984</v>
      </c>
      <c r="CC275" s="7">
        <f t="shared" si="278"/>
        <v>1980.1396659771424</v>
      </c>
      <c r="CD275" s="65">
        <f t="shared" si="305"/>
        <v>7.0000000000000007E-2</v>
      </c>
      <c r="CE275" s="7">
        <f t="shared" si="306"/>
        <v>387585.46683660103</v>
      </c>
      <c r="CF275" s="7">
        <f t="shared" si="307"/>
        <v>913307.11408706103</v>
      </c>
      <c r="CG275" s="7">
        <f t="shared" si="279"/>
        <v>336614.53316339961</v>
      </c>
      <c r="CH275" s="7">
        <f t="shared" si="257"/>
        <v>1300892.5809236621</v>
      </c>
    </row>
    <row r="276" spans="10:86" x14ac:dyDescent="0.3">
      <c r="J276">
        <v>271</v>
      </c>
      <c r="K276" s="160">
        <v>53083</v>
      </c>
      <c r="L276" s="7">
        <f t="shared" si="280"/>
        <v>364221.27744993038</v>
      </c>
      <c r="M276" s="7">
        <f t="shared" si="258"/>
        <v>5440.6727465368012</v>
      </c>
      <c r="N276" s="7">
        <f t="shared" si="248"/>
        <v>2936.65146406853</v>
      </c>
      <c r="O276" s="65">
        <f t="shared" si="259"/>
        <v>9.6753868460270814E-2</v>
      </c>
      <c r="P276" s="7">
        <f t="shared" si="249"/>
        <v>2504.0212824682712</v>
      </c>
      <c r="Q276" s="65">
        <f t="shared" si="250"/>
        <v>8.2500000000000004E-2</v>
      </c>
      <c r="R276" s="7">
        <f t="shared" si="260"/>
        <v>362915.37401413801</v>
      </c>
      <c r="S276" s="7">
        <f t="shared" si="281"/>
        <v>1111506.9402973354</v>
      </c>
      <c r="T276" s="7">
        <f t="shared" si="251"/>
        <v>361284.62598586187</v>
      </c>
      <c r="U276" s="7">
        <f t="shared" si="252"/>
        <v>1474422.3143114734</v>
      </c>
      <c r="W276">
        <v>271</v>
      </c>
      <c r="X276" s="160">
        <v>53083</v>
      </c>
      <c r="Y276" s="7">
        <f t="shared" si="282"/>
        <v>358765.1351443876</v>
      </c>
      <c r="Z276" s="7">
        <f t="shared" si="283"/>
        <v>5313.9230440344518</v>
      </c>
      <c r="AA276" s="7">
        <f t="shared" si="284"/>
        <v>2922.1554764052007</v>
      </c>
      <c r="AB276" s="65">
        <f t="shared" si="261"/>
        <v>9.7740449898371259E-2</v>
      </c>
      <c r="AC276" s="7">
        <f t="shared" si="262"/>
        <v>2391.7675676292511</v>
      </c>
      <c r="AD276" s="65">
        <f t="shared" si="263"/>
        <v>8.0000000000000016E-2</v>
      </c>
      <c r="AE276" s="7">
        <f t="shared" si="285"/>
        <v>368357.02033201721</v>
      </c>
      <c r="AF276" s="7">
        <f t="shared" si="286"/>
        <v>1071716.1246013199</v>
      </c>
      <c r="AG276" s="7">
        <f t="shared" si="264"/>
        <v>355842.97966798238</v>
      </c>
      <c r="AH276" s="7">
        <f t="shared" si="253"/>
        <v>1440073.1449333371</v>
      </c>
      <c r="AJ276">
        <v>271</v>
      </c>
      <c r="AK276" s="160">
        <v>53083</v>
      </c>
      <c r="AL276" s="7">
        <f t="shared" si="287"/>
        <v>353274.14156774344</v>
      </c>
      <c r="AM276" s="7">
        <f t="shared" si="288"/>
        <v>5188.2574823386012</v>
      </c>
      <c r="AN276" s="7">
        <f t="shared" si="289"/>
        <v>2906.695318046925</v>
      </c>
      <c r="AO276" s="65">
        <f t="shared" si="265"/>
        <v>9.8734494581949148E-2</v>
      </c>
      <c r="AP276" s="7">
        <f t="shared" si="266"/>
        <v>2281.5621642916763</v>
      </c>
      <c r="AQ276" s="65">
        <f t="shared" si="267"/>
        <v>7.7499999999999999E-2</v>
      </c>
      <c r="AR276" s="7">
        <f t="shared" si="290"/>
        <v>373832.55375030392</v>
      </c>
      <c r="AS276" s="7">
        <f t="shared" si="291"/>
        <v>1032185.2239634567</v>
      </c>
      <c r="AT276" s="7">
        <f t="shared" si="268"/>
        <v>350367.44624969654</v>
      </c>
      <c r="AU276" s="7">
        <f t="shared" si="254"/>
        <v>1406017.7777137607</v>
      </c>
      <c r="AW276">
        <v>271</v>
      </c>
      <c r="AX276" s="160">
        <v>53083</v>
      </c>
      <c r="AY276" s="7">
        <f t="shared" si="292"/>
        <v>347750.49394316354</v>
      </c>
      <c r="AZ276" s="7">
        <f t="shared" si="293"/>
        <v>5063.7114709392154</v>
      </c>
      <c r="BA276" s="7">
        <f t="shared" si="294"/>
        <v>2890.2708837944433</v>
      </c>
      <c r="BB276" s="65">
        <f t="shared" si="269"/>
        <v>9.9736021111739848E-2</v>
      </c>
      <c r="BC276" s="7">
        <f t="shared" si="270"/>
        <v>2173.4405871447721</v>
      </c>
      <c r="BD276" s="65">
        <f t="shared" si="271"/>
        <v>7.4999999999999997E-2</v>
      </c>
      <c r="BE276" s="7">
        <f t="shared" si="295"/>
        <v>379339.77694063139</v>
      </c>
      <c r="BF276" s="7">
        <f t="shared" si="296"/>
        <v>992926.03168389609</v>
      </c>
      <c r="BG276" s="7">
        <f t="shared" si="272"/>
        <v>344860.22305936908</v>
      </c>
      <c r="BH276" s="7">
        <f t="shared" si="255"/>
        <v>1372265.8086245274</v>
      </c>
      <c r="BJ276">
        <v>271</v>
      </c>
      <c r="BK276" s="160">
        <v>53083</v>
      </c>
      <c r="BL276" s="7">
        <f t="shared" si="297"/>
        <v>342196.49134976265</v>
      </c>
      <c r="BM276" s="7">
        <f t="shared" si="298"/>
        <v>4940.32062016694</v>
      </c>
      <c r="BN276" s="7">
        <f t="shared" si="299"/>
        <v>2872.8834849287905</v>
      </c>
      <c r="BO276" s="65">
        <f t="shared" si="273"/>
        <v>0.10074504762793909</v>
      </c>
      <c r="BP276" s="7">
        <f t="shared" si="274"/>
        <v>2067.4371352381495</v>
      </c>
      <c r="BQ276" s="65">
        <f t="shared" si="275"/>
        <v>7.2500000000000009E-2</v>
      </c>
      <c r="BR276" s="7">
        <f t="shared" si="300"/>
        <v>384876.39213516621</v>
      </c>
      <c r="BS276" s="7">
        <f t="shared" si="301"/>
        <v>953950.4959300739</v>
      </c>
      <c r="BT276" s="7">
        <f t="shared" si="276"/>
        <v>339323.60786483384</v>
      </c>
      <c r="BU276" s="7">
        <f t="shared" si="256"/>
        <v>1338826.8880652401</v>
      </c>
      <c r="BW276">
        <v>271</v>
      </c>
      <c r="BX276" s="160">
        <v>53083</v>
      </c>
      <c r="BY276" s="7">
        <f t="shared" si="302"/>
        <v>336614.53316339961</v>
      </c>
      <c r="BZ276" s="7">
        <f t="shared" si="303"/>
        <v>4818.1206700876401</v>
      </c>
      <c r="CA276" s="7">
        <f t="shared" si="304"/>
        <v>2854.5358933011421</v>
      </c>
      <c r="CB276" s="65">
        <f t="shared" si="277"/>
        <v>0.10176159180562147</v>
      </c>
      <c r="CC276" s="7">
        <f t="shared" si="278"/>
        <v>1963.5847767864977</v>
      </c>
      <c r="CD276" s="65">
        <f t="shared" si="305"/>
        <v>7.0000000000000007E-2</v>
      </c>
      <c r="CE276" s="7">
        <f t="shared" si="306"/>
        <v>390440.00272990216</v>
      </c>
      <c r="CF276" s="7">
        <f t="shared" si="307"/>
        <v>915270.69886384753</v>
      </c>
      <c r="CG276" s="7">
        <f t="shared" si="279"/>
        <v>333759.99727009848</v>
      </c>
      <c r="CH276" s="7">
        <f t="shared" si="257"/>
        <v>1305710.7015937497</v>
      </c>
    </row>
    <row r="277" spans="10:86" x14ac:dyDescent="0.3">
      <c r="J277">
        <v>272</v>
      </c>
      <c r="K277" s="160">
        <v>53114</v>
      </c>
      <c r="L277" s="7">
        <f t="shared" si="280"/>
        <v>361284.62598586187</v>
      </c>
      <c r="M277" s="7">
        <f t="shared" si="258"/>
        <v>5440.6727465368012</v>
      </c>
      <c r="N277" s="7">
        <f t="shared" si="248"/>
        <v>2956.8409428840009</v>
      </c>
      <c r="O277" s="65">
        <f t="shared" si="259"/>
        <v>9.8210908415451159E-2</v>
      </c>
      <c r="P277" s="7">
        <f t="shared" si="249"/>
        <v>2483.8318036528003</v>
      </c>
      <c r="Q277" s="65">
        <f t="shared" si="250"/>
        <v>8.2500000000000004E-2</v>
      </c>
      <c r="R277" s="7">
        <f t="shared" si="260"/>
        <v>365872.21495702199</v>
      </c>
      <c r="S277" s="7">
        <f t="shared" si="281"/>
        <v>1113990.7721009881</v>
      </c>
      <c r="T277" s="7">
        <f t="shared" si="251"/>
        <v>358327.78504297789</v>
      </c>
      <c r="U277" s="7">
        <f t="shared" si="252"/>
        <v>1479862.98705801</v>
      </c>
      <c r="W277">
        <v>272</v>
      </c>
      <c r="X277" s="160">
        <v>53114</v>
      </c>
      <c r="Y277" s="7">
        <f t="shared" si="282"/>
        <v>355842.97966798238</v>
      </c>
      <c r="Z277" s="7">
        <f t="shared" si="283"/>
        <v>5313.9230440344518</v>
      </c>
      <c r="AA277" s="7">
        <f t="shared" si="284"/>
        <v>2941.6365129145693</v>
      </c>
      <c r="AB277" s="65">
        <f t="shared" si="261"/>
        <v>9.920004095039614E-2</v>
      </c>
      <c r="AC277" s="7">
        <f t="shared" si="262"/>
        <v>2372.2865311198825</v>
      </c>
      <c r="AD277" s="65">
        <f t="shared" si="263"/>
        <v>7.9999999999999988E-2</v>
      </c>
      <c r="AE277" s="7">
        <f t="shared" si="285"/>
        <v>371298.65684493177</v>
      </c>
      <c r="AF277" s="7">
        <f t="shared" si="286"/>
        <v>1074088.4111324397</v>
      </c>
      <c r="AG277" s="7">
        <f t="shared" si="264"/>
        <v>352901.34315506782</v>
      </c>
      <c r="AH277" s="7">
        <f t="shared" si="253"/>
        <v>1445387.0679773716</v>
      </c>
      <c r="AJ277">
        <v>272</v>
      </c>
      <c r="AK277" s="160">
        <v>53114</v>
      </c>
      <c r="AL277" s="7">
        <f t="shared" si="287"/>
        <v>350367.44624969654</v>
      </c>
      <c r="AM277" s="7">
        <f t="shared" si="288"/>
        <v>5188.2574823386012</v>
      </c>
      <c r="AN277" s="7">
        <f t="shared" si="289"/>
        <v>2925.4677253093109</v>
      </c>
      <c r="AO277" s="65">
        <f t="shared" si="265"/>
        <v>0.10019655958188819</v>
      </c>
      <c r="AP277" s="7">
        <f t="shared" si="266"/>
        <v>2262.7897570292903</v>
      </c>
      <c r="AQ277" s="65">
        <f t="shared" si="267"/>
        <v>7.7499999999999999E-2</v>
      </c>
      <c r="AR277" s="7">
        <f t="shared" si="290"/>
        <v>376758.02147561323</v>
      </c>
      <c r="AS277" s="7">
        <f t="shared" si="291"/>
        <v>1034448.013720486</v>
      </c>
      <c r="AT277" s="7">
        <f t="shared" si="268"/>
        <v>347441.97852438723</v>
      </c>
      <c r="AU277" s="7">
        <f t="shared" si="254"/>
        <v>1411206.0351960992</v>
      </c>
      <c r="AW277">
        <v>272</v>
      </c>
      <c r="AX277" s="160">
        <v>53114</v>
      </c>
      <c r="AY277" s="7">
        <f t="shared" si="292"/>
        <v>344860.22305936908</v>
      </c>
      <c r="AZ277" s="7">
        <f t="shared" si="293"/>
        <v>5063.7114709392154</v>
      </c>
      <c r="BA277" s="7">
        <f t="shared" si="294"/>
        <v>2908.335076818159</v>
      </c>
      <c r="BB277" s="65">
        <f t="shared" si="269"/>
        <v>0.10120048236415402</v>
      </c>
      <c r="BC277" s="7">
        <f t="shared" si="270"/>
        <v>2155.3763941210564</v>
      </c>
      <c r="BD277" s="65">
        <f t="shared" si="271"/>
        <v>7.4999999999999983E-2</v>
      </c>
      <c r="BE277" s="7">
        <f t="shared" si="295"/>
        <v>382248.11201744957</v>
      </c>
      <c r="BF277" s="7">
        <f t="shared" si="296"/>
        <v>995081.40807801718</v>
      </c>
      <c r="BG277" s="7">
        <f t="shared" si="272"/>
        <v>341951.88798255089</v>
      </c>
      <c r="BH277" s="7">
        <f t="shared" si="255"/>
        <v>1377329.5200954666</v>
      </c>
      <c r="BJ277">
        <v>272</v>
      </c>
      <c r="BK277" s="160">
        <v>53114</v>
      </c>
      <c r="BL277" s="7">
        <f t="shared" si="297"/>
        <v>339323.60786483384</v>
      </c>
      <c r="BM277" s="7">
        <f t="shared" si="298"/>
        <v>4940.32062016694</v>
      </c>
      <c r="BN277" s="7">
        <f t="shared" si="299"/>
        <v>2890.2404893169023</v>
      </c>
      <c r="BO277" s="65">
        <f t="shared" si="273"/>
        <v>0.10221182690483005</v>
      </c>
      <c r="BP277" s="7">
        <f t="shared" si="274"/>
        <v>2050.0801308500377</v>
      </c>
      <c r="BQ277" s="65">
        <f t="shared" si="275"/>
        <v>7.2499999999999995E-2</v>
      </c>
      <c r="BR277" s="7">
        <f t="shared" si="300"/>
        <v>387766.63262448314</v>
      </c>
      <c r="BS277" s="7">
        <f t="shared" si="301"/>
        <v>956000.57606092398</v>
      </c>
      <c r="BT277" s="7">
        <f t="shared" si="276"/>
        <v>336433.36737551691</v>
      </c>
      <c r="BU277" s="7">
        <f t="shared" si="256"/>
        <v>1343767.2086854072</v>
      </c>
      <c r="BW277">
        <v>272</v>
      </c>
      <c r="BX277" s="160">
        <v>53114</v>
      </c>
      <c r="BY277" s="7">
        <f t="shared" si="302"/>
        <v>333759.99727009848</v>
      </c>
      <c r="BZ277" s="7">
        <f t="shared" si="303"/>
        <v>4818.1206700876401</v>
      </c>
      <c r="CA277" s="7">
        <f t="shared" si="304"/>
        <v>2871.1873526787322</v>
      </c>
      <c r="CB277" s="65">
        <f t="shared" si="277"/>
        <v>0.10323061036060099</v>
      </c>
      <c r="CC277" s="7">
        <f t="shared" si="278"/>
        <v>1946.9333174089079</v>
      </c>
      <c r="CD277" s="65">
        <f t="shared" si="305"/>
        <v>7.0000000000000007E-2</v>
      </c>
      <c r="CE277" s="7">
        <f t="shared" si="306"/>
        <v>393311.1900825809</v>
      </c>
      <c r="CF277" s="7">
        <f t="shared" si="307"/>
        <v>917217.63218125643</v>
      </c>
      <c r="CG277" s="7">
        <f t="shared" si="279"/>
        <v>330888.80991741974</v>
      </c>
      <c r="CH277" s="7">
        <f t="shared" si="257"/>
        <v>1310528.8222638373</v>
      </c>
    </row>
    <row r="278" spans="10:86" x14ac:dyDescent="0.3">
      <c r="J278">
        <v>273</v>
      </c>
      <c r="K278" s="160">
        <v>53144</v>
      </c>
      <c r="L278" s="7">
        <f t="shared" si="280"/>
        <v>358327.78504297789</v>
      </c>
      <c r="M278" s="7">
        <f t="shared" si="258"/>
        <v>5440.6727465368012</v>
      </c>
      <c r="N278" s="7">
        <f t="shared" si="248"/>
        <v>2977.1692243663283</v>
      </c>
      <c r="O278" s="65">
        <f t="shared" si="259"/>
        <v>9.9702094516926604E-2</v>
      </c>
      <c r="P278" s="7">
        <f t="shared" si="249"/>
        <v>2463.5035221704729</v>
      </c>
      <c r="Q278" s="65">
        <f t="shared" si="250"/>
        <v>8.2500000000000004E-2</v>
      </c>
      <c r="R278" s="7">
        <f t="shared" si="260"/>
        <v>368849.3841813883</v>
      </c>
      <c r="S278" s="7">
        <f t="shared" si="281"/>
        <v>1116454.2756231586</v>
      </c>
      <c r="T278" s="7">
        <f t="shared" si="251"/>
        <v>355350.61581861158</v>
      </c>
      <c r="U278" s="7">
        <f t="shared" si="252"/>
        <v>1485303.6598045467</v>
      </c>
      <c r="W278">
        <v>273</v>
      </c>
      <c r="X278" s="160">
        <v>53144</v>
      </c>
      <c r="Y278" s="7">
        <f t="shared" si="282"/>
        <v>352901.34315506782</v>
      </c>
      <c r="Z278" s="7">
        <f t="shared" si="283"/>
        <v>5313.9230440344518</v>
      </c>
      <c r="AA278" s="7">
        <f t="shared" si="284"/>
        <v>2961.247423000666</v>
      </c>
      <c r="AB278" s="65">
        <f t="shared" si="261"/>
        <v>0.10069377678847094</v>
      </c>
      <c r="AC278" s="7">
        <f t="shared" si="262"/>
        <v>2352.6756210337858</v>
      </c>
      <c r="AD278" s="65">
        <f t="shared" si="263"/>
        <v>0.08</v>
      </c>
      <c r="AE278" s="7">
        <f t="shared" si="285"/>
        <v>374259.90426793246</v>
      </c>
      <c r="AF278" s="7">
        <f t="shared" si="286"/>
        <v>1076441.0867534736</v>
      </c>
      <c r="AG278" s="7">
        <f t="shared" si="264"/>
        <v>349940.09573206713</v>
      </c>
      <c r="AH278" s="7">
        <f t="shared" si="253"/>
        <v>1450700.9910214061</v>
      </c>
      <c r="AJ278">
        <v>273</v>
      </c>
      <c r="AK278" s="160">
        <v>53144</v>
      </c>
      <c r="AL278" s="7">
        <f t="shared" si="287"/>
        <v>347441.97852438723</v>
      </c>
      <c r="AM278" s="7">
        <f t="shared" si="288"/>
        <v>5188.2574823386012</v>
      </c>
      <c r="AN278" s="7">
        <f t="shared" si="289"/>
        <v>2944.361371035267</v>
      </c>
      <c r="AO278" s="65">
        <f t="shared" si="265"/>
        <v>0.10169276781833429</v>
      </c>
      <c r="AP278" s="7">
        <f t="shared" si="266"/>
        <v>2243.8961113033342</v>
      </c>
      <c r="AQ278" s="65">
        <f t="shared" si="267"/>
        <v>7.7499999999999999E-2</v>
      </c>
      <c r="AR278" s="7">
        <f t="shared" si="290"/>
        <v>379702.38284664851</v>
      </c>
      <c r="AS278" s="7">
        <f t="shared" si="291"/>
        <v>1036691.9098317893</v>
      </c>
      <c r="AT278" s="7">
        <f t="shared" si="268"/>
        <v>344497.61715335195</v>
      </c>
      <c r="AU278" s="7">
        <f t="shared" si="254"/>
        <v>1416394.2926784379</v>
      </c>
      <c r="AW278">
        <v>273</v>
      </c>
      <c r="AX278" s="160">
        <v>53144</v>
      </c>
      <c r="AY278" s="7">
        <f t="shared" si="292"/>
        <v>341951.88798255089</v>
      </c>
      <c r="AZ278" s="7">
        <f t="shared" si="293"/>
        <v>5063.7114709392154</v>
      </c>
      <c r="BA278" s="7">
        <f t="shared" si="294"/>
        <v>2926.5121710482726</v>
      </c>
      <c r="BB278" s="65">
        <f t="shared" si="269"/>
        <v>0.10269908512501408</v>
      </c>
      <c r="BC278" s="7">
        <f t="shared" si="270"/>
        <v>2137.1992998909427</v>
      </c>
      <c r="BD278" s="65">
        <f t="shared" si="271"/>
        <v>7.4999999999999983E-2</v>
      </c>
      <c r="BE278" s="7">
        <f t="shared" si="295"/>
        <v>385174.62418849784</v>
      </c>
      <c r="BF278" s="7">
        <f t="shared" si="296"/>
        <v>997218.60737790808</v>
      </c>
      <c r="BG278" s="7">
        <f t="shared" si="272"/>
        <v>339025.37581150263</v>
      </c>
      <c r="BH278" s="7">
        <f t="shared" si="255"/>
        <v>1382393.2315664059</v>
      </c>
      <c r="BJ278">
        <v>273</v>
      </c>
      <c r="BK278" s="160">
        <v>53144</v>
      </c>
      <c r="BL278" s="7">
        <f t="shared" si="297"/>
        <v>336433.36737551691</v>
      </c>
      <c r="BM278" s="7">
        <f t="shared" si="298"/>
        <v>4940.32062016694</v>
      </c>
      <c r="BN278" s="7">
        <f t="shared" si="299"/>
        <v>2907.7023589398586</v>
      </c>
      <c r="BO278" s="65">
        <f t="shared" si="273"/>
        <v>0.10371274579412457</v>
      </c>
      <c r="BP278" s="7">
        <f t="shared" si="274"/>
        <v>2032.6182612270813</v>
      </c>
      <c r="BQ278" s="65">
        <f t="shared" si="275"/>
        <v>7.2499999999999995E-2</v>
      </c>
      <c r="BR278" s="7">
        <f t="shared" si="300"/>
        <v>390674.334983423</v>
      </c>
      <c r="BS278" s="7">
        <f t="shared" si="301"/>
        <v>958033.19432215102</v>
      </c>
      <c r="BT278" s="7">
        <f t="shared" si="276"/>
        <v>333525.66501657706</v>
      </c>
      <c r="BU278" s="7">
        <f t="shared" si="256"/>
        <v>1348707.529305574</v>
      </c>
      <c r="BW278">
        <v>273</v>
      </c>
      <c r="BX278" s="160">
        <v>53144</v>
      </c>
      <c r="BY278" s="7">
        <f t="shared" si="302"/>
        <v>330888.80991741974</v>
      </c>
      <c r="BZ278" s="7">
        <f t="shared" si="303"/>
        <v>4818.1206700876401</v>
      </c>
      <c r="CA278" s="7">
        <f t="shared" si="304"/>
        <v>2887.9359455693584</v>
      </c>
      <c r="CB278" s="65">
        <f t="shared" si="277"/>
        <v>0.10473376647424627</v>
      </c>
      <c r="CC278" s="7">
        <f t="shared" si="278"/>
        <v>1930.1847245182819</v>
      </c>
      <c r="CD278" s="65">
        <f t="shared" si="305"/>
        <v>7.0000000000000007E-2</v>
      </c>
      <c r="CE278" s="7">
        <f t="shared" si="306"/>
        <v>396199.12602815026</v>
      </c>
      <c r="CF278" s="7">
        <f t="shared" si="307"/>
        <v>919147.81690577476</v>
      </c>
      <c r="CG278" s="7">
        <f t="shared" si="279"/>
        <v>328000.87397185038</v>
      </c>
      <c r="CH278" s="7">
        <f t="shared" si="257"/>
        <v>1315346.942933925</v>
      </c>
    </row>
    <row r="279" spans="10:86" x14ac:dyDescent="0.3">
      <c r="J279">
        <v>274</v>
      </c>
      <c r="K279" s="160">
        <v>53175</v>
      </c>
      <c r="L279" s="7">
        <f t="shared" si="280"/>
        <v>355350.61581861158</v>
      </c>
      <c r="M279" s="7">
        <f t="shared" si="258"/>
        <v>5440.6727465368012</v>
      </c>
      <c r="N279" s="7">
        <f t="shared" si="248"/>
        <v>2997.6372627838468</v>
      </c>
      <c r="O279" s="65">
        <f t="shared" si="259"/>
        <v>0.1012286050793503</v>
      </c>
      <c r="P279" s="7">
        <f t="shared" si="249"/>
        <v>2443.0354837529544</v>
      </c>
      <c r="Q279" s="65">
        <f t="shared" si="250"/>
        <v>8.249999999999999E-2</v>
      </c>
      <c r="R279" s="7">
        <f t="shared" si="260"/>
        <v>371847.02144417213</v>
      </c>
      <c r="S279" s="7">
        <f t="shared" si="281"/>
        <v>1118897.3111069114</v>
      </c>
      <c r="T279" s="7">
        <f t="shared" si="251"/>
        <v>352352.97855582775</v>
      </c>
      <c r="U279" s="7">
        <f t="shared" si="252"/>
        <v>1490744.3325510835</v>
      </c>
      <c r="W279">
        <v>274</v>
      </c>
      <c r="X279" s="160">
        <v>53175</v>
      </c>
      <c r="Y279" s="7">
        <f t="shared" si="282"/>
        <v>349940.09573206713</v>
      </c>
      <c r="Z279" s="7">
        <f t="shared" si="283"/>
        <v>5313.9230440344518</v>
      </c>
      <c r="AA279" s="7">
        <f t="shared" si="284"/>
        <v>2980.9890724873376</v>
      </c>
      <c r="AB279" s="65">
        <f t="shared" si="261"/>
        <v>0.10222283558279904</v>
      </c>
      <c r="AC279" s="7">
        <f t="shared" si="262"/>
        <v>2332.9339715471142</v>
      </c>
      <c r="AD279" s="65">
        <f t="shared" si="263"/>
        <v>0.08</v>
      </c>
      <c r="AE279" s="7">
        <f t="shared" si="285"/>
        <v>377240.8933404198</v>
      </c>
      <c r="AF279" s="7">
        <f t="shared" si="286"/>
        <v>1078774.0207250207</v>
      </c>
      <c r="AG279" s="7">
        <f t="shared" si="264"/>
        <v>346959.10665957979</v>
      </c>
      <c r="AH279" s="7">
        <f t="shared" si="253"/>
        <v>1456014.9140654404</v>
      </c>
      <c r="AJ279">
        <v>274</v>
      </c>
      <c r="AK279" s="160">
        <v>53175</v>
      </c>
      <c r="AL279" s="7">
        <f t="shared" si="287"/>
        <v>344497.61715335195</v>
      </c>
      <c r="AM279" s="7">
        <f t="shared" si="288"/>
        <v>5188.2574823386012</v>
      </c>
      <c r="AN279" s="7">
        <f t="shared" si="289"/>
        <v>2963.3770382232033</v>
      </c>
      <c r="AO279" s="65">
        <f t="shared" si="265"/>
        <v>0.1032242973188659</v>
      </c>
      <c r="AP279" s="7">
        <f t="shared" si="266"/>
        <v>2224.8804441153979</v>
      </c>
      <c r="AQ279" s="65">
        <f t="shared" si="267"/>
        <v>7.7499999999999999E-2</v>
      </c>
      <c r="AR279" s="7">
        <f t="shared" si="290"/>
        <v>382665.75988487172</v>
      </c>
      <c r="AS279" s="7">
        <f t="shared" si="291"/>
        <v>1038916.7902759047</v>
      </c>
      <c r="AT279" s="7">
        <f t="shared" si="268"/>
        <v>341534.24011512875</v>
      </c>
      <c r="AU279" s="7">
        <f t="shared" si="254"/>
        <v>1421582.5501607764</v>
      </c>
      <c r="AW279">
        <v>274</v>
      </c>
      <c r="AX279" s="160">
        <v>53175</v>
      </c>
      <c r="AY279" s="7">
        <f t="shared" si="292"/>
        <v>339025.37581150263</v>
      </c>
      <c r="AZ279" s="7">
        <f t="shared" si="293"/>
        <v>5063.7114709392154</v>
      </c>
      <c r="BA279" s="7">
        <f t="shared" si="294"/>
        <v>2944.8028721173241</v>
      </c>
      <c r="BB279" s="65">
        <f t="shared" si="269"/>
        <v>0.10423300728101113</v>
      </c>
      <c r="BC279" s="7">
        <f t="shared" si="270"/>
        <v>2118.9085988218912</v>
      </c>
      <c r="BD279" s="65">
        <f t="shared" si="271"/>
        <v>7.4999999999999997E-2</v>
      </c>
      <c r="BE279" s="7">
        <f t="shared" si="295"/>
        <v>388119.42706061515</v>
      </c>
      <c r="BF279" s="7">
        <f t="shared" si="296"/>
        <v>999337.51597672992</v>
      </c>
      <c r="BG279" s="7">
        <f t="shared" si="272"/>
        <v>336080.57293938531</v>
      </c>
      <c r="BH279" s="7">
        <f t="shared" si="255"/>
        <v>1387456.9430373451</v>
      </c>
      <c r="BJ279">
        <v>274</v>
      </c>
      <c r="BK279" s="160">
        <v>53175</v>
      </c>
      <c r="BL279" s="7">
        <f t="shared" si="297"/>
        <v>333525.66501657706</v>
      </c>
      <c r="BM279" s="7">
        <f t="shared" si="298"/>
        <v>4940.32062016694</v>
      </c>
      <c r="BN279" s="7">
        <f t="shared" si="299"/>
        <v>2925.2697273584536</v>
      </c>
      <c r="BO279" s="65">
        <f t="shared" si="273"/>
        <v>0.10524898204327611</v>
      </c>
      <c r="BP279" s="7">
        <f t="shared" si="274"/>
        <v>2015.0508928084864</v>
      </c>
      <c r="BQ279" s="65">
        <f t="shared" si="275"/>
        <v>7.2499999999999995E-2</v>
      </c>
      <c r="BR279" s="7">
        <f t="shared" si="300"/>
        <v>393599.60471078148</v>
      </c>
      <c r="BS279" s="7">
        <f t="shared" si="301"/>
        <v>960048.24521495949</v>
      </c>
      <c r="BT279" s="7">
        <f t="shared" si="276"/>
        <v>330600.39528921858</v>
      </c>
      <c r="BU279" s="7">
        <f t="shared" si="256"/>
        <v>1353647.8499257411</v>
      </c>
      <c r="BW279">
        <v>274</v>
      </c>
      <c r="BX279" s="160">
        <v>53175</v>
      </c>
      <c r="BY279" s="7">
        <f t="shared" si="302"/>
        <v>328000.87397185038</v>
      </c>
      <c r="BZ279" s="7">
        <f t="shared" si="303"/>
        <v>4818.1206700876401</v>
      </c>
      <c r="CA279" s="7">
        <f t="shared" si="304"/>
        <v>2904.7822385851796</v>
      </c>
      <c r="CB279" s="65">
        <f t="shared" si="277"/>
        <v>0.10627223775633501</v>
      </c>
      <c r="CC279" s="7">
        <f t="shared" si="278"/>
        <v>1913.3384315024607</v>
      </c>
      <c r="CD279" s="65">
        <f t="shared" si="305"/>
        <v>7.0000000000000007E-2</v>
      </c>
      <c r="CE279" s="7">
        <f t="shared" si="306"/>
        <v>399103.90826673544</v>
      </c>
      <c r="CF279" s="7">
        <f t="shared" si="307"/>
        <v>921061.15533727722</v>
      </c>
      <c r="CG279" s="7">
        <f t="shared" si="279"/>
        <v>325096.0917332652</v>
      </c>
      <c r="CH279" s="7">
        <f t="shared" si="257"/>
        <v>1320165.0636040126</v>
      </c>
    </row>
    <row r="280" spans="10:86" x14ac:dyDescent="0.3">
      <c r="J280">
        <v>275</v>
      </c>
      <c r="K280" s="160">
        <v>53206</v>
      </c>
      <c r="L280" s="7">
        <f t="shared" si="280"/>
        <v>352352.97855582775</v>
      </c>
      <c r="M280" s="7">
        <f t="shared" si="258"/>
        <v>5440.6727465368012</v>
      </c>
      <c r="N280" s="7">
        <f t="shared" si="248"/>
        <v>3018.2460189654853</v>
      </c>
      <c r="O280" s="65">
        <f t="shared" si="259"/>
        <v>0.10279167321370378</v>
      </c>
      <c r="P280" s="7">
        <f t="shared" si="249"/>
        <v>2422.426727571316</v>
      </c>
      <c r="Q280" s="65">
        <f t="shared" si="250"/>
        <v>8.2500000000000004E-2</v>
      </c>
      <c r="R280" s="7">
        <f t="shared" si="260"/>
        <v>374865.26746313763</v>
      </c>
      <c r="S280" s="7">
        <f t="shared" si="281"/>
        <v>1121319.7378344827</v>
      </c>
      <c r="T280" s="7">
        <f t="shared" si="251"/>
        <v>349334.73253686226</v>
      </c>
      <c r="U280" s="7">
        <f t="shared" si="252"/>
        <v>1496185.0052976203</v>
      </c>
      <c r="W280">
        <v>275</v>
      </c>
      <c r="X280" s="160">
        <v>53206</v>
      </c>
      <c r="Y280" s="7">
        <f t="shared" si="282"/>
        <v>346959.10665957979</v>
      </c>
      <c r="Z280" s="7">
        <f t="shared" si="283"/>
        <v>5313.9230440344518</v>
      </c>
      <c r="AA280" s="7">
        <f t="shared" si="284"/>
        <v>3000.8623329705865</v>
      </c>
      <c r="AB280" s="65">
        <f t="shared" si="261"/>
        <v>0.10378845029416889</v>
      </c>
      <c r="AC280" s="7">
        <f t="shared" si="262"/>
        <v>2313.0607110638653</v>
      </c>
      <c r="AD280" s="65">
        <f t="shared" si="263"/>
        <v>7.9999999999999988E-2</v>
      </c>
      <c r="AE280" s="7">
        <f t="shared" si="285"/>
        <v>380241.75567339041</v>
      </c>
      <c r="AF280" s="7">
        <f t="shared" si="286"/>
        <v>1081087.0814360846</v>
      </c>
      <c r="AG280" s="7">
        <f t="shared" si="264"/>
        <v>343958.24432660919</v>
      </c>
      <c r="AH280" s="7">
        <f t="shared" si="253"/>
        <v>1461328.8371094749</v>
      </c>
      <c r="AJ280">
        <v>275</v>
      </c>
      <c r="AK280" s="160">
        <v>53206</v>
      </c>
      <c r="AL280" s="7">
        <f t="shared" si="287"/>
        <v>341534.24011512875</v>
      </c>
      <c r="AM280" s="7">
        <f t="shared" si="288"/>
        <v>5188.2574823386012</v>
      </c>
      <c r="AN280" s="7">
        <f t="shared" si="289"/>
        <v>2982.5155149283946</v>
      </c>
      <c r="AO280" s="65">
        <f t="shared" si="265"/>
        <v>0.10479238089591286</v>
      </c>
      <c r="AP280" s="7">
        <f t="shared" si="266"/>
        <v>2205.7419674102066</v>
      </c>
      <c r="AQ280" s="65">
        <f t="shared" si="267"/>
        <v>7.7499999999999999E-2</v>
      </c>
      <c r="AR280" s="7">
        <f t="shared" si="290"/>
        <v>385648.2753998001</v>
      </c>
      <c r="AS280" s="7">
        <f t="shared" si="291"/>
        <v>1041122.5322433149</v>
      </c>
      <c r="AT280" s="7">
        <f t="shared" si="268"/>
        <v>338551.72460020037</v>
      </c>
      <c r="AU280" s="7">
        <f t="shared" si="254"/>
        <v>1426770.8076431151</v>
      </c>
      <c r="AW280">
        <v>275</v>
      </c>
      <c r="AX280" s="160">
        <v>53206</v>
      </c>
      <c r="AY280" s="7">
        <f t="shared" si="292"/>
        <v>336080.57293938531</v>
      </c>
      <c r="AZ280" s="7">
        <f t="shared" si="293"/>
        <v>5063.7114709392154</v>
      </c>
      <c r="BA280" s="7">
        <f t="shared" si="294"/>
        <v>2963.2078900680572</v>
      </c>
      <c r="BB280" s="65">
        <f t="shared" si="269"/>
        <v>0.10580348149796188</v>
      </c>
      <c r="BC280" s="7">
        <f t="shared" si="270"/>
        <v>2100.5035808711582</v>
      </c>
      <c r="BD280" s="65">
        <f t="shared" si="271"/>
        <v>7.5000000000000011E-2</v>
      </c>
      <c r="BE280" s="7">
        <f t="shared" si="295"/>
        <v>391082.63495068322</v>
      </c>
      <c r="BF280" s="7">
        <f t="shared" si="296"/>
        <v>1001438.0195576011</v>
      </c>
      <c r="BG280" s="7">
        <f t="shared" si="272"/>
        <v>333117.36504931725</v>
      </c>
      <c r="BH280" s="7">
        <f t="shared" si="255"/>
        <v>1392520.6545082843</v>
      </c>
      <c r="BJ280">
        <v>275</v>
      </c>
      <c r="BK280" s="160">
        <v>53206</v>
      </c>
      <c r="BL280" s="7">
        <f t="shared" si="297"/>
        <v>330600.39528921858</v>
      </c>
      <c r="BM280" s="7">
        <f t="shared" si="298"/>
        <v>4940.32062016694</v>
      </c>
      <c r="BN280" s="7">
        <f t="shared" si="299"/>
        <v>2942.9432319612442</v>
      </c>
      <c r="BO280" s="65">
        <f t="shared" si="273"/>
        <v>0.10682176817314479</v>
      </c>
      <c r="BP280" s="7">
        <f t="shared" si="274"/>
        <v>1997.3773882056955</v>
      </c>
      <c r="BQ280" s="65">
        <f t="shared" si="275"/>
        <v>7.2499999999999995E-2</v>
      </c>
      <c r="BR280" s="7">
        <f t="shared" si="300"/>
        <v>396542.54794274271</v>
      </c>
      <c r="BS280" s="7">
        <f t="shared" si="301"/>
        <v>962045.62260316522</v>
      </c>
      <c r="BT280" s="7">
        <f t="shared" si="276"/>
        <v>327657.45205725735</v>
      </c>
      <c r="BU280" s="7">
        <f t="shared" si="256"/>
        <v>1358588.1705459079</v>
      </c>
      <c r="BW280">
        <v>275</v>
      </c>
      <c r="BX280" s="160">
        <v>53206</v>
      </c>
      <c r="BY280" s="7">
        <f t="shared" si="302"/>
        <v>325096.0917332652</v>
      </c>
      <c r="BZ280" s="7">
        <f t="shared" si="303"/>
        <v>4818.1206700876401</v>
      </c>
      <c r="CA280" s="7">
        <f t="shared" si="304"/>
        <v>2921.7268016435928</v>
      </c>
      <c r="CB280" s="65">
        <f t="shared" si="277"/>
        <v>0.10784725658433855</v>
      </c>
      <c r="CC280" s="7">
        <f t="shared" si="278"/>
        <v>1896.393868444047</v>
      </c>
      <c r="CD280" s="65">
        <f t="shared" si="305"/>
        <v>7.0000000000000007E-2</v>
      </c>
      <c r="CE280" s="7">
        <f t="shared" si="306"/>
        <v>402025.63506837905</v>
      </c>
      <c r="CF280" s="7">
        <f t="shared" si="307"/>
        <v>922957.54920572124</v>
      </c>
      <c r="CG280" s="7">
        <f t="shared" si="279"/>
        <v>322174.36493162159</v>
      </c>
      <c r="CH280" s="7">
        <f t="shared" si="257"/>
        <v>1324983.1842741002</v>
      </c>
    </row>
    <row r="281" spans="10:86" x14ac:dyDescent="0.3">
      <c r="J281">
        <v>276</v>
      </c>
      <c r="K281" s="160">
        <v>53236</v>
      </c>
      <c r="L281" s="7">
        <f t="shared" si="280"/>
        <v>349334.73253686226</v>
      </c>
      <c r="M281" s="7">
        <f t="shared" si="258"/>
        <v>5440.6727465368012</v>
      </c>
      <c r="N281" s="7">
        <f t="shared" si="248"/>
        <v>3038.9964603458734</v>
      </c>
      <c r="O281" s="65">
        <f t="shared" si="259"/>
        <v>0.10439259005058231</v>
      </c>
      <c r="P281" s="7">
        <f t="shared" si="249"/>
        <v>2401.6762861909278</v>
      </c>
      <c r="Q281" s="65">
        <f t="shared" si="250"/>
        <v>8.249999999999999E-2</v>
      </c>
      <c r="R281" s="7">
        <f t="shared" si="260"/>
        <v>377904.26392348349</v>
      </c>
      <c r="S281" s="7">
        <f t="shared" si="281"/>
        <v>1123721.4141206737</v>
      </c>
      <c r="T281" s="7">
        <f t="shared" si="251"/>
        <v>346295.73607651639</v>
      </c>
      <c r="U281" s="7">
        <f t="shared" si="252"/>
        <v>1501625.6780441571</v>
      </c>
      <c r="W281">
        <v>276</v>
      </c>
      <c r="X281" s="160">
        <v>53236</v>
      </c>
      <c r="Y281" s="7">
        <f t="shared" si="282"/>
        <v>343958.24432660919</v>
      </c>
      <c r="Z281" s="7">
        <f t="shared" si="283"/>
        <v>5313.9230440344518</v>
      </c>
      <c r="AA281" s="7">
        <f t="shared" si="284"/>
        <v>3020.8680818570569</v>
      </c>
      <c r="AB281" s="65">
        <f t="shared" si="261"/>
        <v>0.10539191189690664</v>
      </c>
      <c r="AC281" s="7">
        <f t="shared" si="262"/>
        <v>2293.0549621773948</v>
      </c>
      <c r="AD281" s="65">
        <f t="shared" si="263"/>
        <v>0.08</v>
      </c>
      <c r="AE281" s="7">
        <f t="shared" si="285"/>
        <v>383262.62375524745</v>
      </c>
      <c r="AF281" s="7">
        <f t="shared" si="286"/>
        <v>1083380.1363982619</v>
      </c>
      <c r="AG281" s="7">
        <f t="shared" si="264"/>
        <v>340937.37624475214</v>
      </c>
      <c r="AH281" s="7">
        <f t="shared" si="253"/>
        <v>1466642.7601535092</v>
      </c>
      <c r="AJ281">
        <v>276</v>
      </c>
      <c r="AK281" s="160">
        <v>53236</v>
      </c>
      <c r="AL281" s="7">
        <f t="shared" si="287"/>
        <v>338551.72460020037</v>
      </c>
      <c r="AM281" s="7">
        <f t="shared" si="288"/>
        <v>5188.2574823386012</v>
      </c>
      <c r="AN281" s="7">
        <f t="shared" si="289"/>
        <v>3001.7775942956405</v>
      </c>
      <c r="AO281" s="65">
        <f t="shared" si="265"/>
        <v>0.10639830936937536</v>
      </c>
      <c r="AP281" s="7">
        <f t="shared" si="266"/>
        <v>2186.4798880429607</v>
      </c>
      <c r="AQ281" s="65">
        <f t="shared" si="267"/>
        <v>7.7499999999999999E-2</v>
      </c>
      <c r="AR281" s="7">
        <f t="shared" si="290"/>
        <v>388650.05299409572</v>
      </c>
      <c r="AS281" s="7">
        <f t="shared" si="291"/>
        <v>1043309.0121313579</v>
      </c>
      <c r="AT281" s="7">
        <f t="shared" si="268"/>
        <v>335549.94700590475</v>
      </c>
      <c r="AU281" s="7">
        <f t="shared" si="254"/>
        <v>1431959.0651254538</v>
      </c>
      <c r="AW281">
        <v>276</v>
      </c>
      <c r="AX281" s="160">
        <v>53236</v>
      </c>
      <c r="AY281" s="7">
        <f t="shared" si="292"/>
        <v>333117.36504931725</v>
      </c>
      <c r="AZ281" s="7">
        <f t="shared" si="293"/>
        <v>5063.7114709392154</v>
      </c>
      <c r="BA281" s="7">
        <f t="shared" si="294"/>
        <v>2981.7279393809827</v>
      </c>
      <c r="BB281" s="65">
        <f t="shared" si="269"/>
        <v>0.10741179844309388</v>
      </c>
      <c r="BC281" s="7">
        <f t="shared" si="270"/>
        <v>2081.9835315582327</v>
      </c>
      <c r="BD281" s="65">
        <f t="shared" si="271"/>
        <v>7.4999999999999997E-2</v>
      </c>
      <c r="BE281" s="7">
        <f t="shared" si="295"/>
        <v>394064.36289006419</v>
      </c>
      <c r="BF281" s="7">
        <f t="shared" si="296"/>
        <v>1003520.0030891593</v>
      </c>
      <c r="BG281" s="7">
        <f t="shared" si="272"/>
        <v>330135.63710993627</v>
      </c>
      <c r="BH281" s="7">
        <f t="shared" si="255"/>
        <v>1397584.3659792235</v>
      </c>
      <c r="BJ281">
        <v>276</v>
      </c>
      <c r="BK281" s="160">
        <v>53236</v>
      </c>
      <c r="BL281" s="7">
        <f t="shared" si="297"/>
        <v>327657.45205725735</v>
      </c>
      <c r="BM281" s="7">
        <f t="shared" si="298"/>
        <v>4940.32062016694</v>
      </c>
      <c r="BN281" s="7">
        <f t="shared" si="299"/>
        <v>2960.7235139876766</v>
      </c>
      <c r="BO281" s="65">
        <f t="shared" si="273"/>
        <v>0.10843239469994892</v>
      </c>
      <c r="BP281" s="7">
        <f t="shared" si="274"/>
        <v>1979.5971061792632</v>
      </c>
      <c r="BQ281" s="65">
        <f t="shared" si="275"/>
        <v>7.2499999999999995E-2</v>
      </c>
      <c r="BR281" s="7">
        <f t="shared" si="300"/>
        <v>399503.27145673038</v>
      </c>
      <c r="BS281" s="7">
        <f t="shared" si="301"/>
        <v>964025.21970934444</v>
      </c>
      <c r="BT281" s="7">
        <f t="shared" si="276"/>
        <v>324696.72854326968</v>
      </c>
      <c r="BU281" s="7">
        <f t="shared" si="256"/>
        <v>1363528.4911660748</v>
      </c>
      <c r="BW281">
        <v>276</v>
      </c>
      <c r="BX281" s="160">
        <v>53236</v>
      </c>
      <c r="BY281" s="7">
        <f t="shared" si="302"/>
        <v>322174.36493162159</v>
      </c>
      <c r="BZ281" s="7">
        <f t="shared" si="303"/>
        <v>4818.1206700876401</v>
      </c>
      <c r="CA281" s="7">
        <f t="shared" si="304"/>
        <v>2938.7702079865139</v>
      </c>
      <c r="CB281" s="65">
        <f t="shared" si="277"/>
        <v>0.10946011332504023</v>
      </c>
      <c r="CC281" s="7">
        <f t="shared" si="278"/>
        <v>1879.3504621011259</v>
      </c>
      <c r="CD281" s="65">
        <f t="shared" si="305"/>
        <v>7.0000000000000007E-2</v>
      </c>
      <c r="CE281" s="7">
        <f t="shared" si="306"/>
        <v>404964.40527636558</v>
      </c>
      <c r="CF281" s="7">
        <f t="shared" si="307"/>
        <v>924836.89966782241</v>
      </c>
      <c r="CG281" s="7">
        <f t="shared" si="279"/>
        <v>319235.59472363506</v>
      </c>
      <c r="CH281" s="7">
        <f t="shared" si="257"/>
        <v>1329801.3049441879</v>
      </c>
    </row>
    <row r="282" spans="10:86" x14ac:dyDescent="0.3">
      <c r="J282">
        <v>277</v>
      </c>
      <c r="K282" s="160">
        <v>53267</v>
      </c>
      <c r="L282" s="7">
        <f t="shared" si="280"/>
        <v>346295.73607651639</v>
      </c>
      <c r="M282" s="7">
        <f t="shared" si="258"/>
        <v>5440.6727465368012</v>
      </c>
      <c r="N282" s="7">
        <f t="shared" si="248"/>
        <v>3059.8895610107511</v>
      </c>
      <c r="O282" s="65">
        <f t="shared" si="259"/>
        <v>0.10603270819371502</v>
      </c>
      <c r="P282" s="7">
        <f t="shared" si="249"/>
        <v>2380.7831855260501</v>
      </c>
      <c r="Q282" s="65">
        <f t="shared" si="250"/>
        <v>8.2500000000000004E-2</v>
      </c>
      <c r="R282" s="7">
        <f t="shared" si="260"/>
        <v>380964.15348449425</v>
      </c>
      <c r="S282" s="7">
        <f t="shared" si="281"/>
        <v>1126102.1973061997</v>
      </c>
      <c r="T282" s="7">
        <f t="shared" si="251"/>
        <v>343235.84651550563</v>
      </c>
      <c r="U282" s="7">
        <f t="shared" si="252"/>
        <v>1507066.3507906939</v>
      </c>
      <c r="W282">
        <v>277</v>
      </c>
      <c r="X282" s="160">
        <v>53267</v>
      </c>
      <c r="Y282" s="7">
        <f t="shared" si="282"/>
        <v>340937.37624475214</v>
      </c>
      <c r="Z282" s="7">
        <f t="shared" si="283"/>
        <v>5313.9230440344518</v>
      </c>
      <c r="AA282" s="7">
        <f t="shared" si="284"/>
        <v>3041.0072024027709</v>
      </c>
      <c r="AB282" s="65">
        <f t="shared" si="261"/>
        <v>0.10703457283203913</v>
      </c>
      <c r="AC282" s="7">
        <f t="shared" si="262"/>
        <v>2272.9158416316809</v>
      </c>
      <c r="AD282" s="65">
        <f t="shared" si="263"/>
        <v>7.9999999999999988E-2</v>
      </c>
      <c r="AE282" s="7">
        <f t="shared" si="285"/>
        <v>386303.6309576502</v>
      </c>
      <c r="AF282" s="7">
        <f t="shared" si="286"/>
        <v>1085653.0522398935</v>
      </c>
      <c r="AG282" s="7">
        <f t="shared" si="264"/>
        <v>337896.3690423494</v>
      </c>
      <c r="AH282" s="7">
        <f t="shared" si="253"/>
        <v>1471956.6831975437</v>
      </c>
      <c r="AJ282">
        <v>277</v>
      </c>
      <c r="AK282" s="160">
        <v>53267</v>
      </c>
      <c r="AL282" s="7">
        <f t="shared" si="287"/>
        <v>335549.94700590475</v>
      </c>
      <c r="AM282" s="7">
        <f t="shared" si="288"/>
        <v>5188.2574823386012</v>
      </c>
      <c r="AN282" s="7">
        <f t="shared" si="289"/>
        <v>3021.1640745921331</v>
      </c>
      <c r="AO282" s="65">
        <f t="shared" si="265"/>
        <v>0.10804343501942984</v>
      </c>
      <c r="AP282" s="7">
        <f t="shared" si="266"/>
        <v>2167.0934077464681</v>
      </c>
      <c r="AQ282" s="65">
        <f t="shared" si="267"/>
        <v>7.7499999999999999E-2</v>
      </c>
      <c r="AR282" s="7">
        <f t="shared" si="290"/>
        <v>391671.21706868784</v>
      </c>
      <c r="AS282" s="7">
        <f t="shared" si="291"/>
        <v>1045476.1055391044</v>
      </c>
      <c r="AT282" s="7">
        <f t="shared" si="268"/>
        <v>332528.78293131263</v>
      </c>
      <c r="AU282" s="7">
        <f t="shared" si="254"/>
        <v>1437147.3226077922</v>
      </c>
      <c r="AW282">
        <v>277</v>
      </c>
      <c r="AX282" s="160">
        <v>53267</v>
      </c>
      <c r="AY282" s="7">
        <f t="shared" si="292"/>
        <v>330135.63710993627</v>
      </c>
      <c r="AZ282" s="7">
        <f t="shared" si="293"/>
        <v>5063.7114709392154</v>
      </c>
      <c r="BA282" s="7">
        <f t="shared" si="294"/>
        <v>3000.363739002114</v>
      </c>
      <c r="BB282" s="65">
        <f t="shared" si="269"/>
        <v>0.10905931023749427</v>
      </c>
      <c r="BC282" s="7">
        <f t="shared" si="270"/>
        <v>2063.3477319371013</v>
      </c>
      <c r="BD282" s="65">
        <f t="shared" si="271"/>
        <v>7.4999999999999983E-2</v>
      </c>
      <c r="BE282" s="7">
        <f t="shared" si="295"/>
        <v>397064.72662906628</v>
      </c>
      <c r="BF282" s="7">
        <f t="shared" si="296"/>
        <v>1005583.3508210963</v>
      </c>
      <c r="BG282" s="7">
        <f t="shared" si="272"/>
        <v>327135.27337093418</v>
      </c>
      <c r="BH282" s="7">
        <f t="shared" si="255"/>
        <v>1402648.0774501627</v>
      </c>
      <c r="BJ282">
        <v>277</v>
      </c>
      <c r="BK282" s="160">
        <v>53267</v>
      </c>
      <c r="BL282" s="7">
        <f t="shared" si="297"/>
        <v>324696.72854326968</v>
      </c>
      <c r="BM282" s="7">
        <f t="shared" si="298"/>
        <v>4940.32062016694</v>
      </c>
      <c r="BN282" s="7">
        <f t="shared" si="299"/>
        <v>2978.6112185513521</v>
      </c>
      <c r="BO282" s="65">
        <f t="shared" si="273"/>
        <v>0.11008221358735679</v>
      </c>
      <c r="BP282" s="7">
        <f t="shared" si="274"/>
        <v>1961.7094016155877</v>
      </c>
      <c r="BQ282" s="65">
        <f t="shared" si="275"/>
        <v>7.2499999999999995E-2</v>
      </c>
      <c r="BR282" s="7">
        <f t="shared" si="300"/>
        <v>402481.88267528173</v>
      </c>
      <c r="BS282" s="7">
        <f t="shared" si="301"/>
        <v>965986.92911095999</v>
      </c>
      <c r="BT282" s="7">
        <f t="shared" si="276"/>
        <v>321718.11732471833</v>
      </c>
      <c r="BU282" s="7">
        <f t="shared" si="256"/>
        <v>1368468.8117862418</v>
      </c>
      <c r="BW282">
        <v>277</v>
      </c>
      <c r="BX282" s="160">
        <v>53267</v>
      </c>
      <c r="BY282" s="7">
        <f t="shared" si="302"/>
        <v>319235.59472363506</v>
      </c>
      <c r="BZ282" s="7">
        <f t="shared" si="303"/>
        <v>4818.1206700876401</v>
      </c>
      <c r="CA282" s="7">
        <f t="shared" si="304"/>
        <v>2955.9130341997688</v>
      </c>
      <c r="CB282" s="65">
        <f t="shared" si="277"/>
        <v>0.11111215978626923</v>
      </c>
      <c r="CC282" s="7">
        <f t="shared" si="278"/>
        <v>1862.2076358878712</v>
      </c>
      <c r="CD282" s="65">
        <f t="shared" si="305"/>
        <v>7.0000000000000007E-2</v>
      </c>
      <c r="CE282" s="7">
        <f t="shared" si="306"/>
        <v>407920.31831056537</v>
      </c>
      <c r="CF282" s="7">
        <f t="shared" si="307"/>
        <v>926699.10730371031</v>
      </c>
      <c r="CG282" s="7">
        <f t="shared" si="279"/>
        <v>316279.68168943527</v>
      </c>
      <c r="CH282" s="7">
        <f t="shared" si="257"/>
        <v>1334619.4256142757</v>
      </c>
    </row>
    <row r="283" spans="10:86" x14ac:dyDescent="0.3">
      <c r="J283">
        <v>278</v>
      </c>
      <c r="K283" s="160">
        <v>53297</v>
      </c>
      <c r="L283" s="7">
        <f t="shared" si="280"/>
        <v>343235.84651550563</v>
      </c>
      <c r="M283" s="7">
        <f t="shared" si="258"/>
        <v>5440.6727465368012</v>
      </c>
      <c r="N283" s="7">
        <f t="shared" si="248"/>
        <v>3080.9263017427002</v>
      </c>
      <c r="O283" s="65">
        <f t="shared" si="259"/>
        <v>0.10771344542313777</v>
      </c>
      <c r="P283" s="7">
        <f t="shared" si="249"/>
        <v>2359.7464447941011</v>
      </c>
      <c r="Q283" s="65">
        <f t="shared" si="250"/>
        <v>8.249999999999999E-2</v>
      </c>
      <c r="R283" s="7">
        <f t="shared" si="260"/>
        <v>384045.07978623698</v>
      </c>
      <c r="S283" s="7">
        <f t="shared" si="281"/>
        <v>1128461.9437509938</v>
      </c>
      <c r="T283" s="7">
        <f t="shared" si="251"/>
        <v>340154.9202137629</v>
      </c>
      <c r="U283" s="7">
        <f t="shared" si="252"/>
        <v>1512507.0235372307</v>
      </c>
      <c r="W283">
        <v>278</v>
      </c>
      <c r="X283" s="160">
        <v>53297</v>
      </c>
      <c r="Y283" s="7">
        <f t="shared" si="282"/>
        <v>337896.3690423494</v>
      </c>
      <c r="Z283" s="7">
        <f t="shared" si="283"/>
        <v>5313.9230440344518</v>
      </c>
      <c r="AA283" s="7">
        <f t="shared" si="284"/>
        <v>3061.2805837521223</v>
      </c>
      <c r="AB283" s="65">
        <f t="shared" si="261"/>
        <v>0.10871785071008364</v>
      </c>
      <c r="AC283" s="7">
        <f t="shared" si="262"/>
        <v>2252.6424602823295</v>
      </c>
      <c r="AD283" s="65">
        <f t="shared" si="263"/>
        <v>0.08</v>
      </c>
      <c r="AE283" s="7">
        <f t="shared" si="285"/>
        <v>389364.91154140234</v>
      </c>
      <c r="AF283" s="7">
        <f t="shared" si="286"/>
        <v>1087905.6947001759</v>
      </c>
      <c r="AG283" s="7">
        <f t="shared" si="264"/>
        <v>334835.08845859725</v>
      </c>
      <c r="AH283" s="7">
        <f t="shared" si="253"/>
        <v>1477270.6062415782</v>
      </c>
      <c r="AJ283">
        <v>278</v>
      </c>
      <c r="AK283" s="160">
        <v>53297</v>
      </c>
      <c r="AL283" s="7">
        <f t="shared" si="287"/>
        <v>332528.78293131263</v>
      </c>
      <c r="AM283" s="7">
        <f t="shared" si="288"/>
        <v>5188.2574823386012</v>
      </c>
      <c r="AN283" s="7">
        <f t="shared" si="289"/>
        <v>3040.6757592405406</v>
      </c>
      <c r="AO283" s="65">
        <f t="shared" si="265"/>
        <v>0.1097291752889358</v>
      </c>
      <c r="AP283" s="7">
        <f t="shared" si="266"/>
        <v>2147.5817230980606</v>
      </c>
      <c r="AQ283" s="65">
        <f t="shared" si="267"/>
        <v>7.7499999999999999E-2</v>
      </c>
      <c r="AR283" s="7">
        <f t="shared" si="290"/>
        <v>394711.89282792836</v>
      </c>
      <c r="AS283" s="7">
        <f t="shared" si="291"/>
        <v>1047623.6872622025</v>
      </c>
      <c r="AT283" s="7">
        <f t="shared" si="268"/>
        <v>329488.10717207211</v>
      </c>
      <c r="AU283" s="7">
        <f t="shared" si="254"/>
        <v>1442335.5800901309</v>
      </c>
      <c r="AW283">
        <v>278</v>
      </c>
      <c r="AX283" s="160">
        <v>53297</v>
      </c>
      <c r="AY283" s="7">
        <f t="shared" si="292"/>
        <v>327135.27337093418</v>
      </c>
      <c r="AZ283" s="7">
        <f t="shared" si="293"/>
        <v>5063.7114709392154</v>
      </c>
      <c r="BA283" s="7">
        <f t="shared" si="294"/>
        <v>3019.1160123708769</v>
      </c>
      <c r="BB283" s="65">
        <f t="shared" si="269"/>
        <v>0.11074743415813346</v>
      </c>
      <c r="BC283" s="7">
        <f t="shared" si="270"/>
        <v>2044.5954585683385</v>
      </c>
      <c r="BD283" s="65">
        <f t="shared" si="271"/>
        <v>7.4999999999999997E-2</v>
      </c>
      <c r="BE283" s="7">
        <f t="shared" si="295"/>
        <v>400083.84264143714</v>
      </c>
      <c r="BF283" s="7">
        <f t="shared" si="296"/>
        <v>1007627.9462796646</v>
      </c>
      <c r="BG283" s="7">
        <f t="shared" si="272"/>
        <v>324116.15735856333</v>
      </c>
      <c r="BH283" s="7">
        <f t="shared" si="255"/>
        <v>1407711.7889211017</v>
      </c>
      <c r="BJ283">
        <v>278</v>
      </c>
      <c r="BK283" s="160">
        <v>53297</v>
      </c>
      <c r="BL283" s="7">
        <f t="shared" si="297"/>
        <v>321718.11732471833</v>
      </c>
      <c r="BM283" s="7">
        <f t="shared" si="298"/>
        <v>4940.32062016694</v>
      </c>
      <c r="BN283" s="7">
        <f t="shared" si="299"/>
        <v>2996.6069946634334</v>
      </c>
      <c r="BO283" s="65">
        <f t="shared" si="273"/>
        <v>0.11177264194812683</v>
      </c>
      <c r="BP283" s="7">
        <f t="shared" si="274"/>
        <v>1943.7136255035066</v>
      </c>
      <c r="BQ283" s="65">
        <f t="shared" si="275"/>
        <v>7.2499999999999995E-2</v>
      </c>
      <c r="BR283" s="7">
        <f t="shared" si="300"/>
        <v>405478.48966994515</v>
      </c>
      <c r="BS283" s="7">
        <f t="shared" si="301"/>
        <v>967930.64273646346</v>
      </c>
      <c r="BT283" s="7">
        <f t="shared" si="276"/>
        <v>318721.51033005491</v>
      </c>
      <c r="BU283" s="7">
        <f t="shared" si="256"/>
        <v>1373409.1324064087</v>
      </c>
      <c r="BW283">
        <v>278</v>
      </c>
      <c r="BX283" s="160">
        <v>53297</v>
      </c>
      <c r="BY283" s="7">
        <f t="shared" si="302"/>
        <v>316279.68168943527</v>
      </c>
      <c r="BZ283" s="7">
        <f t="shared" si="303"/>
        <v>4818.1206700876401</v>
      </c>
      <c r="CA283" s="7">
        <f t="shared" si="304"/>
        <v>2973.1558602326008</v>
      </c>
      <c r="CB283" s="65">
        <f t="shared" si="277"/>
        <v>0.11280481291815769</v>
      </c>
      <c r="CC283" s="7">
        <f t="shared" si="278"/>
        <v>1844.9648098550392</v>
      </c>
      <c r="CD283" s="65">
        <f t="shared" si="305"/>
        <v>7.0000000000000007E-2</v>
      </c>
      <c r="CE283" s="7">
        <f t="shared" si="306"/>
        <v>410893.47417079797</v>
      </c>
      <c r="CF283" s="7">
        <f t="shared" si="307"/>
        <v>928544.0721135654</v>
      </c>
      <c r="CG283" s="7">
        <f t="shared" si="279"/>
        <v>313306.52582920267</v>
      </c>
      <c r="CH283" s="7">
        <f t="shared" si="257"/>
        <v>1339437.5462843634</v>
      </c>
    </row>
    <row r="284" spans="10:86" x14ac:dyDescent="0.3">
      <c r="J284">
        <v>279</v>
      </c>
      <c r="K284" s="160">
        <v>53328</v>
      </c>
      <c r="L284" s="7">
        <f t="shared" si="280"/>
        <v>340154.9202137629</v>
      </c>
      <c r="M284" s="7">
        <f t="shared" si="258"/>
        <v>5440.6727465368012</v>
      </c>
      <c r="N284" s="7">
        <f t="shared" si="248"/>
        <v>3102.1076700671811</v>
      </c>
      <c r="O284" s="65">
        <f t="shared" si="259"/>
        <v>0.10943628866932971</v>
      </c>
      <c r="P284" s="7">
        <f t="shared" si="249"/>
        <v>2338.5650764696202</v>
      </c>
      <c r="Q284" s="65">
        <f t="shared" si="250"/>
        <v>8.2500000000000018E-2</v>
      </c>
      <c r="R284" s="7">
        <f t="shared" si="260"/>
        <v>387147.18745630415</v>
      </c>
      <c r="S284" s="7">
        <f t="shared" si="281"/>
        <v>1130800.5088274635</v>
      </c>
      <c r="T284" s="7">
        <f t="shared" si="251"/>
        <v>337052.81254369573</v>
      </c>
      <c r="U284" s="7">
        <f t="shared" si="252"/>
        <v>1517947.6962837677</v>
      </c>
      <c r="W284">
        <v>279</v>
      </c>
      <c r="X284" s="160">
        <v>53328</v>
      </c>
      <c r="Y284" s="7">
        <f t="shared" si="282"/>
        <v>334835.08845859725</v>
      </c>
      <c r="Z284" s="7">
        <f t="shared" si="283"/>
        <v>5313.9230440344518</v>
      </c>
      <c r="AA284" s="7">
        <f t="shared" si="284"/>
        <v>3081.6891209771366</v>
      </c>
      <c r="AB284" s="65">
        <f t="shared" si="261"/>
        <v>0.1104432322847738</v>
      </c>
      <c r="AC284" s="7">
        <f t="shared" si="262"/>
        <v>2232.2339230573152</v>
      </c>
      <c r="AD284" s="65">
        <f t="shared" si="263"/>
        <v>0.08</v>
      </c>
      <c r="AE284" s="7">
        <f t="shared" si="285"/>
        <v>392446.60066237947</v>
      </c>
      <c r="AF284" s="7">
        <f t="shared" si="286"/>
        <v>1090137.9286232332</v>
      </c>
      <c r="AG284" s="7">
        <f t="shared" si="264"/>
        <v>331753.39933762013</v>
      </c>
      <c r="AH284" s="7">
        <f t="shared" si="253"/>
        <v>1482584.5292856127</v>
      </c>
      <c r="AJ284">
        <v>279</v>
      </c>
      <c r="AK284" s="160">
        <v>53328</v>
      </c>
      <c r="AL284" s="7">
        <f t="shared" si="287"/>
        <v>329488.10717207211</v>
      </c>
      <c r="AM284" s="7">
        <f t="shared" si="288"/>
        <v>5188.2574823386012</v>
      </c>
      <c r="AN284" s="7">
        <f t="shared" si="289"/>
        <v>3060.3134568523024</v>
      </c>
      <c r="AO284" s="65">
        <f t="shared" si="265"/>
        <v>0.11145701675675046</v>
      </c>
      <c r="AP284" s="7">
        <f t="shared" si="266"/>
        <v>2127.9440254862989</v>
      </c>
      <c r="AQ284" s="65">
        <f t="shared" si="267"/>
        <v>7.7499999999999986E-2</v>
      </c>
      <c r="AR284" s="7">
        <f t="shared" si="290"/>
        <v>397772.20628478064</v>
      </c>
      <c r="AS284" s="7">
        <f t="shared" si="291"/>
        <v>1049751.6312876889</v>
      </c>
      <c r="AT284" s="7">
        <f t="shared" si="268"/>
        <v>326427.79371521983</v>
      </c>
      <c r="AU284" s="7">
        <f t="shared" si="254"/>
        <v>1447523.8375724694</v>
      </c>
      <c r="AW284">
        <v>279</v>
      </c>
      <c r="AX284" s="160">
        <v>53328</v>
      </c>
      <c r="AY284" s="7">
        <f t="shared" si="292"/>
        <v>324116.15735856333</v>
      </c>
      <c r="AZ284" s="7">
        <f t="shared" si="293"/>
        <v>5063.7114709392154</v>
      </c>
      <c r="BA284" s="7">
        <f t="shared" si="294"/>
        <v>3037.9854874481948</v>
      </c>
      <c r="BB284" s="65">
        <f t="shared" si="269"/>
        <v>0.11247765661076864</v>
      </c>
      <c r="BC284" s="7">
        <f t="shared" si="270"/>
        <v>2025.7259834910205</v>
      </c>
      <c r="BD284" s="65">
        <f t="shared" si="271"/>
        <v>7.4999999999999997E-2</v>
      </c>
      <c r="BE284" s="7">
        <f t="shared" si="295"/>
        <v>403121.8281288853</v>
      </c>
      <c r="BF284" s="7">
        <f t="shared" si="296"/>
        <v>1009653.6722631557</v>
      </c>
      <c r="BG284" s="7">
        <f t="shared" si="272"/>
        <v>321078.17187111516</v>
      </c>
      <c r="BH284" s="7">
        <f t="shared" si="255"/>
        <v>1412775.5003920409</v>
      </c>
      <c r="BJ284">
        <v>279</v>
      </c>
      <c r="BK284" s="160">
        <v>53328</v>
      </c>
      <c r="BL284" s="7">
        <f t="shared" si="297"/>
        <v>318721.51033005491</v>
      </c>
      <c r="BM284" s="7">
        <f t="shared" si="298"/>
        <v>4940.32062016694</v>
      </c>
      <c r="BN284" s="7">
        <f t="shared" si="299"/>
        <v>3014.7114952561915</v>
      </c>
      <c r="BO284" s="65">
        <f t="shared" si="273"/>
        <v>0.11350516601659977</v>
      </c>
      <c r="BP284" s="7">
        <f t="shared" si="274"/>
        <v>1925.6091249107483</v>
      </c>
      <c r="BQ284" s="65">
        <f t="shared" si="275"/>
        <v>7.2499999999999995E-2</v>
      </c>
      <c r="BR284" s="7">
        <f t="shared" si="300"/>
        <v>408493.20116520132</v>
      </c>
      <c r="BS284" s="7">
        <f t="shared" si="301"/>
        <v>969856.25186137424</v>
      </c>
      <c r="BT284" s="7">
        <f t="shared" si="276"/>
        <v>315706.79883479874</v>
      </c>
      <c r="BU284" s="7">
        <f t="shared" si="256"/>
        <v>1378349.4530265755</v>
      </c>
      <c r="BW284">
        <v>279</v>
      </c>
      <c r="BX284" s="160">
        <v>53328</v>
      </c>
      <c r="BY284" s="7">
        <f t="shared" si="302"/>
        <v>313306.52582920267</v>
      </c>
      <c r="BZ284" s="7">
        <f t="shared" si="303"/>
        <v>4818.1206700876401</v>
      </c>
      <c r="CA284" s="7">
        <f t="shared" si="304"/>
        <v>2990.4992694172911</v>
      </c>
      <c r="CB284" s="65">
        <f t="shared" si="277"/>
        <v>0.11453955878522155</v>
      </c>
      <c r="CC284" s="7">
        <f t="shared" si="278"/>
        <v>1827.621400670349</v>
      </c>
      <c r="CD284" s="65">
        <f t="shared" si="305"/>
        <v>7.0000000000000007E-2</v>
      </c>
      <c r="CE284" s="7">
        <f t="shared" si="306"/>
        <v>413883.97344021528</v>
      </c>
      <c r="CF284" s="7">
        <f t="shared" si="307"/>
        <v>930371.69351423578</v>
      </c>
      <c r="CG284" s="7">
        <f t="shared" si="279"/>
        <v>310316.02655978536</v>
      </c>
      <c r="CH284" s="7">
        <f t="shared" si="257"/>
        <v>1344255.666954451</v>
      </c>
    </row>
    <row r="285" spans="10:86" x14ac:dyDescent="0.3">
      <c r="J285">
        <v>280</v>
      </c>
      <c r="K285" s="160">
        <v>53359</v>
      </c>
      <c r="L285" s="7">
        <f t="shared" si="280"/>
        <v>337052.81254369573</v>
      </c>
      <c r="M285" s="7">
        <f t="shared" si="258"/>
        <v>5440.6727465368012</v>
      </c>
      <c r="N285" s="7">
        <f t="shared" si="248"/>
        <v>3123.434660298893</v>
      </c>
      <c r="O285" s="65">
        <f t="shared" si="259"/>
        <v>0.11120279828173107</v>
      </c>
      <c r="P285" s="7">
        <f t="shared" si="249"/>
        <v>2317.2380862379082</v>
      </c>
      <c r="Q285" s="65">
        <f t="shared" si="250"/>
        <v>8.2500000000000004E-2</v>
      </c>
      <c r="R285" s="7">
        <f t="shared" si="260"/>
        <v>390270.62211660302</v>
      </c>
      <c r="S285" s="7">
        <f t="shared" si="281"/>
        <v>1133117.7469137013</v>
      </c>
      <c r="T285" s="7">
        <f t="shared" si="251"/>
        <v>333929.37788339687</v>
      </c>
      <c r="U285" s="7">
        <f t="shared" si="252"/>
        <v>1523388.3690303043</v>
      </c>
      <c r="W285">
        <v>280</v>
      </c>
      <c r="X285" s="160">
        <v>53359</v>
      </c>
      <c r="Y285" s="7">
        <f t="shared" si="282"/>
        <v>331753.39933762013</v>
      </c>
      <c r="Z285" s="7">
        <f t="shared" si="283"/>
        <v>5313.9230440344518</v>
      </c>
      <c r="AA285" s="7">
        <f t="shared" si="284"/>
        <v>3102.2337151169841</v>
      </c>
      <c r="AB285" s="65">
        <f t="shared" si="261"/>
        <v>0.11221227772113553</v>
      </c>
      <c r="AC285" s="7">
        <f t="shared" si="262"/>
        <v>2211.6893289174677</v>
      </c>
      <c r="AD285" s="65">
        <f t="shared" si="263"/>
        <v>0.08</v>
      </c>
      <c r="AE285" s="7">
        <f t="shared" si="285"/>
        <v>395548.83437749645</v>
      </c>
      <c r="AF285" s="7">
        <f t="shared" si="286"/>
        <v>1092349.6179521508</v>
      </c>
      <c r="AG285" s="7">
        <f t="shared" si="264"/>
        <v>328651.16562250315</v>
      </c>
      <c r="AH285" s="7">
        <f t="shared" si="253"/>
        <v>1487898.4523296473</v>
      </c>
      <c r="AJ285">
        <v>280</v>
      </c>
      <c r="AK285" s="160">
        <v>53359</v>
      </c>
      <c r="AL285" s="7">
        <f t="shared" si="287"/>
        <v>326427.79371521983</v>
      </c>
      <c r="AM285" s="7">
        <f t="shared" si="288"/>
        <v>5188.2574823386012</v>
      </c>
      <c r="AN285" s="7">
        <f t="shared" si="289"/>
        <v>3080.0779812611399</v>
      </c>
      <c r="AO285" s="65">
        <f t="shared" si="265"/>
        <v>0.11322851940536324</v>
      </c>
      <c r="AP285" s="7">
        <f t="shared" si="266"/>
        <v>2108.1795010774613</v>
      </c>
      <c r="AQ285" s="65">
        <f t="shared" si="267"/>
        <v>7.7499999999999999E-2</v>
      </c>
      <c r="AR285" s="7">
        <f t="shared" si="290"/>
        <v>400852.28426604177</v>
      </c>
      <c r="AS285" s="7">
        <f t="shared" si="291"/>
        <v>1051859.8107887662</v>
      </c>
      <c r="AT285" s="7">
        <f t="shared" si="268"/>
        <v>323347.7157339587</v>
      </c>
      <c r="AU285" s="7">
        <f t="shared" si="254"/>
        <v>1452712.0950548081</v>
      </c>
      <c r="AW285">
        <v>280</v>
      </c>
      <c r="AX285" s="160">
        <v>53359</v>
      </c>
      <c r="AY285" s="7">
        <f t="shared" si="292"/>
        <v>321078.17187111516</v>
      </c>
      <c r="AZ285" s="7">
        <f t="shared" si="293"/>
        <v>5063.7114709392154</v>
      </c>
      <c r="BA285" s="7">
        <f t="shared" si="294"/>
        <v>3056.9728967447459</v>
      </c>
      <c r="BB285" s="65">
        <f t="shared" si="269"/>
        <v>0.11425153739713655</v>
      </c>
      <c r="BC285" s="7">
        <f t="shared" si="270"/>
        <v>2006.7385741944695</v>
      </c>
      <c r="BD285" s="65">
        <f t="shared" si="271"/>
        <v>7.4999999999999997E-2</v>
      </c>
      <c r="BE285" s="7">
        <f t="shared" si="295"/>
        <v>406178.80102563003</v>
      </c>
      <c r="BF285" s="7">
        <f t="shared" si="296"/>
        <v>1011660.4108373502</v>
      </c>
      <c r="BG285" s="7">
        <f t="shared" si="272"/>
        <v>318021.19897437043</v>
      </c>
      <c r="BH285" s="7">
        <f t="shared" si="255"/>
        <v>1417839.2118629802</v>
      </c>
      <c r="BJ285">
        <v>280</v>
      </c>
      <c r="BK285" s="160">
        <v>53359</v>
      </c>
      <c r="BL285" s="7">
        <f t="shared" si="297"/>
        <v>315706.79883479874</v>
      </c>
      <c r="BM285" s="7">
        <f t="shared" si="298"/>
        <v>4940.32062016694</v>
      </c>
      <c r="BN285" s="7">
        <f t="shared" si="299"/>
        <v>3032.9253772066977</v>
      </c>
      <c r="BO285" s="65">
        <f t="shared" si="273"/>
        <v>0.11528134541544985</v>
      </c>
      <c r="BP285" s="7">
        <f t="shared" si="274"/>
        <v>1907.3952429602423</v>
      </c>
      <c r="BQ285" s="65">
        <f t="shared" si="275"/>
        <v>7.2499999999999995E-2</v>
      </c>
      <c r="BR285" s="7">
        <f t="shared" si="300"/>
        <v>411526.12654240802</v>
      </c>
      <c r="BS285" s="7">
        <f t="shared" si="301"/>
        <v>971763.64710433444</v>
      </c>
      <c r="BT285" s="7">
        <f t="shared" si="276"/>
        <v>312673.87345759204</v>
      </c>
      <c r="BU285" s="7">
        <f t="shared" si="256"/>
        <v>1383289.7736467426</v>
      </c>
      <c r="BW285">
        <v>280</v>
      </c>
      <c r="BX285" s="160">
        <v>53359</v>
      </c>
      <c r="BY285" s="7">
        <f t="shared" si="302"/>
        <v>310316.02655978536</v>
      </c>
      <c r="BZ285" s="7">
        <f t="shared" si="303"/>
        <v>4818.1206700876401</v>
      </c>
      <c r="CA285" s="7">
        <f t="shared" si="304"/>
        <v>3007.9438484888924</v>
      </c>
      <c r="CB285" s="65">
        <f t="shared" si="277"/>
        <v>0.11631795683266974</v>
      </c>
      <c r="CC285" s="7">
        <f t="shared" si="278"/>
        <v>1810.1768215987479</v>
      </c>
      <c r="CD285" s="65">
        <f t="shared" si="305"/>
        <v>7.0000000000000007E-2</v>
      </c>
      <c r="CE285" s="7">
        <f t="shared" si="306"/>
        <v>416891.91728870419</v>
      </c>
      <c r="CF285" s="7">
        <f t="shared" si="307"/>
        <v>932181.87033583457</v>
      </c>
      <c r="CG285" s="7">
        <f t="shared" si="279"/>
        <v>307308.08271129645</v>
      </c>
      <c r="CH285" s="7">
        <f t="shared" si="257"/>
        <v>1349073.7876245389</v>
      </c>
    </row>
    <row r="286" spans="10:86" x14ac:dyDescent="0.3">
      <c r="J286">
        <v>281</v>
      </c>
      <c r="K286" s="160">
        <v>53387</v>
      </c>
      <c r="L286" s="7">
        <f t="shared" si="280"/>
        <v>333929.37788339687</v>
      </c>
      <c r="M286" s="7">
        <f t="shared" si="258"/>
        <v>5440.6727465368012</v>
      </c>
      <c r="N286" s="7">
        <f t="shared" si="248"/>
        <v>3144.9082735884476</v>
      </c>
      <c r="O286" s="65">
        <f t="shared" si="259"/>
        <v>0.11301461261739969</v>
      </c>
      <c r="P286" s="7">
        <f t="shared" si="249"/>
        <v>2295.7644729483536</v>
      </c>
      <c r="Q286" s="65">
        <f t="shared" si="250"/>
        <v>8.2500000000000004E-2</v>
      </c>
      <c r="R286" s="7">
        <f t="shared" si="260"/>
        <v>393415.53039019147</v>
      </c>
      <c r="S286" s="7">
        <f t="shared" si="281"/>
        <v>1135413.5113866497</v>
      </c>
      <c r="T286" s="7">
        <f t="shared" si="251"/>
        <v>330784.46960980841</v>
      </c>
      <c r="U286" s="7">
        <f t="shared" si="252"/>
        <v>1528829.041776841</v>
      </c>
      <c r="W286">
        <v>281</v>
      </c>
      <c r="X286" s="160">
        <v>53387</v>
      </c>
      <c r="Y286" s="7">
        <f t="shared" si="282"/>
        <v>328651.16562250315</v>
      </c>
      <c r="Z286" s="7">
        <f t="shared" si="283"/>
        <v>5313.9230440344518</v>
      </c>
      <c r="AA286" s="7">
        <f t="shared" si="284"/>
        <v>3122.915273217764</v>
      </c>
      <c r="AB286" s="65">
        <f t="shared" si="261"/>
        <v>0.11402662518366924</v>
      </c>
      <c r="AC286" s="7">
        <f t="shared" si="262"/>
        <v>2191.0077708166878</v>
      </c>
      <c r="AD286" s="65">
        <f t="shared" si="263"/>
        <v>0.08</v>
      </c>
      <c r="AE286" s="7">
        <f t="shared" si="285"/>
        <v>398671.74965071422</v>
      </c>
      <c r="AF286" s="7">
        <f t="shared" si="286"/>
        <v>1094540.6257229676</v>
      </c>
      <c r="AG286" s="7">
        <f t="shared" si="264"/>
        <v>325528.25034928537</v>
      </c>
      <c r="AH286" s="7">
        <f t="shared" si="253"/>
        <v>1493212.3753736818</v>
      </c>
      <c r="AJ286">
        <v>281</v>
      </c>
      <c r="AK286" s="160">
        <v>53387</v>
      </c>
      <c r="AL286" s="7">
        <f t="shared" si="287"/>
        <v>323347.7157339587</v>
      </c>
      <c r="AM286" s="7">
        <f t="shared" si="288"/>
        <v>5188.2574823386012</v>
      </c>
      <c r="AN286" s="7">
        <f t="shared" si="289"/>
        <v>3099.9701515567845</v>
      </c>
      <c r="AO286" s="65">
        <f t="shared" si="265"/>
        <v>0.11504532120860325</v>
      </c>
      <c r="AP286" s="7">
        <f t="shared" si="266"/>
        <v>2088.2873307818168</v>
      </c>
      <c r="AQ286" s="65">
        <f t="shared" si="267"/>
        <v>7.7500000000000013E-2</v>
      </c>
      <c r="AR286" s="7">
        <f t="shared" si="290"/>
        <v>403952.25441759854</v>
      </c>
      <c r="AS286" s="7">
        <f t="shared" si="291"/>
        <v>1053948.0981195481</v>
      </c>
      <c r="AT286" s="7">
        <f t="shared" si="268"/>
        <v>320247.74558240193</v>
      </c>
      <c r="AU286" s="7">
        <f t="shared" si="254"/>
        <v>1457900.3525371465</v>
      </c>
      <c r="AW286">
        <v>281</v>
      </c>
      <c r="AX286" s="160">
        <v>53387</v>
      </c>
      <c r="AY286" s="7">
        <f t="shared" si="292"/>
        <v>318021.19897437043</v>
      </c>
      <c r="AZ286" s="7">
        <f t="shared" si="293"/>
        <v>5063.7114709392154</v>
      </c>
      <c r="BA286" s="7">
        <f t="shared" si="294"/>
        <v>3076.0789773494002</v>
      </c>
      <c r="BB286" s="65">
        <f t="shared" si="269"/>
        <v>0.11607071430218602</v>
      </c>
      <c r="BC286" s="7">
        <f t="shared" si="270"/>
        <v>1987.6324935898151</v>
      </c>
      <c r="BD286" s="65">
        <f t="shared" si="271"/>
        <v>7.4999999999999997E-2</v>
      </c>
      <c r="BE286" s="7">
        <f t="shared" si="295"/>
        <v>409254.88000297942</v>
      </c>
      <c r="BF286" s="7">
        <f t="shared" si="296"/>
        <v>1013648.04333094</v>
      </c>
      <c r="BG286" s="7">
        <f t="shared" si="272"/>
        <v>314945.11999702104</v>
      </c>
      <c r="BH286" s="7">
        <f t="shared" si="255"/>
        <v>1422902.9233339194</v>
      </c>
      <c r="BJ286">
        <v>281</v>
      </c>
      <c r="BK286" s="160">
        <v>53387</v>
      </c>
      <c r="BL286" s="7">
        <f t="shared" si="297"/>
        <v>312673.87345759204</v>
      </c>
      <c r="BM286" s="7">
        <f t="shared" si="298"/>
        <v>4940.32062016694</v>
      </c>
      <c r="BN286" s="7">
        <f t="shared" si="299"/>
        <v>3051.2493013606545</v>
      </c>
      <c r="BO286" s="65">
        <f t="shared" si="273"/>
        <v>0.11710281774244226</v>
      </c>
      <c r="BP286" s="7">
        <f t="shared" si="274"/>
        <v>1889.0713188062853</v>
      </c>
      <c r="BQ286" s="65">
        <f t="shared" si="275"/>
        <v>7.2499999999999995E-2</v>
      </c>
      <c r="BR286" s="7">
        <f t="shared" si="300"/>
        <v>414577.37584376865</v>
      </c>
      <c r="BS286" s="7">
        <f t="shared" si="301"/>
        <v>973652.7184231407</v>
      </c>
      <c r="BT286" s="7">
        <f t="shared" si="276"/>
        <v>309622.62415623141</v>
      </c>
      <c r="BU286" s="7">
        <f t="shared" si="256"/>
        <v>1388230.0942669094</v>
      </c>
      <c r="BW286">
        <v>281</v>
      </c>
      <c r="BX286" s="160">
        <v>53387</v>
      </c>
      <c r="BY286" s="7">
        <f t="shared" si="302"/>
        <v>307308.08271129645</v>
      </c>
      <c r="BZ286" s="7">
        <f t="shared" si="303"/>
        <v>4818.1206700876401</v>
      </c>
      <c r="CA286" s="7">
        <f t="shared" si="304"/>
        <v>3025.4901876050772</v>
      </c>
      <c r="CB286" s="65">
        <f t="shared" si="277"/>
        <v>0.11814164447268652</v>
      </c>
      <c r="CC286" s="7">
        <f t="shared" si="278"/>
        <v>1792.6304824825627</v>
      </c>
      <c r="CD286" s="65">
        <f t="shared" si="305"/>
        <v>7.0000000000000007E-2</v>
      </c>
      <c r="CE286" s="7">
        <f t="shared" si="306"/>
        <v>419917.40747630928</v>
      </c>
      <c r="CF286" s="7">
        <f t="shared" si="307"/>
        <v>933974.50081831717</v>
      </c>
      <c r="CG286" s="7">
        <f t="shared" si="279"/>
        <v>304282.59252369136</v>
      </c>
      <c r="CH286" s="7">
        <f t="shared" si="257"/>
        <v>1353891.9082946265</v>
      </c>
    </row>
    <row r="287" spans="10:86" x14ac:dyDescent="0.3">
      <c r="J287">
        <v>282</v>
      </c>
      <c r="K287" s="160">
        <v>53418</v>
      </c>
      <c r="L287" s="7">
        <f t="shared" si="280"/>
        <v>330784.46960980841</v>
      </c>
      <c r="M287" s="7">
        <f t="shared" si="258"/>
        <v>5440.6727465368012</v>
      </c>
      <c r="N287" s="7">
        <f t="shared" si="248"/>
        <v>3166.5295179693685</v>
      </c>
      <c r="O287" s="65">
        <f t="shared" si="259"/>
        <v>0.11487345297817361</v>
      </c>
      <c r="P287" s="7">
        <f t="shared" si="249"/>
        <v>2274.1432285674327</v>
      </c>
      <c r="Q287" s="65">
        <f t="shared" si="250"/>
        <v>8.2500000000000004E-2</v>
      </c>
      <c r="R287" s="7">
        <f t="shared" si="260"/>
        <v>396582.05990816082</v>
      </c>
      <c r="S287" s="7">
        <f t="shared" si="281"/>
        <v>1137687.6546152171</v>
      </c>
      <c r="T287" s="7">
        <f t="shared" si="251"/>
        <v>327617.94009183906</v>
      </c>
      <c r="U287" s="7">
        <f t="shared" si="252"/>
        <v>1534269.7145233778</v>
      </c>
      <c r="W287">
        <v>282</v>
      </c>
      <c r="X287" s="160">
        <v>53418</v>
      </c>
      <c r="Y287" s="7">
        <f t="shared" si="282"/>
        <v>325528.25034928537</v>
      </c>
      <c r="Z287" s="7">
        <f t="shared" si="283"/>
        <v>5313.9230440344518</v>
      </c>
      <c r="AA287" s="7">
        <f t="shared" si="284"/>
        <v>3143.734708372549</v>
      </c>
      <c r="AB287" s="65">
        <f t="shared" si="261"/>
        <v>0.11588799577300159</v>
      </c>
      <c r="AC287" s="7">
        <f t="shared" si="262"/>
        <v>2170.1883356619028</v>
      </c>
      <c r="AD287" s="65">
        <f t="shared" si="263"/>
        <v>8.0000000000000016E-2</v>
      </c>
      <c r="AE287" s="7">
        <f t="shared" si="285"/>
        <v>401815.48435908678</v>
      </c>
      <c r="AF287" s="7">
        <f t="shared" si="286"/>
        <v>1096710.8140586296</v>
      </c>
      <c r="AG287" s="7">
        <f t="shared" si="264"/>
        <v>322384.51564091281</v>
      </c>
      <c r="AH287" s="7">
        <f t="shared" si="253"/>
        <v>1498526.2984177163</v>
      </c>
      <c r="AJ287">
        <v>282</v>
      </c>
      <c r="AK287" s="160">
        <v>53418</v>
      </c>
      <c r="AL287" s="7">
        <f t="shared" si="287"/>
        <v>320247.74558240193</v>
      </c>
      <c r="AM287" s="7">
        <f t="shared" si="288"/>
        <v>5188.2574823386012</v>
      </c>
      <c r="AN287" s="7">
        <f t="shared" si="289"/>
        <v>3119.9907921189219</v>
      </c>
      <c r="AO287" s="65">
        <f t="shared" si="265"/>
        <v>0.11690914306778008</v>
      </c>
      <c r="AP287" s="7">
        <f t="shared" si="266"/>
        <v>2068.2666902196793</v>
      </c>
      <c r="AQ287" s="65">
        <f t="shared" si="267"/>
        <v>7.7500000000000013E-2</v>
      </c>
      <c r="AR287" s="7">
        <f t="shared" si="290"/>
        <v>407072.24520971748</v>
      </c>
      <c r="AS287" s="7">
        <f t="shared" si="291"/>
        <v>1056016.3648097678</v>
      </c>
      <c r="AT287" s="7">
        <f t="shared" si="268"/>
        <v>317127.75479028298</v>
      </c>
      <c r="AU287" s="7">
        <f t="shared" si="254"/>
        <v>1463088.6100194852</v>
      </c>
      <c r="AW287">
        <v>282</v>
      </c>
      <c r="AX287" s="160">
        <v>53418</v>
      </c>
      <c r="AY287" s="7">
        <f t="shared" si="292"/>
        <v>314945.11999702104</v>
      </c>
      <c r="AZ287" s="7">
        <f t="shared" si="293"/>
        <v>5063.7114709392154</v>
      </c>
      <c r="BA287" s="7">
        <f t="shared" si="294"/>
        <v>3095.3044709578339</v>
      </c>
      <c r="BB287" s="65">
        <f t="shared" si="269"/>
        <v>0.11793690802970797</v>
      </c>
      <c r="BC287" s="7">
        <f t="shared" si="270"/>
        <v>1968.4069999813814</v>
      </c>
      <c r="BD287" s="65">
        <f t="shared" si="271"/>
        <v>7.4999999999999997E-2</v>
      </c>
      <c r="BE287" s="7">
        <f t="shared" si="295"/>
        <v>412350.18447393726</v>
      </c>
      <c r="BF287" s="7">
        <f t="shared" si="296"/>
        <v>1015616.4503309213</v>
      </c>
      <c r="BG287" s="7">
        <f t="shared" si="272"/>
        <v>311849.8155260632</v>
      </c>
      <c r="BH287" s="7">
        <f t="shared" si="255"/>
        <v>1427966.6348048586</v>
      </c>
      <c r="BJ287">
        <v>282</v>
      </c>
      <c r="BK287" s="160">
        <v>53418</v>
      </c>
      <c r="BL287" s="7">
        <f t="shared" si="297"/>
        <v>309622.62415623141</v>
      </c>
      <c r="BM287" s="7">
        <f t="shared" si="298"/>
        <v>4940.32062016694</v>
      </c>
      <c r="BN287" s="7">
        <f t="shared" si="299"/>
        <v>3069.6839325563751</v>
      </c>
      <c r="BO287" s="65">
        <f t="shared" si="273"/>
        <v>0.11897130350555213</v>
      </c>
      <c r="BP287" s="7">
        <f t="shared" si="274"/>
        <v>1870.6366876105646</v>
      </c>
      <c r="BQ287" s="65">
        <f t="shared" si="275"/>
        <v>7.2499999999999995E-2</v>
      </c>
      <c r="BR287" s="7">
        <f t="shared" si="300"/>
        <v>417647.05977632501</v>
      </c>
      <c r="BS287" s="7">
        <f t="shared" si="301"/>
        <v>975523.35511075123</v>
      </c>
      <c r="BT287" s="7">
        <f t="shared" si="276"/>
        <v>306552.94022367505</v>
      </c>
      <c r="BU287" s="7">
        <f t="shared" si="256"/>
        <v>1393170.4148870762</v>
      </c>
      <c r="BW287">
        <v>282</v>
      </c>
      <c r="BX287" s="160">
        <v>53418</v>
      </c>
      <c r="BY287" s="7">
        <f t="shared" si="302"/>
        <v>304282.59252369136</v>
      </c>
      <c r="BZ287" s="7">
        <f t="shared" si="303"/>
        <v>4818.1206700876401</v>
      </c>
      <c r="CA287" s="7">
        <f t="shared" si="304"/>
        <v>3043.1388803661071</v>
      </c>
      <c r="CB287" s="65">
        <f t="shared" si="277"/>
        <v>0.12001234201903951</v>
      </c>
      <c r="CC287" s="7">
        <f t="shared" si="278"/>
        <v>1774.981789721533</v>
      </c>
      <c r="CD287" s="65">
        <f t="shared" si="305"/>
        <v>7.0000000000000007E-2</v>
      </c>
      <c r="CE287" s="7">
        <f t="shared" si="306"/>
        <v>422960.54635667539</v>
      </c>
      <c r="CF287" s="7">
        <f t="shared" si="307"/>
        <v>935749.4826080387</v>
      </c>
      <c r="CG287" s="7">
        <f t="shared" si="279"/>
        <v>301239.45364332525</v>
      </c>
      <c r="CH287" s="7">
        <f t="shared" si="257"/>
        <v>1358710.0289647141</v>
      </c>
    </row>
    <row r="288" spans="10:86" x14ac:dyDescent="0.3">
      <c r="J288">
        <v>283</v>
      </c>
      <c r="K288" s="160">
        <v>53448</v>
      </c>
      <c r="L288" s="7">
        <f t="shared" si="280"/>
        <v>327617.94009183906</v>
      </c>
      <c r="M288" s="7">
        <f t="shared" si="258"/>
        <v>5440.6727465368012</v>
      </c>
      <c r="N288" s="7">
        <f t="shared" si="248"/>
        <v>3188.2994084054076</v>
      </c>
      <c r="O288" s="65">
        <f t="shared" si="259"/>
        <v>0.11678112892761558</v>
      </c>
      <c r="P288" s="7">
        <f t="shared" si="249"/>
        <v>2252.3733381313937</v>
      </c>
      <c r="Q288" s="65">
        <f t="shared" si="250"/>
        <v>8.2500000000000004E-2</v>
      </c>
      <c r="R288" s="7">
        <f t="shared" si="260"/>
        <v>399770.3593165662</v>
      </c>
      <c r="S288" s="7">
        <f t="shared" si="281"/>
        <v>1139940.0279533486</v>
      </c>
      <c r="T288" s="7">
        <f t="shared" si="251"/>
        <v>324429.64068343368</v>
      </c>
      <c r="U288" s="7">
        <f t="shared" si="252"/>
        <v>1539710.3872699148</v>
      </c>
      <c r="W288">
        <v>283</v>
      </c>
      <c r="X288" s="160">
        <v>53448</v>
      </c>
      <c r="Y288" s="7">
        <f t="shared" si="282"/>
        <v>322384.51564091281</v>
      </c>
      <c r="Z288" s="7">
        <f t="shared" si="283"/>
        <v>5313.9230440344518</v>
      </c>
      <c r="AA288" s="7">
        <f t="shared" si="284"/>
        <v>3164.6929397616996</v>
      </c>
      <c r="AB288" s="65">
        <f t="shared" si="261"/>
        <v>0.11779819884228007</v>
      </c>
      <c r="AC288" s="7">
        <f t="shared" si="262"/>
        <v>2149.2301042727522</v>
      </c>
      <c r="AD288" s="65">
        <f t="shared" si="263"/>
        <v>0.08</v>
      </c>
      <c r="AE288" s="7">
        <f t="shared" si="285"/>
        <v>404980.17729884846</v>
      </c>
      <c r="AF288" s="7">
        <f t="shared" si="286"/>
        <v>1098860.0441629023</v>
      </c>
      <c r="AG288" s="7">
        <f t="shared" si="264"/>
        <v>319219.82270115113</v>
      </c>
      <c r="AH288" s="7">
        <f t="shared" si="253"/>
        <v>1503840.2214617508</v>
      </c>
      <c r="AJ288">
        <v>283</v>
      </c>
      <c r="AK288" s="160">
        <v>53448</v>
      </c>
      <c r="AL288" s="7">
        <f t="shared" si="287"/>
        <v>317127.75479028298</v>
      </c>
      <c r="AM288" s="7">
        <f t="shared" si="288"/>
        <v>5188.2574823386012</v>
      </c>
      <c r="AN288" s="7">
        <f t="shared" si="289"/>
        <v>3140.1407326513568</v>
      </c>
      <c r="AO288" s="65">
        <f t="shared" si="265"/>
        <v>0.1188217941275283</v>
      </c>
      <c r="AP288" s="7">
        <f t="shared" si="266"/>
        <v>2048.1167496872445</v>
      </c>
      <c r="AQ288" s="65">
        <f t="shared" si="267"/>
        <v>7.7500000000000013E-2</v>
      </c>
      <c r="AR288" s="7">
        <f t="shared" si="290"/>
        <v>410212.38594236883</v>
      </c>
      <c r="AS288" s="7">
        <f t="shared" si="291"/>
        <v>1058064.4815594552</v>
      </c>
      <c r="AT288" s="7">
        <f t="shared" si="268"/>
        <v>313987.61405763164</v>
      </c>
      <c r="AU288" s="7">
        <f t="shared" si="254"/>
        <v>1468276.8675018239</v>
      </c>
      <c r="AW288">
        <v>283</v>
      </c>
      <c r="AX288" s="160">
        <v>53448</v>
      </c>
      <c r="AY288" s="7">
        <f t="shared" si="292"/>
        <v>311849.8155260632</v>
      </c>
      <c r="AZ288" s="7">
        <f t="shared" si="293"/>
        <v>5063.7114709392154</v>
      </c>
      <c r="BA288" s="7">
        <f t="shared" si="294"/>
        <v>3114.6501239013205</v>
      </c>
      <c r="BB288" s="65">
        <f t="shared" si="269"/>
        <v>0.11985192751762946</v>
      </c>
      <c r="BC288" s="7">
        <f t="shared" si="270"/>
        <v>1949.0613470378948</v>
      </c>
      <c r="BD288" s="65">
        <f t="shared" si="271"/>
        <v>7.4999999999999997E-2</v>
      </c>
      <c r="BE288" s="7">
        <f t="shared" si="295"/>
        <v>415464.83459783858</v>
      </c>
      <c r="BF288" s="7">
        <f t="shared" si="296"/>
        <v>1017565.5116779592</v>
      </c>
      <c r="BG288" s="7">
        <f t="shared" si="272"/>
        <v>308735.16540216189</v>
      </c>
      <c r="BH288" s="7">
        <f t="shared" si="255"/>
        <v>1433030.3462757978</v>
      </c>
      <c r="BJ288">
        <v>283</v>
      </c>
      <c r="BK288" s="160">
        <v>53448</v>
      </c>
      <c r="BL288" s="7">
        <f t="shared" si="297"/>
        <v>306552.94022367505</v>
      </c>
      <c r="BM288" s="7">
        <f t="shared" si="298"/>
        <v>4940.32062016694</v>
      </c>
      <c r="BN288" s="7">
        <f t="shared" si="299"/>
        <v>3088.2299396489034</v>
      </c>
      <c r="BO288" s="65">
        <f t="shared" si="273"/>
        <v>0.12088861143770818</v>
      </c>
      <c r="BP288" s="7">
        <f t="shared" si="274"/>
        <v>1852.0906805180366</v>
      </c>
      <c r="BQ288" s="65">
        <f t="shared" si="275"/>
        <v>7.2499999999999995E-2</v>
      </c>
      <c r="BR288" s="7">
        <f t="shared" si="300"/>
        <v>420735.28971597389</v>
      </c>
      <c r="BS288" s="7">
        <f t="shared" si="301"/>
        <v>977375.4457912693</v>
      </c>
      <c r="BT288" s="7">
        <f t="shared" si="276"/>
        <v>303464.71028402617</v>
      </c>
      <c r="BU288" s="7">
        <f t="shared" si="256"/>
        <v>1398110.7355072433</v>
      </c>
      <c r="BW288">
        <v>283</v>
      </c>
      <c r="BX288" s="160">
        <v>53448</v>
      </c>
      <c r="BY288" s="7">
        <f t="shared" si="302"/>
        <v>301239.45364332525</v>
      </c>
      <c r="BZ288" s="7">
        <f t="shared" si="303"/>
        <v>4818.1206700876401</v>
      </c>
      <c r="CA288" s="7">
        <f t="shared" si="304"/>
        <v>3060.8905238349093</v>
      </c>
      <c r="CB288" s="65">
        <f t="shared" si="277"/>
        <v>0.12193185800127272</v>
      </c>
      <c r="CC288" s="7">
        <f t="shared" si="278"/>
        <v>1757.2301462527307</v>
      </c>
      <c r="CD288" s="65">
        <f t="shared" si="305"/>
        <v>7.0000000000000007E-2</v>
      </c>
      <c r="CE288" s="7">
        <f t="shared" si="306"/>
        <v>426021.4368805103</v>
      </c>
      <c r="CF288" s="7">
        <f t="shared" si="307"/>
        <v>937506.71275429148</v>
      </c>
      <c r="CG288" s="7">
        <f t="shared" si="279"/>
        <v>298178.56311949034</v>
      </c>
      <c r="CH288" s="7">
        <f t="shared" si="257"/>
        <v>1363528.1496348018</v>
      </c>
    </row>
    <row r="289" spans="10:86" x14ac:dyDescent="0.3">
      <c r="J289">
        <v>284</v>
      </c>
      <c r="K289" s="160">
        <v>53479</v>
      </c>
      <c r="L289" s="7">
        <f t="shared" si="280"/>
        <v>324429.64068343368</v>
      </c>
      <c r="M289" s="7">
        <f t="shared" si="258"/>
        <v>5440.6727465368012</v>
      </c>
      <c r="N289" s="7">
        <f t="shared" si="248"/>
        <v>3210.2189668381948</v>
      </c>
      <c r="O289" s="65">
        <f t="shared" si="259"/>
        <v>0.11873954402226547</v>
      </c>
      <c r="P289" s="7">
        <f t="shared" si="249"/>
        <v>2230.4537796986065</v>
      </c>
      <c r="Q289" s="65">
        <f t="shared" si="250"/>
        <v>8.2500000000000004E-2</v>
      </c>
      <c r="R289" s="7">
        <f t="shared" si="260"/>
        <v>402980.57828340441</v>
      </c>
      <c r="S289" s="7">
        <f t="shared" si="281"/>
        <v>1142170.4817330472</v>
      </c>
      <c r="T289" s="7">
        <f t="shared" si="251"/>
        <v>321219.42171659548</v>
      </c>
      <c r="U289" s="7">
        <f t="shared" si="252"/>
        <v>1545151.0600164516</v>
      </c>
      <c r="W289">
        <v>284</v>
      </c>
      <c r="X289" s="160">
        <v>53479</v>
      </c>
      <c r="Y289" s="7">
        <f t="shared" si="282"/>
        <v>319219.82270115113</v>
      </c>
      <c r="Z289" s="7">
        <f t="shared" si="283"/>
        <v>5313.9230440344518</v>
      </c>
      <c r="AA289" s="7">
        <f t="shared" si="284"/>
        <v>3185.7908926934442</v>
      </c>
      <c r="AB289" s="65">
        <f t="shared" si="261"/>
        <v>0.11975913772783217</v>
      </c>
      <c r="AC289" s="7">
        <f t="shared" si="262"/>
        <v>2128.1321513410076</v>
      </c>
      <c r="AD289" s="65">
        <f t="shared" si="263"/>
        <v>0.08</v>
      </c>
      <c r="AE289" s="7">
        <f t="shared" si="285"/>
        <v>408165.96819154191</v>
      </c>
      <c r="AF289" s="7">
        <f t="shared" si="286"/>
        <v>1100988.1763142433</v>
      </c>
      <c r="AG289" s="7">
        <f t="shared" si="264"/>
        <v>316034.03180845769</v>
      </c>
      <c r="AH289" s="7">
        <f t="shared" si="253"/>
        <v>1509154.1445057853</v>
      </c>
      <c r="AJ289">
        <v>284</v>
      </c>
      <c r="AK289" s="160">
        <v>53479</v>
      </c>
      <c r="AL289" s="7">
        <f t="shared" si="287"/>
        <v>313987.61405763164</v>
      </c>
      <c r="AM289" s="7">
        <f t="shared" si="288"/>
        <v>5188.2574823386012</v>
      </c>
      <c r="AN289" s="7">
        <f t="shared" si="289"/>
        <v>3160.4208082163968</v>
      </c>
      <c r="AO289" s="65">
        <f t="shared" si="265"/>
        <v>0.12078517750587356</v>
      </c>
      <c r="AP289" s="7">
        <f t="shared" si="266"/>
        <v>2027.8366741222044</v>
      </c>
      <c r="AQ289" s="65">
        <f t="shared" si="267"/>
        <v>7.7499999999999999E-2</v>
      </c>
      <c r="AR289" s="7">
        <f t="shared" si="290"/>
        <v>413372.80675058521</v>
      </c>
      <c r="AS289" s="7">
        <f t="shared" si="291"/>
        <v>1060092.3182335773</v>
      </c>
      <c r="AT289" s="7">
        <f t="shared" si="268"/>
        <v>310827.19324941526</v>
      </c>
      <c r="AU289" s="7">
        <f t="shared" si="254"/>
        <v>1473465.1249841624</v>
      </c>
      <c r="AW289">
        <v>284</v>
      </c>
      <c r="AX289" s="160">
        <v>53479</v>
      </c>
      <c r="AY289" s="7">
        <f t="shared" si="292"/>
        <v>308735.16540216189</v>
      </c>
      <c r="AZ289" s="7">
        <f t="shared" si="293"/>
        <v>5063.7114709392154</v>
      </c>
      <c r="BA289" s="7">
        <f t="shared" si="294"/>
        <v>3134.1166871757036</v>
      </c>
      <c r="BB289" s="65">
        <f t="shared" si="269"/>
        <v>0.12181767566748679</v>
      </c>
      <c r="BC289" s="7">
        <f t="shared" si="270"/>
        <v>1929.5947837635117</v>
      </c>
      <c r="BD289" s="65">
        <f t="shared" si="271"/>
        <v>7.4999999999999997E-2</v>
      </c>
      <c r="BE289" s="7">
        <f t="shared" si="295"/>
        <v>418598.95128501428</v>
      </c>
      <c r="BF289" s="7">
        <f t="shared" si="296"/>
        <v>1019495.1064617228</v>
      </c>
      <c r="BG289" s="7">
        <f t="shared" si="272"/>
        <v>305601.04871498619</v>
      </c>
      <c r="BH289" s="7">
        <f t="shared" si="255"/>
        <v>1438094.057746737</v>
      </c>
      <c r="BJ289">
        <v>284</v>
      </c>
      <c r="BK289" s="160">
        <v>53479</v>
      </c>
      <c r="BL289" s="7">
        <f t="shared" si="297"/>
        <v>303464.71028402617</v>
      </c>
      <c r="BM289" s="7">
        <f t="shared" si="298"/>
        <v>4940.32062016694</v>
      </c>
      <c r="BN289" s="7">
        <f t="shared" si="299"/>
        <v>3106.8879955342818</v>
      </c>
      <c r="BO289" s="65">
        <f t="shared" si="273"/>
        <v>0.1228566442256725</v>
      </c>
      <c r="BP289" s="7">
        <f t="shared" si="274"/>
        <v>1833.432624632658</v>
      </c>
      <c r="BQ289" s="65">
        <f t="shared" si="275"/>
        <v>7.2499999999999995E-2</v>
      </c>
      <c r="BR289" s="7">
        <f t="shared" si="300"/>
        <v>423842.17771150818</v>
      </c>
      <c r="BS289" s="7">
        <f t="shared" si="301"/>
        <v>979208.87841590191</v>
      </c>
      <c r="BT289" s="7">
        <f t="shared" si="276"/>
        <v>300357.82228849188</v>
      </c>
      <c r="BU289" s="7">
        <f t="shared" si="256"/>
        <v>1403051.0561274101</v>
      </c>
      <c r="BW289">
        <v>284</v>
      </c>
      <c r="BX289" s="160">
        <v>53479</v>
      </c>
      <c r="BY289" s="7">
        <f t="shared" si="302"/>
        <v>298178.56311949034</v>
      </c>
      <c r="BZ289" s="7">
        <f t="shared" si="303"/>
        <v>4818.1206700876401</v>
      </c>
      <c r="CA289" s="7">
        <f t="shared" si="304"/>
        <v>3078.7457185572794</v>
      </c>
      <c r="CB289" s="65">
        <f t="shared" si="277"/>
        <v>0.12390209489299286</v>
      </c>
      <c r="CC289" s="7">
        <f t="shared" si="278"/>
        <v>1739.3749515303605</v>
      </c>
      <c r="CD289" s="65">
        <f t="shared" si="305"/>
        <v>7.0000000000000007E-2</v>
      </c>
      <c r="CE289" s="7">
        <f t="shared" si="306"/>
        <v>429100.18259906757</v>
      </c>
      <c r="CF289" s="7">
        <f t="shared" si="307"/>
        <v>939246.08770582185</v>
      </c>
      <c r="CG289" s="7">
        <f t="shared" si="279"/>
        <v>295099.81740093307</v>
      </c>
      <c r="CH289" s="7">
        <f t="shared" si="257"/>
        <v>1368346.2703048894</v>
      </c>
    </row>
    <row r="290" spans="10:86" x14ac:dyDescent="0.3">
      <c r="J290">
        <v>285</v>
      </c>
      <c r="K290" s="160">
        <v>53509</v>
      </c>
      <c r="L290" s="7">
        <f t="shared" si="280"/>
        <v>321219.42171659548</v>
      </c>
      <c r="M290" s="7">
        <f t="shared" si="258"/>
        <v>5440.6727465368012</v>
      </c>
      <c r="N290" s="7">
        <f t="shared" si="248"/>
        <v>3232.2892222352075</v>
      </c>
      <c r="O290" s="65">
        <f t="shared" si="259"/>
        <v>0.12075070199535999</v>
      </c>
      <c r="P290" s="7">
        <f t="shared" si="249"/>
        <v>2208.3835243015938</v>
      </c>
      <c r="Q290" s="65">
        <f t="shared" si="250"/>
        <v>8.249999999999999E-2</v>
      </c>
      <c r="R290" s="7">
        <f t="shared" si="260"/>
        <v>406212.86750563962</v>
      </c>
      <c r="S290" s="7">
        <f t="shared" si="281"/>
        <v>1144378.8652573489</v>
      </c>
      <c r="T290" s="7">
        <f t="shared" si="251"/>
        <v>317987.13249436027</v>
      </c>
      <c r="U290" s="7">
        <f t="shared" si="252"/>
        <v>1550591.7327629884</v>
      </c>
      <c r="W290">
        <v>285</v>
      </c>
      <c r="X290" s="160">
        <v>53509</v>
      </c>
      <c r="Y290" s="7">
        <f t="shared" si="282"/>
        <v>316034.03180845769</v>
      </c>
      <c r="Z290" s="7">
        <f t="shared" si="283"/>
        <v>5313.9230440344518</v>
      </c>
      <c r="AA290" s="7">
        <f t="shared" si="284"/>
        <v>3207.0294986447338</v>
      </c>
      <c r="AB290" s="65">
        <f t="shared" si="261"/>
        <v>0.12177281593224572</v>
      </c>
      <c r="AC290" s="7">
        <f t="shared" si="262"/>
        <v>2106.8935453897179</v>
      </c>
      <c r="AD290" s="65">
        <f t="shared" si="263"/>
        <v>0.08</v>
      </c>
      <c r="AE290" s="7">
        <f t="shared" si="285"/>
        <v>411372.99769018666</v>
      </c>
      <c r="AF290" s="7">
        <f t="shared" si="286"/>
        <v>1103095.069859633</v>
      </c>
      <c r="AG290" s="7">
        <f t="shared" si="264"/>
        <v>312827.00230981293</v>
      </c>
      <c r="AH290" s="7">
        <f t="shared" si="253"/>
        <v>1514468.0675498196</v>
      </c>
      <c r="AJ290">
        <v>285</v>
      </c>
      <c r="AK290" s="160">
        <v>53509</v>
      </c>
      <c r="AL290" s="7">
        <f t="shared" si="287"/>
        <v>310827.19324941526</v>
      </c>
      <c r="AM290" s="7">
        <f t="shared" si="288"/>
        <v>5188.2574823386012</v>
      </c>
      <c r="AN290" s="7">
        <f t="shared" si="289"/>
        <v>3180.8318592694613</v>
      </c>
      <c r="AO290" s="65">
        <f t="shared" si="265"/>
        <v>0.12280129647667287</v>
      </c>
      <c r="AP290" s="7">
        <f t="shared" si="266"/>
        <v>2007.4256230691401</v>
      </c>
      <c r="AQ290" s="65">
        <f t="shared" si="267"/>
        <v>7.7499999999999999E-2</v>
      </c>
      <c r="AR290" s="7">
        <f t="shared" si="290"/>
        <v>416553.63860985468</v>
      </c>
      <c r="AS290" s="7">
        <f t="shared" si="291"/>
        <v>1062099.7438566464</v>
      </c>
      <c r="AT290" s="7">
        <f t="shared" si="268"/>
        <v>307646.36139014579</v>
      </c>
      <c r="AU290" s="7">
        <f t="shared" si="254"/>
        <v>1478653.3824665011</v>
      </c>
      <c r="AW290">
        <v>285</v>
      </c>
      <c r="AX290" s="160">
        <v>53509</v>
      </c>
      <c r="AY290" s="7">
        <f t="shared" si="292"/>
        <v>305601.04871498619</v>
      </c>
      <c r="AZ290" s="7">
        <f t="shared" si="293"/>
        <v>5063.7114709392154</v>
      </c>
      <c r="BA290" s="7">
        <f t="shared" si="294"/>
        <v>3153.7049164705518</v>
      </c>
      <c r="BB290" s="65">
        <f t="shared" si="269"/>
        <v>0.12383615552622541</v>
      </c>
      <c r="BC290" s="7">
        <f t="shared" si="270"/>
        <v>1910.0065544686636</v>
      </c>
      <c r="BD290" s="65">
        <f t="shared" si="271"/>
        <v>7.4999999999999997E-2</v>
      </c>
      <c r="BE290" s="7">
        <f t="shared" si="295"/>
        <v>421752.65620148485</v>
      </c>
      <c r="BF290" s="7">
        <f t="shared" si="296"/>
        <v>1021405.1130161914</v>
      </c>
      <c r="BG290" s="7">
        <f t="shared" si="272"/>
        <v>302447.34379851562</v>
      </c>
      <c r="BH290" s="7">
        <f t="shared" si="255"/>
        <v>1443157.7692176763</v>
      </c>
      <c r="BJ290">
        <v>285</v>
      </c>
      <c r="BK290" s="160">
        <v>53509</v>
      </c>
      <c r="BL290" s="7">
        <f t="shared" si="297"/>
        <v>300357.82228849188</v>
      </c>
      <c r="BM290" s="7">
        <f t="shared" si="298"/>
        <v>4940.32062016694</v>
      </c>
      <c r="BN290" s="7">
        <f t="shared" si="299"/>
        <v>3125.6587771739682</v>
      </c>
      <c r="BO290" s="65">
        <f t="shared" si="273"/>
        <v>0.12487740469120029</v>
      </c>
      <c r="BP290" s="7">
        <f t="shared" si="274"/>
        <v>1814.6618429929717</v>
      </c>
      <c r="BQ290" s="65">
        <f t="shared" si="275"/>
        <v>7.2499999999999995E-2</v>
      </c>
      <c r="BR290" s="7">
        <f t="shared" si="300"/>
        <v>426967.83648868214</v>
      </c>
      <c r="BS290" s="7">
        <f t="shared" si="301"/>
        <v>981023.54025889491</v>
      </c>
      <c r="BT290" s="7">
        <f t="shared" si="276"/>
        <v>297232.16351131792</v>
      </c>
      <c r="BU290" s="7">
        <f t="shared" si="256"/>
        <v>1407991.376747577</v>
      </c>
      <c r="BW290">
        <v>285</v>
      </c>
      <c r="BX290" s="160">
        <v>53509</v>
      </c>
      <c r="BY290" s="7">
        <f t="shared" si="302"/>
        <v>295099.81740093307</v>
      </c>
      <c r="BZ290" s="7">
        <f t="shared" si="303"/>
        <v>4818.1206700876401</v>
      </c>
      <c r="CA290" s="7">
        <f t="shared" si="304"/>
        <v>3096.7050685821969</v>
      </c>
      <c r="CB290" s="65">
        <f t="shared" si="277"/>
        <v>0.1259250552923889</v>
      </c>
      <c r="CC290" s="7">
        <f t="shared" si="278"/>
        <v>1721.415601505443</v>
      </c>
      <c r="CD290" s="65">
        <f t="shared" si="305"/>
        <v>7.0000000000000007E-2</v>
      </c>
      <c r="CE290" s="7">
        <f t="shared" si="306"/>
        <v>432196.88766764977</v>
      </c>
      <c r="CF290" s="7">
        <f t="shared" si="307"/>
        <v>940967.50330732728</v>
      </c>
      <c r="CG290" s="7">
        <f t="shared" si="279"/>
        <v>292003.11233235087</v>
      </c>
      <c r="CH290" s="7">
        <f t="shared" si="257"/>
        <v>1373164.3909749771</v>
      </c>
    </row>
    <row r="291" spans="10:86" x14ac:dyDescent="0.3">
      <c r="J291">
        <v>286</v>
      </c>
      <c r="K291" s="160">
        <v>53540</v>
      </c>
      <c r="L291" s="7">
        <f t="shared" si="280"/>
        <v>317987.13249436027</v>
      </c>
      <c r="M291" s="7">
        <f t="shared" si="258"/>
        <v>5440.6727465368012</v>
      </c>
      <c r="N291" s="7">
        <f t="shared" si="248"/>
        <v>3254.5112106380743</v>
      </c>
      <c r="O291" s="65">
        <f t="shared" si="259"/>
        <v>0.12281671343525054</v>
      </c>
      <c r="P291" s="7">
        <f t="shared" si="249"/>
        <v>2186.1615358987269</v>
      </c>
      <c r="Q291" s="65">
        <f t="shared" si="250"/>
        <v>8.2500000000000004E-2</v>
      </c>
      <c r="R291" s="7">
        <f t="shared" si="260"/>
        <v>409467.37871627772</v>
      </c>
      <c r="S291" s="7">
        <f t="shared" si="281"/>
        <v>1146565.0267932476</v>
      </c>
      <c r="T291" s="7">
        <f t="shared" si="251"/>
        <v>314732.62128372217</v>
      </c>
      <c r="U291" s="7">
        <f t="shared" si="252"/>
        <v>1556032.4055095252</v>
      </c>
      <c r="W291">
        <v>286</v>
      </c>
      <c r="X291" s="160">
        <v>53540</v>
      </c>
      <c r="Y291" s="7">
        <f t="shared" si="282"/>
        <v>312827.00230981293</v>
      </c>
      <c r="Z291" s="7">
        <f t="shared" si="283"/>
        <v>5313.9230440344518</v>
      </c>
      <c r="AA291" s="7">
        <f t="shared" si="284"/>
        <v>3228.4096953023654</v>
      </c>
      <c r="AB291" s="65">
        <f t="shared" si="261"/>
        <v>0.12384134380209524</v>
      </c>
      <c r="AC291" s="7">
        <f t="shared" si="262"/>
        <v>2085.5133487320863</v>
      </c>
      <c r="AD291" s="65">
        <f t="shared" si="263"/>
        <v>0.08</v>
      </c>
      <c r="AE291" s="7">
        <f t="shared" si="285"/>
        <v>414601.40738548903</v>
      </c>
      <c r="AF291" s="7">
        <f t="shared" si="286"/>
        <v>1105180.5832083651</v>
      </c>
      <c r="AG291" s="7">
        <f t="shared" si="264"/>
        <v>309598.59261451056</v>
      </c>
      <c r="AH291" s="7">
        <f t="shared" si="253"/>
        <v>1519781.9905938541</v>
      </c>
      <c r="AJ291">
        <v>286</v>
      </c>
      <c r="AK291" s="160">
        <v>53540</v>
      </c>
      <c r="AL291" s="7">
        <f t="shared" si="287"/>
        <v>307646.36139014579</v>
      </c>
      <c r="AM291" s="7">
        <f t="shared" si="288"/>
        <v>5188.2574823386012</v>
      </c>
      <c r="AN291" s="7">
        <f t="shared" si="289"/>
        <v>3201.3747316939098</v>
      </c>
      <c r="AO291" s="65">
        <f t="shared" si="265"/>
        <v>0.12487226114664991</v>
      </c>
      <c r="AP291" s="7">
        <f t="shared" si="266"/>
        <v>1986.8827506446914</v>
      </c>
      <c r="AQ291" s="65">
        <f t="shared" si="267"/>
        <v>7.7499999999999999E-2</v>
      </c>
      <c r="AR291" s="7">
        <f t="shared" si="290"/>
        <v>419755.01334154856</v>
      </c>
      <c r="AS291" s="7">
        <f t="shared" si="291"/>
        <v>1064086.6266072909</v>
      </c>
      <c r="AT291" s="7">
        <f t="shared" si="268"/>
        <v>304444.9866584519</v>
      </c>
      <c r="AU291" s="7">
        <f t="shared" si="254"/>
        <v>1483841.6399488396</v>
      </c>
      <c r="AW291">
        <v>286</v>
      </c>
      <c r="AX291" s="160">
        <v>53540</v>
      </c>
      <c r="AY291" s="7">
        <f t="shared" si="292"/>
        <v>302447.34379851562</v>
      </c>
      <c r="AZ291" s="7">
        <f t="shared" si="293"/>
        <v>5063.7114709392154</v>
      </c>
      <c r="BA291" s="7">
        <f t="shared" si="294"/>
        <v>3173.4155721984926</v>
      </c>
      <c r="BB291" s="65">
        <f t="shared" si="269"/>
        <v>0.12590947696254429</v>
      </c>
      <c r="BC291" s="7">
        <f t="shared" si="270"/>
        <v>1890.2958987407226</v>
      </c>
      <c r="BD291" s="65">
        <f t="shared" si="271"/>
        <v>7.4999999999999997E-2</v>
      </c>
      <c r="BE291" s="7">
        <f t="shared" si="295"/>
        <v>424926.07177368336</v>
      </c>
      <c r="BF291" s="7">
        <f t="shared" si="296"/>
        <v>1023295.4089149322</v>
      </c>
      <c r="BG291" s="7">
        <f t="shared" si="272"/>
        <v>299273.9282263171</v>
      </c>
      <c r="BH291" s="7">
        <f t="shared" si="255"/>
        <v>1448221.4806886155</v>
      </c>
      <c r="BJ291">
        <v>286</v>
      </c>
      <c r="BK291" s="160">
        <v>53540</v>
      </c>
      <c r="BL291" s="7">
        <f t="shared" si="297"/>
        <v>297232.16351131792</v>
      </c>
      <c r="BM291" s="7">
        <f t="shared" si="298"/>
        <v>4940.32062016694</v>
      </c>
      <c r="BN291" s="7">
        <f t="shared" si="299"/>
        <v>3144.5429656193942</v>
      </c>
      <c r="BO291" s="65">
        <f t="shared" si="273"/>
        <v>0.12695300246669264</v>
      </c>
      <c r="BP291" s="7">
        <f t="shared" si="274"/>
        <v>1795.7776545475458</v>
      </c>
      <c r="BQ291" s="65">
        <f t="shared" si="275"/>
        <v>7.2499999999999995E-2</v>
      </c>
      <c r="BR291" s="7">
        <f t="shared" si="300"/>
        <v>430112.37945430155</v>
      </c>
      <c r="BS291" s="7">
        <f t="shared" si="301"/>
        <v>982819.3179134425</v>
      </c>
      <c r="BT291" s="7">
        <f t="shared" si="276"/>
        <v>294087.6205456985</v>
      </c>
      <c r="BU291" s="7">
        <f t="shared" si="256"/>
        <v>1412931.6973677441</v>
      </c>
      <c r="BW291">
        <v>286</v>
      </c>
      <c r="BX291" s="160">
        <v>53540</v>
      </c>
      <c r="BY291" s="7">
        <f t="shared" si="302"/>
        <v>292003.11233235087</v>
      </c>
      <c r="BZ291" s="7">
        <f t="shared" si="303"/>
        <v>4818.1206700876401</v>
      </c>
      <c r="CA291" s="7">
        <f t="shared" si="304"/>
        <v>3114.7691814822601</v>
      </c>
      <c r="CB291" s="65">
        <f t="shared" si="277"/>
        <v>0.12800284859719324</v>
      </c>
      <c r="CC291" s="7">
        <f t="shared" si="278"/>
        <v>1703.3514886053802</v>
      </c>
      <c r="CD291" s="65">
        <f t="shared" si="305"/>
        <v>7.0000000000000007E-2</v>
      </c>
      <c r="CE291" s="7">
        <f t="shared" si="306"/>
        <v>435311.65684913204</v>
      </c>
      <c r="CF291" s="7">
        <f t="shared" si="307"/>
        <v>942670.85479593265</v>
      </c>
      <c r="CG291" s="7">
        <f t="shared" si="279"/>
        <v>288888.3431508686</v>
      </c>
      <c r="CH291" s="7">
        <f t="shared" si="257"/>
        <v>1377982.5116450647</v>
      </c>
    </row>
    <row r="292" spans="10:86" x14ac:dyDescent="0.3">
      <c r="J292">
        <v>287</v>
      </c>
      <c r="K292" s="160">
        <v>53571</v>
      </c>
      <c r="L292" s="7">
        <f t="shared" si="280"/>
        <v>314732.62128372217</v>
      </c>
      <c r="M292" s="7">
        <f t="shared" si="258"/>
        <v>5440.6727465368012</v>
      </c>
      <c r="N292" s="7">
        <f t="shared" si="248"/>
        <v>3276.8859752112112</v>
      </c>
      <c r="O292" s="65">
        <f t="shared" si="259"/>
        <v>0.1249398030053146</v>
      </c>
      <c r="P292" s="7">
        <f t="shared" si="249"/>
        <v>2163.7867713255901</v>
      </c>
      <c r="Q292" s="65">
        <f t="shared" si="250"/>
        <v>8.2500000000000004E-2</v>
      </c>
      <c r="R292" s="7">
        <f t="shared" si="260"/>
        <v>412744.26469148893</v>
      </c>
      <c r="S292" s="7">
        <f t="shared" si="281"/>
        <v>1148728.8135645732</v>
      </c>
      <c r="T292" s="7">
        <f t="shared" si="251"/>
        <v>311455.73530851095</v>
      </c>
      <c r="U292" s="7">
        <f t="shared" si="252"/>
        <v>1561473.0782560622</v>
      </c>
      <c r="W292">
        <v>287</v>
      </c>
      <c r="X292" s="160">
        <v>53571</v>
      </c>
      <c r="Y292" s="7">
        <f t="shared" si="282"/>
        <v>309598.59261451056</v>
      </c>
      <c r="Z292" s="7">
        <f t="shared" si="283"/>
        <v>5313.9230440344518</v>
      </c>
      <c r="AA292" s="7">
        <f t="shared" si="284"/>
        <v>3249.9324266043814</v>
      </c>
      <c r="AB292" s="65">
        <f t="shared" si="261"/>
        <v>0.12596694574710648</v>
      </c>
      <c r="AC292" s="7">
        <f t="shared" si="262"/>
        <v>2063.9906174300704</v>
      </c>
      <c r="AD292" s="65">
        <f t="shared" si="263"/>
        <v>0.08</v>
      </c>
      <c r="AE292" s="7">
        <f t="shared" si="285"/>
        <v>417851.33981209341</v>
      </c>
      <c r="AF292" s="7">
        <f t="shared" si="286"/>
        <v>1107244.5738257952</v>
      </c>
      <c r="AG292" s="7">
        <f t="shared" si="264"/>
        <v>306348.66018790618</v>
      </c>
      <c r="AH292" s="7">
        <f t="shared" si="253"/>
        <v>1525095.9136378886</v>
      </c>
      <c r="AJ292">
        <v>287</v>
      </c>
      <c r="AK292" s="160">
        <v>53571</v>
      </c>
      <c r="AL292" s="7">
        <f t="shared" si="287"/>
        <v>304444.9866584519</v>
      </c>
      <c r="AM292" s="7">
        <f t="shared" si="288"/>
        <v>5188.2574823386012</v>
      </c>
      <c r="AN292" s="7">
        <f t="shared" si="289"/>
        <v>3222.0502768360993</v>
      </c>
      <c r="AO292" s="65">
        <f t="shared" si="265"/>
        <v>0.12700029567381216</v>
      </c>
      <c r="AP292" s="7">
        <f t="shared" si="266"/>
        <v>1966.2072055025019</v>
      </c>
      <c r="AQ292" s="65">
        <f t="shared" si="267"/>
        <v>7.7499999999999999E-2</v>
      </c>
      <c r="AR292" s="7">
        <f t="shared" si="290"/>
        <v>422977.06361838465</v>
      </c>
      <c r="AS292" s="7">
        <f t="shared" si="291"/>
        <v>1066052.8338127935</v>
      </c>
      <c r="AT292" s="7">
        <f t="shared" si="268"/>
        <v>301222.93638161581</v>
      </c>
      <c r="AU292" s="7">
        <f t="shared" si="254"/>
        <v>1489029.897431178</v>
      </c>
      <c r="AW292">
        <v>287</v>
      </c>
      <c r="AX292" s="160">
        <v>53571</v>
      </c>
      <c r="AY292" s="7">
        <f t="shared" si="292"/>
        <v>299273.9282263171</v>
      </c>
      <c r="AZ292" s="7">
        <f t="shared" si="293"/>
        <v>5063.7114709392154</v>
      </c>
      <c r="BA292" s="7">
        <f t="shared" si="294"/>
        <v>3193.2494195247336</v>
      </c>
      <c r="BB292" s="65">
        <f t="shared" si="269"/>
        <v>0.12803986388456529</v>
      </c>
      <c r="BC292" s="7">
        <f t="shared" si="270"/>
        <v>1870.4620514144817</v>
      </c>
      <c r="BD292" s="65">
        <f t="shared" si="271"/>
        <v>7.4999999999999997E-2</v>
      </c>
      <c r="BE292" s="7">
        <f t="shared" si="295"/>
        <v>428119.3211932081</v>
      </c>
      <c r="BF292" s="7">
        <f t="shared" si="296"/>
        <v>1025165.8709663467</v>
      </c>
      <c r="BG292" s="7">
        <f t="shared" si="272"/>
        <v>296080.67880679236</v>
      </c>
      <c r="BH292" s="7">
        <f t="shared" si="255"/>
        <v>1453285.1921595549</v>
      </c>
      <c r="BJ292">
        <v>287</v>
      </c>
      <c r="BK292" s="160">
        <v>53571</v>
      </c>
      <c r="BL292" s="7">
        <f t="shared" si="297"/>
        <v>294087.6205456985</v>
      </c>
      <c r="BM292" s="7">
        <f t="shared" si="298"/>
        <v>4940.32062016694</v>
      </c>
      <c r="BN292" s="7">
        <f t="shared" si="299"/>
        <v>3163.5412460366783</v>
      </c>
      <c r="BO292" s="65">
        <f t="shared" si="273"/>
        <v>0.12908566121211865</v>
      </c>
      <c r="BP292" s="7">
        <f t="shared" si="274"/>
        <v>1776.7793741302617</v>
      </c>
      <c r="BQ292" s="65">
        <f t="shared" si="275"/>
        <v>7.2499999999999995E-2</v>
      </c>
      <c r="BR292" s="7">
        <f t="shared" si="300"/>
        <v>433275.9207003382</v>
      </c>
      <c r="BS292" s="7">
        <f t="shared" si="301"/>
        <v>984596.0972875728</v>
      </c>
      <c r="BT292" s="7">
        <f t="shared" si="276"/>
        <v>290924.07929966185</v>
      </c>
      <c r="BU292" s="7">
        <f t="shared" si="256"/>
        <v>1417872.0179879111</v>
      </c>
      <c r="BW292">
        <v>287</v>
      </c>
      <c r="BX292" s="160">
        <v>53571</v>
      </c>
      <c r="BY292" s="7">
        <f t="shared" si="302"/>
        <v>288888.3431508686</v>
      </c>
      <c r="BZ292" s="7">
        <f t="shared" si="303"/>
        <v>4818.1206700876401</v>
      </c>
      <c r="CA292" s="7">
        <f t="shared" si="304"/>
        <v>3132.9386683742396</v>
      </c>
      <c r="CB292" s="65">
        <f t="shared" si="277"/>
        <v>0.13013769822085616</v>
      </c>
      <c r="CC292" s="7">
        <f t="shared" si="278"/>
        <v>1685.1820017134003</v>
      </c>
      <c r="CD292" s="65">
        <f t="shared" si="305"/>
        <v>7.0000000000000007E-2</v>
      </c>
      <c r="CE292" s="7">
        <f t="shared" si="306"/>
        <v>438444.5955175063</v>
      </c>
      <c r="CF292" s="7">
        <f t="shared" si="307"/>
        <v>944356.03679764608</v>
      </c>
      <c r="CG292" s="7">
        <f t="shared" si="279"/>
        <v>285755.40448249434</v>
      </c>
      <c r="CH292" s="7">
        <f t="shared" si="257"/>
        <v>1382800.6323151523</v>
      </c>
    </row>
    <row r="293" spans="10:86" x14ac:dyDescent="0.3">
      <c r="J293">
        <v>288</v>
      </c>
      <c r="K293" s="160">
        <v>53601</v>
      </c>
      <c r="L293" s="7">
        <f t="shared" si="280"/>
        <v>311455.73530851095</v>
      </c>
      <c r="M293" s="7">
        <f t="shared" si="258"/>
        <v>5440.6727465368012</v>
      </c>
      <c r="N293" s="7">
        <f t="shared" si="248"/>
        <v>3299.4145662907886</v>
      </c>
      <c r="O293" s="65">
        <f t="shared" si="259"/>
        <v>0.12712231725728484</v>
      </c>
      <c r="P293" s="7">
        <f t="shared" si="249"/>
        <v>2141.2581802460127</v>
      </c>
      <c r="Q293" s="65">
        <f t="shared" si="250"/>
        <v>8.2500000000000004E-2</v>
      </c>
      <c r="R293" s="7">
        <f t="shared" si="260"/>
        <v>416043.67925777973</v>
      </c>
      <c r="S293" s="7">
        <f t="shared" si="281"/>
        <v>1150870.0717448192</v>
      </c>
      <c r="T293" s="7">
        <f t="shared" si="251"/>
        <v>308156.32074222015</v>
      </c>
      <c r="U293" s="7">
        <f t="shared" si="252"/>
        <v>1566913.751002599</v>
      </c>
      <c r="W293">
        <v>288</v>
      </c>
      <c r="X293" s="160">
        <v>53601</v>
      </c>
      <c r="Y293" s="7">
        <f t="shared" si="282"/>
        <v>306348.66018790618</v>
      </c>
      <c r="Z293" s="7">
        <f t="shared" si="283"/>
        <v>5313.9230440344518</v>
      </c>
      <c r="AA293" s="7">
        <f t="shared" si="284"/>
        <v>3271.5986427817438</v>
      </c>
      <c r="AB293" s="65">
        <f t="shared" si="261"/>
        <v>0.12815196805267692</v>
      </c>
      <c r="AC293" s="7">
        <f t="shared" si="262"/>
        <v>2042.324401252708</v>
      </c>
      <c r="AD293" s="65">
        <f t="shared" si="263"/>
        <v>0.08</v>
      </c>
      <c r="AE293" s="7">
        <f t="shared" si="285"/>
        <v>421122.93845487514</v>
      </c>
      <c r="AF293" s="7">
        <f t="shared" si="286"/>
        <v>1109286.8982270479</v>
      </c>
      <c r="AG293" s="7">
        <f t="shared" si="264"/>
        <v>303077.06154512445</v>
      </c>
      <c r="AH293" s="7">
        <f t="shared" si="253"/>
        <v>1530409.8366819229</v>
      </c>
      <c r="AJ293">
        <v>288</v>
      </c>
      <c r="AK293" s="160">
        <v>53601</v>
      </c>
      <c r="AL293" s="7">
        <f t="shared" si="287"/>
        <v>301222.93638161581</v>
      </c>
      <c r="AM293" s="7">
        <f t="shared" si="288"/>
        <v>5188.2574823386012</v>
      </c>
      <c r="AN293" s="7">
        <f t="shared" si="289"/>
        <v>3242.8593515406656</v>
      </c>
      <c r="AO293" s="65">
        <f t="shared" si="265"/>
        <v>0.12918774607916278</v>
      </c>
      <c r="AP293" s="7">
        <f t="shared" si="266"/>
        <v>1945.3981307979354</v>
      </c>
      <c r="AQ293" s="65">
        <f t="shared" si="267"/>
        <v>7.7499999999999999E-2</v>
      </c>
      <c r="AR293" s="7">
        <f t="shared" si="290"/>
        <v>426219.92296992533</v>
      </c>
      <c r="AS293" s="7">
        <f t="shared" si="291"/>
        <v>1067998.2319435915</v>
      </c>
      <c r="AT293" s="7">
        <f t="shared" si="268"/>
        <v>297980.07703007513</v>
      </c>
      <c r="AU293" s="7">
        <f t="shared" si="254"/>
        <v>1494218.1549135167</v>
      </c>
      <c r="AW293">
        <v>288</v>
      </c>
      <c r="AX293" s="160">
        <v>53601</v>
      </c>
      <c r="AY293" s="7">
        <f t="shared" si="292"/>
        <v>296080.67880679236</v>
      </c>
      <c r="AZ293" s="7">
        <f t="shared" si="293"/>
        <v>5063.7114709392154</v>
      </c>
      <c r="BA293" s="7">
        <f t="shared" si="294"/>
        <v>3213.2072283967632</v>
      </c>
      <c r="BB293" s="65">
        <f t="shared" si="269"/>
        <v>0.13022966205073624</v>
      </c>
      <c r="BC293" s="7">
        <f t="shared" si="270"/>
        <v>1850.5042425424522</v>
      </c>
      <c r="BD293" s="65">
        <f t="shared" si="271"/>
        <v>7.4999999999999997E-2</v>
      </c>
      <c r="BE293" s="7">
        <f t="shared" si="295"/>
        <v>431332.52842160489</v>
      </c>
      <c r="BF293" s="7">
        <f t="shared" si="296"/>
        <v>1027016.3752088891</v>
      </c>
      <c r="BG293" s="7">
        <f t="shared" si="272"/>
        <v>292867.47157839558</v>
      </c>
      <c r="BH293" s="7">
        <f t="shared" si="255"/>
        <v>1458348.9036304941</v>
      </c>
      <c r="BJ293">
        <v>288</v>
      </c>
      <c r="BK293" s="160">
        <v>53601</v>
      </c>
      <c r="BL293" s="7">
        <f t="shared" si="297"/>
        <v>290924.07929966185</v>
      </c>
      <c r="BM293" s="7">
        <f t="shared" si="298"/>
        <v>4940.32062016694</v>
      </c>
      <c r="BN293" s="7">
        <f t="shared" si="299"/>
        <v>3182.6543077314827</v>
      </c>
      <c r="BO293" s="65">
        <f t="shared" si="273"/>
        <v>0.13127772642510924</v>
      </c>
      <c r="BP293" s="7">
        <f t="shared" si="274"/>
        <v>1757.666312435457</v>
      </c>
      <c r="BQ293" s="65">
        <f t="shared" si="275"/>
        <v>7.2499999999999995E-2</v>
      </c>
      <c r="BR293" s="7">
        <f t="shared" si="300"/>
        <v>436458.57500806969</v>
      </c>
      <c r="BS293" s="7">
        <f t="shared" si="301"/>
        <v>986353.76360000821</v>
      </c>
      <c r="BT293" s="7">
        <f t="shared" si="276"/>
        <v>287741.42499193037</v>
      </c>
      <c r="BU293" s="7">
        <f t="shared" si="256"/>
        <v>1422812.338608078</v>
      </c>
      <c r="BW293">
        <v>288</v>
      </c>
      <c r="BX293" s="160">
        <v>53601</v>
      </c>
      <c r="BY293" s="7">
        <f t="shared" si="302"/>
        <v>285755.40448249434</v>
      </c>
      <c r="BZ293" s="7">
        <f t="shared" si="303"/>
        <v>4818.1206700876401</v>
      </c>
      <c r="CA293" s="7">
        <f t="shared" si="304"/>
        <v>3151.2141439397565</v>
      </c>
      <c r="CB293" s="65">
        <f t="shared" si="277"/>
        <v>0.1323319494018306</v>
      </c>
      <c r="CC293" s="7">
        <f t="shared" si="278"/>
        <v>1666.9065261478838</v>
      </c>
      <c r="CD293" s="65">
        <f t="shared" si="305"/>
        <v>7.0000000000000007E-2</v>
      </c>
      <c r="CE293" s="7">
        <f t="shared" si="306"/>
        <v>441595.80966144608</v>
      </c>
      <c r="CF293" s="7">
        <f t="shared" si="307"/>
        <v>946022.94332379394</v>
      </c>
      <c r="CG293" s="7">
        <f t="shared" si="279"/>
        <v>282604.19033855456</v>
      </c>
      <c r="CH293" s="7">
        <f t="shared" si="257"/>
        <v>1387618.75298524</v>
      </c>
    </row>
    <row r="294" spans="10:86" x14ac:dyDescent="0.3">
      <c r="J294">
        <v>289</v>
      </c>
      <c r="K294" s="160">
        <v>53632</v>
      </c>
      <c r="L294" s="7">
        <f t="shared" si="280"/>
        <v>308156.32074222015</v>
      </c>
      <c r="M294" s="7">
        <f t="shared" si="258"/>
        <v>5440.6727465368012</v>
      </c>
      <c r="N294" s="7">
        <f t="shared" si="248"/>
        <v>3322.0980414340379</v>
      </c>
      <c r="O294" s="65">
        <f t="shared" si="259"/>
        <v>0.12936673309568941</v>
      </c>
      <c r="P294" s="7">
        <f t="shared" si="249"/>
        <v>2118.5747051027633</v>
      </c>
      <c r="Q294" s="65">
        <f t="shared" si="250"/>
        <v>8.249999999999999E-2</v>
      </c>
      <c r="R294" s="7">
        <f t="shared" si="260"/>
        <v>419365.77729921375</v>
      </c>
      <c r="S294" s="7">
        <f t="shared" si="281"/>
        <v>1152988.6464499219</v>
      </c>
      <c r="T294" s="7">
        <f t="shared" si="251"/>
        <v>304834.22270078614</v>
      </c>
      <c r="U294" s="7">
        <f t="shared" si="252"/>
        <v>1572354.4237491356</v>
      </c>
      <c r="W294">
        <v>289</v>
      </c>
      <c r="X294" s="160">
        <v>53632</v>
      </c>
      <c r="Y294" s="7">
        <f t="shared" si="282"/>
        <v>303077.06154512445</v>
      </c>
      <c r="Z294" s="7">
        <f t="shared" si="283"/>
        <v>5313.9230440344518</v>
      </c>
      <c r="AA294" s="7">
        <f t="shared" si="284"/>
        <v>3293.4093004002889</v>
      </c>
      <c r="AB294" s="65">
        <f t="shared" si="261"/>
        <v>0.13039888734343985</v>
      </c>
      <c r="AC294" s="7">
        <f t="shared" si="262"/>
        <v>2020.5137436341631</v>
      </c>
      <c r="AD294" s="65">
        <f t="shared" si="263"/>
        <v>0.08</v>
      </c>
      <c r="AE294" s="7">
        <f t="shared" si="285"/>
        <v>424416.34775527543</v>
      </c>
      <c r="AF294" s="7">
        <f t="shared" si="286"/>
        <v>1111307.411970682</v>
      </c>
      <c r="AG294" s="7">
        <f t="shared" si="264"/>
        <v>299783.65224472416</v>
      </c>
      <c r="AH294" s="7">
        <f t="shared" si="253"/>
        <v>1535723.7597259574</v>
      </c>
      <c r="AJ294">
        <v>289</v>
      </c>
      <c r="AK294" s="160">
        <v>53632</v>
      </c>
      <c r="AL294" s="7">
        <f t="shared" si="287"/>
        <v>297980.07703007513</v>
      </c>
      <c r="AM294" s="7">
        <f t="shared" si="288"/>
        <v>5188.2574823386012</v>
      </c>
      <c r="AN294" s="7">
        <f t="shared" si="289"/>
        <v>3263.8028181860327</v>
      </c>
      <c r="AO294" s="65">
        <f t="shared" si="265"/>
        <v>0.13143708870938847</v>
      </c>
      <c r="AP294" s="7">
        <f t="shared" si="266"/>
        <v>1924.4546641525685</v>
      </c>
      <c r="AQ294" s="65">
        <f t="shared" si="267"/>
        <v>7.7499999999999999E-2</v>
      </c>
      <c r="AR294" s="7">
        <f t="shared" si="290"/>
        <v>429483.72578811139</v>
      </c>
      <c r="AS294" s="7">
        <f t="shared" si="291"/>
        <v>1069922.6866077441</v>
      </c>
      <c r="AT294" s="7">
        <f t="shared" si="268"/>
        <v>294716.27421188907</v>
      </c>
      <c r="AU294" s="7">
        <f t="shared" si="254"/>
        <v>1499406.4123958554</v>
      </c>
      <c r="AW294">
        <v>289</v>
      </c>
      <c r="AX294" s="160">
        <v>53632</v>
      </c>
      <c r="AY294" s="7">
        <f t="shared" si="292"/>
        <v>292867.47157839558</v>
      </c>
      <c r="AZ294" s="7">
        <f t="shared" si="293"/>
        <v>5063.7114709392154</v>
      </c>
      <c r="BA294" s="7">
        <f t="shared" si="294"/>
        <v>3233.2897735742431</v>
      </c>
      <c r="BB294" s="65">
        <f t="shared" si="269"/>
        <v>0.1324813475316427</v>
      </c>
      <c r="BC294" s="7">
        <f t="shared" si="270"/>
        <v>1830.4216973649723</v>
      </c>
      <c r="BD294" s="65">
        <f t="shared" si="271"/>
        <v>7.4999999999999997E-2</v>
      </c>
      <c r="BE294" s="7">
        <f t="shared" si="295"/>
        <v>434565.8181951791</v>
      </c>
      <c r="BF294" s="7">
        <f t="shared" si="296"/>
        <v>1028846.7969062541</v>
      </c>
      <c r="BG294" s="7">
        <f t="shared" si="272"/>
        <v>289634.18180482136</v>
      </c>
      <c r="BH294" s="7">
        <f t="shared" si="255"/>
        <v>1463412.6151014334</v>
      </c>
      <c r="BJ294">
        <v>289</v>
      </c>
      <c r="BK294" s="160">
        <v>53632</v>
      </c>
      <c r="BL294" s="7">
        <f t="shared" si="297"/>
        <v>287741.42499193037</v>
      </c>
      <c r="BM294" s="7">
        <f t="shared" si="298"/>
        <v>4940.32062016694</v>
      </c>
      <c r="BN294" s="7">
        <f t="shared" si="299"/>
        <v>3201.8828441740275</v>
      </c>
      <c r="BO294" s="65">
        <f t="shared" si="273"/>
        <v>0.13353167390189258</v>
      </c>
      <c r="BP294" s="7">
        <f t="shared" si="274"/>
        <v>1738.4377759929125</v>
      </c>
      <c r="BQ294" s="65">
        <f t="shared" si="275"/>
        <v>7.2499999999999995E-2</v>
      </c>
      <c r="BR294" s="7">
        <f t="shared" si="300"/>
        <v>439660.45785224374</v>
      </c>
      <c r="BS294" s="7">
        <f t="shared" si="301"/>
        <v>988092.20137600112</v>
      </c>
      <c r="BT294" s="7">
        <f t="shared" si="276"/>
        <v>284539.54214775632</v>
      </c>
      <c r="BU294" s="7">
        <f t="shared" si="256"/>
        <v>1427752.6592282448</v>
      </c>
      <c r="BW294">
        <v>289</v>
      </c>
      <c r="BX294" s="160">
        <v>53632</v>
      </c>
      <c r="BY294" s="7">
        <f t="shared" si="302"/>
        <v>282604.19033855456</v>
      </c>
      <c r="BZ294" s="7">
        <f t="shared" si="303"/>
        <v>4818.1206700876401</v>
      </c>
      <c r="CA294" s="7">
        <f t="shared" si="304"/>
        <v>3169.5962264460718</v>
      </c>
      <c r="CB294" s="65">
        <f t="shared" si="277"/>
        <v>0.13458807766363073</v>
      </c>
      <c r="CC294" s="7">
        <f t="shared" si="278"/>
        <v>1648.5244436415683</v>
      </c>
      <c r="CD294" s="65">
        <f t="shared" si="305"/>
        <v>7.0000000000000007E-2</v>
      </c>
      <c r="CE294" s="7">
        <f t="shared" si="306"/>
        <v>444765.40588789218</v>
      </c>
      <c r="CF294" s="7">
        <f t="shared" si="307"/>
        <v>947671.46776743548</v>
      </c>
      <c r="CG294" s="7">
        <f t="shared" si="279"/>
        <v>279434.59411210846</v>
      </c>
      <c r="CH294" s="7">
        <f t="shared" si="257"/>
        <v>1392436.8736553276</v>
      </c>
    </row>
    <row r="295" spans="10:86" x14ac:dyDescent="0.3">
      <c r="J295">
        <v>290</v>
      </c>
      <c r="K295" s="160">
        <v>53662</v>
      </c>
      <c r="L295" s="7">
        <f t="shared" si="280"/>
        <v>304834.22270078614</v>
      </c>
      <c r="M295" s="7">
        <f t="shared" si="258"/>
        <v>5440.6727465368012</v>
      </c>
      <c r="N295" s="7">
        <f t="shared" si="248"/>
        <v>3344.9374654688963</v>
      </c>
      <c r="O295" s="65">
        <f t="shared" si="259"/>
        <v>0.13167566695759728</v>
      </c>
      <c r="P295" s="7">
        <f t="shared" si="249"/>
        <v>2095.7352810679049</v>
      </c>
      <c r="Q295" s="65">
        <f t="shared" si="250"/>
        <v>8.2500000000000018E-2</v>
      </c>
      <c r="R295" s="7">
        <f t="shared" si="260"/>
        <v>422710.71476468263</v>
      </c>
      <c r="S295" s="7">
        <f t="shared" si="281"/>
        <v>1155084.3817309898</v>
      </c>
      <c r="T295" s="7">
        <f t="shared" si="251"/>
        <v>301489.28523531725</v>
      </c>
      <c r="U295" s="7">
        <f t="shared" si="252"/>
        <v>1577795.0964956724</v>
      </c>
      <c r="W295">
        <v>290</v>
      </c>
      <c r="X295" s="160">
        <v>53662</v>
      </c>
      <c r="Y295" s="7">
        <f t="shared" si="282"/>
        <v>299783.65224472416</v>
      </c>
      <c r="Z295" s="7">
        <f t="shared" si="283"/>
        <v>5313.9230440344518</v>
      </c>
      <c r="AA295" s="7">
        <f t="shared" si="284"/>
        <v>3315.3653624029575</v>
      </c>
      <c r="AB295" s="65">
        <f t="shared" si="261"/>
        <v>0.13271031976205983</v>
      </c>
      <c r="AC295" s="7">
        <f t="shared" si="262"/>
        <v>1998.5576816314945</v>
      </c>
      <c r="AD295" s="65">
        <f t="shared" si="263"/>
        <v>0.08</v>
      </c>
      <c r="AE295" s="7">
        <f t="shared" si="285"/>
        <v>427731.71311767842</v>
      </c>
      <c r="AF295" s="7">
        <f t="shared" si="286"/>
        <v>1113305.9696523135</v>
      </c>
      <c r="AG295" s="7">
        <f t="shared" si="264"/>
        <v>296468.28688232118</v>
      </c>
      <c r="AH295" s="7">
        <f t="shared" si="253"/>
        <v>1541037.6827699919</v>
      </c>
      <c r="AJ295">
        <v>290</v>
      </c>
      <c r="AK295" s="160">
        <v>53662</v>
      </c>
      <c r="AL295" s="7">
        <f t="shared" si="287"/>
        <v>294716.27421188907</v>
      </c>
      <c r="AM295" s="7">
        <f t="shared" si="288"/>
        <v>5188.2574823386012</v>
      </c>
      <c r="AN295" s="7">
        <f t="shared" si="289"/>
        <v>3284.8815447201509</v>
      </c>
      <c r="AO295" s="65">
        <f t="shared" si="265"/>
        <v>0.13375093941470451</v>
      </c>
      <c r="AP295" s="7">
        <f t="shared" si="266"/>
        <v>1903.3759376184503</v>
      </c>
      <c r="AQ295" s="65">
        <f t="shared" si="267"/>
        <v>7.7499999999999999E-2</v>
      </c>
      <c r="AR295" s="7">
        <f t="shared" si="290"/>
        <v>432768.60733283154</v>
      </c>
      <c r="AS295" s="7">
        <f t="shared" si="291"/>
        <v>1071826.0625453626</v>
      </c>
      <c r="AT295" s="7">
        <f t="shared" si="268"/>
        <v>291431.39266716893</v>
      </c>
      <c r="AU295" s="7">
        <f t="shared" si="254"/>
        <v>1504594.6698781941</v>
      </c>
      <c r="AW295">
        <v>290</v>
      </c>
      <c r="AX295" s="160">
        <v>53662</v>
      </c>
      <c r="AY295" s="7">
        <f t="shared" si="292"/>
        <v>289634.18180482136</v>
      </c>
      <c r="AZ295" s="7">
        <f t="shared" si="293"/>
        <v>5063.7114709392154</v>
      </c>
      <c r="BA295" s="7">
        <f t="shared" si="294"/>
        <v>3253.4978346590819</v>
      </c>
      <c r="BB295" s="65">
        <f t="shared" si="269"/>
        <v>0.13479753588690227</v>
      </c>
      <c r="BC295" s="7">
        <f t="shared" si="270"/>
        <v>1810.2136362801334</v>
      </c>
      <c r="BD295" s="65">
        <f t="shared" si="271"/>
        <v>7.4999999999999997E-2</v>
      </c>
      <c r="BE295" s="7">
        <f t="shared" si="295"/>
        <v>437819.31602983817</v>
      </c>
      <c r="BF295" s="7">
        <f t="shared" si="296"/>
        <v>1030657.0105425343</v>
      </c>
      <c r="BG295" s="7">
        <f t="shared" si="272"/>
        <v>286380.6839701623</v>
      </c>
      <c r="BH295" s="7">
        <f t="shared" si="255"/>
        <v>1468476.3265723726</v>
      </c>
      <c r="BJ295">
        <v>290</v>
      </c>
      <c r="BK295" s="160">
        <v>53662</v>
      </c>
      <c r="BL295" s="7">
        <f t="shared" si="297"/>
        <v>284539.54214775632</v>
      </c>
      <c r="BM295" s="7">
        <f t="shared" si="298"/>
        <v>4940.32062016694</v>
      </c>
      <c r="BN295" s="7">
        <f t="shared" si="299"/>
        <v>3221.2275530242455</v>
      </c>
      <c r="BO295" s="65">
        <f t="shared" si="273"/>
        <v>0.13585011891323784</v>
      </c>
      <c r="BP295" s="7">
        <f t="shared" si="274"/>
        <v>1719.0930671426945</v>
      </c>
      <c r="BQ295" s="65">
        <f t="shared" si="275"/>
        <v>7.2499999999999995E-2</v>
      </c>
      <c r="BR295" s="7">
        <f t="shared" si="300"/>
        <v>442881.68540526798</v>
      </c>
      <c r="BS295" s="7">
        <f t="shared" si="301"/>
        <v>989811.29444314376</v>
      </c>
      <c r="BT295" s="7">
        <f t="shared" si="276"/>
        <v>281318.31459473207</v>
      </c>
      <c r="BU295" s="7">
        <f t="shared" si="256"/>
        <v>1432692.9798484119</v>
      </c>
      <c r="BW295">
        <v>290</v>
      </c>
      <c r="BX295" s="160">
        <v>53662</v>
      </c>
      <c r="BY295" s="7">
        <f t="shared" si="302"/>
        <v>279434.59411210846</v>
      </c>
      <c r="BZ295" s="7">
        <f t="shared" si="303"/>
        <v>4818.1206700876401</v>
      </c>
      <c r="CA295" s="7">
        <f t="shared" si="304"/>
        <v>3188.0855377670073</v>
      </c>
      <c r="CB295" s="65">
        <f t="shared" si="277"/>
        <v>0.13690869798982536</v>
      </c>
      <c r="CC295" s="7">
        <f t="shared" si="278"/>
        <v>1630.0351323206328</v>
      </c>
      <c r="CD295" s="65">
        <f t="shared" si="305"/>
        <v>7.0000000000000007E-2</v>
      </c>
      <c r="CE295" s="7">
        <f t="shared" si="306"/>
        <v>447953.49142565916</v>
      </c>
      <c r="CF295" s="7">
        <f t="shared" si="307"/>
        <v>949301.50289975607</v>
      </c>
      <c r="CG295" s="7">
        <f t="shared" si="279"/>
        <v>276246.50857434148</v>
      </c>
      <c r="CH295" s="7">
        <f t="shared" si="257"/>
        <v>1397254.9943254152</v>
      </c>
    </row>
    <row r="296" spans="10:86" x14ac:dyDescent="0.3">
      <c r="J296">
        <v>291</v>
      </c>
      <c r="K296" s="160">
        <v>53693</v>
      </c>
      <c r="L296" s="7">
        <f t="shared" si="280"/>
        <v>301489.28523531725</v>
      </c>
      <c r="M296" s="7">
        <f t="shared" si="258"/>
        <v>5440.6727465368012</v>
      </c>
      <c r="N296" s="7">
        <f t="shared" si="248"/>
        <v>3367.9339105439954</v>
      </c>
      <c r="O296" s="65">
        <f t="shared" si="259"/>
        <v>0.13405188477919944</v>
      </c>
      <c r="P296" s="7">
        <f t="shared" si="249"/>
        <v>2072.7388359928059</v>
      </c>
      <c r="Q296" s="65">
        <f t="shared" si="250"/>
        <v>8.249999999999999E-2</v>
      </c>
      <c r="R296" s="7">
        <f t="shared" si="260"/>
        <v>426078.64867522661</v>
      </c>
      <c r="S296" s="7">
        <f t="shared" si="281"/>
        <v>1157157.1205669825</v>
      </c>
      <c r="T296" s="7">
        <f t="shared" si="251"/>
        <v>298121.35132477328</v>
      </c>
      <c r="U296" s="7">
        <f t="shared" si="252"/>
        <v>1583235.7692422091</v>
      </c>
      <c r="W296">
        <v>291</v>
      </c>
      <c r="X296" s="160">
        <v>53693</v>
      </c>
      <c r="Y296" s="7">
        <f t="shared" si="282"/>
        <v>296468.28688232118</v>
      </c>
      <c r="Z296" s="7">
        <f t="shared" si="283"/>
        <v>5313.9230440344518</v>
      </c>
      <c r="AA296" s="7">
        <f t="shared" si="284"/>
        <v>3337.4677981523105</v>
      </c>
      <c r="AB296" s="65">
        <f t="shared" si="261"/>
        <v>0.13508903093478206</v>
      </c>
      <c r="AC296" s="7">
        <f t="shared" si="262"/>
        <v>1976.4552458821413</v>
      </c>
      <c r="AD296" s="65">
        <f t="shared" si="263"/>
        <v>0.08</v>
      </c>
      <c r="AE296" s="7">
        <f t="shared" si="285"/>
        <v>431069.18091583072</v>
      </c>
      <c r="AF296" s="7">
        <f t="shared" si="286"/>
        <v>1115282.4248981955</v>
      </c>
      <c r="AG296" s="7">
        <f t="shared" si="264"/>
        <v>293130.81908416888</v>
      </c>
      <c r="AH296" s="7">
        <f t="shared" si="253"/>
        <v>1546351.6058140262</v>
      </c>
      <c r="AJ296">
        <v>291</v>
      </c>
      <c r="AK296" s="160">
        <v>53693</v>
      </c>
      <c r="AL296" s="7">
        <f t="shared" si="287"/>
        <v>291431.39266716893</v>
      </c>
      <c r="AM296" s="7">
        <f t="shared" si="288"/>
        <v>5188.2574823386012</v>
      </c>
      <c r="AN296" s="7">
        <f t="shared" si="289"/>
        <v>3306.0964046964687</v>
      </c>
      <c r="AO296" s="65">
        <f t="shared" si="265"/>
        <v>0.13613206351337243</v>
      </c>
      <c r="AP296" s="7">
        <f t="shared" si="266"/>
        <v>1882.1610776421326</v>
      </c>
      <c r="AQ296" s="65">
        <f t="shared" si="267"/>
        <v>7.7499999999999999E-2</v>
      </c>
      <c r="AR296" s="7">
        <f t="shared" si="290"/>
        <v>436074.70373752801</v>
      </c>
      <c r="AS296" s="7">
        <f t="shared" si="291"/>
        <v>1073708.2236230047</v>
      </c>
      <c r="AT296" s="7">
        <f t="shared" si="268"/>
        <v>288125.29626247246</v>
      </c>
      <c r="AU296" s="7">
        <f t="shared" si="254"/>
        <v>1509782.9273605328</v>
      </c>
      <c r="AW296">
        <v>291</v>
      </c>
      <c r="AX296" s="160">
        <v>53693</v>
      </c>
      <c r="AY296" s="7">
        <f t="shared" si="292"/>
        <v>286380.6839701623</v>
      </c>
      <c r="AZ296" s="7">
        <f t="shared" si="293"/>
        <v>5063.7114709392154</v>
      </c>
      <c r="BA296" s="7">
        <f t="shared" si="294"/>
        <v>3273.8321961257011</v>
      </c>
      <c r="BB296" s="65">
        <f t="shared" si="269"/>
        <v>0.13718099212865059</v>
      </c>
      <c r="BC296" s="7">
        <f t="shared" si="270"/>
        <v>1789.8792748135143</v>
      </c>
      <c r="BD296" s="65">
        <f t="shared" si="271"/>
        <v>7.4999999999999997E-2</v>
      </c>
      <c r="BE296" s="7">
        <f t="shared" si="295"/>
        <v>441093.14822596387</v>
      </c>
      <c r="BF296" s="7">
        <f t="shared" si="296"/>
        <v>1032446.8898173478</v>
      </c>
      <c r="BG296" s="7">
        <f t="shared" si="272"/>
        <v>283106.85177403659</v>
      </c>
      <c r="BH296" s="7">
        <f t="shared" si="255"/>
        <v>1473540.0380433116</v>
      </c>
      <c r="BJ296">
        <v>291</v>
      </c>
      <c r="BK296" s="160">
        <v>53693</v>
      </c>
      <c r="BL296" s="7">
        <f t="shared" si="297"/>
        <v>281318.31459473207</v>
      </c>
      <c r="BM296" s="7">
        <f t="shared" si="298"/>
        <v>4940.32062016694</v>
      </c>
      <c r="BN296" s="7">
        <f t="shared" si="299"/>
        <v>3240.6891361571006</v>
      </c>
      <c r="BO296" s="65">
        <f t="shared" si="273"/>
        <v>0.13823582616690902</v>
      </c>
      <c r="BP296" s="7">
        <f t="shared" si="274"/>
        <v>1699.6314840098396</v>
      </c>
      <c r="BQ296" s="65">
        <f t="shared" si="275"/>
        <v>7.2499999999999995E-2</v>
      </c>
      <c r="BR296" s="7">
        <f t="shared" si="300"/>
        <v>446122.37454142509</v>
      </c>
      <c r="BS296" s="7">
        <f t="shared" si="301"/>
        <v>991510.92592715356</v>
      </c>
      <c r="BT296" s="7">
        <f t="shared" si="276"/>
        <v>278077.62545857497</v>
      </c>
      <c r="BU296" s="7">
        <f t="shared" si="256"/>
        <v>1437633.3004685787</v>
      </c>
      <c r="BW296">
        <v>291</v>
      </c>
      <c r="BX296" s="160">
        <v>53693</v>
      </c>
      <c r="BY296" s="7">
        <f t="shared" si="302"/>
        <v>276246.50857434148</v>
      </c>
      <c r="BZ296" s="7">
        <f t="shared" si="303"/>
        <v>4818.1206700876401</v>
      </c>
      <c r="CA296" s="7">
        <f t="shared" si="304"/>
        <v>3206.6827034039816</v>
      </c>
      <c r="CB296" s="65">
        <f t="shared" si="277"/>
        <v>0.13929657478545929</v>
      </c>
      <c r="CC296" s="7">
        <f t="shared" si="278"/>
        <v>1611.4379666836587</v>
      </c>
      <c r="CD296" s="65">
        <f t="shared" si="305"/>
        <v>7.0000000000000007E-2</v>
      </c>
      <c r="CE296" s="7">
        <f t="shared" si="306"/>
        <v>451160.17412906315</v>
      </c>
      <c r="CF296" s="7">
        <f t="shared" si="307"/>
        <v>950912.94086643972</v>
      </c>
      <c r="CG296" s="7">
        <f t="shared" si="279"/>
        <v>273039.82587093749</v>
      </c>
      <c r="CH296" s="7">
        <f t="shared" si="257"/>
        <v>1402073.1149955029</v>
      </c>
    </row>
    <row r="297" spans="10:86" x14ac:dyDescent="0.3">
      <c r="J297">
        <v>292</v>
      </c>
      <c r="K297" s="160">
        <v>53724</v>
      </c>
      <c r="L297" s="7">
        <f t="shared" si="280"/>
        <v>298121.35132477328</v>
      </c>
      <c r="M297" s="7">
        <f t="shared" si="258"/>
        <v>5440.6727465368012</v>
      </c>
      <c r="N297" s="7">
        <f t="shared" si="248"/>
        <v>3391.0884561789849</v>
      </c>
      <c r="O297" s="65">
        <f t="shared" si="259"/>
        <v>0.13649831282904931</v>
      </c>
      <c r="P297" s="7">
        <f t="shared" si="249"/>
        <v>2049.5842903578164</v>
      </c>
      <c r="Q297" s="65">
        <f t="shared" si="250"/>
        <v>8.2500000000000004E-2</v>
      </c>
      <c r="R297" s="7">
        <f t="shared" si="260"/>
        <v>429469.73713140556</v>
      </c>
      <c r="S297" s="7">
        <f t="shared" si="281"/>
        <v>1159206.7048573403</v>
      </c>
      <c r="T297" s="7">
        <f t="shared" si="251"/>
        <v>294730.26286859432</v>
      </c>
      <c r="U297" s="7">
        <f t="shared" si="252"/>
        <v>1588676.4419887459</v>
      </c>
      <c r="W297">
        <v>292</v>
      </c>
      <c r="X297" s="160">
        <v>53724</v>
      </c>
      <c r="Y297" s="7">
        <f t="shared" si="282"/>
        <v>293130.81908416888</v>
      </c>
      <c r="Z297" s="7">
        <f t="shared" si="283"/>
        <v>5313.9230440344518</v>
      </c>
      <c r="AA297" s="7">
        <f t="shared" si="284"/>
        <v>3359.7175834733257</v>
      </c>
      <c r="AB297" s="65">
        <f t="shared" si="261"/>
        <v>0.13753794680355153</v>
      </c>
      <c r="AC297" s="7">
        <f t="shared" si="262"/>
        <v>1954.2054605611261</v>
      </c>
      <c r="AD297" s="65">
        <f t="shared" si="263"/>
        <v>0.08</v>
      </c>
      <c r="AE297" s="7">
        <f t="shared" si="285"/>
        <v>434428.89849930402</v>
      </c>
      <c r="AF297" s="7">
        <f t="shared" si="286"/>
        <v>1117236.6303587568</v>
      </c>
      <c r="AG297" s="7">
        <f t="shared" si="264"/>
        <v>289771.10150069557</v>
      </c>
      <c r="AH297" s="7">
        <f t="shared" si="253"/>
        <v>1551665.5288580607</v>
      </c>
      <c r="AJ297">
        <v>292</v>
      </c>
      <c r="AK297" s="160">
        <v>53724</v>
      </c>
      <c r="AL297" s="7">
        <f t="shared" si="287"/>
        <v>288125.29626247246</v>
      </c>
      <c r="AM297" s="7">
        <f t="shared" si="288"/>
        <v>5188.2574823386012</v>
      </c>
      <c r="AN297" s="7">
        <f t="shared" si="289"/>
        <v>3327.4482773101336</v>
      </c>
      <c r="AO297" s="65">
        <f t="shared" si="265"/>
        <v>0.13858338662269792</v>
      </c>
      <c r="AP297" s="7">
        <f t="shared" si="266"/>
        <v>1860.8092050284679</v>
      </c>
      <c r="AQ297" s="65">
        <f t="shared" si="267"/>
        <v>7.7499999999999999E-2</v>
      </c>
      <c r="AR297" s="7">
        <f t="shared" si="290"/>
        <v>439402.15201483812</v>
      </c>
      <c r="AS297" s="7">
        <f t="shared" si="291"/>
        <v>1075569.0328280332</v>
      </c>
      <c r="AT297" s="7">
        <f t="shared" si="268"/>
        <v>284797.84798516234</v>
      </c>
      <c r="AU297" s="7">
        <f t="shared" si="254"/>
        <v>1514971.1848428713</v>
      </c>
      <c r="AW297">
        <v>292</v>
      </c>
      <c r="AX297" s="160">
        <v>53724</v>
      </c>
      <c r="AY297" s="7">
        <f t="shared" si="292"/>
        <v>283106.85177403659</v>
      </c>
      <c r="AZ297" s="7">
        <f t="shared" si="293"/>
        <v>5063.7114709392154</v>
      </c>
      <c r="BA297" s="7">
        <f t="shared" si="294"/>
        <v>3294.2936473514865</v>
      </c>
      <c r="BB297" s="65">
        <f t="shared" si="269"/>
        <v>0.13963464155141733</v>
      </c>
      <c r="BC297" s="7">
        <f t="shared" si="270"/>
        <v>1769.4178235877287</v>
      </c>
      <c r="BD297" s="65">
        <f t="shared" si="271"/>
        <v>7.4999999999999997E-2</v>
      </c>
      <c r="BE297" s="7">
        <f t="shared" si="295"/>
        <v>444387.44187331537</v>
      </c>
      <c r="BF297" s="7">
        <f t="shared" si="296"/>
        <v>1034216.3076409355</v>
      </c>
      <c r="BG297" s="7">
        <f t="shared" si="272"/>
        <v>279812.55812668509</v>
      </c>
      <c r="BH297" s="7">
        <f t="shared" si="255"/>
        <v>1478603.749514251</v>
      </c>
      <c r="BJ297">
        <v>292</v>
      </c>
      <c r="BK297" s="160">
        <v>53724</v>
      </c>
      <c r="BL297" s="7">
        <f t="shared" si="297"/>
        <v>278077.62545857497</v>
      </c>
      <c r="BM297" s="7">
        <f t="shared" si="298"/>
        <v>4940.32062016694</v>
      </c>
      <c r="BN297" s="7">
        <f t="shared" si="299"/>
        <v>3260.2682996880494</v>
      </c>
      <c r="BO297" s="65">
        <f t="shared" si="273"/>
        <v>0.14069172063641902</v>
      </c>
      <c r="BP297" s="7">
        <f t="shared" si="274"/>
        <v>1680.0523204788904</v>
      </c>
      <c r="BQ297" s="65">
        <f t="shared" si="275"/>
        <v>7.2499999999999995E-2</v>
      </c>
      <c r="BR297" s="7">
        <f t="shared" si="300"/>
        <v>449382.64284111315</v>
      </c>
      <c r="BS297" s="7">
        <f t="shared" si="301"/>
        <v>993190.97824763239</v>
      </c>
      <c r="BT297" s="7">
        <f t="shared" si="276"/>
        <v>274817.35715888691</v>
      </c>
      <c r="BU297" s="7">
        <f t="shared" si="256"/>
        <v>1442573.6210887455</v>
      </c>
      <c r="BW297">
        <v>292</v>
      </c>
      <c r="BX297" s="160">
        <v>53724</v>
      </c>
      <c r="BY297" s="7">
        <f t="shared" si="302"/>
        <v>273039.82587093749</v>
      </c>
      <c r="BZ297" s="7">
        <f t="shared" si="303"/>
        <v>4818.1206700876401</v>
      </c>
      <c r="CA297" s="7">
        <f t="shared" si="304"/>
        <v>3225.3883525071715</v>
      </c>
      <c r="CB297" s="65">
        <f t="shared" si="277"/>
        <v>0.14175463270468561</v>
      </c>
      <c r="CC297" s="7">
        <f t="shared" si="278"/>
        <v>1592.7323175804688</v>
      </c>
      <c r="CD297" s="65">
        <f t="shared" si="305"/>
        <v>7.0000000000000007E-2</v>
      </c>
      <c r="CE297" s="7">
        <f t="shared" si="306"/>
        <v>454385.56248157029</v>
      </c>
      <c r="CF297" s="7">
        <f t="shared" si="307"/>
        <v>952505.67318402021</v>
      </c>
      <c r="CG297" s="7">
        <f t="shared" si="279"/>
        <v>269814.43751843035</v>
      </c>
      <c r="CH297" s="7">
        <f t="shared" si="257"/>
        <v>1406891.2356655905</v>
      </c>
    </row>
    <row r="298" spans="10:86" x14ac:dyDescent="0.3">
      <c r="J298">
        <v>293</v>
      </c>
      <c r="K298" s="160">
        <v>53752</v>
      </c>
      <c r="L298" s="7">
        <f t="shared" si="280"/>
        <v>294730.26286859432</v>
      </c>
      <c r="M298" s="7">
        <f t="shared" si="258"/>
        <v>5440.6727465368012</v>
      </c>
      <c r="N298" s="7">
        <f t="shared" si="248"/>
        <v>3414.4021893152153</v>
      </c>
      <c r="O298" s="65">
        <f t="shared" si="259"/>
        <v>0.13901804949717816</v>
      </c>
      <c r="P298" s="7">
        <f t="shared" si="249"/>
        <v>2026.2705572215859</v>
      </c>
      <c r="Q298" s="65">
        <f t="shared" si="250"/>
        <v>8.2500000000000004E-2</v>
      </c>
      <c r="R298" s="7">
        <f t="shared" si="260"/>
        <v>432884.1393207208</v>
      </c>
      <c r="S298" s="7">
        <f t="shared" si="281"/>
        <v>1161232.9754145618</v>
      </c>
      <c r="T298" s="7">
        <f t="shared" si="251"/>
        <v>291315.86067927908</v>
      </c>
      <c r="U298" s="7">
        <f t="shared" si="252"/>
        <v>1594117.1147352825</v>
      </c>
      <c r="W298">
        <v>293</v>
      </c>
      <c r="X298" s="160">
        <v>53752</v>
      </c>
      <c r="Y298" s="7">
        <f t="shared" si="282"/>
        <v>289771.10150069557</v>
      </c>
      <c r="Z298" s="7">
        <f t="shared" si="283"/>
        <v>5313.9230440344518</v>
      </c>
      <c r="AA298" s="7">
        <f t="shared" si="284"/>
        <v>3382.1157006964813</v>
      </c>
      <c r="AB298" s="65">
        <f t="shared" si="261"/>
        <v>0.14006016541390809</v>
      </c>
      <c r="AC298" s="7">
        <f t="shared" si="262"/>
        <v>1931.8073433379707</v>
      </c>
      <c r="AD298" s="65">
        <f t="shared" si="263"/>
        <v>0.08</v>
      </c>
      <c r="AE298" s="7">
        <f t="shared" si="285"/>
        <v>437811.0142000005</v>
      </c>
      <c r="AF298" s="7">
        <f t="shared" si="286"/>
        <v>1119168.4377020947</v>
      </c>
      <c r="AG298" s="7">
        <f t="shared" si="264"/>
        <v>286388.98579999909</v>
      </c>
      <c r="AH298" s="7">
        <f t="shared" si="253"/>
        <v>1556979.4519020952</v>
      </c>
      <c r="AJ298">
        <v>293</v>
      </c>
      <c r="AK298" s="160">
        <v>53752</v>
      </c>
      <c r="AL298" s="7">
        <f t="shared" si="287"/>
        <v>284797.84798516234</v>
      </c>
      <c r="AM298" s="7">
        <f t="shared" si="288"/>
        <v>5188.2574823386012</v>
      </c>
      <c r="AN298" s="7">
        <f t="shared" si="289"/>
        <v>3348.938047434428</v>
      </c>
      <c r="AO298" s="65">
        <f t="shared" si="265"/>
        <v>0.14110800644570476</v>
      </c>
      <c r="AP298" s="7">
        <f t="shared" si="266"/>
        <v>1839.3194349041735</v>
      </c>
      <c r="AQ298" s="65">
        <f t="shared" si="267"/>
        <v>7.7499999999999999E-2</v>
      </c>
      <c r="AR298" s="7">
        <f t="shared" si="290"/>
        <v>442751.09006227256</v>
      </c>
      <c r="AS298" s="7">
        <f t="shared" si="291"/>
        <v>1077408.3522629375</v>
      </c>
      <c r="AT298" s="7">
        <f t="shared" si="268"/>
        <v>281448.90993772791</v>
      </c>
      <c r="AU298" s="7">
        <f t="shared" si="254"/>
        <v>1520159.44232521</v>
      </c>
      <c r="AW298">
        <v>293</v>
      </c>
      <c r="AX298" s="160">
        <v>53752</v>
      </c>
      <c r="AY298" s="7">
        <f t="shared" si="292"/>
        <v>279812.55812668509</v>
      </c>
      <c r="AZ298" s="7">
        <f t="shared" si="293"/>
        <v>5063.7114709392154</v>
      </c>
      <c r="BA298" s="7">
        <f t="shared" si="294"/>
        <v>3314.8829826474339</v>
      </c>
      <c r="BB298" s="65">
        <f t="shared" si="269"/>
        <v>0.14216158151757954</v>
      </c>
      <c r="BC298" s="7">
        <f t="shared" si="270"/>
        <v>1748.8284882917817</v>
      </c>
      <c r="BD298" s="65">
        <f t="shared" si="271"/>
        <v>7.4999999999999997E-2</v>
      </c>
      <c r="BE298" s="7">
        <f t="shared" si="295"/>
        <v>447702.32485596283</v>
      </c>
      <c r="BF298" s="7">
        <f t="shared" si="296"/>
        <v>1035965.1361292274</v>
      </c>
      <c r="BG298" s="7">
        <f t="shared" si="272"/>
        <v>276497.67514403764</v>
      </c>
      <c r="BH298" s="7">
        <f t="shared" si="255"/>
        <v>1483667.4609851902</v>
      </c>
      <c r="BJ298">
        <v>293</v>
      </c>
      <c r="BK298" s="160">
        <v>53752</v>
      </c>
      <c r="BL298" s="7">
        <f t="shared" si="297"/>
        <v>274817.35715888691</v>
      </c>
      <c r="BM298" s="7">
        <f t="shared" si="298"/>
        <v>4940.32062016694</v>
      </c>
      <c r="BN298" s="7">
        <f t="shared" si="299"/>
        <v>3279.9657539986647</v>
      </c>
      <c r="BO298" s="65">
        <f t="shared" si="273"/>
        <v>0.14322089934526241</v>
      </c>
      <c r="BP298" s="7">
        <f t="shared" si="274"/>
        <v>1660.3548661682751</v>
      </c>
      <c r="BQ298" s="65">
        <f t="shared" si="275"/>
        <v>7.2499999999999995E-2</v>
      </c>
      <c r="BR298" s="7">
        <f t="shared" si="300"/>
        <v>452662.60859511181</v>
      </c>
      <c r="BS298" s="7">
        <f t="shared" si="301"/>
        <v>994851.33311380062</v>
      </c>
      <c r="BT298" s="7">
        <f t="shared" si="276"/>
        <v>271537.39140488824</v>
      </c>
      <c r="BU298" s="7">
        <f t="shared" si="256"/>
        <v>1447513.9417089124</v>
      </c>
      <c r="BW298">
        <v>293</v>
      </c>
      <c r="BX298" s="160">
        <v>53752</v>
      </c>
      <c r="BY298" s="7">
        <f t="shared" si="302"/>
        <v>269814.43751843035</v>
      </c>
      <c r="BZ298" s="7">
        <f t="shared" si="303"/>
        <v>4818.1206700876401</v>
      </c>
      <c r="CA298" s="7">
        <f t="shared" si="304"/>
        <v>3244.2031178967964</v>
      </c>
      <c r="CB298" s="65">
        <f t="shared" si="277"/>
        <v>0.14428596843377706</v>
      </c>
      <c r="CC298" s="7">
        <f t="shared" si="278"/>
        <v>1573.9175521908437</v>
      </c>
      <c r="CD298" s="65">
        <f t="shared" si="305"/>
        <v>7.0000000000000007E-2</v>
      </c>
      <c r="CE298" s="7">
        <f t="shared" si="306"/>
        <v>457629.76559946709</v>
      </c>
      <c r="CF298" s="7">
        <f t="shared" si="307"/>
        <v>954079.59073621104</v>
      </c>
      <c r="CG298" s="7">
        <f t="shared" si="279"/>
        <v>266570.23440053355</v>
      </c>
      <c r="CH298" s="7">
        <f t="shared" si="257"/>
        <v>1411709.3563356781</v>
      </c>
    </row>
    <row r="299" spans="10:86" x14ac:dyDescent="0.3">
      <c r="J299">
        <v>294</v>
      </c>
      <c r="K299" s="160">
        <v>53783</v>
      </c>
      <c r="L299" s="7">
        <f t="shared" si="280"/>
        <v>291315.86067927908</v>
      </c>
      <c r="M299" s="7">
        <f t="shared" si="258"/>
        <v>5440.6727465368012</v>
      </c>
      <c r="N299" s="7">
        <f t="shared" si="248"/>
        <v>3437.8762043667575</v>
      </c>
      <c r="O299" s="65">
        <f t="shared" si="259"/>
        <v>0.14161437813995231</v>
      </c>
      <c r="P299" s="7">
        <f t="shared" si="249"/>
        <v>2002.7965421700437</v>
      </c>
      <c r="Q299" s="65">
        <f t="shared" si="250"/>
        <v>8.2500000000000004E-2</v>
      </c>
      <c r="R299" s="7">
        <f t="shared" si="260"/>
        <v>436322.01552508754</v>
      </c>
      <c r="S299" s="7">
        <f t="shared" si="281"/>
        <v>1163235.7719567318</v>
      </c>
      <c r="T299" s="7">
        <f t="shared" si="251"/>
        <v>287877.98447491234</v>
      </c>
      <c r="U299" s="7">
        <f t="shared" si="252"/>
        <v>1599557.7874818193</v>
      </c>
      <c r="W299">
        <v>294</v>
      </c>
      <c r="X299" s="160">
        <v>53783</v>
      </c>
      <c r="Y299" s="7">
        <f t="shared" si="282"/>
        <v>286388.98579999909</v>
      </c>
      <c r="Z299" s="7">
        <f t="shared" si="283"/>
        <v>5313.9230440344518</v>
      </c>
      <c r="AA299" s="7">
        <f t="shared" si="284"/>
        <v>3404.6631387011244</v>
      </c>
      <c r="AB299" s="65">
        <f t="shared" si="261"/>
        <v>0.14265896975851375</v>
      </c>
      <c r="AC299" s="7">
        <f t="shared" si="262"/>
        <v>1909.2599053333274</v>
      </c>
      <c r="AD299" s="65">
        <f t="shared" si="263"/>
        <v>0.08</v>
      </c>
      <c r="AE299" s="7">
        <f t="shared" si="285"/>
        <v>441215.67733870161</v>
      </c>
      <c r="AF299" s="7">
        <f t="shared" si="286"/>
        <v>1121077.6976074281</v>
      </c>
      <c r="AG299" s="7">
        <f t="shared" si="264"/>
        <v>282984.32266129798</v>
      </c>
      <c r="AH299" s="7">
        <f t="shared" si="253"/>
        <v>1562293.3749461297</v>
      </c>
      <c r="AJ299">
        <v>294</v>
      </c>
      <c r="AK299" s="160">
        <v>53783</v>
      </c>
      <c r="AL299" s="7">
        <f t="shared" si="287"/>
        <v>281448.90993772791</v>
      </c>
      <c r="AM299" s="7">
        <f t="shared" si="288"/>
        <v>5188.2574823386012</v>
      </c>
      <c r="AN299" s="7">
        <f t="shared" si="289"/>
        <v>3370.5666056574419</v>
      </c>
      <c r="AO299" s="65">
        <f t="shared" si="265"/>
        <v>0.14370920561333272</v>
      </c>
      <c r="AP299" s="7">
        <f t="shared" si="266"/>
        <v>1817.6908766811594</v>
      </c>
      <c r="AQ299" s="65">
        <f t="shared" si="267"/>
        <v>7.7499999999999999E-2</v>
      </c>
      <c r="AR299" s="7">
        <f t="shared" si="290"/>
        <v>446121.65666793002</v>
      </c>
      <c r="AS299" s="7">
        <f t="shared" si="291"/>
        <v>1079226.0431396186</v>
      </c>
      <c r="AT299" s="7">
        <f t="shared" si="268"/>
        <v>278078.34333207045</v>
      </c>
      <c r="AU299" s="7">
        <f t="shared" si="254"/>
        <v>1525347.6998075487</v>
      </c>
      <c r="AW299">
        <v>294</v>
      </c>
      <c r="AX299" s="160">
        <v>53783</v>
      </c>
      <c r="AY299" s="7">
        <f t="shared" si="292"/>
        <v>276497.67514403764</v>
      </c>
      <c r="AZ299" s="7">
        <f t="shared" si="293"/>
        <v>5063.7114709392154</v>
      </c>
      <c r="BA299" s="7">
        <f t="shared" si="294"/>
        <v>3335.6010012889801</v>
      </c>
      <c r="BB299" s="65">
        <f t="shared" si="269"/>
        <v>0.14476509429822923</v>
      </c>
      <c r="BC299" s="7">
        <f t="shared" si="270"/>
        <v>1728.110469650235</v>
      </c>
      <c r="BD299" s="65">
        <f t="shared" si="271"/>
        <v>7.4999999999999997E-2</v>
      </c>
      <c r="BE299" s="7">
        <f t="shared" si="295"/>
        <v>451037.9258572518</v>
      </c>
      <c r="BF299" s="7">
        <f t="shared" si="296"/>
        <v>1037693.2465988776</v>
      </c>
      <c r="BG299" s="7">
        <f t="shared" si="272"/>
        <v>273162.07414274866</v>
      </c>
      <c r="BH299" s="7">
        <f t="shared" si="255"/>
        <v>1488731.1724561295</v>
      </c>
      <c r="BJ299">
        <v>294</v>
      </c>
      <c r="BK299" s="160">
        <v>53783</v>
      </c>
      <c r="BL299" s="7">
        <f t="shared" si="297"/>
        <v>271537.39140488824</v>
      </c>
      <c r="BM299" s="7">
        <f t="shared" si="298"/>
        <v>4940.32062016694</v>
      </c>
      <c r="BN299" s="7">
        <f t="shared" si="299"/>
        <v>3299.7822137624071</v>
      </c>
      <c r="BO299" s="65">
        <f t="shared" si="273"/>
        <v>0.14582664420645255</v>
      </c>
      <c r="BP299" s="7">
        <f t="shared" si="274"/>
        <v>1640.5384064045331</v>
      </c>
      <c r="BQ299" s="65">
        <f t="shared" si="275"/>
        <v>7.2499999999999995E-2</v>
      </c>
      <c r="BR299" s="7">
        <f t="shared" si="300"/>
        <v>455962.39080887422</v>
      </c>
      <c r="BS299" s="7">
        <f t="shared" si="301"/>
        <v>996491.87152020517</v>
      </c>
      <c r="BT299" s="7">
        <f t="shared" si="276"/>
        <v>268237.60919112584</v>
      </c>
      <c r="BU299" s="7">
        <f t="shared" si="256"/>
        <v>1452454.2623290794</v>
      </c>
      <c r="BW299">
        <v>294</v>
      </c>
      <c r="BX299" s="160">
        <v>53783</v>
      </c>
      <c r="BY299" s="7">
        <f t="shared" si="302"/>
        <v>266570.23440053355</v>
      </c>
      <c r="BZ299" s="7">
        <f t="shared" si="303"/>
        <v>4818.1206700876401</v>
      </c>
      <c r="CA299" s="7">
        <f t="shared" si="304"/>
        <v>3263.1276360845277</v>
      </c>
      <c r="CB299" s="65">
        <f t="shared" si="277"/>
        <v>0.14689386352933317</v>
      </c>
      <c r="CC299" s="7">
        <f t="shared" si="278"/>
        <v>1554.9930340031124</v>
      </c>
      <c r="CD299" s="65">
        <f t="shared" si="305"/>
        <v>7.0000000000000007E-2</v>
      </c>
      <c r="CE299" s="7">
        <f t="shared" si="306"/>
        <v>460892.8932355516</v>
      </c>
      <c r="CF299" s="7">
        <f t="shared" si="307"/>
        <v>955634.58377021411</v>
      </c>
      <c r="CG299" s="7">
        <f t="shared" si="279"/>
        <v>263307.10676444904</v>
      </c>
      <c r="CH299" s="7">
        <f t="shared" si="257"/>
        <v>1416527.4770057658</v>
      </c>
    </row>
    <row r="300" spans="10:86" x14ac:dyDescent="0.3">
      <c r="J300">
        <v>295</v>
      </c>
      <c r="K300" s="160">
        <v>53813</v>
      </c>
      <c r="L300" s="7">
        <f t="shared" si="280"/>
        <v>287877.98447491234</v>
      </c>
      <c r="M300" s="7">
        <f t="shared" si="258"/>
        <v>5440.6727465368012</v>
      </c>
      <c r="N300" s="7">
        <f t="shared" si="248"/>
        <v>3461.5116032717788</v>
      </c>
      <c r="O300" s="65">
        <f t="shared" si="259"/>
        <v>0.1442907810926447</v>
      </c>
      <c r="P300" s="7">
        <f t="shared" si="249"/>
        <v>1979.1611432650225</v>
      </c>
      <c r="Q300" s="65">
        <f t="shared" si="250"/>
        <v>8.2500000000000004E-2</v>
      </c>
      <c r="R300" s="7">
        <f t="shared" si="260"/>
        <v>439783.5271283593</v>
      </c>
      <c r="S300" s="7">
        <f t="shared" si="281"/>
        <v>1165214.9330999968</v>
      </c>
      <c r="T300" s="7">
        <f t="shared" si="251"/>
        <v>284416.47287164058</v>
      </c>
      <c r="U300" s="7">
        <f t="shared" si="252"/>
        <v>1604998.4602283561</v>
      </c>
      <c r="W300">
        <v>295</v>
      </c>
      <c r="X300" s="160">
        <v>53813</v>
      </c>
      <c r="Y300" s="7">
        <f t="shared" si="282"/>
        <v>282984.32266129798</v>
      </c>
      <c r="Z300" s="7">
        <f t="shared" si="283"/>
        <v>5313.9230440344518</v>
      </c>
      <c r="AA300" s="7">
        <f t="shared" si="284"/>
        <v>3427.3608929591319</v>
      </c>
      <c r="AB300" s="65">
        <f t="shared" si="261"/>
        <v>0.14533784178827391</v>
      </c>
      <c r="AC300" s="7">
        <f t="shared" si="262"/>
        <v>1886.5621510753199</v>
      </c>
      <c r="AD300" s="65">
        <f t="shared" si="263"/>
        <v>0.08</v>
      </c>
      <c r="AE300" s="7">
        <f t="shared" si="285"/>
        <v>444643.03823166073</v>
      </c>
      <c r="AF300" s="7">
        <f t="shared" si="286"/>
        <v>1122964.2597585034</v>
      </c>
      <c r="AG300" s="7">
        <f t="shared" si="264"/>
        <v>279556.96176833886</v>
      </c>
      <c r="AH300" s="7">
        <f t="shared" si="253"/>
        <v>1567607.2979901643</v>
      </c>
      <c r="AJ300">
        <v>295</v>
      </c>
      <c r="AK300" s="160">
        <v>53813</v>
      </c>
      <c r="AL300" s="7">
        <f t="shared" si="287"/>
        <v>278078.34333207045</v>
      </c>
      <c r="AM300" s="7">
        <f t="shared" si="288"/>
        <v>5188.2574823386012</v>
      </c>
      <c r="AN300" s="7">
        <f t="shared" si="289"/>
        <v>3392.3348483189793</v>
      </c>
      <c r="AO300" s="65">
        <f t="shared" si="265"/>
        <v>0.14639046569410766</v>
      </c>
      <c r="AP300" s="7">
        <f t="shared" si="266"/>
        <v>1795.9226340196217</v>
      </c>
      <c r="AQ300" s="65">
        <f t="shared" si="267"/>
        <v>7.7499999999999999E-2</v>
      </c>
      <c r="AR300" s="7">
        <f t="shared" si="290"/>
        <v>449513.99151624902</v>
      </c>
      <c r="AS300" s="7">
        <f t="shared" si="291"/>
        <v>1081021.9657736381</v>
      </c>
      <c r="AT300" s="7">
        <f t="shared" si="268"/>
        <v>274686.00848375144</v>
      </c>
      <c r="AU300" s="7">
        <f t="shared" si="254"/>
        <v>1530535.9572898871</v>
      </c>
      <c r="AW300">
        <v>295</v>
      </c>
      <c r="AX300" s="160">
        <v>53813</v>
      </c>
      <c r="AY300" s="7">
        <f t="shared" si="292"/>
        <v>273162.07414274866</v>
      </c>
      <c r="AZ300" s="7">
        <f t="shared" si="293"/>
        <v>5063.7114709392154</v>
      </c>
      <c r="BA300" s="7">
        <f t="shared" si="294"/>
        <v>3356.4485075470366</v>
      </c>
      <c r="BB300" s="65">
        <f t="shared" si="269"/>
        <v>0.14744866108139282</v>
      </c>
      <c r="BC300" s="7">
        <f t="shared" si="270"/>
        <v>1707.262963392179</v>
      </c>
      <c r="BD300" s="65">
        <f t="shared" si="271"/>
        <v>7.4999999999999997E-2</v>
      </c>
      <c r="BE300" s="7">
        <f t="shared" si="295"/>
        <v>454394.37436479883</v>
      </c>
      <c r="BF300" s="7">
        <f t="shared" si="296"/>
        <v>1039400.5095622698</v>
      </c>
      <c r="BG300" s="7">
        <f t="shared" si="272"/>
        <v>269805.62563520164</v>
      </c>
      <c r="BH300" s="7">
        <f t="shared" si="255"/>
        <v>1493794.8839270687</v>
      </c>
      <c r="BJ300">
        <v>295</v>
      </c>
      <c r="BK300" s="160">
        <v>53813</v>
      </c>
      <c r="BL300" s="7">
        <f t="shared" si="297"/>
        <v>268237.60919112584</v>
      </c>
      <c r="BM300" s="7">
        <f t="shared" si="298"/>
        <v>4940.32062016694</v>
      </c>
      <c r="BN300" s="7">
        <f t="shared" si="299"/>
        <v>3319.7183979705546</v>
      </c>
      <c r="BO300" s="65">
        <f t="shared" si="273"/>
        <v>0.1485124360292896</v>
      </c>
      <c r="BP300" s="7">
        <f t="shared" si="274"/>
        <v>1620.6022221963854</v>
      </c>
      <c r="BQ300" s="65">
        <f t="shared" si="275"/>
        <v>7.2499999999999995E-2</v>
      </c>
      <c r="BR300" s="7">
        <f t="shared" si="300"/>
        <v>459282.10920684476</v>
      </c>
      <c r="BS300" s="7">
        <f t="shared" si="301"/>
        <v>998112.47374240158</v>
      </c>
      <c r="BT300" s="7">
        <f t="shared" si="276"/>
        <v>264917.8907931553</v>
      </c>
      <c r="BU300" s="7">
        <f t="shared" si="256"/>
        <v>1457394.5829492463</v>
      </c>
      <c r="BW300">
        <v>295</v>
      </c>
      <c r="BX300" s="160">
        <v>53813</v>
      </c>
      <c r="BY300" s="7">
        <f t="shared" si="302"/>
        <v>263307.10676444904</v>
      </c>
      <c r="BZ300" s="7">
        <f t="shared" si="303"/>
        <v>4818.1206700876401</v>
      </c>
      <c r="CA300" s="7">
        <f t="shared" si="304"/>
        <v>3282.1625472950209</v>
      </c>
      <c r="CB300" s="65">
        <f t="shared" si="277"/>
        <v>0.14958179842359662</v>
      </c>
      <c r="CC300" s="7">
        <f t="shared" si="278"/>
        <v>1535.9581227926194</v>
      </c>
      <c r="CD300" s="65">
        <f t="shared" si="305"/>
        <v>7.0000000000000007E-2</v>
      </c>
      <c r="CE300" s="7">
        <f t="shared" si="306"/>
        <v>464175.05578284664</v>
      </c>
      <c r="CF300" s="7">
        <f t="shared" si="307"/>
        <v>957170.54189300677</v>
      </c>
      <c r="CG300" s="7">
        <f t="shared" si="279"/>
        <v>260024.94421715403</v>
      </c>
      <c r="CH300" s="7">
        <f t="shared" si="257"/>
        <v>1421345.5976758534</v>
      </c>
    </row>
    <row r="301" spans="10:86" x14ac:dyDescent="0.3">
      <c r="J301">
        <v>296</v>
      </c>
      <c r="K301" s="160">
        <v>53844</v>
      </c>
      <c r="L301" s="7">
        <f t="shared" si="280"/>
        <v>284416.47287164058</v>
      </c>
      <c r="M301" s="7">
        <f t="shared" si="258"/>
        <v>5440.6727465368012</v>
      </c>
      <c r="N301" s="7">
        <f t="shared" si="248"/>
        <v>3485.3094955442721</v>
      </c>
      <c r="O301" s="65">
        <f t="shared" si="259"/>
        <v>0.14705095497547585</v>
      </c>
      <c r="P301" s="7">
        <f t="shared" si="249"/>
        <v>1955.3632509925289</v>
      </c>
      <c r="Q301" s="65">
        <f t="shared" si="250"/>
        <v>8.2500000000000004E-2</v>
      </c>
      <c r="R301" s="7">
        <f t="shared" si="260"/>
        <v>443268.8366239036</v>
      </c>
      <c r="S301" s="7">
        <f t="shared" si="281"/>
        <v>1167170.2963509893</v>
      </c>
      <c r="T301" s="7">
        <f t="shared" si="251"/>
        <v>280931.16337609629</v>
      </c>
      <c r="U301" s="7">
        <f t="shared" si="252"/>
        <v>1610439.1329748929</v>
      </c>
      <c r="W301">
        <v>296</v>
      </c>
      <c r="X301" s="160">
        <v>53844</v>
      </c>
      <c r="Y301" s="7">
        <f t="shared" si="282"/>
        <v>279556.96176833886</v>
      </c>
      <c r="Z301" s="7">
        <f t="shared" si="283"/>
        <v>5313.9230440344518</v>
      </c>
      <c r="AA301" s="7">
        <f t="shared" si="284"/>
        <v>3450.2099655788593</v>
      </c>
      <c r="AB301" s="65">
        <f t="shared" si="261"/>
        <v>0.14810047771679333</v>
      </c>
      <c r="AC301" s="7">
        <f t="shared" si="262"/>
        <v>1863.7130784555925</v>
      </c>
      <c r="AD301" s="65">
        <f t="shared" si="263"/>
        <v>0.08</v>
      </c>
      <c r="AE301" s="7">
        <f t="shared" si="285"/>
        <v>448093.24819723959</v>
      </c>
      <c r="AF301" s="7">
        <f t="shared" si="286"/>
        <v>1124827.9728369589</v>
      </c>
      <c r="AG301" s="7">
        <f t="shared" si="264"/>
        <v>276106.75180276</v>
      </c>
      <c r="AH301" s="7">
        <f t="shared" si="253"/>
        <v>1572921.2210341985</v>
      </c>
      <c r="AJ301">
        <v>296</v>
      </c>
      <c r="AK301" s="160">
        <v>53844</v>
      </c>
      <c r="AL301" s="7">
        <f t="shared" si="287"/>
        <v>274686.00848375144</v>
      </c>
      <c r="AM301" s="7">
        <f t="shared" si="288"/>
        <v>5188.2574823386012</v>
      </c>
      <c r="AN301" s="7">
        <f t="shared" si="289"/>
        <v>3414.2436775477063</v>
      </c>
      <c r="AO301" s="65">
        <f t="shared" si="265"/>
        <v>0.14915548249701271</v>
      </c>
      <c r="AP301" s="7">
        <f t="shared" si="266"/>
        <v>1774.0138047908947</v>
      </c>
      <c r="AQ301" s="65">
        <f t="shared" si="267"/>
        <v>7.7499999999999999E-2</v>
      </c>
      <c r="AR301" s="7">
        <f t="shared" si="290"/>
        <v>452928.23519379675</v>
      </c>
      <c r="AS301" s="7">
        <f t="shared" si="291"/>
        <v>1082795.9795784289</v>
      </c>
      <c r="AT301" s="7">
        <f t="shared" si="268"/>
        <v>271271.76480620372</v>
      </c>
      <c r="AU301" s="7">
        <f t="shared" si="254"/>
        <v>1535724.2147722256</v>
      </c>
      <c r="AW301">
        <v>296</v>
      </c>
      <c r="AX301" s="160">
        <v>53844</v>
      </c>
      <c r="AY301" s="7">
        <f t="shared" si="292"/>
        <v>269805.62563520164</v>
      </c>
      <c r="AZ301" s="7">
        <f t="shared" si="293"/>
        <v>5063.7114709392154</v>
      </c>
      <c r="BA301" s="7">
        <f t="shared" si="294"/>
        <v>3377.4263107192055</v>
      </c>
      <c r="BB301" s="65">
        <f t="shared" si="269"/>
        <v>0.15021597727331679</v>
      </c>
      <c r="BC301" s="7">
        <f t="shared" si="270"/>
        <v>1686.2851602200101</v>
      </c>
      <c r="BD301" s="65">
        <f t="shared" si="271"/>
        <v>7.4999999999999997E-2</v>
      </c>
      <c r="BE301" s="7">
        <f t="shared" si="295"/>
        <v>457771.80067551805</v>
      </c>
      <c r="BF301" s="7">
        <f t="shared" si="296"/>
        <v>1041086.7947224898</v>
      </c>
      <c r="BG301" s="7">
        <f t="shared" si="272"/>
        <v>266428.19932448241</v>
      </c>
      <c r="BH301" s="7">
        <f t="shared" si="255"/>
        <v>1498858.5953980079</v>
      </c>
      <c r="BJ301">
        <v>296</v>
      </c>
      <c r="BK301" s="160">
        <v>53844</v>
      </c>
      <c r="BL301" s="7">
        <f t="shared" si="297"/>
        <v>264917.8907931553</v>
      </c>
      <c r="BM301" s="7">
        <f t="shared" si="298"/>
        <v>4940.32062016694</v>
      </c>
      <c r="BN301" s="7">
        <f t="shared" si="299"/>
        <v>3339.7750299582935</v>
      </c>
      <c r="BO301" s="65">
        <f t="shared" si="273"/>
        <v>0.15128196981906139</v>
      </c>
      <c r="BP301" s="7">
        <f t="shared" si="274"/>
        <v>1600.5455902086464</v>
      </c>
      <c r="BQ301" s="65">
        <f t="shared" si="275"/>
        <v>7.2499999999999995E-2</v>
      </c>
      <c r="BR301" s="7">
        <f t="shared" si="300"/>
        <v>462621.88423680305</v>
      </c>
      <c r="BS301" s="7">
        <f t="shared" si="301"/>
        <v>999713.01933261019</v>
      </c>
      <c r="BT301" s="7">
        <f t="shared" si="276"/>
        <v>261578.11576319701</v>
      </c>
      <c r="BU301" s="7">
        <f t="shared" si="256"/>
        <v>1462334.9035694133</v>
      </c>
      <c r="BW301">
        <v>296</v>
      </c>
      <c r="BX301" s="160">
        <v>53844</v>
      </c>
      <c r="BY301" s="7">
        <f t="shared" si="302"/>
        <v>260024.94421715403</v>
      </c>
      <c r="BZ301" s="7">
        <f t="shared" si="303"/>
        <v>4818.1206700876401</v>
      </c>
      <c r="CA301" s="7">
        <f t="shared" si="304"/>
        <v>3301.3084954875749</v>
      </c>
      <c r="CB301" s="65">
        <f t="shared" si="277"/>
        <v>0.15235346772256869</v>
      </c>
      <c r="CC301" s="7">
        <f t="shared" si="278"/>
        <v>1516.8121746000652</v>
      </c>
      <c r="CD301" s="65">
        <f t="shared" si="305"/>
        <v>7.0000000000000007E-2</v>
      </c>
      <c r="CE301" s="7">
        <f t="shared" si="306"/>
        <v>467476.36427833419</v>
      </c>
      <c r="CF301" s="7">
        <f t="shared" si="307"/>
        <v>958687.35406760685</v>
      </c>
      <c r="CG301" s="7">
        <f t="shared" si="279"/>
        <v>256723.63572166645</v>
      </c>
      <c r="CH301" s="7">
        <f t="shared" si="257"/>
        <v>1426163.718345941</v>
      </c>
    </row>
    <row r="302" spans="10:86" x14ac:dyDescent="0.3">
      <c r="J302">
        <v>297</v>
      </c>
      <c r="K302" s="160">
        <v>53874</v>
      </c>
      <c r="L302" s="7">
        <f t="shared" si="280"/>
        <v>280931.16337609629</v>
      </c>
      <c r="M302" s="7">
        <f t="shared" si="258"/>
        <v>5440.6727465368012</v>
      </c>
      <c r="N302" s="7">
        <f t="shared" si="248"/>
        <v>3509.2709983261393</v>
      </c>
      <c r="O302" s="65">
        <f t="shared" si="259"/>
        <v>0.14989882743459571</v>
      </c>
      <c r="P302" s="7">
        <f t="shared" si="249"/>
        <v>1931.4017482106619</v>
      </c>
      <c r="Q302" s="65">
        <f t="shared" si="250"/>
        <v>8.2500000000000004E-2</v>
      </c>
      <c r="R302" s="7">
        <f t="shared" si="260"/>
        <v>446778.10762222973</v>
      </c>
      <c r="S302" s="7">
        <f t="shared" si="281"/>
        <v>1169101.6980991999</v>
      </c>
      <c r="T302" s="7">
        <f t="shared" si="251"/>
        <v>277421.89237777016</v>
      </c>
      <c r="U302" s="7">
        <f t="shared" si="252"/>
        <v>1615879.8057214296</v>
      </c>
      <c r="W302">
        <v>297</v>
      </c>
      <c r="X302" s="160">
        <v>53874</v>
      </c>
      <c r="Y302" s="7">
        <f t="shared" si="282"/>
        <v>276106.75180276</v>
      </c>
      <c r="Z302" s="7">
        <f t="shared" si="283"/>
        <v>5313.9230440344518</v>
      </c>
      <c r="AA302" s="7">
        <f t="shared" si="284"/>
        <v>3473.2113653493852</v>
      </c>
      <c r="AB302" s="65">
        <f t="shared" si="261"/>
        <v>0.15095080475962486</v>
      </c>
      <c r="AC302" s="7">
        <f t="shared" si="262"/>
        <v>1840.7116786850668</v>
      </c>
      <c r="AD302" s="65">
        <f t="shared" si="263"/>
        <v>0.08</v>
      </c>
      <c r="AE302" s="7">
        <f t="shared" si="285"/>
        <v>451566.45956258895</v>
      </c>
      <c r="AF302" s="7">
        <f t="shared" si="286"/>
        <v>1126668.6845156441</v>
      </c>
      <c r="AG302" s="7">
        <f t="shared" si="264"/>
        <v>272633.54043741064</v>
      </c>
      <c r="AH302" s="7">
        <f t="shared" si="253"/>
        <v>1578235.144078233</v>
      </c>
      <c r="AJ302">
        <v>297</v>
      </c>
      <c r="AK302" s="160">
        <v>53874</v>
      </c>
      <c r="AL302" s="7">
        <f t="shared" si="287"/>
        <v>271271.76480620372</v>
      </c>
      <c r="AM302" s="7">
        <f t="shared" si="288"/>
        <v>5188.2574823386012</v>
      </c>
      <c r="AN302" s="7">
        <f t="shared" si="289"/>
        <v>3436.2940012985355</v>
      </c>
      <c r="AO302" s="65">
        <f t="shared" si="265"/>
        <v>0.15200818280900352</v>
      </c>
      <c r="AP302" s="7">
        <f t="shared" si="266"/>
        <v>1751.9634810400657</v>
      </c>
      <c r="AQ302" s="65">
        <f t="shared" si="267"/>
        <v>7.7499999999999999E-2</v>
      </c>
      <c r="AR302" s="7">
        <f t="shared" si="290"/>
        <v>456364.5291950953</v>
      </c>
      <c r="AS302" s="7">
        <f t="shared" si="291"/>
        <v>1084547.9430594689</v>
      </c>
      <c r="AT302" s="7">
        <f t="shared" si="268"/>
        <v>267835.47080490517</v>
      </c>
      <c r="AU302" s="7">
        <f t="shared" si="254"/>
        <v>1540912.4722545641</v>
      </c>
      <c r="AW302">
        <v>297</v>
      </c>
      <c r="AX302" s="160">
        <v>53874</v>
      </c>
      <c r="AY302" s="7">
        <f t="shared" si="292"/>
        <v>266428.19932448241</v>
      </c>
      <c r="AZ302" s="7">
        <f t="shared" si="293"/>
        <v>5063.7114709392154</v>
      </c>
      <c r="BA302" s="7">
        <f t="shared" si="294"/>
        <v>3398.5352251612003</v>
      </c>
      <c r="BB302" s="65">
        <f t="shared" si="269"/>
        <v>0.15307096923424973</v>
      </c>
      <c r="BC302" s="7">
        <f t="shared" si="270"/>
        <v>1665.1762457780148</v>
      </c>
      <c r="BD302" s="65">
        <f t="shared" si="271"/>
        <v>7.4999999999999997E-2</v>
      </c>
      <c r="BE302" s="7">
        <f t="shared" si="295"/>
        <v>461170.33590067923</v>
      </c>
      <c r="BF302" s="7">
        <f t="shared" si="296"/>
        <v>1042751.9709682678</v>
      </c>
      <c r="BG302" s="7">
        <f t="shared" si="272"/>
        <v>263029.66409932123</v>
      </c>
      <c r="BH302" s="7">
        <f t="shared" si="255"/>
        <v>1503922.3068689471</v>
      </c>
      <c r="BJ302">
        <v>297</v>
      </c>
      <c r="BK302" s="160">
        <v>53874</v>
      </c>
      <c r="BL302" s="7">
        <f t="shared" si="297"/>
        <v>261578.11576319701</v>
      </c>
      <c r="BM302" s="7">
        <f t="shared" si="298"/>
        <v>4940.32062016694</v>
      </c>
      <c r="BN302" s="7">
        <f t="shared" si="299"/>
        <v>3359.952837430958</v>
      </c>
      <c r="BO302" s="65">
        <f t="shared" si="273"/>
        <v>0.15413917151109122</v>
      </c>
      <c r="BP302" s="7">
        <f t="shared" si="274"/>
        <v>1580.367782735982</v>
      </c>
      <c r="BQ302" s="65">
        <f t="shared" si="275"/>
        <v>7.2499999999999995E-2</v>
      </c>
      <c r="BR302" s="7">
        <f t="shared" si="300"/>
        <v>465981.83707423398</v>
      </c>
      <c r="BS302" s="7">
        <f t="shared" si="301"/>
        <v>1001293.3871153462</v>
      </c>
      <c r="BT302" s="7">
        <f t="shared" si="276"/>
        <v>258218.16292576605</v>
      </c>
      <c r="BU302" s="7">
        <f t="shared" si="256"/>
        <v>1467275.2241895802</v>
      </c>
      <c r="BW302">
        <v>297</v>
      </c>
      <c r="BX302" s="160">
        <v>53874</v>
      </c>
      <c r="BY302" s="7">
        <f t="shared" si="302"/>
        <v>256723.63572166645</v>
      </c>
      <c r="BZ302" s="7">
        <f t="shared" si="303"/>
        <v>4818.1206700876401</v>
      </c>
      <c r="CA302" s="7">
        <f t="shared" si="304"/>
        <v>3320.5661283779191</v>
      </c>
      <c r="CB302" s="65">
        <f t="shared" si="277"/>
        <v>0.15521279693832302</v>
      </c>
      <c r="CC302" s="7">
        <f t="shared" si="278"/>
        <v>1497.554541709721</v>
      </c>
      <c r="CD302" s="65">
        <f t="shared" si="305"/>
        <v>7.0000000000000007E-2</v>
      </c>
      <c r="CE302" s="7">
        <f t="shared" si="306"/>
        <v>470796.93040671211</v>
      </c>
      <c r="CF302" s="7">
        <f t="shared" si="307"/>
        <v>960184.90860931657</v>
      </c>
      <c r="CG302" s="7">
        <f t="shared" si="279"/>
        <v>253403.06959328853</v>
      </c>
      <c r="CH302" s="7">
        <f t="shared" si="257"/>
        <v>1430981.8390160287</v>
      </c>
    </row>
    <row r="303" spans="10:86" x14ac:dyDescent="0.3">
      <c r="J303">
        <v>298</v>
      </c>
      <c r="K303" s="160">
        <v>53905</v>
      </c>
      <c r="L303" s="7">
        <f t="shared" si="280"/>
        <v>277421.89237777016</v>
      </c>
      <c r="M303" s="7">
        <f t="shared" si="258"/>
        <v>5440.6727465368012</v>
      </c>
      <c r="N303" s="7">
        <f t="shared" si="248"/>
        <v>3533.3972364396313</v>
      </c>
      <c r="O303" s="65">
        <f t="shared" si="259"/>
        <v>0.15283857547744545</v>
      </c>
      <c r="P303" s="7">
        <f t="shared" si="249"/>
        <v>1907.2755100971699</v>
      </c>
      <c r="Q303" s="65">
        <f t="shared" si="250"/>
        <v>8.2500000000000004E-2</v>
      </c>
      <c r="R303" s="7">
        <f t="shared" si="260"/>
        <v>450311.50485866936</v>
      </c>
      <c r="S303" s="7">
        <f t="shared" si="281"/>
        <v>1171008.9736092971</v>
      </c>
      <c r="T303" s="7">
        <f t="shared" si="251"/>
        <v>273888.49514133052</v>
      </c>
      <c r="U303" s="7">
        <f t="shared" si="252"/>
        <v>1621320.4784679664</v>
      </c>
      <c r="W303">
        <v>298</v>
      </c>
      <c r="X303" s="160">
        <v>53905</v>
      </c>
      <c r="Y303" s="7">
        <f t="shared" si="282"/>
        <v>272633.54043741064</v>
      </c>
      <c r="Z303" s="7">
        <f t="shared" si="283"/>
        <v>5313.9230440344518</v>
      </c>
      <c r="AA303" s="7">
        <f t="shared" si="284"/>
        <v>3496.3661077850475</v>
      </c>
      <c r="AB303" s="65">
        <f t="shared" si="261"/>
        <v>0.15389299946773288</v>
      </c>
      <c r="AC303" s="7">
        <f t="shared" si="262"/>
        <v>1817.5569362494043</v>
      </c>
      <c r="AD303" s="65">
        <f t="shared" si="263"/>
        <v>0.08</v>
      </c>
      <c r="AE303" s="7">
        <f t="shared" si="285"/>
        <v>455062.82567037398</v>
      </c>
      <c r="AF303" s="7">
        <f t="shared" si="286"/>
        <v>1128486.2414518935</v>
      </c>
      <c r="AG303" s="7">
        <f t="shared" si="264"/>
        <v>269137.17432962562</v>
      </c>
      <c r="AH303" s="7">
        <f t="shared" si="253"/>
        <v>1583549.0671222676</v>
      </c>
      <c r="AJ303">
        <v>298</v>
      </c>
      <c r="AK303" s="160">
        <v>53905</v>
      </c>
      <c r="AL303" s="7">
        <f t="shared" si="287"/>
        <v>267835.47080490517</v>
      </c>
      <c r="AM303" s="7">
        <f t="shared" si="288"/>
        <v>5188.2574823386012</v>
      </c>
      <c r="AN303" s="7">
        <f t="shared" si="289"/>
        <v>3458.4867333902553</v>
      </c>
      <c r="AO303" s="65">
        <f t="shared" si="265"/>
        <v>0.15495274272657317</v>
      </c>
      <c r="AP303" s="7">
        <f t="shared" si="266"/>
        <v>1729.770748948346</v>
      </c>
      <c r="AQ303" s="65">
        <f t="shared" si="267"/>
        <v>7.7499999999999999E-2</v>
      </c>
      <c r="AR303" s="7">
        <f t="shared" si="290"/>
        <v>459823.01592848555</v>
      </c>
      <c r="AS303" s="7">
        <f t="shared" si="291"/>
        <v>1086277.7138084173</v>
      </c>
      <c r="AT303" s="7">
        <f t="shared" si="268"/>
        <v>264376.98407151492</v>
      </c>
      <c r="AU303" s="7">
        <f t="shared" si="254"/>
        <v>1546100.7297369028</v>
      </c>
      <c r="AW303">
        <v>298</v>
      </c>
      <c r="AX303" s="160">
        <v>53905</v>
      </c>
      <c r="AY303" s="7">
        <f t="shared" si="292"/>
        <v>263029.66409932123</v>
      </c>
      <c r="AZ303" s="7">
        <f t="shared" si="293"/>
        <v>5063.7114709392154</v>
      </c>
      <c r="BA303" s="7">
        <f t="shared" si="294"/>
        <v>3419.7760703184576</v>
      </c>
      <c r="BB303" s="65">
        <f t="shared" si="269"/>
        <v>0.15601781260810799</v>
      </c>
      <c r="BC303" s="7">
        <f t="shared" si="270"/>
        <v>1643.9354006207575</v>
      </c>
      <c r="BD303" s="65">
        <f t="shared" si="271"/>
        <v>7.4999999999999997E-2</v>
      </c>
      <c r="BE303" s="7">
        <f t="shared" si="295"/>
        <v>464590.11197099771</v>
      </c>
      <c r="BF303" s="7">
        <f t="shared" si="296"/>
        <v>1044395.9063688886</v>
      </c>
      <c r="BG303" s="7">
        <f t="shared" si="272"/>
        <v>259609.88802900279</v>
      </c>
      <c r="BH303" s="7">
        <f t="shared" si="255"/>
        <v>1508986.0183398863</v>
      </c>
      <c r="BJ303">
        <v>298</v>
      </c>
      <c r="BK303" s="160">
        <v>53905</v>
      </c>
      <c r="BL303" s="7">
        <f t="shared" si="297"/>
        <v>258218.16292576605</v>
      </c>
      <c r="BM303" s="7">
        <f t="shared" si="298"/>
        <v>4940.32062016694</v>
      </c>
      <c r="BN303" s="7">
        <f t="shared" si="299"/>
        <v>3380.2525524904368</v>
      </c>
      <c r="BO303" s="65">
        <f t="shared" si="273"/>
        <v>0.15708821629850461</v>
      </c>
      <c r="BP303" s="7">
        <f t="shared" si="274"/>
        <v>1560.0680676765032</v>
      </c>
      <c r="BQ303" s="65">
        <f t="shared" si="275"/>
        <v>7.2499999999999995E-2</v>
      </c>
      <c r="BR303" s="7">
        <f t="shared" si="300"/>
        <v>469362.08962672442</v>
      </c>
      <c r="BS303" s="7">
        <f t="shared" si="301"/>
        <v>1002853.4551830227</v>
      </c>
      <c r="BT303" s="7">
        <f t="shared" si="276"/>
        <v>254837.9103732756</v>
      </c>
      <c r="BU303" s="7">
        <f t="shared" si="256"/>
        <v>1472215.544809747</v>
      </c>
      <c r="BW303">
        <v>298</v>
      </c>
      <c r="BX303" s="160">
        <v>53905</v>
      </c>
      <c r="BY303" s="7">
        <f t="shared" si="302"/>
        <v>253403.06959328853</v>
      </c>
      <c r="BZ303" s="7">
        <f t="shared" si="303"/>
        <v>4818.1206700876401</v>
      </c>
      <c r="CA303" s="7">
        <f t="shared" si="304"/>
        <v>3339.9360974601236</v>
      </c>
      <c r="CB303" s="65">
        <f t="shared" si="277"/>
        <v>0.15816396081487324</v>
      </c>
      <c r="CC303" s="7">
        <f t="shared" si="278"/>
        <v>1478.1845726275164</v>
      </c>
      <c r="CD303" s="65">
        <f t="shared" si="305"/>
        <v>7.0000000000000007E-2</v>
      </c>
      <c r="CE303" s="7">
        <f t="shared" si="306"/>
        <v>474136.86650417221</v>
      </c>
      <c r="CF303" s="7">
        <f t="shared" si="307"/>
        <v>961663.0931819441</v>
      </c>
      <c r="CG303" s="7">
        <f t="shared" si="279"/>
        <v>250063.1334958284</v>
      </c>
      <c r="CH303" s="7">
        <f t="shared" si="257"/>
        <v>1435799.9596861163</v>
      </c>
    </row>
    <row r="304" spans="10:86" x14ac:dyDescent="0.3">
      <c r="J304">
        <v>299</v>
      </c>
      <c r="K304" s="160">
        <v>53936</v>
      </c>
      <c r="L304" s="7">
        <f t="shared" si="280"/>
        <v>273888.49514133052</v>
      </c>
      <c r="M304" s="7">
        <f t="shared" si="258"/>
        <v>5440.6727465368012</v>
      </c>
      <c r="N304" s="7">
        <f t="shared" si="248"/>
        <v>3557.6893424401542</v>
      </c>
      <c r="O304" s="65">
        <f t="shared" si="259"/>
        <v>0.1558746455825098</v>
      </c>
      <c r="P304" s="7">
        <f t="shared" si="249"/>
        <v>1882.9834040966473</v>
      </c>
      <c r="Q304" s="65">
        <f t="shared" si="250"/>
        <v>8.2500000000000004E-2</v>
      </c>
      <c r="R304" s="7">
        <f t="shared" si="260"/>
        <v>453869.19420110952</v>
      </c>
      <c r="S304" s="7">
        <f t="shared" si="281"/>
        <v>1172891.9570133938</v>
      </c>
      <c r="T304" s="7">
        <f t="shared" si="251"/>
        <v>270330.80579889036</v>
      </c>
      <c r="U304" s="7">
        <f t="shared" si="252"/>
        <v>1626761.1512145032</v>
      </c>
      <c r="W304">
        <v>299</v>
      </c>
      <c r="X304" s="160">
        <v>53936</v>
      </c>
      <c r="Y304" s="7">
        <f t="shared" si="282"/>
        <v>269137.17432962562</v>
      </c>
      <c r="Z304" s="7">
        <f t="shared" si="283"/>
        <v>5313.9230440344518</v>
      </c>
      <c r="AA304" s="7">
        <f t="shared" si="284"/>
        <v>3519.6752151702808</v>
      </c>
      <c r="AB304" s="65">
        <f t="shared" si="261"/>
        <v>0.15693150783516335</v>
      </c>
      <c r="AC304" s="7">
        <f t="shared" si="262"/>
        <v>1794.247828864171</v>
      </c>
      <c r="AD304" s="65">
        <f t="shared" si="263"/>
        <v>0.08</v>
      </c>
      <c r="AE304" s="7">
        <f t="shared" si="285"/>
        <v>458582.50088554423</v>
      </c>
      <c r="AF304" s="7">
        <f t="shared" si="286"/>
        <v>1130280.4892807577</v>
      </c>
      <c r="AG304" s="7">
        <f t="shared" si="264"/>
        <v>265617.49911445536</v>
      </c>
      <c r="AH304" s="7">
        <f t="shared" si="253"/>
        <v>1588862.9901663018</v>
      </c>
      <c r="AJ304">
        <v>299</v>
      </c>
      <c r="AK304" s="160">
        <v>53936</v>
      </c>
      <c r="AL304" s="7">
        <f t="shared" si="287"/>
        <v>264376.98407151492</v>
      </c>
      <c r="AM304" s="7">
        <f t="shared" si="288"/>
        <v>5188.2574823386012</v>
      </c>
      <c r="AN304" s="7">
        <f t="shared" si="289"/>
        <v>3480.8227935434006</v>
      </c>
      <c r="AO304" s="65">
        <f t="shared" si="265"/>
        <v>0.15799360776133942</v>
      </c>
      <c r="AP304" s="7">
        <f t="shared" si="266"/>
        <v>1707.4346887952006</v>
      </c>
      <c r="AQ304" s="65">
        <f t="shared" si="267"/>
        <v>7.7499999999999999E-2</v>
      </c>
      <c r="AR304" s="7">
        <f t="shared" si="290"/>
        <v>463303.83872202894</v>
      </c>
      <c r="AS304" s="7">
        <f t="shared" si="291"/>
        <v>1087985.1484972124</v>
      </c>
      <c r="AT304" s="7">
        <f t="shared" si="268"/>
        <v>260896.16127797152</v>
      </c>
      <c r="AU304" s="7">
        <f t="shared" si="254"/>
        <v>1551288.9872192414</v>
      </c>
      <c r="AW304">
        <v>299</v>
      </c>
      <c r="AX304" s="160">
        <v>53936</v>
      </c>
      <c r="AY304" s="7">
        <f t="shared" si="292"/>
        <v>259609.88802900279</v>
      </c>
      <c r="AZ304" s="7">
        <f t="shared" si="293"/>
        <v>5063.7114709392154</v>
      </c>
      <c r="BA304" s="7">
        <f t="shared" si="294"/>
        <v>3441.1496707579481</v>
      </c>
      <c r="BB304" s="65">
        <f t="shared" si="269"/>
        <v>0.15906095242598067</v>
      </c>
      <c r="BC304" s="7">
        <f t="shared" si="270"/>
        <v>1622.5618001812672</v>
      </c>
      <c r="BD304" s="65">
        <f t="shared" si="271"/>
        <v>7.4999999999999997E-2</v>
      </c>
      <c r="BE304" s="7">
        <f t="shared" si="295"/>
        <v>468031.26164175564</v>
      </c>
      <c r="BF304" s="7">
        <f t="shared" si="296"/>
        <v>1046018.4681690698</v>
      </c>
      <c r="BG304" s="7">
        <f t="shared" si="272"/>
        <v>256168.73835824485</v>
      </c>
      <c r="BH304" s="7">
        <f t="shared" si="255"/>
        <v>1514049.7298108255</v>
      </c>
      <c r="BJ304">
        <v>299</v>
      </c>
      <c r="BK304" s="160">
        <v>53936</v>
      </c>
      <c r="BL304" s="7">
        <f t="shared" si="297"/>
        <v>254837.9103732756</v>
      </c>
      <c r="BM304" s="7">
        <f t="shared" si="298"/>
        <v>4940.32062016694</v>
      </c>
      <c r="BN304" s="7">
        <f t="shared" si="299"/>
        <v>3400.6749116617329</v>
      </c>
      <c r="BO304" s="65">
        <f t="shared" si="273"/>
        <v>0.16013354873365132</v>
      </c>
      <c r="BP304" s="7">
        <f t="shared" si="274"/>
        <v>1539.6457085052068</v>
      </c>
      <c r="BQ304" s="65">
        <f t="shared" si="275"/>
        <v>7.2499999999999995E-2</v>
      </c>
      <c r="BR304" s="7">
        <f t="shared" si="300"/>
        <v>472762.76453838614</v>
      </c>
      <c r="BS304" s="7">
        <f t="shared" si="301"/>
        <v>1004393.1008915278</v>
      </c>
      <c r="BT304" s="7">
        <f t="shared" si="276"/>
        <v>251437.23546161386</v>
      </c>
      <c r="BU304" s="7">
        <f t="shared" si="256"/>
        <v>1477155.8654299141</v>
      </c>
      <c r="BW304">
        <v>299</v>
      </c>
      <c r="BX304" s="160">
        <v>53936</v>
      </c>
      <c r="BY304" s="7">
        <f t="shared" si="302"/>
        <v>250063.1334958284</v>
      </c>
      <c r="BZ304" s="7">
        <f t="shared" si="303"/>
        <v>4818.1206700876401</v>
      </c>
      <c r="CA304" s="7">
        <f t="shared" si="304"/>
        <v>3359.4190580286413</v>
      </c>
      <c r="CB304" s="65">
        <f t="shared" si="277"/>
        <v>0.16121140342751167</v>
      </c>
      <c r="CC304" s="7">
        <f t="shared" si="278"/>
        <v>1458.701612058999</v>
      </c>
      <c r="CD304" s="65">
        <f t="shared" si="305"/>
        <v>7.0000000000000007E-2</v>
      </c>
      <c r="CE304" s="7">
        <f t="shared" si="306"/>
        <v>477496.28556220088</v>
      </c>
      <c r="CF304" s="7">
        <f t="shared" si="307"/>
        <v>963121.79479400313</v>
      </c>
      <c r="CG304" s="7">
        <f t="shared" si="279"/>
        <v>246703.71443779976</v>
      </c>
      <c r="CH304" s="7">
        <f t="shared" si="257"/>
        <v>1440618.080356204</v>
      </c>
    </row>
    <row r="305" spans="10:86" x14ac:dyDescent="0.3">
      <c r="J305">
        <v>300</v>
      </c>
      <c r="K305" s="160">
        <v>53966</v>
      </c>
      <c r="L305" s="7">
        <f t="shared" si="280"/>
        <v>270330.80579889036</v>
      </c>
      <c r="M305" s="7">
        <f t="shared" si="258"/>
        <v>5440.6727465368012</v>
      </c>
      <c r="N305" s="7">
        <f t="shared" si="248"/>
        <v>3582.1484566694298</v>
      </c>
      <c r="O305" s="65">
        <f t="shared" si="259"/>
        <v>0.15901177578707754</v>
      </c>
      <c r="P305" s="7">
        <f t="shared" si="249"/>
        <v>1858.5242898673712</v>
      </c>
      <c r="Q305" s="65">
        <f t="shared" si="250"/>
        <v>8.2500000000000004E-2</v>
      </c>
      <c r="R305" s="7">
        <f t="shared" si="260"/>
        <v>457451.34265777894</v>
      </c>
      <c r="S305" s="7">
        <f t="shared" si="281"/>
        <v>1174750.4813032611</v>
      </c>
      <c r="T305" s="7">
        <f t="shared" si="251"/>
        <v>266748.65734222095</v>
      </c>
      <c r="U305" s="7">
        <f t="shared" si="252"/>
        <v>1632201.82396104</v>
      </c>
      <c r="W305">
        <v>300</v>
      </c>
      <c r="X305" s="160">
        <v>53966</v>
      </c>
      <c r="Y305" s="7">
        <f t="shared" si="282"/>
        <v>265617.49911445536</v>
      </c>
      <c r="Z305" s="7">
        <f t="shared" si="283"/>
        <v>5313.9230440344518</v>
      </c>
      <c r="AA305" s="7">
        <f t="shared" si="284"/>
        <v>3543.1397166047491</v>
      </c>
      <c r="AB305" s="65">
        <f t="shared" si="261"/>
        <v>0.16007106738451746</v>
      </c>
      <c r="AC305" s="7">
        <f t="shared" si="262"/>
        <v>1770.7833274297025</v>
      </c>
      <c r="AD305" s="65">
        <f t="shared" si="263"/>
        <v>0.08</v>
      </c>
      <c r="AE305" s="7">
        <f t="shared" si="285"/>
        <v>462125.64060214895</v>
      </c>
      <c r="AF305" s="7">
        <f t="shared" si="286"/>
        <v>1132051.2726081875</v>
      </c>
      <c r="AG305" s="7">
        <f t="shared" si="264"/>
        <v>262074.35939785061</v>
      </c>
      <c r="AH305" s="7">
        <f t="shared" si="253"/>
        <v>1594176.9132103366</v>
      </c>
      <c r="AJ305">
        <v>300</v>
      </c>
      <c r="AK305" s="160">
        <v>53966</v>
      </c>
      <c r="AL305" s="7">
        <f t="shared" si="287"/>
        <v>260896.16127797152</v>
      </c>
      <c r="AM305" s="7">
        <f t="shared" si="288"/>
        <v>5188.2574823386012</v>
      </c>
      <c r="AN305" s="7">
        <f t="shared" si="289"/>
        <v>3503.3031074183682</v>
      </c>
      <c r="AO305" s="65">
        <f t="shared" si="265"/>
        <v>0.16113551492323161</v>
      </c>
      <c r="AP305" s="7">
        <f t="shared" si="266"/>
        <v>1684.9543749202328</v>
      </c>
      <c r="AQ305" s="65">
        <f t="shared" si="267"/>
        <v>7.7499999999999999E-2</v>
      </c>
      <c r="AR305" s="7">
        <f t="shared" si="290"/>
        <v>466807.1418294473</v>
      </c>
      <c r="AS305" s="7">
        <f t="shared" si="291"/>
        <v>1089670.1028721328</v>
      </c>
      <c r="AT305" s="7">
        <f t="shared" si="268"/>
        <v>257392.85817055314</v>
      </c>
      <c r="AU305" s="7">
        <f t="shared" si="254"/>
        <v>1556477.2447015801</v>
      </c>
      <c r="AW305">
        <v>300</v>
      </c>
      <c r="AX305" s="160">
        <v>53966</v>
      </c>
      <c r="AY305" s="7">
        <f t="shared" si="292"/>
        <v>256168.73835824485</v>
      </c>
      <c r="AZ305" s="7">
        <f t="shared" si="293"/>
        <v>5063.7114709392154</v>
      </c>
      <c r="BA305" s="7">
        <f t="shared" si="294"/>
        <v>3462.6568562001848</v>
      </c>
      <c r="BB305" s="65">
        <f t="shared" si="269"/>
        <v>0.16220512518702834</v>
      </c>
      <c r="BC305" s="7">
        <f t="shared" si="270"/>
        <v>1601.0546147390303</v>
      </c>
      <c r="BD305" s="65">
        <f t="shared" si="271"/>
        <v>7.4999999999999997E-2</v>
      </c>
      <c r="BE305" s="7">
        <f t="shared" si="295"/>
        <v>471493.91849795583</v>
      </c>
      <c r="BF305" s="7">
        <f t="shared" si="296"/>
        <v>1047619.5227838089</v>
      </c>
      <c r="BG305" s="7">
        <f t="shared" si="272"/>
        <v>252706.08150204466</v>
      </c>
      <c r="BH305" s="7">
        <f t="shared" si="255"/>
        <v>1519113.4412817648</v>
      </c>
      <c r="BJ305">
        <v>300</v>
      </c>
      <c r="BK305" s="160">
        <v>53966</v>
      </c>
      <c r="BL305" s="7">
        <f t="shared" si="297"/>
        <v>251437.23546161386</v>
      </c>
      <c r="BM305" s="7">
        <f t="shared" si="298"/>
        <v>4940.32062016694</v>
      </c>
      <c r="BN305" s="7">
        <f t="shared" si="299"/>
        <v>3421.2206559196893</v>
      </c>
      <c r="BO305" s="65">
        <f t="shared" si="273"/>
        <v>0.1632799048067165</v>
      </c>
      <c r="BP305" s="7">
        <f t="shared" si="274"/>
        <v>1519.0999642472505</v>
      </c>
      <c r="BQ305" s="65">
        <f t="shared" si="275"/>
        <v>7.2499999999999995E-2</v>
      </c>
      <c r="BR305" s="7">
        <f t="shared" si="300"/>
        <v>476183.98519430583</v>
      </c>
      <c r="BS305" s="7">
        <f t="shared" si="301"/>
        <v>1005912.200855775</v>
      </c>
      <c r="BT305" s="7">
        <f t="shared" si="276"/>
        <v>248016.01480569417</v>
      </c>
      <c r="BU305" s="7">
        <f t="shared" si="256"/>
        <v>1482096.1860500809</v>
      </c>
      <c r="BW305">
        <v>300</v>
      </c>
      <c r="BX305" s="160">
        <v>53966</v>
      </c>
      <c r="BY305" s="7">
        <f t="shared" si="302"/>
        <v>246703.71443779976</v>
      </c>
      <c r="BZ305" s="7">
        <f t="shared" si="303"/>
        <v>4818.1206700876401</v>
      </c>
      <c r="CA305" s="7">
        <f t="shared" si="304"/>
        <v>3379.0156692004748</v>
      </c>
      <c r="CB305" s="65">
        <f t="shared" si="277"/>
        <v>0.16435986025913249</v>
      </c>
      <c r="CC305" s="7">
        <f t="shared" si="278"/>
        <v>1439.1050008871653</v>
      </c>
      <c r="CD305" s="65">
        <f t="shared" si="305"/>
        <v>7.0000000000000007E-2</v>
      </c>
      <c r="CE305" s="7">
        <f t="shared" si="306"/>
        <v>480875.30123140133</v>
      </c>
      <c r="CF305" s="7">
        <f t="shared" si="307"/>
        <v>964560.89979489031</v>
      </c>
      <c r="CG305" s="7">
        <f t="shared" si="279"/>
        <v>243324.69876859928</v>
      </c>
      <c r="CH305" s="7">
        <f t="shared" si="257"/>
        <v>1445436.2010262916</v>
      </c>
    </row>
    <row r="306" spans="10:86" x14ac:dyDescent="0.3">
      <c r="J306">
        <v>301</v>
      </c>
      <c r="K306" s="160">
        <v>53997</v>
      </c>
      <c r="L306" s="7">
        <f t="shared" si="280"/>
        <v>266748.65734222095</v>
      </c>
      <c r="M306" s="7">
        <f t="shared" si="258"/>
        <v>5440.6727465368012</v>
      </c>
      <c r="N306" s="7">
        <f t="shared" si="248"/>
        <v>3606.7757273090319</v>
      </c>
      <c r="O306" s="65">
        <f t="shared" si="259"/>
        <v>0.16225501998377939</v>
      </c>
      <c r="P306" s="7">
        <f t="shared" si="249"/>
        <v>1833.8970192277691</v>
      </c>
      <c r="Q306" s="65">
        <f t="shared" si="250"/>
        <v>8.2500000000000004E-2</v>
      </c>
      <c r="R306" s="7">
        <f t="shared" si="260"/>
        <v>461058.11838508799</v>
      </c>
      <c r="S306" s="7">
        <f t="shared" si="281"/>
        <v>1176584.3783224889</v>
      </c>
      <c r="T306" s="7">
        <f t="shared" si="251"/>
        <v>263141.88161491189</v>
      </c>
      <c r="U306" s="7">
        <f t="shared" si="252"/>
        <v>1637642.4967075768</v>
      </c>
      <c r="W306">
        <v>301</v>
      </c>
      <c r="X306" s="160">
        <v>53997</v>
      </c>
      <c r="Y306" s="7">
        <f t="shared" si="282"/>
        <v>262074.35939785061</v>
      </c>
      <c r="Z306" s="7">
        <f t="shared" si="283"/>
        <v>5313.9230440344518</v>
      </c>
      <c r="AA306" s="7">
        <f t="shared" si="284"/>
        <v>3566.7606480487811</v>
      </c>
      <c r="AB306" s="65">
        <f t="shared" si="261"/>
        <v>0.16331673146097331</v>
      </c>
      <c r="AC306" s="7">
        <f t="shared" si="262"/>
        <v>1747.1623959856709</v>
      </c>
      <c r="AD306" s="65">
        <f t="shared" si="263"/>
        <v>0.08</v>
      </c>
      <c r="AE306" s="7">
        <f t="shared" si="285"/>
        <v>465692.40125019773</v>
      </c>
      <c r="AF306" s="7">
        <f t="shared" si="286"/>
        <v>1133798.4350041731</v>
      </c>
      <c r="AG306" s="7">
        <f t="shared" si="264"/>
        <v>258507.59874980184</v>
      </c>
      <c r="AH306" s="7">
        <f t="shared" si="253"/>
        <v>1599490.8362543709</v>
      </c>
      <c r="AJ306">
        <v>301</v>
      </c>
      <c r="AK306" s="160">
        <v>53997</v>
      </c>
      <c r="AL306" s="7">
        <f t="shared" si="287"/>
        <v>257392.85817055314</v>
      </c>
      <c r="AM306" s="7">
        <f t="shared" si="288"/>
        <v>5188.2574823386012</v>
      </c>
      <c r="AN306" s="7">
        <f t="shared" si="289"/>
        <v>3525.9286066537788</v>
      </c>
      <c r="AO306" s="65">
        <f t="shared" si="265"/>
        <v>0.1643835170119958</v>
      </c>
      <c r="AP306" s="7">
        <f t="shared" si="266"/>
        <v>1662.3288756848224</v>
      </c>
      <c r="AQ306" s="65">
        <f t="shared" si="267"/>
        <v>7.7499999999999999E-2</v>
      </c>
      <c r="AR306" s="7">
        <f t="shared" si="290"/>
        <v>470333.07043610106</v>
      </c>
      <c r="AS306" s="7">
        <f t="shared" si="291"/>
        <v>1091332.4317478177</v>
      </c>
      <c r="AT306" s="7">
        <f t="shared" si="268"/>
        <v>253866.92956389935</v>
      </c>
      <c r="AU306" s="7">
        <f t="shared" si="254"/>
        <v>1561665.5021839188</v>
      </c>
      <c r="AW306">
        <v>301</v>
      </c>
      <c r="AX306" s="160">
        <v>53997</v>
      </c>
      <c r="AY306" s="7">
        <f t="shared" si="292"/>
        <v>252706.08150204466</v>
      </c>
      <c r="AZ306" s="7">
        <f t="shared" si="293"/>
        <v>5063.7114709392154</v>
      </c>
      <c r="BA306" s="7">
        <f t="shared" si="294"/>
        <v>3484.298461551436</v>
      </c>
      <c r="BB306" s="65">
        <f t="shared" si="269"/>
        <v>0.1654553831474726</v>
      </c>
      <c r="BC306" s="7">
        <f t="shared" si="270"/>
        <v>1579.4130093877791</v>
      </c>
      <c r="BD306" s="65">
        <f t="shared" si="271"/>
        <v>7.4999999999999997E-2</v>
      </c>
      <c r="BE306" s="7">
        <f t="shared" si="295"/>
        <v>474978.21695950726</v>
      </c>
      <c r="BF306" s="7">
        <f t="shared" si="296"/>
        <v>1049198.9357931965</v>
      </c>
      <c r="BG306" s="7">
        <f t="shared" si="272"/>
        <v>249221.78304049323</v>
      </c>
      <c r="BH306" s="7">
        <f t="shared" si="255"/>
        <v>1524177.1527527038</v>
      </c>
      <c r="BJ306">
        <v>301</v>
      </c>
      <c r="BK306" s="160">
        <v>53997</v>
      </c>
      <c r="BL306" s="7">
        <f t="shared" si="297"/>
        <v>248016.01480569417</v>
      </c>
      <c r="BM306" s="7">
        <f t="shared" si="298"/>
        <v>4940.32062016694</v>
      </c>
      <c r="BN306" s="7">
        <f t="shared" si="299"/>
        <v>3441.8905307158711</v>
      </c>
      <c r="BO306" s="65">
        <f t="shared" si="273"/>
        <v>0.16653233623219316</v>
      </c>
      <c r="BP306" s="7">
        <f t="shared" si="274"/>
        <v>1498.4300894510689</v>
      </c>
      <c r="BQ306" s="65">
        <f t="shared" si="275"/>
        <v>7.2499999999999995E-2</v>
      </c>
      <c r="BR306" s="7">
        <f t="shared" si="300"/>
        <v>479625.8757250217</v>
      </c>
      <c r="BS306" s="7">
        <f t="shared" si="301"/>
        <v>1007410.6309452261</v>
      </c>
      <c r="BT306" s="7">
        <f t="shared" si="276"/>
        <v>244574.1242749783</v>
      </c>
      <c r="BU306" s="7">
        <f t="shared" si="256"/>
        <v>1487036.5066702478</v>
      </c>
      <c r="BW306">
        <v>301</v>
      </c>
      <c r="BX306" s="160">
        <v>53997</v>
      </c>
      <c r="BY306" s="7">
        <f t="shared" si="302"/>
        <v>243324.69876859928</v>
      </c>
      <c r="BZ306" s="7">
        <f t="shared" si="303"/>
        <v>4818.1206700876401</v>
      </c>
      <c r="CA306" s="7">
        <f t="shared" si="304"/>
        <v>3398.7265939374774</v>
      </c>
      <c r="CB306" s="65">
        <f t="shared" si="277"/>
        <v>0.16761438248418759</v>
      </c>
      <c r="CC306" s="7">
        <f t="shared" si="278"/>
        <v>1419.3940761501626</v>
      </c>
      <c r="CD306" s="65">
        <f t="shared" si="305"/>
        <v>7.0000000000000007E-2</v>
      </c>
      <c r="CE306" s="7">
        <f t="shared" si="306"/>
        <v>484274.02782533882</v>
      </c>
      <c r="CF306" s="7">
        <f t="shared" si="307"/>
        <v>965980.29387104046</v>
      </c>
      <c r="CG306" s="7">
        <f t="shared" si="279"/>
        <v>239925.97217466182</v>
      </c>
      <c r="CH306" s="7">
        <f t="shared" si="257"/>
        <v>1450254.3216963792</v>
      </c>
    </row>
    <row r="307" spans="10:86" x14ac:dyDescent="0.3">
      <c r="J307">
        <v>302</v>
      </c>
      <c r="K307" s="160">
        <v>54027</v>
      </c>
      <c r="L307" s="7">
        <f t="shared" si="280"/>
        <v>263141.88161491189</v>
      </c>
      <c r="M307" s="7">
        <f t="shared" si="258"/>
        <v>5440.6727465368012</v>
      </c>
      <c r="N307" s="7">
        <f t="shared" si="248"/>
        <v>3631.5723104342819</v>
      </c>
      <c r="O307" s="65">
        <f t="shared" si="259"/>
        <v>0.16560977468795993</v>
      </c>
      <c r="P307" s="7">
        <f t="shared" si="249"/>
        <v>1809.1004361025193</v>
      </c>
      <c r="Q307" s="65">
        <f t="shared" si="250"/>
        <v>8.2500000000000004E-2</v>
      </c>
      <c r="R307" s="7">
        <f t="shared" si="260"/>
        <v>464689.69069552229</v>
      </c>
      <c r="S307" s="7">
        <f t="shared" si="281"/>
        <v>1178393.4787585915</v>
      </c>
      <c r="T307" s="7">
        <f t="shared" si="251"/>
        <v>259510.30930447762</v>
      </c>
      <c r="U307" s="7">
        <f t="shared" si="252"/>
        <v>1643083.1694541138</v>
      </c>
      <c r="W307">
        <v>302</v>
      </c>
      <c r="X307" s="160">
        <v>54027</v>
      </c>
      <c r="Y307" s="7">
        <f t="shared" si="282"/>
        <v>258507.59874980184</v>
      </c>
      <c r="Z307" s="7">
        <f t="shared" si="283"/>
        <v>5313.9230440344518</v>
      </c>
      <c r="AA307" s="7">
        <f t="shared" si="284"/>
        <v>3590.5390523691058</v>
      </c>
      <c r="AB307" s="65">
        <f t="shared" si="261"/>
        <v>0.16667389599688626</v>
      </c>
      <c r="AC307" s="7">
        <f t="shared" si="262"/>
        <v>1723.3839916653458</v>
      </c>
      <c r="AD307" s="65">
        <f t="shared" si="263"/>
        <v>0.08</v>
      </c>
      <c r="AE307" s="7">
        <f t="shared" si="285"/>
        <v>469282.94030256686</v>
      </c>
      <c r="AF307" s="7">
        <f t="shared" si="286"/>
        <v>1135521.8189958385</v>
      </c>
      <c r="AG307" s="7">
        <f t="shared" si="264"/>
        <v>254917.05969743273</v>
      </c>
      <c r="AH307" s="7">
        <f t="shared" si="253"/>
        <v>1604804.7592984054</v>
      </c>
      <c r="AJ307">
        <v>302</v>
      </c>
      <c r="AK307" s="160">
        <v>54027</v>
      </c>
      <c r="AL307" s="7">
        <f t="shared" si="287"/>
        <v>253866.92956389935</v>
      </c>
      <c r="AM307" s="7">
        <f t="shared" si="288"/>
        <v>5188.2574823386012</v>
      </c>
      <c r="AN307" s="7">
        <f t="shared" si="289"/>
        <v>3548.7002289050843</v>
      </c>
      <c r="AO307" s="65">
        <f t="shared" si="265"/>
        <v>0.16774300937902328</v>
      </c>
      <c r="AP307" s="7">
        <f t="shared" si="266"/>
        <v>1639.5572534335167</v>
      </c>
      <c r="AQ307" s="65">
        <f t="shared" si="267"/>
        <v>7.7500000000000013E-2</v>
      </c>
      <c r="AR307" s="7">
        <f t="shared" si="290"/>
        <v>473881.77066500613</v>
      </c>
      <c r="AS307" s="7">
        <f t="shared" si="291"/>
        <v>1092971.9890012513</v>
      </c>
      <c r="AT307" s="7">
        <f t="shared" si="268"/>
        <v>250318.22933499428</v>
      </c>
      <c r="AU307" s="7">
        <f t="shared" si="254"/>
        <v>1566853.7596662575</v>
      </c>
      <c r="AW307">
        <v>302</v>
      </c>
      <c r="AX307" s="160">
        <v>54027</v>
      </c>
      <c r="AY307" s="7">
        <f t="shared" si="292"/>
        <v>249221.78304049323</v>
      </c>
      <c r="AZ307" s="7">
        <f t="shared" si="293"/>
        <v>5063.7114709392154</v>
      </c>
      <c r="BA307" s="7">
        <f t="shared" si="294"/>
        <v>3506.075326936133</v>
      </c>
      <c r="BB307" s="65">
        <f t="shared" si="269"/>
        <v>0.16881712107965155</v>
      </c>
      <c r="BC307" s="7">
        <f t="shared" si="270"/>
        <v>1557.6361440030826</v>
      </c>
      <c r="BD307" s="65">
        <f t="shared" si="271"/>
        <v>7.4999999999999997E-2</v>
      </c>
      <c r="BE307" s="7">
        <f t="shared" si="295"/>
        <v>478484.29228644341</v>
      </c>
      <c r="BF307" s="7">
        <f t="shared" si="296"/>
        <v>1050756.5719371997</v>
      </c>
      <c r="BG307" s="7">
        <f t="shared" si="272"/>
        <v>245715.70771355709</v>
      </c>
      <c r="BH307" s="7">
        <f t="shared" si="255"/>
        <v>1529240.8642236432</v>
      </c>
      <c r="BJ307">
        <v>302</v>
      </c>
      <c r="BK307" s="160">
        <v>54027</v>
      </c>
      <c r="BL307" s="7">
        <f t="shared" si="297"/>
        <v>244574.1242749783</v>
      </c>
      <c r="BM307" s="7">
        <f t="shared" si="298"/>
        <v>4940.32062016694</v>
      </c>
      <c r="BN307" s="7">
        <f t="shared" si="299"/>
        <v>3462.6852860056129</v>
      </c>
      <c r="BO307" s="65">
        <f t="shared" si="273"/>
        <v>0.16989623720516556</v>
      </c>
      <c r="BP307" s="7">
        <f t="shared" si="274"/>
        <v>1477.6353341613271</v>
      </c>
      <c r="BQ307" s="65">
        <f t="shared" si="275"/>
        <v>7.2499999999999995E-2</v>
      </c>
      <c r="BR307" s="7">
        <f t="shared" si="300"/>
        <v>483088.56101102731</v>
      </c>
      <c r="BS307" s="7">
        <f t="shared" si="301"/>
        <v>1008888.2662793874</v>
      </c>
      <c r="BT307" s="7">
        <f t="shared" si="276"/>
        <v>241111.43898897269</v>
      </c>
      <c r="BU307" s="7">
        <f t="shared" si="256"/>
        <v>1491976.8272904148</v>
      </c>
      <c r="BW307">
        <v>302</v>
      </c>
      <c r="BX307" s="160">
        <v>54027</v>
      </c>
      <c r="BY307" s="7">
        <f t="shared" si="302"/>
        <v>239925.97217466182</v>
      </c>
      <c r="BZ307" s="7">
        <f t="shared" si="303"/>
        <v>4818.1206700876401</v>
      </c>
      <c r="CA307" s="7">
        <f t="shared" si="304"/>
        <v>3418.5524990687791</v>
      </c>
      <c r="CB307" s="65">
        <f t="shared" si="277"/>
        <v>0.17098036372219683</v>
      </c>
      <c r="CC307" s="7">
        <f t="shared" si="278"/>
        <v>1399.5681710188608</v>
      </c>
      <c r="CD307" s="65">
        <f t="shared" si="305"/>
        <v>7.0000000000000007E-2</v>
      </c>
      <c r="CE307" s="7">
        <f t="shared" si="306"/>
        <v>487692.58032440761</v>
      </c>
      <c r="CF307" s="7">
        <f t="shared" si="307"/>
        <v>967379.86204205931</v>
      </c>
      <c r="CG307" s="7">
        <f t="shared" si="279"/>
        <v>236507.41967559303</v>
      </c>
      <c r="CH307" s="7">
        <f t="shared" si="257"/>
        <v>1455072.4423664669</v>
      </c>
    </row>
    <row r="308" spans="10:86" x14ac:dyDescent="0.3">
      <c r="J308">
        <v>303</v>
      </c>
      <c r="K308" s="160">
        <v>54058</v>
      </c>
      <c r="L308" s="7">
        <f t="shared" si="280"/>
        <v>259510.30930447762</v>
      </c>
      <c r="M308" s="7">
        <f t="shared" si="258"/>
        <v>5440.6727465368012</v>
      </c>
      <c r="N308" s="7">
        <f t="shared" si="248"/>
        <v>3656.5393700685177</v>
      </c>
      <c r="O308" s="65">
        <f t="shared" si="259"/>
        <v>0.16908180857408861</v>
      </c>
      <c r="P308" s="7">
        <f t="shared" si="249"/>
        <v>1784.1333764682836</v>
      </c>
      <c r="Q308" s="65">
        <f t="shared" si="250"/>
        <v>8.2500000000000004E-2</v>
      </c>
      <c r="R308" s="7">
        <f t="shared" si="260"/>
        <v>468346.23006559082</v>
      </c>
      <c r="S308" s="7">
        <f t="shared" si="281"/>
        <v>1180177.6121350597</v>
      </c>
      <c r="T308" s="7">
        <f t="shared" si="251"/>
        <v>255853.76993440909</v>
      </c>
      <c r="U308" s="7">
        <f t="shared" si="252"/>
        <v>1648523.8422006504</v>
      </c>
      <c r="W308">
        <v>303</v>
      </c>
      <c r="X308" s="160">
        <v>54058</v>
      </c>
      <c r="Y308" s="7">
        <f t="shared" si="282"/>
        <v>254917.05969743273</v>
      </c>
      <c r="Z308" s="7">
        <f t="shared" si="283"/>
        <v>5313.9230440344518</v>
      </c>
      <c r="AA308" s="7">
        <f t="shared" si="284"/>
        <v>3614.4759793848998</v>
      </c>
      <c r="AB308" s="65">
        <f t="shared" si="261"/>
        <v>0.17014832904514166</v>
      </c>
      <c r="AC308" s="7">
        <f t="shared" si="262"/>
        <v>1699.4470646495517</v>
      </c>
      <c r="AD308" s="65">
        <f t="shared" si="263"/>
        <v>0.08</v>
      </c>
      <c r="AE308" s="7">
        <f t="shared" si="285"/>
        <v>472897.41628195177</v>
      </c>
      <c r="AF308" s="7">
        <f t="shared" si="286"/>
        <v>1137221.2660604881</v>
      </c>
      <c r="AG308" s="7">
        <f t="shared" si="264"/>
        <v>251302.58371804783</v>
      </c>
      <c r="AH308" s="7">
        <f t="shared" si="253"/>
        <v>1610118.6823424399</v>
      </c>
      <c r="AJ308">
        <v>303</v>
      </c>
      <c r="AK308" s="160">
        <v>54058</v>
      </c>
      <c r="AL308" s="7">
        <f t="shared" si="287"/>
        <v>250318.22933499428</v>
      </c>
      <c r="AM308" s="7">
        <f t="shared" si="288"/>
        <v>5188.2574823386012</v>
      </c>
      <c r="AN308" s="7">
        <f t="shared" si="289"/>
        <v>3571.6189178834302</v>
      </c>
      <c r="AO308" s="65">
        <f t="shared" si="265"/>
        <v>0.17121975945764431</v>
      </c>
      <c r="AP308" s="7">
        <f t="shared" si="266"/>
        <v>1616.6385644551713</v>
      </c>
      <c r="AQ308" s="65">
        <f t="shared" si="267"/>
        <v>7.7499999999999999E-2</v>
      </c>
      <c r="AR308" s="7">
        <f t="shared" si="290"/>
        <v>477453.38958288956</v>
      </c>
      <c r="AS308" s="7">
        <f t="shared" si="291"/>
        <v>1094588.6275657064</v>
      </c>
      <c r="AT308" s="7">
        <f t="shared" si="268"/>
        <v>246746.61041711085</v>
      </c>
      <c r="AU308" s="7">
        <f t="shared" si="254"/>
        <v>1572042.017148596</v>
      </c>
      <c r="AW308">
        <v>303</v>
      </c>
      <c r="AX308" s="160">
        <v>54058</v>
      </c>
      <c r="AY308" s="7">
        <f t="shared" si="292"/>
        <v>245715.70771355709</v>
      </c>
      <c r="AZ308" s="7">
        <f t="shared" si="293"/>
        <v>5063.7114709392154</v>
      </c>
      <c r="BA308" s="7">
        <f t="shared" si="294"/>
        <v>3527.9882977294837</v>
      </c>
      <c r="BB308" s="65">
        <f t="shared" si="269"/>
        <v>0.17229610579925483</v>
      </c>
      <c r="BC308" s="7">
        <f t="shared" si="270"/>
        <v>1535.7231732097316</v>
      </c>
      <c r="BD308" s="65">
        <f t="shared" si="271"/>
        <v>7.4999999999999997E-2</v>
      </c>
      <c r="BE308" s="7">
        <f t="shared" si="295"/>
        <v>482012.28058417287</v>
      </c>
      <c r="BF308" s="7">
        <f t="shared" si="296"/>
        <v>1052292.2951104094</v>
      </c>
      <c r="BG308" s="7">
        <f t="shared" si="272"/>
        <v>242187.7194158276</v>
      </c>
      <c r="BH308" s="7">
        <f t="shared" si="255"/>
        <v>1534304.5756945822</v>
      </c>
      <c r="BJ308">
        <v>303</v>
      </c>
      <c r="BK308" s="160">
        <v>54058</v>
      </c>
      <c r="BL308" s="7">
        <f t="shared" si="297"/>
        <v>241111.43898897269</v>
      </c>
      <c r="BM308" s="7">
        <f t="shared" si="298"/>
        <v>4940.32062016694</v>
      </c>
      <c r="BN308" s="7">
        <f t="shared" si="299"/>
        <v>3483.6056762752301</v>
      </c>
      <c r="BO308" s="65">
        <f t="shared" si="273"/>
        <v>0.1733773739254845</v>
      </c>
      <c r="BP308" s="7">
        <f t="shared" si="274"/>
        <v>1456.7149438917099</v>
      </c>
      <c r="BQ308" s="65">
        <f t="shared" si="275"/>
        <v>7.2499999999999995E-2</v>
      </c>
      <c r="BR308" s="7">
        <f t="shared" si="300"/>
        <v>486572.16668730252</v>
      </c>
      <c r="BS308" s="7">
        <f t="shared" si="301"/>
        <v>1010344.9812232791</v>
      </c>
      <c r="BT308" s="7">
        <f t="shared" si="276"/>
        <v>237627.83331269745</v>
      </c>
      <c r="BU308" s="7">
        <f t="shared" si="256"/>
        <v>1496917.1479105817</v>
      </c>
      <c r="BW308">
        <v>303</v>
      </c>
      <c r="BX308" s="160">
        <v>54058</v>
      </c>
      <c r="BY308" s="7">
        <f t="shared" si="302"/>
        <v>236507.41967559303</v>
      </c>
      <c r="BZ308" s="7">
        <f t="shared" si="303"/>
        <v>4818.1206700876401</v>
      </c>
      <c r="CA308" s="7">
        <f t="shared" si="304"/>
        <v>3438.4940553133474</v>
      </c>
      <c r="CB308" s="65">
        <f t="shared" si="277"/>
        <v>0.17446356955886361</v>
      </c>
      <c r="CC308" s="7">
        <f t="shared" si="278"/>
        <v>1379.6266147742926</v>
      </c>
      <c r="CD308" s="65">
        <f t="shared" si="305"/>
        <v>7.0000000000000007E-2</v>
      </c>
      <c r="CE308" s="7">
        <f t="shared" si="306"/>
        <v>491131.07437972096</v>
      </c>
      <c r="CF308" s="7">
        <f t="shared" si="307"/>
        <v>968759.48865683365</v>
      </c>
      <c r="CG308" s="7">
        <f t="shared" si="279"/>
        <v>233068.92562027968</v>
      </c>
      <c r="CH308" s="7">
        <f t="shared" si="257"/>
        <v>1459890.5630365545</v>
      </c>
    </row>
    <row r="309" spans="10:86" x14ac:dyDescent="0.3">
      <c r="J309">
        <v>304</v>
      </c>
      <c r="K309" s="160">
        <v>54089</v>
      </c>
      <c r="L309" s="7">
        <f t="shared" si="280"/>
        <v>255853.76993440909</v>
      </c>
      <c r="M309" s="7">
        <f t="shared" si="258"/>
        <v>5440.6727465368012</v>
      </c>
      <c r="N309" s="7">
        <f t="shared" si="248"/>
        <v>3681.6780782377386</v>
      </c>
      <c r="O309" s="65">
        <f t="shared" si="259"/>
        <v>0.17267729512126762</v>
      </c>
      <c r="P309" s="7">
        <f t="shared" si="249"/>
        <v>1758.9946682990626</v>
      </c>
      <c r="Q309" s="65">
        <f t="shared" si="250"/>
        <v>8.2500000000000004E-2</v>
      </c>
      <c r="R309" s="7">
        <f t="shared" si="260"/>
        <v>472027.90814382856</v>
      </c>
      <c r="S309" s="7">
        <f t="shared" si="281"/>
        <v>1181936.6068033588</v>
      </c>
      <c r="T309" s="7">
        <f t="shared" si="251"/>
        <v>252172.09185617135</v>
      </c>
      <c r="U309" s="7">
        <f t="shared" si="252"/>
        <v>1653964.5149471874</v>
      </c>
      <c r="W309">
        <v>304</v>
      </c>
      <c r="X309" s="160">
        <v>54089</v>
      </c>
      <c r="Y309" s="7">
        <f t="shared" si="282"/>
        <v>251302.58371804783</v>
      </c>
      <c r="Z309" s="7">
        <f t="shared" si="283"/>
        <v>5313.9230440344518</v>
      </c>
      <c r="AA309" s="7">
        <f t="shared" si="284"/>
        <v>3638.5724859141328</v>
      </c>
      <c r="AB309" s="65">
        <f t="shared" si="261"/>
        <v>0.17374620342128164</v>
      </c>
      <c r="AC309" s="7">
        <f t="shared" si="262"/>
        <v>1675.350558120319</v>
      </c>
      <c r="AD309" s="65">
        <f t="shared" si="263"/>
        <v>0.08</v>
      </c>
      <c r="AE309" s="7">
        <f t="shared" si="285"/>
        <v>476535.98876786587</v>
      </c>
      <c r="AF309" s="7">
        <f t="shared" si="286"/>
        <v>1138896.6166186084</v>
      </c>
      <c r="AG309" s="7">
        <f t="shared" si="264"/>
        <v>247664.01123213369</v>
      </c>
      <c r="AH309" s="7">
        <f t="shared" si="253"/>
        <v>1615432.6053864742</v>
      </c>
      <c r="AJ309">
        <v>304</v>
      </c>
      <c r="AK309" s="160">
        <v>54089</v>
      </c>
      <c r="AL309" s="7">
        <f t="shared" si="287"/>
        <v>246746.61041711085</v>
      </c>
      <c r="AM309" s="7">
        <f t="shared" si="288"/>
        <v>5188.2574823386012</v>
      </c>
      <c r="AN309" s="7">
        <f t="shared" si="289"/>
        <v>3594.6856233947601</v>
      </c>
      <c r="AO309" s="65">
        <f t="shared" si="265"/>
        <v>0.17481993940187396</v>
      </c>
      <c r="AP309" s="7">
        <f t="shared" si="266"/>
        <v>1593.5718589438409</v>
      </c>
      <c r="AQ309" s="65">
        <f t="shared" si="267"/>
        <v>7.7499999999999999E-2</v>
      </c>
      <c r="AR309" s="7">
        <f t="shared" si="290"/>
        <v>481048.07520628429</v>
      </c>
      <c r="AS309" s="7">
        <f t="shared" si="291"/>
        <v>1096182.1994246503</v>
      </c>
      <c r="AT309" s="7">
        <f t="shared" si="268"/>
        <v>243151.92479371608</v>
      </c>
      <c r="AU309" s="7">
        <f t="shared" si="254"/>
        <v>1577230.2746309345</v>
      </c>
      <c r="AW309">
        <v>304</v>
      </c>
      <c r="AX309" s="160">
        <v>54089</v>
      </c>
      <c r="AY309" s="7">
        <f t="shared" si="292"/>
        <v>242187.7194158276</v>
      </c>
      <c r="AZ309" s="7">
        <f t="shared" si="293"/>
        <v>5063.7114709392154</v>
      </c>
      <c r="BA309" s="7">
        <f t="shared" si="294"/>
        <v>3550.0382245902929</v>
      </c>
      <c r="BB309" s="65">
        <f t="shared" si="269"/>
        <v>0.17589850880068802</v>
      </c>
      <c r="BC309" s="7">
        <f t="shared" si="270"/>
        <v>1513.6732463489222</v>
      </c>
      <c r="BD309" s="65">
        <f t="shared" si="271"/>
        <v>7.4999999999999997E-2</v>
      </c>
      <c r="BE309" s="7">
        <f t="shared" si="295"/>
        <v>485562.31880876317</v>
      </c>
      <c r="BF309" s="7">
        <f t="shared" si="296"/>
        <v>1053805.9683567584</v>
      </c>
      <c r="BG309" s="7">
        <f t="shared" si="272"/>
        <v>238637.68119123729</v>
      </c>
      <c r="BH309" s="7">
        <f t="shared" si="255"/>
        <v>1539368.2871655216</v>
      </c>
      <c r="BJ309">
        <v>304</v>
      </c>
      <c r="BK309" s="160">
        <v>54089</v>
      </c>
      <c r="BL309" s="7">
        <f t="shared" si="297"/>
        <v>237627.83331269745</v>
      </c>
      <c r="BM309" s="7">
        <f t="shared" si="298"/>
        <v>4940.32062016694</v>
      </c>
      <c r="BN309" s="7">
        <f t="shared" si="299"/>
        <v>3504.652460569393</v>
      </c>
      <c r="BO309" s="65">
        <f t="shared" si="273"/>
        <v>0.17698191722975026</v>
      </c>
      <c r="BP309" s="7">
        <f t="shared" si="274"/>
        <v>1435.6681595975469</v>
      </c>
      <c r="BQ309" s="65">
        <f t="shared" si="275"/>
        <v>7.2499999999999995E-2</v>
      </c>
      <c r="BR309" s="7">
        <f t="shared" si="300"/>
        <v>490076.81914787192</v>
      </c>
      <c r="BS309" s="7">
        <f t="shared" si="301"/>
        <v>1011780.6493828767</v>
      </c>
      <c r="BT309" s="7">
        <f t="shared" si="276"/>
        <v>234123.18085212805</v>
      </c>
      <c r="BU309" s="7">
        <f t="shared" si="256"/>
        <v>1501857.4685307485</v>
      </c>
      <c r="BW309">
        <v>304</v>
      </c>
      <c r="BX309" s="160">
        <v>54089</v>
      </c>
      <c r="BY309" s="7">
        <f t="shared" si="302"/>
        <v>233068.92562027968</v>
      </c>
      <c r="BZ309" s="7">
        <f t="shared" si="303"/>
        <v>4818.1206700876401</v>
      </c>
      <c r="CA309" s="7">
        <f t="shared" si="304"/>
        <v>3458.5519373026755</v>
      </c>
      <c r="CB309" s="65">
        <f t="shared" si="277"/>
        <v>0.178070170174676</v>
      </c>
      <c r="CC309" s="7">
        <f t="shared" si="278"/>
        <v>1359.5687327849648</v>
      </c>
      <c r="CD309" s="65">
        <f t="shared" si="305"/>
        <v>7.0000000000000007E-2</v>
      </c>
      <c r="CE309" s="7">
        <f t="shared" si="306"/>
        <v>494589.62631702365</v>
      </c>
      <c r="CF309" s="7">
        <f t="shared" si="307"/>
        <v>970119.0573896186</v>
      </c>
      <c r="CG309" s="7">
        <f t="shared" si="279"/>
        <v>229610.37368297702</v>
      </c>
      <c r="CH309" s="7">
        <f t="shared" si="257"/>
        <v>1464708.6837066421</v>
      </c>
    </row>
    <row r="310" spans="10:86" x14ac:dyDescent="0.3">
      <c r="J310">
        <v>305</v>
      </c>
      <c r="K310" s="160">
        <v>54118</v>
      </c>
      <c r="L310" s="7">
        <f t="shared" si="280"/>
        <v>252172.09185617135</v>
      </c>
      <c r="M310" s="7">
        <f t="shared" si="258"/>
        <v>5440.6727465368012</v>
      </c>
      <c r="N310" s="7">
        <f t="shared" si="248"/>
        <v>3706.9896150256232</v>
      </c>
      <c r="O310" s="65">
        <f t="shared" si="259"/>
        <v>0.17640284875647247</v>
      </c>
      <c r="P310" s="7">
        <f t="shared" si="249"/>
        <v>1733.6831315111781</v>
      </c>
      <c r="Q310" s="65">
        <f t="shared" si="250"/>
        <v>8.2500000000000004E-2</v>
      </c>
      <c r="R310" s="7">
        <f t="shared" si="260"/>
        <v>475734.8977588542</v>
      </c>
      <c r="S310" s="7">
        <f t="shared" si="281"/>
        <v>1183670.2899348699</v>
      </c>
      <c r="T310" s="7">
        <f t="shared" si="251"/>
        <v>248465.10224114574</v>
      </c>
      <c r="U310" s="7">
        <f t="shared" si="252"/>
        <v>1659405.1876937239</v>
      </c>
      <c r="W310">
        <v>305</v>
      </c>
      <c r="X310" s="160">
        <v>54118</v>
      </c>
      <c r="Y310" s="7">
        <f t="shared" si="282"/>
        <v>247664.01123213369</v>
      </c>
      <c r="Z310" s="7">
        <f t="shared" si="283"/>
        <v>5313.9230440344518</v>
      </c>
      <c r="AA310" s="7">
        <f t="shared" si="284"/>
        <v>3662.8296358202269</v>
      </c>
      <c r="AB310" s="65">
        <f t="shared" si="261"/>
        <v>0.17747413284300317</v>
      </c>
      <c r="AC310" s="7">
        <f t="shared" si="262"/>
        <v>1651.0934082142248</v>
      </c>
      <c r="AD310" s="65">
        <f t="shared" si="263"/>
        <v>8.0000000000000016E-2</v>
      </c>
      <c r="AE310" s="7">
        <f t="shared" si="285"/>
        <v>480198.81840368611</v>
      </c>
      <c r="AF310" s="7">
        <f t="shared" si="286"/>
        <v>1140547.7100268225</v>
      </c>
      <c r="AG310" s="7">
        <f t="shared" si="264"/>
        <v>244001.18159631346</v>
      </c>
      <c r="AH310" s="7">
        <f t="shared" si="253"/>
        <v>1620746.5284305087</v>
      </c>
      <c r="AJ310">
        <v>305</v>
      </c>
      <c r="AK310" s="160">
        <v>54118</v>
      </c>
      <c r="AL310" s="7">
        <f t="shared" si="287"/>
        <v>243151.92479371608</v>
      </c>
      <c r="AM310" s="7">
        <f t="shared" si="288"/>
        <v>5188.2574823386012</v>
      </c>
      <c r="AN310" s="7">
        <f t="shared" si="289"/>
        <v>3617.9013013791846</v>
      </c>
      <c r="AO310" s="65">
        <f t="shared" si="265"/>
        <v>0.17855016222216724</v>
      </c>
      <c r="AP310" s="7">
        <f t="shared" si="266"/>
        <v>1570.3561809594164</v>
      </c>
      <c r="AQ310" s="65">
        <f t="shared" si="267"/>
        <v>7.7499999999999999E-2</v>
      </c>
      <c r="AR310" s="7">
        <f t="shared" si="290"/>
        <v>484665.97650766349</v>
      </c>
      <c r="AS310" s="7">
        <f t="shared" si="291"/>
        <v>1097752.5556056097</v>
      </c>
      <c r="AT310" s="7">
        <f t="shared" si="268"/>
        <v>239534.02349233691</v>
      </c>
      <c r="AU310" s="7">
        <f t="shared" si="254"/>
        <v>1582418.5321132732</v>
      </c>
      <c r="AW310">
        <v>305</v>
      </c>
      <c r="AX310" s="160">
        <v>54118</v>
      </c>
      <c r="AY310" s="7">
        <f t="shared" si="292"/>
        <v>238637.68119123729</v>
      </c>
      <c r="AZ310" s="7">
        <f t="shared" si="293"/>
        <v>5063.7114709392154</v>
      </c>
      <c r="BA310" s="7">
        <f t="shared" si="294"/>
        <v>3572.2259634939824</v>
      </c>
      <c r="BB310" s="65">
        <f t="shared" si="269"/>
        <v>0.1796309423890842</v>
      </c>
      <c r="BC310" s="7">
        <f t="shared" si="270"/>
        <v>1491.485507445233</v>
      </c>
      <c r="BD310" s="65">
        <f t="shared" si="271"/>
        <v>7.4999999999999997E-2</v>
      </c>
      <c r="BE310" s="7">
        <f t="shared" si="295"/>
        <v>489134.54477225716</v>
      </c>
      <c r="BF310" s="7">
        <f t="shared" si="296"/>
        <v>1055297.4538642035</v>
      </c>
      <c r="BG310" s="7">
        <f t="shared" si="272"/>
        <v>235065.45522774331</v>
      </c>
      <c r="BH310" s="7">
        <f t="shared" si="255"/>
        <v>1544431.9986364606</v>
      </c>
      <c r="BJ310">
        <v>305</v>
      </c>
      <c r="BK310" s="160">
        <v>54118</v>
      </c>
      <c r="BL310" s="7">
        <f t="shared" si="297"/>
        <v>234123.18085212805</v>
      </c>
      <c r="BM310" s="7">
        <f t="shared" si="298"/>
        <v>4940.32062016694</v>
      </c>
      <c r="BN310" s="7">
        <f t="shared" si="299"/>
        <v>3525.8264025186663</v>
      </c>
      <c r="BO310" s="65">
        <f t="shared" si="273"/>
        <v>0.18071647871958008</v>
      </c>
      <c r="BP310" s="7">
        <f t="shared" si="274"/>
        <v>1414.4942176482737</v>
      </c>
      <c r="BQ310" s="65">
        <f t="shared" si="275"/>
        <v>7.2499999999999995E-2</v>
      </c>
      <c r="BR310" s="7">
        <f t="shared" si="300"/>
        <v>493602.64555039059</v>
      </c>
      <c r="BS310" s="7">
        <f t="shared" si="301"/>
        <v>1013195.143600525</v>
      </c>
      <c r="BT310" s="7">
        <f t="shared" si="276"/>
        <v>230597.35444960938</v>
      </c>
      <c r="BU310" s="7">
        <f t="shared" si="256"/>
        <v>1506797.7891509156</v>
      </c>
      <c r="BW310">
        <v>305</v>
      </c>
      <c r="BX310" s="160">
        <v>54118</v>
      </c>
      <c r="BY310" s="7">
        <f t="shared" si="302"/>
        <v>229610.37368297702</v>
      </c>
      <c r="BZ310" s="7">
        <f t="shared" si="303"/>
        <v>4818.1206700876401</v>
      </c>
      <c r="CA310" s="7">
        <f t="shared" si="304"/>
        <v>3478.726823603607</v>
      </c>
      <c r="CB310" s="65">
        <f t="shared" si="277"/>
        <v>0.18180677646942994</v>
      </c>
      <c r="CC310" s="7">
        <f t="shared" si="278"/>
        <v>1339.3938464840328</v>
      </c>
      <c r="CD310" s="65">
        <f t="shared" si="305"/>
        <v>7.0000000000000007E-2</v>
      </c>
      <c r="CE310" s="7">
        <f t="shared" si="306"/>
        <v>498068.35314062727</v>
      </c>
      <c r="CF310" s="7">
        <f t="shared" si="307"/>
        <v>971458.45123610261</v>
      </c>
      <c r="CG310" s="7">
        <f t="shared" si="279"/>
        <v>226131.6468593734</v>
      </c>
      <c r="CH310" s="7">
        <f t="shared" si="257"/>
        <v>1469526.8043767298</v>
      </c>
    </row>
    <row r="311" spans="10:86" x14ac:dyDescent="0.3">
      <c r="J311">
        <v>306</v>
      </c>
      <c r="K311" s="160">
        <v>54149</v>
      </c>
      <c r="L311" s="7">
        <f t="shared" si="280"/>
        <v>248465.10224114574</v>
      </c>
      <c r="M311" s="7">
        <f t="shared" si="258"/>
        <v>5440.6727465368012</v>
      </c>
      <c r="N311" s="7">
        <f t="shared" si="248"/>
        <v>3732.4751686289246</v>
      </c>
      <c r="O311" s="65">
        <f t="shared" si="259"/>
        <v>0.18026556494069265</v>
      </c>
      <c r="P311" s="7">
        <f t="shared" si="249"/>
        <v>1708.1975779078768</v>
      </c>
      <c r="Q311" s="65">
        <f t="shared" si="250"/>
        <v>8.249999999999999E-2</v>
      </c>
      <c r="R311" s="7">
        <f t="shared" si="260"/>
        <v>479467.37292748311</v>
      </c>
      <c r="S311" s="7">
        <f t="shared" si="281"/>
        <v>1185378.4875127778</v>
      </c>
      <c r="T311" s="7">
        <f t="shared" si="251"/>
        <v>244732.6270725168</v>
      </c>
      <c r="U311" s="7">
        <f t="shared" si="252"/>
        <v>1664845.860440261</v>
      </c>
      <c r="W311">
        <v>306</v>
      </c>
      <c r="X311" s="160">
        <v>54149</v>
      </c>
      <c r="Y311" s="7">
        <f t="shared" si="282"/>
        <v>244001.18159631346</v>
      </c>
      <c r="Z311" s="7">
        <f t="shared" si="283"/>
        <v>5313.9230440344518</v>
      </c>
      <c r="AA311" s="7">
        <f t="shared" si="284"/>
        <v>3687.2485000590286</v>
      </c>
      <c r="AB311" s="65">
        <f t="shared" si="261"/>
        <v>0.18133921201214731</v>
      </c>
      <c r="AC311" s="7">
        <f t="shared" si="262"/>
        <v>1626.6745439754231</v>
      </c>
      <c r="AD311" s="65">
        <f t="shared" si="263"/>
        <v>0.08</v>
      </c>
      <c r="AE311" s="7">
        <f t="shared" si="285"/>
        <v>483886.06690374512</v>
      </c>
      <c r="AF311" s="7">
        <f t="shared" si="286"/>
        <v>1142174.3845707979</v>
      </c>
      <c r="AG311" s="7">
        <f t="shared" si="264"/>
        <v>240313.93309625442</v>
      </c>
      <c r="AH311" s="7">
        <f t="shared" si="253"/>
        <v>1626060.451474543</v>
      </c>
      <c r="AJ311">
        <v>306</v>
      </c>
      <c r="AK311" s="160">
        <v>54149</v>
      </c>
      <c r="AL311" s="7">
        <f t="shared" si="287"/>
        <v>239534.02349233691</v>
      </c>
      <c r="AM311" s="7">
        <f t="shared" si="288"/>
        <v>5188.2574823386012</v>
      </c>
      <c r="AN311" s="7">
        <f t="shared" si="289"/>
        <v>3641.266913950592</v>
      </c>
      <c r="AO311" s="65">
        <f t="shared" si="265"/>
        <v>0.18241752186325624</v>
      </c>
      <c r="AP311" s="7">
        <f t="shared" si="266"/>
        <v>1546.9905683880093</v>
      </c>
      <c r="AQ311" s="65">
        <f t="shared" si="267"/>
        <v>7.7499999999999999E-2</v>
      </c>
      <c r="AR311" s="7">
        <f t="shared" si="290"/>
        <v>488307.24342161411</v>
      </c>
      <c r="AS311" s="7">
        <f t="shared" si="291"/>
        <v>1099299.5461739977</v>
      </c>
      <c r="AT311" s="7">
        <f t="shared" si="268"/>
        <v>235892.75657838632</v>
      </c>
      <c r="AU311" s="7">
        <f t="shared" si="254"/>
        <v>1587606.7895956119</v>
      </c>
      <c r="AW311">
        <v>306</v>
      </c>
      <c r="AX311" s="160">
        <v>54149</v>
      </c>
      <c r="AY311" s="7">
        <f t="shared" si="292"/>
        <v>235065.45522774331</v>
      </c>
      <c r="AZ311" s="7">
        <f t="shared" si="293"/>
        <v>5063.7114709392154</v>
      </c>
      <c r="BA311" s="7">
        <f t="shared" si="294"/>
        <v>3594.5523757658198</v>
      </c>
      <c r="BB311" s="65">
        <f t="shared" si="269"/>
        <v>0.18350049975398905</v>
      </c>
      <c r="BC311" s="7">
        <f t="shared" si="270"/>
        <v>1469.1590951733956</v>
      </c>
      <c r="BD311" s="65">
        <f t="shared" si="271"/>
        <v>7.4999999999999997E-2</v>
      </c>
      <c r="BE311" s="7">
        <f t="shared" si="295"/>
        <v>492729.09714802296</v>
      </c>
      <c r="BF311" s="7">
        <f t="shared" si="296"/>
        <v>1056766.612959377</v>
      </c>
      <c r="BG311" s="7">
        <f t="shared" si="272"/>
        <v>231470.9028519775</v>
      </c>
      <c r="BH311" s="7">
        <f t="shared" si="255"/>
        <v>1549495.7101074001</v>
      </c>
      <c r="BJ311">
        <v>306</v>
      </c>
      <c r="BK311" s="160">
        <v>54149</v>
      </c>
      <c r="BL311" s="7">
        <f t="shared" si="297"/>
        <v>230597.35444960938</v>
      </c>
      <c r="BM311" s="7">
        <f t="shared" si="298"/>
        <v>4940.32062016694</v>
      </c>
      <c r="BN311" s="7">
        <f t="shared" si="299"/>
        <v>3547.1282703672168</v>
      </c>
      <c r="BO311" s="65">
        <f t="shared" si="273"/>
        <v>0.18458815083114111</v>
      </c>
      <c r="BP311" s="7">
        <f t="shared" si="274"/>
        <v>1393.1923497997234</v>
      </c>
      <c r="BQ311" s="65">
        <f t="shared" si="275"/>
        <v>7.2499999999999995E-2</v>
      </c>
      <c r="BR311" s="7">
        <f t="shared" si="300"/>
        <v>497149.77382075781</v>
      </c>
      <c r="BS311" s="7">
        <f t="shared" si="301"/>
        <v>1014588.3359503247</v>
      </c>
      <c r="BT311" s="7">
        <f t="shared" si="276"/>
        <v>227050.22617924216</v>
      </c>
      <c r="BU311" s="7">
        <f t="shared" si="256"/>
        <v>1511738.1097710824</v>
      </c>
      <c r="BW311">
        <v>306</v>
      </c>
      <c r="BX311" s="160">
        <v>54149</v>
      </c>
      <c r="BY311" s="7">
        <f t="shared" si="302"/>
        <v>226131.6468593734</v>
      </c>
      <c r="BZ311" s="7">
        <f t="shared" si="303"/>
        <v>4818.1206700876401</v>
      </c>
      <c r="CA311" s="7">
        <f t="shared" si="304"/>
        <v>3499.0193967412952</v>
      </c>
      <c r="CB311" s="65">
        <f t="shared" si="277"/>
        <v>0.18568048012760971</v>
      </c>
      <c r="CC311" s="7">
        <f t="shared" si="278"/>
        <v>1319.1012733463449</v>
      </c>
      <c r="CD311" s="65">
        <f t="shared" si="305"/>
        <v>7.0000000000000007E-2</v>
      </c>
      <c r="CE311" s="7">
        <f t="shared" si="306"/>
        <v>501567.37253736856</v>
      </c>
      <c r="CF311" s="7">
        <f t="shared" si="307"/>
        <v>972777.55250944896</v>
      </c>
      <c r="CG311" s="7">
        <f t="shared" si="279"/>
        <v>222632.62746263211</v>
      </c>
      <c r="CH311" s="7">
        <f t="shared" si="257"/>
        <v>1474344.9250468174</v>
      </c>
    </row>
    <row r="312" spans="10:86" x14ac:dyDescent="0.3">
      <c r="J312">
        <v>307</v>
      </c>
      <c r="K312" s="160">
        <v>54179</v>
      </c>
      <c r="L312" s="7">
        <f t="shared" si="280"/>
        <v>244732.6270725168</v>
      </c>
      <c r="M312" s="7">
        <f t="shared" si="258"/>
        <v>5440.6727465368012</v>
      </c>
      <c r="N312" s="7">
        <f t="shared" si="248"/>
        <v>3758.1359354132483</v>
      </c>
      <c r="O312" s="65">
        <f t="shared" si="259"/>
        <v>0.18427306470908794</v>
      </c>
      <c r="P312" s="7">
        <f t="shared" si="249"/>
        <v>1682.536811123553</v>
      </c>
      <c r="Q312" s="65">
        <f t="shared" si="250"/>
        <v>8.2500000000000004E-2</v>
      </c>
      <c r="R312" s="7">
        <f t="shared" si="260"/>
        <v>483225.50886289636</v>
      </c>
      <c r="S312" s="7">
        <f t="shared" si="281"/>
        <v>1187061.0243239014</v>
      </c>
      <c r="T312" s="7">
        <f t="shared" si="251"/>
        <v>240974.49113710356</v>
      </c>
      <c r="U312" s="7">
        <f t="shared" si="252"/>
        <v>1670286.5331867978</v>
      </c>
      <c r="W312">
        <v>307</v>
      </c>
      <c r="X312" s="160">
        <v>54179</v>
      </c>
      <c r="Y312" s="7">
        <f t="shared" si="282"/>
        <v>240313.93309625442</v>
      </c>
      <c r="Z312" s="7">
        <f t="shared" si="283"/>
        <v>5313.9230440344518</v>
      </c>
      <c r="AA312" s="7">
        <f t="shared" si="284"/>
        <v>3711.8301567260887</v>
      </c>
      <c r="AB312" s="65">
        <f t="shared" si="261"/>
        <v>0.18534906115024299</v>
      </c>
      <c r="AC312" s="7">
        <f t="shared" si="262"/>
        <v>1602.0928873083628</v>
      </c>
      <c r="AD312" s="65">
        <f t="shared" si="263"/>
        <v>0.08</v>
      </c>
      <c r="AE312" s="7">
        <f t="shared" si="285"/>
        <v>487597.89706047118</v>
      </c>
      <c r="AF312" s="7">
        <f t="shared" si="286"/>
        <v>1143776.4774581064</v>
      </c>
      <c r="AG312" s="7">
        <f t="shared" si="264"/>
        <v>236602.10293952833</v>
      </c>
      <c r="AH312" s="7">
        <f t="shared" si="253"/>
        <v>1631374.3745185775</v>
      </c>
      <c r="AJ312">
        <v>307</v>
      </c>
      <c r="AK312" s="160">
        <v>54179</v>
      </c>
      <c r="AL312" s="7">
        <f t="shared" si="287"/>
        <v>235892.75657838632</v>
      </c>
      <c r="AM312" s="7">
        <f t="shared" si="288"/>
        <v>5188.2574823386012</v>
      </c>
      <c r="AN312" s="7">
        <f t="shared" si="289"/>
        <v>3664.783429436523</v>
      </c>
      <c r="AO312" s="65">
        <f t="shared" si="265"/>
        <v>0.18642963773508131</v>
      </c>
      <c r="AP312" s="7">
        <f t="shared" si="266"/>
        <v>1523.4740529020783</v>
      </c>
      <c r="AQ312" s="65">
        <f t="shared" si="267"/>
        <v>7.7499999999999999E-2</v>
      </c>
      <c r="AR312" s="7">
        <f t="shared" si="290"/>
        <v>491972.02685105061</v>
      </c>
      <c r="AS312" s="7">
        <f t="shared" si="291"/>
        <v>1100823.0202268998</v>
      </c>
      <c r="AT312" s="7">
        <f t="shared" si="268"/>
        <v>232227.97314894979</v>
      </c>
      <c r="AU312" s="7">
        <f t="shared" si="254"/>
        <v>1592795.0470779503</v>
      </c>
      <c r="AW312">
        <v>307</v>
      </c>
      <c r="AX312" s="160">
        <v>54179</v>
      </c>
      <c r="AY312" s="7">
        <f t="shared" si="292"/>
        <v>231470.9028519775</v>
      </c>
      <c r="AZ312" s="7">
        <f t="shared" si="293"/>
        <v>5063.7114709392154</v>
      </c>
      <c r="BA312" s="7">
        <f t="shared" si="294"/>
        <v>3617.0183281143563</v>
      </c>
      <c r="BB312" s="65">
        <f t="shared" si="269"/>
        <v>0.18751479949567867</v>
      </c>
      <c r="BC312" s="7">
        <f t="shared" si="270"/>
        <v>1446.6931428248593</v>
      </c>
      <c r="BD312" s="65">
        <f t="shared" si="271"/>
        <v>7.4999999999999997E-2</v>
      </c>
      <c r="BE312" s="7">
        <f t="shared" si="295"/>
        <v>496346.11547613732</v>
      </c>
      <c r="BF312" s="7">
        <f t="shared" si="296"/>
        <v>1058213.3061022018</v>
      </c>
      <c r="BG312" s="7">
        <f t="shared" si="272"/>
        <v>227853.88452386315</v>
      </c>
      <c r="BH312" s="7">
        <f t="shared" si="255"/>
        <v>1554559.4215783391</v>
      </c>
      <c r="BJ312">
        <v>307</v>
      </c>
      <c r="BK312" s="160">
        <v>54179</v>
      </c>
      <c r="BL312" s="7">
        <f t="shared" si="297"/>
        <v>227050.22617924216</v>
      </c>
      <c r="BM312" s="7">
        <f t="shared" si="298"/>
        <v>4940.32062016694</v>
      </c>
      <c r="BN312" s="7">
        <f t="shared" si="299"/>
        <v>3568.5588370006853</v>
      </c>
      <c r="BO312" s="65">
        <f t="shared" si="273"/>
        <v>0.18860455135685411</v>
      </c>
      <c r="BP312" s="7">
        <f t="shared" si="274"/>
        <v>1371.7617831662546</v>
      </c>
      <c r="BQ312" s="65">
        <f t="shared" si="275"/>
        <v>7.2499999999999995E-2</v>
      </c>
      <c r="BR312" s="7">
        <f t="shared" si="300"/>
        <v>500718.3326577585</v>
      </c>
      <c r="BS312" s="7">
        <f t="shared" si="301"/>
        <v>1015960.0977334909</v>
      </c>
      <c r="BT312" s="7">
        <f t="shared" si="276"/>
        <v>223481.66734224148</v>
      </c>
      <c r="BU312" s="7">
        <f t="shared" si="256"/>
        <v>1516678.4303912492</v>
      </c>
      <c r="BW312">
        <v>307</v>
      </c>
      <c r="BX312" s="160">
        <v>54179</v>
      </c>
      <c r="BY312" s="7">
        <f t="shared" si="302"/>
        <v>222632.62746263211</v>
      </c>
      <c r="BZ312" s="7">
        <f t="shared" si="303"/>
        <v>4818.1206700876401</v>
      </c>
      <c r="CA312" s="7">
        <f t="shared" si="304"/>
        <v>3519.430343222286</v>
      </c>
      <c r="CB312" s="65">
        <f t="shared" si="277"/>
        <v>0.18969889813547691</v>
      </c>
      <c r="CC312" s="7">
        <f t="shared" si="278"/>
        <v>1298.6903268653541</v>
      </c>
      <c r="CD312" s="65">
        <f t="shared" si="305"/>
        <v>7.0000000000000007E-2</v>
      </c>
      <c r="CE312" s="7">
        <f t="shared" si="306"/>
        <v>505086.80288059084</v>
      </c>
      <c r="CF312" s="7">
        <f t="shared" si="307"/>
        <v>974076.24283631425</v>
      </c>
      <c r="CG312" s="7">
        <f t="shared" si="279"/>
        <v>219113.19711940983</v>
      </c>
      <c r="CH312" s="7">
        <f t="shared" si="257"/>
        <v>1479163.045716905</v>
      </c>
    </row>
    <row r="313" spans="10:86" x14ac:dyDescent="0.3">
      <c r="J313">
        <v>308</v>
      </c>
      <c r="K313" s="160">
        <v>54210</v>
      </c>
      <c r="L313" s="7">
        <f t="shared" si="280"/>
        <v>240974.49113710356</v>
      </c>
      <c r="M313" s="7">
        <f t="shared" si="258"/>
        <v>5440.6727465368012</v>
      </c>
      <c r="N313" s="7">
        <f t="shared" si="248"/>
        <v>3783.9731199692142</v>
      </c>
      <c r="O313" s="65">
        <f t="shared" si="259"/>
        <v>0.18843354425342745</v>
      </c>
      <c r="P313" s="7">
        <f t="shared" si="249"/>
        <v>1656.6996265675868</v>
      </c>
      <c r="Q313" s="65">
        <f t="shared" si="250"/>
        <v>8.249999999999999E-2</v>
      </c>
      <c r="R313" s="7">
        <f t="shared" si="260"/>
        <v>487009.48198286555</v>
      </c>
      <c r="S313" s="7">
        <f t="shared" si="281"/>
        <v>1188717.7239504689</v>
      </c>
      <c r="T313" s="7">
        <f t="shared" si="251"/>
        <v>237190.51801713434</v>
      </c>
      <c r="U313" s="7">
        <f t="shared" si="252"/>
        <v>1675727.2059333345</v>
      </c>
      <c r="W313">
        <v>308</v>
      </c>
      <c r="X313" s="160">
        <v>54210</v>
      </c>
      <c r="Y313" s="7">
        <f t="shared" si="282"/>
        <v>236602.10293952833</v>
      </c>
      <c r="Z313" s="7">
        <f t="shared" si="283"/>
        <v>5313.9230440344518</v>
      </c>
      <c r="AA313" s="7">
        <f t="shared" si="284"/>
        <v>3736.5756911042627</v>
      </c>
      <c r="AB313" s="65">
        <f t="shared" si="261"/>
        <v>0.18951187557581112</v>
      </c>
      <c r="AC313" s="7">
        <f t="shared" si="262"/>
        <v>1577.3473529301889</v>
      </c>
      <c r="AD313" s="65">
        <f t="shared" si="263"/>
        <v>0.08</v>
      </c>
      <c r="AE313" s="7">
        <f t="shared" si="285"/>
        <v>491334.47275157546</v>
      </c>
      <c r="AF313" s="7">
        <f t="shared" si="286"/>
        <v>1145353.8248110365</v>
      </c>
      <c r="AG313" s="7">
        <f t="shared" si="264"/>
        <v>232865.52724842407</v>
      </c>
      <c r="AH313" s="7">
        <f t="shared" si="253"/>
        <v>1636688.297562612</v>
      </c>
      <c r="AJ313">
        <v>308</v>
      </c>
      <c r="AK313" s="160">
        <v>54210</v>
      </c>
      <c r="AL313" s="7">
        <f t="shared" si="287"/>
        <v>232227.97314894979</v>
      </c>
      <c r="AM313" s="7">
        <f t="shared" si="288"/>
        <v>5188.2574823386012</v>
      </c>
      <c r="AN313" s="7">
        <f t="shared" si="289"/>
        <v>3688.4518224183003</v>
      </c>
      <c r="AO313" s="65">
        <f t="shared" si="265"/>
        <v>0.1905947042849595</v>
      </c>
      <c r="AP313" s="7">
        <f t="shared" si="266"/>
        <v>1499.8056599203007</v>
      </c>
      <c r="AQ313" s="65">
        <f t="shared" si="267"/>
        <v>7.7499999999999999E-2</v>
      </c>
      <c r="AR313" s="7">
        <f t="shared" si="290"/>
        <v>495660.47867346893</v>
      </c>
      <c r="AS313" s="7">
        <f t="shared" si="291"/>
        <v>1102322.82588682</v>
      </c>
      <c r="AT313" s="7">
        <f t="shared" si="268"/>
        <v>228539.52132653148</v>
      </c>
      <c r="AU313" s="7">
        <f t="shared" si="254"/>
        <v>1597983.3045602888</v>
      </c>
      <c r="AW313">
        <v>308</v>
      </c>
      <c r="AX313" s="160">
        <v>54210</v>
      </c>
      <c r="AY313" s="7">
        <f t="shared" si="292"/>
        <v>227853.88452386315</v>
      </c>
      <c r="AZ313" s="7">
        <f t="shared" si="293"/>
        <v>5063.7114709392154</v>
      </c>
      <c r="BA313" s="7">
        <f t="shared" si="294"/>
        <v>3639.6246926650711</v>
      </c>
      <c r="BB313" s="65">
        <f t="shared" si="269"/>
        <v>0.19168203519219229</v>
      </c>
      <c r="BC313" s="7">
        <f t="shared" si="270"/>
        <v>1424.0867782741445</v>
      </c>
      <c r="BD313" s="65">
        <f t="shared" si="271"/>
        <v>7.4999999999999997E-2</v>
      </c>
      <c r="BE313" s="7">
        <f t="shared" si="295"/>
        <v>499985.74016880238</v>
      </c>
      <c r="BF313" s="7">
        <f t="shared" si="296"/>
        <v>1059637.3928804758</v>
      </c>
      <c r="BG313" s="7">
        <f t="shared" si="272"/>
        <v>224214.25983119808</v>
      </c>
      <c r="BH313" s="7">
        <f t="shared" si="255"/>
        <v>1559623.1330492783</v>
      </c>
      <c r="BJ313">
        <v>308</v>
      </c>
      <c r="BK313" s="160">
        <v>54210</v>
      </c>
      <c r="BL313" s="7">
        <f t="shared" si="297"/>
        <v>223481.66734224148</v>
      </c>
      <c r="BM313" s="7">
        <f t="shared" si="298"/>
        <v>4940.32062016694</v>
      </c>
      <c r="BN313" s="7">
        <f t="shared" si="299"/>
        <v>3590.1188799742313</v>
      </c>
      <c r="BO313" s="65">
        <f t="shared" si="273"/>
        <v>0.19277387300729038</v>
      </c>
      <c r="BP313" s="7">
        <f t="shared" si="274"/>
        <v>1350.2017401927089</v>
      </c>
      <c r="BQ313" s="65">
        <f t="shared" si="275"/>
        <v>7.2499999999999995E-2</v>
      </c>
      <c r="BR313" s="7">
        <f t="shared" si="300"/>
        <v>504308.45153773273</v>
      </c>
      <c r="BS313" s="7">
        <f t="shared" si="301"/>
        <v>1017310.2994736836</v>
      </c>
      <c r="BT313" s="7">
        <f t="shared" si="276"/>
        <v>219891.54846226724</v>
      </c>
      <c r="BU313" s="7">
        <f t="shared" si="256"/>
        <v>1521618.7510114163</v>
      </c>
      <c r="BW313">
        <v>308</v>
      </c>
      <c r="BX313" s="160">
        <v>54210</v>
      </c>
      <c r="BY313" s="7">
        <f t="shared" si="302"/>
        <v>219113.19711940983</v>
      </c>
      <c r="BZ313" s="7">
        <f t="shared" si="303"/>
        <v>4818.1206700876401</v>
      </c>
      <c r="CA313" s="7">
        <f t="shared" si="304"/>
        <v>3539.9603535577494</v>
      </c>
      <c r="CB313" s="65">
        <f t="shared" si="277"/>
        <v>0.19387022233783108</v>
      </c>
      <c r="CC313" s="7">
        <f t="shared" si="278"/>
        <v>1278.1603165298907</v>
      </c>
      <c r="CD313" s="65">
        <f t="shared" si="305"/>
        <v>7.0000000000000007E-2</v>
      </c>
      <c r="CE313" s="7">
        <f t="shared" si="306"/>
        <v>508626.76323414862</v>
      </c>
      <c r="CF313" s="7">
        <f t="shared" si="307"/>
        <v>975354.40315284417</v>
      </c>
      <c r="CG313" s="7">
        <f t="shared" si="279"/>
        <v>215573.23676585208</v>
      </c>
      <c r="CH313" s="7">
        <f t="shared" si="257"/>
        <v>1483981.1663869927</v>
      </c>
    </row>
    <row r="314" spans="10:86" x14ac:dyDescent="0.3">
      <c r="J314">
        <v>309</v>
      </c>
      <c r="K314" s="160">
        <v>54240</v>
      </c>
      <c r="L314" s="7">
        <f t="shared" si="280"/>
        <v>237190.51801713434</v>
      </c>
      <c r="M314" s="7">
        <f t="shared" si="258"/>
        <v>5440.6727465368012</v>
      </c>
      <c r="N314" s="7">
        <f t="shared" si="248"/>
        <v>3809.9879351690024</v>
      </c>
      <c r="O314" s="65">
        <f t="shared" si="259"/>
        <v>0.19275583022557963</v>
      </c>
      <c r="P314" s="7">
        <f t="shared" si="249"/>
        <v>1630.6848113677986</v>
      </c>
      <c r="Q314" s="65">
        <f t="shared" si="250"/>
        <v>8.2500000000000004E-2</v>
      </c>
      <c r="R314" s="7">
        <f t="shared" si="260"/>
        <v>490819.46991803456</v>
      </c>
      <c r="S314" s="7">
        <f t="shared" si="281"/>
        <v>1190348.4087618368</v>
      </c>
      <c r="T314" s="7">
        <f t="shared" si="251"/>
        <v>233380.53008196535</v>
      </c>
      <c r="U314" s="7">
        <f t="shared" si="252"/>
        <v>1681167.8786798713</v>
      </c>
      <c r="W314">
        <v>309</v>
      </c>
      <c r="X314" s="160">
        <v>54240</v>
      </c>
      <c r="Y314" s="7">
        <f t="shared" si="282"/>
        <v>232865.52724842407</v>
      </c>
      <c r="Z314" s="7">
        <f t="shared" si="283"/>
        <v>5313.9230440344518</v>
      </c>
      <c r="AA314" s="7">
        <f t="shared" si="284"/>
        <v>3761.4861957116245</v>
      </c>
      <c r="AB314" s="65">
        <f t="shared" si="261"/>
        <v>0.19383648100212722</v>
      </c>
      <c r="AC314" s="7">
        <f t="shared" si="262"/>
        <v>1552.4368483228272</v>
      </c>
      <c r="AD314" s="65">
        <f t="shared" si="263"/>
        <v>0.08</v>
      </c>
      <c r="AE314" s="7">
        <f t="shared" si="285"/>
        <v>495095.95894728712</v>
      </c>
      <c r="AF314" s="7">
        <f t="shared" si="286"/>
        <v>1146906.2616593593</v>
      </c>
      <c r="AG314" s="7">
        <f t="shared" si="264"/>
        <v>229104.04105271245</v>
      </c>
      <c r="AH314" s="7">
        <f t="shared" si="253"/>
        <v>1642002.2206066465</v>
      </c>
      <c r="AJ314">
        <v>309</v>
      </c>
      <c r="AK314" s="160">
        <v>54240</v>
      </c>
      <c r="AL314" s="7">
        <f t="shared" si="287"/>
        <v>228539.52132653148</v>
      </c>
      <c r="AM314" s="7">
        <f t="shared" si="288"/>
        <v>5188.2574823386012</v>
      </c>
      <c r="AN314" s="7">
        <f t="shared" si="289"/>
        <v>3712.2730737714187</v>
      </c>
      <c r="AO314" s="65">
        <f t="shared" si="265"/>
        <v>0.19492154628961966</v>
      </c>
      <c r="AP314" s="7">
        <f t="shared" si="266"/>
        <v>1475.9844085671825</v>
      </c>
      <c r="AQ314" s="65">
        <f t="shared" si="267"/>
        <v>7.7499999999999999E-2</v>
      </c>
      <c r="AR314" s="7">
        <f t="shared" si="290"/>
        <v>499372.75174724037</v>
      </c>
      <c r="AS314" s="7">
        <f t="shared" si="291"/>
        <v>1103798.8102953872</v>
      </c>
      <c r="AT314" s="7">
        <f t="shared" si="268"/>
        <v>224827.24825276007</v>
      </c>
      <c r="AU314" s="7">
        <f t="shared" si="254"/>
        <v>1603171.5620426275</v>
      </c>
      <c r="AW314">
        <v>309</v>
      </c>
      <c r="AX314" s="160">
        <v>54240</v>
      </c>
      <c r="AY314" s="7">
        <f t="shared" si="292"/>
        <v>224214.25983119808</v>
      </c>
      <c r="AZ314" s="7">
        <f t="shared" si="293"/>
        <v>5063.7114709392154</v>
      </c>
      <c r="BA314" s="7">
        <f t="shared" si="294"/>
        <v>3662.3723469942274</v>
      </c>
      <c r="BB314" s="65">
        <f t="shared" si="269"/>
        <v>0.19601103068563869</v>
      </c>
      <c r="BC314" s="7">
        <f t="shared" si="270"/>
        <v>1401.3391239449879</v>
      </c>
      <c r="BD314" s="65">
        <f t="shared" si="271"/>
        <v>7.4999999999999997E-2</v>
      </c>
      <c r="BE314" s="7">
        <f t="shared" si="295"/>
        <v>503648.11251579662</v>
      </c>
      <c r="BF314" s="7">
        <f t="shared" si="296"/>
        <v>1061038.7320044208</v>
      </c>
      <c r="BG314" s="7">
        <f t="shared" si="272"/>
        <v>220551.88748420385</v>
      </c>
      <c r="BH314" s="7">
        <f t="shared" si="255"/>
        <v>1564686.8445202175</v>
      </c>
      <c r="BJ314">
        <v>309</v>
      </c>
      <c r="BK314" s="160">
        <v>54240</v>
      </c>
      <c r="BL314" s="7">
        <f t="shared" si="297"/>
        <v>219891.54846226724</v>
      </c>
      <c r="BM314" s="7">
        <f t="shared" si="298"/>
        <v>4940.32062016694</v>
      </c>
      <c r="BN314" s="7">
        <f t="shared" si="299"/>
        <v>3611.8091815407424</v>
      </c>
      <c r="BO314" s="65">
        <f t="shared" si="273"/>
        <v>0.19710493869174889</v>
      </c>
      <c r="BP314" s="7">
        <f t="shared" si="274"/>
        <v>1328.5114386261978</v>
      </c>
      <c r="BQ314" s="65">
        <f t="shared" si="275"/>
        <v>7.2499999999999995E-2</v>
      </c>
      <c r="BR314" s="7">
        <f t="shared" si="300"/>
        <v>507920.26071927347</v>
      </c>
      <c r="BS314" s="7">
        <f t="shared" si="301"/>
        <v>1018638.8109123098</v>
      </c>
      <c r="BT314" s="7">
        <f t="shared" si="276"/>
        <v>216279.7392807265</v>
      </c>
      <c r="BU314" s="7">
        <f t="shared" si="256"/>
        <v>1526559.0716315834</v>
      </c>
      <c r="BW314">
        <v>309</v>
      </c>
      <c r="BX314" s="160">
        <v>54240</v>
      </c>
      <c r="BY314" s="7">
        <f t="shared" si="302"/>
        <v>215573.23676585208</v>
      </c>
      <c r="BZ314" s="7">
        <f t="shared" si="303"/>
        <v>4818.1206700876401</v>
      </c>
      <c r="CA314" s="7">
        <f t="shared" si="304"/>
        <v>3560.6101222868365</v>
      </c>
      <c r="CB314" s="65">
        <f t="shared" si="277"/>
        <v>0.19820327471285742</v>
      </c>
      <c r="CC314" s="7">
        <f t="shared" si="278"/>
        <v>1257.5105478008038</v>
      </c>
      <c r="CD314" s="65">
        <f t="shared" si="305"/>
        <v>7.0000000000000007E-2</v>
      </c>
      <c r="CE314" s="7">
        <f t="shared" si="306"/>
        <v>512187.37335643545</v>
      </c>
      <c r="CF314" s="7">
        <f t="shared" si="307"/>
        <v>976611.91370064497</v>
      </c>
      <c r="CG314" s="7">
        <f t="shared" si="279"/>
        <v>212012.62664356525</v>
      </c>
      <c r="CH314" s="7">
        <f t="shared" si="257"/>
        <v>1488799.2870570803</v>
      </c>
    </row>
    <row r="315" spans="10:86" x14ac:dyDescent="0.3">
      <c r="J315">
        <v>310</v>
      </c>
      <c r="K315" s="160">
        <v>54271</v>
      </c>
      <c r="L315" s="7">
        <f t="shared" si="280"/>
        <v>233380.53008196535</v>
      </c>
      <c r="M315" s="7">
        <f t="shared" si="258"/>
        <v>5440.6727465368012</v>
      </c>
      <c r="N315" s="7">
        <f t="shared" si="248"/>
        <v>3836.1816022232897</v>
      </c>
      <c r="O315" s="65">
        <f t="shared" si="259"/>
        <v>0.19724944154729557</v>
      </c>
      <c r="P315" s="7">
        <f t="shared" si="249"/>
        <v>1604.4911443135118</v>
      </c>
      <c r="Q315" s="65">
        <f t="shared" si="250"/>
        <v>8.2500000000000004E-2</v>
      </c>
      <c r="R315" s="7">
        <f t="shared" si="260"/>
        <v>494655.65152025787</v>
      </c>
      <c r="S315" s="7">
        <f t="shared" si="281"/>
        <v>1191952.8999061503</v>
      </c>
      <c r="T315" s="7">
        <f t="shared" si="251"/>
        <v>229544.34847974207</v>
      </c>
      <c r="U315" s="7">
        <f t="shared" si="252"/>
        <v>1686608.5514264081</v>
      </c>
      <c r="W315">
        <v>310</v>
      </c>
      <c r="X315" s="160">
        <v>54271</v>
      </c>
      <c r="Y315" s="7">
        <f t="shared" si="282"/>
        <v>229104.04105271245</v>
      </c>
      <c r="Z315" s="7">
        <f t="shared" si="283"/>
        <v>5313.9230440344518</v>
      </c>
      <c r="AA315" s="7">
        <f t="shared" si="284"/>
        <v>3786.5627703497021</v>
      </c>
      <c r="AB315" s="65">
        <f t="shared" si="261"/>
        <v>0.19833239534060354</v>
      </c>
      <c r="AC315" s="7">
        <f t="shared" si="262"/>
        <v>1527.3602736847497</v>
      </c>
      <c r="AD315" s="65">
        <f t="shared" si="263"/>
        <v>0.08</v>
      </c>
      <c r="AE315" s="7">
        <f t="shared" si="285"/>
        <v>498882.52171763685</v>
      </c>
      <c r="AF315" s="7">
        <f t="shared" si="286"/>
        <v>1148433.6219330442</v>
      </c>
      <c r="AG315" s="7">
        <f t="shared" si="264"/>
        <v>225317.47828236275</v>
      </c>
      <c r="AH315" s="7">
        <f t="shared" si="253"/>
        <v>1647316.143650681</v>
      </c>
      <c r="AJ315">
        <v>310</v>
      </c>
      <c r="AK315" s="160">
        <v>54271</v>
      </c>
      <c r="AL315" s="7">
        <f t="shared" si="287"/>
        <v>224827.24825276007</v>
      </c>
      <c r="AM315" s="7">
        <f t="shared" si="288"/>
        <v>5188.2574823386012</v>
      </c>
      <c r="AN315" s="7">
        <f t="shared" si="289"/>
        <v>3736.2481707061925</v>
      </c>
      <c r="AO315" s="65">
        <f t="shared" si="265"/>
        <v>0.19941968065218224</v>
      </c>
      <c r="AP315" s="7">
        <f t="shared" si="266"/>
        <v>1452.0093116324088</v>
      </c>
      <c r="AQ315" s="65">
        <f t="shared" si="267"/>
        <v>7.7499999999999999E-2</v>
      </c>
      <c r="AR315" s="7">
        <f t="shared" si="290"/>
        <v>503108.99991794658</v>
      </c>
      <c r="AS315" s="7">
        <f t="shared" si="291"/>
        <v>1105250.8196070197</v>
      </c>
      <c r="AT315" s="7">
        <f t="shared" si="268"/>
        <v>221091.00008205388</v>
      </c>
      <c r="AU315" s="7">
        <f t="shared" si="254"/>
        <v>1608359.8195249662</v>
      </c>
      <c r="AW315">
        <v>310</v>
      </c>
      <c r="AX315" s="160">
        <v>54271</v>
      </c>
      <c r="AY315" s="7">
        <f t="shared" si="292"/>
        <v>220551.88748420385</v>
      </c>
      <c r="AZ315" s="7">
        <f t="shared" si="293"/>
        <v>5063.7114709392154</v>
      </c>
      <c r="BA315" s="7">
        <f t="shared" si="294"/>
        <v>3685.2621741629414</v>
      </c>
      <c r="BB315" s="65">
        <f t="shared" si="269"/>
        <v>0.20051130187277405</v>
      </c>
      <c r="BC315" s="7">
        <f t="shared" si="270"/>
        <v>1378.449296776274</v>
      </c>
      <c r="BD315" s="65">
        <f t="shared" si="271"/>
        <v>7.4999999999999997E-2</v>
      </c>
      <c r="BE315" s="7">
        <f t="shared" si="295"/>
        <v>507333.37468995957</v>
      </c>
      <c r="BF315" s="7">
        <f t="shared" si="296"/>
        <v>1062417.181301197</v>
      </c>
      <c r="BG315" s="7">
        <f t="shared" si="272"/>
        <v>216866.62531004089</v>
      </c>
      <c r="BH315" s="7">
        <f t="shared" si="255"/>
        <v>1569750.5559911565</v>
      </c>
      <c r="BJ315">
        <v>310</v>
      </c>
      <c r="BK315" s="160">
        <v>54271</v>
      </c>
      <c r="BL315" s="7">
        <f t="shared" si="297"/>
        <v>216279.7392807265</v>
      </c>
      <c r="BM315" s="7">
        <f t="shared" si="298"/>
        <v>4940.32062016694</v>
      </c>
      <c r="BN315" s="7">
        <f t="shared" si="299"/>
        <v>3633.6305286792176</v>
      </c>
      <c r="BO315" s="65">
        <f t="shared" si="273"/>
        <v>0.20160726330243123</v>
      </c>
      <c r="BP315" s="7">
        <f t="shared" si="274"/>
        <v>1306.6900914877226</v>
      </c>
      <c r="BQ315" s="65">
        <f t="shared" si="275"/>
        <v>7.2499999999999995E-2</v>
      </c>
      <c r="BR315" s="7">
        <f t="shared" si="300"/>
        <v>511553.89124795271</v>
      </c>
      <c r="BS315" s="7">
        <f t="shared" si="301"/>
        <v>1019945.5010037975</v>
      </c>
      <c r="BT315" s="7">
        <f t="shared" si="276"/>
        <v>212646.10875204729</v>
      </c>
      <c r="BU315" s="7">
        <f t="shared" si="256"/>
        <v>1531499.3922517502</v>
      </c>
      <c r="BW315">
        <v>310</v>
      </c>
      <c r="BX315" s="160">
        <v>54271</v>
      </c>
      <c r="BY315" s="7">
        <f t="shared" si="302"/>
        <v>212012.62664356525</v>
      </c>
      <c r="BZ315" s="7">
        <f t="shared" si="303"/>
        <v>4818.1206700876401</v>
      </c>
      <c r="CA315" s="7">
        <f t="shared" si="304"/>
        <v>3581.3803480001761</v>
      </c>
      <c r="CB315" s="65">
        <f t="shared" si="277"/>
        <v>0.20270756914989846</v>
      </c>
      <c r="CC315" s="7">
        <f t="shared" si="278"/>
        <v>1236.7403220874639</v>
      </c>
      <c r="CD315" s="65">
        <f t="shared" si="305"/>
        <v>7.0000000000000007E-2</v>
      </c>
      <c r="CE315" s="7">
        <f t="shared" si="306"/>
        <v>515768.7537044356</v>
      </c>
      <c r="CF315" s="7">
        <f t="shared" si="307"/>
        <v>977848.6540227324</v>
      </c>
      <c r="CG315" s="7">
        <f t="shared" si="279"/>
        <v>208431.24629556507</v>
      </c>
      <c r="CH315" s="7">
        <f t="shared" si="257"/>
        <v>1493617.4077271679</v>
      </c>
    </row>
    <row r="316" spans="10:86" x14ac:dyDescent="0.3">
      <c r="J316">
        <v>311</v>
      </c>
      <c r="K316" s="160">
        <v>54302</v>
      </c>
      <c r="L316" s="7">
        <f t="shared" si="280"/>
        <v>229544.34847974207</v>
      </c>
      <c r="M316" s="7">
        <f t="shared" si="258"/>
        <v>5440.6727465368012</v>
      </c>
      <c r="N316" s="7">
        <f t="shared" si="248"/>
        <v>3862.5553507385748</v>
      </c>
      <c r="O316" s="65">
        <f t="shared" si="259"/>
        <v>0.20192465863716733</v>
      </c>
      <c r="P316" s="7">
        <f t="shared" si="249"/>
        <v>1578.1173957982267</v>
      </c>
      <c r="Q316" s="65">
        <f t="shared" si="250"/>
        <v>8.2500000000000004E-2</v>
      </c>
      <c r="R316" s="7">
        <f t="shared" si="260"/>
        <v>498518.20687099645</v>
      </c>
      <c r="S316" s="7">
        <f t="shared" si="281"/>
        <v>1193531.0173019485</v>
      </c>
      <c r="T316" s="7">
        <f t="shared" si="251"/>
        <v>225681.79312900349</v>
      </c>
      <c r="U316" s="7">
        <f t="shared" si="252"/>
        <v>1692049.2241729449</v>
      </c>
      <c r="W316">
        <v>311</v>
      </c>
      <c r="X316" s="160">
        <v>54302</v>
      </c>
      <c r="Y316" s="7">
        <f t="shared" si="282"/>
        <v>225317.47828236275</v>
      </c>
      <c r="Z316" s="7">
        <f t="shared" si="283"/>
        <v>5313.9230440344518</v>
      </c>
      <c r="AA316" s="7">
        <f t="shared" si="284"/>
        <v>3811.8065221520333</v>
      </c>
      <c r="AB316" s="65">
        <f t="shared" si="261"/>
        <v>0.2030098979205775</v>
      </c>
      <c r="AC316" s="7">
        <f t="shared" si="262"/>
        <v>1502.1165218824185</v>
      </c>
      <c r="AD316" s="65">
        <f t="shared" si="263"/>
        <v>8.0000000000000016E-2</v>
      </c>
      <c r="AE316" s="7">
        <f t="shared" si="285"/>
        <v>502694.32823978888</v>
      </c>
      <c r="AF316" s="7">
        <f t="shared" si="286"/>
        <v>1149935.7384549265</v>
      </c>
      <c r="AG316" s="7">
        <f t="shared" si="264"/>
        <v>221505.67176021071</v>
      </c>
      <c r="AH316" s="7">
        <f t="shared" si="253"/>
        <v>1652630.0666947155</v>
      </c>
      <c r="AJ316">
        <v>311</v>
      </c>
      <c r="AK316" s="160">
        <v>54302</v>
      </c>
      <c r="AL316" s="7">
        <f t="shared" si="287"/>
        <v>221091.00008205388</v>
      </c>
      <c r="AM316" s="7">
        <f t="shared" si="288"/>
        <v>5188.2574823386012</v>
      </c>
      <c r="AN316" s="7">
        <f t="shared" si="289"/>
        <v>3760.3781068086701</v>
      </c>
      <c r="AO316" s="65">
        <f t="shared" si="265"/>
        <v>0.20409938561477806</v>
      </c>
      <c r="AP316" s="7">
        <f t="shared" si="266"/>
        <v>1427.8793755299314</v>
      </c>
      <c r="AQ316" s="65">
        <f t="shared" si="267"/>
        <v>7.7499999999999999E-2</v>
      </c>
      <c r="AR316" s="7">
        <f t="shared" si="290"/>
        <v>506869.37802475528</v>
      </c>
      <c r="AS316" s="7">
        <f t="shared" si="291"/>
        <v>1106678.6989825496</v>
      </c>
      <c r="AT316" s="7">
        <f t="shared" si="268"/>
        <v>217330.62197524522</v>
      </c>
      <c r="AU316" s="7">
        <f t="shared" si="254"/>
        <v>1613548.0770073049</v>
      </c>
      <c r="AW316">
        <v>311</v>
      </c>
      <c r="AX316" s="160">
        <v>54302</v>
      </c>
      <c r="AY316" s="7">
        <f t="shared" si="292"/>
        <v>216866.62531004089</v>
      </c>
      <c r="AZ316" s="7">
        <f t="shared" si="293"/>
        <v>5063.7114709392154</v>
      </c>
      <c r="BA316" s="7">
        <f t="shared" si="294"/>
        <v>3708.2950627514601</v>
      </c>
      <c r="BB316" s="65">
        <f t="shared" si="269"/>
        <v>0.20519312591044964</v>
      </c>
      <c r="BC316" s="7">
        <f t="shared" si="270"/>
        <v>1355.4164081877555</v>
      </c>
      <c r="BD316" s="65">
        <f t="shared" si="271"/>
        <v>7.4999999999999997E-2</v>
      </c>
      <c r="BE316" s="7">
        <f t="shared" si="295"/>
        <v>511041.66975271102</v>
      </c>
      <c r="BF316" s="7">
        <f t="shared" si="296"/>
        <v>1063772.5977093847</v>
      </c>
      <c r="BG316" s="7">
        <f t="shared" si="272"/>
        <v>213158.33024728944</v>
      </c>
      <c r="BH316" s="7">
        <f t="shared" si="255"/>
        <v>1574814.2674620957</v>
      </c>
      <c r="BJ316">
        <v>311</v>
      </c>
      <c r="BK316" s="160">
        <v>54302</v>
      </c>
      <c r="BL316" s="7">
        <f t="shared" si="297"/>
        <v>212646.10875204729</v>
      </c>
      <c r="BM316" s="7">
        <f t="shared" si="298"/>
        <v>4940.32062016694</v>
      </c>
      <c r="BN316" s="7">
        <f t="shared" si="299"/>
        <v>3655.5837131233211</v>
      </c>
      <c r="BO316" s="65">
        <f t="shared" si="273"/>
        <v>0.20629112291271828</v>
      </c>
      <c r="BP316" s="7">
        <f t="shared" si="274"/>
        <v>1284.7369070436191</v>
      </c>
      <c r="BQ316" s="65">
        <f t="shared" si="275"/>
        <v>7.2499999999999995E-2</v>
      </c>
      <c r="BR316" s="7">
        <f t="shared" si="300"/>
        <v>515209.47496107605</v>
      </c>
      <c r="BS316" s="7">
        <f t="shared" si="301"/>
        <v>1021230.2379108411</v>
      </c>
      <c r="BT316" s="7">
        <f t="shared" si="276"/>
        <v>208990.52503892398</v>
      </c>
      <c r="BU316" s="7">
        <f t="shared" si="256"/>
        <v>1536439.7128719171</v>
      </c>
      <c r="BW316">
        <v>311</v>
      </c>
      <c r="BX316" s="160">
        <v>54302</v>
      </c>
      <c r="BY316" s="7">
        <f t="shared" si="302"/>
        <v>208431.24629556507</v>
      </c>
      <c r="BZ316" s="7">
        <f t="shared" si="303"/>
        <v>4818.1206700876401</v>
      </c>
      <c r="CA316" s="7">
        <f t="shared" si="304"/>
        <v>3602.2717333635105</v>
      </c>
      <c r="CB316" s="65">
        <f t="shared" si="277"/>
        <v>0.20739338064055851</v>
      </c>
      <c r="CC316" s="7">
        <f t="shared" si="278"/>
        <v>1215.8489367241295</v>
      </c>
      <c r="CD316" s="65">
        <f t="shared" si="305"/>
        <v>7.0000000000000007E-2</v>
      </c>
      <c r="CE316" s="7">
        <f t="shared" si="306"/>
        <v>519371.02543779911</v>
      </c>
      <c r="CF316" s="7">
        <f t="shared" si="307"/>
        <v>979064.50295945653</v>
      </c>
      <c r="CG316" s="7">
        <f t="shared" si="279"/>
        <v>204828.97456220156</v>
      </c>
      <c r="CH316" s="7">
        <f t="shared" si="257"/>
        <v>1498435.5283972556</v>
      </c>
    </row>
    <row r="317" spans="10:86" x14ac:dyDescent="0.3">
      <c r="J317">
        <v>312</v>
      </c>
      <c r="K317" s="160">
        <v>54332</v>
      </c>
      <c r="L317" s="7">
        <f t="shared" si="280"/>
        <v>225681.79312900349</v>
      </c>
      <c r="M317" s="7">
        <f t="shared" si="258"/>
        <v>5440.6727465368012</v>
      </c>
      <c r="N317" s="7">
        <f t="shared" si="248"/>
        <v>3889.1104187749024</v>
      </c>
      <c r="O317" s="65">
        <f t="shared" si="259"/>
        <v>0.20679260111435688</v>
      </c>
      <c r="P317" s="7">
        <f t="shared" si="249"/>
        <v>1551.562327761899</v>
      </c>
      <c r="Q317" s="65">
        <f t="shared" si="250"/>
        <v>8.2500000000000004E-2</v>
      </c>
      <c r="R317" s="7">
        <f t="shared" si="260"/>
        <v>502407.31728977134</v>
      </c>
      <c r="S317" s="7">
        <f t="shared" si="281"/>
        <v>1195082.5796297104</v>
      </c>
      <c r="T317" s="7">
        <f t="shared" si="251"/>
        <v>221792.68271022858</v>
      </c>
      <c r="U317" s="7">
        <f t="shared" si="252"/>
        <v>1697489.8969194817</v>
      </c>
      <c r="W317">
        <v>312</v>
      </c>
      <c r="X317" s="160">
        <v>54332</v>
      </c>
      <c r="Y317" s="7">
        <f t="shared" si="282"/>
        <v>221505.67176021071</v>
      </c>
      <c r="Z317" s="7">
        <f t="shared" si="283"/>
        <v>5313.9230440344518</v>
      </c>
      <c r="AA317" s="7">
        <f t="shared" si="284"/>
        <v>3837.2185656330466</v>
      </c>
      <c r="AB317" s="65">
        <f t="shared" si="261"/>
        <v>0.20788010718499339</v>
      </c>
      <c r="AC317" s="7">
        <f t="shared" si="262"/>
        <v>1476.7044784014049</v>
      </c>
      <c r="AD317" s="65">
        <f t="shared" si="263"/>
        <v>0.08</v>
      </c>
      <c r="AE317" s="7">
        <f t="shared" si="285"/>
        <v>506531.54680542194</v>
      </c>
      <c r="AF317" s="7">
        <f t="shared" si="286"/>
        <v>1151412.442933328</v>
      </c>
      <c r="AG317" s="7">
        <f t="shared" si="264"/>
        <v>217668.45319457765</v>
      </c>
      <c r="AH317" s="7">
        <f t="shared" si="253"/>
        <v>1657943.9897387498</v>
      </c>
      <c r="AJ317">
        <v>312</v>
      </c>
      <c r="AK317" s="160">
        <v>54332</v>
      </c>
      <c r="AL317" s="7">
        <f t="shared" si="287"/>
        <v>217330.62197524522</v>
      </c>
      <c r="AM317" s="7">
        <f t="shared" si="288"/>
        <v>5188.2574823386012</v>
      </c>
      <c r="AN317" s="7">
        <f t="shared" si="289"/>
        <v>3784.6638820818089</v>
      </c>
      <c r="AO317" s="65">
        <f t="shared" si="265"/>
        <v>0.2089717784461812</v>
      </c>
      <c r="AP317" s="7">
        <f t="shared" si="266"/>
        <v>1403.5936002567921</v>
      </c>
      <c r="AQ317" s="65">
        <f t="shared" si="267"/>
        <v>7.7500000000000013E-2</v>
      </c>
      <c r="AR317" s="7">
        <f t="shared" si="290"/>
        <v>510654.04190683708</v>
      </c>
      <c r="AS317" s="7">
        <f t="shared" si="291"/>
        <v>1108082.2925828064</v>
      </c>
      <c r="AT317" s="7">
        <f t="shared" si="268"/>
        <v>213545.95809316341</v>
      </c>
      <c r="AU317" s="7">
        <f t="shared" si="254"/>
        <v>1618736.3344896436</v>
      </c>
      <c r="AW317">
        <v>312</v>
      </c>
      <c r="AX317" s="160">
        <v>54332</v>
      </c>
      <c r="AY317" s="7">
        <f t="shared" si="292"/>
        <v>213158.33024728944</v>
      </c>
      <c r="AZ317" s="7">
        <f t="shared" si="293"/>
        <v>5063.7114709392154</v>
      </c>
      <c r="BA317" s="7">
        <f t="shared" si="294"/>
        <v>3731.4719068936565</v>
      </c>
      <c r="BB317" s="65">
        <f t="shared" si="269"/>
        <v>0.21006761889519576</v>
      </c>
      <c r="BC317" s="7">
        <f t="shared" si="270"/>
        <v>1332.2395640455588</v>
      </c>
      <c r="BD317" s="65">
        <f t="shared" si="271"/>
        <v>7.4999999999999997E-2</v>
      </c>
      <c r="BE317" s="7">
        <f t="shared" si="295"/>
        <v>514773.14165960468</v>
      </c>
      <c r="BF317" s="7">
        <f t="shared" si="296"/>
        <v>1065104.8372734303</v>
      </c>
      <c r="BG317" s="7">
        <f t="shared" si="272"/>
        <v>209426.85834039579</v>
      </c>
      <c r="BH317" s="7">
        <f t="shared" si="255"/>
        <v>1579877.9789330349</v>
      </c>
      <c r="BJ317">
        <v>312</v>
      </c>
      <c r="BK317" s="160">
        <v>54332</v>
      </c>
      <c r="BL317" s="7">
        <f t="shared" si="297"/>
        <v>208990.52503892398</v>
      </c>
      <c r="BM317" s="7">
        <f t="shared" si="298"/>
        <v>4940.32062016694</v>
      </c>
      <c r="BN317" s="7">
        <f t="shared" si="299"/>
        <v>3677.6695313901073</v>
      </c>
      <c r="BO317" s="65">
        <f t="shared" si="273"/>
        <v>0.21116763244870457</v>
      </c>
      <c r="BP317" s="7">
        <f t="shared" si="274"/>
        <v>1262.6510887768325</v>
      </c>
      <c r="BQ317" s="65">
        <f t="shared" si="275"/>
        <v>7.2500000000000009E-2</v>
      </c>
      <c r="BR317" s="7">
        <f t="shared" si="300"/>
        <v>518887.14449246618</v>
      </c>
      <c r="BS317" s="7">
        <f t="shared" si="301"/>
        <v>1022492.888999618</v>
      </c>
      <c r="BT317" s="7">
        <f t="shared" si="276"/>
        <v>205312.85550753388</v>
      </c>
      <c r="BU317" s="7">
        <f t="shared" si="256"/>
        <v>1541380.0334920841</v>
      </c>
      <c r="BW317">
        <v>312</v>
      </c>
      <c r="BX317" s="160">
        <v>54332</v>
      </c>
      <c r="BY317" s="7">
        <f t="shared" si="302"/>
        <v>204828.97456220156</v>
      </c>
      <c r="BZ317" s="7">
        <f t="shared" si="303"/>
        <v>4818.1206700876401</v>
      </c>
      <c r="CA317" s="7">
        <f t="shared" si="304"/>
        <v>3623.2849851414639</v>
      </c>
      <c r="CB317" s="65">
        <f t="shared" si="277"/>
        <v>0.21227182294218794</v>
      </c>
      <c r="CC317" s="7">
        <f t="shared" si="278"/>
        <v>1194.8356849461759</v>
      </c>
      <c r="CD317" s="65">
        <f t="shared" si="305"/>
        <v>7.0000000000000007E-2</v>
      </c>
      <c r="CE317" s="7">
        <f t="shared" si="306"/>
        <v>522994.31042294059</v>
      </c>
      <c r="CF317" s="7">
        <f t="shared" si="307"/>
        <v>980259.33864440268</v>
      </c>
      <c r="CG317" s="7">
        <f t="shared" si="279"/>
        <v>201205.68957706011</v>
      </c>
      <c r="CH317" s="7">
        <f t="shared" si="257"/>
        <v>1503253.6490673432</v>
      </c>
    </row>
    <row r="318" spans="10:86" x14ac:dyDescent="0.3">
      <c r="J318">
        <v>313</v>
      </c>
      <c r="K318" s="160">
        <v>54363</v>
      </c>
      <c r="L318" s="7">
        <f t="shared" si="280"/>
        <v>221792.68271022858</v>
      </c>
      <c r="M318" s="7">
        <f t="shared" si="258"/>
        <v>5440.6727465368012</v>
      </c>
      <c r="N318" s="7">
        <f t="shared" si="248"/>
        <v>3915.8480529039798</v>
      </c>
      <c r="O318" s="65">
        <f t="shared" si="259"/>
        <v>0.2118653152152917</v>
      </c>
      <c r="P318" s="7">
        <f t="shared" si="249"/>
        <v>1524.8246936328214</v>
      </c>
      <c r="Q318" s="65">
        <f t="shared" si="250"/>
        <v>8.2500000000000004E-2</v>
      </c>
      <c r="R318" s="7">
        <f t="shared" si="260"/>
        <v>506323.16534267529</v>
      </c>
      <c r="S318" s="7">
        <f t="shared" si="281"/>
        <v>1196607.4043233432</v>
      </c>
      <c r="T318" s="7">
        <f t="shared" si="251"/>
        <v>217876.83465732459</v>
      </c>
      <c r="U318" s="7">
        <f t="shared" si="252"/>
        <v>1702930.5696660185</v>
      </c>
      <c r="W318">
        <v>313</v>
      </c>
      <c r="X318" s="160">
        <v>54363</v>
      </c>
      <c r="Y318" s="7">
        <f t="shared" si="282"/>
        <v>217668.45319457765</v>
      </c>
      <c r="Z318" s="7">
        <f t="shared" si="283"/>
        <v>5313.9230440344518</v>
      </c>
      <c r="AA318" s="7">
        <f t="shared" si="284"/>
        <v>3862.8000227372672</v>
      </c>
      <c r="AB318" s="65">
        <f t="shared" si="261"/>
        <v>0.2129550680980441</v>
      </c>
      <c r="AC318" s="7">
        <f t="shared" si="262"/>
        <v>1451.1230212971846</v>
      </c>
      <c r="AD318" s="65">
        <f t="shared" si="263"/>
        <v>8.0000000000000016E-2</v>
      </c>
      <c r="AE318" s="7">
        <f t="shared" si="285"/>
        <v>510394.34682815918</v>
      </c>
      <c r="AF318" s="7">
        <f t="shared" si="286"/>
        <v>1152863.5659546251</v>
      </c>
      <c r="AG318" s="7">
        <f t="shared" si="264"/>
        <v>213805.65317184039</v>
      </c>
      <c r="AH318" s="7">
        <f t="shared" si="253"/>
        <v>1663257.9127827843</v>
      </c>
      <c r="AJ318">
        <v>313</v>
      </c>
      <c r="AK318" s="160">
        <v>54363</v>
      </c>
      <c r="AL318" s="7">
        <f t="shared" si="287"/>
        <v>213545.95809316341</v>
      </c>
      <c r="AM318" s="7">
        <f t="shared" si="288"/>
        <v>5188.2574823386012</v>
      </c>
      <c r="AN318" s="7">
        <f t="shared" si="289"/>
        <v>3809.1065029869205</v>
      </c>
      <c r="AO318" s="65">
        <f t="shared" si="265"/>
        <v>0.21404890284039713</v>
      </c>
      <c r="AP318" s="7">
        <f t="shared" si="266"/>
        <v>1379.1509793516805</v>
      </c>
      <c r="AQ318" s="65">
        <f t="shared" si="267"/>
        <v>7.7500000000000013E-2</v>
      </c>
      <c r="AR318" s="7">
        <f t="shared" si="290"/>
        <v>514463.148409824</v>
      </c>
      <c r="AS318" s="7">
        <f t="shared" si="291"/>
        <v>1109461.4435621582</v>
      </c>
      <c r="AT318" s="7">
        <f t="shared" si="268"/>
        <v>209736.85159017649</v>
      </c>
      <c r="AU318" s="7">
        <f t="shared" si="254"/>
        <v>1623924.5919719823</v>
      </c>
      <c r="AW318">
        <v>313</v>
      </c>
      <c r="AX318" s="160">
        <v>54363</v>
      </c>
      <c r="AY318" s="7">
        <f t="shared" si="292"/>
        <v>209426.85834039579</v>
      </c>
      <c r="AZ318" s="7">
        <f t="shared" si="293"/>
        <v>5063.7114709392154</v>
      </c>
      <c r="BA318" s="7">
        <f t="shared" si="294"/>
        <v>3754.7936063117418</v>
      </c>
      <c r="BB318" s="65">
        <f t="shared" si="269"/>
        <v>0.21514682325275503</v>
      </c>
      <c r="BC318" s="7">
        <f t="shared" si="270"/>
        <v>1308.9178646274736</v>
      </c>
      <c r="BD318" s="65">
        <f t="shared" si="271"/>
        <v>7.4999999999999997E-2</v>
      </c>
      <c r="BE318" s="7">
        <f t="shared" si="295"/>
        <v>518527.9352659164</v>
      </c>
      <c r="BF318" s="7">
        <f t="shared" si="296"/>
        <v>1066413.7551380577</v>
      </c>
      <c r="BG318" s="7">
        <f t="shared" si="272"/>
        <v>205672.06473408404</v>
      </c>
      <c r="BH318" s="7">
        <f t="shared" si="255"/>
        <v>1584941.6904039741</v>
      </c>
      <c r="BJ318">
        <v>313</v>
      </c>
      <c r="BK318" s="160">
        <v>54363</v>
      </c>
      <c r="BL318" s="7">
        <f t="shared" si="297"/>
        <v>205312.85550753388</v>
      </c>
      <c r="BM318" s="7">
        <f t="shared" si="298"/>
        <v>4940.32062016694</v>
      </c>
      <c r="BN318" s="7">
        <f t="shared" si="299"/>
        <v>3699.8887848089225</v>
      </c>
      <c r="BO318" s="65">
        <f t="shared" si="273"/>
        <v>0.21624883306967535</v>
      </c>
      <c r="BP318" s="7">
        <f t="shared" si="274"/>
        <v>1240.4318353580172</v>
      </c>
      <c r="BQ318" s="65">
        <f t="shared" si="275"/>
        <v>7.2499999999999995E-2</v>
      </c>
      <c r="BR318" s="7">
        <f t="shared" si="300"/>
        <v>522587.0332772751</v>
      </c>
      <c r="BS318" s="7">
        <f t="shared" si="301"/>
        <v>1023733.320834976</v>
      </c>
      <c r="BT318" s="7">
        <f t="shared" si="276"/>
        <v>201612.96672272496</v>
      </c>
      <c r="BU318" s="7">
        <f t="shared" si="256"/>
        <v>1546320.3541122512</v>
      </c>
      <c r="BW318">
        <v>313</v>
      </c>
      <c r="BX318" s="160">
        <v>54363</v>
      </c>
      <c r="BY318" s="7">
        <f t="shared" si="302"/>
        <v>201205.68957706011</v>
      </c>
      <c r="BZ318" s="7">
        <f t="shared" si="303"/>
        <v>4818.1206700876401</v>
      </c>
      <c r="CA318" s="7">
        <f t="shared" si="304"/>
        <v>3644.4208142214561</v>
      </c>
      <c r="CB318" s="65">
        <f t="shared" si="277"/>
        <v>0.21735493594930416</v>
      </c>
      <c r="CC318" s="7">
        <f t="shared" si="278"/>
        <v>1173.699855866184</v>
      </c>
      <c r="CD318" s="65">
        <f t="shared" si="305"/>
        <v>7.0000000000000007E-2</v>
      </c>
      <c r="CE318" s="7">
        <f t="shared" si="306"/>
        <v>526638.73123716202</v>
      </c>
      <c r="CF318" s="7">
        <f t="shared" si="307"/>
        <v>981433.03850026883</v>
      </c>
      <c r="CG318" s="7">
        <f t="shared" si="279"/>
        <v>197561.26876283865</v>
      </c>
      <c r="CH318" s="7">
        <f t="shared" si="257"/>
        <v>1508071.7697374308</v>
      </c>
    </row>
    <row r="319" spans="10:86" x14ac:dyDescent="0.3">
      <c r="J319">
        <v>314</v>
      </c>
      <c r="K319" s="160">
        <v>54393</v>
      </c>
      <c r="L319" s="7">
        <f t="shared" si="280"/>
        <v>217876.83465732459</v>
      </c>
      <c r="M319" s="7">
        <f t="shared" si="258"/>
        <v>5440.6727465368012</v>
      </c>
      <c r="N319" s="7">
        <f t="shared" si="248"/>
        <v>3942.7695082676946</v>
      </c>
      <c r="O319" s="65">
        <f t="shared" si="259"/>
        <v>0.21715587236993927</v>
      </c>
      <c r="P319" s="7">
        <f t="shared" si="249"/>
        <v>1497.9032382691066</v>
      </c>
      <c r="Q319" s="65">
        <f t="shared" si="250"/>
        <v>8.2500000000000004E-2</v>
      </c>
      <c r="R319" s="7">
        <f t="shared" si="260"/>
        <v>510265.93485094298</v>
      </c>
      <c r="S319" s="7">
        <f t="shared" si="281"/>
        <v>1198105.3075616122</v>
      </c>
      <c r="T319" s="7">
        <f t="shared" si="251"/>
        <v>213934.0651490569</v>
      </c>
      <c r="U319" s="7">
        <f t="shared" si="252"/>
        <v>1708371.2424125553</v>
      </c>
      <c r="W319">
        <v>314</v>
      </c>
      <c r="X319" s="160">
        <v>54393</v>
      </c>
      <c r="Y319" s="7">
        <f t="shared" si="282"/>
        <v>213805.65317184039</v>
      </c>
      <c r="Z319" s="7">
        <f t="shared" si="283"/>
        <v>5313.9230440344518</v>
      </c>
      <c r="AA319" s="7">
        <f t="shared" si="284"/>
        <v>3888.552022888849</v>
      </c>
      <c r="AB319" s="65">
        <f t="shared" si="261"/>
        <v>0.21824785071123631</v>
      </c>
      <c r="AC319" s="7">
        <f t="shared" si="262"/>
        <v>1425.3710211456028</v>
      </c>
      <c r="AD319" s="65">
        <f t="shared" si="263"/>
        <v>0.08</v>
      </c>
      <c r="AE319" s="7">
        <f t="shared" si="285"/>
        <v>514282.89885104803</v>
      </c>
      <c r="AF319" s="7">
        <f t="shared" si="286"/>
        <v>1154288.9369757706</v>
      </c>
      <c r="AG319" s="7">
        <f t="shared" si="264"/>
        <v>209917.10114895154</v>
      </c>
      <c r="AH319" s="7">
        <f t="shared" si="253"/>
        <v>1668571.8358268186</v>
      </c>
      <c r="AJ319">
        <v>314</v>
      </c>
      <c r="AK319" s="160">
        <v>54393</v>
      </c>
      <c r="AL319" s="7">
        <f t="shared" si="287"/>
        <v>209736.85159017649</v>
      </c>
      <c r="AM319" s="7">
        <f t="shared" si="288"/>
        <v>5188.2574823386012</v>
      </c>
      <c r="AN319" s="7">
        <f t="shared" si="289"/>
        <v>3833.7069824853779</v>
      </c>
      <c r="AO319" s="65">
        <f t="shared" si="265"/>
        <v>0.21934382747251679</v>
      </c>
      <c r="AP319" s="7">
        <f t="shared" si="266"/>
        <v>1354.5504998532231</v>
      </c>
      <c r="AQ319" s="65">
        <f t="shared" si="267"/>
        <v>7.7499999999999999E-2</v>
      </c>
      <c r="AR319" s="7">
        <f t="shared" si="290"/>
        <v>518296.85539230937</v>
      </c>
      <c r="AS319" s="7">
        <f t="shared" si="291"/>
        <v>1110815.9940620114</v>
      </c>
      <c r="AT319" s="7">
        <f t="shared" si="268"/>
        <v>205903.14460769112</v>
      </c>
      <c r="AU319" s="7">
        <f t="shared" si="254"/>
        <v>1629112.8494543207</v>
      </c>
      <c r="AW319">
        <v>314</v>
      </c>
      <c r="AX319" s="160">
        <v>54393</v>
      </c>
      <c r="AY319" s="7">
        <f t="shared" si="292"/>
        <v>205672.06473408404</v>
      </c>
      <c r="AZ319" s="7">
        <f t="shared" si="293"/>
        <v>5063.7114709392154</v>
      </c>
      <c r="BA319" s="7">
        <f t="shared" si="294"/>
        <v>3778.2610663511905</v>
      </c>
      <c r="BB319" s="65">
        <f t="shared" si="269"/>
        <v>0.22044380628372556</v>
      </c>
      <c r="BC319" s="7">
        <f t="shared" si="270"/>
        <v>1285.4504045880251</v>
      </c>
      <c r="BD319" s="65">
        <f t="shared" si="271"/>
        <v>7.4999999999999997E-2</v>
      </c>
      <c r="BE319" s="7">
        <f t="shared" si="295"/>
        <v>522306.1963322676</v>
      </c>
      <c r="BF319" s="7">
        <f t="shared" si="296"/>
        <v>1067699.2055426459</v>
      </c>
      <c r="BG319" s="7">
        <f t="shared" si="272"/>
        <v>201893.80366773283</v>
      </c>
      <c r="BH319" s="7">
        <f t="shared" si="255"/>
        <v>1590005.4018749134</v>
      </c>
      <c r="BJ319">
        <v>314</v>
      </c>
      <c r="BK319" s="160">
        <v>54393</v>
      </c>
      <c r="BL319" s="7">
        <f t="shared" si="297"/>
        <v>201612.96672272496</v>
      </c>
      <c r="BM319" s="7">
        <f t="shared" si="298"/>
        <v>4940.32062016694</v>
      </c>
      <c r="BN319" s="7">
        <f t="shared" si="299"/>
        <v>3722.2422795504767</v>
      </c>
      <c r="BO319" s="65">
        <f t="shared" si="273"/>
        <v>0.22154779070353839</v>
      </c>
      <c r="BP319" s="7">
        <f t="shared" si="274"/>
        <v>1218.0783406164633</v>
      </c>
      <c r="BQ319" s="65">
        <f t="shared" si="275"/>
        <v>7.2499999999999995E-2</v>
      </c>
      <c r="BR319" s="7">
        <f t="shared" si="300"/>
        <v>526309.27555682557</v>
      </c>
      <c r="BS319" s="7">
        <f t="shared" si="301"/>
        <v>1024951.3991755925</v>
      </c>
      <c r="BT319" s="7">
        <f t="shared" si="276"/>
        <v>197890.72444317449</v>
      </c>
      <c r="BU319" s="7">
        <f t="shared" si="256"/>
        <v>1551260.674732418</v>
      </c>
      <c r="BW319">
        <v>314</v>
      </c>
      <c r="BX319" s="160">
        <v>54393</v>
      </c>
      <c r="BY319" s="7">
        <f t="shared" si="302"/>
        <v>197561.26876283865</v>
      </c>
      <c r="BZ319" s="7">
        <f t="shared" si="303"/>
        <v>4818.1206700876401</v>
      </c>
      <c r="CA319" s="7">
        <f t="shared" si="304"/>
        <v>3665.6799356377478</v>
      </c>
      <c r="CB319" s="65">
        <f t="shared" si="277"/>
        <v>0.22265578421881022</v>
      </c>
      <c r="CC319" s="7">
        <f t="shared" si="278"/>
        <v>1152.4407344498923</v>
      </c>
      <c r="CD319" s="65">
        <f t="shared" si="305"/>
        <v>7.0000000000000007E-2</v>
      </c>
      <c r="CE319" s="7">
        <f t="shared" si="306"/>
        <v>530304.41117279977</v>
      </c>
      <c r="CF319" s="7">
        <f t="shared" si="307"/>
        <v>982585.47923471872</v>
      </c>
      <c r="CG319" s="7">
        <f t="shared" si="279"/>
        <v>193895.5888272009</v>
      </c>
      <c r="CH319" s="7">
        <f t="shared" si="257"/>
        <v>1512889.8904075185</v>
      </c>
    </row>
    <row r="320" spans="10:86" x14ac:dyDescent="0.3">
      <c r="J320">
        <v>315</v>
      </c>
      <c r="K320" s="160">
        <v>54424</v>
      </c>
      <c r="L320" s="7">
        <f t="shared" si="280"/>
        <v>213934.0651490569</v>
      </c>
      <c r="M320" s="7">
        <f t="shared" si="258"/>
        <v>5440.6727465368012</v>
      </c>
      <c r="N320" s="7">
        <f t="shared" si="248"/>
        <v>3969.8760486370347</v>
      </c>
      <c r="O320" s="65">
        <f t="shared" si="259"/>
        <v>0.22267848063585691</v>
      </c>
      <c r="P320" s="7">
        <f t="shared" si="249"/>
        <v>1470.7966978997663</v>
      </c>
      <c r="Q320" s="65">
        <f t="shared" si="250"/>
        <v>8.2500000000000004E-2</v>
      </c>
      <c r="R320" s="7">
        <f t="shared" si="260"/>
        <v>514235.81089958001</v>
      </c>
      <c r="S320" s="7">
        <f t="shared" si="281"/>
        <v>1199576.1042595119</v>
      </c>
      <c r="T320" s="7">
        <f t="shared" si="251"/>
        <v>209964.18910041987</v>
      </c>
      <c r="U320" s="7">
        <f t="shared" si="252"/>
        <v>1713811.9151590918</v>
      </c>
      <c r="W320">
        <v>315</v>
      </c>
      <c r="X320" s="160">
        <v>54424</v>
      </c>
      <c r="Y320" s="7">
        <f t="shared" si="282"/>
        <v>209917.10114895154</v>
      </c>
      <c r="Z320" s="7">
        <f t="shared" si="283"/>
        <v>5313.9230440344518</v>
      </c>
      <c r="AA320" s="7">
        <f t="shared" si="284"/>
        <v>3914.4757030414412</v>
      </c>
      <c r="AB320" s="65">
        <f t="shared" si="261"/>
        <v>0.22377266158589915</v>
      </c>
      <c r="AC320" s="7">
        <f t="shared" si="262"/>
        <v>1399.4473409930104</v>
      </c>
      <c r="AD320" s="65">
        <f t="shared" si="263"/>
        <v>0.08</v>
      </c>
      <c r="AE320" s="7">
        <f t="shared" si="285"/>
        <v>518197.37455408945</v>
      </c>
      <c r="AF320" s="7">
        <f t="shared" si="286"/>
        <v>1155688.3843167636</v>
      </c>
      <c r="AG320" s="7">
        <f t="shared" si="264"/>
        <v>206002.62544591009</v>
      </c>
      <c r="AH320" s="7">
        <f t="shared" si="253"/>
        <v>1673885.7588708531</v>
      </c>
      <c r="AJ320">
        <v>315</v>
      </c>
      <c r="AK320" s="160">
        <v>54424</v>
      </c>
      <c r="AL320" s="7">
        <f t="shared" si="287"/>
        <v>205903.14460769112</v>
      </c>
      <c r="AM320" s="7">
        <f t="shared" si="288"/>
        <v>5188.2574823386012</v>
      </c>
      <c r="AN320" s="7">
        <f t="shared" si="289"/>
        <v>3858.4663400805957</v>
      </c>
      <c r="AO320" s="65">
        <f t="shared" si="265"/>
        <v>0.22487075740968376</v>
      </c>
      <c r="AP320" s="7">
        <f t="shared" si="266"/>
        <v>1329.7911422580053</v>
      </c>
      <c r="AQ320" s="65">
        <f t="shared" si="267"/>
        <v>7.7500000000000013E-2</v>
      </c>
      <c r="AR320" s="7">
        <f t="shared" si="290"/>
        <v>522155.32173238997</v>
      </c>
      <c r="AS320" s="7">
        <f t="shared" si="291"/>
        <v>1112145.7852042695</v>
      </c>
      <c r="AT320" s="7">
        <f t="shared" si="268"/>
        <v>202044.67826761052</v>
      </c>
      <c r="AU320" s="7">
        <f t="shared" si="254"/>
        <v>1634301.1069366594</v>
      </c>
      <c r="AW320">
        <v>315</v>
      </c>
      <c r="AX320" s="160">
        <v>54424</v>
      </c>
      <c r="AY320" s="7">
        <f t="shared" si="292"/>
        <v>201893.80366773283</v>
      </c>
      <c r="AZ320" s="7">
        <f t="shared" si="293"/>
        <v>5063.7114709392154</v>
      </c>
      <c r="BA320" s="7">
        <f t="shared" si="294"/>
        <v>3801.875198015885</v>
      </c>
      <c r="BB320" s="65">
        <f t="shared" si="269"/>
        <v>0.22597277156298443</v>
      </c>
      <c r="BC320" s="7">
        <f t="shared" si="270"/>
        <v>1261.8362729233302</v>
      </c>
      <c r="BD320" s="65">
        <f t="shared" si="271"/>
        <v>7.4999999999999997E-2</v>
      </c>
      <c r="BE320" s="7">
        <f t="shared" si="295"/>
        <v>526108.07153028343</v>
      </c>
      <c r="BF320" s="7">
        <f t="shared" si="296"/>
        <v>1068961.0418155692</v>
      </c>
      <c r="BG320" s="7">
        <f t="shared" si="272"/>
        <v>198091.92846971695</v>
      </c>
      <c r="BH320" s="7">
        <f t="shared" si="255"/>
        <v>1595069.1133458526</v>
      </c>
      <c r="BJ320">
        <v>315</v>
      </c>
      <c r="BK320" s="160">
        <v>54424</v>
      </c>
      <c r="BL320" s="7">
        <f t="shared" si="297"/>
        <v>197890.72444317449</v>
      </c>
      <c r="BM320" s="7">
        <f t="shared" si="298"/>
        <v>4940.32062016694</v>
      </c>
      <c r="BN320" s="7">
        <f t="shared" si="299"/>
        <v>3744.730826656094</v>
      </c>
      <c r="BO320" s="65">
        <f t="shared" si="273"/>
        <v>0.22707870743470338</v>
      </c>
      <c r="BP320" s="7">
        <f t="shared" si="274"/>
        <v>1195.5897935108458</v>
      </c>
      <c r="BQ320" s="65">
        <f t="shared" si="275"/>
        <v>7.2499999999999981E-2</v>
      </c>
      <c r="BR320" s="7">
        <f t="shared" si="300"/>
        <v>530054.00638348167</v>
      </c>
      <c r="BS320" s="7">
        <f t="shared" si="301"/>
        <v>1026146.9889691033</v>
      </c>
      <c r="BT320" s="7">
        <f t="shared" si="276"/>
        <v>194145.99361651839</v>
      </c>
      <c r="BU320" s="7">
        <f t="shared" si="256"/>
        <v>1556200.9953525849</v>
      </c>
      <c r="BW320">
        <v>315</v>
      </c>
      <c r="BX320" s="160">
        <v>54424</v>
      </c>
      <c r="BY320" s="7">
        <f t="shared" si="302"/>
        <v>193895.5888272009</v>
      </c>
      <c r="BZ320" s="7">
        <f t="shared" si="303"/>
        <v>4818.1206700876401</v>
      </c>
      <c r="CA320" s="7">
        <f t="shared" si="304"/>
        <v>3687.0630685956348</v>
      </c>
      <c r="CB320" s="65">
        <f t="shared" si="277"/>
        <v>0.22818856834632992</v>
      </c>
      <c r="CC320" s="7">
        <f t="shared" si="278"/>
        <v>1131.0576014920052</v>
      </c>
      <c r="CD320" s="65">
        <f t="shared" si="305"/>
        <v>6.9999999999999993E-2</v>
      </c>
      <c r="CE320" s="7">
        <f t="shared" si="306"/>
        <v>533991.47424139536</v>
      </c>
      <c r="CF320" s="7">
        <f t="shared" si="307"/>
        <v>983716.53683621075</v>
      </c>
      <c r="CG320" s="7">
        <f t="shared" si="279"/>
        <v>190208.52575860528</v>
      </c>
      <c r="CH320" s="7">
        <f t="shared" si="257"/>
        <v>1517708.0110776061</v>
      </c>
    </row>
    <row r="321" spans="10:86" x14ac:dyDescent="0.3">
      <c r="J321">
        <v>316</v>
      </c>
      <c r="K321" s="160">
        <v>54455</v>
      </c>
      <c r="L321" s="7">
        <f t="shared" si="280"/>
        <v>209964.18910041987</v>
      </c>
      <c r="M321" s="7">
        <f t="shared" si="258"/>
        <v>5440.6727465368012</v>
      </c>
      <c r="N321" s="7">
        <f t="shared" si="248"/>
        <v>3997.1689464714145</v>
      </c>
      <c r="O321" s="65">
        <f t="shared" si="259"/>
        <v>0.22844861099011599</v>
      </c>
      <c r="P321" s="7">
        <f t="shared" si="249"/>
        <v>1443.5038000653867</v>
      </c>
      <c r="Q321" s="65">
        <f t="shared" si="250"/>
        <v>8.2500000000000018E-2</v>
      </c>
      <c r="R321" s="7">
        <f t="shared" si="260"/>
        <v>518232.97984605143</v>
      </c>
      <c r="S321" s="7">
        <f t="shared" si="281"/>
        <v>1201019.6080595774</v>
      </c>
      <c r="T321" s="7">
        <f t="shared" si="251"/>
        <v>205967.02015394846</v>
      </c>
      <c r="U321" s="7">
        <f t="shared" si="252"/>
        <v>1719252.5879056288</v>
      </c>
      <c r="W321">
        <v>316</v>
      </c>
      <c r="X321" s="160">
        <v>54455</v>
      </c>
      <c r="Y321" s="7">
        <f t="shared" si="282"/>
        <v>206002.62544591009</v>
      </c>
      <c r="Z321" s="7">
        <f t="shared" si="283"/>
        <v>5313.9230440344518</v>
      </c>
      <c r="AA321" s="7">
        <f t="shared" si="284"/>
        <v>3940.5722077283845</v>
      </c>
      <c r="AB321" s="65">
        <f t="shared" si="261"/>
        <v>0.22954497007202795</v>
      </c>
      <c r="AC321" s="7">
        <f t="shared" si="262"/>
        <v>1373.3508363060673</v>
      </c>
      <c r="AD321" s="65">
        <f t="shared" si="263"/>
        <v>0.08</v>
      </c>
      <c r="AE321" s="7">
        <f t="shared" si="285"/>
        <v>522137.94676181785</v>
      </c>
      <c r="AF321" s="7">
        <f t="shared" si="286"/>
        <v>1157061.7351530697</v>
      </c>
      <c r="AG321" s="7">
        <f t="shared" si="264"/>
        <v>202062.05323818172</v>
      </c>
      <c r="AH321" s="7">
        <f t="shared" si="253"/>
        <v>1679199.6819148876</v>
      </c>
      <c r="AJ321">
        <v>316</v>
      </c>
      <c r="AK321" s="160">
        <v>54455</v>
      </c>
      <c r="AL321" s="7">
        <f t="shared" si="287"/>
        <v>202044.67826761052</v>
      </c>
      <c r="AM321" s="7">
        <f t="shared" si="288"/>
        <v>5188.2574823386012</v>
      </c>
      <c r="AN321" s="7">
        <f t="shared" si="289"/>
        <v>3883.3856018602833</v>
      </c>
      <c r="AO321" s="65">
        <f t="shared" si="265"/>
        <v>0.23064516037685651</v>
      </c>
      <c r="AP321" s="7">
        <f t="shared" si="266"/>
        <v>1304.871880478318</v>
      </c>
      <c r="AQ321" s="65">
        <f t="shared" si="267"/>
        <v>7.7499999999999999E-2</v>
      </c>
      <c r="AR321" s="7">
        <f t="shared" si="290"/>
        <v>526038.70733425021</v>
      </c>
      <c r="AS321" s="7">
        <f t="shared" si="291"/>
        <v>1113450.6570847477</v>
      </c>
      <c r="AT321" s="7">
        <f t="shared" si="268"/>
        <v>198161.29266575022</v>
      </c>
      <c r="AU321" s="7">
        <f t="shared" si="254"/>
        <v>1639489.3644189979</v>
      </c>
      <c r="AW321">
        <v>316</v>
      </c>
      <c r="AX321" s="160">
        <v>54455</v>
      </c>
      <c r="AY321" s="7">
        <f t="shared" si="292"/>
        <v>198091.92846971695</v>
      </c>
      <c r="AZ321" s="7">
        <f t="shared" si="293"/>
        <v>5063.7114709392154</v>
      </c>
      <c r="BA321" s="7">
        <f t="shared" si="294"/>
        <v>3825.6369180034844</v>
      </c>
      <c r="BB321" s="65">
        <f t="shared" si="269"/>
        <v>0.23174918519236834</v>
      </c>
      <c r="BC321" s="7">
        <f t="shared" si="270"/>
        <v>1238.0745529357309</v>
      </c>
      <c r="BD321" s="65">
        <f t="shared" si="271"/>
        <v>7.5000000000000011E-2</v>
      </c>
      <c r="BE321" s="7">
        <f t="shared" si="295"/>
        <v>529933.70844828687</v>
      </c>
      <c r="BF321" s="7">
        <f t="shared" si="296"/>
        <v>1070199.1163685049</v>
      </c>
      <c r="BG321" s="7">
        <f t="shared" si="272"/>
        <v>194266.29155171345</v>
      </c>
      <c r="BH321" s="7">
        <f t="shared" si="255"/>
        <v>1600132.8248167918</v>
      </c>
      <c r="BJ321">
        <v>316</v>
      </c>
      <c r="BK321" s="160">
        <v>54455</v>
      </c>
      <c r="BL321" s="7">
        <f t="shared" si="297"/>
        <v>194145.99361651839</v>
      </c>
      <c r="BM321" s="7">
        <f t="shared" si="298"/>
        <v>4940.32062016694</v>
      </c>
      <c r="BN321" s="7">
        <f t="shared" si="299"/>
        <v>3767.3552420671413</v>
      </c>
      <c r="BO321" s="65">
        <f t="shared" si="273"/>
        <v>0.23285704774367938</v>
      </c>
      <c r="BP321" s="7">
        <f t="shared" si="274"/>
        <v>1172.9653780997985</v>
      </c>
      <c r="BQ321" s="65">
        <f t="shared" si="275"/>
        <v>7.2499999999999995E-2</v>
      </c>
      <c r="BR321" s="7">
        <f t="shared" si="300"/>
        <v>533821.3616255488</v>
      </c>
      <c r="BS321" s="7">
        <f t="shared" si="301"/>
        <v>1027319.9543472031</v>
      </c>
      <c r="BT321" s="7">
        <f t="shared" si="276"/>
        <v>190378.63837445126</v>
      </c>
      <c r="BU321" s="7">
        <f t="shared" si="256"/>
        <v>1561141.3159727519</v>
      </c>
      <c r="BW321">
        <v>316</v>
      </c>
      <c r="BX321" s="160">
        <v>54455</v>
      </c>
      <c r="BY321" s="7">
        <f t="shared" si="302"/>
        <v>190208.52575860528</v>
      </c>
      <c r="BZ321" s="7">
        <f t="shared" si="303"/>
        <v>4818.1206700876401</v>
      </c>
      <c r="CA321" s="7">
        <f t="shared" si="304"/>
        <v>3708.5709364957756</v>
      </c>
      <c r="CB321" s="65">
        <f t="shared" si="277"/>
        <v>0.23396875119272065</v>
      </c>
      <c r="CC321" s="7">
        <f t="shared" si="278"/>
        <v>1109.5497335918642</v>
      </c>
      <c r="CD321" s="65">
        <f t="shared" si="305"/>
        <v>7.0000000000000007E-2</v>
      </c>
      <c r="CE321" s="7">
        <f t="shared" si="306"/>
        <v>537700.04517789115</v>
      </c>
      <c r="CF321" s="7">
        <f t="shared" si="307"/>
        <v>984826.0865698026</v>
      </c>
      <c r="CG321" s="7">
        <f t="shared" si="279"/>
        <v>186499.95482210949</v>
      </c>
      <c r="CH321" s="7">
        <f t="shared" si="257"/>
        <v>1522526.1317476938</v>
      </c>
    </row>
    <row r="322" spans="10:86" x14ac:dyDescent="0.3">
      <c r="J322">
        <v>317</v>
      </c>
      <c r="K322" s="160">
        <v>54483</v>
      </c>
      <c r="L322" s="7">
        <f t="shared" si="280"/>
        <v>205967.02015394846</v>
      </c>
      <c r="M322" s="7">
        <f t="shared" si="258"/>
        <v>5440.6727465368012</v>
      </c>
      <c r="N322" s="7">
        <f t="shared" si="248"/>
        <v>4024.6494829784056</v>
      </c>
      <c r="O322" s="65">
        <f t="shared" si="259"/>
        <v>0.23448314084285216</v>
      </c>
      <c r="P322" s="7">
        <f t="shared" si="249"/>
        <v>1416.0232635583957</v>
      </c>
      <c r="Q322" s="65">
        <f t="shared" si="250"/>
        <v>8.2500000000000004E-2</v>
      </c>
      <c r="R322" s="7">
        <f t="shared" si="260"/>
        <v>522257.62932902982</v>
      </c>
      <c r="S322" s="7">
        <f t="shared" si="281"/>
        <v>1202435.6313231357</v>
      </c>
      <c r="T322" s="7">
        <f t="shared" si="251"/>
        <v>201942.37067097006</v>
      </c>
      <c r="U322" s="7">
        <f t="shared" si="252"/>
        <v>1724693.2606521654</v>
      </c>
      <c r="W322">
        <v>317</v>
      </c>
      <c r="X322" s="160">
        <v>54483</v>
      </c>
      <c r="Y322" s="7">
        <f t="shared" si="282"/>
        <v>202062.05323818172</v>
      </c>
      <c r="Z322" s="7">
        <f t="shared" si="283"/>
        <v>5313.9230440344518</v>
      </c>
      <c r="AA322" s="7">
        <f t="shared" si="284"/>
        <v>3966.8426891132403</v>
      </c>
      <c r="AB322" s="65">
        <f t="shared" si="261"/>
        <v>0.2355816518069706</v>
      </c>
      <c r="AC322" s="7">
        <f t="shared" si="262"/>
        <v>1347.0803549212114</v>
      </c>
      <c r="AD322" s="65">
        <f t="shared" si="263"/>
        <v>7.9999999999999988E-2</v>
      </c>
      <c r="AE322" s="7">
        <f t="shared" si="285"/>
        <v>526104.78945093113</v>
      </c>
      <c r="AF322" s="7">
        <f t="shared" si="286"/>
        <v>1158408.815507991</v>
      </c>
      <c r="AG322" s="7">
        <f t="shared" si="264"/>
        <v>198095.21054906846</v>
      </c>
      <c r="AH322" s="7">
        <f t="shared" si="253"/>
        <v>1684513.6049589221</v>
      </c>
      <c r="AJ322">
        <v>317</v>
      </c>
      <c r="AK322" s="160">
        <v>54483</v>
      </c>
      <c r="AL322" s="7">
        <f t="shared" si="287"/>
        <v>198161.29266575022</v>
      </c>
      <c r="AM322" s="7">
        <f t="shared" si="288"/>
        <v>5188.2574823386012</v>
      </c>
      <c r="AN322" s="7">
        <f t="shared" si="289"/>
        <v>3908.4658005389647</v>
      </c>
      <c r="AO322" s="65">
        <f t="shared" si="265"/>
        <v>0.23668391024062968</v>
      </c>
      <c r="AP322" s="7">
        <f t="shared" si="266"/>
        <v>1279.7916817996368</v>
      </c>
      <c r="AQ322" s="65">
        <f t="shared" si="267"/>
        <v>7.7499999999999986E-2</v>
      </c>
      <c r="AR322" s="7">
        <f t="shared" si="290"/>
        <v>529947.17313478922</v>
      </c>
      <c r="AS322" s="7">
        <f t="shared" si="291"/>
        <v>1114730.4487665473</v>
      </c>
      <c r="AT322" s="7">
        <f t="shared" si="268"/>
        <v>194252.82686521125</v>
      </c>
      <c r="AU322" s="7">
        <f t="shared" si="254"/>
        <v>1644677.6219013366</v>
      </c>
      <c r="AW322">
        <v>317</v>
      </c>
      <c r="AX322" s="160">
        <v>54483</v>
      </c>
      <c r="AY322" s="7">
        <f t="shared" si="292"/>
        <v>194266.29155171345</v>
      </c>
      <c r="AZ322" s="7">
        <f t="shared" si="293"/>
        <v>5063.7114709392154</v>
      </c>
      <c r="BA322" s="7">
        <f t="shared" si="294"/>
        <v>3849.5471487410064</v>
      </c>
      <c r="BB322" s="65">
        <f t="shared" si="269"/>
        <v>0.23778991926962861</v>
      </c>
      <c r="BC322" s="7">
        <f t="shared" si="270"/>
        <v>1214.164322198209</v>
      </c>
      <c r="BD322" s="65">
        <f t="shared" si="271"/>
        <v>7.4999999999999997E-2</v>
      </c>
      <c r="BE322" s="7">
        <f t="shared" si="295"/>
        <v>533783.25559702783</v>
      </c>
      <c r="BF322" s="7">
        <f t="shared" si="296"/>
        <v>1071413.2806907031</v>
      </c>
      <c r="BG322" s="7">
        <f t="shared" si="272"/>
        <v>190416.74440297246</v>
      </c>
      <c r="BH322" s="7">
        <f t="shared" si="255"/>
        <v>1605196.536287731</v>
      </c>
      <c r="BJ322">
        <v>317</v>
      </c>
      <c r="BK322" s="160">
        <v>54483</v>
      </c>
      <c r="BL322" s="7">
        <f t="shared" si="297"/>
        <v>190378.63837445126</v>
      </c>
      <c r="BM322" s="7">
        <f t="shared" si="298"/>
        <v>4940.32062016694</v>
      </c>
      <c r="BN322" s="7">
        <f t="shared" si="299"/>
        <v>3790.1163466546304</v>
      </c>
      <c r="BO322" s="65">
        <f t="shared" si="273"/>
        <v>0.23889968196116249</v>
      </c>
      <c r="BP322" s="7">
        <f t="shared" si="274"/>
        <v>1150.2042735123096</v>
      </c>
      <c r="BQ322" s="65">
        <f t="shared" si="275"/>
        <v>7.2499999999999981E-2</v>
      </c>
      <c r="BR322" s="7">
        <f t="shared" si="300"/>
        <v>537611.4779722034</v>
      </c>
      <c r="BS322" s="7">
        <f t="shared" si="301"/>
        <v>1028470.1586207155</v>
      </c>
      <c r="BT322" s="7">
        <f t="shared" si="276"/>
        <v>186588.52202779663</v>
      </c>
      <c r="BU322" s="7">
        <f t="shared" si="256"/>
        <v>1566081.636592919</v>
      </c>
      <c r="BW322">
        <v>317</v>
      </c>
      <c r="BX322" s="160">
        <v>54483</v>
      </c>
      <c r="BY322" s="7">
        <f t="shared" si="302"/>
        <v>186499.95482210949</v>
      </c>
      <c r="BZ322" s="7">
        <f t="shared" si="303"/>
        <v>4818.1206700876401</v>
      </c>
      <c r="CA322" s="7">
        <f t="shared" si="304"/>
        <v>3730.2042669586681</v>
      </c>
      <c r="CB322" s="65">
        <f t="shared" si="277"/>
        <v>0.24001320132329301</v>
      </c>
      <c r="CC322" s="7">
        <f t="shared" si="278"/>
        <v>1087.916403128972</v>
      </c>
      <c r="CD322" s="65">
        <f t="shared" si="305"/>
        <v>6.9999999999999993E-2</v>
      </c>
      <c r="CE322" s="7">
        <f t="shared" si="306"/>
        <v>541430.24944484979</v>
      </c>
      <c r="CF322" s="7">
        <f t="shared" si="307"/>
        <v>985914.0029729316</v>
      </c>
      <c r="CG322" s="7">
        <f t="shared" si="279"/>
        <v>182769.75055515082</v>
      </c>
      <c r="CH322" s="7">
        <f t="shared" si="257"/>
        <v>1527344.2524177814</v>
      </c>
    </row>
    <row r="323" spans="10:86" x14ac:dyDescent="0.3">
      <c r="J323">
        <v>318</v>
      </c>
      <c r="K323" s="160">
        <v>54514</v>
      </c>
      <c r="L323" s="7">
        <f t="shared" si="280"/>
        <v>201942.37067097006</v>
      </c>
      <c r="M323" s="7">
        <f t="shared" si="258"/>
        <v>5440.6727465368012</v>
      </c>
      <c r="N323" s="7">
        <f t="shared" si="248"/>
        <v>4052.3189481738818</v>
      </c>
      <c r="O323" s="65">
        <f t="shared" si="259"/>
        <v>0.2408005175759631</v>
      </c>
      <c r="P323" s="7">
        <f t="shared" si="249"/>
        <v>1388.3537983629192</v>
      </c>
      <c r="Q323" s="65">
        <f t="shared" si="250"/>
        <v>8.2500000000000004E-2</v>
      </c>
      <c r="R323" s="7">
        <f t="shared" si="260"/>
        <v>526309.94827720372</v>
      </c>
      <c r="S323" s="7">
        <f t="shared" si="281"/>
        <v>1203823.9851214986</v>
      </c>
      <c r="T323" s="7">
        <f t="shared" si="251"/>
        <v>197890.05172279617</v>
      </c>
      <c r="U323" s="7">
        <f t="shared" si="252"/>
        <v>1730133.9333987022</v>
      </c>
      <c r="W323">
        <v>318</v>
      </c>
      <c r="X323" s="160">
        <v>54514</v>
      </c>
      <c r="Y323" s="7">
        <f t="shared" si="282"/>
        <v>198095.21054906846</v>
      </c>
      <c r="Z323" s="7">
        <f t="shared" si="283"/>
        <v>5313.9230440344518</v>
      </c>
      <c r="AA323" s="7">
        <f t="shared" si="284"/>
        <v>3993.2883070406619</v>
      </c>
      <c r="AB323" s="65">
        <f t="shared" si="261"/>
        <v>0.24190115223718761</v>
      </c>
      <c r="AC323" s="7">
        <f t="shared" si="262"/>
        <v>1320.6347369937898</v>
      </c>
      <c r="AD323" s="65">
        <f t="shared" si="263"/>
        <v>0.08</v>
      </c>
      <c r="AE323" s="7">
        <f t="shared" si="285"/>
        <v>530098.07775797183</v>
      </c>
      <c r="AF323" s="7">
        <f t="shared" si="286"/>
        <v>1159729.4502449848</v>
      </c>
      <c r="AG323" s="7">
        <f t="shared" si="264"/>
        <v>194101.92224202779</v>
      </c>
      <c r="AH323" s="7">
        <f t="shared" si="253"/>
        <v>1689827.5280029566</v>
      </c>
      <c r="AJ323">
        <v>318</v>
      </c>
      <c r="AK323" s="160">
        <v>54514</v>
      </c>
      <c r="AL323" s="7">
        <f t="shared" si="287"/>
        <v>194252.82686521125</v>
      </c>
      <c r="AM323" s="7">
        <f t="shared" si="288"/>
        <v>5188.2574823386012</v>
      </c>
      <c r="AN323" s="7">
        <f t="shared" si="289"/>
        <v>3933.7079755007785</v>
      </c>
      <c r="AO323" s="65">
        <f t="shared" si="265"/>
        <v>0.24300545051405475</v>
      </c>
      <c r="AP323" s="7">
        <f t="shared" si="266"/>
        <v>1254.5495068378227</v>
      </c>
      <c r="AQ323" s="65">
        <f t="shared" si="267"/>
        <v>7.7500000000000013E-2</v>
      </c>
      <c r="AR323" s="7">
        <f t="shared" si="290"/>
        <v>533880.88111028995</v>
      </c>
      <c r="AS323" s="7">
        <f t="shared" si="291"/>
        <v>1115984.998273385</v>
      </c>
      <c r="AT323" s="7">
        <f t="shared" si="268"/>
        <v>190319.11888971046</v>
      </c>
      <c r="AU323" s="7">
        <f t="shared" si="254"/>
        <v>1649865.8793836748</v>
      </c>
      <c r="AW323">
        <v>318</v>
      </c>
      <c r="AX323" s="160">
        <v>54514</v>
      </c>
      <c r="AY323" s="7">
        <f t="shared" si="292"/>
        <v>190416.74440297246</v>
      </c>
      <c r="AZ323" s="7">
        <f t="shared" si="293"/>
        <v>5063.7114709392154</v>
      </c>
      <c r="BA323" s="7">
        <f t="shared" si="294"/>
        <v>3873.6068184206379</v>
      </c>
      <c r="BB323" s="65">
        <f t="shared" si="269"/>
        <v>0.24411341537631098</v>
      </c>
      <c r="BC323" s="7">
        <f t="shared" si="270"/>
        <v>1190.1046525185777</v>
      </c>
      <c r="BD323" s="65">
        <f t="shared" si="271"/>
        <v>7.4999999999999997E-2</v>
      </c>
      <c r="BE323" s="7">
        <f t="shared" si="295"/>
        <v>537656.86241544853</v>
      </c>
      <c r="BF323" s="7">
        <f t="shared" si="296"/>
        <v>1072603.3853432217</v>
      </c>
      <c r="BG323" s="7">
        <f t="shared" si="272"/>
        <v>186543.13758455182</v>
      </c>
      <c r="BH323" s="7">
        <f t="shared" si="255"/>
        <v>1610260.2477586702</v>
      </c>
      <c r="BJ323">
        <v>318</v>
      </c>
      <c r="BK323" s="160">
        <v>54514</v>
      </c>
      <c r="BL323" s="7">
        <f t="shared" si="297"/>
        <v>186588.52202779663</v>
      </c>
      <c r="BM323" s="7">
        <f t="shared" si="298"/>
        <v>4940.32062016694</v>
      </c>
      <c r="BN323" s="7">
        <f t="shared" si="299"/>
        <v>3813.0149662490021</v>
      </c>
      <c r="BO323" s="65">
        <f t="shared" si="273"/>
        <v>0.24522504973897374</v>
      </c>
      <c r="BP323" s="7">
        <f t="shared" si="274"/>
        <v>1127.3056539179379</v>
      </c>
      <c r="BQ323" s="65">
        <f t="shared" si="275"/>
        <v>7.2499999999999995E-2</v>
      </c>
      <c r="BR323" s="7">
        <f t="shared" si="300"/>
        <v>541424.4929384524</v>
      </c>
      <c r="BS323" s="7">
        <f t="shared" si="301"/>
        <v>1029597.4642746334</v>
      </c>
      <c r="BT323" s="7">
        <f t="shared" si="276"/>
        <v>182775.50706154763</v>
      </c>
      <c r="BU323" s="7">
        <f t="shared" si="256"/>
        <v>1571021.9572130858</v>
      </c>
      <c r="BW323">
        <v>318</v>
      </c>
      <c r="BX323" s="160">
        <v>54514</v>
      </c>
      <c r="BY323" s="7">
        <f t="shared" si="302"/>
        <v>182769.75055515082</v>
      </c>
      <c r="BZ323" s="7">
        <f t="shared" si="303"/>
        <v>4818.1206700876401</v>
      </c>
      <c r="CA323" s="7">
        <f t="shared" si="304"/>
        <v>3751.9637918492599</v>
      </c>
      <c r="CB323" s="65">
        <f t="shared" si="277"/>
        <v>0.24634035646180544</v>
      </c>
      <c r="CC323" s="7">
        <f t="shared" si="278"/>
        <v>1066.1568782383799</v>
      </c>
      <c r="CD323" s="65">
        <f t="shared" si="305"/>
        <v>7.0000000000000007E-2</v>
      </c>
      <c r="CE323" s="7">
        <f t="shared" si="306"/>
        <v>545182.213236699</v>
      </c>
      <c r="CF323" s="7">
        <f t="shared" si="307"/>
        <v>986980.15985117003</v>
      </c>
      <c r="CG323" s="7">
        <f t="shared" si="279"/>
        <v>179017.78676330156</v>
      </c>
      <c r="CH323" s="7">
        <f t="shared" si="257"/>
        <v>1532162.373087869</v>
      </c>
    </row>
    <row r="324" spans="10:86" x14ac:dyDescent="0.3">
      <c r="J324">
        <v>319</v>
      </c>
      <c r="K324" s="160">
        <v>54544</v>
      </c>
      <c r="L324" s="7">
        <f t="shared" si="280"/>
        <v>197890.05172279617</v>
      </c>
      <c r="M324" s="7">
        <f t="shared" si="258"/>
        <v>5440.6727465368012</v>
      </c>
      <c r="N324" s="7">
        <f t="shared" si="248"/>
        <v>4080.1786409425777</v>
      </c>
      <c r="O324" s="65">
        <f t="shared" si="259"/>
        <v>0.24742094544447829</v>
      </c>
      <c r="P324" s="7">
        <f t="shared" si="249"/>
        <v>1360.4941055942236</v>
      </c>
      <c r="Q324" s="65">
        <f t="shared" si="250"/>
        <v>8.2500000000000004E-2</v>
      </c>
      <c r="R324" s="7">
        <f t="shared" si="260"/>
        <v>530390.12691814627</v>
      </c>
      <c r="S324" s="7">
        <f t="shared" si="281"/>
        <v>1205184.4792270928</v>
      </c>
      <c r="T324" s="7">
        <f t="shared" si="251"/>
        <v>193809.87308185358</v>
      </c>
      <c r="U324" s="7">
        <f t="shared" si="252"/>
        <v>1735574.606145239</v>
      </c>
      <c r="W324">
        <v>319</v>
      </c>
      <c r="X324" s="160">
        <v>54544</v>
      </c>
      <c r="Y324" s="7">
        <f t="shared" si="282"/>
        <v>194101.92224202779</v>
      </c>
      <c r="Z324" s="7">
        <f t="shared" si="283"/>
        <v>5313.9230440344518</v>
      </c>
      <c r="AA324" s="7">
        <f t="shared" si="284"/>
        <v>4019.9102290875999</v>
      </c>
      <c r="AB324" s="65">
        <f t="shared" si="261"/>
        <v>0.24852367350026322</v>
      </c>
      <c r="AC324" s="7">
        <f t="shared" si="262"/>
        <v>1294.0128149468521</v>
      </c>
      <c r="AD324" s="65">
        <f t="shared" si="263"/>
        <v>0.08</v>
      </c>
      <c r="AE324" s="7">
        <f t="shared" si="285"/>
        <v>534117.9879870594</v>
      </c>
      <c r="AF324" s="7">
        <f t="shared" si="286"/>
        <v>1161023.4630599318</v>
      </c>
      <c r="AG324" s="7">
        <f t="shared" si="264"/>
        <v>190082.01201294019</v>
      </c>
      <c r="AH324" s="7">
        <f t="shared" si="253"/>
        <v>1695141.4510469912</v>
      </c>
      <c r="AJ324">
        <v>319</v>
      </c>
      <c r="AK324" s="160">
        <v>54544</v>
      </c>
      <c r="AL324" s="7">
        <f t="shared" si="287"/>
        <v>190319.11888971046</v>
      </c>
      <c r="AM324" s="7">
        <f t="shared" si="288"/>
        <v>5188.2574823386012</v>
      </c>
      <c r="AN324" s="7">
        <f t="shared" si="289"/>
        <v>3959.1131728425544</v>
      </c>
      <c r="AO324" s="65">
        <f t="shared" si="265"/>
        <v>0.24962998121929214</v>
      </c>
      <c r="AP324" s="7">
        <f t="shared" si="266"/>
        <v>1229.1443094960466</v>
      </c>
      <c r="AQ324" s="65">
        <f t="shared" si="267"/>
        <v>7.7499999999999986E-2</v>
      </c>
      <c r="AR324" s="7">
        <f t="shared" si="290"/>
        <v>537839.99428313249</v>
      </c>
      <c r="AS324" s="7">
        <f t="shared" si="291"/>
        <v>1117214.142582881</v>
      </c>
      <c r="AT324" s="7">
        <f t="shared" si="268"/>
        <v>186360.00571686789</v>
      </c>
      <c r="AU324" s="7">
        <f t="shared" si="254"/>
        <v>1655054.1368660135</v>
      </c>
      <c r="AW324">
        <v>319</v>
      </c>
      <c r="AX324" s="160">
        <v>54544</v>
      </c>
      <c r="AY324" s="7">
        <f t="shared" si="292"/>
        <v>186543.13758455182</v>
      </c>
      <c r="AZ324" s="7">
        <f t="shared" si="293"/>
        <v>5063.7114709392154</v>
      </c>
      <c r="BA324" s="7">
        <f t="shared" si="294"/>
        <v>3897.8168610357666</v>
      </c>
      <c r="BB324" s="65">
        <f t="shared" si="269"/>
        <v>0.25073987142104698</v>
      </c>
      <c r="BC324" s="7">
        <f t="shared" si="270"/>
        <v>1165.8946099034488</v>
      </c>
      <c r="BD324" s="65">
        <f t="shared" si="271"/>
        <v>7.4999999999999997E-2</v>
      </c>
      <c r="BE324" s="7">
        <f t="shared" si="295"/>
        <v>541554.6792764843</v>
      </c>
      <c r="BF324" s="7">
        <f t="shared" si="296"/>
        <v>1073769.2799531252</v>
      </c>
      <c r="BG324" s="7">
        <f t="shared" si="272"/>
        <v>182645.32072351605</v>
      </c>
      <c r="BH324" s="7">
        <f t="shared" si="255"/>
        <v>1615323.9592296095</v>
      </c>
      <c r="BJ324">
        <v>319</v>
      </c>
      <c r="BK324" s="160">
        <v>54544</v>
      </c>
      <c r="BL324" s="7">
        <f t="shared" si="297"/>
        <v>182775.50706154763</v>
      </c>
      <c r="BM324" s="7">
        <f t="shared" si="298"/>
        <v>4940.32062016694</v>
      </c>
      <c r="BN324" s="7">
        <f t="shared" si="299"/>
        <v>3836.0519316700897</v>
      </c>
      <c r="BO324" s="65">
        <f t="shared" si="273"/>
        <v>0.25185334687398842</v>
      </c>
      <c r="BP324" s="7">
        <f t="shared" si="274"/>
        <v>1104.2686884968502</v>
      </c>
      <c r="BQ324" s="65">
        <f t="shared" si="275"/>
        <v>7.2499999999999995E-2</v>
      </c>
      <c r="BR324" s="7">
        <f t="shared" si="300"/>
        <v>545260.54487012245</v>
      </c>
      <c r="BS324" s="7">
        <f t="shared" si="301"/>
        <v>1030701.7329631303</v>
      </c>
      <c r="BT324" s="7">
        <f t="shared" si="276"/>
        <v>178939.45512987755</v>
      </c>
      <c r="BU324" s="7">
        <f t="shared" si="256"/>
        <v>1575962.2778332527</v>
      </c>
      <c r="BW324">
        <v>319</v>
      </c>
      <c r="BX324" s="160">
        <v>54544</v>
      </c>
      <c r="BY324" s="7">
        <f t="shared" si="302"/>
        <v>179017.78676330156</v>
      </c>
      <c r="BZ324" s="7">
        <f t="shared" si="303"/>
        <v>4818.1206700876401</v>
      </c>
      <c r="CA324" s="7">
        <f t="shared" si="304"/>
        <v>3773.8502473017143</v>
      </c>
      <c r="CB324" s="65">
        <f t="shared" si="277"/>
        <v>0.25297041029502992</v>
      </c>
      <c r="CC324" s="7">
        <f t="shared" si="278"/>
        <v>1044.2704227859258</v>
      </c>
      <c r="CD324" s="65">
        <f t="shared" si="305"/>
        <v>7.0000000000000007E-2</v>
      </c>
      <c r="CE324" s="7">
        <f t="shared" si="306"/>
        <v>548956.06348400074</v>
      </c>
      <c r="CF324" s="7">
        <f t="shared" si="307"/>
        <v>988024.43027395592</v>
      </c>
      <c r="CG324" s="7">
        <f t="shared" si="279"/>
        <v>175243.93651599984</v>
      </c>
      <c r="CH324" s="7">
        <f t="shared" si="257"/>
        <v>1536980.4937579567</v>
      </c>
    </row>
    <row r="325" spans="10:86" x14ac:dyDescent="0.3">
      <c r="J325">
        <v>320</v>
      </c>
      <c r="K325" s="160">
        <v>54575</v>
      </c>
      <c r="L325" s="7">
        <f t="shared" si="280"/>
        <v>193809.87308185358</v>
      </c>
      <c r="M325" s="7">
        <f t="shared" si="258"/>
        <v>5440.6727465368012</v>
      </c>
      <c r="N325" s="7">
        <f t="shared" si="248"/>
        <v>4108.2298690990574</v>
      </c>
      <c r="O325" s="65">
        <f t="shared" si="259"/>
        <v>0.25436659982934862</v>
      </c>
      <c r="P325" s="7">
        <f t="shared" si="249"/>
        <v>1332.4428774377434</v>
      </c>
      <c r="Q325" s="65">
        <f t="shared" si="250"/>
        <v>8.2500000000000004E-2</v>
      </c>
      <c r="R325" s="7">
        <f t="shared" si="260"/>
        <v>534498.35678724537</v>
      </c>
      <c r="S325" s="7">
        <f t="shared" si="281"/>
        <v>1206516.9221045305</v>
      </c>
      <c r="T325" s="7">
        <f t="shared" si="251"/>
        <v>189701.64321275451</v>
      </c>
      <c r="U325" s="7">
        <f t="shared" si="252"/>
        <v>1741015.2788917758</v>
      </c>
      <c r="W325">
        <v>320</v>
      </c>
      <c r="X325" s="160">
        <v>54575</v>
      </c>
      <c r="Y325" s="7">
        <f t="shared" si="282"/>
        <v>190082.01201294019</v>
      </c>
      <c r="Z325" s="7">
        <f t="shared" si="283"/>
        <v>5313.9230440344518</v>
      </c>
      <c r="AA325" s="7">
        <f t="shared" si="284"/>
        <v>4046.7096306148505</v>
      </c>
      <c r="AB325" s="65">
        <f t="shared" si="261"/>
        <v>0.25547138865550501</v>
      </c>
      <c r="AC325" s="7">
        <f t="shared" si="262"/>
        <v>1267.2134134196015</v>
      </c>
      <c r="AD325" s="65">
        <f t="shared" si="263"/>
        <v>8.0000000000000016E-2</v>
      </c>
      <c r="AE325" s="7">
        <f t="shared" si="285"/>
        <v>538164.69761767425</v>
      </c>
      <c r="AF325" s="7">
        <f t="shared" si="286"/>
        <v>1162290.6764733514</v>
      </c>
      <c r="AG325" s="7">
        <f t="shared" si="264"/>
        <v>186035.30238232535</v>
      </c>
      <c r="AH325" s="7">
        <f t="shared" si="253"/>
        <v>1700455.3740910257</v>
      </c>
      <c r="AJ325">
        <v>320</v>
      </c>
      <c r="AK325" s="160">
        <v>54575</v>
      </c>
      <c r="AL325" s="7">
        <f t="shared" si="287"/>
        <v>186360.00571686789</v>
      </c>
      <c r="AM325" s="7">
        <f t="shared" si="288"/>
        <v>5188.2574823386012</v>
      </c>
      <c r="AN325" s="7">
        <f t="shared" si="289"/>
        <v>3984.6824454171629</v>
      </c>
      <c r="AO325" s="65">
        <f t="shared" si="265"/>
        <v>0.2565796730960177</v>
      </c>
      <c r="AP325" s="7">
        <f t="shared" si="266"/>
        <v>1203.5750369214384</v>
      </c>
      <c r="AQ325" s="65">
        <f t="shared" si="267"/>
        <v>7.7499999999999986E-2</v>
      </c>
      <c r="AR325" s="7">
        <f t="shared" si="290"/>
        <v>541824.67672854965</v>
      </c>
      <c r="AS325" s="7">
        <f t="shared" si="291"/>
        <v>1118417.7176198026</v>
      </c>
      <c r="AT325" s="7">
        <f t="shared" si="268"/>
        <v>182375.32327145073</v>
      </c>
      <c r="AU325" s="7">
        <f t="shared" si="254"/>
        <v>1660242.3943483522</v>
      </c>
      <c r="AW325">
        <v>320</v>
      </c>
      <c r="AX325" s="160">
        <v>54575</v>
      </c>
      <c r="AY325" s="7">
        <f t="shared" si="292"/>
        <v>182645.32072351605</v>
      </c>
      <c r="AZ325" s="7">
        <f t="shared" si="293"/>
        <v>5063.7114709392154</v>
      </c>
      <c r="BA325" s="7">
        <f t="shared" si="294"/>
        <v>3922.17821641724</v>
      </c>
      <c r="BB325" s="65">
        <f t="shared" si="269"/>
        <v>0.25769145582576641</v>
      </c>
      <c r="BC325" s="7">
        <f t="shared" si="270"/>
        <v>1141.5332545219753</v>
      </c>
      <c r="BD325" s="65">
        <f t="shared" si="271"/>
        <v>7.5000000000000011E-2</v>
      </c>
      <c r="BE325" s="7">
        <f t="shared" si="295"/>
        <v>545476.8574929015</v>
      </c>
      <c r="BF325" s="7">
        <f t="shared" si="296"/>
        <v>1074910.8132076471</v>
      </c>
      <c r="BG325" s="7">
        <f t="shared" si="272"/>
        <v>178723.14250709882</v>
      </c>
      <c r="BH325" s="7">
        <f t="shared" si="255"/>
        <v>1620387.6707005487</v>
      </c>
      <c r="BJ325">
        <v>320</v>
      </c>
      <c r="BK325" s="160">
        <v>54575</v>
      </c>
      <c r="BL325" s="7">
        <f t="shared" si="297"/>
        <v>178939.45512987755</v>
      </c>
      <c r="BM325" s="7">
        <f t="shared" si="298"/>
        <v>4940.32062016694</v>
      </c>
      <c r="BN325" s="7">
        <f t="shared" si="299"/>
        <v>3859.2280787572631</v>
      </c>
      <c r="BO325" s="65">
        <f t="shared" si="273"/>
        <v>0.2588067394721526</v>
      </c>
      <c r="BP325" s="7">
        <f t="shared" si="274"/>
        <v>1081.0925414096769</v>
      </c>
      <c r="BQ325" s="65">
        <f t="shared" si="275"/>
        <v>7.2499999999999995E-2</v>
      </c>
      <c r="BR325" s="7">
        <f t="shared" si="300"/>
        <v>549119.77294887975</v>
      </c>
      <c r="BS325" s="7">
        <f t="shared" si="301"/>
        <v>1031782.82550454</v>
      </c>
      <c r="BT325" s="7">
        <f t="shared" si="276"/>
        <v>175080.22705112028</v>
      </c>
      <c r="BU325" s="7">
        <f t="shared" si="256"/>
        <v>1580902.5984534197</v>
      </c>
      <c r="BW325">
        <v>320</v>
      </c>
      <c r="BX325" s="160">
        <v>54575</v>
      </c>
      <c r="BY325" s="7">
        <f t="shared" si="302"/>
        <v>175243.93651599984</v>
      </c>
      <c r="BZ325" s="7">
        <f t="shared" si="303"/>
        <v>4818.1206700876401</v>
      </c>
      <c r="CA325" s="7">
        <f t="shared" si="304"/>
        <v>3795.8643737443076</v>
      </c>
      <c r="CB325" s="65">
        <f t="shared" si="277"/>
        <v>0.25992552661457091</v>
      </c>
      <c r="CC325" s="7">
        <f t="shared" si="278"/>
        <v>1022.2562963433325</v>
      </c>
      <c r="CD325" s="65">
        <f t="shared" si="305"/>
        <v>7.0000000000000007E-2</v>
      </c>
      <c r="CE325" s="7">
        <f t="shared" si="306"/>
        <v>552751.92785774509</v>
      </c>
      <c r="CF325" s="7">
        <f t="shared" si="307"/>
        <v>989046.68657029921</v>
      </c>
      <c r="CG325" s="7">
        <f t="shared" si="279"/>
        <v>171448.07214225552</v>
      </c>
      <c r="CH325" s="7">
        <f t="shared" si="257"/>
        <v>1541798.6144280443</v>
      </c>
    </row>
    <row r="326" spans="10:86" x14ac:dyDescent="0.3">
      <c r="J326">
        <v>321</v>
      </c>
      <c r="K326" s="160">
        <v>54605</v>
      </c>
      <c r="L326" s="7">
        <f t="shared" si="280"/>
        <v>189701.64321275451</v>
      </c>
      <c r="M326" s="7">
        <f t="shared" si="258"/>
        <v>5440.6727465368012</v>
      </c>
      <c r="N326" s="7">
        <f t="shared" ref="N326:N365" si="308">M326-P326</f>
        <v>4136.4739494491141</v>
      </c>
      <c r="O326" s="65">
        <f t="shared" si="259"/>
        <v>0.26166187362815629</v>
      </c>
      <c r="P326" s="7">
        <f t="shared" ref="P326:P365" si="309">L326*($K$1/12)</f>
        <v>1304.1987970876874</v>
      </c>
      <c r="Q326" s="65">
        <f t="shared" ref="Q326:Q365" si="310">(P326/L326)*12</f>
        <v>8.2500000000000004E-2</v>
      </c>
      <c r="R326" s="7">
        <f t="shared" si="260"/>
        <v>538634.83073669451</v>
      </c>
      <c r="S326" s="7">
        <f t="shared" si="281"/>
        <v>1207821.1209016182</v>
      </c>
      <c r="T326" s="7">
        <f t="shared" ref="T326:T365" si="311">L326-N326</f>
        <v>185565.1692633054</v>
      </c>
      <c r="U326" s="7">
        <f t="shared" ref="U326:U365" si="312">R326+S326</f>
        <v>1746455.9516383125</v>
      </c>
      <c r="W326">
        <v>321</v>
      </c>
      <c r="X326" s="160">
        <v>54605</v>
      </c>
      <c r="Y326" s="7">
        <f t="shared" si="282"/>
        <v>186035.30238232535</v>
      </c>
      <c r="Z326" s="7">
        <f t="shared" si="283"/>
        <v>5313.9230440344518</v>
      </c>
      <c r="AA326" s="7">
        <f t="shared" si="284"/>
        <v>4073.6876948189492</v>
      </c>
      <c r="AB326" s="65">
        <f t="shared" si="261"/>
        <v>0.26276868804913306</v>
      </c>
      <c r="AC326" s="7">
        <f t="shared" si="262"/>
        <v>1240.2353492155023</v>
      </c>
      <c r="AD326" s="65">
        <f t="shared" si="263"/>
        <v>0.08</v>
      </c>
      <c r="AE326" s="7">
        <f t="shared" si="285"/>
        <v>542238.38531249319</v>
      </c>
      <c r="AF326" s="7">
        <f t="shared" si="286"/>
        <v>1163530.911822567</v>
      </c>
      <c r="AG326" s="7">
        <f t="shared" si="264"/>
        <v>181961.6146875064</v>
      </c>
      <c r="AH326" s="7">
        <f t="shared" ref="AH326:AH365" si="313">AE326+AF326</f>
        <v>1705769.2971350602</v>
      </c>
      <c r="AJ326">
        <v>321</v>
      </c>
      <c r="AK326" s="160">
        <v>54605</v>
      </c>
      <c r="AL326" s="7">
        <f t="shared" si="287"/>
        <v>182375.32327145073</v>
      </c>
      <c r="AM326" s="7">
        <f t="shared" si="288"/>
        <v>5188.2574823386012</v>
      </c>
      <c r="AN326" s="7">
        <f t="shared" si="289"/>
        <v>4010.4168528771488</v>
      </c>
      <c r="AO326" s="65">
        <f t="shared" si="265"/>
        <v>0.26387891394109092</v>
      </c>
      <c r="AP326" s="7">
        <f t="shared" si="266"/>
        <v>1177.8406294614526</v>
      </c>
      <c r="AQ326" s="65">
        <f t="shared" si="267"/>
        <v>7.7499999999999999E-2</v>
      </c>
      <c r="AR326" s="7">
        <f t="shared" si="290"/>
        <v>545835.09358142677</v>
      </c>
      <c r="AS326" s="7">
        <f t="shared" si="291"/>
        <v>1119595.558249264</v>
      </c>
      <c r="AT326" s="7">
        <f t="shared" si="268"/>
        <v>178364.90641857358</v>
      </c>
      <c r="AU326" s="7">
        <f t="shared" ref="AU326:AU365" si="314">AR326+AS326</f>
        <v>1665430.6518306909</v>
      </c>
      <c r="AW326">
        <v>321</v>
      </c>
      <c r="AX326" s="160">
        <v>54605</v>
      </c>
      <c r="AY326" s="7">
        <f t="shared" si="292"/>
        <v>178723.14250709882</v>
      </c>
      <c r="AZ326" s="7">
        <f t="shared" si="293"/>
        <v>5063.7114709392154</v>
      </c>
      <c r="BA326" s="7">
        <f t="shared" si="294"/>
        <v>3946.6918302698477</v>
      </c>
      <c r="BB326" s="65">
        <f t="shared" si="269"/>
        <v>0.26499255383984222</v>
      </c>
      <c r="BC326" s="7">
        <f t="shared" si="270"/>
        <v>1117.0196406693676</v>
      </c>
      <c r="BD326" s="65">
        <f t="shared" si="271"/>
        <v>7.5000000000000011E-2</v>
      </c>
      <c r="BE326" s="7">
        <f t="shared" si="295"/>
        <v>549423.54932317138</v>
      </c>
      <c r="BF326" s="7">
        <f t="shared" si="296"/>
        <v>1076027.8328483165</v>
      </c>
      <c r="BG326" s="7">
        <f t="shared" si="272"/>
        <v>174776.45067682897</v>
      </c>
      <c r="BH326" s="7">
        <f t="shared" ref="BH326:BH365" si="315">BE326+BF326</f>
        <v>1625451.3821714879</v>
      </c>
      <c r="BJ326">
        <v>321</v>
      </c>
      <c r="BK326" s="160">
        <v>54605</v>
      </c>
      <c r="BL326" s="7">
        <f t="shared" si="297"/>
        <v>175080.22705112028</v>
      </c>
      <c r="BM326" s="7">
        <f t="shared" si="298"/>
        <v>4940.32062016694</v>
      </c>
      <c r="BN326" s="7">
        <f t="shared" si="299"/>
        <v>3882.5442483997549</v>
      </c>
      <c r="BO326" s="65">
        <f t="shared" si="273"/>
        <v>0.26610961023710267</v>
      </c>
      <c r="BP326" s="7">
        <f t="shared" si="274"/>
        <v>1057.7763717671851</v>
      </c>
      <c r="BQ326" s="65">
        <f t="shared" si="275"/>
        <v>7.2500000000000009E-2</v>
      </c>
      <c r="BR326" s="7">
        <f t="shared" si="300"/>
        <v>553002.31719727954</v>
      </c>
      <c r="BS326" s="7">
        <f t="shared" si="301"/>
        <v>1032840.6018763072</v>
      </c>
      <c r="BT326" s="7">
        <f t="shared" si="276"/>
        <v>171197.68280272052</v>
      </c>
      <c r="BU326" s="7">
        <f t="shared" ref="BU326:BU365" si="316">BR326+BS326</f>
        <v>1585842.9190735868</v>
      </c>
      <c r="BW326">
        <v>321</v>
      </c>
      <c r="BX326" s="160">
        <v>54605</v>
      </c>
      <c r="BY326" s="7">
        <f t="shared" si="302"/>
        <v>171448.07214225552</v>
      </c>
      <c r="BZ326" s="7">
        <f t="shared" si="303"/>
        <v>4818.1206700876401</v>
      </c>
      <c r="CA326" s="7">
        <f t="shared" si="304"/>
        <v>3818.0069159244827</v>
      </c>
      <c r="CB326" s="65">
        <f t="shared" si="277"/>
        <v>0.2672300855799582</v>
      </c>
      <c r="CC326" s="7">
        <f t="shared" si="278"/>
        <v>1000.1137541631573</v>
      </c>
      <c r="CD326" s="65">
        <f t="shared" si="305"/>
        <v>7.0000000000000007E-2</v>
      </c>
      <c r="CE326" s="7">
        <f t="shared" si="306"/>
        <v>556569.93477366958</v>
      </c>
      <c r="CF326" s="7">
        <f t="shared" si="307"/>
        <v>990046.80032446235</v>
      </c>
      <c r="CG326" s="7">
        <f t="shared" si="279"/>
        <v>167630.06522633103</v>
      </c>
      <c r="CH326" s="7">
        <f t="shared" ref="CH326:CH365" si="317">CE326+CF326</f>
        <v>1546616.7350981319</v>
      </c>
    </row>
    <row r="327" spans="10:86" x14ac:dyDescent="0.3">
      <c r="J327">
        <v>322</v>
      </c>
      <c r="K327" s="160">
        <v>54636</v>
      </c>
      <c r="L327" s="7">
        <f t="shared" si="280"/>
        <v>185565.1692633054</v>
      </c>
      <c r="M327" s="7">
        <f t="shared" ref="M327:M365" si="318">$L$6/((($N$2)-1)/($N$1*$N$2))</f>
        <v>5440.6727465368012</v>
      </c>
      <c r="N327" s="7">
        <f t="shared" si="308"/>
        <v>4164.9122078515766</v>
      </c>
      <c r="O327" s="65">
        <f t="shared" ref="O327:O365" si="319">(N327/L327)*12</f>
        <v>0.26933366155208749</v>
      </c>
      <c r="P327" s="7">
        <f t="shared" si="309"/>
        <v>1275.7605386852247</v>
      </c>
      <c r="Q327" s="65">
        <f t="shared" si="310"/>
        <v>8.2500000000000004E-2</v>
      </c>
      <c r="R327" s="7">
        <f t="shared" ref="R327:R365" si="320">R326+N327</f>
        <v>542799.74294454604</v>
      </c>
      <c r="S327" s="7">
        <f t="shared" si="281"/>
        <v>1209096.8814403033</v>
      </c>
      <c r="T327" s="7">
        <f t="shared" si="311"/>
        <v>181400.25705545384</v>
      </c>
      <c r="U327" s="7">
        <f t="shared" si="312"/>
        <v>1751896.6243848493</v>
      </c>
      <c r="W327">
        <v>322</v>
      </c>
      <c r="X327" s="160">
        <v>54636</v>
      </c>
      <c r="Y327" s="7">
        <f t="shared" si="282"/>
        <v>181961.6146875064</v>
      </c>
      <c r="Z327" s="7">
        <f t="shared" si="283"/>
        <v>5313.9230440344518</v>
      </c>
      <c r="AA327" s="7">
        <f t="shared" si="284"/>
        <v>4100.8456127844092</v>
      </c>
      <c r="AB327" s="65">
        <f t="shared" ref="AB327:AB365" si="321">(AA327/Y327)*12</f>
        <v>0.2704424635818079</v>
      </c>
      <c r="AC327" s="7">
        <f t="shared" ref="AC327:AC365" si="322">Y327*($X$1/12)</f>
        <v>1213.0774312500428</v>
      </c>
      <c r="AD327" s="65">
        <f t="shared" ref="AD327:AD365" si="323">(AC327/Y327)*12</f>
        <v>0.08</v>
      </c>
      <c r="AE327" s="7">
        <f t="shared" si="285"/>
        <v>546339.23092527757</v>
      </c>
      <c r="AF327" s="7">
        <f t="shared" si="286"/>
        <v>1164743.9892538171</v>
      </c>
      <c r="AG327" s="7">
        <f t="shared" ref="AG327:AG365" si="324">Y327-AA327</f>
        <v>177860.76907472199</v>
      </c>
      <c r="AH327" s="7">
        <f t="shared" si="313"/>
        <v>1711083.2201790947</v>
      </c>
      <c r="AJ327">
        <v>322</v>
      </c>
      <c r="AK327" s="160">
        <v>54636</v>
      </c>
      <c r="AL327" s="7">
        <f t="shared" si="287"/>
        <v>178364.90641857358</v>
      </c>
      <c r="AM327" s="7">
        <f t="shared" si="288"/>
        <v>5188.2574823386012</v>
      </c>
      <c r="AN327" s="7">
        <f t="shared" si="289"/>
        <v>4036.3174617186469</v>
      </c>
      <c r="AO327" s="65">
        <f t="shared" ref="AO327:AO365" si="325">(AN327/AL327)*12</f>
        <v>0.27155459284663419</v>
      </c>
      <c r="AP327" s="7">
        <f t="shared" ref="AP327:AP365" si="326">AL327*($AK$1/12)</f>
        <v>1151.9400206199543</v>
      </c>
      <c r="AQ327" s="65">
        <f t="shared" ref="AQ327:AQ365" si="327">(AP327/AL327)*12</f>
        <v>7.7499999999999999E-2</v>
      </c>
      <c r="AR327" s="7">
        <f t="shared" si="290"/>
        <v>549871.41104314546</v>
      </c>
      <c r="AS327" s="7">
        <f t="shared" si="291"/>
        <v>1120747.4982698839</v>
      </c>
      <c r="AT327" s="7">
        <f t="shared" ref="AT327:AT365" si="328">AL327-AN327</f>
        <v>174328.58895685492</v>
      </c>
      <c r="AU327" s="7">
        <f t="shared" si="314"/>
        <v>1670618.9093130294</v>
      </c>
      <c r="AW327">
        <v>322</v>
      </c>
      <c r="AX327" s="160">
        <v>54636</v>
      </c>
      <c r="AY327" s="7">
        <f t="shared" si="292"/>
        <v>174776.45067682897</v>
      </c>
      <c r="AZ327" s="7">
        <f t="shared" si="293"/>
        <v>5063.7114709392154</v>
      </c>
      <c r="BA327" s="7">
        <f t="shared" si="294"/>
        <v>3971.3586542090343</v>
      </c>
      <c r="BB327" s="65">
        <f t="shared" ref="BB327:BB365" si="329">(BA327/AY327)*12</f>
        <v>0.27267005174871917</v>
      </c>
      <c r="BC327" s="7">
        <f t="shared" ref="BC327:BC365" si="330">AY327*($AX$1/12)</f>
        <v>1092.3528167301811</v>
      </c>
      <c r="BD327" s="65">
        <f t="shared" ref="BD327:BD365" si="331">(BC327/AY327)*12</f>
        <v>7.5000000000000011E-2</v>
      </c>
      <c r="BE327" s="7">
        <f t="shared" si="295"/>
        <v>553394.90797738044</v>
      </c>
      <c r="BF327" s="7">
        <f t="shared" si="296"/>
        <v>1077120.1856650468</v>
      </c>
      <c r="BG327" s="7">
        <f t="shared" ref="BG327:BG365" si="332">AY327-BA327</f>
        <v>170805.09202261994</v>
      </c>
      <c r="BH327" s="7">
        <f t="shared" si="315"/>
        <v>1630515.0936424271</v>
      </c>
      <c r="BJ327">
        <v>322</v>
      </c>
      <c r="BK327" s="160">
        <v>54636</v>
      </c>
      <c r="BL327" s="7">
        <f t="shared" si="297"/>
        <v>171197.68280272052</v>
      </c>
      <c r="BM327" s="7">
        <f t="shared" si="298"/>
        <v>4940.32062016694</v>
      </c>
      <c r="BN327" s="7">
        <f t="shared" si="299"/>
        <v>3906.0012865671702</v>
      </c>
      <c r="BO327" s="65">
        <f t="shared" ref="BO327:BO365" si="333">(BN327/BL327)*12</f>
        <v>0.27378884264934222</v>
      </c>
      <c r="BP327" s="7">
        <f t="shared" ref="BP327:BP365" si="334">BL327*($BK$1/12)</f>
        <v>1034.3193335997698</v>
      </c>
      <c r="BQ327" s="65">
        <f t="shared" ref="BQ327:BQ365" si="335">(BP327/BL327)*12</f>
        <v>7.2499999999999995E-2</v>
      </c>
      <c r="BR327" s="7">
        <f t="shared" si="300"/>
        <v>556908.31848384673</v>
      </c>
      <c r="BS327" s="7">
        <f t="shared" si="301"/>
        <v>1033874.9212099069</v>
      </c>
      <c r="BT327" s="7">
        <f t="shared" ref="BT327:BT365" si="336">BL327-BN327</f>
        <v>167291.68151615336</v>
      </c>
      <c r="BU327" s="7">
        <f t="shared" si="316"/>
        <v>1590783.2396937537</v>
      </c>
      <c r="BW327">
        <v>322</v>
      </c>
      <c r="BX327" s="160">
        <v>54636</v>
      </c>
      <c r="BY327" s="7">
        <f t="shared" si="302"/>
        <v>167630.06522633103</v>
      </c>
      <c r="BZ327" s="7">
        <f t="shared" si="303"/>
        <v>4818.1206700876401</v>
      </c>
      <c r="CA327" s="7">
        <f t="shared" si="304"/>
        <v>3840.2786229340422</v>
      </c>
      <c r="CB327" s="65">
        <f t="shared" ref="CB327:CB365" si="337">(CA327/BY327)*12</f>
        <v>0.2749109678683691</v>
      </c>
      <c r="CC327" s="7">
        <f t="shared" ref="CC327:CC365" si="338">BY327*($BX$1/12)</f>
        <v>977.84204715359772</v>
      </c>
      <c r="CD327" s="65">
        <f t="shared" si="305"/>
        <v>7.0000000000000007E-2</v>
      </c>
      <c r="CE327" s="7">
        <f t="shared" si="306"/>
        <v>560410.21339660359</v>
      </c>
      <c r="CF327" s="7">
        <f t="shared" si="307"/>
        <v>991024.64237161598</v>
      </c>
      <c r="CG327" s="7">
        <f t="shared" ref="CG327:CG365" si="339">BY327-CA327</f>
        <v>163789.78660339699</v>
      </c>
      <c r="CH327" s="7">
        <f t="shared" si="317"/>
        <v>1551434.8557682196</v>
      </c>
    </row>
    <row r="328" spans="10:86" x14ac:dyDescent="0.3">
      <c r="J328">
        <v>323</v>
      </c>
      <c r="K328" s="160">
        <v>54667</v>
      </c>
      <c r="L328" s="7">
        <f t="shared" ref="L328:L365" si="340">T327</f>
        <v>181400.25705545384</v>
      </c>
      <c r="M328" s="7">
        <f t="shared" si="318"/>
        <v>5440.6727465368012</v>
      </c>
      <c r="N328" s="7">
        <f t="shared" si="308"/>
        <v>4193.5459792805559</v>
      </c>
      <c r="O328" s="65">
        <f t="shared" si="319"/>
        <v>0.27741168931190174</v>
      </c>
      <c r="P328" s="7">
        <f t="shared" si="309"/>
        <v>1247.1267672562451</v>
      </c>
      <c r="Q328" s="65">
        <f t="shared" si="310"/>
        <v>8.2500000000000004E-2</v>
      </c>
      <c r="R328" s="7">
        <f t="shared" si="320"/>
        <v>546993.28892382665</v>
      </c>
      <c r="S328" s="7">
        <f t="shared" ref="S328:S365" si="341">S327+P328</f>
        <v>1210344.0082075596</v>
      </c>
      <c r="T328" s="7">
        <f t="shared" si="311"/>
        <v>177206.71107617329</v>
      </c>
      <c r="U328" s="7">
        <f t="shared" si="312"/>
        <v>1757337.2971313861</v>
      </c>
      <c r="W328">
        <v>323</v>
      </c>
      <c r="X328" s="160">
        <v>54667</v>
      </c>
      <c r="Y328" s="7">
        <f t="shared" ref="Y328:Y365" si="342">AG327</f>
        <v>177860.76907472199</v>
      </c>
      <c r="Z328" s="7">
        <f t="shared" ref="Z328:Z365" si="343">Z327</f>
        <v>5313.9230440344518</v>
      </c>
      <c r="AA328" s="7">
        <f t="shared" ref="AA328:AA365" si="344">Z328-AC328</f>
        <v>4128.1845835363056</v>
      </c>
      <c r="AB328" s="65">
        <f t="shared" si="321"/>
        <v>0.27852243786050379</v>
      </c>
      <c r="AC328" s="7">
        <f t="shared" si="322"/>
        <v>1185.7384604981467</v>
      </c>
      <c r="AD328" s="65">
        <f t="shared" si="323"/>
        <v>0.08</v>
      </c>
      <c r="AE328" s="7">
        <f t="shared" ref="AE328:AE365" si="345">AE327+AA328</f>
        <v>550467.41550881392</v>
      </c>
      <c r="AF328" s="7">
        <f t="shared" ref="AF328:AF365" si="346">AF327+AC328</f>
        <v>1165929.7277143153</v>
      </c>
      <c r="AG328" s="7">
        <f t="shared" si="324"/>
        <v>173732.58449118567</v>
      </c>
      <c r="AH328" s="7">
        <f t="shared" si="313"/>
        <v>1716397.1432231292</v>
      </c>
      <c r="AJ328">
        <v>323</v>
      </c>
      <c r="AK328" s="160">
        <v>54667</v>
      </c>
      <c r="AL328" s="7">
        <f t="shared" ref="AL328:AL365" si="347">AT327</f>
        <v>174328.58895685492</v>
      </c>
      <c r="AM328" s="7">
        <f t="shared" ref="AM328:AM365" si="348">AM327</f>
        <v>5188.2574823386012</v>
      </c>
      <c r="AN328" s="7">
        <f t="shared" ref="AN328:AN365" si="349">AM328-AP328</f>
        <v>4062.3853453255797</v>
      </c>
      <c r="AO328" s="65">
        <f t="shared" si="325"/>
        <v>0.27963642931780908</v>
      </c>
      <c r="AP328" s="7">
        <f t="shared" si="326"/>
        <v>1125.8721370130213</v>
      </c>
      <c r="AQ328" s="65">
        <f t="shared" si="327"/>
        <v>7.7499999999999999E-2</v>
      </c>
      <c r="AR328" s="7">
        <f t="shared" ref="AR328:AR365" si="350">AR327+AN328</f>
        <v>553933.79638847103</v>
      </c>
      <c r="AS328" s="7">
        <f t="shared" ref="AS328:AS365" si="351">AS327+AP328</f>
        <v>1121873.370406897</v>
      </c>
      <c r="AT328" s="7">
        <f t="shared" si="328"/>
        <v>170266.20361152934</v>
      </c>
      <c r="AU328" s="7">
        <f t="shared" si="314"/>
        <v>1675807.1667953681</v>
      </c>
      <c r="AW328">
        <v>323</v>
      </c>
      <c r="AX328" s="160">
        <v>54667</v>
      </c>
      <c r="AY328" s="7">
        <f t="shared" ref="AY328:AY365" si="352">BG327</f>
        <v>170805.09202261994</v>
      </c>
      <c r="AZ328" s="7">
        <f t="shared" ref="AZ328:AZ365" si="353">AZ327</f>
        <v>5063.7114709392154</v>
      </c>
      <c r="BA328" s="7">
        <f t="shared" ref="BA328:BA365" si="354">AZ328-BC328</f>
        <v>3996.1796457978407</v>
      </c>
      <c r="BB328" s="65">
        <f t="shared" si="329"/>
        <v>0.28075366595759016</v>
      </c>
      <c r="BC328" s="7">
        <f t="shared" si="330"/>
        <v>1067.5318251413746</v>
      </c>
      <c r="BD328" s="65">
        <f t="shared" si="331"/>
        <v>7.5000000000000011E-2</v>
      </c>
      <c r="BE328" s="7">
        <f t="shared" ref="BE328:BE365" si="355">BE327+BA328</f>
        <v>557391.08762317826</v>
      </c>
      <c r="BF328" s="7">
        <f t="shared" ref="BF328:BF365" si="356">BF327+BC328</f>
        <v>1078187.7174901881</v>
      </c>
      <c r="BG328" s="7">
        <f t="shared" si="332"/>
        <v>166808.91237682209</v>
      </c>
      <c r="BH328" s="7">
        <f t="shared" si="315"/>
        <v>1635578.8051133663</v>
      </c>
      <c r="BJ328">
        <v>323</v>
      </c>
      <c r="BK328" s="160">
        <v>54667</v>
      </c>
      <c r="BL328" s="7">
        <f t="shared" ref="BL328:BL365" si="357">BT327</f>
        <v>167291.68151615336</v>
      </c>
      <c r="BM328" s="7">
        <f t="shared" ref="BM328:BM365" si="358">BM327</f>
        <v>4940.32062016694</v>
      </c>
      <c r="BN328" s="7">
        <f t="shared" ref="BN328:BN365" si="359">BM328-BP328</f>
        <v>3929.6000443401799</v>
      </c>
      <c r="BO328" s="65">
        <f t="shared" si="333"/>
        <v>0.28187415001581501</v>
      </c>
      <c r="BP328" s="7">
        <f t="shared" si="334"/>
        <v>1010.7205758267598</v>
      </c>
      <c r="BQ328" s="65">
        <f t="shared" si="335"/>
        <v>7.2499999999999995E-2</v>
      </c>
      <c r="BR328" s="7">
        <f t="shared" ref="BR328:BR365" si="360">BR327+BN328</f>
        <v>560837.91852818686</v>
      </c>
      <c r="BS328" s="7">
        <f t="shared" ref="BS328:BS365" si="361">BS327+BP328</f>
        <v>1034885.6417857336</v>
      </c>
      <c r="BT328" s="7">
        <f t="shared" si="336"/>
        <v>163362.08147181317</v>
      </c>
      <c r="BU328" s="7">
        <f t="shared" si="316"/>
        <v>1595723.5603139205</v>
      </c>
      <c r="BW328">
        <v>323</v>
      </c>
      <c r="BX328" s="160">
        <v>54667</v>
      </c>
      <c r="BY328" s="7">
        <f t="shared" ref="BY328:BY365" si="362">CG327</f>
        <v>163789.78660339699</v>
      </c>
      <c r="BZ328" s="7">
        <f t="shared" ref="BZ328:BZ365" si="363">BZ327</f>
        <v>4818.1206700876401</v>
      </c>
      <c r="CA328" s="7">
        <f t="shared" ref="CA328:CA365" si="364">BZ328-CC328</f>
        <v>3862.680248234491</v>
      </c>
      <c r="CB328" s="65">
        <f t="shared" si="337"/>
        <v>0.28299788369009665</v>
      </c>
      <c r="CC328" s="7">
        <f t="shared" si="338"/>
        <v>955.44042185314913</v>
      </c>
      <c r="CD328" s="65">
        <f t="shared" ref="CD328:CD365" si="365">(CC328/BY328)*12</f>
        <v>7.0000000000000007E-2</v>
      </c>
      <c r="CE328" s="7">
        <f t="shared" ref="CE328:CE365" si="366">CE327+CA328</f>
        <v>564272.89364483813</v>
      </c>
      <c r="CF328" s="7">
        <f t="shared" ref="CF328:CF365" si="367">CF327+CC328</f>
        <v>991980.08279346908</v>
      </c>
      <c r="CG328" s="7">
        <f t="shared" si="339"/>
        <v>159927.10635516251</v>
      </c>
      <c r="CH328" s="7">
        <f t="shared" si="317"/>
        <v>1556252.9764383072</v>
      </c>
    </row>
    <row r="329" spans="10:86" x14ac:dyDescent="0.3">
      <c r="J329">
        <v>324</v>
      </c>
      <c r="K329" s="160">
        <v>54697</v>
      </c>
      <c r="L329" s="7">
        <f t="shared" si="340"/>
        <v>177206.71107617329</v>
      </c>
      <c r="M329" s="7">
        <f t="shared" si="318"/>
        <v>5440.6727465368012</v>
      </c>
      <c r="N329" s="7">
        <f t="shared" si="308"/>
        <v>4222.3766078881099</v>
      </c>
      <c r="O329" s="65">
        <f t="shared" si="319"/>
        <v>0.28592889618541123</v>
      </c>
      <c r="P329" s="7">
        <f t="shared" si="309"/>
        <v>1218.2961386486913</v>
      </c>
      <c r="Q329" s="65">
        <f t="shared" si="310"/>
        <v>8.2500000000000004E-2</v>
      </c>
      <c r="R329" s="7">
        <f t="shared" si="320"/>
        <v>551215.6655317148</v>
      </c>
      <c r="S329" s="7">
        <f t="shared" si="341"/>
        <v>1211562.3043462082</v>
      </c>
      <c r="T329" s="7">
        <f t="shared" si="311"/>
        <v>172984.33446828517</v>
      </c>
      <c r="U329" s="7">
        <f t="shared" si="312"/>
        <v>1762777.9698779229</v>
      </c>
      <c r="W329">
        <v>324</v>
      </c>
      <c r="X329" s="160">
        <v>54697</v>
      </c>
      <c r="Y329" s="7">
        <f t="shared" si="342"/>
        <v>173732.58449118567</v>
      </c>
      <c r="Z329" s="7">
        <f t="shared" si="343"/>
        <v>5313.9230440344518</v>
      </c>
      <c r="AA329" s="7">
        <f t="shared" si="344"/>
        <v>4155.705814093214</v>
      </c>
      <c r="AB329" s="65">
        <f t="shared" si="321"/>
        <v>0.28704154672636351</v>
      </c>
      <c r="AC329" s="7">
        <f t="shared" si="322"/>
        <v>1158.217229941238</v>
      </c>
      <c r="AD329" s="65">
        <f t="shared" si="323"/>
        <v>8.0000000000000016E-2</v>
      </c>
      <c r="AE329" s="7">
        <f t="shared" si="345"/>
        <v>554623.12132290716</v>
      </c>
      <c r="AF329" s="7">
        <f t="shared" si="346"/>
        <v>1167087.9449442565</v>
      </c>
      <c r="AG329" s="7">
        <f t="shared" si="324"/>
        <v>169576.87867709246</v>
      </c>
      <c r="AH329" s="7">
        <f t="shared" si="313"/>
        <v>1721711.0662671635</v>
      </c>
      <c r="AJ329">
        <v>324</v>
      </c>
      <c r="AK329" s="160">
        <v>54697</v>
      </c>
      <c r="AL329" s="7">
        <f t="shared" si="347"/>
        <v>170266.20361152934</v>
      </c>
      <c r="AM329" s="7">
        <f t="shared" si="348"/>
        <v>5188.2574823386012</v>
      </c>
      <c r="AN329" s="7">
        <f t="shared" si="349"/>
        <v>4088.6215840141408</v>
      </c>
      <c r="AO329" s="65">
        <f t="shared" si="325"/>
        <v>0.28815735576104329</v>
      </c>
      <c r="AP329" s="7">
        <f t="shared" si="326"/>
        <v>1099.6358983244604</v>
      </c>
      <c r="AQ329" s="65">
        <f t="shared" si="327"/>
        <v>7.7499999999999999E-2</v>
      </c>
      <c r="AR329" s="7">
        <f t="shared" si="350"/>
        <v>558022.41797248519</v>
      </c>
      <c r="AS329" s="7">
        <f t="shared" si="351"/>
        <v>1122973.0063052215</v>
      </c>
      <c r="AT329" s="7">
        <f t="shared" si="328"/>
        <v>166177.58202751519</v>
      </c>
      <c r="AU329" s="7">
        <f t="shared" si="314"/>
        <v>1680995.4242777065</v>
      </c>
      <c r="AW329">
        <v>324</v>
      </c>
      <c r="AX329" s="160">
        <v>54697</v>
      </c>
      <c r="AY329" s="7">
        <f t="shared" si="352"/>
        <v>166808.91237682209</v>
      </c>
      <c r="AZ329" s="7">
        <f t="shared" si="353"/>
        <v>5063.7114709392154</v>
      </c>
      <c r="BA329" s="7">
        <f t="shared" si="354"/>
        <v>4021.1557685840771</v>
      </c>
      <c r="BB329" s="65">
        <f t="shared" si="329"/>
        <v>0.28927632543999338</v>
      </c>
      <c r="BC329" s="7">
        <f t="shared" si="330"/>
        <v>1042.555702355138</v>
      </c>
      <c r="BD329" s="65">
        <f t="shared" si="331"/>
        <v>7.4999999999999997E-2</v>
      </c>
      <c r="BE329" s="7">
        <f t="shared" si="355"/>
        <v>561412.24339176237</v>
      </c>
      <c r="BF329" s="7">
        <f t="shared" si="356"/>
        <v>1079230.2731925433</v>
      </c>
      <c r="BG329" s="7">
        <f t="shared" si="332"/>
        <v>162787.75660823801</v>
      </c>
      <c r="BH329" s="7">
        <f t="shared" si="315"/>
        <v>1640642.5165843056</v>
      </c>
      <c r="BJ329">
        <v>324</v>
      </c>
      <c r="BK329" s="160">
        <v>54697</v>
      </c>
      <c r="BL329" s="7">
        <f t="shared" si="357"/>
        <v>163362.08147181317</v>
      </c>
      <c r="BM329" s="7">
        <f t="shared" si="358"/>
        <v>4940.32062016694</v>
      </c>
      <c r="BN329" s="7">
        <f t="shared" si="359"/>
        <v>3953.3413779414022</v>
      </c>
      <c r="BO329" s="65">
        <f t="shared" si="333"/>
        <v>0.29039845787886975</v>
      </c>
      <c r="BP329" s="7">
        <f t="shared" si="334"/>
        <v>986.97924222553786</v>
      </c>
      <c r="BQ329" s="65">
        <f t="shared" si="335"/>
        <v>7.2499999999999995E-2</v>
      </c>
      <c r="BR329" s="7">
        <f t="shared" si="360"/>
        <v>564791.25990612828</v>
      </c>
      <c r="BS329" s="7">
        <f t="shared" si="361"/>
        <v>1035872.6210279592</v>
      </c>
      <c r="BT329" s="7">
        <f t="shared" si="336"/>
        <v>159408.74009387178</v>
      </c>
      <c r="BU329" s="7">
        <f t="shared" si="316"/>
        <v>1600663.8809340876</v>
      </c>
      <c r="BW329">
        <v>324</v>
      </c>
      <c r="BX329" s="160">
        <v>54697</v>
      </c>
      <c r="BY329" s="7">
        <f t="shared" si="362"/>
        <v>159927.10635516251</v>
      </c>
      <c r="BZ329" s="7">
        <f t="shared" si="363"/>
        <v>4818.1206700876401</v>
      </c>
      <c r="CA329" s="7">
        <f t="shared" si="364"/>
        <v>3885.2125496825256</v>
      </c>
      <c r="CB329" s="65">
        <f t="shared" si="337"/>
        <v>0.29152375515787798</v>
      </c>
      <c r="CC329" s="7">
        <f t="shared" si="338"/>
        <v>932.90812040511469</v>
      </c>
      <c r="CD329" s="65">
        <f t="shared" si="365"/>
        <v>7.0000000000000007E-2</v>
      </c>
      <c r="CE329" s="7">
        <f t="shared" si="366"/>
        <v>568158.1061945206</v>
      </c>
      <c r="CF329" s="7">
        <f t="shared" si="367"/>
        <v>992912.99091387424</v>
      </c>
      <c r="CG329" s="7">
        <f t="shared" si="339"/>
        <v>156041.89380547998</v>
      </c>
      <c r="CH329" s="7">
        <f t="shared" si="317"/>
        <v>1561071.0971083948</v>
      </c>
    </row>
    <row r="330" spans="10:86" x14ac:dyDescent="0.3">
      <c r="J330">
        <v>325</v>
      </c>
      <c r="K330" s="160">
        <v>54728</v>
      </c>
      <c r="L330" s="7">
        <f t="shared" si="340"/>
        <v>172984.33446828517</v>
      </c>
      <c r="M330" s="7">
        <f t="shared" si="318"/>
        <v>5440.6727465368012</v>
      </c>
      <c r="N330" s="7">
        <f t="shared" si="308"/>
        <v>4251.4054470673409</v>
      </c>
      <c r="O330" s="65">
        <f t="shared" si="319"/>
        <v>0.29492188134620645</v>
      </c>
      <c r="P330" s="7">
        <f t="shared" si="309"/>
        <v>1189.2672994694606</v>
      </c>
      <c r="Q330" s="65">
        <f t="shared" si="310"/>
        <v>8.2500000000000004E-2</v>
      </c>
      <c r="R330" s="7">
        <f t="shared" si="320"/>
        <v>555467.07097878214</v>
      </c>
      <c r="S330" s="7">
        <f t="shared" si="341"/>
        <v>1212751.5716456778</v>
      </c>
      <c r="T330" s="7">
        <f t="shared" si="311"/>
        <v>168732.92902121783</v>
      </c>
      <c r="U330" s="7">
        <f t="shared" si="312"/>
        <v>1768218.6426244599</v>
      </c>
      <c r="W330">
        <v>325</v>
      </c>
      <c r="X330" s="160">
        <v>54728</v>
      </c>
      <c r="Y330" s="7">
        <f t="shared" si="342"/>
        <v>169576.87867709246</v>
      </c>
      <c r="Z330" s="7">
        <f t="shared" si="343"/>
        <v>5313.9230440344518</v>
      </c>
      <c r="AA330" s="7">
        <f t="shared" si="344"/>
        <v>4183.410519520502</v>
      </c>
      <c r="AB330" s="65">
        <f t="shared" si="321"/>
        <v>0.2960363855371958</v>
      </c>
      <c r="AC330" s="7">
        <f t="shared" si="322"/>
        <v>1130.5125245139498</v>
      </c>
      <c r="AD330" s="65">
        <f t="shared" si="323"/>
        <v>0.08</v>
      </c>
      <c r="AE330" s="7">
        <f t="shared" si="345"/>
        <v>558806.53184242768</v>
      </c>
      <c r="AF330" s="7">
        <f t="shared" si="346"/>
        <v>1168218.4574687704</v>
      </c>
      <c r="AG330" s="7">
        <f t="shared" si="324"/>
        <v>165393.46815757197</v>
      </c>
      <c r="AH330" s="7">
        <f t="shared" si="313"/>
        <v>1727024.9893111982</v>
      </c>
      <c r="AJ330">
        <v>325</v>
      </c>
      <c r="AK330" s="160">
        <v>54728</v>
      </c>
      <c r="AL330" s="7">
        <f t="shared" si="347"/>
        <v>166177.58202751519</v>
      </c>
      <c r="AM330" s="7">
        <f t="shared" si="348"/>
        <v>5188.2574823386012</v>
      </c>
      <c r="AN330" s="7">
        <f t="shared" si="349"/>
        <v>4115.027265077566</v>
      </c>
      <c r="AO330" s="65">
        <f t="shared" si="325"/>
        <v>0.29715396372029618</v>
      </c>
      <c r="AP330" s="7">
        <f t="shared" si="326"/>
        <v>1073.2302172610357</v>
      </c>
      <c r="AQ330" s="65">
        <f t="shared" si="327"/>
        <v>7.7500000000000013E-2</v>
      </c>
      <c r="AR330" s="7">
        <f t="shared" si="350"/>
        <v>562137.44523756276</v>
      </c>
      <c r="AS330" s="7">
        <f t="shared" si="351"/>
        <v>1124046.2365224825</v>
      </c>
      <c r="AT330" s="7">
        <f t="shared" si="328"/>
        <v>162062.55476243762</v>
      </c>
      <c r="AU330" s="7">
        <f t="shared" si="314"/>
        <v>1686183.6817600452</v>
      </c>
      <c r="AW330">
        <v>325</v>
      </c>
      <c r="AX330" s="160">
        <v>54728</v>
      </c>
      <c r="AY330" s="7">
        <f t="shared" si="352"/>
        <v>162787.75660823801</v>
      </c>
      <c r="AZ330" s="7">
        <f t="shared" si="353"/>
        <v>5063.7114709392154</v>
      </c>
      <c r="BA330" s="7">
        <f t="shared" si="354"/>
        <v>4046.287992137728</v>
      </c>
      <c r="BB330" s="65">
        <f t="shared" si="329"/>
        <v>0.29827461792784205</v>
      </c>
      <c r="BC330" s="7">
        <f t="shared" si="330"/>
        <v>1017.4234788014875</v>
      </c>
      <c r="BD330" s="65">
        <f t="shared" si="331"/>
        <v>7.4999999999999997E-2</v>
      </c>
      <c r="BE330" s="7">
        <f t="shared" si="355"/>
        <v>565458.53138390009</v>
      </c>
      <c r="BF330" s="7">
        <f t="shared" si="356"/>
        <v>1080247.6966713448</v>
      </c>
      <c r="BG330" s="7">
        <f t="shared" si="332"/>
        <v>158741.46861610029</v>
      </c>
      <c r="BH330" s="7">
        <f t="shared" si="315"/>
        <v>1645706.2280552448</v>
      </c>
      <c r="BJ330">
        <v>325</v>
      </c>
      <c r="BK330" s="160">
        <v>54728</v>
      </c>
      <c r="BL330" s="7">
        <f t="shared" si="357"/>
        <v>159408.74009387178</v>
      </c>
      <c r="BM330" s="7">
        <f t="shared" si="358"/>
        <v>4940.32062016694</v>
      </c>
      <c r="BN330" s="7">
        <f t="shared" si="359"/>
        <v>3977.2261487664646</v>
      </c>
      <c r="BO330" s="65">
        <f t="shared" si="333"/>
        <v>0.29939835016005095</v>
      </c>
      <c r="BP330" s="7">
        <f t="shared" si="334"/>
        <v>963.0944714004753</v>
      </c>
      <c r="BQ330" s="65">
        <f t="shared" si="335"/>
        <v>7.2499999999999995E-2</v>
      </c>
      <c r="BR330" s="7">
        <f t="shared" si="360"/>
        <v>568768.48605489475</v>
      </c>
      <c r="BS330" s="7">
        <f t="shared" si="361"/>
        <v>1036835.7154993596</v>
      </c>
      <c r="BT330" s="7">
        <f t="shared" si="336"/>
        <v>155431.51394510531</v>
      </c>
      <c r="BU330" s="7">
        <f t="shared" si="316"/>
        <v>1605604.2015542544</v>
      </c>
      <c r="BW330">
        <v>325</v>
      </c>
      <c r="BX330" s="160">
        <v>54728</v>
      </c>
      <c r="BY330" s="7">
        <f t="shared" si="362"/>
        <v>156041.89380547998</v>
      </c>
      <c r="BZ330" s="7">
        <f t="shared" si="363"/>
        <v>4818.1206700876401</v>
      </c>
      <c r="CA330" s="7">
        <f t="shared" si="364"/>
        <v>3907.8762895556733</v>
      </c>
      <c r="CB330" s="65">
        <f t="shared" si="337"/>
        <v>0.30052516238444427</v>
      </c>
      <c r="CC330" s="7">
        <f t="shared" si="338"/>
        <v>910.24438053196661</v>
      </c>
      <c r="CD330" s="65">
        <f t="shared" si="365"/>
        <v>7.0000000000000007E-2</v>
      </c>
      <c r="CE330" s="7">
        <f t="shared" si="366"/>
        <v>572065.98248407629</v>
      </c>
      <c r="CF330" s="7">
        <f t="shared" si="367"/>
        <v>993823.23529440619</v>
      </c>
      <c r="CG330" s="7">
        <f t="shared" si="339"/>
        <v>152134.01751592429</v>
      </c>
      <c r="CH330" s="7">
        <f t="shared" si="317"/>
        <v>1565889.2177784825</v>
      </c>
    </row>
    <row r="331" spans="10:86" x14ac:dyDescent="0.3">
      <c r="J331">
        <v>326</v>
      </c>
      <c r="K331" s="160">
        <v>54758</v>
      </c>
      <c r="L331" s="7">
        <f t="shared" si="340"/>
        <v>168732.92902121783</v>
      </c>
      <c r="M331" s="7">
        <f t="shared" si="318"/>
        <v>5440.6727465368012</v>
      </c>
      <c r="N331" s="7">
        <f t="shared" si="308"/>
        <v>4280.6338595159286</v>
      </c>
      <c r="O331" s="65">
        <f t="shared" si="319"/>
        <v>0.30443142670587892</v>
      </c>
      <c r="P331" s="7">
        <f t="shared" si="309"/>
        <v>1160.0388870208726</v>
      </c>
      <c r="Q331" s="65">
        <f t="shared" si="310"/>
        <v>8.2500000000000004E-2</v>
      </c>
      <c r="R331" s="7">
        <f t="shared" si="320"/>
        <v>559747.70483829803</v>
      </c>
      <c r="S331" s="7">
        <f t="shared" si="341"/>
        <v>1213911.6105326987</v>
      </c>
      <c r="T331" s="7">
        <f t="shared" si="311"/>
        <v>164452.29516170191</v>
      </c>
      <c r="U331" s="7">
        <f t="shared" si="312"/>
        <v>1773659.3153709967</v>
      </c>
      <c r="W331">
        <v>326</v>
      </c>
      <c r="X331" s="160">
        <v>54758</v>
      </c>
      <c r="Y331" s="7">
        <f t="shared" si="342"/>
        <v>165393.46815757197</v>
      </c>
      <c r="Z331" s="7">
        <f t="shared" si="343"/>
        <v>5313.9230440344518</v>
      </c>
      <c r="AA331" s="7">
        <f t="shared" si="344"/>
        <v>4211.2999229839716</v>
      </c>
      <c r="AB331" s="65">
        <f t="shared" si="321"/>
        <v>0.3055477319555443</v>
      </c>
      <c r="AC331" s="7">
        <f t="shared" si="322"/>
        <v>1102.62312105048</v>
      </c>
      <c r="AD331" s="65">
        <f t="shared" si="323"/>
        <v>8.0000000000000016E-2</v>
      </c>
      <c r="AE331" s="7">
        <f t="shared" si="345"/>
        <v>563017.83176541165</v>
      </c>
      <c r="AF331" s="7">
        <f t="shared" si="346"/>
        <v>1169321.0805898209</v>
      </c>
      <c r="AG331" s="7">
        <f t="shared" si="324"/>
        <v>161182.168234588</v>
      </c>
      <c r="AH331" s="7">
        <f t="shared" si="313"/>
        <v>1732338.9123552325</v>
      </c>
      <c r="AJ331">
        <v>326</v>
      </c>
      <c r="AK331" s="160">
        <v>54758</v>
      </c>
      <c r="AL331" s="7">
        <f t="shared" si="347"/>
        <v>162062.55476243762</v>
      </c>
      <c r="AM331" s="7">
        <f t="shared" si="348"/>
        <v>5188.2574823386012</v>
      </c>
      <c r="AN331" s="7">
        <f t="shared" si="349"/>
        <v>4141.6034828311913</v>
      </c>
      <c r="AO331" s="65">
        <f t="shared" si="325"/>
        <v>0.30666702661097034</v>
      </c>
      <c r="AP331" s="7">
        <f t="shared" si="326"/>
        <v>1046.6539995074097</v>
      </c>
      <c r="AQ331" s="65">
        <f t="shared" si="327"/>
        <v>7.7500000000000013E-2</v>
      </c>
      <c r="AR331" s="7">
        <f t="shared" si="350"/>
        <v>566279.04872039391</v>
      </c>
      <c r="AS331" s="7">
        <f t="shared" si="351"/>
        <v>1125092.8905219899</v>
      </c>
      <c r="AT331" s="7">
        <f t="shared" si="328"/>
        <v>157920.95127960644</v>
      </c>
      <c r="AU331" s="7">
        <f t="shared" si="314"/>
        <v>1691371.9392423839</v>
      </c>
      <c r="AW331">
        <v>326</v>
      </c>
      <c r="AX331" s="160">
        <v>54758</v>
      </c>
      <c r="AY331" s="7">
        <f t="shared" si="352"/>
        <v>158741.46861610029</v>
      </c>
      <c r="AZ331" s="7">
        <f t="shared" si="353"/>
        <v>5063.7114709392154</v>
      </c>
      <c r="BA331" s="7">
        <f t="shared" si="354"/>
        <v>4071.5772920885884</v>
      </c>
      <c r="BB331" s="65">
        <f t="shared" si="329"/>
        <v>0.30778931259117481</v>
      </c>
      <c r="BC331" s="7">
        <f t="shared" si="330"/>
        <v>992.13417885062677</v>
      </c>
      <c r="BD331" s="65">
        <f t="shared" si="331"/>
        <v>7.4999999999999997E-2</v>
      </c>
      <c r="BE331" s="7">
        <f t="shared" si="355"/>
        <v>569530.10867598862</v>
      </c>
      <c r="BF331" s="7">
        <f t="shared" si="356"/>
        <v>1081239.8308501954</v>
      </c>
      <c r="BG331" s="7">
        <f t="shared" si="332"/>
        <v>154669.8913240117</v>
      </c>
      <c r="BH331" s="7">
        <f t="shared" si="315"/>
        <v>1650769.939526184</v>
      </c>
      <c r="BJ331">
        <v>326</v>
      </c>
      <c r="BK331" s="160">
        <v>54758</v>
      </c>
      <c r="BL331" s="7">
        <f t="shared" si="357"/>
        <v>155431.51394510531</v>
      </c>
      <c r="BM331" s="7">
        <f t="shared" si="358"/>
        <v>4940.32062016694</v>
      </c>
      <c r="BN331" s="7">
        <f t="shared" si="359"/>
        <v>4001.2552234152622</v>
      </c>
      <c r="BO331" s="65">
        <f t="shared" si="333"/>
        <v>0.30891459178568459</v>
      </c>
      <c r="BP331" s="7">
        <f t="shared" si="334"/>
        <v>939.06539675167789</v>
      </c>
      <c r="BQ331" s="65">
        <f t="shared" si="335"/>
        <v>7.2499999999999995E-2</v>
      </c>
      <c r="BR331" s="7">
        <f t="shared" si="360"/>
        <v>572769.74127830996</v>
      </c>
      <c r="BS331" s="7">
        <f t="shared" si="361"/>
        <v>1037774.7808961113</v>
      </c>
      <c r="BT331" s="7">
        <f t="shared" si="336"/>
        <v>151430.25872169004</v>
      </c>
      <c r="BU331" s="7">
        <f t="shared" si="316"/>
        <v>1610544.5221744212</v>
      </c>
      <c r="BW331">
        <v>326</v>
      </c>
      <c r="BX331" s="160">
        <v>54758</v>
      </c>
      <c r="BY331" s="7">
        <f t="shared" si="362"/>
        <v>152134.01751592429</v>
      </c>
      <c r="BZ331" s="7">
        <f t="shared" si="363"/>
        <v>4818.1206700876401</v>
      </c>
      <c r="CA331" s="7">
        <f t="shared" si="364"/>
        <v>3930.6722345780818</v>
      </c>
      <c r="CB331" s="65">
        <f t="shared" si="337"/>
        <v>0.31004286605393672</v>
      </c>
      <c r="CC331" s="7">
        <f t="shared" si="338"/>
        <v>887.44843550955841</v>
      </c>
      <c r="CD331" s="65">
        <f t="shared" si="365"/>
        <v>7.0000000000000007E-2</v>
      </c>
      <c r="CE331" s="7">
        <f t="shared" si="366"/>
        <v>575996.65471865435</v>
      </c>
      <c r="CF331" s="7">
        <f t="shared" si="367"/>
        <v>994710.68372991576</v>
      </c>
      <c r="CG331" s="7">
        <f t="shared" si="339"/>
        <v>148203.34528134621</v>
      </c>
      <c r="CH331" s="7">
        <f t="shared" si="317"/>
        <v>1570707.3384485701</v>
      </c>
    </row>
    <row r="332" spans="10:86" x14ac:dyDescent="0.3">
      <c r="J332">
        <v>327</v>
      </c>
      <c r="K332" s="160">
        <v>54789</v>
      </c>
      <c r="L332" s="7">
        <f t="shared" si="340"/>
        <v>164452.29516170191</v>
      </c>
      <c r="M332" s="7">
        <f t="shared" si="318"/>
        <v>5440.6727465368012</v>
      </c>
      <c r="N332" s="7">
        <f t="shared" si="308"/>
        <v>4310.0632173001004</v>
      </c>
      <c r="O332" s="65">
        <f t="shared" si="319"/>
        <v>0.31450311202251963</v>
      </c>
      <c r="P332" s="7">
        <f t="shared" si="309"/>
        <v>1130.6095292367006</v>
      </c>
      <c r="Q332" s="65">
        <f t="shared" si="310"/>
        <v>8.2500000000000004E-2</v>
      </c>
      <c r="R332" s="7">
        <f t="shared" si="320"/>
        <v>564057.76805559814</v>
      </c>
      <c r="S332" s="7">
        <f t="shared" si="341"/>
        <v>1215042.2200619355</v>
      </c>
      <c r="T332" s="7">
        <f t="shared" si="311"/>
        <v>160142.23194440181</v>
      </c>
      <c r="U332" s="7">
        <f t="shared" si="312"/>
        <v>1779099.9881175337</v>
      </c>
      <c r="W332">
        <v>327</v>
      </c>
      <c r="X332" s="160">
        <v>54789</v>
      </c>
      <c r="Y332" s="7">
        <f t="shared" si="342"/>
        <v>161182.168234588</v>
      </c>
      <c r="Z332" s="7">
        <f t="shared" si="343"/>
        <v>5313.9230440344518</v>
      </c>
      <c r="AA332" s="7">
        <f t="shared" si="344"/>
        <v>4239.375255803865</v>
      </c>
      <c r="AB332" s="65">
        <f t="shared" si="321"/>
        <v>0.3156211609934757</v>
      </c>
      <c r="AC332" s="7">
        <f t="shared" si="322"/>
        <v>1074.5477882305868</v>
      </c>
      <c r="AD332" s="65">
        <f t="shared" si="323"/>
        <v>0.08</v>
      </c>
      <c r="AE332" s="7">
        <f t="shared" si="345"/>
        <v>567257.20702121546</v>
      </c>
      <c r="AF332" s="7">
        <f t="shared" si="346"/>
        <v>1170395.6283780516</v>
      </c>
      <c r="AG332" s="7">
        <f t="shared" si="324"/>
        <v>156942.79297878413</v>
      </c>
      <c r="AH332" s="7">
        <f t="shared" si="313"/>
        <v>1737652.835399267</v>
      </c>
      <c r="AJ332">
        <v>327</v>
      </c>
      <c r="AK332" s="160">
        <v>54789</v>
      </c>
      <c r="AL332" s="7">
        <f t="shared" si="347"/>
        <v>157920.95127960644</v>
      </c>
      <c r="AM332" s="7">
        <f t="shared" si="348"/>
        <v>5188.2574823386012</v>
      </c>
      <c r="AN332" s="7">
        <f t="shared" si="349"/>
        <v>4168.3513386578097</v>
      </c>
      <c r="AO332" s="65">
        <f t="shared" si="325"/>
        <v>0.31674211470098468</v>
      </c>
      <c r="AP332" s="7">
        <f t="shared" si="326"/>
        <v>1019.9061436807916</v>
      </c>
      <c r="AQ332" s="65">
        <f t="shared" si="327"/>
        <v>7.7499999999999999E-2</v>
      </c>
      <c r="AR332" s="7">
        <f t="shared" si="350"/>
        <v>570447.4000590517</v>
      </c>
      <c r="AS332" s="7">
        <f t="shared" si="351"/>
        <v>1126112.7966656706</v>
      </c>
      <c r="AT332" s="7">
        <f t="shared" si="328"/>
        <v>153752.59994094862</v>
      </c>
      <c r="AU332" s="7">
        <f t="shared" si="314"/>
        <v>1696560.1967247222</v>
      </c>
      <c r="AW332">
        <v>327</v>
      </c>
      <c r="AX332" s="160">
        <v>54789</v>
      </c>
      <c r="AY332" s="7">
        <f t="shared" si="352"/>
        <v>154669.8913240117</v>
      </c>
      <c r="AZ332" s="7">
        <f t="shared" si="353"/>
        <v>5063.7114709392154</v>
      </c>
      <c r="BA332" s="7">
        <f t="shared" si="354"/>
        <v>4097.0246501641423</v>
      </c>
      <c r="BB332" s="65">
        <f t="shared" si="329"/>
        <v>0.31786597495550967</v>
      </c>
      <c r="BC332" s="7">
        <f t="shared" si="330"/>
        <v>966.68682077507299</v>
      </c>
      <c r="BD332" s="65">
        <f t="shared" si="331"/>
        <v>7.4999999999999997E-2</v>
      </c>
      <c r="BE332" s="7">
        <f t="shared" si="355"/>
        <v>573627.13332615281</v>
      </c>
      <c r="BF332" s="7">
        <f t="shared" si="356"/>
        <v>1082206.5176709704</v>
      </c>
      <c r="BG332" s="7">
        <f t="shared" si="332"/>
        <v>150572.86667384754</v>
      </c>
      <c r="BH332" s="7">
        <f t="shared" si="315"/>
        <v>1655833.6509971232</v>
      </c>
      <c r="BJ332">
        <v>327</v>
      </c>
      <c r="BK332" s="160">
        <v>54789</v>
      </c>
      <c r="BL332" s="7">
        <f t="shared" si="357"/>
        <v>151430.25872169004</v>
      </c>
      <c r="BM332" s="7">
        <f t="shared" si="358"/>
        <v>4940.32062016694</v>
      </c>
      <c r="BN332" s="7">
        <f t="shared" si="359"/>
        <v>4025.4294737233959</v>
      </c>
      <c r="BO332" s="65">
        <f t="shared" si="333"/>
        <v>0.31899274354050738</v>
      </c>
      <c r="BP332" s="7">
        <f t="shared" si="334"/>
        <v>914.89114644354402</v>
      </c>
      <c r="BQ332" s="65">
        <f t="shared" si="335"/>
        <v>7.2499999999999995E-2</v>
      </c>
      <c r="BR332" s="7">
        <f t="shared" si="360"/>
        <v>576795.17075203336</v>
      </c>
      <c r="BS332" s="7">
        <f t="shared" si="361"/>
        <v>1038689.6720425548</v>
      </c>
      <c r="BT332" s="7">
        <f t="shared" si="336"/>
        <v>147404.82924796664</v>
      </c>
      <c r="BU332" s="7">
        <f t="shared" si="316"/>
        <v>1615484.8427945883</v>
      </c>
      <c r="BW332">
        <v>327</v>
      </c>
      <c r="BX332" s="160">
        <v>54789</v>
      </c>
      <c r="BY332" s="7">
        <f t="shared" si="362"/>
        <v>148203.34528134621</v>
      </c>
      <c r="BZ332" s="7">
        <f t="shared" si="363"/>
        <v>4818.1206700876401</v>
      </c>
      <c r="CA332" s="7">
        <f t="shared" si="364"/>
        <v>3953.6011559464537</v>
      </c>
      <c r="CB332" s="65">
        <f t="shared" si="337"/>
        <v>0.32012242221180781</v>
      </c>
      <c r="CC332" s="7">
        <f t="shared" si="338"/>
        <v>864.51951414118628</v>
      </c>
      <c r="CD332" s="65">
        <f t="shared" si="365"/>
        <v>7.0000000000000007E-2</v>
      </c>
      <c r="CE332" s="7">
        <f t="shared" si="366"/>
        <v>579950.25587460084</v>
      </c>
      <c r="CF332" s="7">
        <f t="shared" si="367"/>
        <v>995575.2032440569</v>
      </c>
      <c r="CG332" s="7">
        <f t="shared" si="339"/>
        <v>144249.74412539974</v>
      </c>
      <c r="CH332" s="7">
        <f t="shared" si="317"/>
        <v>1575525.4591186577</v>
      </c>
    </row>
    <row r="333" spans="10:86" x14ac:dyDescent="0.3">
      <c r="J333">
        <v>328</v>
      </c>
      <c r="K333" s="160">
        <v>54820</v>
      </c>
      <c r="L333" s="7">
        <f t="shared" si="340"/>
        <v>160142.23194440181</v>
      </c>
      <c r="M333" s="7">
        <f t="shared" si="318"/>
        <v>5440.6727465368012</v>
      </c>
      <c r="N333" s="7">
        <f t="shared" si="308"/>
        <v>4339.6949019190388</v>
      </c>
      <c r="O333" s="65">
        <f t="shared" si="319"/>
        <v>0.32518804184712707</v>
      </c>
      <c r="P333" s="7">
        <f t="shared" si="309"/>
        <v>1100.9778446177625</v>
      </c>
      <c r="Q333" s="65">
        <f t="shared" si="310"/>
        <v>8.2500000000000004E-2</v>
      </c>
      <c r="R333" s="7">
        <f t="shared" si="320"/>
        <v>568397.46295751713</v>
      </c>
      <c r="S333" s="7">
        <f t="shared" si="341"/>
        <v>1216143.1979065533</v>
      </c>
      <c r="T333" s="7">
        <f t="shared" si="311"/>
        <v>155802.53704248276</v>
      </c>
      <c r="U333" s="7">
        <f t="shared" si="312"/>
        <v>1784540.6608640705</v>
      </c>
      <c r="W333">
        <v>328</v>
      </c>
      <c r="X333" s="160">
        <v>54820</v>
      </c>
      <c r="Y333" s="7">
        <f t="shared" si="342"/>
        <v>156942.79297878413</v>
      </c>
      <c r="Z333" s="7">
        <f t="shared" si="343"/>
        <v>5313.9230440344518</v>
      </c>
      <c r="AA333" s="7">
        <f t="shared" si="344"/>
        <v>4267.6377575092247</v>
      </c>
      <c r="AB333" s="65">
        <f t="shared" si="321"/>
        <v>0.3263077718836927</v>
      </c>
      <c r="AC333" s="7">
        <f t="shared" si="322"/>
        <v>1046.2852865252275</v>
      </c>
      <c r="AD333" s="65">
        <f t="shared" si="323"/>
        <v>0.08</v>
      </c>
      <c r="AE333" s="7">
        <f t="shared" si="345"/>
        <v>571524.84477872471</v>
      </c>
      <c r="AF333" s="7">
        <f t="shared" si="346"/>
        <v>1171441.9136645768</v>
      </c>
      <c r="AG333" s="7">
        <f t="shared" si="324"/>
        <v>152675.15522127491</v>
      </c>
      <c r="AH333" s="7">
        <f t="shared" si="313"/>
        <v>1742966.7584433015</v>
      </c>
      <c r="AJ333">
        <v>328</v>
      </c>
      <c r="AK333" s="160">
        <v>54820</v>
      </c>
      <c r="AL333" s="7">
        <f t="shared" si="347"/>
        <v>153752.59994094862</v>
      </c>
      <c r="AM333" s="7">
        <f t="shared" si="348"/>
        <v>5188.2574823386012</v>
      </c>
      <c r="AN333" s="7">
        <f t="shared" si="349"/>
        <v>4195.2719410533082</v>
      </c>
      <c r="AO333" s="65">
        <f t="shared" si="325"/>
        <v>0.32743032190658827</v>
      </c>
      <c r="AP333" s="7">
        <f t="shared" si="326"/>
        <v>992.98554128529315</v>
      </c>
      <c r="AQ333" s="65">
        <f t="shared" si="327"/>
        <v>7.7499999999999999E-2</v>
      </c>
      <c r="AR333" s="7">
        <f t="shared" si="350"/>
        <v>574642.67200010503</v>
      </c>
      <c r="AS333" s="7">
        <f t="shared" si="351"/>
        <v>1127105.7822069558</v>
      </c>
      <c r="AT333" s="7">
        <f t="shared" si="328"/>
        <v>149557.32799989532</v>
      </c>
      <c r="AU333" s="7">
        <f t="shared" si="314"/>
        <v>1701748.4542070609</v>
      </c>
      <c r="AW333">
        <v>328</v>
      </c>
      <c r="AX333" s="160">
        <v>54820</v>
      </c>
      <c r="AY333" s="7">
        <f t="shared" si="352"/>
        <v>150572.86667384754</v>
      </c>
      <c r="AZ333" s="7">
        <f t="shared" si="353"/>
        <v>5063.7114709392154</v>
      </c>
      <c r="BA333" s="7">
        <f t="shared" si="354"/>
        <v>4122.6310542276678</v>
      </c>
      <c r="BB333" s="65">
        <f t="shared" si="329"/>
        <v>0.32855569362235271</v>
      </c>
      <c r="BC333" s="7">
        <f t="shared" si="330"/>
        <v>941.08041671154706</v>
      </c>
      <c r="BD333" s="65">
        <f t="shared" si="331"/>
        <v>7.4999999999999997E-2</v>
      </c>
      <c r="BE333" s="7">
        <f t="shared" si="355"/>
        <v>577749.76438038051</v>
      </c>
      <c r="BF333" s="7">
        <f t="shared" si="356"/>
        <v>1083147.5980876819</v>
      </c>
      <c r="BG333" s="7">
        <f t="shared" si="332"/>
        <v>146450.23561961987</v>
      </c>
      <c r="BH333" s="7">
        <f t="shared" si="315"/>
        <v>1660897.3624680624</v>
      </c>
      <c r="BJ333">
        <v>328</v>
      </c>
      <c r="BK333" s="160">
        <v>54820</v>
      </c>
      <c r="BL333" s="7">
        <f t="shared" si="357"/>
        <v>147404.82924796664</v>
      </c>
      <c r="BM333" s="7">
        <f t="shared" si="358"/>
        <v>4940.32062016694</v>
      </c>
      <c r="BN333" s="7">
        <f t="shared" si="359"/>
        <v>4049.7497767938085</v>
      </c>
      <c r="BO333" s="65">
        <f t="shared" si="333"/>
        <v>0.32968388871286636</v>
      </c>
      <c r="BP333" s="7">
        <f t="shared" si="334"/>
        <v>890.57084337313177</v>
      </c>
      <c r="BQ333" s="65">
        <f t="shared" si="335"/>
        <v>7.2499999999999995E-2</v>
      </c>
      <c r="BR333" s="7">
        <f t="shared" si="360"/>
        <v>580844.92052882712</v>
      </c>
      <c r="BS333" s="7">
        <f t="shared" si="361"/>
        <v>1039580.2428859279</v>
      </c>
      <c r="BT333" s="7">
        <f t="shared" si="336"/>
        <v>143355.07947117282</v>
      </c>
      <c r="BU333" s="7">
        <f t="shared" si="316"/>
        <v>1620425.1634147549</v>
      </c>
      <c r="BW333">
        <v>328</v>
      </c>
      <c r="BX333" s="160">
        <v>54820</v>
      </c>
      <c r="BY333" s="7">
        <f t="shared" si="362"/>
        <v>144249.74412539974</v>
      </c>
      <c r="BZ333" s="7">
        <f t="shared" si="363"/>
        <v>4818.1206700876401</v>
      </c>
      <c r="CA333" s="7">
        <f t="shared" si="364"/>
        <v>3976.6638293561418</v>
      </c>
      <c r="CB333" s="65">
        <f t="shared" si="337"/>
        <v>0.33081490883470543</v>
      </c>
      <c r="CC333" s="7">
        <f t="shared" si="338"/>
        <v>841.45684073149846</v>
      </c>
      <c r="CD333" s="65">
        <f t="shared" si="365"/>
        <v>7.0000000000000007E-2</v>
      </c>
      <c r="CE333" s="7">
        <f t="shared" si="366"/>
        <v>583926.91970395704</v>
      </c>
      <c r="CF333" s="7">
        <f t="shared" si="367"/>
        <v>996416.66008478845</v>
      </c>
      <c r="CG333" s="7">
        <f t="shared" si="339"/>
        <v>140273.0802960436</v>
      </c>
      <c r="CH333" s="7">
        <f t="shared" si="317"/>
        <v>1580343.5797887454</v>
      </c>
    </row>
    <row r="334" spans="10:86" x14ac:dyDescent="0.3">
      <c r="J334">
        <v>329</v>
      </c>
      <c r="K334" s="160">
        <v>54848</v>
      </c>
      <c r="L334" s="7">
        <f t="shared" si="340"/>
        <v>155802.53704248276</v>
      </c>
      <c r="M334" s="7">
        <f t="shared" si="318"/>
        <v>5440.6727465368012</v>
      </c>
      <c r="N334" s="7">
        <f t="shared" si="308"/>
        <v>4369.5303043697322</v>
      </c>
      <c r="O334" s="65">
        <f t="shared" si="319"/>
        <v>0.33654370877246681</v>
      </c>
      <c r="P334" s="7">
        <f t="shared" si="309"/>
        <v>1071.142442167069</v>
      </c>
      <c r="Q334" s="65">
        <f t="shared" si="310"/>
        <v>8.2500000000000004E-2</v>
      </c>
      <c r="R334" s="7">
        <f t="shared" si="320"/>
        <v>572766.99326188688</v>
      </c>
      <c r="S334" s="7">
        <f t="shared" si="341"/>
        <v>1217214.3403487203</v>
      </c>
      <c r="T334" s="7">
        <f t="shared" si="311"/>
        <v>151433.00673811304</v>
      </c>
      <c r="U334" s="7">
        <f t="shared" si="312"/>
        <v>1789981.3336106073</v>
      </c>
      <c r="W334">
        <v>329</v>
      </c>
      <c r="X334" s="160">
        <v>54848</v>
      </c>
      <c r="Y334" s="7">
        <f t="shared" si="342"/>
        <v>152675.15522127491</v>
      </c>
      <c r="Z334" s="7">
        <f t="shared" si="343"/>
        <v>5313.9230440344518</v>
      </c>
      <c r="AA334" s="7">
        <f t="shared" si="344"/>
        <v>4296.088675892619</v>
      </c>
      <c r="AB334" s="65">
        <f t="shared" si="321"/>
        <v>0.33766505123898272</v>
      </c>
      <c r="AC334" s="7">
        <f t="shared" si="322"/>
        <v>1017.8343681418328</v>
      </c>
      <c r="AD334" s="65">
        <f t="shared" si="323"/>
        <v>0.08</v>
      </c>
      <c r="AE334" s="7">
        <f t="shared" si="345"/>
        <v>575820.93345461728</v>
      </c>
      <c r="AF334" s="7">
        <f t="shared" si="346"/>
        <v>1172459.7480327187</v>
      </c>
      <c r="AG334" s="7">
        <f t="shared" si="324"/>
        <v>148379.06654538229</v>
      </c>
      <c r="AH334" s="7">
        <f t="shared" si="313"/>
        <v>1748280.6814873358</v>
      </c>
      <c r="AJ334">
        <v>329</v>
      </c>
      <c r="AK334" s="160">
        <v>54848</v>
      </c>
      <c r="AL334" s="7">
        <f t="shared" si="347"/>
        <v>149557.32799989532</v>
      </c>
      <c r="AM334" s="7">
        <f t="shared" si="348"/>
        <v>5188.2574823386012</v>
      </c>
      <c r="AN334" s="7">
        <f t="shared" si="349"/>
        <v>4222.3664056726102</v>
      </c>
      <c r="AO334" s="65">
        <f t="shared" si="325"/>
        <v>0.33878912886239038</v>
      </c>
      <c r="AP334" s="7">
        <f t="shared" si="326"/>
        <v>965.89107666599057</v>
      </c>
      <c r="AQ334" s="65">
        <f t="shared" si="327"/>
        <v>7.7499999999999999E-2</v>
      </c>
      <c r="AR334" s="7">
        <f t="shared" si="350"/>
        <v>578865.03840577765</v>
      </c>
      <c r="AS334" s="7">
        <f t="shared" si="351"/>
        <v>1128071.6732836219</v>
      </c>
      <c r="AT334" s="7">
        <f t="shared" si="328"/>
        <v>145334.96159422272</v>
      </c>
      <c r="AU334" s="7">
        <f t="shared" si="314"/>
        <v>1706936.7116893996</v>
      </c>
      <c r="AW334">
        <v>329</v>
      </c>
      <c r="AX334" s="160">
        <v>54848</v>
      </c>
      <c r="AY334" s="7">
        <f t="shared" si="352"/>
        <v>146450.23561961987</v>
      </c>
      <c r="AZ334" s="7">
        <f t="shared" si="353"/>
        <v>5063.7114709392154</v>
      </c>
      <c r="BA334" s="7">
        <f t="shared" si="354"/>
        <v>4148.3974983165917</v>
      </c>
      <c r="BB334" s="65">
        <f t="shared" si="329"/>
        <v>0.33991594324980379</v>
      </c>
      <c r="BC334" s="7">
        <f t="shared" si="330"/>
        <v>915.31397262262408</v>
      </c>
      <c r="BD334" s="65">
        <f t="shared" si="331"/>
        <v>7.4999999999999997E-2</v>
      </c>
      <c r="BE334" s="7">
        <f t="shared" si="355"/>
        <v>581898.16187869711</v>
      </c>
      <c r="BF334" s="7">
        <f t="shared" si="356"/>
        <v>1084062.9120603045</v>
      </c>
      <c r="BG334" s="7">
        <f t="shared" si="332"/>
        <v>142301.83812130327</v>
      </c>
      <c r="BH334" s="7">
        <f t="shared" si="315"/>
        <v>1665961.0739390017</v>
      </c>
      <c r="BJ334">
        <v>329</v>
      </c>
      <c r="BK334" s="160">
        <v>54848</v>
      </c>
      <c r="BL334" s="7">
        <f t="shared" si="357"/>
        <v>143355.07947117282</v>
      </c>
      <c r="BM334" s="7">
        <f t="shared" si="358"/>
        <v>4940.32062016694</v>
      </c>
      <c r="BN334" s="7">
        <f t="shared" si="359"/>
        <v>4074.2170150286042</v>
      </c>
      <c r="BO334" s="65">
        <f t="shared" si="333"/>
        <v>0.34104549598589307</v>
      </c>
      <c r="BP334" s="7">
        <f t="shared" si="334"/>
        <v>866.10360513833575</v>
      </c>
      <c r="BQ334" s="65">
        <f t="shared" si="335"/>
        <v>7.2499999999999995E-2</v>
      </c>
      <c r="BR334" s="7">
        <f t="shared" si="360"/>
        <v>584919.1375438557</v>
      </c>
      <c r="BS334" s="7">
        <f t="shared" si="361"/>
        <v>1040446.3464910663</v>
      </c>
      <c r="BT334" s="7">
        <f t="shared" si="336"/>
        <v>139280.86245614421</v>
      </c>
      <c r="BU334" s="7">
        <f t="shared" si="316"/>
        <v>1625365.484034922</v>
      </c>
      <c r="BW334">
        <v>329</v>
      </c>
      <c r="BX334" s="160">
        <v>54848</v>
      </c>
      <c r="BY334" s="7">
        <f t="shared" si="362"/>
        <v>140273.0802960436</v>
      </c>
      <c r="BZ334" s="7">
        <f t="shared" si="363"/>
        <v>4818.1206700876401</v>
      </c>
      <c r="CA334" s="7">
        <f t="shared" si="364"/>
        <v>3999.8610350273857</v>
      </c>
      <c r="CB334" s="65">
        <f t="shared" si="337"/>
        <v>0.34217778863221004</v>
      </c>
      <c r="CC334" s="7">
        <f t="shared" si="338"/>
        <v>818.25963506025437</v>
      </c>
      <c r="CD334" s="65">
        <f t="shared" si="365"/>
        <v>7.0000000000000007E-2</v>
      </c>
      <c r="CE334" s="7">
        <f t="shared" si="366"/>
        <v>587926.78073898447</v>
      </c>
      <c r="CF334" s="7">
        <f t="shared" si="367"/>
        <v>997234.91971984867</v>
      </c>
      <c r="CG334" s="7">
        <f t="shared" si="339"/>
        <v>136273.2192610162</v>
      </c>
      <c r="CH334" s="7">
        <f t="shared" si="317"/>
        <v>1585161.700458833</v>
      </c>
    </row>
    <row r="335" spans="10:86" x14ac:dyDescent="0.3">
      <c r="J335">
        <v>330</v>
      </c>
      <c r="K335" s="160">
        <v>54879</v>
      </c>
      <c r="L335" s="7">
        <f t="shared" si="340"/>
        <v>151433.00673811304</v>
      </c>
      <c r="M335" s="7">
        <f t="shared" si="318"/>
        <v>5440.6727465368012</v>
      </c>
      <c r="N335" s="7">
        <f t="shared" si="308"/>
        <v>4399.570825212274</v>
      </c>
      <c r="O335" s="65">
        <f t="shared" si="319"/>
        <v>0.34863502376235755</v>
      </c>
      <c r="P335" s="7">
        <f t="shared" si="309"/>
        <v>1041.1019213245272</v>
      </c>
      <c r="Q335" s="65">
        <f t="shared" si="310"/>
        <v>8.2500000000000018E-2</v>
      </c>
      <c r="R335" s="7">
        <f t="shared" si="320"/>
        <v>577166.56408709916</v>
      </c>
      <c r="S335" s="7">
        <f t="shared" si="341"/>
        <v>1218255.4422700449</v>
      </c>
      <c r="T335" s="7">
        <f t="shared" si="311"/>
        <v>147033.43591290075</v>
      </c>
      <c r="U335" s="7">
        <f t="shared" si="312"/>
        <v>1795422.0063571441</v>
      </c>
      <c r="W335">
        <v>330</v>
      </c>
      <c r="X335" s="160">
        <v>54879</v>
      </c>
      <c r="Y335" s="7">
        <f t="shared" si="342"/>
        <v>148379.06654538229</v>
      </c>
      <c r="Z335" s="7">
        <f t="shared" si="343"/>
        <v>5313.9230440344518</v>
      </c>
      <c r="AA335" s="7">
        <f t="shared" si="344"/>
        <v>4324.7292670652369</v>
      </c>
      <c r="AB335" s="65">
        <f t="shared" si="321"/>
        <v>0.34975790327478595</v>
      </c>
      <c r="AC335" s="7">
        <f t="shared" si="322"/>
        <v>989.19377696921526</v>
      </c>
      <c r="AD335" s="65">
        <f t="shared" si="323"/>
        <v>0.08</v>
      </c>
      <c r="AE335" s="7">
        <f t="shared" si="345"/>
        <v>580145.66272168246</v>
      </c>
      <c r="AF335" s="7">
        <f t="shared" si="346"/>
        <v>1173448.9418096878</v>
      </c>
      <c r="AG335" s="7">
        <f t="shared" si="324"/>
        <v>144054.33727831705</v>
      </c>
      <c r="AH335" s="7">
        <f t="shared" si="313"/>
        <v>1753594.6045313701</v>
      </c>
      <c r="AJ335">
        <v>330</v>
      </c>
      <c r="AK335" s="160">
        <v>54879</v>
      </c>
      <c r="AL335" s="7">
        <f t="shared" si="347"/>
        <v>145334.96159422272</v>
      </c>
      <c r="AM335" s="7">
        <f t="shared" si="348"/>
        <v>5188.2574823386012</v>
      </c>
      <c r="AN335" s="7">
        <f t="shared" si="349"/>
        <v>4249.6358553759128</v>
      </c>
      <c r="AO335" s="65">
        <f t="shared" si="325"/>
        <v>0.35088343303720326</v>
      </c>
      <c r="AP335" s="7">
        <f t="shared" si="326"/>
        <v>938.62162696268842</v>
      </c>
      <c r="AQ335" s="65">
        <f t="shared" si="327"/>
        <v>7.7499999999999999E-2</v>
      </c>
      <c r="AR335" s="7">
        <f t="shared" si="350"/>
        <v>583114.67426115356</v>
      </c>
      <c r="AS335" s="7">
        <f t="shared" si="351"/>
        <v>1129010.2949105846</v>
      </c>
      <c r="AT335" s="7">
        <f t="shared" si="328"/>
        <v>141085.32573884682</v>
      </c>
      <c r="AU335" s="7">
        <f t="shared" si="314"/>
        <v>1712124.9691717383</v>
      </c>
      <c r="AW335">
        <v>330</v>
      </c>
      <c r="AX335" s="160">
        <v>54879</v>
      </c>
      <c r="AY335" s="7">
        <f t="shared" si="352"/>
        <v>142301.83812130327</v>
      </c>
      <c r="AZ335" s="7">
        <f t="shared" si="353"/>
        <v>5063.7114709392154</v>
      </c>
      <c r="BA335" s="7">
        <f t="shared" si="354"/>
        <v>4174.3249826810697</v>
      </c>
      <c r="BB335" s="65">
        <f t="shared" si="329"/>
        <v>0.3520116145616663</v>
      </c>
      <c r="BC335" s="7">
        <f t="shared" si="330"/>
        <v>889.38648825814539</v>
      </c>
      <c r="BD335" s="65">
        <f t="shared" si="331"/>
        <v>7.4999999999999997E-2</v>
      </c>
      <c r="BE335" s="7">
        <f t="shared" si="355"/>
        <v>586072.48686137819</v>
      </c>
      <c r="BF335" s="7">
        <f t="shared" si="356"/>
        <v>1084952.2985485627</v>
      </c>
      <c r="BG335" s="7">
        <f t="shared" si="332"/>
        <v>138127.51313862219</v>
      </c>
      <c r="BH335" s="7">
        <f t="shared" si="315"/>
        <v>1671024.7854099409</v>
      </c>
      <c r="BJ335">
        <v>330</v>
      </c>
      <c r="BK335" s="160">
        <v>54879</v>
      </c>
      <c r="BL335" s="7">
        <f t="shared" si="357"/>
        <v>139280.86245614421</v>
      </c>
      <c r="BM335" s="7">
        <f t="shared" si="358"/>
        <v>4940.32062016694</v>
      </c>
      <c r="BN335" s="7">
        <f t="shared" si="359"/>
        <v>4098.8320761610685</v>
      </c>
      <c r="BO335" s="65">
        <f t="shared" si="333"/>
        <v>0.35314244933987371</v>
      </c>
      <c r="BP335" s="7">
        <f t="shared" si="334"/>
        <v>841.48854400587129</v>
      </c>
      <c r="BQ335" s="65">
        <f t="shared" si="335"/>
        <v>7.2499999999999995E-2</v>
      </c>
      <c r="BR335" s="7">
        <f t="shared" si="360"/>
        <v>589017.96962001675</v>
      </c>
      <c r="BS335" s="7">
        <f t="shared" si="361"/>
        <v>1041287.8350350722</v>
      </c>
      <c r="BT335" s="7">
        <f t="shared" si="336"/>
        <v>135182.03037998313</v>
      </c>
      <c r="BU335" s="7">
        <f t="shared" si="316"/>
        <v>1630305.804655089</v>
      </c>
      <c r="BW335">
        <v>330</v>
      </c>
      <c r="BX335" s="160">
        <v>54879</v>
      </c>
      <c r="BY335" s="7">
        <f t="shared" si="362"/>
        <v>136273.2192610162</v>
      </c>
      <c r="BZ335" s="7">
        <f t="shared" si="363"/>
        <v>4818.1206700876401</v>
      </c>
      <c r="CA335" s="7">
        <f t="shared" si="364"/>
        <v>4023.1935577317122</v>
      </c>
      <c r="CB335" s="65">
        <f t="shared" si="337"/>
        <v>0.35427593884245728</v>
      </c>
      <c r="CC335" s="7">
        <f t="shared" si="338"/>
        <v>794.92711235592787</v>
      </c>
      <c r="CD335" s="65">
        <f t="shared" si="365"/>
        <v>7.0000000000000007E-2</v>
      </c>
      <c r="CE335" s="7">
        <f t="shared" si="366"/>
        <v>591949.97429671616</v>
      </c>
      <c r="CF335" s="7">
        <f t="shared" si="367"/>
        <v>998029.84683220461</v>
      </c>
      <c r="CG335" s="7">
        <f t="shared" si="339"/>
        <v>132250.02570328448</v>
      </c>
      <c r="CH335" s="7">
        <f t="shared" si="317"/>
        <v>1589979.8211289207</v>
      </c>
    </row>
    <row r="336" spans="10:86" x14ac:dyDescent="0.3">
      <c r="J336">
        <v>331</v>
      </c>
      <c r="K336" s="160">
        <v>54909</v>
      </c>
      <c r="L336" s="7">
        <f t="shared" si="340"/>
        <v>147033.43591290075</v>
      </c>
      <c r="M336" s="7">
        <f t="shared" si="318"/>
        <v>5440.6727465368012</v>
      </c>
      <c r="N336" s="7">
        <f t="shared" si="308"/>
        <v>4429.8178746356089</v>
      </c>
      <c r="O336" s="65">
        <f t="shared" si="319"/>
        <v>0.36153555254681513</v>
      </c>
      <c r="P336" s="7">
        <f t="shared" si="309"/>
        <v>1010.8548719011926</v>
      </c>
      <c r="Q336" s="65">
        <f t="shared" si="310"/>
        <v>8.2500000000000004E-2</v>
      </c>
      <c r="R336" s="7">
        <f t="shared" si="320"/>
        <v>581596.38196173473</v>
      </c>
      <c r="S336" s="7">
        <f t="shared" si="341"/>
        <v>1219266.2971419462</v>
      </c>
      <c r="T336" s="7">
        <f t="shared" si="311"/>
        <v>142603.61803826515</v>
      </c>
      <c r="U336" s="7">
        <f t="shared" si="312"/>
        <v>1800862.6791036809</v>
      </c>
      <c r="W336">
        <v>331</v>
      </c>
      <c r="X336" s="160">
        <v>54909</v>
      </c>
      <c r="Y336" s="7">
        <f t="shared" si="342"/>
        <v>144054.33727831705</v>
      </c>
      <c r="Z336" s="7">
        <f t="shared" si="343"/>
        <v>5313.9230440344518</v>
      </c>
      <c r="AA336" s="7">
        <f t="shared" si="344"/>
        <v>4353.5607955123378</v>
      </c>
      <c r="AB336" s="65">
        <f t="shared" si="321"/>
        <v>0.36265988607627708</v>
      </c>
      <c r="AC336" s="7">
        <f t="shared" si="322"/>
        <v>960.36224852211376</v>
      </c>
      <c r="AD336" s="65">
        <f t="shared" si="323"/>
        <v>0.08</v>
      </c>
      <c r="AE336" s="7">
        <f t="shared" si="345"/>
        <v>584499.22351719474</v>
      </c>
      <c r="AF336" s="7">
        <f t="shared" si="346"/>
        <v>1174409.30405821</v>
      </c>
      <c r="AG336" s="7">
        <f t="shared" si="324"/>
        <v>139700.77648280471</v>
      </c>
      <c r="AH336" s="7">
        <f t="shared" si="313"/>
        <v>1758908.5275754048</v>
      </c>
      <c r="AJ336">
        <v>331</v>
      </c>
      <c r="AK336" s="160">
        <v>54909</v>
      </c>
      <c r="AL336" s="7">
        <f t="shared" si="347"/>
        <v>141085.32573884682</v>
      </c>
      <c r="AM336" s="7">
        <f t="shared" si="348"/>
        <v>5188.2574823386012</v>
      </c>
      <c r="AN336" s="7">
        <f t="shared" si="349"/>
        <v>4277.0814202752154</v>
      </c>
      <c r="AO336" s="65">
        <f t="shared" si="325"/>
        <v>0.36378678487305377</v>
      </c>
      <c r="AP336" s="7">
        <f t="shared" si="326"/>
        <v>911.17606206338576</v>
      </c>
      <c r="AQ336" s="65">
        <f t="shared" si="327"/>
        <v>7.7499999999999999E-2</v>
      </c>
      <c r="AR336" s="7">
        <f t="shared" si="350"/>
        <v>587391.75568142883</v>
      </c>
      <c r="AS336" s="7">
        <f t="shared" si="351"/>
        <v>1129921.4709726479</v>
      </c>
      <c r="AT336" s="7">
        <f t="shared" si="328"/>
        <v>136808.24431857161</v>
      </c>
      <c r="AU336" s="7">
        <f t="shared" si="314"/>
        <v>1717313.2266540767</v>
      </c>
      <c r="AW336">
        <v>331</v>
      </c>
      <c r="AX336" s="160">
        <v>54909</v>
      </c>
      <c r="AY336" s="7">
        <f t="shared" si="352"/>
        <v>138127.51313862219</v>
      </c>
      <c r="AZ336" s="7">
        <f t="shared" si="353"/>
        <v>5063.7114709392154</v>
      </c>
      <c r="BA336" s="7">
        <f t="shared" si="354"/>
        <v>4200.4145138228268</v>
      </c>
      <c r="BB336" s="65">
        <f t="shared" si="329"/>
        <v>0.36491625035838032</v>
      </c>
      <c r="BC336" s="7">
        <f t="shared" si="330"/>
        <v>863.29695711638863</v>
      </c>
      <c r="BD336" s="65">
        <f t="shared" si="331"/>
        <v>7.4999999999999997E-2</v>
      </c>
      <c r="BE336" s="7">
        <f t="shared" si="355"/>
        <v>590272.90137520107</v>
      </c>
      <c r="BF336" s="7">
        <f t="shared" si="356"/>
        <v>1085815.595505679</v>
      </c>
      <c r="BG336" s="7">
        <f t="shared" si="332"/>
        <v>133927.09862479937</v>
      </c>
      <c r="BH336" s="7">
        <f t="shared" si="315"/>
        <v>1676088.4968808801</v>
      </c>
      <c r="BJ336">
        <v>331</v>
      </c>
      <c r="BK336" s="160">
        <v>54909</v>
      </c>
      <c r="BL336" s="7">
        <f t="shared" si="357"/>
        <v>135182.03037998313</v>
      </c>
      <c r="BM336" s="7">
        <f t="shared" si="358"/>
        <v>4940.32062016694</v>
      </c>
      <c r="BN336" s="7">
        <f t="shared" si="359"/>
        <v>4123.5958532878749</v>
      </c>
      <c r="BO336" s="65">
        <f t="shared" si="333"/>
        <v>0.36604828393509348</v>
      </c>
      <c r="BP336" s="7">
        <f t="shared" si="334"/>
        <v>816.72476687906476</v>
      </c>
      <c r="BQ336" s="65">
        <f t="shared" si="335"/>
        <v>7.2499999999999995E-2</v>
      </c>
      <c r="BR336" s="7">
        <f t="shared" si="360"/>
        <v>593141.5654733046</v>
      </c>
      <c r="BS336" s="7">
        <f t="shared" si="361"/>
        <v>1042104.5598019513</v>
      </c>
      <c r="BT336" s="7">
        <f t="shared" si="336"/>
        <v>131058.43452669526</v>
      </c>
      <c r="BU336" s="7">
        <f t="shared" si="316"/>
        <v>1635246.1252752559</v>
      </c>
      <c r="BW336">
        <v>331</v>
      </c>
      <c r="BX336" s="160">
        <v>54909</v>
      </c>
      <c r="BY336" s="7">
        <f t="shared" si="362"/>
        <v>132250.02570328448</v>
      </c>
      <c r="BZ336" s="7">
        <f t="shared" si="363"/>
        <v>4818.1206700876401</v>
      </c>
      <c r="CA336" s="7">
        <f t="shared" si="364"/>
        <v>4046.6621868184807</v>
      </c>
      <c r="CB336" s="65">
        <f t="shared" si="337"/>
        <v>0.36718288698688517</v>
      </c>
      <c r="CC336" s="7">
        <f t="shared" si="338"/>
        <v>771.4584832691595</v>
      </c>
      <c r="CD336" s="65">
        <f t="shared" si="365"/>
        <v>7.0000000000000007E-2</v>
      </c>
      <c r="CE336" s="7">
        <f t="shared" si="366"/>
        <v>595996.63648353459</v>
      </c>
      <c r="CF336" s="7">
        <f t="shared" si="367"/>
        <v>998801.30531547382</v>
      </c>
      <c r="CG336" s="7">
        <f t="shared" si="339"/>
        <v>128203.36351646601</v>
      </c>
      <c r="CH336" s="7">
        <f t="shared" si="317"/>
        <v>1594797.9417990083</v>
      </c>
    </row>
    <row r="337" spans="10:86" x14ac:dyDescent="0.3">
      <c r="J337">
        <v>332</v>
      </c>
      <c r="K337" s="160">
        <v>54940</v>
      </c>
      <c r="L337" s="7">
        <f t="shared" si="340"/>
        <v>142603.61803826515</v>
      </c>
      <c r="M337" s="7">
        <f t="shared" si="318"/>
        <v>5440.6727465368012</v>
      </c>
      <c r="N337" s="7">
        <f t="shared" si="308"/>
        <v>4460.2728725237284</v>
      </c>
      <c r="O337" s="65">
        <f t="shared" si="319"/>
        <v>0.37532900782308842</v>
      </c>
      <c r="P337" s="7">
        <f t="shared" si="309"/>
        <v>980.39987401307292</v>
      </c>
      <c r="Q337" s="65">
        <f t="shared" si="310"/>
        <v>8.2500000000000004E-2</v>
      </c>
      <c r="R337" s="7">
        <f t="shared" si="320"/>
        <v>586056.65483425849</v>
      </c>
      <c r="S337" s="7">
        <f t="shared" si="341"/>
        <v>1220246.6970159593</v>
      </c>
      <c r="T337" s="7">
        <f t="shared" si="311"/>
        <v>138143.34516574143</v>
      </c>
      <c r="U337" s="7">
        <f t="shared" si="312"/>
        <v>1806303.3518502177</v>
      </c>
      <c r="W337">
        <v>332</v>
      </c>
      <c r="X337" s="160">
        <v>54940</v>
      </c>
      <c r="Y337" s="7">
        <f t="shared" si="342"/>
        <v>139700.77648280471</v>
      </c>
      <c r="Z337" s="7">
        <f t="shared" si="343"/>
        <v>5313.9230440344518</v>
      </c>
      <c r="AA337" s="7">
        <f t="shared" si="344"/>
        <v>4382.5845341490867</v>
      </c>
      <c r="AB337" s="65">
        <f t="shared" si="321"/>
        <v>0.37645470364484546</v>
      </c>
      <c r="AC337" s="7">
        <f t="shared" si="322"/>
        <v>931.33850988536483</v>
      </c>
      <c r="AD337" s="65">
        <f t="shared" si="323"/>
        <v>0.08</v>
      </c>
      <c r="AE337" s="7">
        <f t="shared" si="345"/>
        <v>588881.80805134377</v>
      </c>
      <c r="AF337" s="7">
        <f t="shared" si="346"/>
        <v>1175340.6425680954</v>
      </c>
      <c r="AG337" s="7">
        <f t="shared" si="324"/>
        <v>135318.19194865561</v>
      </c>
      <c r="AH337" s="7">
        <f t="shared" si="313"/>
        <v>1764222.4506194391</v>
      </c>
      <c r="AJ337">
        <v>332</v>
      </c>
      <c r="AK337" s="160">
        <v>54940</v>
      </c>
      <c r="AL337" s="7">
        <f t="shared" si="347"/>
        <v>136808.24431857161</v>
      </c>
      <c r="AM337" s="7">
        <f t="shared" si="348"/>
        <v>5188.2574823386012</v>
      </c>
      <c r="AN337" s="7">
        <f t="shared" si="349"/>
        <v>4304.7042377811595</v>
      </c>
      <c r="AO337" s="65">
        <f t="shared" si="325"/>
        <v>0.37758287967709553</v>
      </c>
      <c r="AP337" s="7">
        <f t="shared" si="326"/>
        <v>883.55324455744164</v>
      </c>
      <c r="AQ337" s="65">
        <f t="shared" si="327"/>
        <v>7.7499999999999999E-2</v>
      </c>
      <c r="AR337" s="7">
        <f t="shared" si="350"/>
        <v>591696.45991920994</v>
      </c>
      <c r="AS337" s="7">
        <f t="shared" si="351"/>
        <v>1130805.0242172054</v>
      </c>
      <c r="AT337" s="7">
        <f t="shared" si="328"/>
        <v>132503.54008079047</v>
      </c>
      <c r="AU337" s="7">
        <f t="shared" si="314"/>
        <v>1722501.4841364152</v>
      </c>
      <c r="AW337">
        <v>332</v>
      </c>
      <c r="AX337" s="160">
        <v>54940</v>
      </c>
      <c r="AY337" s="7">
        <f t="shared" si="352"/>
        <v>133927.09862479937</v>
      </c>
      <c r="AZ337" s="7">
        <f t="shared" si="353"/>
        <v>5063.7114709392154</v>
      </c>
      <c r="BA337" s="7">
        <f t="shared" si="354"/>
        <v>4226.6671045342191</v>
      </c>
      <c r="BB337" s="65">
        <f t="shared" si="329"/>
        <v>0.37871353725435497</v>
      </c>
      <c r="BC337" s="7">
        <f t="shared" si="330"/>
        <v>837.04436640499603</v>
      </c>
      <c r="BD337" s="65">
        <f t="shared" si="331"/>
        <v>7.4999999999999997E-2</v>
      </c>
      <c r="BE337" s="7">
        <f t="shared" si="355"/>
        <v>594499.56847973529</v>
      </c>
      <c r="BF337" s="7">
        <f t="shared" si="356"/>
        <v>1086652.6398720839</v>
      </c>
      <c r="BG337" s="7">
        <f t="shared" si="332"/>
        <v>129700.43152026515</v>
      </c>
      <c r="BH337" s="7">
        <f t="shared" si="315"/>
        <v>1681152.2083518193</v>
      </c>
      <c r="BJ337">
        <v>332</v>
      </c>
      <c r="BK337" s="160">
        <v>54940</v>
      </c>
      <c r="BL337" s="7">
        <f t="shared" si="357"/>
        <v>131058.43452669526</v>
      </c>
      <c r="BM337" s="7">
        <f t="shared" si="358"/>
        <v>4940.32062016694</v>
      </c>
      <c r="BN337" s="7">
        <f t="shared" si="359"/>
        <v>4148.5092449014892</v>
      </c>
      <c r="BO337" s="65">
        <f t="shared" si="333"/>
        <v>0.37984667769458025</v>
      </c>
      <c r="BP337" s="7">
        <f t="shared" si="334"/>
        <v>791.81137526545047</v>
      </c>
      <c r="BQ337" s="65">
        <f t="shared" si="335"/>
        <v>7.2499999999999995E-2</v>
      </c>
      <c r="BR337" s="7">
        <f t="shared" si="360"/>
        <v>597290.07471820607</v>
      </c>
      <c r="BS337" s="7">
        <f t="shared" si="361"/>
        <v>1042896.3711772168</v>
      </c>
      <c r="BT337" s="7">
        <f t="shared" si="336"/>
        <v>126909.92528179377</v>
      </c>
      <c r="BU337" s="7">
        <f t="shared" si="316"/>
        <v>1640186.4458954227</v>
      </c>
      <c r="BW337">
        <v>332</v>
      </c>
      <c r="BX337" s="160">
        <v>54940</v>
      </c>
      <c r="BY337" s="7">
        <f t="shared" si="362"/>
        <v>128203.36351646601</v>
      </c>
      <c r="BZ337" s="7">
        <f t="shared" si="363"/>
        <v>4818.1206700876401</v>
      </c>
      <c r="CA337" s="7">
        <f t="shared" si="364"/>
        <v>4070.2677162415885</v>
      </c>
      <c r="CB337" s="65">
        <f t="shared" si="337"/>
        <v>0.38098230229837771</v>
      </c>
      <c r="CC337" s="7">
        <f t="shared" si="338"/>
        <v>747.85295384605172</v>
      </c>
      <c r="CD337" s="65">
        <f t="shared" si="365"/>
        <v>7.0000000000000007E-2</v>
      </c>
      <c r="CE337" s="7">
        <f t="shared" si="366"/>
        <v>600066.90419977612</v>
      </c>
      <c r="CF337" s="7">
        <f t="shared" si="367"/>
        <v>999549.15826931992</v>
      </c>
      <c r="CG337" s="7">
        <f t="shared" si="339"/>
        <v>124133.09580022442</v>
      </c>
      <c r="CH337" s="7">
        <f t="shared" si="317"/>
        <v>1599616.0624690959</v>
      </c>
    </row>
    <row r="338" spans="10:86" x14ac:dyDescent="0.3">
      <c r="J338">
        <v>333</v>
      </c>
      <c r="K338" s="160">
        <v>54970</v>
      </c>
      <c r="L338" s="7">
        <f t="shared" si="340"/>
        <v>138143.34516574143</v>
      </c>
      <c r="M338" s="7">
        <f t="shared" si="318"/>
        <v>5440.6727465368012</v>
      </c>
      <c r="N338" s="7">
        <f t="shared" si="308"/>
        <v>4490.9372485223284</v>
      </c>
      <c r="O338" s="65">
        <f t="shared" si="319"/>
        <v>0.39011106121406269</v>
      </c>
      <c r="P338" s="7">
        <f t="shared" si="309"/>
        <v>949.73549801447234</v>
      </c>
      <c r="Q338" s="65">
        <f t="shared" si="310"/>
        <v>8.2500000000000004E-2</v>
      </c>
      <c r="R338" s="7">
        <f t="shared" si="320"/>
        <v>590547.59208278079</v>
      </c>
      <c r="S338" s="7">
        <f t="shared" si="341"/>
        <v>1221196.4325139737</v>
      </c>
      <c r="T338" s="7">
        <f t="shared" si="311"/>
        <v>133652.4079172191</v>
      </c>
      <c r="U338" s="7">
        <f t="shared" si="312"/>
        <v>1811744.0245967545</v>
      </c>
      <c r="W338">
        <v>333</v>
      </c>
      <c r="X338" s="160">
        <v>54970</v>
      </c>
      <c r="Y338" s="7">
        <f t="shared" si="342"/>
        <v>135318.19194865561</v>
      </c>
      <c r="Z338" s="7">
        <f t="shared" si="343"/>
        <v>5313.9230440344518</v>
      </c>
      <c r="AA338" s="7">
        <f t="shared" si="344"/>
        <v>4411.801764376748</v>
      </c>
      <c r="AB338" s="65">
        <f t="shared" si="321"/>
        <v>0.39123801766882049</v>
      </c>
      <c r="AC338" s="7">
        <f t="shared" si="322"/>
        <v>902.12127965770412</v>
      </c>
      <c r="AD338" s="65">
        <f t="shared" si="323"/>
        <v>0.08</v>
      </c>
      <c r="AE338" s="7">
        <f t="shared" si="345"/>
        <v>593293.60981572047</v>
      </c>
      <c r="AF338" s="7">
        <f t="shared" si="346"/>
        <v>1176242.7638477532</v>
      </c>
      <c r="AG338" s="7">
        <f t="shared" si="324"/>
        <v>130906.39018427886</v>
      </c>
      <c r="AH338" s="7">
        <f t="shared" si="313"/>
        <v>1769536.3736634736</v>
      </c>
      <c r="AJ338">
        <v>333</v>
      </c>
      <c r="AK338" s="160">
        <v>54970</v>
      </c>
      <c r="AL338" s="7">
        <f t="shared" si="347"/>
        <v>132503.54008079047</v>
      </c>
      <c r="AM338" s="7">
        <f t="shared" si="348"/>
        <v>5188.2574823386012</v>
      </c>
      <c r="AN338" s="7">
        <f t="shared" si="349"/>
        <v>4332.5054526501626</v>
      </c>
      <c r="AO338" s="65">
        <f t="shared" si="325"/>
        <v>0.39236736920464477</v>
      </c>
      <c r="AP338" s="7">
        <f t="shared" si="326"/>
        <v>855.75202968843837</v>
      </c>
      <c r="AQ338" s="65">
        <f t="shared" si="327"/>
        <v>7.7499999999999999E-2</v>
      </c>
      <c r="AR338" s="7">
        <f t="shared" si="350"/>
        <v>596028.96537186007</v>
      </c>
      <c r="AS338" s="7">
        <f t="shared" si="351"/>
        <v>1131660.7762468937</v>
      </c>
      <c r="AT338" s="7">
        <f t="shared" si="328"/>
        <v>128171.0346281403</v>
      </c>
      <c r="AU338" s="7">
        <f t="shared" si="314"/>
        <v>1727689.7416187539</v>
      </c>
      <c r="AW338">
        <v>333</v>
      </c>
      <c r="AX338" s="160">
        <v>54970</v>
      </c>
      <c r="AY338" s="7">
        <f t="shared" si="352"/>
        <v>129700.43152026515</v>
      </c>
      <c r="AZ338" s="7">
        <f t="shared" si="353"/>
        <v>5063.7114709392154</v>
      </c>
      <c r="BA338" s="7">
        <f t="shared" si="354"/>
        <v>4253.0837739375584</v>
      </c>
      <c r="BB338" s="65">
        <f t="shared" si="329"/>
        <v>0.39349911707330271</v>
      </c>
      <c r="BC338" s="7">
        <f t="shared" si="330"/>
        <v>810.62769700165711</v>
      </c>
      <c r="BD338" s="65">
        <f t="shared" si="331"/>
        <v>7.4999999999999997E-2</v>
      </c>
      <c r="BE338" s="7">
        <f t="shared" si="355"/>
        <v>598752.65225367283</v>
      </c>
      <c r="BF338" s="7">
        <f t="shared" si="356"/>
        <v>1087463.2675690856</v>
      </c>
      <c r="BG338" s="7">
        <f t="shared" si="332"/>
        <v>125447.34774632759</v>
      </c>
      <c r="BH338" s="7">
        <f t="shared" si="315"/>
        <v>1686215.9198227585</v>
      </c>
      <c r="BJ338">
        <v>333</v>
      </c>
      <c r="BK338" s="160">
        <v>54970</v>
      </c>
      <c r="BL338" s="7">
        <f t="shared" si="357"/>
        <v>126909.92528179377</v>
      </c>
      <c r="BM338" s="7">
        <f t="shared" si="358"/>
        <v>4940.32062016694</v>
      </c>
      <c r="BN338" s="7">
        <f t="shared" si="359"/>
        <v>4173.5731549227694</v>
      </c>
      <c r="BO338" s="65">
        <f t="shared" si="333"/>
        <v>0.3946332625117227</v>
      </c>
      <c r="BP338" s="7">
        <f t="shared" si="334"/>
        <v>766.74746524417071</v>
      </c>
      <c r="BQ338" s="65">
        <f t="shared" si="335"/>
        <v>7.2499999999999995E-2</v>
      </c>
      <c r="BR338" s="7">
        <f t="shared" si="360"/>
        <v>601463.64787312888</v>
      </c>
      <c r="BS338" s="7">
        <f t="shared" si="361"/>
        <v>1043663.1186424609</v>
      </c>
      <c r="BT338" s="7">
        <f t="shared" si="336"/>
        <v>122736.352126871</v>
      </c>
      <c r="BU338" s="7">
        <f t="shared" si="316"/>
        <v>1645126.7665155898</v>
      </c>
      <c r="BW338">
        <v>333</v>
      </c>
      <c r="BX338" s="160">
        <v>54970</v>
      </c>
      <c r="BY338" s="7">
        <f t="shared" si="362"/>
        <v>124133.09580022442</v>
      </c>
      <c r="BZ338" s="7">
        <f t="shared" si="363"/>
        <v>4818.1206700876401</v>
      </c>
      <c r="CA338" s="7">
        <f t="shared" si="364"/>
        <v>4094.0109445863309</v>
      </c>
      <c r="CB338" s="65">
        <f t="shared" si="337"/>
        <v>0.39576980674115403</v>
      </c>
      <c r="CC338" s="7">
        <f t="shared" si="338"/>
        <v>724.10972550130907</v>
      </c>
      <c r="CD338" s="65">
        <f t="shared" si="365"/>
        <v>7.0000000000000007E-2</v>
      </c>
      <c r="CE338" s="7">
        <f t="shared" si="366"/>
        <v>604160.91514436249</v>
      </c>
      <c r="CF338" s="7">
        <f t="shared" si="367"/>
        <v>1000273.2679948212</v>
      </c>
      <c r="CG338" s="7">
        <f t="shared" si="339"/>
        <v>120039.08485563808</v>
      </c>
      <c r="CH338" s="7">
        <f t="shared" si="317"/>
        <v>1604434.1831391836</v>
      </c>
    </row>
    <row r="339" spans="10:86" x14ac:dyDescent="0.3">
      <c r="J339">
        <v>334</v>
      </c>
      <c r="K339" s="160">
        <v>55001</v>
      </c>
      <c r="L339" s="7">
        <f t="shared" si="340"/>
        <v>133652.4079172191</v>
      </c>
      <c r="M339" s="7">
        <f t="shared" si="318"/>
        <v>5440.6727465368012</v>
      </c>
      <c r="N339" s="7">
        <f t="shared" si="308"/>
        <v>4521.8124421059201</v>
      </c>
      <c r="O339" s="65">
        <f t="shared" si="319"/>
        <v>0.40599155788408536</v>
      </c>
      <c r="P339" s="7">
        <f t="shared" si="309"/>
        <v>918.86030443088134</v>
      </c>
      <c r="Q339" s="65">
        <f t="shared" si="310"/>
        <v>8.2500000000000004E-2</v>
      </c>
      <c r="R339" s="7">
        <f t="shared" si="320"/>
        <v>595069.40452488675</v>
      </c>
      <c r="S339" s="7">
        <f t="shared" si="341"/>
        <v>1222115.2928184045</v>
      </c>
      <c r="T339" s="7">
        <f t="shared" si="311"/>
        <v>129130.59547511318</v>
      </c>
      <c r="U339" s="7">
        <f t="shared" si="312"/>
        <v>1817184.6973432912</v>
      </c>
      <c r="W339">
        <v>334</v>
      </c>
      <c r="X339" s="160">
        <v>55001</v>
      </c>
      <c r="Y339" s="7">
        <f t="shared" si="342"/>
        <v>130906.39018427886</v>
      </c>
      <c r="Z339" s="7">
        <f t="shared" si="343"/>
        <v>5313.9230440344518</v>
      </c>
      <c r="AA339" s="7">
        <f t="shared" si="344"/>
        <v>4441.2137761392596</v>
      </c>
      <c r="AB339" s="65">
        <f t="shared" si="321"/>
        <v>0.40711966190991566</v>
      </c>
      <c r="AC339" s="7">
        <f t="shared" si="322"/>
        <v>872.70926789519251</v>
      </c>
      <c r="AD339" s="65">
        <f t="shared" si="323"/>
        <v>0.08</v>
      </c>
      <c r="AE339" s="7">
        <f t="shared" si="345"/>
        <v>597734.82359185978</v>
      </c>
      <c r="AF339" s="7">
        <f t="shared" si="346"/>
        <v>1177115.4731156484</v>
      </c>
      <c r="AG339" s="7">
        <f t="shared" si="324"/>
        <v>126465.1764081396</v>
      </c>
      <c r="AH339" s="7">
        <f t="shared" si="313"/>
        <v>1774850.2967075082</v>
      </c>
      <c r="AJ339">
        <v>334</v>
      </c>
      <c r="AK339" s="160">
        <v>55001</v>
      </c>
      <c r="AL339" s="7">
        <f t="shared" si="347"/>
        <v>128171.0346281403</v>
      </c>
      <c r="AM339" s="7">
        <f t="shared" si="348"/>
        <v>5188.2574823386012</v>
      </c>
      <c r="AN339" s="7">
        <f t="shared" si="349"/>
        <v>4360.486217031862</v>
      </c>
      <c r="AO339" s="65">
        <f t="shared" si="325"/>
        <v>0.40825007581622552</v>
      </c>
      <c r="AP339" s="7">
        <f t="shared" si="326"/>
        <v>827.77126530673945</v>
      </c>
      <c r="AQ339" s="65">
        <f t="shared" si="327"/>
        <v>7.7499999999999999E-2</v>
      </c>
      <c r="AR339" s="7">
        <f t="shared" si="350"/>
        <v>600389.45158889191</v>
      </c>
      <c r="AS339" s="7">
        <f t="shared" si="351"/>
        <v>1132488.5475122004</v>
      </c>
      <c r="AT339" s="7">
        <f t="shared" si="328"/>
        <v>123810.54841110844</v>
      </c>
      <c r="AU339" s="7">
        <f t="shared" si="314"/>
        <v>1732877.9991010923</v>
      </c>
      <c r="AW339">
        <v>334</v>
      </c>
      <c r="AX339" s="160">
        <v>55001</v>
      </c>
      <c r="AY339" s="7">
        <f t="shared" si="352"/>
        <v>125447.34774632759</v>
      </c>
      <c r="AZ339" s="7">
        <f t="shared" si="353"/>
        <v>5063.7114709392154</v>
      </c>
      <c r="BA339" s="7">
        <f t="shared" si="354"/>
        <v>4279.665547524668</v>
      </c>
      <c r="BB339" s="65">
        <f t="shared" si="329"/>
        <v>0.40938280077586919</v>
      </c>
      <c r="BC339" s="7">
        <f t="shared" si="330"/>
        <v>784.04592341454736</v>
      </c>
      <c r="BD339" s="65">
        <f t="shared" si="331"/>
        <v>7.4999999999999997E-2</v>
      </c>
      <c r="BE339" s="7">
        <f t="shared" si="355"/>
        <v>603032.31780119753</v>
      </c>
      <c r="BF339" s="7">
        <f t="shared" si="356"/>
        <v>1088247.3134925002</v>
      </c>
      <c r="BG339" s="7">
        <f t="shared" si="332"/>
        <v>121167.68219880293</v>
      </c>
      <c r="BH339" s="7">
        <f t="shared" si="315"/>
        <v>1691279.6312936977</v>
      </c>
      <c r="BJ339">
        <v>334</v>
      </c>
      <c r="BK339" s="160">
        <v>55001</v>
      </c>
      <c r="BL339" s="7">
        <f t="shared" si="357"/>
        <v>122736.352126871</v>
      </c>
      <c r="BM339" s="7">
        <f t="shared" si="358"/>
        <v>4940.32062016694</v>
      </c>
      <c r="BN339" s="7">
        <f t="shared" si="359"/>
        <v>4198.7884927337609</v>
      </c>
      <c r="BO339" s="65">
        <f t="shared" si="333"/>
        <v>0.41051783794846958</v>
      </c>
      <c r="BP339" s="7">
        <f t="shared" si="334"/>
        <v>741.53212743317897</v>
      </c>
      <c r="BQ339" s="65">
        <f t="shared" si="335"/>
        <v>7.2499999999999995E-2</v>
      </c>
      <c r="BR339" s="7">
        <f t="shared" si="360"/>
        <v>605662.43636586261</v>
      </c>
      <c r="BS339" s="7">
        <f t="shared" si="361"/>
        <v>1044404.6507698941</v>
      </c>
      <c r="BT339" s="7">
        <f t="shared" si="336"/>
        <v>118537.56363413724</v>
      </c>
      <c r="BU339" s="7">
        <f t="shared" si="316"/>
        <v>1650067.0871357569</v>
      </c>
      <c r="BW339">
        <v>334</v>
      </c>
      <c r="BX339" s="160">
        <v>55001</v>
      </c>
      <c r="BY339" s="7">
        <f t="shared" si="362"/>
        <v>120039.08485563808</v>
      </c>
      <c r="BZ339" s="7">
        <f t="shared" si="363"/>
        <v>4818.1206700876401</v>
      </c>
      <c r="CA339" s="7">
        <f t="shared" si="364"/>
        <v>4117.8926750964183</v>
      </c>
      <c r="CB339" s="65">
        <f t="shared" si="337"/>
        <v>0.41165518847952187</v>
      </c>
      <c r="CC339" s="7">
        <f t="shared" si="338"/>
        <v>700.2279949912222</v>
      </c>
      <c r="CD339" s="65">
        <f t="shared" si="365"/>
        <v>7.0000000000000007E-2</v>
      </c>
      <c r="CE339" s="7">
        <f t="shared" si="366"/>
        <v>608278.80781945889</v>
      </c>
      <c r="CF339" s="7">
        <f t="shared" si="367"/>
        <v>1000973.4959898124</v>
      </c>
      <c r="CG339" s="7">
        <f t="shared" si="339"/>
        <v>115921.19218054166</v>
      </c>
      <c r="CH339" s="7">
        <f t="shared" si="317"/>
        <v>1609252.3038092712</v>
      </c>
    </row>
    <row r="340" spans="10:86" x14ac:dyDescent="0.3">
      <c r="J340">
        <v>335</v>
      </c>
      <c r="K340" s="160">
        <v>55032</v>
      </c>
      <c r="L340" s="7">
        <f t="shared" si="340"/>
        <v>129130.59547511318</v>
      </c>
      <c r="M340" s="7">
        <f t="shared" si="318"/>
        <v>5440.6727465368012</v>
      </c>
      <c r="N340" s="7">
        <f t="shared" si="308"/>
        <v>4552.8999026453985</v>
      </c>
      <c r="O340" s="65">
        <f t="shared" si="319"/>
        <v>0.42309724221998446</v>
      </c>
      <c r="P340" s="7">
        <f t="shared" si="309"/>
        <v>887.77284389140311</v>
      </c>
      <c r="Q340" s="65">
        <f t="shared" si="310"/>
        <v>8.2500000000000004E-2</v>
      </c>
      <c r="R340" s="7">
        <f t="shared" si="320"/>
        <v>599622.30442753213</v>
      </c>
      <c r="S340" s="7">
        <f t="shared" si="341"/>
        <v>1223003.0656622958</v>
      </c>
      <c r="T340" s="7">
        <f t="shared" si="311"/>
        <v>124577.69557246778</v>
      </c>
      <c r="U340" s="7">
        <f t="shared" si="312"/>
        <v>1822625.370089828</v>
      </c>
      <c r="W340">
        <v>335</v>
      </c>
      <c r="X340" s="160">
        <v>55032</v>
      </c>
      <c r="Y340" s="7">
        <f t="shared" si="342"/>
        <v>126465.1764081396</v>
      </c>
      <c r="Z340" s="7">
        <f t="shared" si="343"/>
        <v>5313.9230440344518</v>
      </c>
      <c r="AA340" s="7">
        <f t="shared" si="344"/>
        <v>4470.8218679801876</v>
      </c>
      <c r="AB340" s="65">
        <f t="shared" si="321"/>
        <v>0.42422636760192922</v>
      </c>
      <c r="AC340" s="7">
        <f t="shared" si="322"/>
        <v>843.10117605426399</v>
      </c>
      <c r="AD340" s="65">
        <f t="shared" si="323"/>
        <v>0.08</v>
      </c>
      <c r="AE340" s="7">
        <f t="shared" si="345"/>
        <v>602205.64545983996</v>
      </c>
      <c r="AF340" s="7">
        <f t="shared" si="346"/>
        <v>1177958.5742917026</v>
      </c>
      <c r="AG340" s="7">
        <f t="shared" si="324"/>
        <v>121994.3545401594</v>
      </c>
      <c r="AH340" s="7">
        <f t="shared" si="313"/>
        <v>1780164.2197515424</v>
      </c>
      <c r="AJ340">
        <v>335</v>
      </c>
      <c r="AK340" s="160">
        <v>55032</v>
      </c>
      <c r="AL340" s="7">
        <f t="shared" si="347"/>
        <v>123810.54841110844</v>
      </c>
      <c r="AM340" s="7">
        <f t="shared" si="348"/>
        <v>5188.2574823386012</v>
      </c>
      <c r="AN340" s="7">
        <f t="shared" si="349"/>
        <v>4388.6476905168593</v>
      </c>
      <c r="AO340" s="65">
        <f t="shared" si="325"/>
        <v>0.42535771759393359</v>
      </c>
      <c r="AP340" s="7">
        <f t="shared" si="326"/>
        <v>799.60979182174196</v>
      </c>
      <c r="AQ340" s="65">
        <f t="shared" si="327"/>
        <v>7.7499999999999999E-2</v>
      </c>
      <c r="AR340" s="7">
        <f t="shared" si="350"/>
        <v>604778.09927940881</v>
      </c>
      <c r="AS340" s="7">
        <f t="shared" si="351"/>
        <v>1133288.1573040222</v>
      </c>
      <c r="AT340" s="7">
        <f t="shared" si="328"/>
        <v>119421.90072059158</v>
      </c>
      <c r="AU340" s="7">
        <f t="shared" si="314"/>
        <v>1738066.256583431</v>
      </c>
      <c r="AW340">
        <v>335</v>
      </c>
      <c r="AX340" s="160">
        <v>55032</v>
      </c>
      <c r="AY340" s="7">
        <f t="shared" si="352"/>
        <v>121167.68219880293</v>
      </c>
      <c r="AZ340" s="7">
        <f t="shared" si="353"/>
        <v>5063.7114709392154</v>
      </c>
      <c r="BA340" s="7">
        <f t="shared" si="354"/>
        <v>4306.413457196697</v>
      </c>
      <c r="BB340" s="65">
        <f t="shared" si="329"/>
        <v>0.42649129329364122</v>
      </c>
      <c r="BC340" s="7">
        <f t="shared" si="330"/>
        <v>757.29801374251826</v>
      </c>
      <c r="BD340" s="65">
        <f t="shared" si="331"/>
        <v>7.4999999999999997E-2</v>
      </c>
      <c r="BE340" s="7">
        <f t="shared" si="355"/>
        <v>607338.7312583942</v>
      </c>
      <c r="BF340" s="7">
        <f t="shared" si="356"/>
        <v>1089004.6115062428</v>
      </c>
      <c r="BG340" s="7">
        <f t="shared" si="332"/>
        <v>116861.26874160623</v>
      </c>
      <c r="BH340" s="7">
        <f t="shared" si="315"/>
        <v>1696343.342764637</v>
      </c>
      <c r="BJ340">
        <v>335</v>
      </c>
      <c r="BK340" s="160">
        <v>55032</v>
      </c>
      <c r="BL340" s="7">
        <f t="shared" si="357"/>
        <v>118537.56363413724</v>
      </c>
      <c r="BM340" s="7">
        <f t="shared" si="358"/>
        <v>4940.32062016694</v>
      </c>
      <c r="BN340" s="7">
        <f t="shared" si="359"/>
        <v>4224.1561732106939</v>
      </c>
      <c r="BO340" s="65">
        <f t="shared" si="333"/>
        <v>0.42762709578696212</v>
      </c>
      <c r="BP340" s="7">
        <f t="shared" si="334"/>
        <v>716.1644469562458</v>
      </c>
      <c r="BQ340" s="65">
        <f t="shared" si="335"/>
        <v>7.2499999999999995E-2</v>
      </c>
      <c r="BR340" s="7">
        <f t="shared" si="360"/>
        <v>609886.59253907332</v>
      </c>
      <c r="BS340" s="7">
        <f t="shared" si="361"/>
        <v>1045120.8152168504</v>
      </c>
      <c r="BT340" s="7">
        <f t="shared" si="336"/>
        <v>114313.40746092655</v>
      </c>
      <c r="BU340" s="7">
        <f t="shared" si="316"/>
        <v>1655007.4077559237</v>
      </c>
      <c r="BW340">
        <v>335</v>
      </c>
      <c r="BX340" s="160">
        <v>55032</v>
      </c>
      <c r="BY340" s="7">
        <f t="shared" si="362"/>
        <v>115921.19218054166</v>
      </c>
      <c r="BZ340" s="7">
        <f t="shared" si="363"/>
        <v>4818.1206700876401</v>
      </c>
      <c r="CA340" s="7">
        <f t="shared" si="364"/>
        <v>4141.9137157011473</v>
      </c>
      <c r="CB340" s="65">
        <f t="shared" si="337"/>
        <v>0.42876512614711376</v>
      </c>
      <c r="CC340" s="7">
        <f t="shared" si="338"/>
        <v>676.20695438649307</v>
      </c>
      <c r="CD340" s="65">
        <f t="shared" si="365"/>
        <v>7.0000000000000007E-2</v>
      </c>
      <c r="CE340" s="7">
        <f t="shared" si="366"/>
        <v>612420.72153516009</v>
      </c>
      <c r="CF340" s="7">
        <f t="shared" si="367"/>
        <v>1001649.702944199</v>
      </c>
      <c r="CG340" s="7">
        <f t="shared" si="339"/>
        <v>111779.27846484052</v>
      </c>
      <c r="CH340" s="7">
        <f t="shared" si="317"/>
        <v>1614070.4244793591</v>
      </c>
    </row>
    <row r="341" spans="10:86" x14ac:dyDescent="0.3">
      <c r="J341">
        <f t="shared" ref="J341:J365" si="368">J340+1</f>
        <v>336</v>
      </c>
      <c r="K341" s="160"/>
      <c r="L341" s="7">
        <f t="shared" si="340"/>
        <v>124577.69557246778</v>
      </c>
      <c r="M341" s="7">
        <f t="shared" si="318"/>
        <v>5440.6727465368012</v>
      </c>
      <c r="N341" s="7">
        <f t="shared" si="308"/>
        <v>4584.2010894760851</v>
      </c>
      <c r="O341" s="65">
        <f t="shared" si="319"/>
        <v>0.44157513767553236</v>
      </c>
      <c r="P341" s="7">
        <f t="shared" si="309"/>
        <v>856.47165706071598</v>
      </c>
      <c r="Q341" s="65">
        <f t="shared" si="310"/>
        <v>8.2500000000000004E-2</v>
      </c>
      <c r="R341" s="7">
        <f t="shared" si="320"/>
        <v>604206.50551700825</v>
      </c>
      <c r="S341" s="7">
        <f t="shared" si="341"/>
        <v>1223859.5373193566</v>
      </c>
      <c r="T341" s="7">
        <f t="shared" si="311"/>
        <v>119993.49448299169</v>
      </c>
      <c r="U341" s="7">
        <f t="shared" si="312"/>
        <v>1828066.0428363648</v>
      </c>
      <c r="W341">
        <f t="shared" ref="W341:W365" si="369">W340+1</f>
        <v>336</v>
      </c>
      <c r="X341" s="160"/>
      <c r="Y341" s="7">
        <f t="shared" si="342"/>
        <v>121994.3545401594</v>
      </c>
      <c r="Z341" s="7">
        <f t="shared" si="343"/>
        <v>5313.9230440344518</v>
      </c>
      <c r="AA341" s="7">
        <f t="shared" si="344"/>
        <v>4500.6273471000559</v>
      </c>
      <c r="AB341" s="65">
        <f t="shared" si="321"/>
        <v>0.44270514294513441</v>
      </c>
      <c r="AC341" s="7">
        <f t="shared" si="322"/>
        <v>813.29569693439612</v>
      </c>
      <c r="AD341" s="65">
        <f t="shared" si="323"/>
        <v>8.0000000000000016E-2</v>
      </c>
      <c r="AE341" s="7">
        <f t="shared" si="345"/>
        <v>606706.27280694002</v>
      </c>
      <c r="AF341" s="7">
        <f t="shared" si="346"/>
        <v>1178771.869988637</v>
      </c>
      <c r="AG341" s="7">
        <f t="shared" si="324"/>
        <v>117493.72719305934</v>
      </c>
      <c r="AH341" s="7">
        <f t="shared" si="313"/>
        <v>1785478.1427955772</v>
      </c>
      <c r="AJ341">
        <f t="shared" ref="AJ341:AJ365" si="370">AJ340+1</f>
        <v>336</v>
      </c>
      <c r="AK341" s="160"/>
      <c r="AL341" s="7">
        <f t="shared" si="347"/>
        <v>119421.90072059158</v>
      </c>
      <c r="AM341" s="7">
        <f t="shared" si="348"/>
        <v>5188.2574823386012</v>
      </c>
      <c r="AN341" s="7">
        <f t="shared" si="349"/>
        <v>4416.991040184781</v>
      </c>
      <c r="AO341" s="65">
        <f t="shared" si="325"/>
        <v>0.44383728748572882</v>
      </c>
      <c r="AP341" s="7">
        <f t="shared" si="326"/>
        <v>771.26644215382066</v>
      </c>
      <c r="AQ341" s="65">
        <f t="shared" si="327"/>
        <v>7.7499999999999999E-2</v>
      </c>
      <c r="AR341" s="7">
        <f t="shared" si="350"/>
        <v>609195.09031959355</v>
      </c>
      <c r="AS341" s="7">
        <f t="shared" si="351"/>
        <v>1134059.4237461761</v>
      </c>
      <c r="AT341" s="7">
        <f t="shared" si="328"/>
        <v>115004.9096804068</v>
      </c>
      <c r="AU341" s="7">
        <f t="shared" si="314"/>
        <v>1743254.5140657695</v>
      </c>
      <c r="AW341">
        <f t="shared" ref="AW341:AW365" si="371">AW340+1</f>
        <v>336</v>
      </c>
      <c r="AX341" s="160"/>
      <c r="AY341" s="7">
        <f t="shared" si="352"/>
        <v>116861.26874160623</v>
      </c>
      <c r="AZ341" s="7">
        <f t="shared" si="353"/>
        <v>5063.7114709392154</v>
      </c>
      <c r="BA341" s="7">
        <f t="shared" si="354"/>
        <v>4333.3285413041767</v>
      </c>
      <c r="BB341" s="65">
        <f t="shared" si="329"/>
        <v>0.44497157232331613</v>
      </c>
      <c r="BC341" s="7">
        <f t="shared" si="330"/>
        <v>730.38292963503886</v>
      </c>
      <c r="BD341" s="65">
        <f t="shared" si="331"/>
        <v>7.4999999999999997E-2</v>
      </c>
      <c r="BE341" s="7">
        <f t="shared" si="355"/>
        <v>611672.05979969841</v>
      </c>
      <c r="BF341" s="7">
        <f t="shared" si="356"/>
        <v>1089734.9944358778</v>
      </c>
      <c r="BG341" s="7">
        <f t="shared" si="332"/>
        <v>112527.94020030205</v>
      </c>
      <c r="BH341" s="7">
        <f t="shared" si="315"/>
        <v>1701407.0542355762</v>
      </c>
      <c r="BJ341">
        <f t="shared" ref="BJ341:BJ365" si="372">BJ340+1</f>
        <v>336</v>
      </c>
      <c r="BK341" s="160"/>
      <c r="BL341" s="7">
        <f t="shared" si="357"/>
        <v>114313.40746092655</v>
      </c>
      <c r="BM341" s="7">
        <f t="shared" si="358"/>
        <v>4940.32062016694</v>
      </c>
      <c r="BN341" s="7">
        <f t="shared" si="359"/>
        <v>4249.6771167571751</v>
      </c>
      <c r="BO341" s="65">
        <f t="shared" si="333"/>
        <v>0.44610799847355681</v>
      </c>
      <c r="BP341" s="7">
        <f t="shared" si="334"/>
        <v>690.64350340976455</v>
      </c>
      <c r="BQ341" s="65">
        <f t="shared" si="335"/>
        <v>7.2499999999999995E-2</v>
      </c>
      <c r="BR341" s="7">
        <f t="shared" si="360"/>
        <v>614136.26965583046</v>
      </c>
      <c r="BS341" s="7">
        <f t="shared" si="361"/>
        <v>1045811.4587202602</v>
      </c>
      <c r="BT341" s="7">
        <f t="shared" si="336"/>
        <v>110063.73034416938</v>
      </c>
      <c r="BU341" s="7">
        <f t="shared" si="316"/>
        <v>1659947.7283760905</v>
      </c>
      <c r="BW341">
        <f t="shared" ref="BW341:BW365" si="373">BW340+1</f>
        <v>336</v>
      </c>
      <c r="BX341" s="160"/>
      <c r="BY341" s="7">
        <f t="shared" si="362"/>
        <v>111779.27846484052</v>
      </c>
      <c r="BZ341" s="7">
        <f t="shared" si="363"/>
        <v>4818.1206700876401</v>
      </c>
      <c r="CA341" s="7">
        <f t="shared" si="364"/>
        <v>4166.0748790427369</v>
      </c>
      <c r="CB341" s="65">
        <f t="shared" si="337"/>
        <v>0.44724656694073933</v>
      </c>
      <c r="CC341" s="7">
        <f t="shared" si="338"/>
        <v>652.04579104490313</v>
      </c>
      <c r="CD341" s="65">
        <f t="shared" si="365"/>
        <v>7.0000000000000007E-2</v>
      </c>
      <c r="CE341" s="7">
        <f t="shared" si="366"/>
        <v>616586.79641420278</v>
      </c>
      <c r="CF341" s="7">
        <f t="shared" si="367"/>
        <v>1002301.7487352439</v>
      </c>
      <c r="CG341" s="7">
        <f t="shared" si="339"/>
        <v>107613.20358579779</v>
      </c>
      <c r="CH341" s="7">
        <f t="shared" si="317"/>
        <v>1618888.5451494467</v>
      </c>
    </row>
    <row r="342" spans="10:86" x14ac:dyDescent="0.3">
      <c r="J342">
        <f t="shared" si="368"/>
        <v>337</v>
      </c>
      <c r="K342" s="160"/>
      <c r="L342" s="7">
        <f t="shared" si="340"/>
        <v>119993.49448299169</v>
      </c>
      <c r="M342" s="7">
        <f t="shared" si="318"/>
        <v>5440.6727465368012</v>
      </c>
      <c r="N342" s="7">
        <f t="shared" si="308"/>
        <v>4615.7174719662335</v>
      </c>
      <c r="O342" s="65">
        <f t="shared" si="319"/>
        <v>0.46159677157702733</v>
      </c>
      <c r="P342" s="7">
        <f t="shared" si="309"/>
        <v>824.95527457056789</v>
      </c>
      <c r="Q342" s="65">
        <f t="shared" si="310"/>
        <v>8.2500000000000004E-2</v>
      </c>
      <c r="R342" s="7">
        <f t="shared" si="320"/>
        <v>608822.22298897454</v>
      </c>
      <c r="S342" s="7">
        <f t="shared" si="341"/>
        <v>1224684.4925939271</v>
      </c>
      <c r="T342" s="7">
        <f t="shared" si="311"/>
        <v>115377.77701102546</v>
      </c>
      <c r="U342" s="7">
        <f t="shared" si="312"/>
        <v>1833506.7155829016</v>
      </c>
      <c r="W342">
        <f t="shared" si="369"/>
        <v>337</v>
      </c>
      <c r="X342" s="160"/>
      <c r="Y342" s="7">
        <f t="shared" si="342"/>
        <v>117493.72719305934</v>
      </c>
      <c r="Z342" s="7">
        <f t="shared" si="343"/>
        <v>5313.9230440344518</v>
      </c>
      <c r="AA342" s="7">
        <f t="shared" si="344"/>
        <v>4530.6315294140559</v>
      </c>
      <c r="AB342" s="65">
        <f t="shared" si="321"/>
        <v>0.46272749747426772</v>
      </c>
      <c r="AC342" s="7">
        <f t="shared" si="322"/>
        <v>783.29151462039567</v>
      </c>
      <c r="AD342" s="65">
        <f t="shared" si="323"/>
        <v>0.08</v>
      </c>
      <c r="AE342" s="7">
        <f t="shared" si="345"/>
        <v>611236.90433635411</v>
      </c>
      <c r="AF342" s="7">
        <f t="shared" si="346"/>
        <v>1179555.1615032575</v>
      </c>
      <c r="AG342" s="7">
        <f t="shared" si="324"/>
        <v>112963.09566364529</v>
      </c>
      <c r="AH342" s="7">
        <f t="shared" si="313"/>
        <v>1790792.0658396115</v>
      </c>
      <c r="AJ342">
        <f t="shared" si="370"/>
        <v>337</v>
      </c>
      <c r="AK342" s="160"/>
      <c r="AL342" s="7">
        <f t="shared" si="347"/>
        <v>115004.9096804068</v>
      </c>
      <c r="AM342" s="7">
        <f t="shared" si="348"/>
        <v>5188.2574823386012</v>
      </c>
      <c r="AN342" s="7">
        <f t="shared" si="349"/>
        <v>4445.5174406526403</v>
      </c>
      <c r="AO342" s="65">
        <f t="shared" si="325"/>
        <v>0.46386027723580042</v>
      </c>
      <c r="AP342" s="7">
        <f t="shared" si="326"/>
        <v>742.74004168596059</v>
      </c>
      <c r="AQ342" s="65">
        <f t="shared" si="327"/>
        <v>7.7499999999999999E-2</v>
      </c>
      <c r="AR342" s="7">
        <f t="shared" si="350"/>
        <v>613640.60776024614</v>
      </c>
      <c r="AS342" s="7">
        <f t="shared" si="351"/>
        <v>1134802.1637878621</v>
      </c>
      <c r="AT342" s="7">
        <f t="shared" si="328"/>
        <v>110559.39223975416</v>
      </c>
      <c r="AU342" s="7">
        <f t="shared" si="314"/>
        <v>1748442.7715481082</v>
      </c>
      <c r="AW342">
        <f t="shared" si="371"/>
        <v>337</v>
      </c>
      <c r="AX342" s="160"/>
      <c r="AY342" s="7">
        <f t="shared" si="352"/>
        <v>112527.94020030205</v>
      </c>
      <c r="AZ342" s="7">
        <f t="shared" si="353"/>
        <v>5063.7114709392154</v>
      </c>
      <c r="BA342" s="7">
        <f t="shared" si="354"/>
        <v>4360.4118446873272</v>
      </c>
      <c r="BB342" s="65">
        <f t="shared" si="329"/>
        <v>0.46499511181941527</v>
      </c>
      <c r="BC342" s="7">
        <f t="shared" si="330"/>
        <v>703.29962625188773</v>
      </c>
      <c r="BD342" s="65">
        <f t="shared" si="331"/>
        <v>7.4999999999999997E-2</v>
      </c>
      <c r="BE342" s="7">
        <f t="shared" si="355"/>
        <v>616032.47164438572</v>
      </c>
      <c r="BF342" s="7">
        <f t="shared" si="356"/>
        <v>1090438.2940621297</v>
      </c>
      <c r="BG342" s="7">
        <f t="shared" si="332"/>
        <v>108167.52835561472</v>
      </c>
      <c r="BH342" s="7">
        <f t="shared" si="315"/>
        <v>1706470.7657065154</v>
      </c>
      <c r="BJ342">
        <f t="shared" si="372"/>
        <v>337</v>
      </c>
      <c r="BK342" s="160"/>
      <c r="BL342" s="7">
        <f t="shared" si="357"/>
        <v>110063.73034416938</v>
      </c>
      <c r="BM342" s="7">
        <f t="shared" si="358"/>
        <v>4940.32062016694</v>
      </c>
      <c r="BN342" s="7">
        <f t="shared" si="359"/>
        <v>4275.3522493375831</v>
      </c>
      <c r="BO342" s="65">
        <f t="shared" si="333"/>
        <v>0.46613200217385542</v>
      </c>
      <c r="BP342" s="7">
        <f t="shared" si="334"/>
        <v>664.96837082935667</v>
      </c>
      <c r="BQ342" s="65">
        <f t="shared" si="335"/>
        <v>7.2499999999999995E-2</v>
      </c>
      <c r="BR342" s="7">
        <f t="shared" si="360"/>
        <v>618411.62190516805</v>
      </c>
      <c r="BS342" s="7">
        <f t="shared" si="361"/>
        <v>1046476.4270910895</v>
      </c>
      <c r="BT342" s="7">
        <f t="shared" si="336"/>
        <v>105788.3780948318</v>
      </c>
      <c r="BU342" s="7">
        <f t="shared" si="316"/>
        <v>1664888.0489962576</v>
      </c>
      <c r="BW342">
        <f t="shared" si="373"/>
        <v>337</v>
      </c>
      <c r="BX342" s="160"/>
      <c r="BY342" s="7">
        <f t="shared" si="362"/>
        <v>107613.20358579779</v>
      </c>
      <c r="BZ342" s="7">
        <f t="shared" si="363"/>
        <v>4818.1206700876401</v>
      </c>
      <c r="CA342" s="7">
        <f t="shared" si="364"/>
        <v>4190.3769825038198</v>
      </c>
      <c r="CB342" s="65">
        <f t="shared" si="337"/>
        <v>0.46727094923770224</v>
      </c>
      <c r="CC342" s="7">
        <f t="shared" si="338"/>
        <v>627.74368758382047</v>
      </c>
      <c r="CD342" s="65">
        <f t="shared" si="365"/>
        <v>7.0000000000000007E-2</v>
      </c>
      <c r="CE342" s="7">
        <f t="shared" si="366"/>
        <v>620777.17339670658</v>
      </c>
      <c r="CF342" s="7">
        <f t="shared" si="367"/>
        <v>1002929.4924228278</v>
      </c>
      <c r="CG342" s="7">
        <f t="shared" si="339"/>
        <v>103422.82660329397</v>
      </c>
      <c r="CH342" s="7">
        <f t="shared" si="317"/>
        <v>1623706.6658195343</v>
      </c>
    </row>
    <row r="343" spans="10:86" x14ac:dyDescent="0.3">
      <c r="J343">
        <f t="shared" si="368"/>
        <v>338</v>
      </c>
      <c r="K343" s="160"/>
      <c r="L343" s="7">
        <f t="shared" si="340"/>
        <v>115377.77701102546</v>
      </c>
      <c r="M343" s="7">
        <f t="shared" si="318"/>
        <v>5440.6727465368012</v>
      </c>
      <c r="N343" s="7">
        <f t="shared" si="308"/>
        <v>4647.4505295860008</v>
      </c>
      <c r="O343" s="65">
        <f t="shared" si="319"/>
        <v>0.48336350205206935</v>
      </c>
      <c r="P343" s="7">
        <f t="shared" si="309"/>
        <v>793.22221695080009</v>
      </c>
      <c r="Q343" s="65">
        <f t="shared" si="310"/>
        <v>8.2500000000000004E-2</v>
      </c>
      <c r="R343" s="7">
        <f t="shared" si="320"/>
        <v>613469.67351856059</v>
      </c>
      <c r="S343" s="7">
        <f t="shared" si="341"/>
        <v>1225477.7148108778</v>
      </c>
      <c r="T343" s="7">
        <f t="shared" si="311"/>
        <v>110730.32648143946</v>
      </c>
      <c r="U343" s="7">
        <f t="shared" si="312"/>
        <v>1838947.3883294384</v>
      </c>
      <c r="W343">
        <f t="shared" si="369"/>
        <v>338</v>
      </c>
      <c r="X343" s="160"/>
      <c r="Y343" s="7">
        <f t="shared" si="342"/>
        <v>112963.09566364529</v>
      </c>
      <c r="Z343" s="7">
        <f t="shared" si="343"/>
        <v>5313.9230440344518</v>
      </c>
      <c r="AA343" s="7">
        <f t="shared" si="344"/>
        <v>4560.8357396101501</v>
      </c>
      <c r="AB343" s="65">
        <f t="shared" si="321"/>
        <v>0.48449476843555972</v>
      </c>
      <c r="AC343" s="7">
        <f t="shared" si="322"/>
        <v>753.08730442430203</v>
      </c>
      <c r="AD343" s="65">
        <f t="shared" si="323"/>
        <v>8.0000000000000016E-2</v>
      </c>
      <c r="AE343" s="7">
        <f t="shared" si="345"/>
        <v>615797.74007596425</v>
      </c>
      <c r="AF343" s="7">
        <f t="shared" si="346"/>
        <v>1180308.2488076817</v>
      </c>
      <c r="AG343" s="7">
        <f t="shared" si="324"/>
        <v>108402.25992403514</v>
      </c>
      <c r="AH343" s="7">
        <f t="shared" si="313"/>
        <v>1796105.988883646</v>
      </c>
      <c r="AJ343">
        <f t="shared" si="370"/>
        <v>338</v>
      </c>
      <c r="AK343" s="160"/>
      <c r="AL343" s="7">
        <f t="shared" si="347"/>
        <v>110559.39223975416</v>
      </c>
      <c r="AM343" s="7">
        <f t="shared" si="348"/>
        <v>5188.2574823386012</v>
      </c>
      <c r="AN343" s="7">
        <f t="shared" si="349"/>
        <v>4474.2280741235227</v>
      </c>
      <c r="AO343" s="65">
        <f t="shared" si="325"/>
        <v>0.48562800320981264</v>
      </c>
      <c r="AP343" s="7">
        <f t="shared" si="326"/>
        <v>714.029408215079</v>
      </c>
      <c r="AQ343" s="65">
        <f t="shared" si="327"/>
        <v>7.7500000000000013E-2</v>
      </c>
      <c r="AR343" s="7">
        <f t="shared" si="350"/>
        <v>618114.83583436965</v>
      </c>
      <c r="AS343" s="7">
        <f t="shared" si="351"/>
        <v>1135516.1931960771</v>
      </c>
      <c r="AT343" s="7">
        <f t="shared" si="328"/>
        <v>106085.16416563065</v>
      </c>
      <c r="AU343" s="7">
        <f t="shared" si="314"/>
        <v>1753631.0290304469</v>
      </c>
      <c r="AW343">
        <f t="shared" si="371"/>
        <v>338</v>
      </c>
      <c r="AX343" s="160"/>
      <c r="AY343" s="7">
        <f t="shared" si="352"/>
        <v>108167.52835561472</v>
      </c>
      <c r="AZ343" s="7">
        <f t="shared" si="353"/>
        <v>5063.7114709392154</v>
      </c>
      <c r="BA343" s="7">
        <f t="shared" si="354"/>
        <v>4387.6644187166239</v>
      </c>
      <c r="BB343" s="65">
        <f t="shared" si="329"/>
        <v>0.48676320726770539</v>
      </c>
      <c r="BC343" s="7">
        <f t="shared" si="330"/>
        <v>676.0470522225919</v>
      </c>
      <c r="BD343" s="65">
        <f t="shared" si="331"/>
        <v>7.4999999999999997E-2</v>
      </c>
      <c r="BE343" s="7">
        <f t="shared" si="355"/>
        <v>620420.1360631024</v>
      </c>
      <c r="BF343" s="7">
        <f t="shared" si="356"/>
        <v>1091114.3411143522</v>
      </c>
      <c r="BG343" s="7">
        <f t="shared" si="332"/>
        <v>103779.86393689809</v>
      </c>
      <c r="BH343" s="7">
        <f t="shared" si="315"/>
        <v>1711534.4771774546</v>
      </c>
      <c r="BJ343">
        <f t="shared" si="372"/>
        <v>338</v>
      </c>
      <c r="BK343" s="160"/>
      <c r="BL343" s="7">
        <f t="shared" si="357"/>
        <v>105788.3780948318</v>
      </c>
      <c r="BM343" s="7">
        <f t="shared" si="358"/>
        <v>4940.32062016694</v>
      </c>
      <c r="BN343" s="7">
        <f t="shared" si="359"/>
        <v>4301.1825025106646</v>
      </c>
      <c r="BO343" s="65">
        <f t="shared" si="333"/>
        <v>0.4879003814942649</v>
      </c>
      <c r="BP343" s="7">
        <f t="shared" si="334"/>
        <v>639.13811765627543</v>
      </c>
      <c r="BQ343" s="65">
        <f t="shared" si="335"/>
        <v>7.2499999999999995E-2</v>
      </c>
      <c r="BR343" s="7">
        <f t="shared" si="360"/>
        <v>622712.80440767866</v>
      </c>
      <c r="BS343" s="7">
        <f t="shared" si="361"/>
        <v>1047115.5652087458</v>
      </c>
      <c r="BT343" s="7">
        <f t="shared" si="336"/>
        <v>101487.19559232114</v>
      </c>
      <c r="BU343" s="7">
        <f t="shared" si="316"/>
        <v>1669828.3696164244</v>
      </c>
      <c r="BW343">
        <f t="shared" si="373"/>
        <v>338</v>
      </c>
      <c r="BX343" s="160"/>
      <c r="BY343" s="7">
        <f t="shared" si="362"/>
        <v>103422.82660329397</v>
      </c>
      <c r="BZ343" s="7">
        <f t="shared" si="363"/>
        <v>4818.1206700876401</v>
      </c>
      <c r="CA343" s="7">
        <f t="shared" si="364"/>
        <v>4214.8208482350919</v>
      </c>
      <c r="CB343" s="65">
        <f t="shared" si="337"/>
        <v>0.48903952676545992</v>
      </c>
      <c r="CC343" s="7">
        <f t="shared" si="338"/>
        <v>603.29982185254823</v>
      </c>
      <c r="CD343" s="65">
        <f t="shared" si="365"/>
        <v>7.0000000000000007E-2</v>
      </c>
      <c r="CE343" s="7">
        <f t="shared" si="366"/>
        <v>624991.99424494163</v>
      </c>
      <c r="CF343" s="7">
        <f t="shared" si="367"/>
        <v>1003532.7922446803</v>
      </c>
      <c r="CG343" s="7">
        <f t="shared" si="339"/>
        <v>99208.005755058883</v>
      </c>
      <c r="CH343" s="7">
        <f t="shared" si="317"/>
        <v>1628524.786489622</v>
      </c>
    </row>
    <row r="344" spans="10:86" x14ac:dyDescent="0.3">
      <c r="J344">
        <f t="shared" si="368"/>
        <v>339</v>
      </c>
      <c r="K344" s="160"/>
      <c r="L344" s="7">
        <f t="shared" si="340"/>
        <v>110730.32648143946</v>
      </c>
      <c r="M344" s="7">
        <f t="shared" si="318"/>
        <v>5440.6727465368012</v>
      </c>
      <c r="N344" s="7">
        <f t="shared" si="308"/>
        <v>4679.401751976905</v>
      </c>
      <c r="O344" s="65">
        <f t="shared" si="319"/>
        <v>0.50711329775709779</v>
      </c>
      <c r="P344" s="7">
        <f t="shared" si="309"/>
        <v>761.27099455989628</v>
      </c>
      <c r="Q344" s="65">
        <f t="shared" si="310"/>
        <v>8.2500000000000004E-2</v>
      </c>
      <c r="R344" s="7">
        <f t="shared" si="320"/>
        <v>618149.07527053752</v>
      </c>
      <c r="S344" s="7">
        <f t="shared" si="341"/>
        <v>1226238.9858054377</v>
      </c>
      <c r="T344" s="7">
        <f t="shared" si="311"/>
        <v>106050.92472946255</v>
      </c>
      <c r="U344" s="7">
        <f t="shared" si="312"/>
        <v>1844388.0610759752</v>
      </c>
      <c r="W344">
        <f t="shared" si="369"/>
        <v>339</v>
      </c>
      <c r="X344" s="160"/>
      <c r="Y344" s="7">
        <f t="shared" si="342"/>
        <v>108402.25992403514</v>
      </c>
      <c r="Z344" s="7">
        <f t="shared" si="343"/>
        <v>5313.9230440344518</v>
      </c>
      <c r="AA344" s="7">
        <f t="shared" si="344"/>
        <v>4591.241311207551</v>
      </c>
      <c r="AB344" s="65">
        <f t="shared" si="321"/>
        <v>0.50824489981204601</v>
      </c>
      <c r="AC344" s="7">
        <f t="shared" si="322"/>
        <v>722.681732826901</v>
      </c>
      <c r="AD344" s="65">
        <f t="shared" si="323"/>
        <v>0.08</v>
      </c>
      <c r="AE344" s="7">
        <f t="shared" si="345"/>
        <v>620388.98138717178</v>
      </c>
      <c r="AF344" s="7">
        <f t="shared" si="346"/>
        <v>1181030.9305405086</v>
      </c>
      <c r="AG344" s="7">
        <f t="shared" si="324"/>
        <v>103811.0186128276</v>
      </c>
      <c r="AH344" s="7">
        <f t="shared" si="313"/>
        <v>1801419.9119276805</v>
      </c>
      <c r="AJ344">
        <f t="shared" si="370"/>
        <v>339</v>
      </c>
      <c r="AK344" s="160"/>
      <c r="AL344" s="7">
        <f t="shared" si="347"/>
        <v>106085.16416563065</v>
      </c>
      <c r="AM344" s="7">
        <f t="shared" si="348"/>
        <v>5188.2574823386012</v>
      </c>
      <c r="AN344" s="7">
        <f t="shared" si="349"/>
        <v>4503.1241304355699</v>
      </c>
      <c r="AO344" s="65">
        <f t="shared" si="325"/>
        <v>0.50937838471794383</v>
      </c>
      <c r="AP344" s="7">
        <f t="shared" si="326"/>
        <v>685.13335190303121</v>
      </c>
      <c r="AQ344" s="65">
        <f t="shared" si="327"/>
        <v>7.7499999999999999E-2</v>
      </c>
      <c r="AR344" s="7">
        <f t="shared" si="350"/>
        <v>622617.95996480517</v>
      </c>
      <c r="AS344" s="7">
        <f t="shared" si="351"/>
        <v>1136201.3265479801</v>
      </c>
      <c r="AT344" s="7">
        <f t="shared" si="328"/>
        <v>101582.04003519508</v>
      </c>
      <c r="AU344" s="7">
        <f t="shared" si="314"/>
        <v>1758819.2865127851</v>
      </c>
      <c r="AW344">
        <f t="shared" si="371"/>
        <v>339</v>
      </c>
      <c r="AX344" s="160"/>
      <c r="AY344" s="7">
        <f t="shared" si="352"/>
        <v>103779.86393689809</v>
      </c>
      <c r="AZ344" s="7">
        <f t="shared" si="353"/>
        <v>5063.7114709392154</v>
      </c>
      <c r="BA344" s="7">
        <f t="shared" si="354"/>
        <v>4415.0873213336026</v>
      </c>
      <c r="BB344" s="65">
        <f t="shared" si="329"/>
        <v>0.51051375330591697</v>
      </c>
      <c r="BC344" s="7">
        <f t="shared" si="330"/>
        <v>648.62414960561307</v>
      </c>
      <c r="BD344" s="65">
        <f t="shared" si="331"/>
        <v>7.4999999999999997E-2</v>
      </c>
      <c r="BE344" s="7">
        <f t="shared" si="355"/>
        <v>624835.22338443599</v>
      </c>
      <c r="BF344" s="7">
        <f t="shared" si="356"/>
        <v>1091762.9652639579</v>
      </c>
      <c r="BG344" s="7">
        <f t="shared" si="332"/>
        <v>99364.776615564493</v>
      </c>
      <c r="BH344" s="7">
        <f t="shared" si="315"/>
        <v>1716598.1886483938</v>
      </c>
      <c r="BJ344">
        <f t="shared" si="372"/>
        <v>339</v>
      </c>
      <c r="BK344" s="160"/>
      <c r="BL344" s="7">
        <f t="shared" si="357"/>
        <v>101487.19559232114</v>
      </c>
      <c r="BM344" s="7">
        <f t="shared" si="358"/>
        <v>4940.32062016694</v>
      </c>
      <c r="BN344" s="7">
        <f t="shared" si="359"/>
        <v>4327.1688134633332</v>
      </c>
      <c r="BO344" s="65">
        <f t="shared" si="333"/>
        <v>0.51165100640034733</v>
      </c>
      <c r="BP344" s="7">
        <f t="shared" si="334"/>
        <v>613.15180670360689</v>
      </c>
      <c r="BQ344" s="65">
        <f t="shared" si="335"/>
        <v>7.2500000000000009E-2</v>
      </c>
      <c r="BR344" s="7">
        <f t="shared" si="360"/>
        <v>627039.97322114196</v>
      </c>
      <c r="BS344" s="7">
        <f t="shared" si="361"/>
        <v>1047728.7170154494</v>
      </c>
      <c r="BT344" s="7">
        <f t="shared" si="336"/>
        <v>97160.026778857806</v>
      </c>
      <c r="BU344" s="7">
        <f t="shared" si="316"/>
        <v>1674768.6902365913</v>
      </c>
      <c r="BW344">
        <f t="shared" si="373"/>
        <v>339</v>
      </c>
      <c r="BX344" s="160"/>
      <c r="BY344" s="7">
        <f t="shared" si="362"/>
        <v>99208.005755058883</v>
      </c>
      <c r="BZ344" s="7">
        <f t="shared" si="363"/>
        <v>4818.1206700876401</v>
      </c>
      <c r="CA344" s="7">
        <f t="shared" si="364"/>
        <v>4239.4073031831304</v>
      </c>
      <c r="CB344" s="65">
        <f t="shared" si="337"/>
        <v>0.51279014481755592</v>
      </c>
      <c r="CC344" s="7">
        <f t="shared" si="338"/>
        <v>578.71336690451017</v>
      </c>
      <c r="CD344" s="65">
        <f t="shared" si="365"/>
        <v>7.0000000000000007E-2</v>
      </c>
      <c r="CE344" s="7">
        <f t="shared" si="366"/>
        <v>629231.40154812473</v>
      </c>
      <c r="CF344" s="7">
        <f t="shared" si="367"/>
        <v>1004111.5056115849</v>
      </c>
      <c r="CG344" s="7">
        <f t="shared" si="339"/>
        <v>94968.598451875747</v>
      </c>
      <c r="CH344" s="7">
        <f t="shared" si="317"/>
        <v>1633342.9071597096</v>
      </c>
    </row>
    <row r="345" spans="10:86" x14ac:dyDescent="0.3">
      <c r="J345">
        <f t="shared" si="368"/>
        <v>340</v>
      </c>
      <c r="K345" s="160"/>
      <c r="L345" s="7">
        <f t="shared" si="340"/>
        <v>106050.92472946255</v>
      </c>
      <c r="M345" s="7">
        <f t="shared" si="318"/>
        <v>5440.6727465368012</v>
      </c>
      <c r="N345" s="7">
        <f t="shared" si="308"/>
        <v>4711.572639021746</v>
      </c>
      <c r="O345" s="65">
        <f t="shared" si="319"/>
        <v>0.53312945466993744</v>
      </c>
      <c r="P345" s="7">
        <f t="shared" si="309"/>
        <v>729.10010751505502</v>
      </c>
      <c r="Q345" s="65">
        <f t="shared" si="310"/>
        <v>8.2500000000000004E-2</v>
      </c>
      <c r="R345" s="7">
        <f t="shared" si="320"/>
        <v>622860.64790955931</v>
      </c>
      <c r="S345" s="7">
        <f t="shared" si="341"/>
        <v>1226968.0859129527</v>
      </c>
      <c r="T345" s="7">
        <f t="shared" si="311"/>
        <v>101339.35209044081</v>
      </c>
      <c r="U345" s="7">
        <f t="shared" si="312"/>
        <v>1849828.733822512</v>
      </c>
      <c r="W345">
        <f t="shared" si="369"/>
        <v>340</v>
      </c>
      <c r="X345" s="160"/>
      <c r="Y345" s="7">
        <f t="shared" si="342"/>
        <v>103811.0186128276</v>
      </c>
      <c r="Z345" s="7">
        <f t="shared" si="343"/>
        <v>5313.9230440344518</v>
      </c>
      <c r="AA345" s="7">
        <f t="shared" si="344"/>
        <v>4621.8495866156009</v>
      </c>
      <c r="AB345" s="65">
        <f t="shared" si="321"/>
        <v>0.53426115821325659</v>
      </c>
      <c r="AC345" s="7">
        <f t="shared" si="322"/>
        <v>692.07345741885069</v>
      </c>
      <c r="AD345" s="65">
        <f t="shared" si="323"/>
        <v>0.08</v>
      </c>
      <c r="AE345" s="7">
        <f t="shared" si="345"/>
        <v>625010.83097378735</v>
      </c>
      <c r="AF345" s="7">
        <f t="shared" si="346"/>
        <v>1181723.0039979275</v>
      </c>
      <c r="AG345" s="7">
        <f t="shared" si="324"/>
        <v>99189.169026211996</v>
      </c>
      <c r="AH345" s="7">
        <f t="shared" si="313"/>
        <v>1806733.8349717148</v>
      </c>
      <c r="AJ345">
        <f t="shared" si="370"/>
        <v>340</v>
      </c>
      <c r="AK345" s="160"/>
      <c r="AL345" s="7">
        <f t="shared" si="347"/>
        <v>101582.04003519508</v>
      </c>
      <c r="AM345" s="7">
        <f t="shared" si="348"/>
        <v>5188.2574823386012</v>
      </c>
      <c r="AN345" s="7">
        <f t="shared" si="349"/>
        <v>4532.2068071112999</v>
      </c>
      <c r="AO345" s="65">
        <f t="shared" si="325"/>
        <v>0.53539465900165362</v>
      </c>
      <c r="AP345" s="7">
        <f t="shared" si="326"/>
        <v>656.05067522730155</v>
      </c>
      <c r="AQ345" s="65">
        <f t="shared" si="327"/>
        <v>7.7499999999999999E-2</v>
      </c>
      <c r="AR345" s="7">
        <f t="shared" si="350"/>
        <v>627150.16677191644</v>
      </c>
      <c r="AS345" s="7">
        <f t="shared" si="351"/>
        <v>1136857.3772232074</v>
      </c>
      <c r="AT345" s="7">
        <f t="shared" si="328"/>
        <v>97049.833228083779</v>
      </c>
      <c r="AU345" s="7">
        <f t="shared" si="314"/>
        <v>1764007.5439951238</v>
      </c>
      <c r="AW345">
        <f t="shared" si="371"/>
        <v>340</v>
      </c>
      <c r="AX345" s="160"/>
      <c r="AY345" s="7">
        <f t="shared" si="352"/>
        <v>99364.776615564493</v>
      </c>
      <c r="AZ345" s="7">
        <f t="shared" si="353"/>
        <v>5063.7114709392154</v>
      </c>
      <c r="BA345" s="7">
        <f t="shared" si="354"/>
        <v>4442.6816170919374</v>
      </c>
      <c r="BB345" s="65">
        <f t="shared" si="329"/>
        <v>0.53652995780752788</v>
      </c>
      <c r="BC345" s="7">
        <f t="shared" si="330"/>
        <v>621.02985384727799</v>
      </c>
      <c r="BD345" s="65">
        <f t="shared" si="331"/>
        <v>7.4999999999999997E-2</v>
      </c>
      <c r="BE345" s="7">
        <f t="shared" si="355"/>
        <v>629277.90500152798</v>
      </c>
      <c r="BF345" s="7">
        <f t="shared" si="356"/>
        <v>1092383.9951178052</v>
      </c>
      <c r="BG345" s="7">
        <f t="shared" si="332"/>
        <v>94922.094998472559</v>
      </c>
      <c r="BH345" s="7">
        <f t="shared" si="315"/>
        <v>1721661.9001193331</v>
      </c>
      <c r="BJ345">
        <f t="shared" si="372"/>
        <v>340</v>
      </c>
      <c r="BK345" s="160"/>
      <c r="BL345" s="7">
        <f t="shared" si="357"/>
        <v>97160.026778857806</v>
      </c>
      <c r="BM345" s="7">
        <f t="shared" si="358"/>
        <v>4940.32062016694</v>
      </c>
      <c r="BN345" s="7">
        <f t="shared" si="359"/>
        <v>4353.3121250446738</v>
      </c>
      <c r="BO345" s="65">
        <f t="shared" si="333"/>
        <v>0.5376670553975551</v>
      </c>
      <c r="BP345" s="7">
        <f t="shared" si="334"/>
        <v>587.00849512226591</v>
      </c>
      <c r="BQ345" s="65">
        <f t="shared" si="335"/>
        <v>7.2499999999999995E-2</v>
      </c>
      <c r="BR345" s="7">
        <f t="shared" si="360"/>
        <v>631393.2853461866</v>
      </c>
      <c r="BS345" s="7">
        <f t="shared" si="361"/>
        <v>1048315.7255105717</v>
      </c>
      <c r="BT345" s="7">
        <f t="shared" si="336"/>
        <v>92806.714653813135</v>
      </c>
      <c r="BU345" s="7">
        <f t="shared" si="316"/>
        <v>1679709.0108567583</v>
      </c>
      <c r="BW345">
        <f t="shared" si="373"/>
        <v>340</v>
      </c>
      <c r="BX345" s="160"/>
      <c r="BY345" s="7">
        <f t="shared" si="362"/>
        <v>94968.598451875747</v>
      </c>
      <c r="BZ345" s="7">
        <f t="shared" si="363"/>
        <v>4818.1206700876401</v>
      </c>
      <c r="CA345" s="7">
        <f t="shared" si="364"/>
        <v>4264.1371791183647</v>
      </c>
      <c r="CB345" s="65">
        <f t="shared" si="337"/>
        <v>0.53880595253124652</v>
      </c>
      <c r="CC345" s="7">
        <f t="shared" si="338"/>
        <v>553.98349096927518</v>
      </c>
      <c r="CD345" s="65">
        <f t="shared" si="365"/>
        <v>7.0000000000000007E-2</v>
      </c>
      <c r="CE345" s="7">
        <f t="shared" si="366"/>
        <v>633495.53872724308</v>
      </c>
      <c r="CF345" s="7">
        <f t="shared" si="367"/>
        <v>1004665.4891025542</v>
      </c>
      <c r="CG345" s="7">
        <f t="shared" si="339"/>
        <v>90704.461272757384</v>
      </c>
      <c r="CH345" s="7">
        <f t="shared" si="317"/>
        <v>1638161.0278297972</v>
      </c>
    </row>
    <row r="346" spans="10:86" x14ac:dyDescent="0.3">
      <c r="J346">
        <f t="shared" si="368"/>
        <v>341</v>
      </c>
      <c r="K346" s="160"/>
      <c r="L346" s="7">
        <f t="shared" si="340"/>
        <v>101339.35209044081</v>
      </c>
      <c r="M346" s="7">
        <f t="shared" si="318"/>
        <v>5440.6727465368012</v>
      </c>
      <c r="N346" s="7">
        <f t="shared" si="308"/>
        <v>4743.9647009150203</v>
      </c>
      <c r="O346" s="65">
        <f t="shared" si="319"/>
        <v>0.56175192792011286</v>
      </c>
      <c r="P346" s="7">
        <f t="shared" si="309"/>
        <v>696.70804562178057</v>
      </c>
      <c r="Q346" s="65">
        <f t="shared" si="310"/>
        <v>8.2500000000000004E-2</v>
      </c>
      <c r="R346" s="7">
        <f t="shared" si="320"/>
        <v>627604.61261047435</v>
      </c>
      <c r="S346" s="7">
        <f t="shared" si="341"/>
        <v>1227664.7939585745</v>
      </c>
      <c r="T346" s="7">
        <f t="shared" si="311"/>
        <v>96595.387389525786</v>
      </c>
      <c r="U346" s="7">
        <f t="shared" si="312"/>
        <v>1855269.4065690488</v>
      </c>
      <c r="W346">
        <f t="shared" si="369"/>
        <v>341</v>
      </c>
      <c r="X346" s="160"/>
      <c r="Y346" s="7">
        <f t="shared" si="342"/>
        <v>99189.169026211996</v>
      </c>
      <c r="Z346" s="7">
        <f t="shared" si="343"/>
        <v>5313.9230440344518</v>
      </c>
      <c r="AA346" s="7">
        <f t="shared" si="344"/>
        <v>4652.6619171930388</v>
      </c>
      <c r="AB346" s="65">
        <f t="shared" si="321"/>
        <v>0.56288346353181129</v>
      </c>
      <c r="AC346" s="7">
        <f t="shared" si="322"/>
        <v>661.26112684141333</v>
      </c>
      <c r="AD346" s="65">
        <f t="shared" si="323"/>
        <v>0.08</v>
      </c>
      <c r="AE346" s="7">
        <f t="shared" si="345"/>
        <v>629663.49289098044</v>
      </c>
      <c r="AF346" s="7">
        <f t="shared" si="346"/>
        <v>1182384.265124769</v>
      </c>
      <c r="AG346" s="7">
        <f t="shared" si="324"/>
        <v>94536.507109018959</v>
      </c>
      <c r="AH346" s="7">
        <f t="shared" si="313"/>
        <v>1812047.7580157495</v>
      </c>
      <c r="AJ346">
        <f t="shared" si="370"/>
        <v>341</v>
      </c>
      <c r="AK346" s="160"/>
      <c r="AL346" s="7">
        <f t="shared" si="347"/>
        <v>97049.833228083779</v>
      </c>
      <c r="AM346" s="7">
        <f t="shared" si="348"/>
        <v>5188.2574823386012</v>
      </c>
      <c r="AN346" s="7">
        <f t="shared" si="349"/>
        <v>4561.477309407227</v>
      </c>
      <c r="AO346" s="65">
        <f t="shared" si="325"/>
        <v>0.56401671071647963</v>
      </c>
      <c r="AP346" s="7">
        <f t="shared" si="326"/>
        <v>626.78017293137441</v>
      </c>
      <c r="AQ346" s="65">
        <f t="shared" si="327"/>
        <v>7.7499999999999999E-2</v>
      </c>
      <c r="AR346" s="7">
        <f t="shared" si="350"/>
        <v>631711.64408132364</v>
      </c>
      <c r="AS346" s="7">
        <f t="shared" si="351"/>
        <v>1137484.1573961386</v>
      </c>
      <c r="AT346" s="7">
        <f t="shared" si="328"/>
        <v>92488.355918676549</v>
      </c>
      <c r="AU346" s="7">
        <f t="shared" si="314"/>
        <v>1769195.8014774623</v>
      </c>
      <c r="AW346">
        <f t="shared" si="371"/>
        <v>341</v>
      </c>
      <c r="AX346" s="160"/>
      <c r="AY346" s="7">
        <f t="shared" si="352"/>
        <v>94922.094998472559</v>
      </c>
      <c r="AZ346" s="7">
        <f t="shared" si="353"/>
        <v>5063.7114709392154</v>
      </c>
      <c r="BA346" s="7">
        <f t="shared" si="354"/>
        <v>4470.4483771987616</v>
      </c>
      <c r="BB346" s="65">
        <f t="shared" si="329"/>
        <v>0.5651516701906798</v>
      </c>
      <c r="BC346" s="7">
        <f t="shared" si="330"/>
        <v>593.26309374045343</v>
      </c>
      <c r="BD346" s="65">
        <f t="shared" si="331"/>
        <v>7.4999999999999997E-2</v>
      </c>
      <c r="BE346" s="7">
        <f t="shared" si="355"/>
        <v>633748.35337872675</v>
      </c>
      <c r="BF346" s="7">
        <f t="shared" si="356"/>
        <v>1092977.2582115456</v>
      </c>
      <c r="BG346" s="7">
        <f t="shared" si="332"/>
        <v>90451.646621273801</v>
      </c>
      <c r="BH346" s="7">
        <f t="shared" si="315"/>
        <v>1726725.6115902723</v>
      </c>
      <c r="BJ346">
        <f t="shared" si="372"/>
        <v>341</v>
      </c>
      <c r="BK346" s="160"/>
      <c r="BL346" s="7">
        <f t="shared" si="357"/>
        <v>92806.714653813135</v>
      </c>
      <c r="BM346" s="7">
        <f t="shared" si="358"/>
        <v>4940.32062016694</v>
      </c>
      <c r="BN346" s="7">
        <f t="shared" si="359"/>
        <v>4379.6133858001522</v>
      </c>
      <c r="BO346" s="65">
        <f t="shared" si="333"/>
        <v>0.56628834266618977</v>
      </c>
      <c r="BP346" s="7">
        <f t="shared" si="334"/>
        <v>560.7072343667877</v>
      </c>
      <c r="BQ346" s="65">
        <f t="shared" si="335"/>
        <v>7.2499999999999995E-2</v>
      </c>
      <c r="BR346" s="7">
        <f t="shared" si="360"/>
        <v>635772.89873198676</v>
      </c>
      <c r="BS346" s="7">
        <f t="shared" si="361"/>
        <v>1048876.4327449384</v>
      </c>
      <c r="BT346" s="7">
        <f t="shared" si="336"/>
        <v>88427.101268012979</v>
      </c>
      <c r="BU346" s="7">
        <f t="shared" si="316"/>
        <v>1684649.3314769252</v>
      </c>
      <c r="BW346">
        <f t="shared" si="373"/>
        <v>341</v>
      </c>
      <c r="BX346" s="160"/>
      <c r="BY346" s="7">
        <f t="shared" si="362"/>
        <v>90704.461272757384</v>
      </c>
      <c r="BZ346" s="7">
        <f t="shared" si="363"/>
        <v>4818.1206700876401</v>
      </c>
      <c r="CA346" s="7">
        <f t="shared" si="364"/>
        <v>4289.0113126632223</v>
      </c>
      <c r="CB346" s="65">
        <f t="shared" si="337"/>
        <v>0.56742672884841716</v>
      </c>
      <c r="CC346" s="7">
        <f t="shared" si="338"/>
        <v>529.10935742441814</v>
      </c>
      <c r="CD346" s="65">
        <f t="shared" si="365"/>
        <v>7.0000000000000007E-2</v>
      </c>
      <c r="CE346" s="7">
        <f t="shared" si="366"/>
        <v>637784.55003990629</v>
      </c>
      <c r="CF346" s="7">
        <f t="shared" si="367"/>
        <v>1005194.5984599786</v>
      </c>
      <c r="CG346" s="7">
        <f t="shared" si="339"/>
        <v>86415.449960094164</v>
      </c>
      <c r="CH346" s="7">
        <f t="shared" si="317"/>
        <v>1642979.1484998849</v>
      </c>
    </row>
    <row r="347" spans="10:86" x14ac:dyDescent="0.3">
      <c r="J347">
        <f t="shared" si="368"/>
        <v>342</v>
      </c>
      <c r="K347" s="160"/>
      <c r="L347" s="7">
        <f t="shared" si="340"/>
        <v>96595.387389525786</v>
      </c>
      <c r="M347" s="7">
        <f t="shared" si="318"/>
        <v>5440.6727465368012</v>
      </c>
      <c r="N347" s="7">
        <f t="shared" si="308"/>
        <v>4776.5794582338112</v>
      </c>
      <c r="O347" s="65">
        <f t="shared" si="319"/>
        <v>0.59339224209189367</v>
      </c>
      <c r="P347" s="7">
        <f t="shared" si="309"/>
        <v>664.09328830298978</v>
      </c>
      <c r="Q347" s="65">
        <f t="shared" si="310"/>
        <v>8.2500000000000004E-2</v>
      </c>
      <c r="R347" s="7">
        <f t="shared" si="320"/>
        <v>632381.19206870813</v>
      </c>
      <c r="S347" s="7">
        <f t="shared" si="341"/>
        <v>1228328.8872468774</v>
      </c>
      <c r="T347" s="7">
        <f t="shared" si="311"/>
        <v>91818.807931291973</v>
      </c>
      <c r="U347" s="7">
        <f t="shared" si="312"/>
        <v>1860710.0793155855</v>
      </c>
      <c r="W347">
        <f t="shared" si="369"/>
        <v>342</v>
      </c>
      <c r="X347" s="160"/>
      <c r="Y347" s="7">
        <f t="shared" si="342"/>
        <v>94536.507109018959</v>
      </c>
      <c r="Z347" s="7">
        <f t="shared" si="343"/>
        <v>5313.9230440344518</v>
      </c>
      <c r="AA347" s="7">
        <f t="shared" si="344"/>
        <v>4683.6796633076583</v>
      </c>
      <c r="AB347" s="65">
        <f t="shared" si="321"/>
        <v>0.59452329770209922</v>
      </c>
      <c r="AC347" s="7">
        <f t="shared" si="322"/>
        <v>630.24338072679313</v>
      </c>
      <c r="AD347" s="65">
        <f t="shared" si="323"/>
        <v>0.08</v>
      </c>
      <c r="AE347" s="7">
        <f t="shared" si="345"/>
        <v>634347.17255428806</v>
      </c>
      <c r="AF347" s="7">
        <f t="shared" si="346"/>
        <v>1183014.5085054957</v>
      </c>
      <c r="AG347" s="7">
        <f t="shared" si="324"/>
        <v>89852.8274457113</v>
      </c>
      <c r="AH347" s="7">
        <f t="shared" si="313"/>
        <v>1817361.6810597838</v>
      </c>
      <c r="AJ347">
        <f t="shared" si="370"/>
        <v>342</v>
      </c>
      <c r="AK347" s="160"/>
      <c r="AL347" s="7">
        <f t="shared" si="347"/>
        <v>92488.355918676549</v>
      </c>
      <c r="AM347" s="7">
        <f t="shared" si="348"/>
        <v>5188.2574823386012</v>
      </c>
      <c r="AN347" s="7">
        <f t="shared" si="349"/>
        <v>4590.9368503638152</v>
      </c>
      <c r="AO347" s="65">
        <f t="shared" si="325"/>
        <v>0.59565597914624602</v>
      </c>
      <c r="AP347" s="7">
        <f t="shared" si="326"/>
        <v>597.32063197478601</v>
      </c>
      <c r="AQ347" s="65">
        <f t="shared" si="327"/>
        <v>7.7499999999999999E-2</v>
      </c>
      <c r="AR347" s="7">
        <f t="shared" si="350"/>
        <v>636302.58093168749</v>
      </c>
      <c r="AS347" s="7">
        <f t="shared" si="351"/>
        <v>1138081.4780281135</v>
      </c>
      <c r="AT347" s="7">
        <f t="shared" si="328"/>
        <v>87897.419068312738</v>
      </c>
      <c r="AU347" s="7">
        <f t="shared" si="314"/>
        <v>1774384.058959801</v>
      </c>
      <c r="AW347">
        <f t="shared" si="371"/>
        <v>342</v>
      </c>
      <c r="AX347" s="160"/>
      <c r="AY347" s="7">
        <f t="shared" si="352"/>
        <v>90451.646621273801</v>
      </c>
      <c r="AZ347" s="7">
        <f t="shared" si="353"/>
        <v>5063.7114709392154</v>
      </c>
      <c r="BA347" s="7">
        <f t="shared" si="354"/>
        <v>4498.3886795562539</v>
      </c>
      <c r="BB347" s="65">
        <f t="shared" si="329"/>
        <v>0.59679028708780912</v>
      </c>
      <c r="BC347" s="7">
        <f t="shared" si="330"/>
        <v>565.32279138296121</v>
      </c>
      <c r="BD347" s="65">
        <f t="shared" si="331"/>
        <v>7.4999999999999997E-2</v>
      </c>
      <c r="BE347" s="7">
        <f t="shared" si="355"/>
        <v>638246.74205828295</v>
      </c>
      <c r="BF347" s="7">
        <f t="shared" si="356"/>
        <v>1093542.5810029285</v>
      </c>
      <c r="BG347" s="7">
        <f t="shared" si="332"/>
        <v>85953.257941717544</v>
      </c>
      <c r="BH347" s="7">
        <f t="shared" si="315"/>
        <v>1731789.3230612115</v>
      </c>
      <c r="BJ347">
        <f t="shared" si="372"/>
        <v>342</v>
      </c>
      <c r="BK347" s="160"/>
      <c r="BL347" s="7">
        <f t="shared" si="357"/>
        <v>88427.101268012979</v>
      </c>
      <c r="BM347" s="7">
        <f t="shared" si="358"/>
        <v>4940.32062016694</v>
      </c>
      <c r="BN347" s="7">
        <f t="shared" si="359"/>
        <v>4406.0735500060282</v>
      </c>
      <c r="BO347" s="65">
        <f t="shared" si="333"/>
        <v>0.59792622218634484</v>
      </c>
      <c r="BP347" s="7">
        <f t="shared" si="334"/>
        <v>534.24707016091179</v>
      </c>
      <c r="BQ347" s="65">
        <f t="shared" si="335"/>
        <v>7.2500000000000009E-2</v>
      </c>
      <c r="BR347" s="7">
        <f t="shared" si="360"/>
        <v>640178.97228199278</v>
      </c>
      <c r="BS347" s="7">
        <f t="shared" si="361"/>
        <v>1049410.6798150993</v>
      </c>
      <c r="BT347" s="7">
        <f t="shared" si="336"/>
        <v>84021.027718006953</v>
      </c>
      <c r="BU347" s="7">
        <f t="shared" si="316"/>
        <v>1689589.652097092</v>
      </c>
      <c r="BW347">
        <f t="shared" si="373"/>
        <v>342</v>
      </c>
      <c r="BX347" s="160"/>
      <c r="BY347" s="7">
        <f t="shared" si="362"/>
        <v>86415.449960094164</v>
      </c>
      <c r="BZ347" s="7">
        <f t="shared" si="363"/>
        <v>4818.1206700876401</v>
      </c>
      <c r="CA347" s="7">
        <f t="shared" si="364"/>
        <v>4314.0305453204237</v>
      </c>
      <c r="CB347" s="65">
        <f t="shared" si="337"/>
        <v>0.59906378509573488</v>
      </c>
      <c r="CC347" s="7">
        <f t="shared" si="338"/>
        <v>504.09012476721597</v>
      </c>
      <c r="CD347" s="65">
        <f t="shared" si="365"/>
        <v>7.0000000000000007E-2</v>
      </c>
      <c r="CE347" s="7">
        <f t="shared" si="366"/>
        <v>642098.58058522677</v>
      </c>
      <c r="CF347" s="7">
        <f t="shared" si="367"/>
        <v>1005698.6885847459</v>
      </c>
      <c r="CG347" s="7">
        <f t="shared" si="339"/>
        <v>82101.419414773743</v>
      </c>
      <c r="CH347" s="7">
        <f t="shared" si="317"/>
        <v>1647797.2691699727</v>
      </c>
    </row>
    <row r="348" spans="10:86" x14ac:dyDescent="0.3">
      <c r="J348">
        <f t="shared" si="368"/>
        <v>343</v>
      </c>
      <c r="K348" s="160"/>
      <c r="L348" s="7">
        <f t="shared" si="340"/>
        <v>91818.807931291973</v>
      </c>
      <c r="M348" s="7">
        <f t="shared" si="318"/>
        <v>5440.6727465368012</v>
      </c>
      <c r="N348" s="7">
        <f t="shared" si="308"/>
        <v>4809.4184420091688</v>
      </c>
      <c r="O348" s="65">
        <f t="shared" si="319"/>
        <v>0.62855337162835623</v>
      </c>
      <c r="P348" s="7">
        <f t="shared" si="309"/>
        <v>631.25430452763237</v>
      </c>
      <c r="Q348" s="65">
        <f t="shared" si="310"/>
        <v>8.2500000000000018E-2</v>
      </c>
      <c r="R348" s="7">
        <f t="shared" si="320"/>
        <v>637190.61051071726</v>
      </c>
      <c r="S348" s="7">
        <f t="shared" si="341"/>
        <v>1228960.141551405</v>
      </c>
      <c r="T348" s="7">
        <f t="shared" si="311"/>
        <v>87009.38948928281</v>
      </c>
      <c r="U348" s="7">
        <f t="shared" si="312"/>
        <v>1866150.7520621223</v>
      </c>
      <c r="W348">
        <f t="shared" si="369"/>
        <v>343</v>
      </c>
      <c r="X348" s="160"/>
      <c r="Y348" s="7">
        <f t="shared" si="342"/>
        <v>89852.8274457113</v>
      </c>
      <c r="Z348" s="7">
        <f t="shared" si="343"/>
        <v>5313.9230440344518</v>
      </c>
      <c r="AA348" s="7">
        <f t="shared" si="344"/>
        <v>4714.9041943963766</v>
      </c>
      <c r="AB348" s="65">
        <f t="shared" si="321"/>
        <v>0.62968358304518823</v>
      </c>
      <c r="AC348" s="7">
        <f t="shared" si="322"/>
        <v>599.01884963807538</v>
      </c>
      <c r="AD348" s="65">
        <f t="shared" si="323"/>
        <v>0.08</v>
      </c>
      <c r="AE348" s="7">
        <f t="shared" si="345"/>
        <v>639062.0767486844</v>
      </c>
      <c r="AF348" s="7">
        <f t="shared" si="346"/>
        <v>1183613.5273551338</v>
      </c>
      <c r="AG348" s="7">
        <f t="shared" si="324"/>
        <v>85137.923251314918</v>
      </c>
      <c r="AH348" s="7">
        <f t="shared" si="313"/>
        <v>1822675.6041038181</v>
      </c>
      <c r="AJ348">
        <f t="shared" si="370"/>
        <v>343</v>
      </c>
      <c r="AK348" s="160"/>
      <c r="AL348" s="7">
        <f t="shared" si="347"/>
        <v>87897.419068312738</v>
      </c>
      <c r="AM348" s="7">
        <f t="shared" si="348"/>
        <v>5188.2574823386012</v>
      </c>
      <c r="AN348" s="7">
        <f t="shared" si="349"/>
        <v>4620.5866508557483</v>
      </c>
      <c r="AO348" s="65">
        <f t="shared" si="325"/>
        <v>0.63081533448867544</v>
      </c>
      <c r="AP348" s="7">
        <f t="shared" si="326"/>
        <v>567.67083148285315</v>
      </c>
      <c r="AQ348" s="65">
        <f t="shared" si="327"/>
        <v>7.7500000000000013E-2</v>
      </c>
      <c r="AR348" s="7">
        <f t="shared" si="350"/>
        <v>640923.16758254322</v>
      </c>
      <c r="AS348" s="7">
        <f t="shared" si="351"/>
        <v>1138649.1488595963</v>
      </c>
      <c r="AT348" s="7">
        <f t="shared" si="328"/>
        <v>83276.832417456986</v>
      </c>
      <c r="AU348" s="7">
        <f t="shared" si="314"/>
        <v>1779572.3164421394</v>
      </c>
      <c r="AW348">
        <f t="shared" si="371"/>
        <v>343</v>
      </c>
      <c r="AX348" s="160"/>
      <c r="AY348" s="7">
        <f t="shared" si="352"/>
        <v>85953.257941717544</v>
      </c>
      <c r="AZ348" s="7">
        <f t="shared" si="353"/>
        <v>5063.7114709392154</v>
      </c>
      <c r="BA348" s="7">
        <f t="shared" si="354"/>
        <v>4526.5036088034813</v>
      </c>
      <c r="BB348" s="65">
        <f t="shared" si="329"/>
        <v>0.63194862657181994</v>
      </c>
      <c r="BC348" s="7">
        <f t="shared" si="330"/>
        <v>537.20786213573456</v>
      </c>
      <c r="BD348" s="65">
        <f t="shared" si="331"/>
        <v>7.4999999999999983E-2</v>
      </c>
      <c r="BE348" s="7">
        <f t="shared" si="355"/>
        <v>642773.24566708645</v>
      </c>
      <c r="BF348" s="7">
        <f t="shared" si="356"/>
        <v>1094079.7888650643</v>
      </c>
      <c r="BG348" s="7">
        <f t="shared" si="332"/>
        <v>81426.754332914061</v>
      </c>
      <c r="BH348" s="7">
        <f t="shared" si="315"/>
        <v>1736853.0345321507</v>
      </c>
      <c r="BJ348">
        <f t="shared" si="372"/>
        <v>343</v>
      </c>
      <c r="BK348" s="160"/>
      <c r="BL348" s="7">
        <f t="shared" si="357"/>
        <v>84021.027718006953</v>
      </c>
      <c r="BM348" s="7">
        <f t="shared" si="358"/>
        <v>4940.32062016694</v>
      </c>
      <c r="BN348" s="7">
        <f t="shared" si="359"/>
        <v>4432.6935777039816</v>
      </c>
      <c r="BO348" s="65">
        <f t="shared" si="333"/>
        <v>0.63308345990450055</v>
      </c>
      <c r="BP348" s="7">
        <f t="shared" si="334"/>
        <v>507.62704246295868</v>
      </c>
      <c r="BQ348" s="65">
        <f t="shared" si="335"/>
        <v>7.2499999999999995E-2</v>
      </c>
      <c r="BR348" s="7">
        <f t="shared" si="360"/>
        <v>644611.6658596968</v>
      </c>
      <c r="BS348" s="7">
        <f t="shared" si="361"/>
        <v>1049918.3068575624</v>
      </c>
      <c r="BT348" s="7">
        <f t="shared" si="336"/>
        <v>79588.334140302977</v>
      </c>
      <c r="BU348" s="7">
        <f t="shared" si="316"/>
        <v>1694529.9727172591</v>
      </c>
      <c r="BW348">
        <f t="shared" si="373"/>
        <v>343</v>
      </c>
      <c r="BX348" s="160"/>
      <c r="BY348" s="7">
        <f t="shared" si="362"/>
        <v>82101.419414773743</v>
      </c>
      <c r="BZ348" s="7">
        <f t="shared" si="363"/>
        <v>4818.1206700876401</v>
      </c>
      <c r="CA348" s="7">
        <f t="shared" si="364"/>
        <v>4339.1957235014597</v>
      </c>
      <c r="CB348" s="65">
        <f t="shared" si="337"/>
        <v>0.63421983509151991</v>
      </c>
      <c r="CC348" s="7">
        <f t="shared" si="338"/>
        <v>478.92494658618017</v>
      </c>
      <c r="CD348" s="65">
        <f t="shared" si="365"/>
        <v>7.0000000000000007E-2</v>
      </c>
      <c r="CE348" s="7">
        <f t="shared" si="366"/>
        <v>646437.77630872827</v>
      </c>
      <c r="CF348" s="7">
        <f t="shared" si="367"/>
        <v>1006177.613531332</v>
      </c>
      <c r="CG348" s="7">
        <f t="shared" si="339"/>
        <v>77762.223691272287</v>
      </c>
      <c r="CH348" s="7">
        <f t="shared" si="317"/>
        <v>1652615.3898400604</v>
      </c>
    </row>
    <row r="349" spans="10:86" x14ac:dyDescent="0.3">
      <c r="J349">
        <f t="shared" si="368"/>
        <v>344</v>
      </c>
      <c r="K349" s="160"/>
      <c r="L349" s="7">
        <f t="shared" si="340"/>
        <v>87009.38948928281</v>
      </c>
      <c r="M349" s="7">
        <f t="shared" si="318"/>
        <v>5440.6727465368012</v>
      </c>
      <c r="N349" s="7">
        <f t="shared" si="308"/>
        <v>4842.4831937979816</v>
      </c>
      <c r="O349" s="65">
        <f t="shared" si="319"/>
        <v>0.66785663784864646</v>
      </c>
      <c r="P349" s="7">
        <f t="shared" si="309"/>
        <v>598.18955273881932</v>
      </c>
      <c r="Q349" s="65">
        <f t="shared" si="310"/>
        <v>8.2500000000000004E-2</v>
      </c>
      <c r="R349" s="7">
        <f t="shared" si="320"/>
        <v>642033.09370451525</v>
      </c>
      <c r="S349" s="7">
        <f t="shared" si="341"/>
        <v>1229558.3311041438</v>
      </c>
      <c r="T349" s="7">
        <f t="shared" si="311"/>
        <v>82166.906295484834</v>
      </c>
      <c r="U349" s="7">
        <f t="shared" si="312"/>
        <v>1871591.4248086591</v>
      </c>
      <c r="W349">
        <f t="shared" si="369"/>
        <v>344</v>
      </c>
      <c r="X349" s="160"/>
      <c r="Y349" s="7">
        <f t="shared" si="342"/>
        <v>85137.923251314918</v>
      </c>
      <c r="Z349" s="7">
        <f t="shared" si="343"/>
        <v>5313.9230440344518</v>
      </c>
      <c r="AA349" s="7">
        <f t="shared" si="344"/>
        <v>4746.3368890256861</v>
      </c>
      <c r="AB349" s="65">
        <f t="shared" si="321"/>
        <v>0.6689855765001711</v>
      </c>
      <c r="AC349" s="7">
        <f t="shared" si="322"/>
        <v>567.58615500876613</v>
      </c>
      <c r="AD349" s="65">
        <f t="shared" si="323"/>
        <v>0.08</v>
      </c>
      <c r="AE349" s="7">
        <f t="shared" si="345"/>
        <v>643808.41363771004</v>
      </c>
      <c r="AF349" s="7">
        <f t="shared" si="346"/>
        <v>1184181.1135101425</v>
      </c>
      <c r="AG349" s="7">
        <f t="shared" si="324"/>
        <v>80391.586362289236</v>
      </c>
      <c r="AH349" s="7">
        <f t="shared" si="313"/>
        <v>1827989.5271478526</v>
      </c>
      <c r="AJ349">
        <f t="shared" si="370"/>
        <v>344</v>
      </c>
      <c r="AK349" s="160"/>
      <c r="AL349" s="7">
        <f t="shared" si="347"/>
        <v>83276.832417456986</v>
      </c>
      <c r="AM349" s="7">
        <f t="shared" si="348"/>
        <v>5188.2574823386012</v>
      </c>
      <c r="AN349" s="7">
        <f t="shared" si="349"/>
        <v>4650.4279396425245</v>
      </c>
      <c r="AO349" s="65">
        <f t="shared" si="325"/>
        <v>0.67011596930062978</v>
      </c>
      <c r="AP349" s="7">
        <f t="shared" si="326"/>
        <v>537.82954269607637</v>
      </c>
      <c r="AQ349" s="65">
        <f t="shared" si="327"/>
        <v>7.7499999999999999E-2</v>
      </c>
      <c r="AR349" s="7">
        <f t="shared" si="350"/>
        <v>645573.59552218579</v>
      </c>
      <c r="AS349" s="7">
        <f t="shared" si="351"/>
        <v>1139186.9784022924</v>
      </c>
      <c r="AT349" s="7">
        <f t="shared" si="328"/>
        <v>78626.40447781446</v>
      </c>
      <c r="AU349" s="7">
        <f t="shared" si="314"/>
        <v>1784760.5739244781</v>
      </c>
      <c r="AW349">
        <f t="shared" si="371"/>
        <v>344</v>
      </c>
      <c r="AX349" s="160"/>
      <c r="AY349" s="7">
        <f t="shared" si="352"/>
        <v>81426.754332914061</v>
      </c>
      <c r="AZ349" s="7">
        <f t="shared" si="353"/>
        <v>5063.7114709392154</v>
      </c>
      <c r="BA349" s="7">
        <f t="shared" si="354"/>
        <v>4554.7942563585029</v>
      </c>
      <c r="BB349" s="65">
        <f t="shared" si="329"/>
        <v>0.6712478168150261</v>
      </c>
      <c r="BC349" s="7">
        <f t="shared" si="330"/>
        <v>508.91721458071282</v>
      </c>
      <c r="BD349" s="65">
        <f t="shared" si="331"/>
        <v>7.4999999999999997E-2</v>
      </c>
      <c r="BE349" s="7">
        <f t="shared" si="355"/>
        <v>647328.03992344497</v>
      </c>
      <c r="BF349" s="7">
        <f t="shared" si="356"/>
        <v>1094588.7060796451</v>
      </c>
      <c r="BG349" s="7">
        <f t="shared" si="332"/>
        <v>76871.960076555551</v>
      </c>
      <c r="BH349" s="7">
        <f t="shared" si="315"/>
        <v>1741916.7460030899</v>
      </c>
      <c r="BJ349">
        <f t="shared" si="372"/>
        <v>344</v>
      </c>
      <c r="BK349" s="160"/>
      <c r="BL349" s="7">
        <f t="shared" si="357"/>
        <v>79588.334140302977</v>
      </c>
      <c r="BM349" s="7">
        <f t="shared" si="358"/>
        <v>4940.32062016694</v>
      </c>
      <c r="BN349" s="7">
        <f t="shared" si="359"/>
        <v>4459.4744347359429</v>
      </c>
      <c r="BO349" s="65">
        <f t="shared" si="333"/>
        <v>0.67238111960597446</v>
      </c>
      <c r="BP349" s="7">
        <f t="shared" si="334"/>
        <v>480.84618543099714</v>
      </c>
      <c r="BQ349" s="65">
        <f t="shared" si="335"/>
        <v>7.2499999999999995E-2</v>
      </c>
      <c r="BR349" s="7">
        <f t="shared" si="360"/>
        <v>649071.14029443276</v>
      </c>
      <c r="BS349" s="7">
        <f t="shared" si="361"/>
        <v>1050399.1530429933</v>
      </c>
      <c r="BT349" s="7">
        <f t="shared" si="336"/>
        <v>75128.85970556704</v>
      </c>
      <c r="BU349" s="7">
        <f t="shared" si="316"/>
        <v>1699470.2933374261</v>
      </c>
      <c r="BW349">
        <f t="shared" si="373"/>
        <v>344</v>
      </c>
      <c r="BX349" s="160"/>
      <c r="BY349" s="7">
        <f t="shared" si="362"/>
        <v>77762.223691272287</v>
      </c>
      <c r="BZ349" s="7">
        <f t="shared" si="363"/>
        <v>4818.1206700876401</v>
      </c>
      <c r="CA349" s="7">
        <f t="shared" si="364"/>
        <v>4364.5076985552187</v>
      </c>
      <c r="CB349" s="65">
        <f t="shared" si="337"/>
        <v>0.67351587823151304</v>
      </c>
      <c r="CC349" s="7">
        <f t="shared" si="338"/>
        <v>453.61297153242168</v>
      </c>
      <c r="CD349" s="65">
        <f t="shared" si="365"/>
        <v>7.0000000000000007E-2</v>
      </c>
      <c r="CE349" s="7">
        <f t="shared" si="366"/>
        <v>650802.28400728351</v>
      </c>
      <c r="CF349" s="7">
        <f t="shared" si="367"/>
        <v>1006631.2265028644</v>
      </c>
      <c r="CG349" s="7">
        <f t="shared" si="339"/>
        <v>73397.715992717072</v>
      </c>
      <c r="CH349" s="7">
        <f t="shared" si="317"/>
        <v>1657433.510510148</v>
      </c>
    </row>
    <row r="350" spans="10:86" x14ac:dyDescent="0.3">
      <c r="J350">
        <f t="shared" si="368"/>
        <v>345</v>
      </c>
      <c r="K350" s="160"/>
      <c r="L350" s="7">
        <f t="shared" si="340"/>
        <v>82166.906295484834</v>
      </c>
      <c r="M350" s="7">
        <f t="shared" si="318"/>
        <v>5440.6727465368012</v>
      </c>
      <c r="N350" s="7">
        <f t="shared" si="308"/>
        <v>4875.7752657553428</v>
      </c>
      <c r="O350" s="65">
        <f t="shared" si="319"/>
        <v>0.7120786923467175</v>
      </c>
      <c r="P350" s="7">
        <f t="shared" si="309"/>
        <v>564.89748078145828</v>
      </c>
      <c r="Q350" s="65">
        <f t="shared" si="310"/>
        <v>8.2500000000000018E-2</v>
      </c>
      <c r="R350" s="7">
        <f t="shared" si="320"/>
        <v>646908.86897027062</v>
      </c>
      <c r="S350" s="7">
        <f t="shared" si="341"/>
        <v>1230123.2285849252</v>
      </c>
      <c r="T350" s="7">
        <f t="shared" si="311"/>
        <v>77291.131029729499</v>
      </c>
      <c r="U350" s="7">
        <f t="shared" si="312"/>
        <v>1877032.0975551959</v>
      </c>
      <c r="W350">
        <f t="shared" si="369"/>
        <v>345</v>
      </c>
      <c r="X350" s="160"/>
      <c r="Y350" s="7">
        <f t="shared" si="342"/>
        <v>80391.586362289236</v>
      </c>
      <c r="Z350" s="7">
        <f t="shared" si="343"/>
        <v>5313.9230440344518</v>
      </c>
      <c r="AA350" s="7">
        <f t="shared" si="344"/>
        <v>4777.979134952524</v>
      </c>
      <c r="AB350" s="65">
        <f t="shared" si="321"/>
        <v>0.71320584919227104</v>
      </c>
      <c r="AC350" s="7">
        <f t="shared" si="322"/>
        <v>535.94390908192827</v>
      </c>
      <c r="AD350" s="65">
        <f t="shared" si="323"/>
        <v>0.08</v>
      </c>
      <c r="AE350" s="7">
        <f t="shared" si="345"/>
        <v>648586.39277266257</v>
      </c>
      <c r="AF350" s="7">
        <f t="shared" si="346"/>
        <v>1184717.0574192244</v>
      </c>
      <c r="AG350" s="7">
        <f t="shared" si="324"/>
        <v>75613.607227336717</v>
      </c>
      <c r="AH350" s="7">
        <f t="shared" si="313"/>
        <v>1833303.4501918871</v>
      </c>
      <c r="AJ350">
        <f t="shared" si="370"/>
        <v>345</v>
      </c>
      <c r="AK350" s="160"/>
      <c r="AL350" s="7">
        <f t="shared" si="347"/>
        <v>78626.40447781446</v>
      </c>
      <c r="AM350" s="7">
        <f t="shared" si="348"/>
        <v>5188.2574823386012</v>
      </c>
      <c r="AN350" s="7">
        <f t="shared" si="349"/>
        <v>4680.4619534193826</v>
      </c>
      <c r="AO350" s="65">
        <f t="shared" si="325"/>
        <v>0.71433437423531787</v>
      </c>
      <c r="AP350" s="7">
        <f t="shared" si="326"/>
        <v>507.79552891921838</v>
      </c>
      <c r="AQ350" s="65">
        <f t="shared" si="327"/>
        <v>7.7499999999999999E-2</v>
      </c>
      <c r="AR350" s="7">
        <f t="shared" si="350"/>
        <v>650254.05747560516</v>
      </c>
      <c r="AS350" s="7">
        <f t="shared" si="351"/>
        <v>1139694.7739312116</v>
      </c>
      <c r="AT350" s="7">
        <f t="shared" si="328"/>
        <v>73945.942524395083</v>
      </c>
      <c r="AU350" s="7">
        <f t="shared" si="314"/>
        <v>1789948.8314068168</v>
      </c>
      <c r="AW350">
        <f t="shared" si="371"/>
        <v>345</v>
      </c>
      <c r="AX350" s="160"/>
      <c r="AY350" s="7">
        <f t="shared" si="352"/>
        <v>76871.960076555551</v>
      </c>
      <c r="AZ350" s="7">
        <f t="shared" si="353"/>
        <v>5063.7114709392154</v>
      </c>
      <c r="BA350" s="7">
        <f t="shared" si="354"/>
        <v>4583.2617204607432</v>
      </c>
      <c r="BB350" s="65">
        <f t="shared" si="329"/>
        <v>0.71546426799519824</v>
      </c>
      <c r="BC350" s="7">
        <f t="shared" si="330"/>
        <v>480.44975047847214</v>
      </c>
      <c r="BD350" s="65">
        <f t="shared" si="331"/>
        <v>7.4999999999999997E-2</v>
      </c>
      <c r="BE350" s="7">
        <f t="shared" si="355"/>
        <v>651911.3016439057</v>
      </c>
      <c r="BF350" s="7">
        <f t="shared" si="356"/>
        <v>1095069.1558301235</v>
      </c>
      <c r="BG350" s="7">
        <f t="shared" si="332"/>
        <v>72288.698356094814</v>
      </c>
      <c r="BH350" s="7">
        <f t="shared" si="315"/>
        <v>1746980.4574740292</v>
      </c>
      <c r="BJ350">
        <f t="shared" si="372"/>
        <v>345</v>
      </c>
      <c r="BK350" s="160"/>
      <c r="BL350" s="7">
        <f t="shared" si="357"/>
        <v>75128.85970556704</v>
      </c>
      <c r="BM350" s="7">
        <f t="shared" si="358"/>
        <v>4940.32062016694</v>
      </c>
      <c r="BN350" s="7">
        <f t="shared" si="359"/>
        <v>4486.4170927791392</v>
      </c>
      <c r="BO350" s="65">
        <f t="shared" si="333"/>
        <v>0.71659553098954265</v>
      </c>
      <c r="BP350" s="7">
        <f t="shared" si="334"/>
        <v>453.90352738780086</v>
      </c>
      <c r="BQ350" s="65">
        <f t="shared" si="335"/>
        <v>7.2499999999999995E-2</v>
      </c>
      <c r="BR350" s="7">
        <f t="shared" si="360"/>
        <v>653557.55738721194</v>
      </c>
      <c r="BS350" s="7">
        <f t="shared" si="361"/>
        <v>1050853.0565703812</v>
      </c>
      <c r="BT350" s="7">
        <f t="shared" si="336"/>
        <v>70642.442612787898</v>
      </c>
      <c r="BU350" s="7">
        <f t="shared" si="316"/>
        <v>1704410.6139575932</v>
      </c>
      <c r="BW350">
        <f t="shared" si="373"/>
        <v>345</v>
      </c>
      <c r="BX350" s="160"/>
      <c r="BY350" s="7">
        <f t="shared" si="362"/>
        <v>73397.715992717072</v>
      </c>
      <c r="BZ350" s="7">
        <f t="shared" si="363"/>
        <v>4818.1206700876401</v>
      </c>
      <c r="CA350" s="7">
        <f t="shared" si="364"/>
        <v>4389.9673267967901</v>
      </c>
      <c r="CB350" s="65">
        <f t="shared" si="337"/>
        <v>0.71772816373180659</v>
      </c>
      <c r="CC350" s="7">
        <f t="shared" si="338"/>
        <v>428.15334329084959</v>
      </c>
      <c r="CD350" s="65">
        <f t="shared" si="365"/>
        <v>7.0000000000000007E-2</v>
      </c>
      <c r="CE350" s="7">
        <f t="shared" si="366"/>
        <v>655192.25133408036</v>
      </c>
      <c r="CF350" s="7">
        <f t="shared" si="367"/>
        <v>1007059.3798461553</v>
      </c>
      <c r="CG350" s="7">
        <f t="shared" si="339"/>
        <v>69007.748665920284</v>
      </c>
      <c r="CH350" s="7">
        <f t="shared" si="317"/>
        <v>1662251.6311802357</v>
      </c>
    </row>
    <row r="351" spans="10:86" x14ac:dyDescent="0.3">
      <c r="J351">
        <f t="shared" si="368"/>
        <v>346</v>
      </c>
      <c r="K351" s="160"/>
      <c r="L351" s="7">
        <f t="shared" si="340"/>
        <v>77291.131029729499</v>
      </c>
      <c r="M351" s="7">
        <f t="shared" si="318"/>
        <v>5440.6727465368012</v>
      </c>
      <c r="N351" s="7">
        <f t="shared" si="308"/>
        <v>4909.2962207074106</v>
      </c>
      <c r="O351" s="65">
        <f t="shared" si="319"/>
        <v>0.76220329374956353</v>
      </c>
      <c r="P351" s="7">
        <f t="shared" si="309"/>
        <v>531.37652582939029</v>
      </c>
      <c r="Q351" s="65">
        <f t="shared" si="310"/>
        <v>8.2500000000000004E-2</v>
      </c>
      <c r="R351" s="7">
        <f t="shared" si="320"/>
        <v>651818.16519097798</v>
      </c>
      <c r="S351" s="7">
        <f t="shared" si="341"/>
        <v>1230654.6051107545</v>
      </c>
      <c r="T351" s="7">
        <f t="shared" si="311"/>
        <v>72381.834809022082</v>
      </c>
      <c r="U351" s="7">
        <f t="shared" si="312"/>
        <v>1882472.7703017325</v>
      </c>
      <c r="W351">
        <f t="shared" si="369"/>
        <v>346</v>
      </c>
      <c r="X351" s="160"/>
      <c r="Y351" s="7">
        <f t="shared" si="342"/>
        <v>75613.607227336717</v>
      </c>
      <c r="Z351" s="7">
        <f t="shared" si="343"/>
        <v>5313.9230440344518</v>
      </c>
      <c r="AA351" s="7">
        <f t="shared" si="344"/>
        <v>4809.8323291855404</v>
      </c>
      <c r="AB351" s="65">
        <f t="shared" si="321"/>
        <v>0.76332805782818958</v>
      </c>
      <c r="AC351" s="7">
        <f t="shared" si="322"/>
        <v>504.09071484891149</v>
      </c>
      <c r="AD351" s="65">
        <f t="shared" si="323"/>
        <v>0.08</v>
      </c>
      <c r="AE351" s="7">
        <f t="shared" si="345"/>
        <v>653396.22510184813</v>
      </c>
      <c r="AF351" s="7">
        <f t="shared" si="346"/>
        <v>1185221.1481340732</v>
      </c>
      <c r="AG351" s="7">
        <f t="shared" si="324"/>
        <v>70803.774898151183</v>
      </c>
      <c r="AH351" s="7">
        <f t="shared" si="313"/>
        <v>1838617.3732359214</v>
      </c>
      <c r="AJ351">
        <f t="shared" si="370"/>
        <v>346</v>
      </c>
      <c r="AK351" s="160"/>
      <c r="AL351" s="7">
        <f t="shared" si="347"/>
        <v>73945.942524395083</v>
      </c>
      <c r="AM351" s="7">
        <f t="shared" si="348"/>
        <v>5188.2574823386012</v>
      </c>
      <c r="AN351" s="7">
        <f t="shared" si="349"/>
        <v>4710.6899368685499</v>
      </c>
      <c r="AO351" s="65">
        <f t="shared" si="325"/>
        <v>0.76445410407438752</v>
      </c>
      <c r="AP351" s="7">
        <f t="shared" si="326"/>
        <v>477.56754547005158</v>
      </c>
      <c r="AQ351" s="65">
        <f t="shared" si="327"/>
        <v>7.7499999999999999E-2</v>
      </c>
      <c r="AR351" s="7">
        <f t="shared" si="350"/>
        <v>654964.74741247366</v>
      </c>
      <c r="AS351" s="7">
        <f t="shared" si="351"/>
        <v>1140172.3414766816</v>
      </c>
      <c r="AT351" s="7">
        <f t="shared" si="328"/>
        <v>69235.252587526527</v>
      </c>
      <c r="AU351" s="7">
        <f t="shared" si="314"/>
        <v>1795137.0888891553</v>
      </c>
      <c r="AW351">
        <f t="shared" si="371"/>
        <v>346</v>
      </c>
      <c r="AX351" s="160"/>
      <c r="AY351" s="7">
        <f t="shared" si="352"/>
        <v>72288.698356094814</v>
      </c>
      <c r="AZ351" s="7">
        <f t="shared" si="353"/>
        <v>5063.7114709392154</v>
      </c>
      <c r="BA351" s="7">
        <f t="shared" si="354"/>
        <v>4611.9071062136227</v>
      </c>
      <c r="BB351" s="65">
        <f t="shared" si="329"/>
        <v>0.76558143296402847</v>
      </c>
      <c r="BC351" s="7">
        <f t="shared" si="330"/>
        <v>451.80436472559256</v>
      </c>
      <c r="BD351" s="65">
        <f t="shared" si="331"/>
        <v>7.4999999999999997E-2</v>
      </c>
      <c r="BE351" s="7">
        <f t="shared" si="355"/>
        <v>656523.20875011932</v>
      </c>
      <c r="BF351" s="7">
        <f t="shared" si="356"/>
        <v>1095520.9601948489</v>
      </c>
      <c r="BG351" s="7">
        <f t="shared" si="332"/>
        <v>67676.791249881193</v>
      </c>
      <c r="BH351" s="7">
        <f t="shared" si="315"/>
        <v>1752044.1689449684</v>
      </c>
      <c r="BJ351">
        <f t="shared" si="372"/>
        <v>346</v>
      </c>
      <c r="BK351" s="160"/>
      <c r="BL351" s="7">
        <f t="shared" si="357"/>
        <v>70642.442612787898</v>
      </c>
      <c r="BM351" s="7">
        <f t="shared" si="358"/>
        <v>4940.32062016694</v>
      </c>
      <c r="BN351" s="7">
        <f t="shared" si="359"/>
        <v>4513.5225293813464</v>
      </c>
      <c r="BO351" s="65">
        <f t="shared" si="333"/>
        <v>0.76671004497190953</v>
      </c>
      <c r="BP351" s="7">
        <f t="shared" si="334"/>
        <v>426.79809078559356</v>
      </c>
      <c r="BQ351" s="65">
        <f t="shared" si="335"/>
        <v>7.2499999999999995E-2</v>
      </c>
      <c r="BR351" s="7">
        <f t="shared" si="360"/>
        <v>658071.07991659327</v>
      </c>
      <c r="BS351" s="7">
        <f t="shared" si="361"/>
        <v>1051279.8546611667</v>
      </c>
      <c r="BT351" s="7">
        <f t="shared" si="336"/>
        <v>66128.920083406556</v>
      </c>
      <c r="BU351" s="7">
        <f t="shared" si="316"/>
        <v>1709350.9345777598</v>
      </c>
      <c r="BW351">
        <f t="shared" si="373"/>
        <v>346</v>
      </c>
      <c r="BX351" s="160"/>
      <c r="BY351" s="7">
        <f t="shared" si="362"/>
        <v>69007.748665920284</v>
      </c>
      <c r="BZ351" s="7">
        <f t="shared" si="363"/>
        <v>4818.1206700876401</v>
      </c>
      <c r="CA351" s="7">
        <f t="shared" si="364"/>
        <v>4415.5754695364385</v>
      </c>
      <c r="CB351" s="65">
        <f t="shared" si="337"/>
        <v>0.76783994056894989</v>
      </c>
      <c r="CC351" s="7">
        <f t="shared" si="338"/>
        <v>402.54520055120167</v>
      </c>
      <c r="CD351" s="65">
        <f t="shared" si="365"/>
        <v>7.0000000000000007E-2</v>
      </c>
      <c r="CE351" s="7">
        <f t="shared" si="366"/>
        <v>659607.82680361683</v>
      </c>
      <c r="CF351" s="7">
        <f t="shared" si="367"/>
        <v>1007461.9250467065</v>
      </c>
      <c r="CG351" s="7">
        <f t="shared" si="339"/>
        <v>64592.173196383847</v>
      </c>
      <c r="CH351" s="7">
        <f t="shared" si="317"/>
        <v>1667069.7518503233</v>
      </c>
    </row>
    <row r="352" spans="10:86" x14ac:dyDescent="0.3">
      <c r="J352">
        <f t="shared" si="368"/>
        <v>347</v>
      </c>
      <c r="K352" s="160"/>
      <c r="L352" s="7">
        <f t="shared" si="340"/>
        <v>72381.834809022082</v>
      </c>
      <c r="M352" s="7">
        <f t="shared" si="318"/>
        <v>5440.6727465368012</v>
      </c>
      <c r="N352" s="7">
        <f t="shared" si="308"/>
        <v>4943.0476322247741</v>
      </c>
      <c r="O352" s="65">
        <f t="shared" si="319"/>
        <v>0.81949527451470094</v>
      </c>
      <c r="P352" s="7">
        <f t="shared" si="309"/>
        <v>497.62511431202682</v>
      </c>
      <c r="Q352" s="65">
        <f t="shared" si="310"/>
        <v>8.2500000000000004E-2</v>
      </c>
      <c r="R352" s="7">
        <f t="shared" si="320"/>
        <v>656761.21282320272</v>
      </c>
      <c r="S352" s="7">
        <f t="shared" si="341"/>
        <v>1231152.2302250664</v>
      </c>
      <c r="T352" s="7">
        <f t="shared" si="311"/>
        <v>67438.787176797312</v>
      </c>
      <c r="U352" s="7">
        <f t="shared" si="312"/>
        <v>1887913.443048269</v>
      </c>
      <c r="W352">
        <f t="shared" si="369"/>
        <v>347</v>
      </c>
      <c r="X352" s="160"/>
      <c r="Y352" s="7">
        <f t="shared" si="342"/>
        <v>70803.774898151183</v>
      </c>
      <c r="Z352" s="7">
        <f t="shared" si="343"/>
        <v>5313.9230440344518</v>
      </c>
      <c r="AA352" s="7">
        <f t="shared" si="344"/>
        <v>4841.8978780467769</v>
      </c>
      <c r="AB352" s="65">
        <f t="shared" si="321"/>
        <v>0.82061690383231944</v>
      </c>
      <c r="AC352" s="7">
        <f t="shared" si="322"/>
        <v>472.0251659876746</v>
      </c>
      <c r="AD352" s="65">
        <f t="shared" si="323"/>
        <v>0.08</v>
      </c>
      <c r="AE352" s="7">
        <f t="shared" si="345"/>
        <v>658238.12297989486</v>
      </c>
      <c r="AF352" s="7">
        <f t="shared" si="346"/>
        <v>1185693.1733000609</v>
      </c>
      <c r="AG352" s="7">
        <f t="shared" si="324"/>
        <v>65961.87702010441</v>
      </c>
      <c r="AH352" s="7">
        <f t="shared" si="313"/>
        <v>1843931.2962799557</v>
      </c>
      <c r="AJ352">
        <f t="shared" si="370"/>
        <v>347</v>
      </c>
      <c r="AK352" s="160"/>
      <c r="AL352" s="7">
        <f t="shared" si="347"/>
        <v>69235.252587526527</v>
      </c>
      <c r="AM352" s="7">
        <f t="shared" si="348"/>
        <v>5188.2574823386012</v>
      </c>
      <c r="AN352" s="7">
        <f t="shared" si="349"/>
        <v>4741.1131427108257</v>
      </c>
      <c r="AO352" s="65">
        <f t="shared" si="325"/>
        <v>0.82173972920234362</v>
      </c>
      <c r="AP352" s="7">
        <f t="shared" si="326"/>
        <v>447.14433962777548</v>
      </c>
      <c r="AQ352" s="65">
        <f t="shared" si="327"/>
        <v>7.7499999999999999E-2</v>
      </c>
      <c r="AR352" s="7">
        <f t="shared" si="350"/>
        <v>659705.86055518454</v>
      </c>
      <c r="AS352" s="7">
        <f t="shared" si="351"/>
        <v>1140619.4858163095</v>
      </c>
      <c r="AT352" s="7">
        <f t="shared" si="328"/>
        <v>64494.139444815701</v>
      </c>
      <c r="AU352" s="7">
        <f t="shared" si="314"/>
        <v>1800325.346371494</v>
      </c>
      <c r="AW352">
        <f t="shared" si="371"/>
        <v>347</v>
      </c>
      <c r="AX352" s="160"/>
      <c r="AY352" s="7">
        <f t="shared" si="352"/>
        <v>67676.791249881193</v>
      </c>
      <c r="AZ352" s="7">
        <f t="shared" si="353"/>
        <v>5063.7114709392154</v>
      </c>
      <c r="BA352" s="7">
        <f t="shared" si="354"/>
        <v>4640.7315256274578</v>
      </c>
      <c r="BB352" s="65">
        <f t="shared" si="329"/>
        <v>0.82286375105922671</v>
      </c>
      <c r="BC352" s="7">
        <f t="shared" si="330"/>
        <v>422.97994531175743</v>
      </c>
      <c r="BD352" s="65">
        <f t="shared" si="331"/>
        <v>7.4999999999999997E-2</v>
      </c>
      <c r="BE352" s="7">
        <f t="shared" si="355"/>
        <v>661163.94027574675</v>
      </c>
      <c r="BF352" s="7">
        <f t="shared" si="356"/>
        <v>1095943.9401401607</v>
      </c>
      <c r="BG352" s="7">
        <f t="shared" si="332"/>
        <v>63036.059724253733</v>
      </c>
      <c r="BH352" s="7">
        <f t="shared" si="315"/>
        <v>1757107.8804159076</v>
      </c>
      <c r="BJ352">
        <f t="shared" si="372"/>
        <v>347</v>
      </c>
      <c r="BK352" s="160"/>
      <c r="BL352" s="7">
        <f t="shared" si="357"/>
        <v>66128.920083406556</v>
      </c>
      <c r="BM352" s="7">
        <f t="shared" si="358"/>
        <v>4940.32062016694</v>
      </c>
      <c r="BN352" s="7">
        <f t="shared" si="359"/>
        <v>4540.7917279963585</v>
      </c>
      <c r="BO352" s="65">
        <f t="shared" si="333"/>
        <v>0.82398896983695202</v>
      </c>
      <c r="BP352" s="7">
        <f t="shared" si="334"/>
        <v>399.52889217058129</v>
      </c>
      <c r="BQ352" s="65">
        <f t="shared" si="335"/>
        <v>7.2499999999999995E-2</v>
      </c>
      <c r="BR352" s="7">
        <f t="shared" si="360"/>
        <v>662611.87164458958</v>
      </c>
      <c r="BS352" s="7">
        <f t="shared" si="361"/>
        <v>1051679.3835533373</v>
      </c>
      <c r="BT352" s="7">
        <f t="shared" si="336"/>
        <v>61588.128355410197</v>
      </c>
      <c r="BU352" s="7">
        <f t="shared" si="316"/>
        <v>1714291.2551979269</v>
      </c>
      <c r="BW352">
        <f t="shared" si="373"/>
        <v>347</v>
      </c>
      <c r="BX352" s="160"/>
      <c r="BY352" s="7">
        <f t="shared" si="362"/>
        <v>64592.173196383847</v>
      </c>
      <c r="BZ352" s="7">
        <f t="shared" si="363"/>
        <v>4818.1206700876401</v>
      </c>
      <c r="CA352" s="7">
        <f t="shared" si="364"/>
        <v>4441.3329931087346</v>
      </c>
      <c r="CB352" s="65">
        <f t="shared" si="337"/>
        <v>0.82511538596581158</v>
      </c>
      <c r="CC352" s="7">
        <f t="shared" si="338"/>
        <v>376.78767697890578</v>
      </c>
      <c r="CD352" s="65">
        <f t="shared" si="365"/>
        <v>7.0000000000000007E-2</v>
      </c>
      <c r="CE352" s="7">
        <f t="shared" si="366"/>
        <v>664049.15979672561</v>
      </c>
      <c r="CF352" s="7">
        <f t="shared" si="367"/>
        <v>1007838.7127236853</v>
      </c>
      <c r="CG352" s="7">
        <f t="shared" si="339"/>
        <v>60150.840203275111</v>
      </c>
      <c r="CH352" s="7">
        <f t="shared" si="317"/>
        <v>1671887.8725204109</v>
      </c>
    </row>
    <row r="353" spans="10:86" x14ac:dyDescent="0.3">
      <c r="J353">
        <f t="shared" si="368"/>
        <v>348</v>
      </c>
      <c r="K353" s="160"/>
      <c r="L353" s="7">
        <f t="shared" si="340"/>
        <v>67438.787176797312</v>
      </c>
      <c r="M353" s="7">
        <f t="shared" si="318"/>
        <v>5440.6727465368012</v>
      </c>
      <c r="N353" s="7">
        <f t="shared" si="308"/>
        <v>4977.0310846963193</v>
      </c>
      <c r="O353" s="65">
        <f t="shared" si="319"/>
        <v>0.8856086462495627</v>
      </c>
      <c r="P353" s="7">
        <f t="shared" si="309"/>
        <v>463.6416618404815</v>
      </c>
      <c r="Q353" s="65">
        <f t="shared" si="310"/>
        <v>8.2500000000000004E-2</v>
      </c>
      <c r="R353" s="7">
        <f t="shared" si="320"/>
        <v>661738.24390789901</v>
      </c>
      <c r="S353" s="7">
        <f t="shared" si="341"/>
        <v>1231615.8718869069</v>
      </c>
      <c r="T353" s="7">
        <f t="shared" si="311"/>
        <v>62461.756092100994</v>
      </c>
      <c r="U353" s="7">
        <f t="shared" si="312"/>
        <v>1893354.1157948058</v>
      </c>
      <c r="W353">
        <f t="shared" si="369"/>
        <v>348</v>
      </c>
      <c r="X353" s="160"/>
      <c r="Y353" s="7">
        <f t="shared" si="342"/>
        <v>65961.87702010441</v>
      </c>
      <c r="Z353" s="7">
        <f t="shared" si="343"/>
        <v>5313.9230440344518</v>
      </c>
      <c r="AA353" s="7">
        <f t="shared" si="344"/>
        <v>4874.1771972337556</v>
      </c>
      <c r="AB353" s="65">
        <f t="shared" si="321"/>
        <v>0.88672622746890539</v>
      </c>
      <c r="AC353" s="7">
        <f t="shared" si="322"/>
        <v>439.74584680069609</v>
      </c>
      <c r="AD353" s="65">
        <f t="shared" si="323"/>
        <v>0.08</v>
      </c>
      <c r="AE353" s="7">
        <f t="shared" si="345"/>
        <v>663112.30017712864</v>
      </c>
      <c r="AF353" s="7">
        <f t="shared" si="346"/>
        <v>1186132.9191468616</v>
      </c>
      <c r="AG353" s="7">
        <f t="shared" si="324"/>
        <v>61087.699822870651</v>
      </c>
      <c r="AH353" s="7">
        <f t="shared" si="313"/>
        <v>1849245.2193239904</v>
      </c>
      <c r="AJ353">
        <f t="shared" si="370"/>
        <v>348</v>
      </c>
      <c r="AK353" s="160"/>
      <c r="AL353" s="7">
        <f t="shared" si="347"/>
        <v>64494.139444815701</v>
      </c>
      <c r="AM353" s="7">
        <f t="shared" si="348"/>
        <v>5188.2574823386012</v>
      </c>
      <c r="AN353" s="7">
        <f t="shared" si="349"/>
        <v>4771.7328317575002</v>
      </c>
      <c r="AO353" s="65">
        <f t="shared" si="325"/>
        <v>0.88784491853070002</v>
      </c>
      <c r="AP353" s="7">
        <f t="shared" si="326"/>
        <v>416.52465058110141</v>
      </c>
      <c r="AQ353" s="65">
        <f t="shared" si="327"/>
        <v>7.7499999999999999E-2</v>
      </c>
      <c r="AR353" s="7">
        <f t="shared" si="350"/>
        <v>664477.59338694206</v>
      </c>
      <c r="AS353" s="7">
        <f t="shared" si="351"/>
        <v>1141036.0104668906</v>
      </c>
      <c r="AT353" s="7">
        <f t="shared" si="328"/>
        <v>59722.4066130582</v>
      </c>
      <c r="AU353" s="7">
        <f t="shared" si="314"/>
        <v>1805513.6038538327</v>
      </c>
      <c r="AW353">
        <f t="shared" si="371"/>
        <v>348</v>
      </c>
      <c r="AX353" s="160"/>
      <c r="AY353" s="7">
        <f t="shared" si="352"/>
        <v>63036.059724253733</v>
      </c>
      <c r="AZ353" s="7">
        <f t="shared" si="353"/>
        <v>5063.7114709392154</v>
      </c>
      <c r="BA353" s="7">
        <f t="shared" si="354"/>
        <v>4669.7360976626296</v>
      </c>
      <c r="BB353" s="65">
        <f t="shared" si="329"/>
        <v>0.888964719829892</v>
      </c>
      <c r="BC353" s="7">
        <f t="shared" si="330"/>
        <v>393.9753732765858</v>
      </c>
      <c r="BD353" s="65">
        <f t="shared" si="331"/>
        <v>7.4999999999999997E-2</v>
      </c>
      <c r="BE353" s="7">
        <f t="shared" si="355"/>
        <v>665833.67637340934</v>
      </c>
      <c r="BF353" s="7">
        <f t="shared" si="356"/>
        <v>1096337.9155134372</v>
      </c>
      <c r="BG353" s="7">
        <f t="shared" si="332"/>
        <v>58366.323626591104</v>
      </c>
      <c r="BH353" s="7">
        <f t="shared" si="315"/>
        <v>1762171.5918868466</v>
      </c>
      <c r="BJ353">
        <f t="shared" si="372"/>
        <v>348</v>
      </c>
      <c r="BK353" s="160"/>
      <c r="BL353" s="7">
        <f t="shared" si="357"/>
        <v>61588.128355410197</v>
      </c>
      <c r="BM353" s="7">
        <f t="shared" si="358"/>
        <v>4940.32062016694</v>
      </c>
      <c r="BN353" s="7">
        <f t="shared" si="359"/>
        <v>4568.2256780196703</v>
      </c>
      <c r="BO353" s="65">
        <f t="shared" si="333"/>
        <v>0.8900856317615391</v>
      </c>
      <c r="BP353" s="7">
        <f t="shared" si="334"/>
        <v>372.09494214726993</v>
      </c>
      <c r="BQ353" s="65">
        <f t="shared" si="335"/>
        <v>7.2499999999999995E-2</v>
      </c>
      <c r="BR353" s="7">
        <f t="shared" si="360"/>
        <v>667180.09732260928</v>
      </c>
      <c r="BS353" s="7">
        <f t="shared" si="361"/>
        <v>1052051.4784954847</v>
      </c>
      <c r="BT353" s="7">
        <f t="shared" si="336"/>
        <v>57019.902677390528</v>
      </c>
      <c r="BU353" s="7">
        <f t="shared" si="316"/>
        <v>1719231.575818094</v>
      </c>
      <c r="BW353">
        <f t="shared" si="373"/>
        <v>348</v>
      </c>
      <c r="BX353" s="160"/>
      <c r="BY353" s="7">
        <f t="shared" si="362"/>
        <v>60150.840203275111</v>
      </c>
      <c r="BZ353" s="7">
        <f t="shared" si="363"/>
        <v>4818.1206700876401</v>
      </c>
      <c r="CA353" s="7">
        <f t="shared" si="364"/>
        <v>4467.2407689018683</v>
      </c>
      <c r="CB353" s="65">
        <f t="shared" si="337"/>
        <v>0.89120765471707597</v>
      </c>
      <c r="CC353" s="7">
        <f t="shared" si="338"/>
        <v>350.87990118577147</v>
      </c>
      <c r="CD353" s="65">
        <f t="shared" si="365"/>
        <v>7.0000000000000007E-2</v>
      </c>
      <c r="CE353" s="7">
        <f t="shared" si="366"/>
        <v>668516.4005656275</v>
      </c>
      <c r="CF353" s="7">
        <f t="shared" si="367"/>
        <v>1008189.5926248711</v>
      </c>
      <c r="CG353" s="7">
        <f t="shared" si="339"/>
        <v>55683.599434373245</v>
      </c>
      <c r="CH353" s="7">
        <f t="shared" si="317"/>
        <v>1676705.9931904986</v>
      </c>
    </row>
    <row r="354" spans="10:86" x14ac:dyDescent="0.3">
      <c r="J354">
        <f t="shared" si="368"/>
        <v>349</v>
      </c>
      <c r="K354" s="160"/>
      <c r="L354" s="7">
        <f t="shared" si="340"/>
        <v>62461.756092100994</v>
      </c>
      <c r="M354" s="7">
        <f t="shared" si="318"/>
        <v>5440.6727465368012</v>
      </c>
      <c r="N354" s="7">
        <f t="shared" si="308"/>
        <v>5011.2481734036073</v>
      </c>
      <c r="O354" s="65">
        <f t="shared" si="319"/>
        <v>0.96274875769059665</v>
      </c>
      <c r="P354" s="7">
        <f t="shared" si="309"/>
        <v>429.42457313319431</v>
      </c>
      <c r="Q354" s="65">
        <f t="shared" si="310"/>
        <v>8.2500000000000004E-2</v>
      </c>
      <c r="R354" s="7">
        <f t="shared" si="320"/>
        <v>666749.49208130257</v>
      </c>
      <c r="S354" s="7">
        <f t="shared" si="341"/>
        <v>1232045.2964600401</v>
      </c>
      <c r="T354" s="7">
        <f t="shared" si="311"/>
        <v>57450.507918697389</v>
      </c>
      <c r="U354" s="7">
        <f t="shared" si="312"/>
        <v>1898794.7885413426</v>
      </c>
      <c r="W354">
        <f t="shared" si="369"/>
        <v>349</v>
      </c>
      <c r="X354" s="160"/>
      <c r="Y354" s="7">
        <f t="shared" si="342"/>
        <v>61087.699822870651</v>
      </c>
      <c r="Z354" s="7">
        <f t="shared" si="343"/>
        <v>5313.9230440344518</v>
      </c>
      <c r="AA354" s="7">
        <f t="shared" si="344"/>
        <v>4906.6717118819806</v>
      </c>
      <c r="AB354" s="65">
        <f t="shared" si="321"/>
        <v>0.96386114902528441</v>
      </c>
      <c r="AC354" s="7">
        <f t="shared" si="322"/>
        <v>407.25133215247104</v>
      </c>
      <c r="AD354" s="65">
        <f t="shared" si="323"/>
        <v>0.08</v>
      </c>
      <c r="AE354" s="7">
        <f t="shared" si="345"/>
        <v>668018.97188901063</v>
      </c>
      <c r="AF354" s="7">
        <f t="shared" si="346"/>
        <v>1186540.1704790141</v>
      </c>
      <c r="AG354" s="7">
        <f t="shared" si="324"/>
        <v>56181.028110988671</v>
      </c>
      <c r="AH354" s="7">
        <f t="shared" si="313"/>
        <v>1854559.1423680247</v>
      </c>
      <c r="AJ354">
        <f t="shared" si="370"/>
        <v>349</v>
      </c>
      <c r="AK354" s="160"/>
      <c r="AL354" s="7">
        <f t="shared" si="347"/>
        <v>59722.4066130582</v>
      </c>
      <c r="AM354" s="7">
        <f t="shared" si="348"/>
        <v>5188.2574823386012</v>
      </c>
      <c r="AN354" s="7">
        <f t="shared" si="349"/>
        <v>4802.5502729626005</v>
      </c>
      <c r="AO354" s="65">
        <f t="shared" si="325"/>
        <v>0.96497456388420844</v>
      </c>
      <c r="AP354" s="7">
        <f t="shared" si="326"/>
        <v>385.70720937600089</v>
      </c>
      <c r="AQ354" s="65">
        <f t="shared" si="327"/>
        <v>7.7499999999999999E-2</v>
      </c>
      <c r="AR354" s="7">
        <f t="shared" si="350"/>
        <v>669280.1436599046</v>
      </c>
      <c r="AS354" s="7">
        <f t="shared" si="351"/>
        <v>1141421.7176762666</v>
      </c>
      <c r="AT354" s="7">
        <f t="shared" si="328"/>
        <v>54919.856340095597</v>
      </c>
      <c r="AU354" s="7">
        <f t="shared" si="314"/>
        <v>1810701.8613361712</v>
      </c>
      <c r="AW354">
        <f t="shared" si="371"/>
        <v>349</v>
      </c>
      <c r="AX354" s="160"/>
      <c r="AY354" s="7">
        <f t="shared" si="352"/>
        <v>58366.323626591104</v>
      </c>
      <c r="AZ354" s="7">
        <f t="shared" si="353"/>
        <v>5063.7114709392154</v>
      </c>
      <c r="BA354" s="7">
        <f t="shared" si="354"/>
        <v>4698.9219482730214</v>
      </c>
      <c r="BB354" s="65">
        <f t="shared" si="329"/>
        <v>0.96608900262456965</v>
      </c>
      <c r="BC354" s="7">
        <f t="shared" si="330"/>
        <v>364.78952266619439</v>
      </c>
      <c r="BD354" s="65">
        <f t="shared" si="331"/>
        <v>7.4999999999999997E-2</v>
      </c>
      <c r="BE354" s="7">
        <f t="shared" si="355"/>
        <v>670532.59832168231</v>
      </c>
      <c r="BF354" s="7">
        <f t="shared" si="356"/>
        <v>1096702.7050361035</v>
      </c>
      <c r="BG354" s="7">
        <f t="shared" si="332"/>
        <v>53667.401678318085</v>
      </c>
      <c r="BH354" s="7">
        <f t="shared" si="315"/>
        <v>1767235.3033577858</v>
      </c>
      <c r="BJ354">
        <f t="shared" si="372"/>
        <v>349</v>
      </c>
      <c r="BK354" s="160"/>
      <c r="BL354" s="7">
        <f t="shared" si="357"/>
        <v>57019.902677390528</v>
      </c>
      <c r="BM354" s="7">
        <f t="shared" si="358"/>
        <v>4940.32062016694</v>
      </c>
      <c r="BN354" s="7">
        <f t="shared" si="359"/>
        <v>4595.8253748243724</v>
      </c>
      <c r="BO354" s="65">
        <f t="shared" si="333"/>
        <v>0.96720446560426088</v>
      </c>
      <c r="BP354" s="7">
        <f t="shared" si="334"/>
        <v>344.49524534256778</v>
      </c>
      <c r="BQ354" s="65">
        <f t="shared" si="335"/>
        <v>7.2499999999999995E-2</v>
      </c>
      <c r="BR354" s="7">
        <f t="shared" si="360"/>
        <v>671775.92269743362</v>
      </c>
      <c r="BS354" s="7">
        <f t="shared" si="361"/>
        <v>1052395.9737408273</v>
      </c>
      <c r="BT354" s="7">
        <f t="shared" si="336"/>
        <v>52424.077302566155</v>
      </c>
      <c r="BU354" s="7">
        <f t="shared" si="316"/>
        <v>1724171.896438261</v>
      </c>
      <c r="BW354">
        <f t="shared" si="373"/>
        <v>349</v>
      </c>
      <c r="BX354" s="160"/>
      <c r="BY354" s="7">
        <f t="shared" si="362"/>
        <v>55683.599434373245</v>
      </c>
      <c r="BZ354" s="7">
        <f t="shared" si="363"/>
        <v>4818.1206700876401</v>
      </c>
      <c r="CA354" s="7">
        <f t="shared" si="364"/>
        <v>4493.2996733871296</v>
      </c>
      <c r="CB354" s="65">
        <f t="shared" si="337"/>
        <v>0.96832095317748479</v>
      </c>
      <c r="CC354" s="7">
        <f t="shared" si="338"/>
        <v>324.82099670051059</v>
      </c>
      <c r="CD354" s="65">
        <f t="shared" si="365"/>
        <v>7.0000000000000007E-2</v>
      </c>
      <c r="CE354" s="7">
        <f t="shared" si="366"/>
        <v>673009.70023901458</v>
      </c>
      <c r="CF354" s="7">
        <f t="shared" si="367"/>
        <v>1008514.4136215716</v>
      </c>
      <c r="CG354" s="7">
        <f t="shared" si="339"/>
        <v>51190.29976098612</v>
      </c>
      <c r="CH354" s="7">
        <f t="shared" si="317"/>
        <v>1681524.1138605862</v>
      </c>
    </row>
    <row r="355" spans="10:86" x14ac:dyDescent="0.3">
      <c r="J355">
        <f t="shared" si="368"/>
        <v>350</v>
      </c>
      <c r="K355" s="160"/>
      <c r="L355" s="7">
        <f t="shared" si="340"/>
        <v>57450.507918697389</v>
      </c>
      <c r="M355" s="7">
        <f t="shared" si="318"/>
        <v>5440.6727465368012</v>
      </c>
      <c r="N355" s="7">
        <f t="shared" si="308"/>
        <v>5045.7005045957567</v>
      </c>
      <c r="O355" s="65">
        <f t="shared" si="319"/>
        <v>1.0539229024891437</v>
      </c>
      <c r="P355" s="7">
        <f t="shared" si="309"/>
        <v>394.97224194104456</v>
      </c>
      <c r="Q355" s="65">
        <f t="shared" si="310"/>
        <v>8.2500000000000004E-2</v>
      </c>
      <c r="R355" s="7">
        <f t="shared" si="320"/>
        <v>671795.19258589833</v>
      </c>
      <c r="S355" s="7">
        <f t="shared" si="341"/>
        <v>1232440.2687019813</v>
      </c>
      <c r="T355" s="7">
        <f t="shared" si="311"/>
        <v>52404.807414101633</v>
      </c>
      <c r="U355" s="7">
        <f t="shared" si="312"/>
        <v>1904235.4612878796</v>
      </c>
      <c r="W355">
        <f t="shared" si="369"/>
        <v>350</v>
      </c>
      <c r="X355" s="160"/>
      <c r="Y355" s="7">
        <f t="shared" si="342"/>
        <v>56181.028110988671</v>
      </c>
      <c r="Z355" s="7">
        <f t="shared" si="343"/>
        <v>5313.9230440344518</v>
      </c>
      <c r="AA355" s="7">
        <f t="shared" si="344"/>
        <v>4939.3828566278607</v>
      </c>
      <c r="AB355" s="65">
        <f t="shared" si="321"/>
        <v>1.0550286506405349</v>
      </c>
      <c r="AC355" s="7">
        <f t="shared" si="322"/>
        <v>374.54018740659114</v>
      </c>
      <c r="AD355" s="65">
        <f t="shared" si="323"/>
        <v>0.08</v>
      </c>
      <c r="AE355" s="7">
        <f t="shared" si="345"/>
        <v>672958.35474563844</v>
      </c>
      <c r="AF355" s="7">
        <f t="shared" si="346"/>
        <v>1186914.7106664206</v>
      </c>
      <c r="AG355" s="7">
        <f t="shared" si="324"/>
        <v>51241.64525436081</v>
      </c>
      <c r="AH355" s="7">
        <f t="shared" si="313"/>
        <v>1859873.065412059</v>
      </c>
      <c r="AJ355">
        <f t="shared" si="370"/>
        <v>350</v>
      </c>
      <c r="AK355" s="160"/>
      <c r="AL355" s="7">
        <f t="shared" si="347"/>
        <v>54919.856340095597</v>
      </c>
      <c r="AM355" s="7">
        <f t="shared" si="348"/>
        <v>5188.2574823386012</v>
      </c>
      <c r="AN355" s="7">
        <f t="shared" si="349"/>
        <v>4833.5667434754841</v>
      </c>
      <c r="AO355" s="65">
        <f t="shared" si="325"/>
        <v>1.0561353358704879</v>
      </c>
      <c r="AP355" s="7">
        <f t="shared" si="326"/>
        <v>354.69073886311742</v>
      </c>
      <c r="AQ355" s="65">
        <f t="shared" si="327"/>
        <v>7.7499999999999999E-2</v>
      </c>
      <c r="AR355" s="7">
        <f t="shared" si="350"/>
        <v>674113.7104033801</v>
      </c>
      <c r="AS355" s="7">
        <f t="shared" si="351"/>
        <v>1141776.4084151296</v>
      </c>
      <c r="AT355" s="7">
        <f t="shared" si="328"/>
        <v>50086.28959662011</v>
      </c>
      <c r="AU355" s="7">
        <f t="shared" si="314"/>
        <v>1815890.1188185099</v>
      </c>
      <c r="AW355">
        <f t="shared" si="371"/>
        <v>350</v>
      </c>
      <c r="AX355" s="160"/>
      <c r="AY355" s="7">
        <f t="shared" si="352"/>
        <v>53667.401678318085</v>
      </c>
      <c r="AZ355" s="7">
        <f t="shared" si="353"/>
        <v>5063.7114709392154</v>
      </c>
      <c r="BA355" s="7">
        <f t="shared" si="354"/>
        <v>4728.2902104497271</v>
      </c>
      <c r="BB355" s="65">
        <f t="shared" si="329"/>
        <v>1.0572429585000718</v>
      </c>
      <c r="BC355" s="7">
        <f t="shared" si="330"/>
        <v>335.42126048948802</v>
      </c>
      <c r="BD355" s="65">
        <f t="shared" si="331"/>
        <v>7.4999999999999997E-2</v>
      </c>
      <c r="BE355" s="7">
        <f t="shared" si="355"/>
        <v>675260.88853213203</v>
      </c>
      <c r="BF355" s="7">
        <f t="shared" si="356"/>
        <v>1097038.1262965929</v>
      </c>
      <c r="BG355" s="7">
        <f t="shared" si="332"/>
        <v>48939.111467868359</v>
      </c>
      <c r="BH355" s="7">
        <f t="shared" si="315"/>
        <v>1772299.0148287248</v>
      </c>
      <c r="BJ355">
        <f t="shared" si="372"/>
        <v>350</v>
      </c>
      <c r="BK355" s="160"/>
      <c r="BL355" s="7">
        <f t="shared" si="357"/>
        <v>52424.077302566155</v>
      </c>
      <c r="BM355" s="7">
        <f t="shared" si="358"/>
        <v>4940.32062016694</v>
      </c>
      <c r="BN355" s="7">
        <f t="shared" si="359"/>
        <v>4623.5918197972696</v>
      </c>
      <c r="BO355" s="65">
        <f t="shared" si="333"/>
        <v>1.0583515188516506</v>
      </c>
      <c r="BP355" s="7">
        <f t="shared" si="334"/>
        <v>316.72880036967052</v>
      </c>
      <c r="BQ355" s="65">
        <f t="shared" si="335"/>
        <v>7.2499999999999995E-2</v>
      </c>
      <c r="BR355" s="7">
        <f t="shared" si="360"/>
        <v>676399.51451723091</v>
      </c>
      <c r="BS355" s="7">
        <f t="shared" si="361"/>
        <v>1052712.702541197</v>
      </c>
      <c r="BT355" s="7">
        <f t="shared" si="336"/>
        <v>47800.485482768883</v>
      </c>
      <c r="BU355" s="7">
        <f t="shared" si="316"/>
        <v>1729112.2170584279</v>
      </c>
      <c r="BW355">
        <f t="shared" si="373"/>
        <v>350</v>
      </c>
      <c r="BX355" s="160"/>
      <c r="BY355" s="7">
        <f t="shared" si="362"/>
        <v>51190.29976098612</v>
      </c>
      <c r="BZ355" s="7">
        <f t="shared" si="363"/>
        <v>4818.1206700876401</v>
      </c>
      <c r="CA355" s="7">
        <f t="shared" si="364"/>
        <v>4519.5105881485542</v>
      </c>
      <c r="CB355" s="65">
        <f t="shared" si="337"/>
        <v>1.059461017243668</v>
      </c>
      <c r="CC355" s="7">
        <f t="shared" si="338"/>
        <v>298.61008193908572</v>
      </c>
      <c r="CD355" s="65">
        <f t="shared" si="365"/>
        <v>7.0000000000000007E-2</v>
      </c>
      <c r="CE355" s="7">
        <f t="shared" si="366"/>
        <v>677529.21082716319</v>
      </c>
      <c r="CF355" s="7">
        <f t="shared" si="367"/>
        <v>1008813.0237035108</v>
      </c>
      <c r="CG355" s="7">
        <f t="shared" si="339"/>
        <v>46670.789172837569</v>
      </c>
      <c r="CH355" s="7">
        <f t="shared" si="317"/>
        <v>1686342.2345306738</v>
      </c>
    </row>
    <row r="356" spans="10:86" x14ac:dyDescent="0.3">
      <c r="J356">
        <f t="shared" si="368"/>
        <v>351</v>
      </c>
      <c r="K356" s="160"/>
      <c r="L356" s="7">
        <f t="shared" si="340"/>
        <v>52404.807414101633</v>
      </c>
      <c r="M356" s="7">
        <f t="shared" si="318"/>
        <v>5440.6727465368012</v>
      </c>
      <c r="N356" s="7">
        <f t="shared" si="308"/>
        <v>5080.3896955648524</v>
      </c>
      <c r="O356" s="65">
        <f t="shared" si="319"/>
        <v>1.1633412916688481</v>
      </c>
      <c r="P356" s="7">
        <f t="shared" si="309"/>
        <v>360.28305097194874</v>
      </c>
      <c r="Q356" s="65">
        <f t="shared" si="310"/>
        <v>8.2500000000000004E-2</v>
      </c>
      <c r="R356" s="7">
        <f t="shared" si="320"/>
        <v>676875.5822814632</v>
      </c>
      <c r="S356" s="7">
        <f t="shared" si="341"/>
        <v>1232800.5517529533</v>
      </c>
      <c r="T356" s="7">
        <f t="shared" si="311"/>
        <v>47324.417718536781</v>
      </c>
      <c r="U356" s="7">
        <f t="shared" si="312"/>
        <v>1909676.1340344166</v>
      </c>
      <c r="W356">
        <f t="shared" si="369"/>
        <v>351</v>
      </c>
      <c r="X356" s="160"/>
      <c r="Y356" s="7">
        <f t="shared" si="342"/>
        <v>51241.64525436081</v>
      </c>
      <c r="Z356" s="7">
        <f t="shared" si="343"/>
        <v>5313.9230440344518</v>
      </c>
      <c r="AA356" s="7">
        <f t="shared" si="344"/>
        <v>4972.3120756720464</v>
      </c>
      <c r="AB356" s="65">
        <f t="shared" si="321"/>
        <v>1.1644385072313161</v>
      </c>
      <c r="AC356" s="7">
        <f t="shared" si="322"/>
        <v>341.6109683624054</v>
      </c>
      <c r="AD356" s="65">
        <f t="shared" si="323"/>
        <v>0.08</v>
      </c>
      <c r="AE356" s="7">
        <f t="shared" si="345"/>
        <v>677930.66682131053</v>
      </c>
      <c r="AF356" s="7">
        <f t="shared" si="346"/>
        <v>1187256.3216347829</v>
      </c>
      <c r="AG356" s="7">
        <f t="shared" si="324"/>
        <v>46269.333178688765</v>
      </c>
      <c r="AH356" s="7">
        <f t="shared" si="313"/>
        <v>1865186.9884560935</v>
      </c>
      <c r="AJ356">
        <f t="shared" si="370"/>
        <v>351</v>
      </c>
      <c r="AK356" s="160"/>
      <c r="AL356" s="7">
        <f t="shared" si="347"/>
        <v>50086.28959662011</v>
      </c>
      <c r="AM356" s="7">
        <f t="shared" si="348"/>
        <v>5188.2574823386012</v>
      </c>
      <c r="AN356" s="7">
        <f t="shared" si="349"/>
        <v>4864.7835286937634</v>
      </c>
      <c r="AO356" s="65">
        <f t="shared" si="325"/>
        <v>1.1655365732714318</v>
      </c>
      <c r="AP356" s="7">
        <f t="shared" si="326"/>
        <v>323.47395364483822</v>
      </c>
      <c r="AQ356" s="65">
        <f t="shared" si="327"/>
        <v>7.7499999999999999E-2</v>
      </c>
      <c r="AR356" s="7">
        <f t="shared" si="350"/>
        <v>678978.49393207382</v>
      </c>
      <c r="AS356" s="7">
        <f t="shared" si="351"/>
        <v>1142099.8823687744</v>
      </c>
      <c r="AT356" s="7">
        <f t="shared" si="328"/>
        <v>45221.506067926348</v>
      </c>
      <c r="AU356" s="7">
        <f t="shared" si="314"/>
        <v>1821078.3763008481</v>
      </c>
      <c r="AW356">
        <f t="shared" si="371"/>
        <v>351</v>
      </c>
      <c r="AX356" s="160"/>
      <c r="AY356" s="7">
        <f t="shared" si="352"/>
        <v>48939.111467868359</v>
      </c>
      <c r="AZ356" s="7">
        <f t="shared" si="353"/>
        <v>5063.7114709392154</v>
      </c>
      <c r="BA356" s="7">
        <f t="shared" si="354"/>
        <v>4757.8420242650382</v>
      </c>
      <c r="BB356" s="65">
        <f t="shared" si="329"/>
        <v>1.1666354900755886</v>
      </c>
      <c r="BC356" s="7">
        <f t="shared" si="330"/>
        <v>305.8694466741772</v>
      </c>
      <c r="BD356" s="65">
        <f t="shared" si="331"/>
        <v>7.4999999999999997E-2</v>
      </c>
      <c r="BE356" s="7">
        <f t="shared" si="355"/>
        <v>680018.73055639712</v>
      </c>
      <c r="BF356" s="7">
        <f t="shared" si="356"/>
        <v>1097343.995743267</v>
      </c>
      <c r="BG356" s="7">
        <f t="shared" si="332"/>
        <v>44181.26944360332</v>
      </c>
      <c r="BH356" s="7">
        <f t="shared" si="315"/>
        <v>1777362.726299664</v>
      </c>
      <c r="BJ356">
        <f t="shared" si="372"/>
        <v>351</v>
      </c>
      <c r="BK356" s="160"/>
      <c r="BL356" s="7">
        <f t="shared" si="357"/>
        <v>47800.485482768883</v>
      </c>
      <c r="BM356" s="7">
        <f t="shared" si="358"/>
        <v>4940.32062016694</v>
      </c>
      <c r="BN356" s="7">
        <f t="shared" si="359"/>
        <v>4651.5260203752114</v>
      </c>
      <c r="BO356" s="65">
        <f t="shared" si="333"/>
        <v>1.1677352579321381</v>
      </c>
      <c r="BP356" s="7">
        <f t="shared" si="334"/>
        <v>288.79459979172867</v>
      </c>
      <c r="BQ356" s="65">
        <f t="shared" si="335"/>
        <v>7.2499999999999995E-2</v>
      </c>
      <c r="BR356" s="7">
        <f t="shared" si="360"/>
        <v>681051.04053760611</v>
      </c>
      <c r="BS356" s="7">
        <f t="shared" si="361"/>
        <v>1053001.4971409887</v>
      </c>
      <c r="BT356" s="7">
        <f t="shared" si="336"/>
        <v>43148.959462393672</v>
      </c>
      <c r="BU356" s="7">
        <f t="shared" si="316"/>
        <v>1734052.5376785947</v>
      </c>
      <c r="BW356">
        <f t="shared" si="373"/>
        <v>351</v>
      </c>
      <c r="BX356" s="160"/>
      <c r="BY356" s="7">
        <f t="shared" si="362"/>
        <v>46670.789172837569</v>
      </c>
      <c r="BZ356" s="7">
        <f t="shared" si="363"/>
        <v>4818.1206700876401</v>
      </c>
      <c r="CA356" s="7">
        <f t="shared" si="364"/>
        <v>4545.8743999127546</v>
      </c>
      <c r="CB356" s="65">
        <f t="shared" si="337"/>
        <v>1.1688358771250749</v>
      </c>
      <c r="CC356" s="7">
        <f t="shared" si="338"/>
        <v>272.24627017488581</v>
      </c>
      <c r="CD356" s="65">
        <f t="shared" si="365"/>
        <v>6.9999999999999993E-2</v>
      </c>
      <c r="CE356" s="7">
        <f t="shared" si="366"/>
        <v>682075.08522707596</v>
      </c>
      <c r="CF356" s="7">
        <f t="shared" si="367"/>
        <v>1009085.2699736856</v>
      </c>
      <c r="CG356" s="7">
        <f t="shared" si="339"/>
        <v>42124.914772924814</v>
      </c>
      <c r="CH356" s="7">
        <f t="shared" si="317"/>
        <v>1691160.3552007615</v>
      </c>
    </row>
    <row r="357" spans="10:86" x14ac:dyDescent="0.3">
      <c r="J357">
        <f t="shared" si="368"/>
        <v>352</v>
      </c>
      <c r="K357" s="160"/>
      <c r="L357" s="7">
        <f t="shared" si="340"/>
        <v>47324.417718536781</v>
      </c>
      <c r="M357" s="7">
        <f t="shared" si="318"/>
        <v>5440.6727465368012</v>
      </c>
      <c r="N357" s="7">
        <f t="shared" si="308"/>
        <v>5115.3173747218607</v>
      </c>
      <c r="O357" s="65">
        <f t="shared" si="319"/>
        <v>1.2970853410546781</v>
      </c>
      <c r="P357" s="7">
        <f t="shared" si="309"/>
        <v>325.35537181494038</v>
      </c>
      <c r="Q357" s="65">
        <f t="shared" si="310"/>
        <v>8.2500000000000004E-2</v>
      </c>
      <c r="R357" s="7">
        <f t="shared" si="320"/>
        <v>681990.89965618507</v>
      </c>
      <c r="S357" s="7">
        <f t="shared" si="341"/>
        <v>1233125.9071247682</v>
      </c>
      <c r="T357" s="7">
        <f t="shared" si="311"/>
        <v>42209.10034381492</v>
      </c>
      <c r="U357" s="7">
        <f t="shared" si="312"/>
        <v>1915116.8067809534</v>
      </c>
      <c r="W357">
        <f t="shared" si="369"/>
        <v>352</v>
      </c>
      <c r="X357" s="160"/>
      <c r="Y357" s="7">
        <f t="shared" si="342"/>
        <v>46269.333178688765</v>
      </c>
      <c r="Z357" s="7">
        <f t="shared" si="343"/>
        <v>5313.9230440344518</v>
      </c>
      <c r="AA357" s="7">
        <f t="shared" si="344"/>
        <v>5005.4608228431935</v>
      </c>
      <c r="AB357" s="65">
        <f t="shared" si="321"/>
        <v>1.2981715047016058</v>
      </c>
      <c r="AC357" s="7">
        <f t="shared" si="322"/>
        <v>308.46222119125844</v>
      </c>
      <c r="AD357" s="65">
        <f t="shared" si="323"/>
        <v>0.08</v>
      </c>
      <c r="AE357" s="7">
        <f t="shared" si="345"/>
        <v>682936.12764415378</v>
      </c>
      <c r="AF357" s="7">
        <f t="shared" si="346"/>
        <v>1187564.7838559742</v>
      </c>
      <c r="AG357" s="7">
        <f t="shared" si="324"/>
        <v>41263.872355845568</v>
      </c>
      <c r="AH357" s="7">
        <f t="shared" si="313"/>
        <v>1870500.911500128</v>
      </c>
      <c r="AJ357">
        <f t="shared" si="370"/>
        <v>352</v>
      </c>
      <c r="AK357" s="160"/>
      <c r="AL357" s="7">
        <f t="shared" si="347"/>
        <v>45221.506067926348</v>
      </c>
      <c r="AM357" s="7">
        <f t="shared" si="348"/>
        <v>5188.2574823386012</v>
      </c>
      <c r="AN357" s="7">
        <f t="shared" si="349"/>
        <v>4896.2019223165771</v>
      </c>
      <c r="AO357" s="65">
        <f t="shared" si="325"/>
        <v>1.29925843202889</v>
      </c>
      <c r="AP357" s="7">
        <f t="shared" si="326"/>
        <v>292.05556002202434</v>
      </c>
      <c r="AQ357" s="65">
        <f t="shared" si="327"/>
        <v>7.7499999999999999E-2</v>
      </c>
      <c r="AR357" s="7">
        <f t="shared" si="350"/>
        <v>683874.69585439039</v>
      </c>
      <c r="AS357" s="7">
        <f t="shared" si="351"/>
        <v>1142391.9379287965</v>
      </c>
      <c r="AT357" s="7">
        <f t="shared" si="328"/>
        <v>40325.304145609771</v>
      </c>
      <c r="AU357" s="7">
        <f t="shared" si="314"/>
        <v>1826266.6337831868</v>
      </c>
      <c r="AW357">
        <f t="shared" si="371"/>
        <v>352</v>
      </c>
      <c r="AX357" s="160"/>
      <c r="AY357" s="7">
        <f t="shared" si="352"/>
        <v>44181.26944360332</v>
      </c>
      <c r="AZ357" s="7">
        <f t="shared" si="353"/>
        <v>5063.7114709392154</v>
      </c>
      <c r="BA357" s="7">
        <f t="shared" si="354"/>
        <v>4787.5785369166942</v>
      </c>
      <c r="BB357" s="65">
        <f t="shared" si="329"/>
        <v>1.3003461232895432</v>
      </c>
      <c r="BC357" s="7">
        <f t="shared" si="330"/>
        <v>276.13293402252071</v>
      </c>
      <c r="BD357" s="65">
        <f t="shared" si="331"/>
        <v>7.4999999999999997E-2</v>
      </c>
      <c r="BE357" s="7">
        <f t="shared" si="355"/>
        <v>684806.30909331376</v>
      </c>
      <c r="BF357" s="7">
        <f t="shared" si="356"/>
        <v>1097620.1286772895</v>
      </c>
      <c r="BG357" s="7">
        <f t="shared" si="332"/>
        <v>39393.690906686628</v>
      </c>
      <c r="BH357" s="7">
        <f t="shared" si="315"/>
        <v>1782426.4377706032</v>
      </c>
      <c r="BJ357">
        <f t="shared" si="372"/>
        <v>352</v>
      </c>
      <c r="BK357" s="160"/>
      <c r="BL357" s="7">
        <f t="shared" si="357"/>
        <v>43148.959462393672</v>
      </c>
      <c r="BM357" s="7">
        <f t="shared" si="358"/>
        <v>4940.32062016694</v>
      </c>
      <c r="BN357" s="7">
        <f t="shared" si="359"/>
        <v>4679.6289900816446</v>
      </c>
      <c r="BO357" s="65">
        <f t="shared" si="333"/>
        <v>1.3014345787393067</v>
      </c>
      <c r="BP357" s="7">
        <f t="shared" si="334"/>
        <v>260.69163008529512</v>
      </c>
      <c r="BQ357" s="65">
        <f t="shared" si="335"/>
        <v>7.2500000000000009E-2</v>
      </c>
      <c r="BR357" s="7">
        <f t="shared" si="360"/>
        <v>685730.66952768771</v>
      </c>
      <c r="BS357" s="7">
        <f t="shared" si="361"/>
        <v>1053262.1887710739</v>
      </c>
      <c r="BT357" s="7">
        <f t="shared" si="336"/>
        <v>38469.330472312024</v>
      </c>
      <c r="BU357" s="7">
        <f t="shared" si="316"/>
        <v>1738992.8582987618</v>
      </c>
      <c r="BW357">
        <f t="shared" si="373"/>
        <v>352</v>
      </c>
      <c r="BX357" s="160"/>
      <c r="BY357" s="7">
        <f t="shared" si="362"/>
        <v>42124.914772924814</v>
      </c>
      <c r="BZ357" s="7">
        <f t="shared" si="363"/>
        <v>4818.1206700876401</v>
      </c>
      <c r="CA357" s="7">
        <f t="shared" si="364"/>
        <v>4572.3920005789123</v>
      </c>
      <c r="CB357" s="65">
        <f t="shared" si="337"/>
        <v>1.3025237986288585</v>
      </c>
      <c r="CC357" s="7">
        <f t="shared" si="338"/>
        <v>245.7286695087281</v>
      </c>
      <c r="CD357" s="65">
        <f t="shared" si="365"/>
        <v>7.0000000000000007E-2</v>
      </c>
      <c r="CE357" s="7">
        <f t="shared" si="366"/>
        <v>686647.47722765489</v>
      </c>
      <c r="CF357" s="7">
        <f t="shared" si="367"/>
        <v>1009330.9986431943</v>
      </c>
      <c r="CG357" s="7">
        <f t="shared" si="339"/>
        <v>37552.522772345903</v>
      </c>
      <c r="CH357" s="7">
        <f t="shared" si="317"/>
        <v>1695978.4758708491</v>
      </c>
    </row>
    <row r="358" spans="10:86" x14ac:dyDescent="0.3">
      <c r="J358">
        <f t="shared" si="368"/>
        <v>353</v>
      </c>
      <c r="K358" s="160"/>
      <c r="L358" s="7">
        <f t="shared" si="340"/>
        <v>42209.10034381492</v>
      </c>
      <c r="M358" s="7">
        <f t="shared" si="318"/>
        <v>5440.6727465368012</v>
      </c>
      <c r="N358" s="7">
        <f t="shared" si="308"/>
        <v>5150.4851816730734</v>
      </c>
      <c r="O358" s="65">
        <f t="shared" si="319"/>
        <v>1.464277174273712</v>
      </c>
      <c r="P358" s="7">
        <f t="shared" si="309"/>
        <v>290.18756486372757</v>
      </c>
      <c r="Q358" s="65">
        <f t="shared" si="310"/>
        <v>8.2500000000000004E-2</v>
      </c>
      <c r="R358" s="7">
        <f t="shared" si="320"/>
        <v>687141.38483785815</v>
      </c>
      <c r="S358" s="7">
        <f t="shared" si="341"/>
        <v>1233416.0946896321</v>
      </c>
      <c r="T358" s="7">
        <f t="shared" si="311"/>
        <v>37058.615162141847</v>
      </c>
      <c r="U358" s="7">
        <f t="shared" si="312"/>
        <v>1920557.4795274902</v>
      </c>
      <c r="W358">
        <f t="shared" si="369"/>
        <v>353</v>
      </c>
      <c r="X358" s="160"/>
      <c r="Y358" s="7">
        <f t="shared" si="342"/>
        <v>41263.872355845568</v>
      </c>
      <c r="Z358" s="7">
        <f t="shared" si="343"/>
        <v>5313.9230440344518</v>
      </c>
      <c r="AA358" s="7">
        <f t="shared" si="344"/>
        <v>5038.8305616621483</v>
      </c>
      <c r="AB358" s="65">
        <f t="shared" si="321"/>
        <v>1.4653488218097395</v>
      </c>
      <c r="AC358" s="7">
        <f t="shared" si="322"/>
        <v>275.09248237230378</v>
      </c>
      <c r="AD358" s="65">
        <f t="shared" si="323"/>
        <v>7.9999999999999988E-2</v>
      </c>
      <c r="AE358" s="7">
        <f t="shared" si="345"/>
        <v>687974.95820581587</v>
      </c>
      <c r="AF358" s="7">
        <f t="shared" si="346"/>
        <v>1187839.8763383466</v>
      </c>
      <c r="AG358" s="7">
        <f t="shared" si="324"/>
        <v>36225.041794183417</v>
      </c>
      <c r="AH358" s="7">
        <f t="shared" si="313"/>
        <v>1875814.8345441625</v>
      </c>
      <c r="AJ358">
        <f t="shared" si="370"/>
        <v>353</v>
      </c>
      <c r="AK358" s="160"/>
      <c r="AL358" s="7">
        <f t="shared" si="347"/>
        <v>40325.304145609771</v>
      </c>
      <c r="AM358" s="7">
        <f t="shared" si="348"/>
        <v>5188.2574823386012</v>
      </c>
      <c r="AN358" s="7">
        <f t="shared" si="349"/>
        <v>4927.8232263982045</v>
      </c>
      <c r="AO358" s="65">
        <f t="shared" si="325"/>
        <v>1.4664211459696177</v>
      </c>
      <c r="AP358" s="7">
        <f t="shared" si="326"/>
        <v>260.43425594039644</v>
      </c>
      <c r="AQ358" s="65">
        <f t="shared" si="327"/>
        <v>7.7499999999999999E-2</v>
      </c>
      <c r="AR358" s="7">
        <f t="shared" si="350"/>
        <v>688802.5190807886</v>
      </c>
      <c r="AS358" s="7">
        <f t="shared" si="351"/>
        <v>1142652.3721847369</v>
      </c>
      <c r="AT358" s="7">
        <f t="shared" si="328"/>
        <v>35397.480919211564</v>
      </c>
      <c r="AU358" s="7">
        <f t="shared" si="314"/>
        <v>1831454.8912655255</v>
      </c>
      <c r="AW358">
        <f t="shared" si="371"/>
        <v>353</v>
      </c>
      <c r="AX358" s="160"/>
      <c r="AY358" s="7">
        <f t="shared" si="352"/>
        <v>39393.690906686628</v>
      </c>
      <c r="AZ358" s="7">
        <f t="shared" si="353"/>
        <v>5063.7114709392154</v>
      </c>
      <c r="BA358" s="7">
        <f t="shared" si="354"/>
        <v>4817.5009027724236</v>
      </c>
      <c r="BB358" s="65">
        <f t="shared" si="329"/>
        <v>1.4674941469740905</v>
      </c>
      <c r="BC358" s="7">
        <f t="shared" si="330"/>
        <v>246.2105681667914</v>
      </c>
      <c r="BD358" s="65">
        <f t="shared" si="331"/>
        <v>7.4999999999999997E-2</v>
      </c>
      <c r="BE358" s="7">
        <f t="shared" si="355"/>
        <v>689623.80999608617</v>
      </c>
      <c r="BF358" s="7">
        <f t="shared" si="356"/>
        <v>1097866.3392454563</v>
      </c>
      <c r="BG358" s="7">
        <f t="shared" si="332"/>
        <v>34576.190003914206</v>
      </c>
      <c r="BH358" s="7">
        <f t="shared" si="315"/>
        <v>1787490.1492415424</v>
      </c>
      <c r="BJ358">
        <f t="shared" si="372"/>
        <v>353</v>
      </c>
      <c r="BK358" s="160"/>
      <c r="BL358" s="7">
        <f t="shared" si="357"/>
        <v>38469.330472312024</v>
      </c>
      <c r="BM358" s="7">
        <f t="shared" si="358"/>
        <v>4940.32062016694</v>
      </c>
      <c r="BN358" s="7">
        <f t="shared" si="359"/>
        <v>4707.9017485633885</v>
      </c>
      <c r="BO358" s="65">
        <f t="shared" si="333"/>
        <v>1.4685678250476006</v>
      </c>
      <c r="BP358" s="7">
        <f t="shared" si="334"/>
        <v>232.41887160355179</v>
      </c>
      <c r="BQ358" s="65">
        <f t="shared" si="335"/>
        <v>7.2499999999999995E-2</v>
      </c>
      <c r="BR358" s="7">
        <f t="shared" si="360"/>
        <v>690438.57127625111</v>
      </c>
      <c r="BS358" s="7">
        <f t="shared" si="361"/>
        <v>1053494.6076426774</v>
      </c>
      <c r="BT358" s="7">
        <f t="shared" si="336"/>
        <v>33761.428723748635</v>
      </c>
      <c r="BU358" s="7">
        <f t="shared" si="316"/>
        <v>1743933.1789189284</v>
      </c>
      <c r="BW358">
        <f t="shared" si="373"/>
        <v>353</v>
      </c>
      <c r="BX358" s="160"/>
      <c r="BY358" s="7">
        <f t="shared" si="362"/>
        <v>37552.522772345903</v>
      </c>
      <c r="BZ358" s="7">
        <f t="shared" si="363"/>
        <v>4818.1206700876401</v>
      </c>
      <c r="CA358" s="7">
        <f t="shared" si="364"/>
        <v>4599.0642872489552</v>
      </c>
      <c r="CB358" s="65">
        <f t="shared" si="337"/>
        <v>1.469642180408425</v>
      </c>
      <c r="CC358" s="7">
        <f t="shared" si="338"/>
        <v>219.05638283868444</v>
      </c>
      <c r="CD358" s="65">
        <f t="shared" si="365"/>
        <v>7.0000000000000007E-2</v>
      </c>
      <c r="CE358" s="7">
        <f t="shared" si="366"/>
        <v>691246.54151490389</v>
      </c>
      <c r="CF358" s="7">
        <f t="shared" si="367"/>
        <v>1009550.055026033</v>
      </c>
      <c r="CG358" s="7">
        <f t="shared" si="339"/>
        <v>32953.458485096948</v>
      </c>
      <c r="CH358" s="7">
        <f t="shared" si="317"/>
        <v>1700796.5965409367</v>
      </c>
    </row>
    <row r="359" spans="10:86" x14ac:dyDescent="0.3">
      <c r="J359">
        <f t="shared" si="368"/>
        <v>354</v>
      </c>
      <c r="K359" s="160"/>
      <c r="L359" s="7">
        <f t="shared" si="340"/>
        <v>37058.615162141847</v>
      </c>
      <c r="M359" s="7">
        <f t="shared" si="318"/>
        <v>5440.6727465368012</v>
      </c>
      <c r="N359" s="7">
        <f t="shared" si="308"/>
        <v>5185.8947672970762</v>
      </c>
      <c r="O359" s="65">
        <f t="shared" si="319"/>
        <v>1.6792515568994677</v>
      </c>
      <c r="P359" s="7">
        <f t="shared" si="309"/>
        <v>254.7779792397252</v>
      </c>
      <c r="Q359" s="65">
        <f t="shared" si="310"/>
        <v>8.2500000000000004E-2</v>
      </c>
      <c r="R359" s="7">
        <f t="shared" si="320"/>
        <v>692327.27960515523</v>
      </c>
      <c r="S359" s="7">
        <f t="shared" si="341"/>
        <v>1233670.8726688719</v>
      </c>
      <c r="T359" s="7">
        <f t="shared" si="311"/>
        <v>31872.720394844771</v>
      </c>
      <c r="U359" s="7">
        <f t="shared" si="312"/>
        <v>1925998.152274027</v>
      </c>
      <c r="W359">
        <f t="shared" si="369"/>
        <v>354</v>
      </c>
      <c r="X359" s="160"/>
      <c r="Y359" s="7">
        <f t="shared" si="342"/>
        <v>36225.041794183417</v>
      </c>
      <c r="Z359" s="7">
        <f t="shared" si="343"/>
        <v>5313.9230440344518</v>
      </c>
      <c r="AA359" s="7">
        <f t="shared" si="344"/>
        <v>5072.4227654065626</v>
      </c>
      <c r="AB359" s="65">
        <f t="shared" si="321"/>
        <v>1.6803037393500642</v>
      </c>
      <c r="AC359" s="7">
        <f t="shared" si="322"/>
        <v>241.50027862788946</v>
      </c>
      <c r="AD359" s="65">
        <f t="shared" si="323"/>
        <v>0.08</v>
      </c>
      <c r="AE359" s="7">
        <f t="shared" si="345"/>
        <v>693047.38097122242</v>
      </c>
      <c r="AF359" s="7">
        <f t="shared" si="346"/>
        <v>1188081.3766169746</v>
      </c>
      <c r="AG359" s="7">
        <f t="shared" si="324"/>
        <v>31152.619028776855</v>
      </c>
      <c r="AH359" s="7">
        <f t="shared" si="313"/>
        <v>1881128.757588197</v>
      </c>
      <c r="AJ359">
        <f t="shared" si="370"/>
        <v>354</v>
      </c>
      <c r="AK359" s="160"/>
      <c r="AL359" s="7">
        <f t="shared" si="347"/>
        <v>35397.480919211564</v>
      </c>
      <c r="AM359" s="7">
        <f t="shared" si="348"/>
        <v>5188.2574823386012</v>
      </c>
      <c r="AN359" s="7">
        <f t="shared" si="349"/>
        <v>4959.6487514020264</v>
      </c>
      <c r="AO359" s="65">
        <f t="shared" si="325"/>
        <v>1.6813565110087487</v>
      </c>
      <c r="AP359" s="7">
        <f t="shared" si="326"/>
        <v>228.60873093657469</v>
      </c>
      <c r="AQ359" s="65">
        <f t="shared" si="327"/>
        <v>7.7499999999999999E-2</v>
      </c>
      <c r="AR359" s="7">
        <f t="shared" si="350"/>
        <v>693762.16783219064</v>
      </c>
      <c r="AS359" s="7">
        <f t="shared" si="351"/>
        <v>1142880.9809156735</v>
      </c>
      <c r="AT359" s="7">
        <f t="shared" si="328"/>
        <v>30437.832167809538</v>
      </c>
      <c r="AU359" s="7">
        <f t="shared" si="314"/>
        <v>1836643.1487478642</v>
      </c>
      <c r="AW359">
        <f t="shared" si="371"/>
        <v>354</v>
      </c>
      <c r="AX359" s="160"/>
      <c r="AY359" s="7">
        <f t="shared" si="352"/>
        <v>34576.190003914206</v>
      </c>
      <c r="AZ359" s="7">
        <f t="shared" si="353"/>
        <v>5063.7114709392154</v>
      </c>
      <c r="BA359" s="7">
        <f t="shared" si="354"/>
        <v>4847.6102834147514</v>
      </c>
      <c r="BB359" s="65">
        <f t="shared" si="329"/>
        <v>1.682409872064901</v>
      </c>
      <c r="BC359" s="7">
        <f t="shared" si="330"/>
        <v>216.10118752446377</v>
      </c>
      <c r="BD359" s="65">
        <f t="shared" si="331"/>
        <v>7.4999999999999997E-2</v>
      </c>
      <c r="BE359" s="7">
        <f t="shared" si="355"/>
        <v>694471.42027950089</v>
      </c>
      <c r="BF359" s="7">
        <f t="shared" si="356"/>
        <v>1098082.4404329807</v>
      </c>
      <c r="BG359" s="7">
        <f t="shared" si="332"/>
        <v>29728.579720499452</v>
      </c>
      <c r="BH359" s="7">
        <f t="shared" si="315"/>
        <v>1792553.8607124817</v>
      </c>
      <c r="BJ359">
        <f t="shared" si="372"/>
        <v>354</v>
      </c>
      <c r="BK359" s="160"/>
      <c r="BL359" s="7">
        <f t="shared" si="357"/>
        <v>33761.428723748635</v>
      </c>
      <c r="BM359" s="7">
        <f t="shared" si="358"/>
        <v>4940.32062016694</v>
      </c>
      <c r="BN359" s="7">
        <f t="shared" si="359"/>
        <v>4736.3453216276257</v>
      </c>
      <c r="BO359" s="65">
        <f t="shared" si="333"/>
        <v>1.6834638227129157</v>
      </c>
      <c r="BP359" s="7">
        <f t="shared" si="334"/>
        <v>203.97529853931468</v>
      </c>
      <c r="BQ359" s="65">
        <f t="shared" si="335"/>
        <v>7.2499999999999995E-2</v>
      </c>
      <c r="BR359" s="7">
        <f t="shared" si="360"/>
        <v>695174.91659787879</v>
      </c>
      <c r="BS359" s="7">
        <f t="shared" si="361"/>
        <v>1053698.5829412166</v>
      </c>
      <c r="BT359" s="7">
        <f t="shared" si="336"/>
        <v>29025.08340212101</v>
      </c>
      <c r="BU359" s="7">
        <f t="shared" si="316"/>
        <v>1748873.4995390954</v>
      </c>
      <c r="BW359">
        <f t="shared" si="373"/>
        <v>354</v>
      </c>
      <c r="BX359" s="160"/>
      <c r="BY359" s="7">
        <f t="shared" si="362"/>
        <v>32953.458485096948</v>
      </c>
      <c r="BZ359" s="7">
        <f t="shared" si="363"/>
        <v>4818.1206700876401</v>
      </c>
      <c r="CA359" s="7">
        <f t="shared" si="364"/>
        <v>4625.8921622579082</v>
      </c>
      <c r="CB359" s="65">
        <f t="shared" si="337"/>
        <v>1.6845183631393155</v>
      </c>
      <c r="CC359" s="7">
        <f t="shared" si="338"/>
        <v>192.22850782973219</v>
      </c>
      <c r="CD359" s="65">
        <f t="shared" si="365"/>
        <v>7.0000000000000007E-2</v>
      </c>
      <c r="CE359" s="7">
        <f t="shared" si="366"/>
        <v>695872.43367716181</v>
      </c>
      <c r="CF359" s="7">
        <f t="shared" si="367"/>
        <v>1009742.2835338627</v>
      </c>
      <c r="CG359" s="7">
        <f t="shared" si="339"/>
        <v>28327.56632283904</v>
      </c>
      <c r="CH359" s="7">
        <f t="shared" si="317"/>
        <v>1705614.7172110244</v>
      </c>
    </row>
    <row r="360" spans="10:86" x14ac:dyDescent="0.3">
      <c r="J360">
        <f t="shared" si="368"/>
        <v>355</v>
      </c>
      <c r="K360" s="160"/>
      <c r="L360" s="7">
        <f t="shared" si="340"/>
        <v>31872.720394844771</v>
      </c>
      <c r="M360" s="7">
        <f t="shared" si="318"/>
        <v>5440.6727465368012</v>
      </c>
      <c r="N360" s="7">
        <f t="shared" si="308"/>
        <v>5221.5477938222439</v>
      </c>
      <c r="O360" s="65">
        <f t="shared" si="319"/>
        <v>1.9658997647405581</v>
      </c>
      <c r="P360" s="7">
        <f t="shared" si="309"/>
        <v>219.12495271455779</v>
      </c>
      <c r="Q360" s="65">
        <f t="shared" si="310"/>
        <v>8.2500000000000004E-2</v>
      </c>
      <c r="R360" s="7">
        <f t="shared" si="320"/>
        <v>697548.82739897748</v>
      </c>
      <c r="S360" s="7">
        <f t="shared" si="341"/>
        <v>1233889.9976215865</v>
      </c>
      <c r="T360" s="7">
        <f t="shared" si="311"/>
        <v>26651.172601022528</v>
      </c>
      <c r="U360" s="7">
        <f t="shared" si="312"/>
        <v>1931438.825020564</v>
      </c>
      <c r="W360">
        <f t="shared" si="369"/>
        <v>355</v>
      </c>
      <c r="X360" s="160"/>
      <c r="Y360" s="7">
        <f t="shared" si="342"/>
        <v>31152.619028776855</v>
      </c>
      <c r="Z360" s="7">
        <f t="shared" si="343"/>
        <v>5313.9230440344518</v>
      </c>
      <c r="AA360" s="7">
        <f t="shared" si="344"/>
        <v>5106.2389171759396</v>
      </c>
      <c r="AB360" s="65">
        <f t="shared" si="321"/>
        <v>1.9669250585162472</v>
      </c>
      <c r="AC360" s="7">
        <f t="shared" si="322"/>
        <v>207.68412685851237</v>
      </c>
      <c r="AD360" s="65">
        <f t="shared" si="323"/>
        <v>0.08</v>
      </c>
      <c r="AE360" s="7">
        <f t="shared" si="345"/>
        <v>698153.61988839833</v>
      </c>
      <c r="AF360" s="7">
        <f t="shared" si="346"/>
        <v>1188289.0607438332</v>
      </c>
      <c r="AG360" s="7">
        <f t="shared" si="324"/>
        <v>26046.380111600916</v>
      </c>
      <c r="AH360" s="7">
        <f t="shared" si="313"/>
        <v>1886442.6806322315</v>
      </c>
      <c r="AJ360">
        <f t="shared" si="370"/>
        <v>355</v>
      </c>
      <c r="AK360" s="160"/>
      <c r="AL360" s="7">
        <f t="shared" si="347"/>
        <v>30437.832167809538</v>
      </c>
      <c r="AM360" s="7">
        <f t="shared" si="348"/>
        <v>5188.2574823386012</v>
      </c>
      <c r="AN360" s="7">
        <f t="shared" si="349"/>
        <v>4991.6798162548312</v>
      </c>
      <c r="AO360" s="65">
        <f t="shared" si="325"/>
        <v>1.9679508535567529</v>
      </c>
      <c r="AP360" s="7">
        <f t="shared" si="326"/>
        <v>196.57766608376994</v>
      </c>
      <c r="AQ360" s="65">
        <f t="shared" si="327"/>
        <v>7.7499999999999999E-2</v>
      </c>
      <c r="AR360" s="7">
        <f t="shared" si="350"/>
        <v>698753.84764844552</v>
      </c>
      <c r="AS360" s="7">
        <f t="shared" si="351"/>
        <v>1143077.5585817574</v>
      </c>
      <c r="AT360" s="7">
        <f t="shared" si="328"/>
        <v>25446.152351554709</v>
      </c>
      <c r="AU360" s="7">
        <f t="shared" si="314"/>
        <v>1841831.4062302029</v>
      </c>
      <c r="AW360">
        <f t="shared" si="371"/>
        <v>355</v>
      </c>
      <c r="AX360" s="160"/>
      <c r="AY360" s="7">
        <f t="shared" si="352"/>
        <v>29728.579720499452</v>
      </c>
      <c r="AZ360" s="7">
        <f t="shared" si="353"/>
        <v>5063.7114709392154</v>
      </c>
      <c r="BA360" s="7">
        <f t="shared" si="354"/>
        <v>4877.9078476860941</v>
      </c>
      <c r="BB360" s="65">
        <f t="shared" si="329"/>
        <v>1.9689771500207316</v>
      </c>
      <c r="BC360" s="7">
        <f t="shared" si="330"/>
        <v>185.80362325312157</v>
      </c>
      <c r="BD360" s="65">
        <f t="shared" si="331"/>
        <v>7.4999999999999997E-2</v>
      </c>
      <c r="BE360" s="7">
        <f t="shared" si="355"/>
        <v>699349.32812718698</v>
      </c>
      <c r="BF360" s="7">
        <f t="shared" si="356"/>
        <v>1098268.2440562337</v>
      </c>
      <c r="BG360" s="7">
        <f t="shared" si="332"/>
        <v>24850.671872813356</v>
      </c>
      <c r="BH360" s="7">
        <f t="shared" si="315"/>
        <v>1797617.5721834206</v>
      </c>
      <c r="BJ360">
        <f t="shared" si="372"/>
        <v>355</v>
      </c>
      <c r="BK360" s="160"/>
      <c r="BL360" s="7">
        <f t="shared" si="357"/>
        <v>29025.08340212101</v>
      </c>
      <c r="BM360" s="7">
        <f t="shared" si="358"/>
        <v>4940.32062016694</v>
      </c>
      <c r="BN360" s="7">
        <f t="shared" si="359"/>
        <v>4764.9607412791256</v>
      </c>
      <c r="BO360" s="65">
        <f t="shared" si="333"/>
        <v>1.9700039480737928</v>
      </c>
      <c r="BP360" s="7">
        <f t="shared" si="334"/>
        <v>175.35987888781443</v>
      </c>
      <c r="BQ360" s="65">
        <f t="shared" si="335"/>
        <v>7.2499999999999995E-2</v>
      </c>
      <c r="BR360" s="7">
        <f t="shared" si="360"/>
        <v>699939.87733915797</v>
      </c>
      <c r="BS360" s="7">
        <f t="shared" si="361"/>
        <v>1053873.9428201045</v>
      </c>
      <c r="BT360" s="7">
        <f t="shared" si="336"/>
        <v>24260.122660841884</v>
      </c>
      <c r="BU360" s="7">
        <f t="shared" si="316"/>
        <v>1753813.8201592625</v>
      </c>
      <c r="BW360">
        <f t="shared" si="373"/>
        <v>355</v>
      </c>
      <c r="BX360" s="160"/>
      <c r="BY360" s="7">
        <f t="shared" si="362"/>
        <v>28327.56632283904</v>
      </c>
      <c r="BZ360" s="7">
        <f t="shared" si="363"/>
        <v>4818.1206700876401</v>
      </c>
      <c r="CA360" s="7">
        <f t="shared" si="364"/>
        <v>4652.8765332044122</v>
      </c>
      <c r="CB360" s="65">
        <f t="shared" si="337"/>
        <v>1.9710312478709646</v>
      </c>
      <c r="CC360" s="7">
        <f t="shared" si="338"/>
        <v>165.24413688322775</v>
      </c>
      <c r="CD360" s="65">
        <f t="shared" si="365"/>
        <v>7.0000000000000007E-2</v>
      </c>
      <c r="CE360" s="7">
        <f t="shared" si="366"/>
        <v>700525.31021036627</v>
      </c>
      <c r="CF360" s="7">
        <f t="shared" si="367"/>
        <v>1009907.5276707459</v>
      </c>
      <c r="CG360" s="7">
        <f t="shared" si="339"/>
        <v>23674.689789634627</v>
      </c>
      <c r="CH360" s="7">
        <f t="shared" si="317"/>
        <v>1710432.837881112</v>
      </c>
    </row>
    <row r="361" spans="10:86" x14ac:dyDescent="0.3">
      <c r="J361">
        <f t="shared" si="368"/>
        <v>356</v>
      </c>
      <c r="K361" s="160"/>
      <c r="L361" s="7">
        <f t="shared" si="340"/>
        <v>26651.172601022528</v>
      </c>
      <c r="M361" s="7">
        <f t="shared" si="318"/>
        <v>5440.6727465368012</v>
      </c>
      <c r="N361" s="7">
        <f t="shared" si="308"/>
        <v>5257.4459349047711</v>
      </c>
      <c r="O361" s="65">
        <f t="shared" si="319"/>
        <v>2.3672260940757521</v>
      </c>
      <c r="P361" s="7">
        <f t="shared" si="309"/>
        <v>183.22681163202989</v>
      </c>
      <c r="Q361" s="65">
        <f t="shared" si="310"/>
        <v>8.2500000000000004E-2</v>
      </c>
      <c r="R361" s="7">
        <f t="shared" si="320"/>
        <v>702806.27333388221</v>
      </c>
      <c r="S361" s="7">
        <f t="shared" si="341"/>
        <v>1234073.2244332186</v>
      </c>
      <c r="T361" s="7">
        <f t="shared" si="311"/>
        <v>21393.726666117756</v>
      </c>
      <c r="U361" s="7">
        <f t="shared" si="312"/>
        <v>1936879.4977671008</v>
      </c>
      <c r="W361">
        <f t="shared" si="369"/>
        <v>356</v>
      </c>
      <c r="X361" s="160"/>
      <c r="Y361" s="7">
        <f t="shared" si="342"/>
        <v>26046.380111600916</v>
      </c>
      <c r="Z361" s="7">
        <f t="shared" si="343"/>
        <v>5313.9230440344518</v>
      </c>
      <c r="AA361" s="7">
        <f t="shared" si="344"/>
        <v>5140.2805099571124</v>
      </c>
      <c r="AB361" s="65">
        <f t="shared" si="321"/>
        <v>2.3682126213005668</v>
      </c>
      <c r="AC361" s="7">
        <f t="shared" si="322"/>
        <v>173.64253407733946</v>
      </c>
      <c r="AD361" s="65">
        <f t="shared" si="323"/>
        <v>0.08</v>
      </c>
      <c r="AE361" s="7">
        <f t="shared" si="345"/>
        <v>703293.90039835544</v>
      </c>
      <c r="AF361" s="7">
        <f t="shared" si="346"/>
        <v>1188462.7032779106</v>
      </c>
      <c r="AG361" s="7">
        <f t="shared" si="324"/>
        <v>20906.099601643804</v>
      </c>
      <c r="AH361" s="7">
        <f t="shared" si="313"/>
        <v>1891756.603676266</v>
      </c>
      <c r="AJ361">
        <f t="shared" si="370"/>
        <v>356</v>
      </c>
      <c r="AK361" s="160"/>
      <c r="AL361" s="7">
        <f t="shared" si="347"/>
        <v>25446.152351554709</v>
      </c>
      <c r="AM361" s="7">
        <f t="shared" si="348"/>
        <v>5188.2574823386012</v>
      </c>
      <c r="AN361" s="7">
        <f t="shared" si="349"/>
        <v>5023.9177484014772</v>
      </c>
      <c r="AO361" s="65">
        <f t="shared" si="325"/>
        <v>2.3691995610147449</v>
      </c>
      <c r="AP361" s="7">
        <f t="shared" si="326"/>
        <v>164.33973393712415</v>
      </c>
      <c r="AQ361" s="65">
        <f t="shared" si="327"/>
        <v>7.7499999999999999E-2</v>
      </c>
      <c r="AR361" s="7">
        <f t="shared" si="350"/>
        <v>703777.76539684704</v>
      </c>
      <c r="AS361" s="7">
        <f t="shared" si="351"/>
        <v>1143241.8983156944</v>
      </c>
      <c r="AT361" s="7">
        <f t="shared" si="328"/>
        <v>20422.234603153232</v>
      </c>
      <c r="AU361" s="7">
        <f t="shared" si="314"/>
        <v>1847019.6637125416</v>
      </c>
      <c r="AW361">
        <f t="shared" si="371"/>
        <v>356</v>
      </c>
      <c r="AX361" s="160"/>
      <c r="AY361" s="7">
        <f t="shared" si="352"/>
        <v>24850.671872813356</v>
      </c>
      <c r="AZ361" s="7">
        <f t="shared" si="353"/>
        <v>5063.7114709392154</v>
      </c>
      <c r="BA361" s="7">
        <f t="shared" si="354"/>
        <v>4908.3947717341316</v>
      </c>
      <c r="BB361" s="65">
        <f t="shared" si="329"/>
        <v>2.3701869133464761</v>
      </c>
      <c r="BC361" s="7">
        <f t="shared" si="330"/>
        <v>155.31669920508347</v>
      </c>
      <c r="BD361" s="65">
        <f t="shared" si="331"/>
        <v>7.4999999999999997E-2</v>
      </c>
      <c r="BE361" s="7">
        <f t="shared" si="355"/>
        <v>704257.72289892111</v>
      </c>
      <c r="BF361" s="7">
        <f t="shared" si="356"/>
        <v>1098423.5607554389</v>
      </c>
      <c r="BG361" s="7">
        <f t="shared" si="332"/>
        <v>19942.277101079224</v>
      </c>
      <c r="BH361" s="7">
        <f t="shared" si="315"/>
        <v>1802681.2836543601</v>
      </c>
      <c r="BJ361">
        <f t="shared" si="372"/>
        <v>356</v>
      </c>
      <c r="BK361" s="160"/>
      <c r="BL361" s="7">
        <f t="shared" si="357"/>
        <v>24260.122660841884</v>
      </c>
      <c r="BM361" s="7">
        <f t="shared" si="358"/>
        <v>4940.32062016694</v>
      </c>
      <c r="BN361" s="7">
        <f t="shared" si="359"/>
        <v>4793.7490457576869</v>
      </c>
      <c r="BO361" s="65">
        <f t="shared" si="333"/>
        <v>2.3711746784340448</v>
      </c>
      <c r="BP361" s="7">
        <f t="shared" si="334"/>
        <v>146.57157440925303</v>
      </c>
      <c r="BQ361" s="65">
        <f t="shared" si="335"/>
        <v>7.2499999999999981E-2</v>
      </c>
      <c r="BR361" s="7">
        <f t="shared" si="360"/>
        <v>704733.62638491567</v>
      </c>
      <c r="BS361" s="7">
        <f t="shared" si="361"/>
        <v>1054020.5143945138</v>
      </c>
      <c r="BT361" s="7">
        <f t="shared" si="336"/>
        <v>19466.373615084198</v>
      </c>
      <c r="BU361" s="7">
        <f t="shared" si="316"/>
        <v>1758754.1407794296</v>
      </c>
      <c r="BW361">
        <f t="shared" si="373"/>
        <v>356</v>
      </c>
      <c r="BX361" s="160"/>
      <c r="BY361" s="7">
        <f t="shared" si="362"/>
        <v>23674.689789634627</v>
      </c>
      <c r="BZ361" s="7">
        <f t="shared" si="363"/>
        <v>4818.1206700876401</v>
      </c>
      <c r="CA361" s="7">
        <f t="shared" si="364"/>
        <v>4680.0183129814377</v>
      </c>
      <c r="CB361" s="65">
        <f t="shared" si="337"/>
        <v>2.372162856400577</v>
      </c>
      <c r="CC361" s="7">
        <f t="shared" si="338"/>
        <v>138.10235710620199</v>
      </c>
      <c r="CD361" s="65">
        <f t="shared" si="365"/>
        <v>7.0000000000000007E-2</v>
      </c>
      <c r="CE361" s="7">
        <f t="shared" si="366"/>
        <v>705205.32852334774</v>
      </c>
      <c r="CF361" s="7">
        <f t="shared" si="367"/>
        <v>1010045.630027852</v>
      </c>
      <c r="CG361" s="7">
        <f t="shared" si="339"/>
        <v>18994.671476653188</v>
      </c>
      <c r="CH361" s="7">
        <f t="shared" si="317"/>
        <v>1715250.9585511996</v>
      </c>
    </row>
    <row r="362" spans="10:86" x14ac:dyDescent="0.3">
      <c r="J362">
        <f t="shared" si="368"/>
        <v>357</v>
      </c>
      <c r="K362" s="160"/>
      <c r="L362" s="7">
        <f t="shared" si="340"/>
        <v>21393.726666117756</v>
      </c>
      <c r="M362" s="7">
        <f t="shared" si="318"/>
        <v>5440.6727465368012</v>
      </c>
      <c r="N362" s="7">
        <f t="shared" si="308"/>
        <v>5293.590875707242</v>
      </c>
      <c r="O362" s="65">
        <f t="shared" si="319"/>
        <v>2.9692391372416376</v>
      </c>
      <c r="P362" s="7">
        <f t="shared" si="309"/>
        <v>147.08187082955956</v>
      </c>
      <c r="Q362" s="65">
        <f t="shared" si="310"/>
        <v>8.249999999999999E-2</v>
      </c>
      <c r="R362" s="7">
        <f t="shared" si="320"/>
        <v>708099.86420958943</v>
      </c>
      <c r="S362" s="7">
        <f t="shared" si="341"/>
        <v>1234220.306304048</v>
      </c>
      <c r="T362" s="7">
        <f t="shared" si="311"/>
        <v>16100.135790410513</v>
      </c>
      <c r="U362" s="7">
        <f t="shared" si="312"/>
        <v>1942320.1705136374</v>
      </c>
      <c r="W362">
        <f t="shared" si="369"/>
        <v>357</v>
      </c>
      <c r="X362" s="160"/>
      <c r="Y362" s="7">
        <f t="shared" si="342"/>
        <v>20906.099601643804</v>
      </c>
      <c r="Z362" s="7">
        <f t="shared" si="343"/>
        <v>5313.9230440344518</v>
      </c>
      <c r="AA362" s="7">
        <f t="shared" si="344"/>
        <v>5174.5490466901601</v>
      </c>
      <c r="AB362" s="65">
        <f t="shared" si="321"/>
        <v>2.9701661114921478</v>
      </c>
      <c r="AC362" s="7">
        <f t="shared" si="322"/>
        <v>139.37399734429204</v>
      </c>
      <c r="AD362" s="65">
        <f t="shared" si="323"/>
        <v>0.08</v>
      </c>
      <c r="AE362" s="7">
        <f t="shared" si="345"/>
        <v>708468.44944504555</v>
      </c>
      <c r="AF362" s="7">
        <f t="shared" si="346"/>
        <v>1188602.077275255</v>
      </c>
      <c r="AG362" s="7">
        <f t="shared" si="324"/>
        <v>15731.550554953643</v>
      </c>
      <c r="AH362" s="7">
        <f t="shared" si="313"/>
        <v>1897070.5267203005</v>
      </c>
      <c r="AJ362">
        <f t="shared" si="370"/>
        <v>357</v>
      </c>
      <c r="AK362" s="160"/>
      <c r="AL362" s="7">
        <f t="shared" si="347"/>
        <v>20422.234603153232</v>
      </c>
      <c r="AM362" s="7">
        <f t="shared" si="348"/>
        <v>5188.2574823386012</v>
      </c>
      <c r="AN362" s="7">
        <f t="shared" si="349"/>
        <v>5056.3638838599036</v>
      </c>
      <c r="AO362" s="65">
        <f t="shared" si="325"/>
        <v>2.9710934080127696</v>
      </c>
      <c r="AP362" s="7">
        <f t="shared" si="326"/>
        <v>131.89359847869795</v>
      </c>
      <c r="AQ362" s="65">
        <f t="shared" si="327"/>
        <v>7.7499999999999999E-2</v>
      </c>
      <c r="AR362" s="7">
        <f t="shared" si="350"/>
        <v>708834.12928070698</v>
      </c>
      <c r="AS362" s="7">
        <f t="shared" si="351"/>
        <v>1143373.7919141732</v>
      </c>
      <c r="AT362" s="7">
        <f t="shared" si="328"/>
        <v>15365.870719293329</v>
      </c>
      <c r="AU362" s="7">
        <f t="shared" si="314"/>
        <v>1852207.9211948803</v>
      </c>
      <c r="AW362">
        <f t="shared" si="371"/>
        <v>357</v>
      </c>
      <c r="AX362" s="160"/>
      <c r="AY362" s="7">
        <f t="shared" si="352"/>
        <v>19942.277101079224</v>
      </c>
      <c r="AZ362" s="7">
        <f t="shared" si="353"/>
        <v>5063.7114709392154</v>
      </c>
      <c r="BA362" s="7">
        <f t="shared" si="354"/>
        <v>4939.0722390574701</v>
      </c>
      <c r="BB362" s="65">
        <f t="shared" si="329"/>
        <v>2.972021026900793</v>
      </c>
      <c r="BC362" s="7">
        <f t="shared" si="330"/>
        <v>124.63923188174513</v>
      </c>
      <c r="BD362" s="65">
        <f t="shared" si="331"/>
        <v>7.4999999999999997E-2</v>
      </c>
      <c r="BE362" s="7">
        <f t="shared" si="355"/>
        <v>709196.79513797862</v>
      </c>
      <c r="BF362" s="7">
        <f t="shared" si="356"/>
        <v>1098548.1999873207</v>
      </c>
      <c r="BG362" s="7">
        <f t="shared" si="332"/>
        <v>15003.204862021754</v>
      </c>
      <c r="BH362" s="7">
        <f t="shared" si="315"/>
        <v>1807744.9951252993</v>
      </c>
      <c r="BJ362">
        <f t="shared" si="372"/>
        <v>357</v>
      </c>
      <c r="BK362" s="160"/>
      <c r="BL362" s="7">
        <f t="shared" si="357"/>
        <v>19466.373615084198</v>
      </c>
      <c r="BM362" s="7">
        <f t="shared" si="358"/>
        <v>4940.32062016694</v>
      </c>
      <c r="BN362" s="7">
        <f t="shared" si="359"/>
        <v>4822.7112795758067</v>
      </c>
      <c r="BO362" s="65">
        <f t="shared" si="333"/>
        <v>2.97294896826932</v>
      </c>
      <c r="BP362" s="7">
        <f t="shared" si="334"/>
        <v>117.60934059113369</v>
      </c>
      <c r="BQ362" s="65">
        <f t="shared" si="335"/>
        <v>7.2499999999999995E-2</v>
      </c>
      <c r="BR362" s="7">
        <f t="shared" si="360"/>
        <v>709556.3376644915</v>
      </c>
      <c r="BS362" s="7">
        <f t="shared" si="361"/>
        <v>1054138.1237351049</v>
      </c>
      <c r="BT362" s="7">
        <f t="shared" si="336"/>
        <v>14643.66233550839</v>
      </c>
      <c r="BU362" s="7">
        <f t="shared" si="316"/>
        <v>1763694.4613995964</v>
      </c>
      <c r="BW362">
        <f t="shared" si="373"/>
        <v>357</v>
      </c>
      <c r="BX362" s="160"/>
      <c r="BY362" s="7">
        <f t="shared" si="362"/>
        <v>18994.671476653188</v>
      </c>
      <c r="BZ362" s="7">
        <f t="shared" si="363"/>
        <v>4818.1206700876401</v>
      </c>
      <c r="CA362" s="7">
        <f t="shared" si="364"/>
        <v>4707.3184198071631</v>
      </c>
      <c r="CB362" s="65">
        <f t="shared" si="337"/>
        <v>2.9738772322078071</v>
      </c>
      <c r="CC362" s="7">
        <f t="shared" si="338"/>
        <v>110.80225028047694</v>
      </c>
      <c r="CD362" s="65">
        <f t="shared" si="365"/>
        <v>7.0000000000000007E-2</v>
      </c>
      <c r="CE362" s="7">
        <f t="shared" si="366"/>
        <v>709912.64694315486</v>
      </c>
      <c r="CF362" s="7">
        <f t="shared" si="367"/>
        <v>1010156.4322781325</v>
      </c>
      <c r="CG362" s="7">
        <f t="shared" si="339"/>
        <v>14287.353056846025</v>
      </c>
      <c r="CH362" s="7">
        <f t="shared" si="317"/>
        <v>1720069.0792212873</v>
      </c>
    </row>
    <row r="363" spans="10:86" x14ac:dyDescent="0.3">
      <c r="J363">
        <f t="shared" si="368"/>
        <v>358</v>
      </c>
      <c r="K363" s="160"/>
      <c r="L363" s="7">
        <f t="shared" si="340"/>
        <v>16100.135790410513</v>
      </c>
      <c r="M363" s="7">
        <f t="shared" si="318"/>
        <v>5440.6727465368012</v>
      </c>
      <c r="N363" s="7">
        <f t="shared" si="308"/>
        <v>5329.9843129777291</v>
      </c>
      <c r="O363" s="65">
        <f t="shared" si="319"/>
        <v>3.9726256093956787</v>
      </c>
      <c r="P363" s="7">
        <f t="shared" si="309"/>
        <v>110.68843355907228</v>
      </c>
      <c r="Q363" s="65">
        <f t="shared" si="310"/>
        <v>8.2500000000000004E-2</v>
      </c>
      <c r="R363" s="7">
        <f t="shared" si="320"/>
        <v>713429.84852256719</v>
      </c>
      <c r="S363" s="7">
        <f t="shared" si="341"/>
        <v>1234330.9947376072</v>
      </c>
      <c r="T363" s="7">
        <f t="shared" si="311"/>
        <v>10770.151477432784</v>
      </c>
      <c r="U363" s="7">
        <f t="shared" si="312"/>
        <v>1947760.8432601744</v>
      </c>
      <c r="W363">
        <f t="shared" si="369"/>
        <v>358</v>
      </c>
      <c r="X363" s="160"/>
      <c r="Y363" s="7">
        <f t="shared" si="342"/>
        <v>15731.550554953643</v>
      </c>
      <c r="Z363" s="7">
        <f t="shared" si="343"/>
        <v>5313.9230440344518</v>
      </c>
      <c r="AA363" s="7">
        <f t="shared" si="344"/>
        <v>5209.0460403347606</v>
      </c>
      <c r="AB363" s="65">
        <f t="shared" si="321"/>
        <v>3.9734514576717337</v>
      </c>
      <c r="AC363" s="7">
        <f t="shared" si="322"/>
        <v>104.87700369969096</v>
      </c>
      <c r="AD363" s="65">
        <f t="shared" si="323"/>
        <v>0.08</v>
      </c>
      <c r="AE363" s="7">
        <f t="shared" si="345"/>
        <v>713677.49548538029</v>
      </c>
      <c r="AF363" s="7">
        <f t="shared" si="346"/>
        <v>1188706.9542789548</v>
      </c>
      <c r="AG363" s="7">
        <f t="shared" si="324"/>
        <v>10522.504514618882</v>
      </c>
      <c r="AH363" s="7">
        <f t="shared" si="313"/>
        <v>1902384.4497643351</v>
      </c>
      <c r="AJ363">
        <f t="shared" si="370"/>
        <v>358</v>
      </c>
      <c r="AK363" s="160"/>
      <c r="AL363" s="7">
        <f t="shared" si="347"/>
        <v>15365.870719293329</v>
      </c>
      <c r="AM363" s="7">
        <f t="shared" si="348"/>
        <v>5188.2574823386012</v>
      </c>
      <c r="AN363" s="7">
        <f t="shared" si="349"/>
        <v>5089.0195672764985</v>
      </c>
      <c r="AO363" s="65">
        <f t="shared" si="325"/>
        <v>3.9742775351247062</v>
      </c>
      <c r="AP363" s="7">
        <f t="shared" si="326"/>
        <v>99.237915062102743</v>
      </c>
      <c r="AQ363" s="65">
        <f t="shared" si="327"/>
        <v>7.7499999999999999E-2</v>
      </c>
      <c r="AR363" s="7">
        <f t="shared" si="350"/>
        <v>713923.14884798345</v>
      </c>
      <c r="AS363" s="7">
        <f t="shared" si="351"/>
        <v>1143473.0298292353</v>
      </c>
      <c r="AT363" s="7">
        <f t="shared" si="328"/>
        <v>10276.85115201683</v>
      </c>
      <c r="AU363" s="7">
        <f t="shared" si="314"/>
        <v>1857396.1786772187</v>
      </c>
      <c r="AW363">
        <f t="shared" si="371"/>
        <v>358</v>
      </c>
      <c r="AX363" s="160"/>
      <c r="AY363" s="7">
        <f t="shared" si="352"/>
        <v>15003.204862021754</v>
      </c>
      <c r="AZ363" s="7">
        <f t="shared" si="353"/>
        <v>5063.7114709392154</v>
      </c>
      <c r="BA363" s="7">
        <f t="shared" si="354"/>
        <v>4969.941440551579</v>
      </c>
      <c r="BB363" s="65">
        <f t="shared" si="329"/>
        <v>3.9751038418189184</v>
      </c>
      <c r="BC363" s="7">
        <f t="shared" si="330"/>
        <v>93.770030387635956</v>
      </c>
      <c r="BD363" s="65">
        <f t="shared" si="331"/>
        <v>7.4999999999999997E-2</v>
      </c>
      <c r="BE363" s="7">
        <f t="shared" si="355"/>
        <v>714166.73657853017</v>
      </c>
      <c r="BF363" s="7">
        <f t="shared" si="356"/>
        <v>1098641.9700177084</v>
      </c>
      <c r="BG363" s="7">
        <f t="shared" si="332"/>
        <v>10033.263421470176</v>
      </c>
      <c r="BH363" s="7">
        <f t="shared" si="315"/>
        <v>1812808.7065962385</v>
      </c>
      <c r="BJ363">
        <f t="shared" si="372"/>
        <v>358</v>
      </c>
      <c r="BK363" s="160"/>
      <c r="BL363" s="7">
        <f t="shared" si="357"/>
        <v>14643.66233550839</v>
      </c>
      <c r="BM363" s="7">
        <f t="shared" si="358"/>
        <v>4940.32062016694</v>
      </c>
      <c r="BN363" s="7">
        <f t="shared" si="359"/>
        <v>4851.8484935565766</v>
      </c>
      <c r="BO363" s="65">
        <f t="shared" si="333"/>
        <v>3.9759303778468063</v>
      </c>
      <c r="BP363" s="7">
        <f t="shared" si="334"/>
        <v>88.47212661036319</v>
      </c>
      <c r="BQ363" s="65">
        <f t="shared" si="335"/>
        <v>7.2499999999999995E-2</v>
      </c>
      <c r="BR363" s="7">
        <f t="shared" si="360"/>
        <v>714408.18615804811</v>
      </c>
      <c r="BS363" s="7">
        <f t="shared" si="361"/>
        <v>1054226.5958617153</v>
      </c>
      <c r="BT363" s="7">
        <f t="shared" si="336"/>
        <v>9791.8138419518145</v>
      </c>
      <c r="BU363" s="7">
        <f t="shared" si="316"/>
        <v>1768634.7820197633</v>
      </c>
      <c r="BW363">
        <f t="shared" si="373"/>
        <v>358</v>
      </c>
      <c r="BX363" s="160"/>
      <c r="BY363" s="7">
        <f t="shared" si="362"/>
        <v>14287.353056846025</v>
      </c>
      <c r="BZ363" s="7">
        <f t="shared" si="363"/>
        <v>4818.1206700876401</v>
      </c>
      <c r="CA363" s="7">
        <f t="shared" si="364"/>
        <v>4734.7777772560385</v>
      </c>
      <c r="CB363" s="65">
        <f t="shared" si="337"/>
        <v>3.9767571432587703</v>
      </c>
      <c r="CC363" s="7">
        <f t="shared" si="338"/>
        <v>83.342892831601816</v>
      </c>
      <c r="CD363" s="65">
        <f t="shared" si="365"/>
        <v>7.0000000000000007E-2</v>
      </c>
      <c r="CE363" s="7">
        <f t="shared" si="366"/>
        <v>714647.42472041096</v>
      </c>
      <c r="CF363" s="7">
        <f t="shared" si="367"/>
        <v>1010239.7751709642</v>
      </c>
      <c r="CG363" s="7">
        <f t="shared" si="339"/>
        <v>9552.5752795899862</v>
      </c>
      <c r="CH363" s="7">
        <f t="shared" si="317"/>
        <v>1724887.1998913751</v>
      </c>
    </row>
    <row r="364" spans="10:86" x14ac:dyDescent="0.3">
      <c r="J364">
        <f t="shared" si="368"/>
        <v>359</v>
      </c>
      <c r="K364" s="160"/>
      <c r="L364" s="7">
        <f t="shared" si="340"/>
        <v>10770.151477432784</v>
      </c>
      <c r="M364" s="7">
        <f t="shared" si="318"/>
        <v>5440.6727465368012</v>
      </c>
      <c r="N364" s="7">
        <f t="shared" si="308"/>
        <v>5366.627955129451</v>
      </c>
      <c r="O364" s="65">
        <f t="shared" si="319"/>
        <v>5.9794456555688047</v>
      </c>
      <c r="P364" s="7">
        <f t="shared" si="309"/>
        <v>74.044791407350388</v>
      </c>
      <c r="Q364" s="65">
        <f t="shared" si="310"/>
        <v>8.2500000000000004E-2</v>
      </c>
      <c r="R364" s="7">
        <f t="shared" si="320"/>
        <v>718796.47647769668</v>
      </c>
      <c r="S364" s="7">
        <f t="shared" si="341"/>
        <v>1234405.0395290146</v>
      </c>
      <c r="T364" s="7">
        <f t="shared" si="311"/>
        <v>5403.5235223033333</v>
      </c>
      <c r="U364" s="7">
        <f t="shared" si="312"/>
        <v>1953201.5160067114</v>
      </c>
      <c r="W364">
        <f t="shared" si="369"/>
        <v>359</v>
      </c>
      <c r="X364" s="160"/>
      <c r="Y364" s="7">
        <f t="shared" si="342"/>
        <v>10522.504514618882</v>
      </c>
      <c r="Z364" s="7">
        <f t="shared" si="343"/>
        <v>5313.9230440344518</v>
      </c>
      <c r="AA364" s="7">
        <f t="shared" si="344"/>
        <v>5243.7730139369924</v>
      </c>
      <c r="AB364" s="65">
        <f t="shared" si="321"/>
        <v>5.9800664451910688</v>
      </c>
      <c r="AC364" s="7">
        <f t="shared" si="322"/>
        <v>70.150030097459222</v>
      </c>
      <c r="AD364" s="65">
        <f t="shared" si="323"/>
        <v>0.08</v>
      </c>
      <c r="AE364" s="7">
        <f t="shared" si="345"/>
        <v>718921.26849931723</v>
      </c>
      <c r="AF364" s="7">
        <f t="shared" si="346"/>
        <v>1188777.1043090522</v>
      </c>
      <c r="AG364" s="7">
        <f t="shared" si="324"/>
        <v>5278.7315006818899</v>
      </c>
      <c r="AH364" s="7">
        <f t="shared" si="313"/>
        <v>1907698.3728083693</v>
      </c>
      <c r="AJ364">
        <f t="shared" si="370"/>
        <v>359</v>
      </c>
      <c r="AK364" s="160"/>
      <c r="AL364" s="7">
        <f t="shared" si="347"/>
        <v>10276.85115201683</v>
      </c>
      <c r="AM364" s="7">
        <f t="shared" si="348"/>
        <v>5188.2574823386012</v>
      </c>
      <c r="AN364" s="7">
        <f t="shared" si="349"/>
        <v>5121.8861519818256</v>
      </c>
      <c r="AO364" s="65">
        <f t="shared" si="325"/>
        <v>5.9806873637281273</v>
      </c>
      <c r="AP364" s="7">
        <f t="shared" si="326"/>
        <v>66.37133035677536</v>
      </c>
      <c r="AQ364" s="65">
        <f t="shared" si="327"/>
        <v>7.7499999999999999E-2</v>
      </c>
      <c r="AR364" s="7">
        <f t="shared" si="350"/>
        <v>719045.03499996522</v>
      </c>
      <c r="AS364" s="7">
        <f t="shared" si="351"/>
        <v>1143539.401159592</v>
      </c>
      <c r="AT364" s="7">
        <f t="shared" si="328"/>
        <v>5154.9650000350048</v>
      </c>
      <c r="AU364" s="7">
        <f t="shared" si="314"/>
        <v>1862584.4361595572</v>
      </c>
      <c r="AW364">
        <f t="shared" si="371"/>
        <v>359</v>
      </c>
      <c r="AX364" s="160"/>
      <c r="AY364" s="7">
        <f t="shared" si="352"/>
        <v>10033.263421470176</v>
      </c>
      <c r="AZ364" s="7">
        <f t="shared" si="353"/>
        <v>5063.7114709392154</v>
      </c>
      <c r="BA364" s="7">
        <f t="shared" si="354"/>
        <v>5001.0035745550267</v>
      </c>
      <c r="BB364" s="65">
        <f t="shared" si="329"/>
        <v>5.9813084112035355</v>
      </c>
      <c r="BC364" s="7">
        <f t="shared" si="330"/>
        <v>62.707896384188594</v>
      </c>
      <c r="BD364" s="65">
        <f t="shared" si="331"/>
        <v>7.4999999999999997E-2</v>
      </c>
      <c r="BE364" s="7">
        <f t="shared" si="355"/>
        <v>719167.74015308521</v>
      </c>
      <c r="BF364" s="7">
        <f t="shared" si="356"/>
        <v>1098704.6779140926</v>
      </c>
      <c r="BG364" s="7">
        <f t="shared" si="332"/>
        <v>5032.259846915149</v>
      </c>
      <c r="BH364" s="7">
        <f t="shared" si="315"/>
        <v>1817872.4180671778</v>
      </c>
      <c r="BJ364">
        <f t="shared" si="372"/>
        <v>359</v>
      </c>
      <c r="BK364" s="160"/>
      <c r="BL364" s="7">
        <f t="shared" si="357"/>
        <v>9791.8138419518145</v>
      </c>
      <c r="BM364" s="7">
        <f t="shared" si="358"/>
        <v>4940.32062016694</v>
      </c>
      <c r="BN364" s="7">
        <f t="shared" si="359"/>
        <v>4881.1617448718143</v>
      </c>
      <c r="BO364" s="65">
        <f t="shared" si="333"/>
        <v>5.981929587704065</v>
      </c>
      <c r="BP364" s="7">
        <f t="shared" si="334"/>
        <v>59.158875295125547</v>
      </c>
      <c r="BQ364" s="65">
        <f t="shared" si="335"/>
        <v>7.2499999999999995E-2</v>
      </c>
      <c r="BR364" s="7">
        <f t="shared" si="360"/>
        <v>719289.34790291986</v>
      </c>
      <c r="BS364" s="7">
        <f t="shared" si="361"/>
        <v>1054285.7547370105</v>
      </c>
      <c r="BT364" s="7">
        <f t="shared" si="336"/>
        <v>4910.6520970800002</v>
      </c>
      <c r="BU364" s="7">
        <f t="shared" si="316"/>
        <v>1773575.1026399303</v>
      </c>
      <c r="BW364">
        <f t="shared" si="373"/>
        <v>359</v>
      </c>
      <c r="BX364" s="160"/>
      <c r="BY364" s="7">
        <f t="shared" si="362"/>
        <v>9552.5752795899862</v>
      </c>
      <c r="BZ364" s="7">
        <f t="shared" si="363"/>
        <v>4818.1206700876401</v>
      </c>
      <c r="CA364" s="7">
        <f t="shared" si="364"/>
        <v>4762.3973142900322</v>
      </c>
      <c r="CB364" s="65">
        <f t="shared" si="337"/>
        <v>5.9825508932218865</v>
      </c>
      <c r="CC364" s="7">
        <f t="shared" si="338"/>
        <v>55.723355797608257</v>
      </c>
      <c r="CD364" s="65">
        <f t="shared" si="365"/>
        <v>7.0000000000000007E-2</v>
      </c>
      <c r="CE364" s="7">
        <f t="shared" si="366"/>
        <v>719409.82203470101</v>
      </c>
      <c r="CF364" s="7">
        <f t="shared" si="367"/>
        <v>1010295.4985267618</v>
      </c>
      <c r="CG364" s="7">
        <f t="shared" si="339"/>
        <v>4790.1779652999539</v>
      </c>
      <c r="CH364" s="7">
        <f t="shared" si="317"/>
        <v>1729705.3205614628</v>
      </c>
    </row>
    <row r="365" spans="10:86" x14ac:dyDescent="0.3">
      <c r="J365">
        <f t="shared" si="368"/>
        <v>360</v>
      </c>
      <c r="K365" s="160"/>
      <c r="L365" s="7">
        <f t="shared" si="340"/>
        <v>5403.5235223033333</v>
      </c>
      <c r="M365" s="7">
        <f t="shared" si="318"/>
        <v>5440.6727465368012</v>
      </c>
      <c r="N365" s="7">
        <f t="shared" si="308"/>
        <v>5403.5235223209656</v>
      </c>
      <c r="O365" s="65">
        <f t="shared" si="319"/>
        <v>12.000000000039158</v>
      </c>
      <c r="P365" s="7">
        <f t="shared" si="309"/>
        <v>37.149224215835417</v>
      </c>
      <c r="Q365" s="65">
        <f t="shared" si="310"/>
        <v>8.2500000000000004E-2</v>
      </c>
      <c r="R365" s="7">
        <f t="shared" si="320"/>
        <v>724200.0000000177</v>
      </c>
      <c r="S365" s="215">
        <f t="shared" si="341"/>
        <v>1234442.1887532305</v>
      </c>
      <c r="T365" s="7">
        <f t="shared" si="311"/>
        <v>-1.763237378327176E-8</v>
      </c>
      <c r="U365" s="215">
        <f t="shared" si="312"/>
        <v>1958642.1887532482</v>
      </c>
      <c r="W365">
        <f t="shared" si="369"/>
        <v>360</v>
      </c>
      <c r="X365" s="160"/>
      <c r="Y365" s="7">
        <f t="shared" si="342"/>
        <v>5278.7315006818899</v>
      </c>
      <c r="Z365" s="7">
        <f t="shared" si="343"/>
        <v>5313.9230440344518</v>
      </c>
      <c r="AA365" s="7">
        <f t="shared" si="344"/>
        <v>5278.7315006965728</v>
      </c>
      <c r="AB365" s="65">
        <f t="shared" si="321"/>
        <v>12.000000000033378</v>
      </c>
      <c r="AC365" s="7">
        <f t="shared" si="322"/>
        <v>35.191543337879267</v>
      </c>
      <c r="AD365" s="65">
        <f t="shared" si="323"/>
        <v>0.08</v>
      </c>
      <c r="AE365" s="7">
        <f t="shared" si="345"/>
        <v>724200.00000001385</v>
      </c>
      <c r="AF365" s="215">
        <f t="shared" si="346"/>
        <v>1188812.2958523901</v>
      </c>
      <c r="AG365" s="7">
        <f t="shared" si="324"/>
        <v>-1.4682882465422153E-8</v>
      </c>
      <c r="AH365" s="215">
        <f t="shared" si="313"/>
        <v>1913012.2958524041</v>
      </c>
      <c r="AJ365">
        <f t="shared" si="370"/>
        <v>360</v>
      </c>
      <c r="AK365" s="160"/>
      <c r="AL365" s="7">
        <f t="shared" si="347"/>
        <v>5154.9650000350048</v>
      </c>
      <c r="AM365" s="7">
        <f t="shared" si="348"/>
        <v>5188.2574823386012</v>
      </c>
      <c r="AN365" s="7">
        <f t="shared" si="349"/>
        <v>5154.9650000467082</v>
      </c>
      <c r="AO365" s="65">
        <f t="shared" si="325"/>
        <v>12.000000000027246</v>
      </c>
      <c r="AP365" s="7">
        <f t="shared" si="326"/>
        <v>33.292482291892739</v>
      </c>
      <c r="AQ365" s="65">
        <f t="shared" si="327"/>
        <v>7.7499999999999999E-2</v>
      </c>
      <c r="AR365" s="7">
        <f t="shared" si="350"/>
        <v>724200.00000001187</v>
      </c>
      <c r="AS365" s="215">
        <f t="shared" si="351"/>
        <v>1143572.6936418838</v>
      </c>
      <c r="AT365" s="7">
        <f t="shared" si="328"/>
        <v>-1.1703377822414041E-8</v>
      </c>
      <c r="AU365" s="215">
        <f t="shared" si="314"/>
        <v>1867772.6936418957</v>
      </c>
      <c r="AW365">
        <f t="shared" si="371"/>
        <v>360</v>
      </c>
      <c r="AX365" s="160"/>
      <c r="AY365" s="7">
        <f t="shared" si="352"/>
        <v>5032.259846915149</v>
      </c>
      <c r="AZ365" s="7">
        <f t="shared" si="353"/>
        <v>5063.7114709392154</v>
      </c>
      <c r="BA365" s="7">
        <f t="shared" si="354"/>
        <v>5032.2598468959959</v>
      </c>
      <c r="BB365" s="65">
        <f t="shared" si="329"/>
        <v>11.999999999954326</v>
      </c>
      <c r="BC365" s="7">
        <f t="shared" si="330"/>
        <v>31.451624043219677</v>
      </c>
      <c r="BD365" s="65">
        <f t="shared" si="331"/>
        <v>7.4999999999999997E-2</v>
      </c>
      <c r="BE365" s="7">
        <f t="shared" si="355"/>
        <v>724199.99999998126</v>
      </c>
      <c r="BF365" s="215">
        <f t="shared" si="356"/>
        <v>1098736.1295381358</v>
      </c>
      <c r="BG365" s="7">
        <f t="shared" si="332"/>
        <v>1.9153048924636096E-8</v>
      </c>
      <c r="BH365" s="215">
        <f t="shared" si="315"/>
        <v>1822936.129538117</v>
      </c>
      <c r="BJ365">
        <f t="shared" si="372"/>
        <v>360</v>
      </c>
      <c r="BK365" s="160"/>
      <c r="BL365" s="7">
        <f t="shared" si="357"/>
        <v>4910.6520970800002</v>
      </c>
      <c r="BM365" s="7">
        <f t="shared" si="358"/>
        <v>4940.32062016694</v>
      </c>
      <c r="BN365" s="7">
        <f t="shared" si="359"/>
        <v>4910.6520970804149</v>
      </c>
      <c r="BO365" s="65">
        <f t="shared" si="333"/>
        <v>12.000000000001013</v>
      </c>
      <c r="BP365" s="7">
        <f t="shared" si="334"/>
        <v>29.668523086524999</v>
      </c>
      <c r="BQ365" s="65">
        <f t="shared" si="335"/>
        <v>7.2499999999999995E-2</v>
      </c>
      <c r="BR365" s="7">
        <f t="shared" si="360"/>
        <v>724200.00000000023</v>
      </c>
      <c r="BS365" s="215">
        <f t="shared" si="361"/>
        <v>1054315.4232600969</v>
      </c>
      <c r="BT365" s="7">
        <f t="shared" si="336"/>
        <v>-4.1472958400845528E-10</v>
      </c>
      <c r="BU365" s="215">
        <f t="shared" si="316"/>
        <v>1778515.4232600972</v>
      </c>
      <c r="BW365">
        <f t="shared" si="373"/>
        <v>360</v>
      </c>
      <c r="BX365" s="160"/>
      <c r="BY365" s="7">
        <f t="shared" si="362"/>
        <v>4790.1779652999539</v>
      </c>
      <c r="BZ365" s="7">
        <f t="shared" si="363"/>
        <v>4818.1206700876401</v>
      </c>
      <c r="CA365" s="7">
        <f t="shared" si="364"/>
        <v>4790.1779652900568</v>
      </c>
      <c r="CB365" s="65">
        <f t="shared" si="337"/>
        <v>11.999999999975206</v>
      </c>
      <c r="CC365" s="7">
        <f t="shared" si="338"/>
        <v>27.942704797583065</v>
      </c>
      <c r="CD365" s="65">
        <f t="shared" si="365"/>
        <v>7.0000000000000007E-2</v>
      </c>
      <c r="CE365" s="7">
        <f t="shared" si="366"/>
        <v>724199.99999999104</v>
      </c>
      <c r="CF365" s="215">
        <f t="shared" si="367"/>
        <v>1010323.4412315594</v>
      </c>
      <c r="CG365" s="7">
        <f t="shared" si="339"/>
        <v>9.8971213446930051E-9</v>
      </c>
      <c r="CH365" s="215">
        <f t="shared" si="317"/>
        <v>1734523.4412315504</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FDF8-6A2F-423C-BB5C-2C87FD75F898}">
  <dimension ref="A1:CH365"/>
  <sheetViews>
    <sheetView topLeftCell="A8" workbookViewId="0">
      <selection activeCell="E38" sqref="E38"/>
    </sheetView>
  </sheetViews>
  <sheetFormatPr defaultRowHeight="14.4" outlineLevelCol="1" x14ac:dyDescent="0.3"/>
  <cols>
    <col min="1" max="1" width="29.109375" customWidth="1"/>
    <col min="2" max="2" width="11.21875" customWidth="1"/>
    <col min="3" max="7" width="11.21875" bestFit="1" customWidth="1"/>
    <col min="8" max="8" width="9.6640625" customWidth="1"/>
    <col min="9" max="9" width="8.88671875" style="217"/>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554687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style="217"/>
    <col min="23" max="23" width="15.6640625" bestFit="1" customWidth="1" outlineLevel="1"/>
    <col min="24" max="24" width="12.21875" bestFit="1" customWidth="1" outlineLevel="1"/>
    <col min="25" max="25" width="14.33203125" bestFit="1" customWidth="1" outlineLevel="1"/>
    <col min="26" max="26" width="16.44140625" customWidth="1" outlineLevel="1"/>
    <col min="27" max="27" width="16.33203125" bestFit="1" customWidth="1" outlineLevel="1"/>
    <col min="28" max="28" width="19.44140625" customWidth="1" outlineLevel="1"/>
    <col min="29" max="29" width="15.5546875" bestFit="1" customWidth="1" outlineLevel="1"/>
    <col min="30" max="30" width="15.5546875" customWidth="1" outlineLevel="1"/>
    <col min="31" max="31" width="18.33203125" bestFit="1" customWidth="1" outlineLevel="1"/>
    <col min="32" max="32" width="17.6640625" bestFit="1" customWidth="1" outlineLevel="1"/>
    <col min="33" max="33" width="13.6640625" bestFit="1" customWidth="1" outlineLevel="1"/>
    <col min="34" max="34" width="20.109375" bestFit="1" customWidth="1" outlineLevel="1"/>
    <col min="35" max="35" width="8.88671875" style="217"/>
    <col min="36" max="36" width="15.6640625" bestFit="1" customWidth="1" outlineLevel="1"/>
    <col min="37" max="37" width="12.21875" bestFit="1" customWidth="1" outlineLevel="1"/>
    <col min="38" max="38" width="14.33203125" bestFit="1" customWidth="1" outlineLevel="1"/>
    <col min="39" max="39" width="16.44140625" customWidth="1" outlineLevel="1"/>
    <col min="40" max="40" width="16.33203125" bestFit="1" customWidth="1" outlineLevel="1"/>
    <col min="41" max="41" width="19.44140625" customWidth="1" outlineLevel="1"/>
    <col min="42" max="42" width="15.5546875" bestFit="1" customWidth="1" outlineLevel="1"/>
    <col min="43" max="43" width="15.5546875" customWidth="1" outlineLevel="1"/>
    <col min="44" max="44" width="18.33203125" bestFit="1" customWidth="1" outlineLevel="1"/>
    <col min="45" max="45" width="17.6640625" bestFit="1" customWidth="1" outlineLevel="1"/>
    <col min="46" max="46" width="13.6640625" bestFit="1" customWidth="1" outlineLevel="1"/>
    <col min="47" max="47" width="20.109375" bestFit="1" customWidth="1" outlineLevel="1"/>
    <col min="48" max="48" width="8.88671875" style="217"/>
    <col min="49" max="49" width="15.6640625" bestFit="1" customWidth="1" outlineLevel="1"/>
    <col min="50" max="50" width="12.21875" bestFit="1" customWidth="1" outlineLevel="1"/>
    <col min="51" max="51" width="14.33203125" bestFit="1" customWidth="1" outlineLevel="1"/>
    <col min="52" max="52" width="16.44140625" customWidth="1" outlineLevel="1"/>
    <col min="53" max="53" width="16.33203125" bestFit="1" customWidth="1" outlineLevel="1"/>
    <col min="54" max="54" width="19.44140625" customWidth="1" outlineLevel="1"/>
    <col min="55" max="55" width="15.5546875" bestFit="1" customWidth="1" outlineLevel="1"/>
    <col min="56" max="56" width="15.5546875" customWidth="1" outlineLevel="1"/>
    <col min="57" max="57" width="18.33203125" bestFit="1" customWidth="1" outlineLevel="1"/>
    <col min="58" max="58" width="17.6640625" bestFit="1" customWidth="1" outlineLevel="1"/>
    <col min="59" max="59" width="13.6640625" bestFit="1" customWidth="1" outlineLevel="1"/>
    <col min="60" max="60" width="20.109375" bestFit="1" customWidth="1" outlineLevel="1"/>
    <col min="61" max="61" width="8.88671875" style="217"/>
    <col min="62" max="62" width="15.6640625" bestFit="1" customWidth="1" outlineLevel="1"/>
    <col min="63" max="63" width="12.21875" bestFit="1" customWidth="1" outlineLevel="1"/>
    <col min="64" max="64" width="14.33203125" bestFit="1" customWidth="1" outlineLevel="1"/>
    <col min="65" max="65" width="16.44140625" customWidth="1" outlineLevel="1"/>
    <col min="66" max="66" width="16.33203125" bestFit="1" customWidth="1" outlineLevel="1"/>
    <col min="67" max="67" width="19.44140625" customWidth="1" outlineLevel="1"/>
    <col min="68" max="68" width="15.5546875" bestFit="1" customWidth="1" outlineLevel="1"/>
    <col min="69" max="69" width="15.5546875" customWidth="1" outlineLevel="1"/>
    <col min="70" max="70" width="18.33203125" bestFit="1" customWidth="1" outlineLevel="1"/>
    <col min="71" max="71" width="17.6640625" bestFit="1" customWidth="1" outlineLevel="1"/>
    <col min="72" max="72" width="13.6640625" bestFit="1" customWidth="1" outlineLevel="1"/>
    <col min="73" max="73" width="20.109375" bestFit="1" customWidth="1" outlineLevel="1"/>
    <col min="74" max="74" width="8.88671875" style="217"/>
    <col min="75" max="75" width="15.6640625" bestFit="1" customWidth="1" outlineLevel="1"/>
    <col min="76" max="76" width="12.21875" bestFit="1" customWidth="1" outlineLevel="1"/>
    <col min="77" max="77" width="14.33203125" bestFit="1" customWidth="1" outlineLevel="1"/>
    <col min="78" max="78" width="16.44140625" customWidth="1" outlineLevel="1"/>
    <col min="79" max="79" width="16.33203125" bestFit="1" customWidth="1" outlineLevel="1"/>
    <col min="80" max="80" width="19.44140625" customWidth="1" outlineLevel="1"/>
    <col min="81" max="81" width="15.5546875" bestFit="1" customWidth="1" outlineLevel="1"/>
    <col min="82" max="82" width="15.5546875" customWidth="1" outlineLevel="1"/>
    <col min="83" max="83" width="18.33203125" bestFit="1" customWidth="1" outlineLevel="1"/>
    <col min="84" max="84" width="17.6640625" bestFit="1" customWidth="1" outlineLevel="1"/>
    <col min="85" max="85" width="13.6640625" bestFit="1" customWidth="1" outlineLevel="1"/>
    <col min="86" max="86" width="20.109375" bestFit="1" customWidth="1" outlineLevel="1"/>
  </cols>
  <sheetData>
    <row r="1" spans="1:86" x14ac:dyDescent="0.3">
      <c r="A1" t="s">
        <v>193</v>
      </c>
      <c r="B1">
        <v>2646</v>
      </c>
      <c r="C1" t="s">
        <v>194</v>
      </c>
      <c r="J1" t="s">
        <v>227</v>
      </c>
      <c r="K1" s="216">
        <f>'Interest Rate Comparison'!B3</f>
        <v>8.2500000000000004E-2</v>
      </c>
      <c r="N1">
        <f>K1/12</f>
        <v>6.875E-3</v>
      </c>
      <c r="O1" t="s">
        <v>196</v>
      </c>
      <c r="W1" t="s">
        <v>227</v>
      </c>
      <c r="X1" s="216">
        <f>'Interest Rate Comparison'!B4</f>
        <v>0.08</v>
      </c>
      <c r="AA1">
        <f>X1/12</f>
        <v>6.6666666666666671E-3</v>
      </c>
      <c r="AB1" t="s">
        <v>196</v>
      </c>
      <c r="AJ1" t="s">
        <v>227</v>
      </c>
      <c r="AK1" s="216">
        <f>'Interest Rate Comparison'!B5</f>
        <v>7.7499999999999999E-2</v>
      </c>
      <c r="AN1">
        <f>AK1/12</f>
        <v>6.4583333333333333E-3</v>
      </c>
      <c r="AO1" t="s">
        <v>196</v>
      </c>
      <c r="AW1" t="s">
        <v>227</v>
      </c>
      <c r="AX1" s="216">
        <f>'Interest Rate Comparison'!B6</f>
        <v>7.4999999999999997E-2</v>
      </c>
      <c r="BA1">
        <f>AX1/12</f>
        <v>6.2499999999999995E-3</v>
      </c>
      <c r="BB1" t="s">
        <v>196</v>
      </c>
      <c r="BJ1" t="s">
        <v>227</v>
      </c>
      <c r="BK1" s="216">
        <f>'Interest Rate Comparison'!B7</f>
        <v>7.2499999999999995E-2</v>
      </c>
      <c r="BN1">
        <f>BK1/12</f>
        <v>6.0416666666666665E-3</v>
      </c>
      <c r="BO1" t="s">
        <v>196</v>
      </c>
      <c r="BW1" t="s">
        <v>227</v>
      </c>
      <c r="BX1" s="216">
        <f>'Interest Rate Comparison'!B8</f>
        <v>7.0000000000000007E-2</v>
      </c>
      <c r="CA1">
        <f>BX1/12</f>
        <v>5.8333333333333336E-3</v>
      </c>
      <c r="CB1" t="s">
        <v>196</v>
      </c>
    </row>
    <row r="2" spans="1:86" x14ac:dyDescent="0.3">
      <c r="B2" s="209">
        <v>246</v>
      </c>
      <c r="C2" s="209" t="s">
        <v>197</v>
      </c>
      <c r="J2" t="s">
        <v>198</v>
      </c>
      <c r="K2">
        <f>$L$2*12</f>
        <v>360</v>
      </c>
      <c r="L2">
        <f>'STR Calculator'!I9</f>
        <v>30</v>
      </c>
      <c r="M2" t="s">
        <v>191</v>
      </c>
      <c r="N2">
        <f>(1+N1)^K2</f>
        <v>11.781505620888151</v>
      </c>
      <c r="O2" t="s">
        <v>199</v>
      </c>
      <c r="W2" t="s">
        <v>198</v>
      </c>
      <c r="X2">
        <f>$L$2*12</f>
        <v>360</v>
      </c>
      <c r="Y2">
        <v>30</v>
      </c>
      <c r="Z2" t="s">
        <v>191</v>
      </c>
      <c r="AA2">
        <f>(1+AA1)^X2</f>
        <v>10.935729657755621</v>
      </c>
      <c r="AB2" t="s">
        <v>199</v>
      </c>
      <c r="AJ2" t="s">
        <v>198</v>
      </c>
      <c r="AK2">
        <f>$L$2*12</f>
        <v>360</v>
      </c>
      <c r="AL2">
        <v>30</v>
      </c>
      <c r="AM2" t="s">
        <v>191</v>
      </c>
      <c r="AN2">
        <f>(1+AN1)^AK2</f>
        <v>10.150514126201864</v>
      </c>
      <c r="AO2" t="s">
        <v>199</v>
      </c>
      <c r="AW2" t="s">
        <v>198</v>
      </c>
      <c r="AX2">
        <f>$L$2*12</f>
        <v>360</v>
      </c>
      <c r="AY2">
        <v>30</v>
      </c>
      <c r="AZ2" t="s">
        <v>191</v>
      </c>
      <c r="BA2">
        <f>(1+BA1)^AX2</f>
        <v>9.4215339047287756</v>
      </c>
      <c r="BB2" t="s">
        <v>199</v>
      </c>
      <c r="BJ2" t="s">
        <v>198</v>
      </c>
      <c r="BK2">
        <f>$L$2*12</f>
        <v>360</v>
      </c>
      <c r="BL2">
        <v>30</v>
      </c>
      <c r="BM2" t="s">
        <v>191</v>
      </c>
      <c r="BN2">
        <f>(1+BN1)^BK2</f>
        <v>8.744771963551262</v>
      </c>
      <c r="BO2" t="s">
        <v>199</v>
      </c>
      <c r="BW2" t="s">
        <v>198</v>
      </c>
      <c r="BX2">
        <f>$L$2*12</f>
        <v>360</v>
      </c>
      <c r="BY2">
        <v>30</v>
      </c>
      <c r="BZ2" t="s">
        <v>191</v>
      </c>
      <c r="CA2">
        <f>(1+CA1)^BX2</f>
        <v>8.1164974753596617</v>
      </c>
      <c r="CB2" t="s">
        <v>199</v>
      </c>
    </row>
    <row r="3" spans="1:86" x14ac:dyDescent="0.3">
      <c r="A3" t="s">
        <v>200</v>
      </c>
      <c r="B3" s="21">
        <f>'STR Calculator'!B5</f>
        <v>852000</v>
      </c>
      <c r="C3" s="188">
        <f>B3/B1</f>
        <v>321.99546485260771</v>
      </c>
      <c r="D3" t="s">
        <v>194</v>
      </c>
      <c r="J3" t="s">
        <v>201</v>
      </c>
      <c r="W3" t="s">
        <v>201</v>
      </c>
      <c r="AJ3" t="s">
        <v>201</v>
      </c>
      <c r="AW3" t="s">
        <v>201</v>
      </c>
      <c r="BJ3" t="s">
        <v>201</v>
      </c>
      <c r="BW3" t="s">
        <v>201</v>
      </c>
    </row>
    <row r="4" spans="1:86" x14ac:dyDescent="0.3">
      <c r="A4" t="s">
        <v>190</v>
      </c>
      <c r="B4" s="14">
        <v>0.2</v>
      </c>
    </row>
    <row r="5" spans="1:86" x14ac:dyDescent="0.3">
      <c r="A5" t="s">
        <v>203</v>
      </c>
      <c r="B5" s="21">
        <f>B3-(B3*B4)</f>
        <v>681600</v>
      </c>
      <c r="C5" t="s">
        <v>204</v>
      </c>
      <c r="J5" t="s">
        <v>205</v>
      </c>
      <c r="K5" t="s">
        <v>206</v>
      </c>
      <c r="L5" t="s">
        <v>207</v>
      </c>
      <c r="M5" t="s">
        <v>201</v>
      </c>
      <c r="N5" t="s">
        <v>208</v>
      </c>
      <c r="O5" t="s">
        <v>209</v>
      </c>
      <c r="P5" t="s">
        <v>210</v>
      </c>
      <c r="Q5" t="s">
        <v>211</v>
      </c>
      <c r="R5" t="s">
        <v>212</v>
      </c>
      <c r="S5" t="s">
        <v>213</v>
      </c>
      <c r="T5" t="s">
        <v>214</v>
      </c>
      <c r="U5" s="142" t="s">
        <v>215</v>
      </c>
      <c r="W5" t="s">
        <v>205</v>
      </c>
      <c r="X5" t="s">
        <v>206</v>
      </c>
      <c r="Y5" t="s">
        <v>207</v>
      </c>
      <c r="Z5" t="s">
        <v>201</v>
      </c>
      <c r="AA5" t="s">
        <v>208</v>
      </c>
      <c r="AB5" t="s">
        <v>209</v>
      </c>
      <c r="AC5" t="s">
        <v>210</v>
      </c>
      <c r="AD5" t="s">
        <v>211</v>
      </c>
      <c r="AE5" t="s">
        <v>212</v>
      </c>
      <c r="AF5" t="s">
        <v>213</v>
      </c>
      <c r="AG5" t="s">
        <v>214</v>
      </c>
      <c r="AH5" s="142" t="s">
        <v>215</v>
      </c>
      <c r="AJ5" t="s">
        <v>205</v>
      </c>
      <c r="AK5" t="s">
        <v>206</v>
      </c>
      <c r="AL5" t="s">
        <v>207</v>
      </c>
      <c r="AM5" t="s">
        <v>201</v>
      </c>
      <c r="AN5" t="s">
        <v>208</v>
      </c>
      <c r="AO5" t="s">
        <v>209</v>
      </c>
      <c r="AP5" t="s">
        <v>210</v>
      </c>
      <c r="AQ5" t="s">
        <v>211</v>
      </c>
      <c r="AR5" t="s">
        <v>212</v>
      </c>
      <c r="AS5" t="s">
        <v>213</v>
      </c>
      <c r="AT5" t="s">
        <v>214</v>
      </c>
      <c r="AU5" s="142" t="s">
        <v>215</v>
      </c>
      <c r="AW5" t="s">
        <v>205</v>
      </c>
      <c r="AX5" t="s">
        <v>206</v>
      </c>
      <c r="AY5" t="s">
        <v>207</v>
      </c>
      <c r="AZ5" t="s">
        <v>201</v>
      </c>
      <c r="BA5" t="s">
        <v>208</v>
      </c>
      <c r="BB5" t="s">
        <v>209</v>
      </c>
      <c r="BC5" t="s">
        <v>210</v>
      </c>
      <c r="BD5" t="s">
        <v>211</v>
      </c>
      <c r="BE5" t="s">
        <v>212</v>
      </c>
      <c r="BF5" t="s">
        <v>213</v>
      </c>
      <c r="BG5" t="s">
        <v>214</v>
      </c>
      <c r="BH5" s="142" t="s">
        <v>215</v>
      </c>
      <c r="BJ5" t="s">
        <v>205</v>
      </c>
      <c r="BK5" t="s">
        <v>206</v>
      </c>
      <c r="BL5" t="s">
        <v>207</v>
      </c>
      <c r="BM5" t="s">
        <v>201</v>
      </c>
      <c r="BN5" t="s">
        <v>208</v>
      </c>
      <c r="BO5" t="s">
        <v>209</v>
      </c>
      <c r="BP5" t="s">
        <v>210</v>
      </c>
      <c r="BQ5" t="s">
        <v>211</v>
      </c>
      <c r="BR5" t="s">
        <v>212</v>
      </c>
      <c r="BS5" t="s">
        <v>213</v>
      </c>
      <c r="BT5" t="s">
        <v>214</v>
      </c>
      <c r="BU5" s="142" t="s">
        <v>215</v>
      </c>
      <c r="BW5" t="s">
        <v>205</v>
      </c>
      <c r="BX5" t="s">
        <v>206</v>
      </c>
      <c r="BY5" t="s">
        <v>207</v>
      </c>
      <c r="BZ5" t="s">
        <v>201</v>
      </c>
      <c r="CA5" t="s">
        <v>208</v>
      </c>
      <c r="CB5" t="s">
        <v>209</v>
      </c>
      <c r="CC5" t="s">
        <v>210</v>
      </c>
      <c r="CD5" t="s">
        <v>211</v>
      </c>
      <c r="CE5" t="s">
        <v>212</v>
      </c>
      <c r="CF5" t="s">
        <v>213</v>
      </c>
      <c r="CG5" t="s">
        <v>214</v>
      </c>
      <c r="CH5" s="142" t="s">
        <v>215</v>
      </c>
    </row>
    <row r="6" spans="1:86" x14ac:dyDescent="0.3">
      <c r="A6" t="s">
        <v>216</v>
      </c>
      <c r="B6" s="21">
        <f>B3-B5</f>
        <v>170400</v>
      </c>
      <c r="J6">
        <v>1</v>
      </c>
      <c r="K6" s="160">
        <v>44866</v>
      </c>
      <c r="L6" s="53">
        <f>'Amoritization Scenario 20'!$B$5</f>
        <v>681600</v>
      </c>
      <c r="M6" s="210">
        <f>$L$6/((($N$2)-1)/($N$1*$N$2))</f>
        <v>5120.6331732111075</v>
      </c>
      <c r="N6" s="7">
        <f t="shared" ref="N6:N69" si="0">M6-P6</f>
        <v>434.63317321110753</v>
      </c>
      <c r="O6" s="65">
        <f>(N6/L6)*12</f>
        <v>7.6519924861110479E-3</v>
      </c>
      <c r="P6" s="7">
        <f t="shared" ref="P6:P37" si="1">L6*($K$1/12)</f>
        <v>4686</v>
      </c>
      <c r="Q6" s="65">
        <f t="shared" ref="Q6:Q69" si="2">(P6/L6)*12</f>
        <v>8.2500000000000004E-2</v>
      </c>
      <c r="R6" s="7">
        <f>N6</f>
        <v>434.63317321110753</v>
      </c>
      <c r="S6" s="7">
        <f>P6</f>
        <v>4686</v>
      </c>
      <c r="T6" s="7">
        <f t="shared" ref="T6:T69" si="3">L6-N6</f>
        <v>681165.36682678887</v>
      </c>
      <c r="U6" s="7">
        <f t="shared" ref="U6:U69" si="4">R6+S6</f>
        <v>5120.6331732111075</v>
      </c>
      <c r="W6">
        <v>1</v>
      </c>
      <c r="X6" s="160">
        <v>44866</v>
      </c>
      <c r="Y6" s="53">
        <f>'Amoritization Scenario 20'!$B$5</f>
        <v>681600</v>
      </c>
      <c r="Z6" s="210">
        <f>$Y$6/((($AA$2)-1)/($AA$1*$AA$2))</f>
        <v>5001.3393355618373</v>
      </c>
      <c r="AA6" s="7">
        <f>Z6-AC6</f>
        <v>457.33933556183729</v>
      </c>
      <c r="AB6" s="65">
        <f>(AA6/Y6)*12</f>
        <v>8.0517488655253051E-3</v>
      </c>
      <c r="AC6" s="7">
        <f>Y6*($X$1/12)</f>
        <v>4544</v>
      </c>
      <c r="AD6" s="65">
        <f>(AC6/Y6)*12</f>
        <v>0.08</v>
      </c>
      <c r="AE6" s="7">
        <f>AA6</f>
        <v>457.33933556183729</v>
      </c>
      <c r="AF6" s="7">
        <f>AC6</f>
        <v>4544</v>
      </c>
      <c r="AG6" s="7">
        <f>Y6-AA6</f>
        <v>681142.66066443815</v>
      </c>
      <c r="AH6" s="7">
        <f t="shared" ref="AH6:AH69" si="5">AE6+AF6</f>
        <v>5001.3393355618373</v>
      </c>
      <c r="AJ6">
        <v>1</v>
      </c>
      <c r="AK6" s="160">
        <v>44866</v>
      </c>
      <c r="AL6" s="53">
        <f>'Amoritization Scenario 20'!$B$5</f>
        <v>681600</v>
      </c>
      <c r="AM6" s="210">
        <f>$AL$6/((($AN$2)-1)/($AN$1*$AN$2))</f>
        <v>4883.0658657304484</v>
      </c>
      <c r="AN6" s="7">
        <f>AM6-AP6</f>
        <v>481.06586573044842</v>
      </c>
      <c r="AO6" s="65">
        <f>(AN6/AL6)*12</f>
        <v>8.4694694670853585E-3</v>
      </c>
      <c r="AP6" s="7">
        <f>AL6*($AK$1/12)</f>
        <v>4402</v>
      </c>
      <c r="AQ6" s="65">
        <f>(AP6/AL6)*12</f>
        <v>7.7499999999999999E-2</v>
      </c>
      <c r="AR6" s="7">
        <f>AN6</f>
        <v>481.06586573044842</v>
      </c>
      <c r="AS6" s="7">
        <f>AP6</f>
        <v>4402</v>
      </c>
      <c r="AT6" s="7">
        <f>AL6-AN6</f>
        <v>681118.9341342696</v>
      </c>
      <c r="AU6" s="7">
        <f t="shared" ref="AU6:AU69" si="6">AR6+AS6</f>
        <v>4883.0658657304484</v>
      </c>
      <c r="AW6">
        <v>1</v>
      </c>
      <c r="AX6" s="160">
        <v>44866</v>
      </c>
      <c r="AY6" s="53">
        <f>'Amoritization Scenario 20'!$B$5</f>
        <v>681600</v>
      </c>
      <c r="AZ6" s="210">
        <f>$AY$6/((($BA$2)-1)/($BA$1*$BA$2))</f>
        <v>4765.8460902957322</v>
      </c>
      <c r="BA6" s="7">
        <f>AZ6-BC6</f>
        <v>505.84609029573221</v>
      </c>
      <c r="BB6" s="65">
        <f>(BA6/AY6)*12</f>
        <v>8.9057410263333123E-3</v>
      </c>
      <c r="BC6" s="7">
        <f>AY6*($AX$1/12)</f>
        <v>4260</v>
      </c>
      <c r="BD6" s="65">
        <f>(BC6/AY6)*12</f>
        <v>7.5000000000000011E-2</v>
      </c>
      <c r="BE6" s="7">
        <f>BA6</f>
        <v>505.84609029573221</v>
      </c>
      <c r="BF6" s="7">
        <f>BC6</f>
        <v>4260</v>
      </c>
      <c r="BG6" s="7">
        <f>AY6-BA6</f>
        <v>681094.1539097043</v>
      </c>
      <c r="BH6" s="7">
        <f t="shared" ref="BH6:BH69" si="7">BE6+BF6</f>
        <v>4765.8460902957322</v>
      </c>
      <c r="BJ6">
        <v>1</v>
      </c>
      <c r="BK6" s="160">
        <v>44866</v>
      </c>
      <c r="BL6" s="53">
        <f>'Amoritization Scenario 20'!$B$5</f>
        <v>681600</v>
      </c>
      <c r="BM6" s="210">
        <f>$BL$6/((($BN$2)-1)/($BN$1*$BN$2))</f>
        <v>4649.713524863002</v>
      </c>
      <c r="BN6" s="7">
        <f>BM6-BP6</f>
        <v>531.71352486300202</v>
      </c>
      <c r="BO6" s="65">
        <f>(BN6/BL6)*12</f>
        <v>9.3611536067429932E-3</v>
      </c>
      <c r="BP6" s="7">
        <f>BL6*($BK$1/12)</f>
        <v>4118</v>
      </c>
      <c r="BQ6" s="65">
        <f>(BP6/BL6)*12</f>
        <v>7.2499999999999995E-2</v>
      </c>
      <c r="BR6" s="7">
        <f>BN6</f>
        <v>531.71352486300202</v>
      </c>
      <c r="BS6" s="7">
        <f>BP6</f>
        <v>4118</v>
      </c>
      <c r="BT6" s="7">
        <f>BL6-BN6</f>
        <v>681068.28647513699</v>
      </c>
      <c r="BU6" s="7">
        <f t="shared" ref="BU6:BU69" si="8">BR6+BS6</f>
        <v>4649.713524863002</v>
      </c>
      <c r="BW6">
        <v>1</v>
      </c>
      <c r="BX6" s="160">
        <v>44866</v>
      </c>
      <c r="BY6" s="53">
        <f>'Amoritization Scenario 20'!$B$5</f>
        <v>681600</v>
      </c>
      <c r="BZ6" s="210">
        <f>$BY$6/((($CA$2)-1)/($CA$1*$CA$2))</f>
        <v>4534.7018071413086</v>
      </c>
      <c r="CA6" s="7">
        <f>BZ6-CC6</f>
        <v>558.70180714130856</v>
      </c>
      <c r="CB6" s="65">
        <f>(CA6/BY6)*12</f>
        <v>9.8362994215019112E-3</v>
      </c>
      <c r="CC6" s="7">
        <f>BY6*($BX$1/12)</f>
        <v>3976</v>
      </c>
      <c r="CD6" s="65">
        <f>(CC6/BY6)*12</f>
        <v>7.0000000000000007E-2</v>
      </c>
      <c r="CE6" s="7">
        <f>CA6</f>
        <v>558.70180714130856</v>
      </c>
      <c r="CF6" s="7">
        <f>CC6</f>
        <v>3976</v>
      </c>
      <c r="CG6" s="7">
        <f>BY6-CA6</f>
        <v>681041.2981928587</v>
      </c>
      <c r="CH6" s="7">
        <f t="shared" ref="CH6:CH69" si="9">CE6+CF6</f>
        <v>4534.7018071413086</v>
      </c>
    </row>
    <row r="7" spans="1:86" ht="15" thickBot="1" x14ac:dyDescent="0.35">
      <c r="J7">
        <v>2</v>
      </c>
      <c r="K7" s="160">
        <v>44896</v>
      </c>
      <c r="L7" s="7">
        <f>T6</f>
        <v>681165.36682678887</v>
      </c>
      <c r="M7" s="7">
        <f t="shared" ref="M7:M70" si="10">$L$6/((($N$2)-1)/($N$1*$N$2))</f>
        <v>5120.6331732111075</v>
      </c>
      <c r="N7" s="7">
        <f t="shared" si="0"/>
        <v>437.62127627693371</v>
      </c>
      <c r="O7" s="65">
        <f t="shared" ref="O7:O70" si="11">(N7/L7)*12</f>
        <v>7.709516031014798E-3</v>
      </c>
      <c r="P7" s="7">
        <f t="shared" si="1"/>
        <v>4683.0118969341738</v>
      </c>
      <c r="Q7" s="65">
        <f t="shared" si="2"/>
        <v>8.2500000000000018E-2</v>
      </c>
      <c r="R7" s="7">
        <f t="shared" ref="R7:R70" si="12">R6+N7</f>
        <v>872.25444948804125</v>
      </c>
      <c r="S7" s="7">
        <f>S6+P7</f>
        <v>9369.0118969341747</v>
      </c>
      <c r="T7" s="7">
        <f t="shared" si="3"/>
        <v>680727.74555051199</v>
      </c>
      <c r="U7" s="7">
        <f t="shared" si="4"/>
        <v>10241.266346422217</v>
      </c>
      <c r="W7">
        <v>2</v>
      </c>
      <c r="X7" s="160">
        <v>44896</v>
      </c>
      <c r="Y7" s="7">
        <f>AG6</f>
        <v>681142.66066443815</v>
      </c>
      <c r="Z7" s="7">
        <f>Z6</f>
        <v>5001.3393355618373</v>
      </c>
      <c r="AA7" s="7">
        <f>Z7-AC7</f>
        <v>460.38826446558232</v>
      </c>
      <c r="AB7" s="65">
        <f t="shared" ref="AB7:AB70" si="13">(AA7/Y7)*12</f>
        <v>8.1108694149296372E-3</v>
      </c>
      <c r="AC7" s="7">
        <f t="shared" ref="AC7:AC70" si="14">Y7*($X$1/12)</f>
        <v>4540.951071096255</v>
      </c>
      <c r="AD7" s="65">
        <f t="shared" ref="AD7:AD70" si="15">(AC7/Y7)*12</f>
        <v>8.0000000000000016E-2</v>
      </c>
      <c r="AE7" s="7">
        <f>AE6+AA7</f>
        <v>917.72760002741961</v>
      </c>
      <c r="AF7" s="7">
        <f>AF6+AC7</f>
        <v>9084.951071096255</v>
      </c>
      <c r="AG7" s="7">
        <f t="shared" ref="AG7:AG70" si="16">Y7-AA7</f>
        <v>680682.27239997254</v>
      </c>
      <c r="AH7" s="7">
        <f t="shared" si="5"/>
        <v>10002.678671123675</v>
      </c>
      <c r="AJ7">
        <v>2</v>
      </c>
      <c r="AK7" s="160">
        <v>44896</v>
      </c>
      <c r="AL7" s="7">
        <f>AT6</f>
        <v>681118.9341342696</v>
      </c>
      <c r="AM7" s="7">
        <f>AM6</f>
        <v>4883.0658657304484</v>
      </c>
      <c r="AN7" s="7">
        <f>AM7-AP7</f>
        <v>484.17274944662404</v>
      </c>
      <c r="AO7" s="65">
        <f t="shared" ref="AO7:AO70" si="17">(AN7/AL7)*12</f>
        <v>8.5301886384120743E-3</v>
      </c>
      <c r="AP7" s="7">
        <f t="shared" ref="AP7:AP70" si="18">AL7*($AK$1/12)</f>
        <v>4398.8931162838244</v>
      </c>
      <c r="AQ7" s="65">
        <f t="shared" ref="AQ7:AQ70" si="19">(AP7/AL7)*12</f>
        <v>7.7499999999999999E-2</v>
      </c>
      <c r="AR7" s="7">
        <f>AR6+AN7</f>
        <v>965.23861517707246</v>
      </c>
      <c r="AS7" s="7">
        <f>AS6+AP7</f>
        <v>8800.8931162838235</v>
      </c>
      <c r="AT7" s="7">
        <f t="shared" ref="AT7:AT70" si="20">AL7-AN7</f>
        <v>680634.76138482301</v>
      </c>
      <c r="AU7" s="7">
        <f t="shared" si="6"/>
        <v>9766.1317314608968</v>
      </c>
      <c r="AW7">
        <v>2</v>
      </c>
      <c r="AX7" s="160">
        <v>44896</v>
      </c>
      <c r="AY7" s="7">
        <f>BG6</f>
        <v>681094.1539097043</v>
      </c>
      <c r="AZ7" s="7">
        <f>AZ6</f>
        <v>4765.8460902957322</v>
      </c>
      <c r="BA7" s="7">
        <f>AZ7-BC7</f>
        <v>509.00762836008107</v>
      </c>
      <c r="BB7" s="65">
        <f t="shared" ref="BB7:BB70" si="21">(BA7/AY7)*12</f>
        <v>8.9680575075538685E-3</v>
      </c>
      <c r="BC7" s="7">
        <f t="shared" ref="BC7:BC70" si="22">AY7*($AX$1/12)</f>
        <v>4256.8384619356511</v>
      </c>
      <c r="BD7" s="65">
        <f t="shared" ref="BD7:BD70" si="23">(BC7/AY7)*12</f>
        <v>7.4999999999999983E-2</v>
      </c>
      <c r="BE7" s="7">
        <f>BE6+BA7</f>
        <v>1014.8537186558133</v>
      </c>
      <c r="BF7" s="7">
        <f>BF6+BC7</f>
        <v>8516.8384619356511</v>
      </c>
      <c r="BG7" s="7">
        <f t="shared" ref="BG7:BG70" si="24">AY7-BA7</f>
        <v>680585.14628134423</v>
      </c>
      <c r="BH7" s="7">
        <f t="shared" si="7"/>
        <v>9531.6921805914644</v>
      </c>
      <c r="BJ7">
        <v>2</v>
      </c>
      <c r="BK7" s="160">
        <v>44896</v>
      </c>
      <c r="BL7" s="7">
        <f>BT6</f>
        <v>681068.28647513699</v>
      </c>
      <c r="BM7" s="7">
        <f>BM6</f>
        <v>4649.713524863002</v>
      </c>
      <c r="BN7" s="7">
        <f>BM7-BP7</f>
        <v>534.92596074238281</v>
      </c>
      <c r="BO7" s="65">
        <f t="shared" ref="BO7:BO70" si="25">(BN7/BL7)*12</f>
        <v>9.4250630316831362E-3</v>
      </c>
      <c r="BP7" s="7">
        <f t="shared" ref="BP7:BP70" si="26">BL7*($BK$1/12)</f>
        <v>4114.7875641206192</v>
      </c>
      <c r="BQ7" s="65">
        <f t="shared" ref="BQ7:BQ70" si="27">(BP7/BL7)*12</f>
        <v>7.2499999999999995E-2</v>
      </c>
      <c r="BR7" s="7">
        <f>BR6+BN7</f>
        <v>1066.6394856053848</v>
      </c>
      <c r="BS7" s="7">
        <f>BS6+BP7</f>
        <v>8232.7875641206192</v>
      </c>
      <c r="BT7" s="7">
        <f t="shared" ref="BT7:BT70" si="28">BL7-BN7</f>
        <v>680533.36051439459</v>
      </c>
      <c r="BU7" s="7">
        <f t="shared" si="8"/>
        <v>9299.427049726004</v>
      </c>
      <c r="BW7">
        <v>2</v>
      </c>
      <c r="BX7" s="160">
        <v>44896</v>
      </c>
      <c r="BY7" s="7">
        <f>CG6</f>
        <v>681041.2981928587</v>
      </c>
      <c r="BZ7" s="7">
        <f>BZ6</f>
        <v>4534.7018071413086</v>
      </c>
      <c r="CA7" s="7">
        <f>BZ7-CC7</f>
        <v>561.96090101629943</v>
      </c>
      <c r="CB7" s="65">
        <f t="shared" ref="CB7:CB70" si="29">(CA7/BY7)*12</f>
        <v>9.9017942525505206E-3</v>
      </c>
      <c r="CC7" s="7">
        <f t="shared" ref="CC7:CC70" si="30">BY7*($BX$1/12)</f>
        <v>3972.7409061250091</v>
      </c>
      <c r="CD7" s="65">
        <f>(CC7/BY7)*12</f>
        <v>7.0000000000000007E-2</v>
      </c>
      <c r="CE7" s="7">
        <f>CE6+CA7</f>
        <v>1120.662708157608</v>
      </c>
      <c r="CF7" s="7">
        <f>CF6+CC7</f>
        <v>7948.7409061250091</v>
      </c>
      <c r="CG7" s="7">
        <f t="shared" ref="CG7:CG70" si="31">BY7-CA7</f>
        <v>680479.33729184244</v>
      </c>
      <c r="CH7" s="7">
        <f t="shared" si="9"/>
        <v>9069.4036142826171</v>
      </c>
    </row>
    <row r="8" spans="1:86" ht="43.8" thickBot="1" x14ac:dyDescent="0.35">
      <c r="A8" s="202" t="s">
        <v>151</v>
      </c>
      <c r="B8" s="224" t="str">
        <f>"Cum Interest @ "&amp;K1&amp;"%"</f>
        <v>Cum Interest @ 0.0825%</v>
      </c>
      <c r="C8" s="219" t="str">
        <f>"Cum Interest @ "&amp;X1&amp;"%"</f>
        <v>Cum Interest @ 0.08%</v>
      </c>
      <c r="D8" s="219" t="str">
        <f>"Cum Interest @ "&amp;AK1&amp;"%"</f>
        <v>Cum Interest @ 0.0775%</v>
      </c>
      <c r="E8" s="228" t="str">
        <f>"Cum Interest @ "&amp;AX1&amp;"%"</f>
        <v>Cum Interest @ 0.075%</v>
      </c>
      <c r="F8" s="219" t="str">
        <f>"Cum Interest @ "&amp;BK1&amp;"%"</f>
        <v>Cum Interest @ 0.0725%</v>
      </c>
      <c r="G8" s="220" t="str">
        <f>"Cum Interest @ "&amp;BX1&amp;"%"</f>
        <v>Cum Interest @ 0.07%</v>
      </c>
      <c r="H8" s="218"/>
      <c r="J8">
        <v>3</v>
      </c>
      <c r="K8" s="160">
        <v>44927</v>
      </c>
      <c r="L8" s="7">
        <f t="shared" ref="L8:L71" si="32">T7</f>
        <v>680727.74555051199</v>
      </c>
      <c r="M8" s="7">
        <f t="shared" si="10"/>
        <v>5120.6331732111075</v>
      </c>
      <c r="N8" s="7">
        <f t="shared" si="0"/>
        <v>440.62992255133759</v>
      </c>
      <c r="O8" s="65">
        <f t="shared" si="11"/>
        <v>7.7675092651614246E-3</v>
      </c>
      <c r="P8" s="7">
        <f t="shared" si="1"/>
        <v>4680.0032506597699</v>
      </c>
      <c r="Q8" s="65">
        <f t="shared" si="2"/>
        <v>8.2500000000000004E-2</v>
      </c>
      <c r="R8" s="7">
        <f t="shared" si="12"/>
        <v>1312.8843720393788</v>
      </c>
      <c r="S8" s="7">
        <f t="shared" ref="S8:S71" si="33">S7+P8</f>
        <v>14049.015147593946</v>
      </c>
      <c r="T8" s="7">
        <f t="shared" si="3"/>
        <v>680287.11562796065</v>
      </c>
      <c r="U8" s="7">
        <f t="shared" si="4"/>
        <v>15361.899519633324</v>
      </c>
      <c r="W8">
        <v>3</v>
      </c>
      <c r="X8" s="160">
        <v>44927</v>
      </c>
      <c r="Y8" s="7">
        <f t="shared" ref="Y8:Y71" si="34">AG7</f>
        <v>680682.27239997254</v>
      </c>
      <c r="Z8" s="7">
        <f t="shared" ref="Z8:Z71" si="35">Z7</f>
        <v>5001.3393355618373</v>
      </c>
      <c r="AA8" s="7">
        <f t="shared" ref="AA8:AA71" si="36">Z8-AC8</f>
        <v>463.45751956202002</v>
      </c>
      <c r="AB8" s="65">
        <f t="shared" si="13"/>
        <v>8.170464341807156E-3</v>
      </c>
      <c r="AC8" s="7">
        <f t="shared" si="14"/>
        <v>4537.8818159998173</v>
      </c>
      <c r="AD8" s="65">
        <f t="shared" si="15"/>
        <v>0.08</v>
      </c>
      <c r="AE8" s="7">
        <f t="shared" ref="AE8:AE71" si="37">AE7+AA8</f>
        <v>1381.1851195894396</v>
      </c>
      <c r="AF8" s="7">
        <f t="shared" ref="AF8:AF71" si="38">AF7+AC8</f>
        <v>13622.832887096072</v>
      </c>
      <c r="AG8" s="7">
        <f t="shared" si="16"/>
        <v>680218.81488041056</v>
      </c>
      <c r="AH8" s="7">
        <f t="shared" si="5"/>
        <v>15004.018006685512</v>
      </c>
      <c r="AJ8">
        <v>3</v>
      </c>
      <c r="AK8" s="160">
        <v>44927</v>
      </c>
      <c r="AL8" s="7">
        <f t="shared" ref="AL8:AL71" si="39">AT7</f>
        <v>680634.76138482301</v>
      </c>
      <c r="AM8" s="7">
        <f t="shared" ref="AM8:AM71" si="40">AM7</f>
        <v>4883.0658657304484</v>
      </c>
      <c r="AN8" s="7">
        <f t="shared" ref="AN8:AN71" si="41">AM8-AP8</f>
        <v>487.29969845346659</v>
      </c>
      <c r="AO8" s="65">
        <f t="shared" si="17"/>
        <v>8.5913866190790045E-3</v>
      </c>
      <c r="AP8" s="7">
        <f t="shared" si="18"/>
        <v>4395.7661672769818</v>
      </c>
      <c r="AQ8" s="65">
        <f t="shared" si="19"/>
        <v>7.7499999999999999E-2</v>
      </c>
      <c r="AR8" s="7">
        <f t="shared" ref="AR8:AR71" si="42">AR7+AN8</f>
        <v>1452.5383136305391</v>
      </c>
      <c r="AS8" s="7">
        <f t="shared" ref="AS8:AS71" si="43">AS7+AP8</f>
        <v>13196.659283560806</v>
      </c>
      <c r="AT8" s="7">
        <f t="shared" si="20"/>
        <v>680147.4616863695</v>
      </c>
      <c r="AU8" s="7">
        <f t="shared" si="6"/>
        <v>14649.197597191345</v>
      </c>
      <c r="AW8">
        <v>3</v>
      </c>
      <c r="AX8" s="160">
        <v>44927</v>
      </c>
      <c r="AY8" s="7">
        <f t="shared" ref="AY8:AY71" si="44">BG7</f>
        <v>680585.14628134423</v>
      </c>
      <c r="AZ8" s="7">
        <f t="shared" ref="AZ8:AZ71" si="45">AZ7</f>
        <v>4765.8460902957322</v>
      </c>
      <c r="BA8" s="7">
        <f t="shared" ref="BA8:BA71" si="46">AZ8-BC8</f>
        <v>512.18892603733093</v>
      </c>
      <c r="BB8" s="65">
        <f t="shared" si="21"/>
        <v>9.0308569706973769E-3</v>
      </c>
      <c r="BC8" s="7">
        <f t="shared" si="22"/>
        <v>4253.6571642584013</v>
      </c>
      <c r="BD8" s="65">
        <f t="shared" si="23"/>
        <v>7.4999999999999997E-2</v>
      </c>
      <c r="BE8" s="7">
        <f t="shared" ref="BE8:BE71" si="47">BE7+BA8</f>
        <v>1527.0426446931442</v>
      </c>
      <c r="BF8" s="7">
        <f t="shared" ref="BF8:BF71" si="48">BF7+BC8</f>
        <v>12770.495626194053</v>
      </c>
      <c r="BG8" s="7">
        <f t="shared" si="24"/>
        <v>680072.95735530695</v>
      </c>
      <c r="BH8" s="7">
        <f t="shared" si="7"/>
        <v>14297.538270887198</v>
      </c>
      <c r="BJ8">
        <v>3</v>
      </c>
      <c r="BK8" s="160">
        <v>44927</v>
      </c>
      <c r="BL8" s="7">
        <f t="shared" ref="BL8:BL71" si="49">BT7</f>
        <v>680533.36051439459</v>
      </c>
      <c r="BM8" s="7">
        <f t="shared" ref="BM8:BM71" si="50">BM7</f>
        <v>4649.713524863002</v>
      </c>
      <c r="BN8" s="7">
        <f t="shared" ref="BN8:BN71" si="51">BM8-BP8</f>
        <v>538.15780508853459</v>
      </c>
      <c r="BO8" s="65">
        <f t="shared" si="25"/>
        <v>9.4894593502089127E-3</v>
      </c>
      <c r="BP8" s="7">
        <f t="shared" si="26"/>
        <v>4111.5557197744674</v>
      </c>
      <c r="BQ8" s="65">
        <f t="shared" si="27"/>
        <v>7.2499999999999995E-2</v>
      </c>
      <c r="BR8" s="7">
        <f t="shared" ref="BR8:BR71" si="52">BR7+BN8</f>
        <v>1604.7972906939194</v>
      </c>
      <c r="BS8" s="7">
        <f t="shared" ref="BS8:BS71" si="53">BS7+BP8</f>
        <v>12344.343283895087</v>
      </c>
      <c r="BT8" s="7">
        <f t="shared" si="28"/>
        <v>679995.20270930603</v>
      </c>
      <c r="BU8" s="7">
        <f t="shared" si="8"/>
        <v>13949.140574589006</v>
      </c>
      <c r="BW8">
        <v>3</v>
      </c>
      <c r="BX8" s="160">
        <v>44927</v>
      </c>
      <c r="BY8" s="7">
        <f t="shared" ref="BY8:BY71" si="54">CG7</f>
        <v>680479.33729184244</v>
      </c>
      <c r="BZ8" s="7">
        <f t="shared" ref="BZ8:BZ71" si="55">BZ7</f>
        <v>4534.7018071413086</v>
      </c>
      <c r="CA8" s="7">
        <f t="shared" ref="CA8:CA71" si="56">BZ8-CC8</f>
        <v>565.23900627222747</v>
      </c>
      <c r="CB8" s="65">
        <f t="shared" si="29"/>
        <v>9.9677796276093373E-3</v>
      </c>
      <c r="CC8" s="7">
        <f t="shared" si="30"/>
        <v>3969.4628008690811</v>
      </c>
      <c r="CD8" s="65">
        <f t="shared" ref="CD8:CD71" si="57">(CC8/BY8)*12</f>
        <v>7.0000000000000007E-2</v>
      </c>
      <c r="CE8" s="7">
        <f t="shared" ref="CE8:CE71" si="58">CE7+CA8</f>
        <v>1685.9017144298355</v>
      </c>
      <c r="CF8" s="7">
        <f t="shared" ref="CF8:CF71" si="59">CF7+CC8</f>
        <v>11918.203706994091</v>
      </c>
      <c r="CG8" s="7">
        <f t="shared" si="31"/>
        <v>679914.09828557016</v>
      </c>
      <c r="CH8" s="7">
        <f t="shared" si="9"/>
        <v>13604.105421423927</v>
      </c>
    </row>
    <row r="9" spans="1:86" x14ac:dyDescent="0.3">
      <c r="A9" s="225">
        <v>1</v>
      </c>
      <c r="B9" s="226">
        <f>VLOOKUP($A$9*12,$J$5:$U$365,10)</f>
        <v>56030.195005434834</v>
      </c>
      <c r="C9" s="226">
        <f>VLOOKUP(A9*12,$W$5:$AH$365,10)</f>
        <v>54322.231132445981</v>
      </c>
      <c r="D9" s="226">
        <f>VLOOKUP(A9*12,$AJ$5:$AU$365,10)</f>
        <v>52614.466496693123</v>
      </c>
      <c r="E9" s="229">
        <f>VLOOKUP(A9*12,$AW$5:$BH$365,10)</f>
        <v>50906.929625817633</v>
      </c>
      <c r="F9" s="226">
        <f>VLOOKUP(A9*12,$BJ$5:$BU$365,10)</f>
        <v>49199.650760763172</v>
      </c>
      <c r="G9" s="227">
        <f>VLOOKUP(A9*12,$BW$5:$CH$365,10)</f>
        <v>47492.661889220821</v>
      </c>
      <c r="H9" s="47"/>
      <c r="J9">
        <v>4</v>
      </c>
      <c r="K9" s="160">
        <v>44958</v>
      </c>
      <c r="L9" s="7">
        <f t="shared" si="32"/>
        <v>680287.11562796065</v>
      </c>
      <c r="M9" s="7">
        <f t="shared" si="10"/>
        <v>5120.6331732111075</v>
      </c>
      <c r="N9" s="7">
        <f t="shared" si="0"/>
        <v>443.65925326887827</v>
      </c>
      <c r="O9" s="65">
        <f t="shared" si="11"/>
        <v>7.8259765868300083E-3</v>
      </c>
      <c r="P9" s="7">
        <f t="shared" si="1"/>
        <v>4676.9739199422293</v>
      </c>
      <c r="Q9" s="65">
        <f t="shared" si="2"/>
        <v>8.2500000000000004E-2</v>
      </c>
      <c r="R9" s="7">
        <f t="shared" si="12"/>
        <v>1756.5436253082571</v>
      </c>
      <c r="S9" s="7">
        <f t="shared" si="33"/>
        <v>18725.989067536175</v>
      </c>
      <c r="T9" s="7">
        <f t="shared" si="3"/>
        <v>679843.4563746918</v>
      </c>
      <c r="U9" s="7">
        <f t="shared" si="4"/>
        <v>20482.532692844434</v>
      </c>
      <c r="W9">
        <v>4</v>
      </c>
      <c r="X9" s="160">
        <v>44958</v>
      </c>
      <c r="Y9" s="7">
        <f t="shared" si="34"/>
        <v>680218.81488041056</v>
      </c>
      <c r="Z9" s="7">
        <f t="shared" si="35"/>
        <v>5001.3393355618373</v>
      </c>
      <c r="AA9" s="7">
        <f t="shared" si="36"/>
        <v>466.54723635909977</v>
      </c>
      <c r="AB9" s="65">
        <f t="shared" si="13"/>
        <v>8.2305380472215868E-3</v>
      </c>
      <c r="AC9" s="7">
        <f t="shared" si="14"/>
        <v>4534.7920992027375</v>
      </c>
      <c r="AD9" s="65">
        <f t="shared" si="15"/>
        <v>0.08</v>
      </c>
      <c r="AE9" s="7">
        <f t="shared" si="37"/>
        <v>1847.7323559485394</v>
      </c>
      <c r="AF9" s="7">
        <f t="shared" si="38"/>
        <v>18157.624986298812</v>
      </c>
      <c r="AG9" s="7">
        <f t="shared" si="16"/>
        <v>679752.26764405146</v>
      </c>
      <c r="AH9" s="7">
        <f t="shared" si="5"/>
        <v>20005.357342247349</v>
      </c>
      <c r="AJ9">
        <v>4</v>
      </c>
      <c r="AK9" s="160">
        <v>44958</v>
      </c>
      <c r="AL9" s="7">
        <f t="shared" si="39"/>
        <v>680147.4616863695</v>
      </c>
      <c r="AM9" s="7">
        <f t="shared" si="40"/>
        <v>4883.0658657304484</v>
      </c>
      <c r="AN9" s="7">
        <f t="shared" si="41"/>
        <v>490.44684233931184</v>
      </c>
      <c r="AO9" s="65">
        <f t="shared" si="17"/>
        <v>8.6530678119116598E-3</v>
      </c>
      <c r="AP9" s="7">
        <f t="shared" si="18"/>
        <v>4392.6190233911366</v>
      </c>
      <c r="AQ9" s="65">
        <f t="shared" si="19"/>
        <v>7.7499999999999999E-2</v>
      </c>
      <c r="AR9" s="7">
        <f t="shared" si="42"/>
        <v>1942.9851559698509</v>
      </c>
      <c r="AS9" s="7">
        <f t="shared" si="43"/>
        <v>17589.278306951943</v>
      </c>
      <c r="AT9" s="7">
        <f t="shared" si="20"/>
        <v>679657.01484403014</v>
      </c>
      <c r="AU9" s="7">
        <f t="shared" si="6"/>
        <v>19532.263462921794</v>
      </c>
      <c r="AW9">
        <v>4</v>
      </c>
      <c r="AX9" s="160">
        <v>44958</v>
      </c>
      <c r="AY9" s="7">
        <f t="shared" si="44"/>
        <v>680072.95735530695</v>
      </c>
      <c r="AZ9" s="7">
        <f t="shared" si="45"/>
        <v>4765.8460902957322</v>
      </c>
      <c r="BA9" s="7">
        <f t="shared" si="46"/>
        <v>515.39010682506432</v>
      </c>
      <c r="BB9" s="65">
        <f t="shared" si="21"/>
        <v>9.094143819439595E-3</v>
      </c>
      <c r="BC9" s="7">
        <f t="shared" si="22"/>
        <v>4250.4559834706679</v>
      </c>
      <c r="BD9" s="65">
        <f t="shared" si="23"/>
        <v>7.4999999999999997E-2</v>
      </c>
      <c r="BE9" s="7">
        <f t="shared" si="47"/>
        <v>2042.4327515182085</v>
      </c>
      <c r="BF9" s="7">
        <f t="shared" si="48"/>
        <v>17020.95160966472</v>
      </c>
      <c r="BG9" s="7">
        <f t="shared" si="24"/>
        <v>679557.56724848191</v>
      </c>
      <c r="BH9" s="7">
        <f t="shared" si="7"/>
        <v>19063.384361182929</v>
      </c>
      <c r="BJ9">
        <v>4</v>
      </c>
      <c r="BK9" s="160">
        <v>44958</v>
      </c>
      <c r="BL9" s="7">
        <f t="shared" si="49"/>
        <v>679995.20270930603</v>
      </c>
      <c r="BM9" s="7">
        <f t="shared" si="50"/>
        <v>4649.713524863002</v>
      </c>
      <c r="BN9" s="7">
        <f t="shared" si="51"/>
        <v>541.40917516094487</v>
      </c>
      <c r="BO9" s="65">
        <f t="shared" si="25"/>
        <v>9.5543469660457729E-3</v>
      </c>
      <c r="BP9" s="7">
        <f t="shared" si="26"/>
        <v>4108.3043497020572</v>
      </c>
      <c r="BQ9" s="65">
        <f t="shared" si="27"/>
        <v>7.2499999999999995E-2</v>
      </c>
      <c r="BR9" s="7">
        <f t="shared" si="52"/>
        <v>2146.2064658548643</v>
      </c>
      <c r="BS9" s="7">
        <f t="shared" si="53"/>
        <v>16452.647633597146</v>
      </c>
      <c r="BT9" s="7">
        <f t="shared" si="28"/>
        <v>679453.79353414511</v>
      </c>
      <c r="BU9" s="7">
        <f t="shared" si="8"/>
        <v>18598.854099452008</v>
      </c>
      <c r="BW9">
        <v>4</v>
      </c>
      <c r="BX9" s="160">
        <v>44958</v>
      </c>
      <c r="BY9" s="7">
        <f t="shared" si="54"/>
        <v>679914.09828557016</v>
      </c>
      <c r="BZ9" s="7">
        <f t="shared" si="55"/>
        <v>4534.7018071413086</v>
      </c>
      <c r="CA9" s="7">
        <f t="shared" si="56"/>
        <v>568.53623380881572</v>
      </c>
      <c r="CB9" s="65">
        <f t="shared" si="29"/>
        <v>1.0034259949762512E-2</v>
      </c>
      <c r="CC9" s="7">
        <f t="shared" si="30"/>
        <v>3966.1655733324928</v>
      </c>
      <c r="CD9" s="65">
        <f t="shared" si="57"/>
        <v>7.0000000000000007E-2</v>
      </c>
      <c r="CE9" s="7">
        <f t="shared" si="58"/>
        <v>2254.4379482386512</v>
      </c>
      <c r="CF9" s="7">
        <f t="shared" si="59"/>
        <v>15884.369280326584</v>
      </c>
      <c r="CG9" s="7">
        <f t="shared" si="31"/>
        <v>679345.56205176131</v>
      </c>
      <c r="CH9" s="7">
        <f t="shared" si="9"/>
        <v>18138.807228565234</v>
      </c>
    </row>
    <row r="10" spans="1:86" x14ac:dyDescent="0.3">
      <c r="A10" s="222">
        <f>A9+1</f>
        <v>2</v>
      </c>
      <c r="B10" s="47">
        <f t="shared" ref="B10:B38" si="60">VLOOKUP(A10*12,$J$5:$U$365,10)</f>
        <v>111596.16115577061</v>
      </c>
      <c r="C10" s="47">
        <f t="shared" ref="C10:C38" si="61">VLOOKUP(A10*12,$W$5:$AH$365,10)</f>
        <v>108171.87627882496</v>
      </c>
      <c r="D10" s="47">
        <f t="shared" ref="D10:D38" si="62">VLOOKUP(A10*12,$AJ$5:$AU$365,10)</f>
        <v>104748.47462796625</v>
      </c>
      <c r="E10" s="230">
        <f t="shared" ref="E10:E38" si="63">VLOOKUP(A10*12,$AW$5:$BH$365,10)</f>
        <v>101326.07628541843</v>
      </c>
      <c r="F10" s="47">
        <f t="shared" ref="F10:F38" si="64">VLOOKUP(A10*12,$BJ$5:$BU$365,10)</f>
        <v>97904.808264429274</v>
      </c>
      <c r="G10" s="80">
        <f t="shared" ref="G10:G38" si="65">VLOOKUP(A10*12,$BW$5:$CH$365,10)</f>
        <v>94484.80462292528</v>
      </c>
      <c r="H10" s="47"/>
      <c r="J10">
        <v>5</v>
      </c>
      <c r="K10" s="160">
        <v>44986</v>
      </c>
      <c r="L10" s="7">
        <f t="shared" si="32"/>
        <v>679843.4563746918</v>
      </c>
      <c r="M10" s="7">
        <f t="shared" si="10"/>
        <v>5120.6331732111075</v>
      </c>
      <c r="N10" s="7">
        <f t="shared" si="0"/>
        <v>446.70941063510145</v>
      </c>
      <c r="O10" s="65">
        <f t="shared" si="11"/>
        <v>7.884922444067478E-3</v>
      </c>
      <c r="P10" s="7">
        <f t="shared" si="1"/>
        <v>4673.9237625760061</v>
      </c>
      <c r="Q10" s="65">
        <f t="shared" si="2"/>
        <v>8.2500000000000004E-2</v>
      </c>
      <c r="R10" s="7">
        <f t="shared" si="12"/>
        <v>2203.2530359433586</v>
      </c>
      <c r="S10" s="7">
        <f t="shared" si="33"/>
        <v>23399.912830112182</v>
      </c>
      <c r="T10" s="7">
        <f t="shared" si="3"/>
        <v>679396.74696405674</v>
      </c>
      <c r="U10" s="7">
        <f t="shared" si="4"/>
        <v>25603.16586605554</v>
      </c>
      <c r="W10">
        <v>5</v>
      </c>
      <c r="X10" s="160">
        <v>44986</v>
      </c>
      <c r="Y10" s="7">
        <f t="shared" si="34"/>
        <v>679752.26764405146</v>
      </c>
      <c r="Z10" s="7">
        <f t="shared" si="35"/>
        <v>5001.3393355618373</v>
      </c>
      <c r="AA10" s="7">
        <f t="shared" si="36"/>
        <v>469.6575512681602</v>
      </c>
      <c r="AB10" s="65">
        <f t="shared" si="13"/>
        <v>8.2910949819282181E-3</v>
      </c>
      <c r="AC10" s="7">
        <f t="shared" si="14"/>
        <v>4531.6817842936771</v>
      </c>
      <c r="AD10" s="65">
        <f t="shared" si="15"/>
        <v>8.0000000000000016E-2</v>
      </c>
      <c r="AE10" s="7">
        <f t="shared" si="37"/>
        <v>2317.3899072166996</v>
      </c>
      <c r="AF10" s="7">
        <f t="shared" si="38"/>
        <v>22689.306770592488</v>
      </c>
      <c r="AG10" s="7">
        <f t="shared" si="16"/>
        <v>679282.61009278335</v>
      </c>
      <c r="AH10" s="7">
        <f t="shared" si="5"/>
        <v>25006.696677809188</v>
      </c>
      <c r="AJ10">
        <v>5</v>
      </c>
      <c r="AK10" s="160">
        <v>44986</v>
      </c>
      <c r="AL10" s="7">
        <f t="shared" si="39"/>
        <v>679657.01484403014</v>
      </c>
      <c r="AM10" s="7">
        <f t="shared" si="40"/>
        <v>4883.0658657304484</v>
      </c>
      <c r="AN10" s="7">
        <f t="shared" si="41"/>
        <v>493.61431152942077</v>
      </c>
      <c r="AO10" s="65">
        <f t="shared" si="17"/>
        <v>8.7152366693550032E-3</v>
      </c>
      <c r="AP10" s="7">
        <f t="shared" si="18"/>
        <v>4389.4515542010276</v>
      </c>
      <c r="AQ10" s="65">
        <f t="shared" si="19"/>
        <v>7.7499999999999986E-2</v>
      </c>
      <c r="AR10" s="7">
        <f t="shared" si="42"/>
        <v>2436.5994674992717</v>
      </c>
      <c r="AS10" s="7">
        <f t="shared" si="43"/>
        <v>21978.72986115297</v>
      </c>
      <c r="AT10" s="7">
        <f t="shared" si="20"/>
        <v>679163.4005325007</v>
      </c>
      <c r="AU10" s="7">
        <f t="shared" si="6"/>
        <v>24415.329328652242</v>
      </c>
      <c r="AW10">
        <v>5</v>
      </c>
      <c r="AX10" s="160">
        <v>44986</v>
      </c>
      <c r="AY10" s="7">
        <f t="shared" si="44"/>
        <v>679557.56724848191</v>
      </c>
      <c r="AZ10" s="7">
        <f t="shared" si="45"/>
        <v>4765.8460902957322</v>
      </c>
      <c r="BA10" s="7">
        <f t="shared" si="46"/>
        <v>518.61129499272101</v>
      </c>
      <c r="BB10" s="65">
        <f t="shared" si="21"/>
        <v>9.1579225070082607E-3</v>
      </c>
      <c r="BC10" s="7">
        <f t="shared" si="22"/>
        <v>4247.2347953030112</v>
      </c>
      <c r="BD10" s="65">
        <f t="shared" si="23"/>
        <v>7.4999999999999983E-2</v>
      </c>
      <c r="BE10" s="7">
        <f t="shared" si="47"/>
        <v>2561.0440465109295</v>
      </c>
      <c r="BF10" s="7">
        <f t="shared" si="48"/>
        <v>21268.186404967732</v>
      </c>
      <c r="BG10" s="7">
        <f t="shared" si="24"/>
        <v>679038.95595348917</v>
      </c>
      <c r="BH10" s="7">
        <f t="shared" si="7"/>
        <v>23829.230451478659</v>
      </c>
      <c r="BJ10">
        <v>5</v>
      </c>
      <c r="BK10" s="160">
        <v>44986</v>
      </c>
      <c r="BL10" s="7">
        <f t="shared" si="49"/>
        <v>679453.79353414511</v>
      </c>
      <c r="BM10" s="7">
        <f t="shared" si="50"/>
        <v>4649.713524863002</v>
      </c>
      <c r="BN10" s="7">
        <f t="shared" si="51"/>
        <v>544.68018892754208</v>
      </c>
      <c r="BO10" s="65">
        <f t="shared" si="25"/>
        <v>9.6197303324085989E-3</v>
      </c>
      <c r="BP10" s="7">
        <f t="shared" si="26"/>
        <v>4105.0333359354599</v>
      </c>
      <c r="BQ10" s="65">
        <f t="shared" si="27"/>
        <v>7.2499999999999995E-2</v>
      </c>
      <c r="BR10" s="7">
        <f t="shared" si="52"/>
        <v>2690.8866547824064</v>
      </c>
      <c r="BS10" s="7">
        <f t="shared" si="53"/>
        <v>20557.680969532605</v>
      </c>
      <c r="BT10" s="7">
        <f t="shared" si="28"/>
        <v>678909.11334521754</v>
      </c>
      <c r="BU10" s="7">
        <f t="shared" si="8"/>
        <v>23248.567624315012</v>
      </c>
      <c r="BW10">
        <v>5</v>
      </c>
      <c r="BX10" s="160">
        <v>44986</v>
      </c>
      <c r="BY10" s="7">
        <f t="shared" si="54"/>
        <v>679345.56205176131</v>
      </c>
      <c r="BZ10" s="7">
        <f t="shared" si="55"/>
        <v>4534.7018071413086</v>
      </c>
      <c r="CA10" s="7">
        <f t="shared" si="56"/>
        <v>571.85269517270081</v>
      </c>
      <c r="CB10" s="65">
        <f t="shared" si="29"/>
        <v>1.0101239671526045E-2</v>
      </c>
      <c r="CC10" s="7">
        <f t="shared" si="30"/>
        <v>3962.8491119686078</v>
      </c>
      <c r="CD10" s="65">
        <f t="shared" si="57"/>
        <v>7.0000000000000007E-2</v>
      </c>
      <c r="CE10" s="7">
        <f t="shared" si="58"/>
        <v>2826.290643411352</v>
      </c>
      <c r="CF10" s="7">
        <f t="shared" si="59"/>
        <v>19847.218392295192</v>
      </c>
      <c r="CG10" s="7">
        <f t="shared" si="31"/>
        <v>678773.70935658866</v>
      </c>
      <c r="CH10" s="7">
        <f t="shared" si="9"/>
        <v>22673.509035706542</v>
      </c>
    </row>
    <row r="11" spans="1:86" x14ac:dyDescent="0.3">
      <c r="A11" s="222">
        <f t="shared" ref="A11:A38" si="66">A10+1</f>
        <v>3</v>
      </c>
      <c r="B11" s="47">
        <f t="shared" si="60"/>
        <v>166658.11768760486</v>
      </c>
      <c r="C11" s="47">
        <f t="shared" si="61"/>
        <v>161509.7110353692</v>
      </c>
      <c r="D11" s="47">
        <f t="shared" si="62"/>
        <v>156363.43734218748</v>
      </c>
      <c r="E11" s="230">
        <f t="shared" si="63"/>
        <v>151219.57211945727</v>
      </c>
      <c r="F11" s="47">
        <f t="shared" si="64"/>
        <v>146078.40613835998</v>
      </c>
      <c r="G11" s="80">
        <f t="shared" si="65"/>
        <v>140940.24563089106</v>
      </c>
      <c r="H11" s="47"/>
      <c r="J11">
        <v>6</v>
      </c>
      <c r="K11" s="160">
        <v>45017</v>
      </c>
      <c r="L11" s="7">
        <f t="shared" si="32"/>
        <v>679396.74696405674</v>
      </c>
      <c r="M11" s="7">
        <f t="shared" si="10"/>
        <v>5120.6331732111075</v>
      </c>
      <c r="N11" s="7">
        <f t="shared" si="0"/>
        <v>449.78053783321775</v>
      </c>
      <c r="O11" s="65">
        <f t="shared" si="11"/>
        <v>7.944351335382769E-3</v>
      </c>
      <c r="P11" s="7">
        <f t="shared" si="1"/>
        <v>4670.8526353778898</v>
      </c>
      <c r="Q11" s="65">
        <f t="shared" si="2"/>
        <v>8.249999999999999E-2</v>
      </c>
      <c r="R11" s="7">
        <f t="shared" si="12"/>
        <v>2653.0335737765763</v>
      </c>
      <c r="S11" s="7">
        <f t="shared" si="33"/>
        <v>28070.765465490073</v>
      </c>
      <c r="T11" s="7">
        <f t="shared" si="3"/>
        <v>678946.96642622352</v>
      </c>
      <c r="U11" s="7">
        <f t="shared" si="4"/>
        <v>30723.799039266647</v>
      </c>
      <c r="W11">
        <v>6</v>
      </c>
      <c r="X11" s="160">
        <v>45017</v>
      </c>
      <c r="Y11" s="7">
        <f t="shared" si="34"/>
        <v>679282.61009278335</v>
      </c>
      <c r="Z11" s="7">
        <f t="shared" si="35"/>
        <v>5001.3393355618373</v>
      </c>
      <c r="AA11" s="7">
        <f t="shared" si="36"/>
        <v>472.78860160994827</v>
      </c>
      <c r="AB11" s="65">
        <f t="shared" si="13"/>
        <v>8.3521396470674254E-3</v>
      </c>
      <c r="AC11" s="7">
        <f t="shared" si="14"/>
        <v>4528.550733951889</v>
      </c>
      <c r="AD11" s="65">
        <f t="shared" si="15"/>
        <v>0.08</v>
      </c>
      <c r="AE11" s="7">
        <f t="shared" si="37"/>
        <v>2790.1785088266479</v>
      </c>
      <c r="AF11" s="7">
        <f t="shared" si="38"/>
        <v>27217.857504544376</v>
      </c>
      <c r="AG11" s="7">
        <f t="shared" si="16"/>
        <v>678809.82149117335</v>
      </c>
      <c r="AH11" s="7">
        <f t="shared" si="5"/>
        <v>30008.036013371024</v>
      </c>
      <c r="AJ11">
        <v>6</v>
      </c>
      <c r="AK11" s="160">
        <v>45017</v>
      </c>
      <c r="AL11" s="7">
        <f t="shared" si="39"/>
        <v>679163.4005325007</v>
      </c>
      <c r="AM11" s="7">
        <f t="shared" si="40"/>
        <v>4883.0658657304484</v>
      </c>
      <c r="AN11" s="7">
        <f t="shared" si="41"/>
        <v>496.80223729138106</v>
      </c>
      <c r="AO11" s="65">
        <f t="shared" si="17"/>
        <v>8.7778976941665816E-3</v>
      </c>
      <c r="AP11" s="7">
        <f t="shared" si="18"/>
        <v>4386.2636284390674</v>
      </c>
      <c r="AQ11" s="65">
        <f t="shared" si="19"/>
        <v>7.7500000000000013E-2</v>
      </c>
      <c r="AR11" s="7">
        <f t="shared" si="42"/>
        <v>2933.4017047906527</v>
      </c>
      <c r="AS11" s="7">
        <f t="shared" si="43"/>
        <v>26364.993489592038</v>
      </c>
      <c r="AT11" s="7">
        <f t="shared" si="20"/>
        <v>678666.59829520935</v>
      </c>
      <c r="AU11" s="7">
        <f t="shared" si="6"/>
        <v>29298.395194382691</v>
      </c>
      <c r="AW11">
        <v>6</v>
      </c>
      <c r="AX11" s="160">
        <v>45017</v>
      </c>
      <c r="AY11" s="7">
        <f t="shared" si="44"/>
        <v>679038.95595348917</v>
      </c>
      <c r="AZ11" s="7">
        <f t="shared" si="45"/>
        <v>4765.8460902957322</v>
      </c>
      <c r="BA11" s="7">
        <f t="shared" si="46"/>
        <v>521.8526155864256</v>
      </c>
      <c r="BB11" s="65">
        <f t="shared" si="21"/>
        <v>9.2221975368759843E-3</v>
      </c>
      <c r="BC11" s="7">
        <f t="shared" si="22"/>
        <v>4243.9934747093066</v>
      </c>
      <c r="BD11" s="65">
        <f t="shared" si="23"/>
        <v>7.4999999999999983E-2</v>
      </c>
      <c r="BE11" s="7">
        <f t="shared" si="47"/>
        <v>3082.8966620973551</v>
      </c>
      <c r="BF11" s="7">
        <f t="shared" si="48"/>
        <v>25512.179879677038</v>
      </c>
      <c r="BG11" s="7">
        <f t="shared" si="24"/>
        <v>678517.10333790269</v>
      </c>
      <c r="BH11" s="7">
        <f t="shared" si="7"/>
        <v>28595.076541774393</v>
      </c>
      <c r="BJ11">
        <v>6</v>
      </c>
      <c r="BK11" s="160">
        <v>45017</v>
      </c>
      <c r="BL11" s="7">
        <f t="shared" si="49"/>
        <v>678909.11334521754</v>
      </c>
      <c r="BM11" s="7">
        <f t="shared" si="50"/>
        <v>4649.713524863002</v>
      </c>
      <c r="BN11" s="7">
        <f t="shared" si="51"/>
        <v>547.97096506897924</v>
      </c>
      <c r="BO11" s="65">
        <f t="shared" si="25"/>
        <v>9.6856139526942941E-3</v>
      </c>
      <c r="BP11" s="7">
        <f t="shared" si="26"/>
        <v>4101.7425597940228</v>
      </c>
      <c r="BQ11" s="65">
        <f t="shared" si="27"/>
        <v>7.2499999999999995E-2</v>
      </c>
      <c r="BR11" s="7">
        <f t="shared" si="52"/>
        <v>3238.8576198513856</v>
      </c>
      <c r="BS11" s="7">
        <f t="shared" si="53"/>
        <v>24659.423529326628</v>
      </c>
      <c r="BT11" s="7">
        <f t="shared" si="28"/>
        <v>678361.14238014852</v>
      </c>
      <c r="BU11" s="7">
        <f t="shared" si="8"/>
        <v>27898.281149178016</v>
      </c>
      <c r="BW11">
        <v>6</v>
      </c>
      <c r="BX11" s="160">
        <v>45017</v>
      </c>
      <c r="BY11" s="7">
        <f t="shared" si="54"/>
        <v>678773.70935658866</v>
      </c>
      <c r="BZ11" s="7">
        <f t="shared" si="55"/>
        <v>4534.7018071413086</v>
      </c>
      <c r="CA11" s="7">
        <f t="shared" si="56"/>
        <v>575.18850256120777</v>
      </c>
      <c r="CB11" s="65">
        <f t="shared" si="29"/>
        <v>1.0168723295540078E-2</v>
      </c>
      <c r="CC11" s="7">
        <f t="shared" si="30"/>
        <v>3959.5133045801008</v>
      </c>
      <c r="CD11" s="65">
        <f t="shared" si="57"/>
        <v>7.0000000000000007E-2</v>
      </c>
      <c r="CE11" s="7">
        <f t="shared" si="58"/>
        <v>3401.4791459725598</v>
      </c>
      <c r="CF11" s="7">
        <f t="shared" si="59"/>
        <v>23806.731696875293</v>
      </c>
      <c r="CG11" s="7">
        <f t="shared" si="31"/>
        <v>678198.52085402748</v>
      </c>
      <c r="CH11" s="7">
        <f t="shared" si="9"/>
        <v>27208.210842847853</v>
      </c>
    </row>
    <row r="12" spans="1:86" x14ac:dyDescent="0.3">
      <c r="A12" s="222">
        <f t="shared" si="66"/>
        <v>4</v>
      </c>
      <c r="B12" s="47">
        <f t="shared" si="60"/>
        <v>221172.87493884328</v>
      </c>
      <c r="C12" s="47">
        <f t="shared" si="61"/>
        <v>214293.25539214353</v>
      </c>
      <c r="D12" s="47">
        <f t="shared" si="62"/>
        <v>207417.66854593321</v>
      </c>
      <c r="E12" s="230">
        <f t="shared" si="63"/>
        <v>200546.60948825497</v>
      </c>
      <c r="F12" s="47">
        <f t="shared" si="64"/>
        <v>193680.59957773238</v>
      </c>
      <c r="G12" s="80">
        <f t="shared" si="65"/>
        <v>186820.18670196884</v>
      </c>
      <c r="H12" s="47"/>
      <c r="J12">
        <v>7</v>
      </c>
      <c r="K12" s="160">
        <v>45047</v>
      </c>
      <c r="L12" s="7">
        <f t="shared" si="32"/>
        <v>678946.96642622352</v>
      </c>
      <c r="M12" s="7">
        <f t="shared" si="10"/>
        <v>5120.6331732111075</v>
      </c>
      <c r="N12" s="7">
        <f t="shared" si="0"/>
        <v>452.87277903082122</v>
      </c>
      <c r="O12" s="65">
        <f t="shared" si="11"/>
        <v>8.0042678104525877E-3</v>
      </c>
      <c r="P12" s="7">
        <f t="shared" si="1"/>
        <v>4667.7603941802863</v>
      </c>
      <c r="Q12" s="65">
        <f t="shared" si="2"/>
        <v>8.249999999999999E-2</v>
      </c>
      <c r="R12" s="7">
        <f t="shared" si="12"/>
        <v>3105.9063528073975</v>
      </c>
      <c r="S12" s="7">
        <f t="shared" si="33"/>
        <v>32738.525859670357</v>
      </c>
      <c r="T12" s="7">
        <f t="shared" si="3"/>
        <v>678494.0936471927</v>
      </c>
      <c r="U12" s="7">
        <f t="shared" si="4"/>
        <v>35844.432212477754</v>
      </c>
      <c r="W12">
        <v>7</v>
      </c>
      <c r="X12" s="160">
        <v>45047</v>
      </c>
      <c r="Y12" s="7">
        <f t="shared" si="34"/>
        <v>678809.82149117335</v>
      </c>
      <c r="Z12" s="7">
        <f t="shared" si="35"/>
        <v>5001.3393355618373</v>
      </c>
      <c r="AA12" s="7">
        <f t="shared" si="36"/>
        <v>475.940525620681</v>
      </c>
      <c r="AB12" s="65">
        <f t="shared" si="13"/>
        <v>8.4136765948700058E-3</v>
      </c>
      <c r="AC12" s="7">
        <f t="shared" si="14"/>
        <v>4525.3988099411563</v>
      </c>
      <c r="AD12" s="65">
        <f t="shared" si="15"/>
        <v>8.0000000000000016E-2</v>
      </c>
      <c r="AE12" s="7">
        <f t="shared" si="37"/>
        <v>3266.1190344473289</v>
      </c>
      <c r="AF12" s="7">
        <f t="shared" si="38"/>
        <v>31743.25631448553</v>
      </c>
      <c r="AG12" s="7">
        <f t="shared" si="16"/>
        <v>678333.88096555264</v>
      </c>
      <c r="AH12" s="7">
        <f t="shared" si="5"/>
        <v>35009.375348932859</v>
      </c>
      <c r="AJ12">
        <v>7</v>
      </c>
      <c r="AK12" s="160">
        <v>45047</v>
      </c>
      <c r="AL12" s="7">
        <f t="shared" si="39"/>
        <v>678666.59829520935</v>
      </c>
      <c r="AM12" s="7">
        <f t="shared" si="40"/>
        <v>4883.0658657304484</v>
      </c>
      <c r="AN12" s="7">
        <f t="shared" si="41"/>
        <v>500.01075174055495</v>
      </c>
      <c r="AO12" s="65">
        <f t="shared" si="17"/>
        <v>8.8410554401215681E-3</v>
      </c>
      <c r="AP12" s="7">
        <f t="shared" si="18"/>
        <v>4383.0551139898935</v>
      </c>
      <c r="AQ12" s="65">
        <f t="shared" si="19"/>
        <v>7.7499999999999999E-2</v>
      </c>
      <c r="AR12" s="7">
        <f t="shared" si="42"/>
        <v>3433.4124565312077</v>
      </c>
      <c r="AS12" s="7">
        <f t="shared" si="43"/>
        <v>30748.04860358193</v>
      </c>
      <c r="AT12" s="7">
        <f t="shared" si="20"/>
        <v>678166.58754346881</v>
      </c>
      <c r="AU12" s="7">
        <f t="shared" si="6"/>
        <v>34181.461060113135</v>
      </c>
      <c r="AW12">
        <v>7</v>
      </c>
      <c r="AX12" s="160">
        <v>45047</v>
      </c>
      <c r="AY12" s="7">
        <f t="shared" si="44"/>
        <v>678517.10333790269</v>
      </c>
      <c r="AZ12" s="7">
        <f t="shared" si="45"/>
        <v>4765.8460902957322</v>
      </c>
      <c r="BA12" s="7">
        <f t="shared" si="46"/>
        <v>525.11419443384057</v>
      </c>
      <c r="BB12" s="65">
        <f t="shared" si="21"/>
        <v>9.2869734634647722E-3</v>
      </c>
      <c r="BC12" s="7">
        <f t="shared" si="22"/>
        <v>4240.7318958618916</v>
      </c>
      <c r="BD12" s="65">
        <f t="shared" si="23"/>
        <v>7.4999999999999997E-2</v>
      </c>
      <c r="BE12" s="7">
        <f t="shared" si="47"/>
        <v>3608.0108565311957</v>
      </c>
      <c r="BF12" s="7">
        <f t="shared" si="48"/>
        <v>29752.911775538931</v>
      </c>
      <c r="BG12" s="7">
        <f t="shared" si="24"/>
        <v>677991.98914346891</v>
      </c>
      <c r="BH12" s="7">
        <f t="shared" si="7"/>
        <v>33360.922632070127</v>
      </c>
      <c r="BJ12">
        <v>7</v>
      </c>
      <c r="BK12" s="160">
        <v>45047</v>
      </c>
      <c r="BL12" s="7">
        <f t="shared" si="49"/>
        <v>678361.14238014852</v>
      </c>
      <c r="BM12" s="7">
        <f t="shared" si="50"/>
        <v>4649.713524863002</v>
      </c>
      <c r="BN12" s="7">
        <f t="shared" si="51"/>
        <v>551.28162298293773</v>
      </c>
      <c r="BO12" s="65">
        <f t="shared" si="25"/>
        <v>9.7520023811859848E-3</v>
      </c>
      <c r="BP12" s="7">
        <f t="shared" si="26"/>
        <v>4098.4319018800643</v>
      </c>
      <c r="BQ12" s="65">
        <f t="shared" si="27"/>
        <v>7.2500000000000009E-2</v>
      </c>
      <c r="BR12" s="7">
        <f t="shared" si="52"/>
        <v>3790.1392428343233</v>
      </c>
      <c r="BS12" s="7">
        <f t="shared" si="53"/>
        <v>28757.855431206692</v>
      </c>
      <c r="BT12" s="7">
        <f t="shared" si="28"/>
        <v>677809.86075716559</v>
      </c>
      <c r="BU12" s="7">
        <f t="shared" si="8"/>
        <v>32547.994674041016</v>
      </c>
      <c r="BW12">
        <v>7</v>
      </c>
      <c r="BX12" s="160">
        <v>45047</v>
      </c>
      <c r="BY12" s="7">
        <f t="shared" si="54"/>
        <v>678198.52085402748</v>
      </c>
      <c r="BZ12" s="7">
        <f t="shared" si="55"/>
        <v>4534.7018071413086</v>
      </c>
      <c r="CA12" s="7">
        <f t="shared" si="56"/>
        <v>578.54376882614815</v>
      </c>
      <c r="CB12" s="65">
        <f t="shared" si="29"/>
        <v>1.0236715375272924E-2</v>
      </c>
      <c r="CC12" s="7">
        <f t="shared" si="30"/>
        <v>3956.1580383151604</v>
      </c>
      <c r="CD12" s="65">
        <f t="shared" si="57"/>
        <v>7.0000000000000007E-2</v>
      </c>
      <c r="CE12" s="7">
        <f t="shared" si="58"/>
        <v>3980.0229147987079</v>
      </c>
      <c r="CF12" s="7">
        <f t="shared" si="59"/>
        <v>27762.889735190452</v>
      </c>
      <c r="CG12" s="7">
        <f t="shared" si="31"/>
        <v>677619.9770852013</v>
      </c>
      <c r="CH12" s="7">
        <f t="shared" si="9"/>
        <v>31742.912649989161</v>
      </c>
    </row>
    <row r="13" spans="1:86" x14ac:dyDescent="0.3">
      <c r="A13" s="222">
        <f t="shared" si="66"/>
        <v>5</v>
      </c>
      <c r="B13" s="47">
        <f t="shared" si="60"/>
        <v>275093.54223288037</v>
      </c>
      <c r="C13" s="47">
        <f t="shared" si="61"/>
        <v>266476.50351933885</v>
      </c>
      <c r="D13" s="47">
        <f t="shared" si="62"/>
        <v>257866.13421065139</v>
      </c>
      <c r="E13" s="230">
        <f t="shared" si="63"/>
        <v>249263.21274901083</v>
      </c>
      <c r="F13" s="47">
        <f t="shared" si="64"/>
        <v>240668.55707899309</v>
      </c>
      <c r="G13" s="80">
        <f t="shared" si="65"/>
        <v>232083.02489918814</v>
      </c>
      <c r="H13" s="47"/>
      <c r="J13">
        <v>8</v>
      </c>
      <c r="K13" s="160">
        <v>45078</v>
      </c>
      <c r="L13" s="7">
        <f t="shared" si="32"/>
        <v>678494.0936471927</v>
      </c>
      <c r="M13" s="7">
        <f t="shared" si="10"/>
        <v>5120.6331732111075</v>
      </c>
      <c r="N13" s="7">
        <f t="shared" si="0"/>
        <v>455.98627938665777</v>
      </c>
      <c r="O13" s="65">
        <f t="shared" si="11"/>
        <v>8.0646764708392146E-3</v>
      </c>
      <c r="P13" s="7">
        <f t="shared" si="1"/>
        <v>4664.6468938244498</v>
      </c>
      <c r="Q13" s="65">
        <f t="shared" si="2"/>
        <v>8.2500000000000004E-2</v>
      </c>
      <c r="R13" s="7">
        <f t="shared" si="12"/>
        <v>3561.8926321940553</v>
      </c>
      <c r="S13" s="7">
        <f t="shared" si="33"/>
        <v>37403.172753494808</v>
      </c>
      <c r="T13" s="7">
        <f t="shared" si="3"/>
        <v>678038.10736780602</v>
      </c>
      <c r="U13" s="7">
        <f t="shared" si="4"/>
        <v>40965.06538568886</v>
      </c>
      <c r="W13">
        <v>8</v>
      </c>
      <c r="X13" s="160">
        <v>45078</v>
      </c>
      <c r="Y13" s="7">
        <f t="shared" si="34"/>
        <v>678333.88096555264</v>
      </c>
      <c r="Z13" s="7">
        <f t="shared" si="35"/>
        <v>5001.3393355618373</v>
      </c>
      <c r="AA13" s="7">
        <f t="shared" si="36"/>
        <v>479.11346245815275</v>
      </c>
      <c r="AB13" s="65">
        <f t="shared" si="13"/>
        <v>8.4757104293745264E-3</v>
      </c>
      <c r="AC13" s="7">
        <f t="shared" si="14"/>
        <v>4522.2258731036845</v>
      </c>
      <c r="AD13" s="65">
        <f t="shared" si="15"/>
        <v>0.08</v>
      </c>
      <c r="AE13" s="7">
        <f t="shared" si="37"/>
        <v>3745.2324969054816</v>
      </c>
      <c r="AF13" s="7">
        <f t="shared" si="38"/>
        <v>36265.482187589216</v>
      </c>
      <c r="AG13" s="7">
        <f t="shared" si="16"/>
        <v>677854.76750309451</v>
      </c>
      <c r="AH13" s="7">
        <f t="shared" si="5"/>
        <v>40010.714684494698</v>
      </c>
      <c r="AJ13">
        <v>8</v>
      </c>
      <c r="AK13" s="160">
        <v>45078</v>
      </c>
      <c r="AL13" s="7">
        <f t="shared" si="39"/>
        <v>678166.58754346881</v>
      </c>
      <c r="AM13" s="7">
        <f t="shared" si="40"/>
        <v>4883.0658657304484</v>
      </c>
      <c r="AN13" s="7">
        <f t="shared" si="41"/>
        <v>503.23998784554533</v>
      </c>
      <c r="AO13" s="65">
        <f t="shared" si="17"/>
        <v>8.9047145127294641E-3</v>
      </c>
      <c r="AP13" s="7">
        <f t="shared" si="18"/>
        <v>4379.8258778849031</v>
      </c>
      <c r="AQ13" s="65">
        <f t="shared" si="19"/>
        <v>7.7500000000000013E-2</v>
      </c>
      <c r="AR13" s="7">
        <f t="shared" si="42"/>
        <v>3936.652444376753</v>
      </c>
      <c r="AS13" s="7">
        <f t="shared" si="43"/>
        <v>35127.874481466832</v>
      </c>
      <c r="AT13" s="7">
        <f t="shared" si="20"/>
        <v>677663.34755562327</v>
      </c>
      <c r="AU13" s="7">
        <f t="shared" si="6"/>
        <v>39064.526925843587</v>
      </c>
      <c r="AW13">
        <v>8</v>
      </c>
      <c r="AX13" s="160">
        <v>45078</v>
      </c>
      <c r="AY13" s="7">
        <f t="shared" si="44"/>
        <v>677991.98914346891</v>
      </c>
      <c r="AZ13" s="7">
        <f t="shared" si="45"/>
        <v>4765.8460902957322</v>
      </c>
      <c r="BA13" s="7">
        <f t="shared" si="46"/>
        <v>528.3961581490521</v>
      </c>
      <c r="BB13" s="65">
        <f t="shared" si="21"/>
        <v>9.352254892862559E-3</v>
      </c>
      <c r="BC13" s="7">
        <f t="shared" si="22"/>
        <v>4237.4499321466801</v>
      </c>
      <c r="BD13" s="65">
        <f t="shared" si="23"/>
        <v>7.4999999999999997E-2</v>
      </c>
      <c r="BE13" s="7">
        <f t="shared" si="47"/>
        <v>4136.4070146802478</v>
      </c>
      <c r="BF13" s="7">
        <f t="shared" si="48"/>
        <v>33990.36170768561</v>
      </c>
      <c r="BG13" s="7">
        <f t="shared" si="24"/>
        <v>677463.5929853199</v>
      </c>
      <c r="BH13" s="7">
        <f t="shared" si="7"/>
        <v>38126.768722365858</v>
      </c>
      <c r="BJ13">
        <v>8</v>
      </c>
      <c r="BK13" s="160">
        <v>45078</v>
      </c>
      <c r="BL13" s="7">
        <f t="shared" si="49"/>
        <v>677809.86075716559</v>
      </c>
      <c r="BM13" s="7">
        <f t="shared" si="50"/>
        <v>4649.713524863002</v>
      </c>
      <c r="BN13" s="7">
        <f t="shared" si="51"/>
        <v>554.61228278846011</v>
      </c>
      <c r="BO13" s="65">
        <f t="shared" si="25"/>
        <v>9.8189002237692256E-3</v>
      </c>
      <c r="BP13" s="7">
        <f t="shared" si="26"/>
        <v>4095.1012420745419</v>
      </c>
      <c r="BQ13" s="65">
        <f t="shared" si="27"/>
        <v>7.2499999999999995E-2</v>
      </c>
      <c r="BR13" s="7">
        <f t="shared" si="52"/>
        <v>4344.7515256227834</v>
      </c>
      <c r="BS13" s="7">
        <f t="shared" si="53"/>
        <v>32852.956673281231</v>
      </c>
      <c r="BT13" s="7">
        <f t="shared" si="28"/>
        <v>677255.24847437709</v>
      </c>
      <c r="BU13" s="7">
        <f t="shared" si="8"/>
        <v>37197.708198904016</v>
      </c>
      <c r="BW13">
        <v>8</v>
      </c>
      <c r="BX13" s="160">
        <v>45078</v>
      </c>
      <c r="BY13" s="7">
        <f t="shared" si="54"/>
        <v>677619.9770852013</v>
      </c>
      <c r="BZ13" s="7">
        <f t="shared" si="55"/>
        <v>4534.7018071413086</v>
      </c>
      <c r="CA13" s="7">
        <f t="shared" si="56"/>
        <v>581.91860747763394</v>
      </c>
      <c r="CB13" s="65">
        <f t="shared" si="29"/>
        <v>1.0305220515736934E-2</v>
      </c>
      <c r="CC13" s="7">
        <f t="shared" si="30"/>
        <v>3952.7831996636746</v>
      </c>
      <c r="CD13" s="65">
        <f t="shared" si="57"/>
        <v>7.0000000000000007E-2</v>
      </c>
      <c r="CE13" s="7">
        <f t="shared" si="58"/>
        <v>4561.9415222763419</v>
      </c>
      <c r="CF13" s="7">
        <f t="shared" si="59"/>
        <v>31715.672934854127</v>
      </c>
      <c r="CG13" s="7">
        <f t="shared" si="31"/>
        <v>677038.05847772362</v>
      </c>
      <c r="CH13" s="7">
        <f t="shared" si="9"/>
        <v>36277.614457130469</v>
      </c>
    </row>
    <row r="14" spans="1:86" x14ac:dyDescent="0.3">
      <c r="A14" s="222">
        <f t="shared" si="66"/>
        <v>6</v>
      </c>
      <c r="B14" s="47">
        <f t="shared" si="60"/>
        <v>328369.21073075116</v>
      </c>
      <c r="C14" s="47">
        <f t="shared" si="61"/>
        <v>318009.63112596172</v>
      </c>
      <c r="D14" s="47">
        <f t="shared" si="62"/>
        <v>307660.18348995538</v>
      </c>
      <c r="E14" s="230">
        <f t="shared" si="63"/>
        <v>297321.99231548741</v>
      </c>
      <c r="F14" s="47">
        <f t="shared" si="64"/>
        <v>286996.23656200612</v>
      </c>
      <c r="G14" s="80">
        <f t="shared" si="65"/>
        <v>276684.14980590116</v>
      </c>
      <c r="H14" s="47"/>
      <c r="J14">
        <v>9</v>
      </c>
      <c r="K14" s="160">
        <v>45108</v>
      </c>
      <c r="L14" s="7">
        <f t="shared" si="32"/>
        <v>678038.10736780602</v>
      </c>
      <c r="M14" s="7">
        <f t="shared" si="10"/>
        <v>5120.6331732111075</v>
      </c>
      <c r="N14" s="7">
        <f t="shared" si="0"/>
        <v>459.12118505744093</v>
      </c>
      <c r="O14" s="65">
        <f t="shared" si="11"/>
        <v>8.1255819707204933E-3</v>
      </c>
      <c r="P14" s="7">
        <f t="shared" si="1"/>
        <v>4661.5119881536666</v>
      </c>
      <c r="Q14" s="65">
        <f t="shared" si="2"/>
        <v>8.2500000000000004E-2</v>
      </c>
      <c r="R14" s="7">
        <f t="shared" si="12"/>
        <v>4021.0138172514962</v>
      </c>
      <c r="S14" s="7">
        <f t="shared" si="33"/>
        <v>42064.684741648474</v>
      </c>
      <c r="T14" s="7">
        <f t="shared" si="3"/>
        <v>677578.98618274857</v>
      </c>
      <c r="U14" s="7">
        <f t="shared" si="4"/>
        <v>46085.698558899967</v>
      </c>
      <c r="W14">
        <v>9</v>
      </c>
      <c r="X14" s="160">
        <v>45108</v>
      </c>
      <c r="Y14" s="7">
        <f t="shared" si="34"/>
        <v>677854.76750309451</v>
      </c>
      <c r="Z14" s="7">
        <f t="shared" si="35"/>
        <v>5001.3393355618373</v>
      </c>
      <c r="AA14" s="7">
        <f t="shared" si="36"/>
        <v>482.30755220787341</v>
      </c>
      <c r="AB14" s="65">
        <f t="shared" si="13"/>
        <v>8.5382458071567077E-3</v>
      </c>
      <c r="AC14" s="7">
        <f t="shared" si="14"/>
        <v>4519.0317833539639</v>
      </c>
      <c r="AD14" s="65">
        <f t="shared" si="15"/>
        <v>0.08</v>
      </c>
      <c r="AE14" s="7">
        <f t="shared" si="37"/>
        <v>4227.5400491133551</v>
      </c>
      <c r="AF14" s="7">
        <f t="shared" si="38"/>
        <v>40784.513970943182</v>
      </c>
      <c r="AG14" s="7">
        <f t="shared" si="16"/>
        <v>677372.45995088667</v>
      </c>
      <c r="AH14" s="7">
        <f t="shared" si="5"/>
        <v>45012.054020056537</v>
      </c>
      <c r="AJ14">
        <v>9</v>
      </c>
      <c r="AK14" s="160">
        <v>45108</v>
      </c>
      <c r="AL14" s="7">
        <f t="shared" si="39"/>
        <v>677663.34755562327</v>
      </c>
      <c r="AM14" s="7">
        <f t="shared" si="40"/>
        <v>4883.0658657304484</v>
      </c>
      <c r="AN14" s="7">
        <f t="shared" si="41"/>
        <v>506.49007943371453</v>
      </c>
      <c r="AO14" s="65">
        <f t="shared" si="17"/>
        <v>8.9688795699633082E-3</v>
      </c>
      <c r="AP14" s="7">
        <f t="shared" si="18"/>
        <v>4376.5757862967339</v>
      </c>
      <c r="AQ14" s="65">
        <f t="shared" si="19"/>
        <v>7.7499999999999999E-2</v>
      </c>
      <c r="AR14" s="7">
        <f t="shared" si="42"/>
        <v>4443.1425238104675</v>
      </c>
      <c r="AS14" s="7">
        <f t="shared" si="43"/>
        <v>39504.450267763568</v>
      </c>
      <c r="AT14" s="7">
        <f t="shared" si="20"/>
        <v>677156.85747618962</v>
      </c>
      <c r="AU14" s="7">
        <f t="shared" si="6"/>
        <v>43947.592791574032</v>
      </c>
      <c r="AW14">
        <v>9</v>
      </c>
      <c r="AX14" s="160">
        <v>45108</v>
      </c>
      <c r="AY14" s="7">
        <f t="shared" si="44"/>
        <v>677463.5929853199</v>
      </c>
      <c r="AZ14" s="7">
        <f t="shared" si="45"/>
        <v>4765.8460902957322</v>
      </c>
      <c r="BA14" s="7">
        <f t="shared" si="46"/>
        <v>531.69863413748317</v>
      </c>
      <c r="BB14" s="65">
        <f t="shared" si="21"/>
        <v>9.4180464835518559E-3</v>
      </c>
      <c r="BC14" s="7">
        <f t="shared" si="22"/>
        <v>4234.147456158249</v>
      </c>
      <c r="BD14" s="65">
        <f t="shared" si="23"/>
        <v>7.4999999999999997E-2</v>
      </c>
      <c r="BE14" s="7">
        <f t="shared" si="47"/>
        <v>4668.105648817731</v>
      </c>
      <c r="BF14" s="7">
        <f t="shared" si="48"/>
        <v>38224.509163843861</v>
      </c>
      <c r="BG14" s="7">
        <f t="shared" si="24"/>
        <v>676931.89435118239</v>
      </c>
      <c r="BH14" s="7">
        <f t="shared" si="7"/>
        <v>42892.614812661588</v>
      </c>
      <c r="BJ14">
        <v>9</v>
      </c>
      <c r="BK14" s="160">
        <v>45108</v>
      </c>
      <c r="BL14" s="7">
        <f t="shared" si="49"/>
        <v>677255.24847437709</v>
      </c>
      <c r="BM14" s="7">
        <f t="shared" si="50"/>
        <v>4649.713524863002</v>
      </c>
      <c r="BN14" s="7">
        <f t="shared" si="51"/>
        <v>557.96306533030702</v>
      </c>
      <c r="BO14" s="65">
        <f t="shared" si="25"/>
        <v>9.8863121386603761E-3</v>
      </c>
      <c r="BP14" s="7">
        <f t="shared" si="26"/>
        <v>4091.750459532695</v>
      </c>
      <c r="BQ14" s="65">
        <f t="shared" si="27"/>
        <v>7.2499999999999995E-2</v>
      </c>
      <c r="BR14" s="7">
        <f t="shared" si="52"/>
        <v>4902.71459095309</v>
      </c>
      <c r="BS14" s="7">
        <f t="shared" si="53"/>
        <v>36944.707132813928</v>
      </c>
      <c r="BT14" s="7">
        <f t="shared" si="28"/>
        <v>676697.2854090468</v>
      </c>
      <c r="BU14" s="7">
        <f t="shared" si="8"/>
        <v>41847.421723767016</v>
      </c>
      <c r="BW14">
        <v>9</v>
      </c>
      <c r="BX14" s="160">
        <v>45108</v>
      </c>
      <c r="BY14" s="7">
        <f t="shared" si="54"/>
        <v>677038.05847772362</v>
      </c>
      <c r="BZ14" s="7">
        <f t="shared" si="55"/>
        <v>4534.7018071413086</v>
      </c>
      <c r="CA14" s="7">
        <f t="shared" si="56"/>
        <v>585.31313268792064</v>
      </c>
      <c r="CB14" s="65">
        <f t="shared" si="29"/>
        <v>1.0374243374216677E-2</v>
      </c>
      <c r="CC14" s="7">
        <f t="shared" si="30"/>
        <v>3949.3886744533879</v>
      </c>
      <c r="CD14" s="65">
        <f t="shared" si="57"/>
        <v>7.0000000000000007E-2</v>
      </c>
      <c r="CE14" s="7">
        <f t="shared" si="58"/>
        <v>5147.254654964263</v>
      </c>
      <c r="CF14" s="7">
        <f t="shared" si="59"/>
        <v>35665.061609307515</v>
      </c>
      <c r="CG14" s="7">
        <f t="shared" si="31"/>
        <v>676452.74534503568</v>
      </c>
      <c r="CH14" s="7">
        <f t="shared" si="9"/>
        <v>40812.31626427178</v>
      </c>
    </row>
    <row r="15" spans="1:86" x14ac:dyDescent="0.3">
      <c r="A15" s="222">
        <f t="shared" si="66"/>
        <v>7</v>
      </c>
      <c r="B15" s="47">
        <f t="shared" si="60"/>
        <v>380944.60910620488</v>
      </c>
      <c r="C15" s="47">
        <f t="shared" si="61"/>
        <v>368838.6785294392</v>
      </c>
      <c r="D15" s="47">
        <f t="shared" si="62"/>
        <v>356747.25824214076</v>
      </c>
      <c r="E15" s="230">
        <f t="shared" si="63"/>
        <v>344671.87962470838</v>
      </c>
      <c r="F15" s="47">
        <f t="shared" si="64"/>
        <v>332614.1447106991</v>
      </c>
      <c r="G15" s="80">
        <f t="shared" si="65"/>
        <v>320575.72611483373</v>
      </c>
      <c r="H15" s="47"/>
      <c r="J15">
        <v>10</v>
      </c>
      <c r="K15" s="160">
        <v>45139</v>
      </c>
      <c r="L15" s="7">
        <f t="shared" si="32"/>
        <v>677578.98618274857</v>
      </c>
      <c r="M15" s="7">
        <f t="shared" si="10"/>
        <v>5120.6331732111075</v>
      </c>
      <c r="N15" s="7">
        <f t="shared" si="0"/>
        <v>462.27764320471124</v>
      </c>
      <c r="O15" s="65">
        <f t="shared" si="11"/>
        <v>8.1869890176322173E-3</v>
      </c>
      <c r="P15" s="7">
        <f t="shared" si="1"/>
        <v>4658.3555300063963</v>
      </c>
      <c r="Q15" s="65">
        <f t="shared" si="2"/>
        <v>8.2500000000000004E-2</v>
      </c>
      <c r="R15" s="7">
        <f t="shared" si="12"/>
        <v>4483.2914604562075</v>
      </c>
      <c r="S15" s="7">
        <f t="shared" si="33"/>
        <v>46723.040271654871</v>
      </c>
      <c r="T15" s="7">
        <f t="shared" si="3"/>
        <v>677116.70853954391</v>
      </c>
      <c r="U15" s="7">
        <f t="shared" si="4"/>
        <v>51206.331732111081</v>
      </c>
      <c r="W15">
        <v>10</v>
      </c>
      <c r="X15" s="160">
        <v>45139</v>
      </c>
      <c r="Y15" s="7">
        <f t="shared" si="34"/>
        <v>677372.45995088667</v>
      </c>
      <c r="Z15" s="7">
        <f t="shared" si="35"/>
        <v>5001.3393355618373</v>
      </c>
      <c r="AA15" s="7">
        <f t="shared" si="36"/>
        <v>485.52293588925932</v>
      </c>
      <c r="AB15" s="65">
        <f t="shared" si="13"/>
        <v>8.6012874380714411E-3</v>
      </c>
      <c r="AC15" s="7">
        <f t="shared" si="14"/>
        <v>4515.816399672578</v>
      </c>
      <c r="AD15" s="65">
        <f t="shared" si="15"/>
        <v>0.08</v>
      </c>
      <c r="AE15" s="7">
        <f t="shared" si="37"/>
        <v>4713.0629850026144</v>
      </c>
      <c r="AF15" s="7">
        <f t="shared" si="38"/>
        <v>45300.33037061576</v>
      </c>
      <c r="AG15" s="7">
        <f t="shared" si="16"/>
        <v>676886.93701499735</v>
      </c>
      <c r="AH15" s="7">
        <f t="shared" si="5"/>
        <v>50013.393355618377</v>
      </c>
      <c r="AJ15">
        <v>10</v>
      </c>
      <c r="AK15" s="160">
        <v>45139</v>
      </c>
      <c r="AL15" s="7">
        <f t="shared" si="39"/>
        <v>677156.85747618962</v>
      </c>
      <c r="AM15" s="7">
        <f t="shared" si="40"/>
        <v>4883.0658657304484</v>
      </c>
      <c r="AN15" s="7">
        <f t="shared" si="41"/>
        <v>509.76116119672406</v>
      </c>
      <c r="AO15" s="65">
        <f t="shared" si="17"/>
        <v>9.0335553230010378E-3</v>
      </c>
      <c r="AP15" s="7">
        <f t="shared" si="18"/>
        <v>4373.3047045337244</v>
      </c>
      <c r="AQ15" s="65">
        <f t="shared" si="19"/>
        <v>7.7499999999999999E-2</v>
      </c>
      <c r="AR15" s="7">
        <f t="shared" si="42"/>
        <v>4952.9036850071916</v>
      </c>
      <c r="AS15" s="7">
        <f t="shared" si="43"/>
        <v>43877.754972297291</v>
      </c>
      <c r="AT15" s="7">
        <f t="shared" si="20"/>
        <v>676647.09631499287</v>
      </c>
      <c r="AU15" s="7">
        <f t="shared" si="6"/>
        <v>48830.658657304484</v>
      </c>
      <c r="AW15">
        <v>10</v>
      </c>
      <c r="AX15" s="160">
        <v>45139</v>
      </c>
      <c r="AY15" s="7">
        <f t="shared" si="44"/>
        <v>676931.89435118239</v>
      </c>
      <c r="AZ15" s="7">
        <f t="shared" si="45"/>
        <v>4765.8460902957322</v>
      </c>
      <c r="BA15" s="7">
        <f t="shared" si="46"/>
        <v>535.02175060084301</v>
      </c>
      <c r="BB15" s="65">
        <f t="shared" si="21"/>
        <v>9.4843529471509563E-3</v>
      </c>
      <c r="BC15" s="7">
        <f t="shared" si="22"/>
        <v>4230.8243396948892</v>
      </c>
      <c r="BD15" s="65">
        <f t="shared" si="23"/>
        <v>7.4999999999999983E-2</v>
      </c>
      <c r="BE15" s="7">
        <f t="shared" si="47"/>
        <v>5203.127399418574</v>
      </c>
      <c r="BF15" s="7">
        <f t="shared" si="48"/>
        <v>42455.33350353875</v>
      </c>
      <c r="BG15" s="7">
        <f t="shared" si="24"/>
        <v>676396.8726005815</v>
      </c>
      <c r="BH15" s="7">
        <f t="shared" si="7"/>
        <v>47658.460902957326</v>
      </c>
      <c r="BJ15">
        <v>10</v>
      </c>
      <c r="BK15" s="160">
        <v>45139</v>
      </c>
      <c r="BL15" s="7">
        <f t="shared" si="49"/>
        <v>676697.2854090468</v>
      </c>
      <c r="BM15" s="7">
        <f t="shared" si="50"/>
        <v>4649.713524863002</v>
      </c>
      <c r="BN15" s="7">
        <f t="shared" si="51"/>
        <v>561.33409218334418</v>
      </c>
      <c r="BO15" s="65">
        <f t="shared" si="25"/>
        <v>9.9542428371474541E-3</v>
      </c>
      <c r="BP15" s="7">
        <f t="shared" si="26"/>
        <v>4088.3794326796578</v>
      </c>
      <c r="BQ15" s="65">
        <f t="shared" si="27"/>
        <v>7.2499999999999995E-2</v>
      </c>
      <c r="BR15" s="7">
        <f t="shared" si="52"/>
        <v>5464.0486831364342</v>
      </c>
      <c r="BS15" s="7">
        <f t="shared" si="53"/>
        <v>41033.086565493584</v>
      </c>
      <c r="BT15" s="7">
        <f t="shared" si="28"/>
        <v>676135.95131686341</v>
      </c>
      <c r="BU15" s="7">
        <f t="shared" si="8"/>
        <v>46497.135248630017</v>
      </c>
      <c r="BW15">
        <v>10</v>
      </c>
      <c r="BX15" s="160">
        <v>45139</v>
      </c>
      <c r="BY15" s="7">
        <f t="shared" si="54"/>
        <v>676452.74534503568</v>
      </c>
      <c r="BZ15" s="7">
        <f t="shared" si="55"/>
        <v>4534.7018071413086</v>
      </c>
      <c r="CA15" s="7">
        <f t="shared" si="56"/>
        <v>588.72745929526673</v>
      </c>
      <c r="CB15" s="65">
        <f t="shared" si="29"/>
        <v>1.0443788661009456E-2</v>
      </c>
      <c r="CC15" s="7">
        <f t="shared" si="30"/>
        <v>3945.9743478460418</v>
      </c>
      <c r="CD15" s="65">
        <f t="shared" si="57"/>
        <v>7.0000000000000007E-2</v>
      </c>
      <c r="CE15" s="7">
        <f t="shared" si="58"/>
        <v>5735.9821142595301</v>
      </c>
      <c r="CF15" s="7">
        <f t="shared" si="59"/>
        <v>39611.035957153559</v>
      </c>
      <c r="CG15" s="7">
        <f t="shared" si="31"/>
        <v>675864.01788574038</v>
      </c>
      <c r="CH15" s="7">
        <f t="shared" si="9"/>
        <v>45347.018071413091</v>
      </c>
    </row>
    <row r="16" spans="1:86" x14ac:dyDescent="0.3">
      <c r="A16" s="222">
        <f t="shared" si="66"/>
        <v>8</v>
      </c>
      <c r="B16" s="47">
        <f t="shared" si="60"/>
        <v>432759.72971484018</v>
      </c>
      <c r="C16" s="47">
        <f t="shared" si="61"/>
        <v>418905.20742015709</v>
      </c>
      <c r="D16" s="47">
        <f t="shared" si="62"/>
        <v>405070.57922358584</v>
      </c>
      <c r="E16" s="230">
        <f t="shared" si="63"/>
        <v>391257.84152843413</v>
      </c>
      <c r="F16" s="47">
        <f t="shared" si="64"/>
        <v>377469.07827429275</v>
      </c>
      <c r="G16" s="80">
        <f t="shared" si="65"/>
        <v>363706.46050048072</v>
      </c>
      <c r="H16" s="47"/>
      <c r="J16">
        <v>11</v>
      </c>
      <c r="K16" s="160">
        <v>45170</v>
      </c>
      <c r="L16" s="7">
        <f t="shared" si="32"/>
        <v>677116.70853954391</v>
      </c>
      <c r="M16" s="7">
        <f t="shared" si="10"/>
        <v>5120.6331732111075</v>
      </c>
      <c r="N16" s="7">
        <f t="shared" si="0"/>
        <v>465.455802001743</v>
      </c>
      <c r="O16" s="65">
        <f t="shared" si="11"/>
        <v>8.2489023732231857E-3</v>
      </c>
      <c r="P16" s="7">
        <f t="shared" si="1"/>
        <v>4655.1773712093645</v>
      </c>
      <c r="Q16" s="65">
        <f t="shared" si="2"/>
        <v>8.2500000000000004E-2</v>
      </c>
      <c r="R16" s="7">
        <f t="shared" si="12"/>
        <v>4948.7472624579505</v>
      </c>
      <c r="S16" s="7">
        <f t="shared" si="33"/>
        <v>51378.217642864234</v>
      </c>
      <c r="T16" s="7">
        <f t="shared" si="3"/>
        <v>676651.25273754215</v>
      </c>
      <c r="U16" s="7">
        <f t="shared" si="4"/>
        <v>56326.964905322187</v>
      </c>
      <c r="W16">
        <v>11</v>
      </c>
      <c r="X16" s="160">
        <v>45170</v>
      </c>
      <c r="Y16" s="7">
        <f t="shared" si="34"/>
        <v>676886.93701499735</v>
      </c>
      <c r="Z16" s="7">
        <f t="shared" si="35"/>
        <v>5001.3393355618373</v>
      </c>
      <c r="AA16" s="7">
        <f t="shared" si="36"/>
        <v>488.75975546185418</v>
      </c>
      <c r="AB16" s="65">
        <f t="shared" si="13"/>
        <v>8.6648400860073038E-3</v>
      </c>
      <c r="AC16" s="7">
        <f t="shared" si="14"/>
        <v>4512.5795800999831</v>
      </c>
      <c r="AD16" s="65">
        <f t="shared" si="15"/>
        <v>8.0000000000000016E-2</v>
      </c>
      <c r="AE16" s="7">
        <f t="shared" si="37"/>
        <v>5201.8227404644686</v>
      </c>
      <c r="AF16" s="7">
        <f t="shared" si="38"/>
        <v>49812.909950715744</v>
      </c>
      <c r="AG16" s="7">
        <f t="shared" si="16"/>
        <v>676398.17725953553</v>
      </c>
      <c r="AH16" s="7">
        <f t="shared" si="5"/>
        <v>55014.732691180216</v>
      </c>
      <c r="AJ16">
        <v>11</v>
      </c>
      <c r="AK16" s="160">
        <v>45170</v>
      </c>
      <c r="AL16" s="7">
        <f t="shared" si="39"/>
        <v>676647.09631499287</v>
      </c>
      <c r="AM16" s="7">
        <f t="shared" si="40"/>
        <v>4883.0658657304484</v>
      </c>
      <c r="AN16" s="7">
        <f t="shared" si="41"/>
        <v>513.05336869611983</v>
      </c>
      <c r="AO16" s="65">
        <f t="shared" si="17"/>
        <v>9.0987465369797398E-3</v>
      </c>
      <c r="AP16" s="7">
        <f t="shared" si="18"/>
        <v>4370.0124970343286</v>
      </c>
      <c r="AQ16" s="65">
        <f t="shared" si="19"/>
        <v>7.7499999999999986E-2</v>
      </c>
      <c r="AR16" s="7">
        <f t="shared" si="42"/>
        <v>5465.9570537033114</v>
      </c>
      <c r="AS16" s="7">
        <f t="shared" si="43"/>
        <v>48247.767469331622</v>
      </c>
      <c r="AT16" s="7">
        <f t="shared" si="20"/>
        <v>676134.04294629674</v>
      </c>
      <c r="AU16" s="7">
        <f t="shared" si="6"/>
        <v>53713.724523034936</v>
      </c>
      <c r="AW16">
        <v>11</v>
      </c>
      <c r="AX16" s="160">
        <v>45170</v>
      </c>
      <c r="AY16" s="7">
        <f t="shared" si="44"/>
        <v>676396.8726005815</v>
      </c>
      <c r="AZ16" s="7">
        <f t="shared" si="45"/>
        <v>4765.8460902957322</v>
      </c>
      <c r="BA16" s="7">
        <f t="shared" si="46"/>
        <v>538.3656365420984</v>
      </c>
      <c r="BB16" s="65">
        <f t="shared" si="21"/>
        <v>9.55117904916763E-3</v>
      </c>
      <c r="BC16" s="7">
        <f t="shared" si="22"/>
        <v>4227.4804537536338</v>
      </c>
      <c r="BD16" s="65">
        <f t="shared" si="23"/>
        <v>7.4999999999999997E-2</v>
      </c>
      <c r="BE16" s="7">
        <f t="shared" si="47"/>
        <v>5741.4930359606724</v>
      </c>
      <c r="BF16" s="7">
        <f t="shared" si="48"/>
        <v>46682.813957292383</v>
      </c>
      <c r="BG16" s="7">
        <f t="shared" si="24"/>
        <v>675858.50696403941</v>
      </c>
      <c r="BH16" s="7">
        <f t="shared" si="7"/>
        <v>52424.306993253056</v>
      </c>
      <c r="BJ16">
        <v>11</v>
      </c>
      <c r="BK16" s="160">
        <v>45170</v>
      </c>
      <c r="BL16" s="7">
        <f t="shared" si="49"/>
        <v>676135.95131686341</v>
      </c>
      <c r="BM16" s="7">
        <f t="shared" si="50"/>
        <v>4649.713524863002</v>
      </c>
      <c r="BN16" s="7">
        <f t="shared" si="51"/>
        <v>564.72548565695251</v>
      </c>
      <c r="BO16" s="65">
        <f t="shared" si="25"/>
        <v>1.0022697084343625E-2</v>
      </c>
      <c r="BP16" s="7">
        <f t="shared" si="26"/>
        <v>4084.9880392060495</v>
      </c>
      <c r="BQ16" s="65">
        <f t="shared" si="27"/>
        <v>7.2499999999999995E-2</v>
      </c>
      <c r="BR16" s="7">
        <f t="shared" si="52"/>
        <v>6028.7741687933867</v>
      </c>
      <c r="BS16" s="7">
        <f t="shared" si="53"/>
        <v>45118.074604699636</v>
      </c>
      <c r="BT16" s="7">
        <f t="shared" si="28"/>
        <v>675571.22583120642</v>
      </c>
      <c r="BU16" s="7">
        <f t="shared" si="8"/>
        <v>51146.848773493024</v>
      </c>
      <c r="BW16">
        <v>11</v>
      </c>
      <c r="BX16" s="160">
        <v>45170</v>
      </c>
      <c r="BY16" s="7">
        <f t="shared" si="54"/>
        <v>675864.01788574038</v>
      </c>
      <c r="BZ16" s="7">
        <f t="shared" si="55"/>
        <v>4534.7018071413086</v>
      </c>
      <c r="CA16" s="7">
        <f t="shared" si="56"/>
        <v>592.16170280782262</v>
      </c>
      <c r="CB16" s="65">
        <f t="shared" si="29"/>
        <v>1.0513861140178616E-2</v>
      </c>
      <c r="CC16" s="7">
        <f t="shared" si="30"/>
        <v>3942.5401043334859</v>
      </c>
      <c r="CD16" s="65">
        <f t="shared" si="57"/>
        <v>7.0000000000000007E-2</v>
      </c>
      <c r="CE16" s="7">
        <f t="shared" si="58"/>
        <v>6328.1438170673528</v>
      </c>
      <c r="CF16" s="7">
        <f t="shared" si="59"/>
        <v>43553.576061487045</v>
      </c>
      <c r="CG16" s="7">
        <f t="shared" si="31"/>
        <v>675271.8561829325</v>
      </c>
      <c r="CH16" s="7">
        <f t="shared" si="9"/>
        <v>49881.719878554395</v>
      </c>
    </row>
    <row r="17" spans="1:86" x14ac:dyDescent="0.3">
      <c r="A17" s="222">
        <f t="shared" si="66"/>
        <v>9</v>
      </c>
      <c r="B17" s="47">
        <f t="shared" si="60"/>
        <v>483749.42272887321</v>
      </c>
      <c r="C17" s="47">
        <f t="shared" si="61"/>
        <v>468145.92913762515</v>
      </c>
      <c r="D17" s="47">
        <f t="shared" si="62"/>
        <v>452568.80707940226</v>
      </c>
      <c r="E17" s="230">
        <f t="shared" si="63"/>
        <v>437020.57251210412</v>
      </c>
      <c r="F17" s="47">
        <f t="shared" si="64"/>
        <v>421503.84597691236</v>
      </c>
      <c r="G17" s="80">
        <f t="shared" si="65"/>
        <v>406021.35163868888</v>
      </c>
      <c r="H17" s="47"/>
      <c r="J17">
        <v>12</v>
      </c>
      <c r="K17" s="160">
        <v>45200</v>
      </c>
      <c r="L17" s="7">
        <f t="shared" si="32"/>
        <v>676651.25273754215</v>
      </c>
      <c r="M17" s="7">
        <f t="shared" si="10"/>
        <v>5120.6331732111075</v>
      </c>
      <c r="N17" s="7">
        <f t="shared" si="0"/>
        <v>468.65581064050548</v>
      </c>
      <c r="O17" s="65">
        <f t="shared" si="11"/>
        <v>8.3113268540233372E-3</v>
      </c>
      <c r="P17" s="7">
        <f t="shared" si="1"/>
        <v>4651.9773625706021</v>
      </c>
      <c r="Q17" s="65">
        <f t="shared" si="2"/>
        <v>8.2500000000000004E-2</v>
      </c>
      <c r="R17" s="7">
        <f t="shared" si="12"/>
        <v>5417.4030730984559</v>
      </c>
      <c r="S17" s="7">
        <f t="shared" si="33"/>
        <v>56030.195005434834</v>
      </c>
      <c r="T17" s="7">
        <f t="shared" si="3"/>
        <v>676182.59692690161</v>
      </c>
      <c r="U17" s="7">
        <f t="shared" si="4"/>
        <v>61447.598078533294</v>
      </c>
      <c r="W17">
        <v>12</v>
      </c>
      <c r="X17" s="160">
        <v>45200</v>
      </c>
      <c r="Y17" s="7">
        <f t="shared" si="34"/>
        <v>676398.17725953553</v>
      </c>
      <c r="Z17" s="7">
        <f t="shared" si="35"/>
        <v>5001.3393355618373</v>
      </c>
      <c r="AA17" s="7">
        <f t="shared" si="36"/>
        <v>492.0181538316001</v>
      </c>
      <c r="AB17" s="65">
        <f t="shared" si="13"/>
        <v>8.7289085696541421E-3</v>
      </c>
      <c r="AC17" s="7">
        <f t="shared" si="14"/>
        <v>4509.3211817302372</v>
      </c>
      <c r="AD17" s="65">
        <f t="shared" si="15"/>
        <v>0.08</v>
      </c>
      <c r="AE17" s="7">
        <f t="shared" si="37"/>
        <v>5693.8408942960687</v>
      </c>
      <c r="AF17" s="7">
        <f t="shared" si="38"/>
        <v>54322.231132445981</v>
      </c>
      <c r="AG17" s="7">
        <f t="shared" si="16"/>
        <v>675906.15910570393</v>
      </c>
      <c r="AH17" s="7">
        <f t="shared" si="5"/>
        <v>60016.072026742047</v>
      </c>
      <c r="AJ17">
        <v>12</v>
      </c>
      <c r="AK17" s="160">
        <v>45200</v>
      </c>
      <c r="AL17" s="7">
        <f t="shared" si="39"/>
        <v>676134.04294629674</v>
      </c>
      <c r="AM17" s="7">
        <f t="shared" si="40"/>
        <v>4883.0658657304484</v>
      </c>
      <c r="AN17" s="7">
        <f t="shared" si="41"/>
        <v>516.36683836894827</v>
      </c>
      <c r="AO17" s="65">
        <f t="shared" si="17"/>
        <v>9.1644580317627039E-3</v>
      </c>
      <c r="AP17" s="7">
        <f t="shared" si="18"/>
        <v>4366.6990273615002</v>
      </c>
      <c r="AQ17" s="65">
        <f t="shared" si="19"/>
        <v>7.7500000000000013E-2</v>
      </c>
      <c r="AR17" s="7">
        <f t="shared" si="42"/>
        <v>5982.3238920722597</v>
      </c>
      <c r="AS17" s="7">
        <f t="shared" si="43"/>
        <v>52614.466496693123</v>
      </c>
      <c r="AT17" s="7">
        <f t="shared" si="20"/>
        <v>675617.67610792781</v>
      </c>
      <c r="AU17" s="7">
        <f t="shared" si="6"/>
        <v>58596.790388765381</v>
      </c>
      <c r="AW17">
        <v>12</v>
      </c>
      <c r="AX17" s="160">
        <v>45200</v>
      </c>
      <c r="AY17" s="7">
        <f t="shared" si="44"/>
        <v>675858.50696403941</v>
      </c>
      <c r="AZ17" s="7">
        <f t="shared" si="45"/>
        <v>4765.8460902957322</v>
      </c>
      <c r="BA17" s="7">
        <f t="shared" si="46"/>
        <v>541.73042177048592</v>
      </c>
      <c r="BB17" s="65">
        <f t="shared" si="21"/>
        <v>9.6185296097659675E-3</v>
      </c>
      <c r="BC17" s="7">
        <f t="shared" si="22"/>
        <v>4224.1156685252463</v>
      </c>
      <c r="BD17" s="65">
        <f t="shared" si="23"/>
        <v>7.5000000000000011E-2</v>
      </c>
      <c r="BE17" s="7">
        <f t="shared" si="47"/>
        <v>6283.2234577311583</v>
      </c>
      <c r="BF17" s="7">
        <f t="shared" si="48"/>
        <v>50906.929625817633</v>
      </c>
      <c r="BG17" s="7">
        <f t="shared" si="24"/>
        <v>675316.77654226893</v>
      </c>
      <c r="BH17" s="7">
        <f t="shared" si="7"/>
        <v>57190.153083548794</v>
      </c>
      <c r="BJ17">
        <v>12</v>
      </c>
      <c r="BK17" s="160">
        <v>45200</v>
      </c>
      <c r="BL17" s="7">
        <f t="shared" si="49"/>
        <v>675571.22583120642</v>
      </c>
      <c r="BM17" s="7">
        <f t="shared" si="50"/>
        <v>4649.713524863002</v>
      </c>
      <c r="BN17" s="7">
        <f t="shared" si="51"/>
        <v>568.13736879946327</v>
      </c>
      <c r="BO17" s="65">
        <f t="shared" si="25"/>
        <v>1.0091679699953606E-2</v>
      </c>
      <c r="BP17" s="7">
        <f t="shared" si="26"/>
        <v>4081.5761560635387</v>
      </c>
      <c r="BQ17" s="65">
        <f t="shared" si="27"/>
        <v>7.2499999999999995E-2</v>
      </c>
      <c r="BR17" s="7">
        <f t="shared" si="52"/>
        <v>6596.9115375928504</v>
      </c>
      <c r="BS17" s="7">
        <f t="shared" si="53"/>
        <v>49199.650760763172</v>
      </c>
      <c r="BT17" s="7">
        <f t="shared" si="28"/>
        <v>675003.088462407</v>
      </c>
      <c r="BU17" s="7">
        <f t="shared" si="8"/>
        <v>55796.562298356024</v>
      </c>
      <c r="BW17">
        <v>12</v>
      </c>
      <c r="BX17" s="160">
        <v>45200</v>
      </c>
      <c r="BY17" s="7">
        <f t="shared" si="54"/>
        <v>675271.8561829325</v>
      </c>
      <c r="BZ17" s="7">
        <f t="shared" si="55"/>
        <v>4534.7018071413086</v>
      </c>
      <c r="CA17" s="7">
        <f t="shared" si="56"/>
        <v>595.61597940753563</v>
      </c>
      <c r="CB17" s="65">
        <f t="shared" si="29"/>
        <v>1.0584465630319687E-2</v>
      </c>
      <c r="CC17" s="7">
        <f t="shared" si="30"/>
        <v>3939.0858277337729</v>
      </c>
      <c r="CD17" s="65">
        <f t="shared" si="57"/>
        <v>7.0000000000000007E-2</v>
      </c>
      <c r="CE17" s="7">
        <f t="shared" si="58"/>
        <v>6923.7597964748884</v>
      </c>
      <c r="CF17" s="7">
        <f t="shared" si="59"/>
        <v>47492.661889220821</v>
      </c>
      <c r="CG17" s="7">
        <f t="shared" si="31"/>
        <v>674676.24020352494</v>
      </c>
      <c r="CH17" s="7">
        <f t="shared" si="9"/>
        <v>54416.421685695706</v>
      </c>
    </row>
    <row r="18" spans="1:86" x14ac:dyDescent="0.3">
      <c r="A18" s="222">
        <f t="shared" si="66"/>
        <v>10</v>
      </c>
      <c r="B18" s="47">
        <f t="shared" si="60"/>
        <v>533842.9554924469</v>
      </c>
      <c r="C18" s="47">
        <f t="shared" si="61"/>
        <v>516492.30209374527</v>
      </c>
      <c r="D18" s="47">
        <f t="shared" si="62"/>
        <v>499175.67610722891</v>
      </c>
      <c r="E18" s="230">
        <f t="shared" si="63"/>
        <v>481896.16301993578</v>
      </c>
      <c r="F18" s="47">
        <f t="shared" si="64"/>
        <v>464656.96958201623</v>
      </c>
      <c r="G18" s="80">
        <f t="shared" si="65"/>
        <v>447461.42215513502</v>
      </c>
      <c r="H18" s="47"/>
      <c r="J18">
        <v>13</v>
      </c>
      <c r="K18" s="160">
        <v>45231</v>
      </c>
      <c r="L18" s="7">
        <f t="shared" si="32"/>
        <v>676182.59692690161</v>
      </c>
      <c r="M18" s="7">
        <f t="shared" si="10"/>
        <v>5120.6331732111075</v>
      </c>
      <c r="N18" s="7">
        <f t="shared" si="0"/>
        <v>471.87781933865881</v>
      </c>
      <c r="O18" s="65">
        <f t="shared" si="11"/>
        <v>8.3742673322248357E-3</v>
      </c>
      <c r="P18" s="7">
        <f t="shared" si="1"/>
        <v>4648.7553538724487</v>
      </c>
      <c r="Q18" s="65">
        <f t="shared" si="2"/>
        <v>8.2500000000000004E-2</v>
      </c>
      <c r="R18" s="7">
        <f t="shared" si="12"/>
        <v>5889.2808924371147</v>
      </c>
      <c r="S18" s="7">
        <f t="shared" si="33"/>
        <v>60678.95035930728</v>
      </c>
      <c r="T18" s="7">
        <f t="shared" si="3"/>
        <v>675710.71910756291</v>
      </c>
      <c r="U18" s="7">
        <f t="shared" si="4"/>
        <v>66568.231251744393</v>
      </c>
      <c r="W18">
        <v>13</v>
      </c>
      <c r="X18" s="160">
        <v>45231</v>
      </c>
      <c r="Y18" s="7">
        <f t="shared" si="34"/>
        <v>675906.15910570393</v>
      </c>
      <c r="Z18" s="7">
        <f t="shared" si="35"/>
        <v>5001.3393355618373</v>
      </c>
      <c r="AA18" s="7">
        <f t="shared" si="36"/>
        <v>495.29827485714395</v>
      </c>
      <c r="AB18" s="65">
        <f t="shared" si="13"/>
        <v>8.7934977632837634E-3</v>
      </c>
      <c r="AC18" s="7">
        <f t="shared" si="14"/>
        <v>4506.0410607046933</v>
      </c>
      <c r="AD18" s="65">
        <f t="shared" si="15"/>
        <v>0.08</v>
      </c>
      <c r="AE18" s="7">
        <f t="shared" si="37"/>
        <v>6189.1391691532126</v>
      </c>
      <c r="AF18" s="7">
        <f t="shared" si="38"/>
        <v>58828.272193150675</v>
      </c>
      <c r="AG18" s="7">
        <f t="shared" si="16"/>
        <v>675410.86083084682</v>
      </c>
      <c r="AH18" s="7">
        <f t="shared" si="5"/>
        <v>65017.411362303887</v>
      </c>
      <c r="AJ18">
        <v>13</v>
      </c>
      <c r="AK18" s="160">
        <v>45231</v>
      </c>
      <c r="AL18" s="7">
        <f t="shared" si="39"/>
        <v>675617.67610792781</v>
      </c>
      <c r="AM18" s="7">
        <f t="shared" si="40"/>
        <v>4883.0658657304484</v>
      </c>
      <c r="AN18" s="7">
        <f t="shared" si="41"/>
        <v>519.70170753341426</v>
      </c>
      <c r="AO18" s="65">
        <f t="shared" si="17"/>
        <v>9.2306946827198193E-3</v>
      </c>
      <c r="AP18" s="7">
        <f t="shared" si="18"/>
        <v>4363.3641581970342</v>
      </c>
      <c r="AQ18" s="65">
        <f t="shared" si="19"/>
        <v>7.7500000000000013E-2</v>
      </c>
      <c r="AR18" s="7">
        <f t="shared" si="42"/>
        <v>6502.025599605674</v>
      </c>
      <c r="AS18" s="7">
        <f t="shared" si="43"/>
        <v>56977.83065489016</v>
      </c>
      <c r="AT18" s="7">
        <f t="shared" si="20"/>
        <v>675097.97440039436</v>
      </c>
      <c r="AU18" s="7">
        <f t="shared" si="6"/>
        <v>63479.856254495833</v>
      </c>
      <c r="AW18">
        <v>13</v>
      </c>
      <c r="AX18" s="160">
        <v>45231</v>
      </c>
      <c r="AY18" s="7">
        <f t="shared" si="44"/>
        <v>675316.77654226893</v>
      </c>
      <c r="AZ18" s="7">
        <f t="shared" si="45"/>
        <v>4765.8460902957322</v>
      </c>
      <c r="BA18" s="7">
        <f t="shared" si="46"/>
        <v>545.11623690655142</v>
      </c>
      <c r="BB18" s="65">
        <f t="shared" si="21"/>
        <v>9.6864095045463214E-3</v>
      </c>
      <c r="BC18" s="7">
        <f t="shared" si="22"/>
        <v>4220.7298533891808</v>
      </c>
      <c r="BD18" s="65">
        <f t="shared" si="23"/>
        <v>7.5000000000000011E-2</v>
      </c>
      <c r="BE18" s="7">
        <f t="shared" si="47"/>
        <v>6828.3396946377097</v>
      </c>
      <c r="BF18" s="7">
        <f t="shared" si="48"/>
        <v>55127.659479206814</v>
      </c>
      <c r="BG18" s="7">
        <f t="shared" si="24"/>
        <v>674771.66030536243</v>
      </c>
      <c r="BH18" s="7">
        <f t="shared" si="7"/>
        <v>61955.999173844524</v>
      </c>
      <c r="BJ18">
        <v>13</v>
      </c>
      <c r="BK18" s="160">
        <v>45231</v>
      </c>
      <c r="BL18" s="7">
        <f t="shared" si="49"/>
        <v>675003.088462407</v>
      </c>
      <c r="BM18" s="7">
        <f t="shared" si="50"/>
        <v>4649.713524863002</v>
      </c>
      <c r="BN18" s="7">
        <f t="shared" si="51"/>
        <v>571.56986540262642</v>
      </c>
      <c r="BO18" s="65">
        <f t="shared" si="25"/>
        <v>1.0161195559053367E-2</v>
      </c>
      <c r="BP18" s="7">
        <f t="shared" si="26"/>
        <v>4078.1436594603756</v>
      </c>
      <c r="BQ18" s="65">
        <f t="shared" si="27"/>
        <v>7.2499999999999995E-2</v>
      </c>
      <c r="BR18" s="7">
        <f t="shared" si="52"/>
        <v>7168.4814029954769</v>
      </c>
      <c r="BS18" s="7">
        <f t="shared" si="53"/>
        <v>53277.794420223545</v>
      </c>
      <c r="BT18" s="7">
        <f t="shared" si="28"/>
        <v>674431.51859700435</v>
      </c>
      <c r="BU18" s="7">
        <f t="shared" si="8"/>
        <v>60446.275823219024</v>
      </c>
      <c r="BW18">
        <v>13</v>
      </c>
      <c r="BX18" s="160">
        <v>45231</v>
      </c>
      <c r="BY18" s="7">
        <f t="shared" si="54"/>
        <v>674676.24020352494</v>
      </c>
      <c r="BZ18" s="7">
        <f t="shared" si="55"/>
        <v>4534.7018071413086</v>
      </c>
      <c r="CA18" s="7">
        <f t="shared" si="56"/>
        <v>599.09040595407942</v>
      </c>
      <c r="CB18" s="65">
        <f t="shared" si="29"/>
        <v>1.0655607005339733E-2</v>
      </c>
      <c r="CC18" s="7">
        <f t="shared" si="30"/>
        <v>3935.6114011872291</v>
      </c>
      <c r="CD18" s="65">
        <f t="shared" si="57"/>
        <v>7.0000000000000007E-2</v>
      </c>
      <c r="CE18" s="7">
        <f t="shared" si="58"/>
        <v>7522.8502024289683</v>
      </c>
      <c r="CF18" s="7">
        <f t="shared" si="59"/>
        <v>51428.273290408048</v>
      </c>
      <c r="CG18" s="7">
        <f t="shared" si="31"/>
        <v>674077.14979757089</v>
      </c>
      <c r="CH18" s="7">
        <f t="shared" si="9"/>
        <v>58951.123492837018</v>
      </c>
    </row>
    <row r="19" spans="1:86" x14ac:dyDescent="0.3">
      <c r="A19" s="222">
        <f t="shared" si="66"/>
        <v>11</v>
      </c>
      <c r="B19" s="47">
        <f t="shared" si="60"/>
        <v>582963.53411715326</v>
      </c>
      <c r="C19" s="47">
        <f t="shared" si="61"/>
        <v>563870.09578241152</v>
      </c>
      <c r="D19" s="47">
        <f t="shared" si="62"/>
        <v>544819.59860749869</v>
      </c>
      <c r="E19" s="230">
        <f t="shared" si="63"/>
        <v>525815.74203123921</v>
      </c>
      <c r="F19" s="47">
        <f t="shared" si="64"/>
        <v>506862.36254912283</v>
      </c>
      <c r="G19" s="80">
        <f t="shared" si="65"/>
        <v>487963.4311963371</v>
      </c>
      <c r="H19" s="47"/>
      <c r="J19">
        <v>14</v>
      </c>
      <c r="K19" s="160">
        <v>45261</v>
      </c>
      <c r="L19" s="7">
        <f t="shared" si="32"/>
        <v>675710.71910756291</v>
      </c>
      <c r="M19" s="7">
        <f t="shared" si="10"/>
        <v>5120.6331732111075</v>
      </c>
      <c r="N19" s="7">
        <f t="shared" si="0"/>
        <v>475.12197934661253</v>
      </c>
      <c r="O19" s="65">
        <f t="shared" si="11"/>
        <v>8.4377287364768953E-3</v>
      </c>
      <c r="P19" s="7">
        <f t="shared" si="1"/>
        <v>4645.511193864495</v>
      </c>
      <c r="Q19" s="65">
        <f t="shared" si="2"/>
        <v>8.2500000000000004E-2</v>
      </c>
      <c r="R19" s="7">
        <f t="shared" si="12"/>
        <v>6364.4028717837273</v>
      </c>
      <c r="S19" s="7">
        <f t="shared" si="33"/>
        <v>65324.461553171772</v>
      </c>
      <c r="T19" s="7">
        <f t="shared" si="3"/>
        <v>675235.59712821629</v>
      </c>
      <c r="U19" s="7">
        <f t="shared" si="4"/>
        <v>71688.864424955493</v>
      </c>
      <c r="W19">
        <v>14</v>
      </c>
      <c r="X19" s="160">
        <v>45261</v>
      </c>
      <c r="Y19" s="7">
        <f t="shared" si="34"/>
        <v>675410.86083084682</v>
      </c>
      <c r="Z19" s="7">
        <f t="shared" si="35"/>
        <v>5001.3393355618373</v>
      </c>
      <c r="AA19" s="7">
        <f t="shared" si="36"/>
        <v>498.60026335619114</v>
      </c>
      <c r="AB19" s="65">
        <f t="shared" si="13"/>
        <v>8.8586125975441722E-3</v>
      </c>
      <c r="AC19" s="7">
        <f t="shared" si="14"/>
        <v>4502.7390722056462</v>
      </c>
      <c r="AD19" s="65">
        <f t="shared" si="15"/>
        <v>8.0000000000000016E-2</v>
      </c>
      <c r="AE19" s="7">
        <f t="shared" si="37"/>
        <v>6687.7394325094037</v>
      </c>
      <c r="AF19" s="7">
        <f t="shared" si="38"/>
        <v>63331.011265356319</v>
      </c>
      <c r="AG19" s="7">
        <f t="shared" si="16"/>
        <v>674912.26056749059</v>
      </c>
      <c r="AH19" s="7">
        <f t="shared" si="5"/>
        <v>70018.750697865718</v>
      </c>
      <c r="AJ19">
        <v>14</v>
      </c>
      <c r="AK19" s="160">
        <v>45261</v>
      </c>
      <c r="AL19" s="7">
        <f t="shared" si="39"/>
        <v>675097.97440039436</v>
      </c>
      <c r="AM19" s="7">
        <f t="shared" si="40"/>
        <v>4883.0658657304484</v>
      </c>
      <c r="AN19" s="7">
        <f t="shared" si="41"/>
        <v>523.05811439456829</v>
      </c>
      <c r="AO19" s="65">
        <f t="shared" si="17"/>
        <v>9.2974614215212692E-3</v>
      </c>
      <c r="AP19" s="7">
        <f t="shared" si="18"/>
        <v>4360.0077513358801</v>
      </c>
      <c r="AQ19" s="65">
        <f t="shared" si="19"/>
        <v>7.7499999999999999E-2</v>
      </c>
      <c r="AR19" s="7">
        <f t="shared" si="42"/>
        <v>7025.0837140002423</v>
      </c>
      <c r="AS19" s="7">
        <f t="shared" si="43"/>
        <v>61337.838406226037</v>
      </c>
      <c r="AT19" s="7">
        <f t="shared" si="20"/>
        <v>674574.91628599982</v>
      </c>
      <c r="AU19" s="7">
        <f t="shared" si="6"/>
        <v>68362.922120226285</v>
      </c>
      <c r="AW19">
        <v>14</v>
      </c>
      <c r="AX19" s="160">
        <v>45261</v>
      </c>
      <c r="AY19" s="7">
        <f t="shared" si="44"/>
        <v>674771.66030536243</v>
      </c>
      <c r="AZ19" s="7">
        <f t="shared" si="45"/>
        <v>4765.8460902957322</v>
      </c>
      <c r="BA19" s="7">
        <f t="shared" si="46"/>
        <v>548.52321338721777</v>
      </c>
      <c r="BB19" s="65">
        <f t="shared" si="21"/>
        <v>9.7548236653386654E-3</v>
      </c>
      <c r="BC19" s="7">
        <f t="shared" si="22"/>
        <v>4217.3228769085144</v>
      </c>
      <c r="BD19" s="65">
        <f t="shared" si="23"/>
        <v>7.4999999999999983E-2</v>
      </c>
      <c r="BE19" s="7">
        <f t="shared" si="47"/>
        <v>7376.8629080249275</v>
      </c>
      <c r="BF19" s="7">
        <f t="shared" si="48"/>
        <v>59344.982356115332</v>
      </c>
      <c r="BG19" s="7">
        <f t="shared" si="24"/>
        <v>674223.13709197519</v>
      </c>
      <c r="BH19" s="7">
        <f t="shared" si="7"/>
        <v>66721.845264140255</v>
      </c>
      <c r="BJ19">
        <v>14</v>
      </c>
      <c r="BK19" s="160">
        <v>45261</v>
      </c>
      <c r="BL19" s="7">
        <f t="shared" si="49"/>
        <v>674431.51859700435</v>
      </c>
      <c r="BM19" s="7">
        <f t="shared" si="50"/>
        <v>4649.713524863002</v>
      </c>
      <c r="BN19" s="7">
        <f t="shared" si="51"/>
        <v>575.02310000610078</v>
      </c>
      <c r="BO19" s="65">
        <f t="shared" si="25"/>
        <v>1.0231249592883216E-2</v>
      </c>
      <c r="BP19" s="7">
        <f t="shared" si="26"/>
        <v>4074.6904248569012</v>
      </c>
      <c r="BQ19" s="65">
        <f t="shared" si="27"/>
        <v>7.2499999999999995E-2</v>
      </c>
      <c r="BR19" s="7">
        <f t="shared" si="52"/>
        <v>7743.5045030015772</v>
      </c>
      <c r="BS19" s="7">
        <f t="shared" si="53"/>
        <v>57352.484845080449</v>
      </c>
      <c r="BT19" s="7">
        <f t="shared" si="28"/>
        <v>673856.49549699831</v>
      </c>
      <c r="BU19" s="7">
        <f t="shared" si="8"/>
        <v>65095.989348082025</v>
      </c>
      <c r="BW19">
        <v>14</v>
      </c>
      <c r="BX19" s="160">
        <v>45261</v>
      </c>
      <c r="BY19" s="7">
        <f t="shared" si="54"/>
        <v>674077.14979757089</v>
      </c>
      <c r="BZ19" s="7">
        <f t="shared" si="55"/>
        <v>4534.7018071413086</v>
      </c>
      <c r="CA19" s="7">
        <f t="shared" si="56"/>
        <v>602.58509998881163</v>
      </c>
      <c r="CB19" s="65">
        <f t="shared" si="29"/>
        <v>1.0727290195250285E-2</v>
      </c>
      <c r="CC19" s="7">
        <f t="shared" si="30"/>
        <v>3932.1167071524969</v>
      </c>
      <c r="CD19" s="65">
        <f t="shared" si="57"/>
        <v>7.0000000000000007E-2</v>
      </c>
      <c r="CE19" s="7">
        <f t="shared" si="58"/>
        <v>8125.4353024177799</v>
      </c>
      <c r="CF19" s="7">
        <f t="shared" si="59"/>
        <v>55360.389997560545</v>
      </c>
      <c r="CG19" s="7">
        <f t="shared" si="31"/>
        <v>673474.56469758204</v>
      </c>
      <c r="CH19" s="7">
        <f t="shared" si="9"/>
        <v>63485.825299978329</v>
      </c>
    </row>
    <row r="20" spans="1:86" x14ac:dyDescent="0.3">
      <c r="A20" s="222">
        <f t="shared" si="66"/>
        <v>12</v>
      </c>
      <c r="B20" s="47">
        <f t="shared" si="60"/>
        <v>631027.78408205369</v>
      </c>
      <c r="C20" s="47">
        <f t="shared" si="61"/>
        <v>610198.91860212141</v>
      </c>
      <c r="D20" s="47">
        <f t="shared" si="62"/>
        <v>589423.23745788855</v>
      </c>
      <c r="E20" s="230">
        <f t="shared" si="63"/>
        <v>568705.09188900283</v>
      </c>
      <c r="F20" s="47">
        <f t="shared" si="64"/>
        <v>548048.98460319405</v>
      </c>
      <c r="G20" s="80">
        <f t="shared" si="65"/>
        <v>527459.56622240169</v>
      </c>
      <c r="H20" s="47"/>
      <c r="J20">
        <v>15</v>
      </c>
      <c r="K20" s="160">
        <v>45292</v>
      </c>
      <c r="L20" s="7">
        <f t="shared" si="32"/>
        <v>675235.59712821629</v>
      </c>
      <c r="M20" s="7">
        <f t="shared" si="10"/>
        <v>5120.6331732111075</v>
      </c>
      <c r="N20" s="7">
        <f t="shared" si="0"/>
        <v>478.38844295462059</v>
      </c>
      <c r="O20" s="65">
        <f t="shared" si="11"/>
        <v>8.5017160526941072E-3</v>
      </c>
      <c r="P20" s="7">
        <f t="shared" si="1"/>
        <v>4642.2447302564869</v>
      </c>
      <c r="Q20" s="65">
        <f t="shared" si="2"/>
        <v>8.2500000000000004E-2</v>
      </c>
      <c r="R20" s="7">
        <f t="shared" si="12"/>
        <v>6842.7913147383479</v>
      </c>
      <c r="S20" s="7">
        <f t="shared" si="33"/>
        <v>69966.706283428255</v>
      </c>
      <c r="T20" s="7">
        <f t="shared" si="3"/>
        <v>674757.20868526166</v>
      </c>
      <c r="U20" s="7">
        <f t="shared" si="4"/>
        <v>76809.497598166607</v>
      </c>
      <c r="W20">
        <v>15</v>
      </c>
      <c r="X20" s="160">
        <v>45292</v>
      </c>
      <c r="Y20" s="7">
        <f t="shared" si="34"/>
        <v>674912.26056749059</v>
      </c>
      <c r="Z20" s="7">
        <f t="shared" si="35"/>
        <v>5001.3393355618373</v>
      </c>
      <c r="AA20" s="7">
        <f t="shared" si="36"/>
        <v>501.92426511189933</v>
      </c>
      <c r="AB20" s="65">
        <f t="shared" si="13"/>
        <v>8.9242580602675071E-3</v>
      </c>
      <c r="AC20" s="7">
        <f t="shared" si="14"/>
        <v>4499.415070449938</v>
      </c>
      <c r="AD20" s="65">
        <f t="shared" si="15"/>
        <v>8.0000000000000016E-2</v>
      </c>
      <c r="AE20" s="7">
        <f t="shared" si="37"/>
        <v>7189.6636976213031</v>
      </c>
      <c r="AF20" s="7">
        <f t="shared" si="38"/>
        <v>67830.42633580626</v>
      </c>
      <c r="AG20" s="7">
        <f t="shared" si="16"/>
        <v>674410.33630237868</v>
      </c>
      <c r="AH20" s="7">
        <f t="shared" si="5"/>
        <v>75020.090033427565</v>
      </c>
      <c r="AJ20">
        <v>15</v>
      </c>
      <c r="AK20" s="160">
        <v>45292</v>
      </c>
      <c r="AL20" s="7">
        <f t="shared" si="39"/>
        <v>674574.91628599982</v>
      </c>
      <c r="AM20" s="7">
        <f t="shared" si="40"/>
        <v>4883.0658657304484</v>
      </c>
      <c r="AN20" s="7">
        <f t="shared" si="41"/>
        <v>526.43619805003254</v>
      </c>
      <c r="AO20" s="65">
        <f t="shared" si="17"/>
        <v>9.3647632369450139E-3</v>
      </c>
      <c r="AP20" s="7">
        <f t="shared" si="18"/>
        <v>4356.6296676804159</v>
      </c>
      <c r="AQ20" s="65">
        <f t="shared" si="19"/>
        <v>7.7500000000000013E-2</v>
      </c>
      <c r="AR20" s="7">
        <f t="shared" si="42"/>
        <v>7551.5199120502748</v>
      </c>
      <c r="AS20" s="7">
        <f t="shared" si="43"/>
        <v>65694.46807390645</v>
      </c>
      <c r="AT20" s="7">
        <f t="shared" si="20"/>
        <v>674048.48008794978</v>
      </c>
      <c r="AU20" s="7">
        <f t="shared" si="6"/>
        <v>73245.98798595673</v>
      </c>
      <c r="AW20">
        <v>15</v>
      </c>
      <c r="AX20" s="160">
        <v>45292</v>
      </c>
      <c r="AY20" s="7">
        <f t="shared" si="44"/>
        <v>674223.13709197519</v>
      </c>
      <c r="AZ20" s="7">
        <f t="shared" si="45"/>
        <v>4765.8460902957322</v>
      </c>
      <c r="BA20" s="7">
        <f t="shared" si="46"/>
        <v>551.95148347088798</v>
      </c>
      <c r="BB20" s="65">
        <f t="shared" si="21"/>
        <v>9.8237770810097724E-3</v>
      </c>
      <c r="BC20" s="7">
        <f t="shared" si="22"/>
        <v>4213.8946068248442</v>
      </c>
      <c r="BD20" s="65">
        <f t="shared" si="23"/>
        <v>7.4999999999999983E-2</v>
      </c>
      <c r="BE20" s="7">
        <f t="shared" si="47"/>
        <v>7928.8143914958155</v>
      </c>
      <c r="BF20" s="7">
        <f t="shared" si="48"/>
        <v>63558.87696294018</v>
      </c>
      <c r="BG20" s="7">
        <f t="shared" si="24"/>
        <v>673671.18560850434</v>
      </c>
      <c r="BH20" s="7">
        <f t="shared" si="7"/>
        <v>71487.691354436</v>
      </c>
      <c r="BJ20">
        <v>15</v>
      </c>
      <c r="BK20" s="160">
        <v>45292</v>
      </c>
      <c r="BL20" s="7">
        <f t="shared" si="49"/>
        <v>673856.49549699831</v>
      </c>
      <c r="BM20" s="7">
        <f t="shared" si="50"/>
        <v>4649.713524863002</v>
      </c>
      <c r="BN20" s="7">
        <f t="shared" si="51"/>
        <v>578.49719790197059</v>
      </c>
      <c r="BO20" s="65">
        <f t="shared" si="25"/>
        <v>1.0301846789654593E-2</v>
      </c>
      <c r="BP20" s="7">
        <f t="shared" si="26"/>
        <v>4071.2163269610314</v>
      </c>
      <c r="BQ20" s="65">
        <f t="shared" si="27"/>
        <v>7.2499999999999995E-2</v>
      </c>
      <c r="BR20" s="7">
        <f t="shared" si="52"/>
        <v>8322.0017009035473</v>
      </c>
      <c r="BS20" s="7">
        <f t="shared" si="53"/>
        <v>61423.701172041481</v>
      </c>
      <c r="BT20" s="7">
        <f t="shared" si="28"/>
        <v>673277.99829909636</v>
      </c>
      <c r="BU20" s="7">
        <f t="shared" si="8"/>
        <v>69745.702872945025</v>
      </c>
      <c r="BW20">
        <v>15</v>
      </c>
      <c r="BX20" s="160">
        <v>45292</v>
      </c>
      <c r="BY20" s="7">
        <f t="shared" si="54"/>
        <v>673474.56469758204</v>
      </c>
      <c r="BZ20" s="7">
        <f t="shared" si="55"/>
        <v>4534.7018071413086</v>
      </c>
      <c r="CA20" s="7">
        <f t="shared" si="56"/>
        <v>606.10017973874665</v>
      </c>
      <c r="CB20" s="65">
        <f t="shared" si="29"/>
        <v>1.0799520186973844E-2</v>
      </c>
      <c r="CC20" s="7">
        <f t="shared" si="30"/>
        <v>3928.6016274025619</v>
      </c>
      <c r="CD20" s="65">
        <f t="shared" si="57"/>
        <v>7.0000000000000007E-2</v>
      </c>
      <c r="CE20" s="7">
        <f t="shared" si="58"/>
        <v>8731.535482156527</v>
      </c>
      <c r="CF20" s="7">
        <f t="shared" si="59"/>
        <v>59288.991624963106</v>
      </c>
      <c r="CG20" s="7">
        <f t="shared" si="31"/>
        <v>672868.46451784333</v>
      </c>
      <c r="CH20" s="7">
        <f t="shared" si="9"/>
        <v>68020.527107119633</v>
      </c>
    </row>
    <row r="21" spans="1:86" x14ac:dyDescent="0.3">
      <c r="A21" s="222">
        <f t="shared" si="66"/>
        <v>13</v>
      </c>
      <c r="B21" s="47">
        <f t="shared" si="60"/>
        <v>677945.18632520433</v>
      </c>
      <c r="C21" s="47">
        <f t="shared" si="61"/>
        <v>655391.70648809639</v>
      </c>
      <c r="D21" s="47">
        <f t="shared" si="62"/>
        <v>632903.0443599429</v>
      </c>
      <c r="E21" s="230">
        <f t="shared" si="63"/>
        <v>610484.23322662013</v>
      </c>
      <c r="F21" s="47">
        <f t="shared" si="64"/>
        <v>588140.47041112639</v>
      </c>
      <c r="G21" s="80">
        <f t="shared" si="65"/>
        <v>565877.11251944338</v>
      </c>
      <c r="H21" s="47"/>
      <c r="J21">
        <v>16</v>
      </c>
      <c r="K21" s="160">
        <v>45323</v>
      </c>
      <c r="L21" s="7">
        <f t="shared" si="32"/>
        <v>674757.20868526166</v>
      </c>
      <c r="M21" s="7">
        <f t="shared" si="10"/>
        <v>5120.6331732111075</v>
      </c>
      <c r="N21" s="7">
        <f t="shared" si="0"/>
        <v>481.67736349993356</v>
      </c>
      <c r="O21" s="65">
        <f t="shared" si="11"/>
        <v>8.5662343248789578E-3</v>
      </c>
      <c r="P21" s="7">
        <f t="shared" si="1"/>
        <v>4638.955809711174</v>
      </c>
      <c r="Q21" s="65">
        <f t="shared" si="2"/>
        <v>8.2500000000000004E-2</v>
      </c>
      <c r="R21" s="7">
        <f t="shared" si="12"/>
        <v>7324.4686782382814</v>
      </c>
      <c r="S21" s="7">
        <f t="shared" si="33"/>
        <v>74605.662093139428</v>
      </c>
      <c r="T21" s="7">
        <f t="shared" si="3"/>
        <v>674275.53132176178</v>
      </c>
      <c r="U21" s="7">
        <f t="shared" si="4"/>
        <v>81930.130771377706</v>
      </c>
      <c r="W21">
        <v>16</v>
      </c>
      <c r="X21" s="160">
        <v>45323</v>
      </c>
      <c r="Y21" s="7">
        <f t="shared" si="34"/>
        <v>674410.33630237868</v>
      </c>
      <c r="Z21" s="7">
        <f t="shared" si="35"/>
        <v>5001.3393355618373</v>
      </c>
      <c r="AA21" s="7">
        <f t="shared" si="36"/>
        <v>505.27042687931225</v>
      </c>
      <c r="AB21" s="65">
        <f t="shared" si="13"/>
        <v>8.9904391972919426E-3</v>
      </c>
      <c r="AC21" s="7">
        <f t="shared" si="14"/>
        <v>4496.068908682525</v>
      </c>
      <c r="AD21" s="65">
        <f t="shared" si="15"/>
        <v>0.08</v>
      </c>
      <c r="AE21" s="7">
        <f t="shared" si="37"/>
        <v>7694.9341245006153</v>
      </c>
      <c r="AF21" s="7">
        <f t="shared" si="38"/>
        <v>72326.495244488789</v>
      </c>
      <c r="AG21" s="7">
        <f t="shared" si="16"/>
        <v>673905.06587549939</v>
      </c>
      <c r="AH21" s="7">
        <f t="shared" si="5"/>
        <v>80021.429368989411</v>
      </c>
      <c r="AJ21">
        <v>16</v>
      </c>
      <c r="AK21" s="160">
        <v>45323</v>
      </c>
      <c r="AL21" s="7">
        <f t="shared" si="39"/>
        <v>674048.48008794978</v>
      </c>
      <c r="AM21" s="7">
        <f t="shared" si="40"/>
        <v>4883.0658657304484</v>
      </c>
      <c r="AN21" s="7">
        <f t="shared" si="41"/>
        <v>529.8360984957726</v>
      </c>
      <c r="AO21" s="65">
        <f t="shared" si="17"/>
        <v>9.4326051756984542E-3</v>
      </c>
      <c r="AP21" s="7">
        <f t="shared" si="18"/>
        <v>4353.2297672346758</v>
      </c>
      <c r="AQ21" s="65">
        <f t="shared" si="19"/>
        <v>7.7499999999999999E-2</v>
      </c>
      <c r="AR21" s="7">
        <f t="shared" si="42"/>
        <v>8081.3560105460474</v>
      </c>
      <c r="AS21" s="7">
        <f t="shared" si="43"/>
        <v>70047.697841141126</v>
      </c>
      <c r="AT21" s="7">
        <f t="shared" si="20"/>
        <v>673518.64398945402</v>
      </c>
      <c r="AU21" s="7">
        <f t="shared" si="6"/>
        <v>78129.053851687175</v>
      </c>
      <c r="AW21">
        <v>16</v>
      </c>
      <c r="AX21" s="160">
        <v>45323</v>
      </c>
      <c r="AY21" s="7">
        <f t="shared" si="44"/>
        <v>673671.18560850434</v>
      </c>
      <c r="AZ21" s="7">
        <f t="shared" si="45"/>
        <v>4765.8460902957322</v>
      </c>
      <c r="BA21" s="7">
        <f t="shared" si="46"/>
        <v>555.40118024258027</v>
      </c>
      <c r="BB21" s="65">
        <f t="shared" si="21"/>
        <v>9.8932747982843627E-3</v>
      </c>
      <c r="BC21" s="7">
        <f t="shared" si="22"/>
        <v>4210.4449100531519</v>
      </c>
      <c r="BD21" s="65">
        <f t="shared" si="23"/>
        <v>7.4999999999999997E-2</v>
      </c>
      <c r="BE21" s="7">
        <f t="shared" si="47"/>
        <v>8484.2155717383957</v>
      </c>
      <c r="BF21" s="7">
        <f t="shared" si="48"/>
        <v>67769.321872993329</v>
      </c>
      <c r="BG21" s="7">
        <f t="shared" si="24"/>
        <v>673115.7844282618</v>
      </c>
      <c r="BH21" s="7">
        <f t="shared" si="7"/>
        <v>76253.53744473173</v>
      </c>
      <c r="BJ21">
        <v>16</v>
      </c>
      <c r="BK21" s="160">
        <v>45323</v>
      </c>
      <c r="BL21" s="7">
        <f t="shared" si="49"/>
        <v>673277.99829909636</v>
      </c>
      <c r="BM21" s="7">
        <f t="shared" si="50"/>
        <v>4649.713524863002</v>
      </c>
      <c r="BN21" s="7">
        <f t="shared" si="51"/>
        <v>581.99228513929484</v>
      </c>
      <c r="BO21" s="65">
        <f t="shared" si="25"/>
        <v>1.0372992195371003E-2</v>
      </c>
      <c r="BP21" s="7">
        <f t="shared" si="26"/>
        <v>4067.7212397237072</v>
      </c>
      <c r="BQ21" s="65">
        <f t="shared" si="27"/>
        <v>7.2499999999999995E-2</v>
      </c>
      <c r="BR21" s="7">
        <f t="shared" si="52"/>
        <v>8903.9939860428422</v>
      </c>
      <c r="BS21" s="7">
        <f t="shared" si="53"/>
        <v>65491.42241176519</v>
      </c>
      <c r="BT21" s="7">
        <f t="shared" si="28"/>
        <v>672696.00601395709</v>
      </c>
      <c r="BU21" s="7">
        <f t="shared" si="8"/>
        <v>74395.416397808032</v>
      </c>
      <c r="BW21">
        <v>16</v>
      </c>
      <c r="BX21" s="160">
        <v>45323</v>
      </c>
      <c r="BY21" s="7">
        <f t="shared" si="54"/>
        <v>672868.46451784333</v>
      </c>
      <c r="BZ21" s="7">
        <f t="shared" si="55"/>
        <v>4534.7018071413086</v>
      </c>
      <c r="CA21" s="7">
        <f t="shared" si="56"/>
        <v>609.63576412055545</v>
      </c>
      <c r="CB21" s="65">
        <f t="shared" si="29"/>
        <v>1.0872302025164485E-2</v>
      </c>
      <c r="CC21" s="7">
        <f t="shared" si="30"/>
        <v>3925.0660430207531</v>
      </c>
      <c r="CD21" s="65">
        <f t="shared" si="57"/>
        <v>7.0000000000000007E-2</v>
      </c>
      <c r="CE21" s="7">
        <f t="shared" si="58"/>
        <v>9341.1712462770829</v>
      </c>
      <c r="CF21" s="7">
        <f t="shared" si="59"/>
        <v>63214.057667983856</v>
      </c>
      <c r="CG21" s="7">
        <f t="shared" si="31"/>
        <v>672258.82875372272</v>
      </c>
      <c r="CH21" s="7">
        <f t="shared" si="9"/>
        <v>72555.228914260937</v>
      </c>
    </row>
    <row r="22" spans="1:86" x14ac:dyDescent="0.3">
      <c r="A22" s="222">
        <f t="shared" si="66"/>
        <v>14</v>
      </c>
      <c r="B22" s="47">
        <f t="shared" si="60"/>
        <v>723617.46501265699</v>
      </c>
      <c r="C22" s="47">
        <f t="shared" si="61"/>
        <v>699354.16910111997</v>
      </c>
      <c r="D22" s="47">
        <f t="shared" si="62"/>
        <v>675168.76100089808</v>
      </c>
      <c r="E22" s="230">
        <f t="shared" si="63"/>
        <v>651066.97767139995</v>
      </c>
      <c r="F22" s="47">
        <f t="shared" si="64"/>
        <v>627054.73042446515</v>
      </c>
      <c r="G22" s="80">
        <f t="shared" si="65"/>
        <v>603138.09882103046</v>
      </c>
      <c r="H22" s="47"/>
      <c r="J22">
        <v>17</v>
      </c>
      <c r="K22" s="160">
        <v>45352</v>
      </c>
      <c r="L22" s="7">
        <f t="shared" si="32"/>
        <v>674275.53132176178</v>
      </c>
      <c r="M22" s="7">
        <f t="shared" si="10"/>
        <v>5120.6331732111075</v>
      </c>
      <c r="N22" s="7">
        <f t="shared" si="0"/>
        <v>484.98889537399555</v>
      </c>
      <c r="O22" s="65">
        <f t="shared" si="11"/>
        <v>8.6312886559585505E-3</v>
      </c>
      <c r="P22" s="7">
        <f t="shared" si="1"/>
        <v>4635.644277837112</v>
      </c>
      <c r="Q22" s="65">
        <f t="shared" si="2"/>
        <v>8.2500000000000004E-2</v>
      </c>
      <c r="R22" s="7">
        <f t="shared" si="12"/>
        <v>7809.457573612277</v>
      </c>
      <c r="S22" s="7">
        <f t="shared" si="33"/>
        <v>79241.306370976541</v>
      </c>
      <c r="T22" s="7">
        <f t="shared" si="3"/>
        <v>673790.54242638778</v>
      </c>
      <c r="U22" s="7">
        <f t="shared" si="4"/>
        <v>87050.76394458882</v>
      </c>
      <c r="W22">
        <v>17</v>
      </c>
      <c r="X22" s="160">
        <v>45352</v>
      </c>
      <c r="Y22" s="7">
        <f t="shared" si="34"/>
        <v>673905.06587549939</v>
      </c>
      <c r="Z22" s="7">
        <f t="shared" si="35"/>
        <v>5001.3393355618373</v>
      </c>
      <c r="AA22" s="7">
        <f t="shared" si="36"/>
        <v>508.63889639184072</v>
      </c>
      <c r="AB22" s="65">
        <f t="shared" si="13"/>
        <v>9.0571611132979832E-3</v>
      </c>
      <c r="AC22" s="7">
        <f t="shared" si="14"/>
        <v>4492.7004391699966</v>
      </c>
      <c r="AD22" s="65">
        <f t="shared" si="15"/>
        <v>8.0000000000000016E-2</v>
      </c>
      <c r="AE22" s="7">
        <f t="shared" si="37"/>
        <v>8203.573020892456</v>
      </c>
      <c r="AF22" s="7">
        <f t="shared" si="38"/>
        <v>76819.195683658792</v>
      </c>
      <c r="AG22" s="7">
        <f t="shared" si="16"/>
        <v>673396.42697910755</v>
      </c>
      <c r="AH22" s="7">
        <f t="shared" si="5"/>
        <v>85022.768704551243</v>
      </c>
      <c r="AJ22">
        <v>17</v>
      </c>
      <c r="AK22" s="160">
        <v>45352</v>
      </c>
      <c r="AL22" s="7">
        <f t="shared" si="39"/>
        <v>673518.64398945402</v>
      </c>
      <c r="AM22" s="7">
        <f t="shared" si="40"/>
        <v>4883.0658657304484</v>
      </c>
      <c r="AN22" s="7">
        <f t="shared" si="41"/>
        <v>533.25795663189092</v>
      </c>
      <c r="AO22" s="65">
        <f t="shared" si="17"/>
        <v>9.5009923432541072E-3</v>
      </c>
      <c r="AP22" s="7">
        <f t="shared" si="18"/>
        <v>4349.8079090985575</v>
      </c>
      <c r="AQ22" s="65">
        <f t="shared" si="19"/>
        <v>7.7500000000000013E-2</v>
      </c>
      <c r="AR22" s="7">
        <f t="shared" si="42"/>
        <v>8614.6139671779383</v>
      </c>
      <c r="AS22" s="7">
        <f t="shared" si="43"/>
        <v>74397.505750239681</v>
      </c>
      <c r="AT22" s="7">
        <f t="shared" si="20"/>
        <v>672985.38603282208</v>
      </c>
      <c r="AU22" s="7">
        <f t="shared" si="6"/>
        <v>83012.11971741762</v>
      </c>
      <c r="AW22">
        <v>17</v>
      </c>
      <c r="AX22" s="160">
        <v>45352</v>
      </c>
      <c r="AY22" s="7">
        <f t="shared" si="44"/>
        <v>673115.7844282618</v>
      </c>
      <c r="AZ22" s="7">
        <f t="shared" si="45"/>
        <v>4765.8460902957322</v>
      </c>
      <c r="BA22" s="7">
        <f t="shared" si="46"/>
        <v>558.87243761909667</v>
      </c>
      <c r="BB22" s="65">
        <f t="shared" si="21"/>
        <v>9.9633219225806324E-3</v>
      </c>
      <c r="BC22" s="7">
        <f t="shared" si="22"/>
        <v>4206.9736526766355</v>
      </c>
      <c r="BD22" s="65">
        <f t="shared" si="23"/>
        <v>7.4999999999999983E-2</v>
      </c>
      <c r="BE22" s="7">
        <f t="shared" si="47"/>
        <v>9043.0880093574924</v>
      </c>
      <c r="BF22" s="7">
        <f t="shared" si="48"/>
        <v>71976.295525669964</v>
      </c>
      <c r="BG22" s="7">
        <f t="shared" si="24"/>
        <v>672556.91199064266</v>
      </c>
      <c r="BH22" s="7">
        <f t="shared" si="7"/>
        <v>81019.38353502746</v>
      </c>
      <c r="BJ22">
        <v>17</v>
      </c>
      <c r="BK22" s="160">
        <v>45352</v>
      </c>
      <c r="BL22" s="7">
        <f t="shared" si="49"/>
        <v>672696.00601395709</v>
      </c>
      <c r="BM22" s="7">
        <f t="shared" si="50"/>
        <v>4649.713524863002</v>
      </c>
      <c r="BN22" s="7">
        <f t="shared" si="51"/>
        <v>585.50848852867784</v>
      </c>
      <c r="BO22" s="65">
        <f t="shared" si="25"/>
        <v>1.0444690914663103E-2</v>
      </c>
      <c r="BP22" s="7">
        <f t="shared" si="26"/>
        <v>4064.2050363343242</v>
      </c>
      <c r="BQ22" s="65">
        <f t="shared" si="27"/>
        <v>7.2499999999999995E-2</v>
      </c>
      <c r="BR22" s="7">
        <f t="shared" si="52"/>
        <v>9489.50247457152</v>
      </c>
      <c r="BS22" s="7">
        <f t="shared" si="53"/>
        <v>69555.62744809952</v>
      </c>
      <c r="BT22" s="7">
        <f t="shared" si="28"/>
        <v>672110.49752542842</v>
      </c>
      <c r="BU22" s="7">
        <f t="shared" si="8"/>
        <v>79045.12992267104</v>
      </c>
      <c r="BW22">
        <v>17</v>
      </c>
      <c r="BX22" s="160">
        <v>45352</v>
      </c>
      <c r="BY22" s="7">
        <f t="shared" si="54"/>
        <v>672258.82875372272</v>
      </c>
      <c r="BZ22" s="7">
        <f t="shared" si="55"/>
        <v>4534.7018071413086</v>
      </c>
      <c r="CA22" s="7">
        <f t="shared" si="56"/>
        <v>613.19197274459248</v>
      </c>
      <c r="CB22" s="65">
        <f t="shared" si="29"/>
        <v>1.0945640813042818E-2</v>
      </c>
      <c r="CC22" s="7">
        <f t="shared" si="30"/>
        <v>3921.5098343967161</v>
      </c>
      <c r="CD22" s="65">
        <f t="shared" si="57"/>
        <v>7.0000000000000007E-2</v>
      </c>
      <c r="CE22" s="7">
        <f t="shared" si="58"/>
        <v>9954.3632190216758</v>
      </c>
      <c r="CF22" s="7">
        <f t="shared" si="59"/>
        <v>67135.567502380567</v>
      </c>
      <c r="CG22" s="7">
        <f t="shared" si="31"/>
        <v>671645.63678097818</v>
      </c>
      <c r="CH22" s="7">
        <f t="shared" si="9"/>
        <v>77089.930721402241</v>
      </c>
    </row>
    <row r="23" spans="1:86" x14ac:dyDescent="0.3">
      <c r="A23" s="222">
        <f t="shared" si="66"/>
        <v>15</v>
      </c>
      <c r="B23" s="47">
        <f t="shared" si="60"/>
        <v>767937.92284407816</v>
      </c>
      <c r="C23" s="47">
        <f t="shared" si="61"/>
        <v>741984.19005032454</v>
      </c>
      <c r="D23" s="47">
        <f t="shared" si="62"/>
        <v>716122.88015231839</v>
      </c>
      <c r="E23" s="230">
        <f t="shared" si="63"/>
        <v>690360.44582328782</v>
      </c>
      <c r="F23" s="47">
        <f t="shared" si="64"/>
        <v>664703.52180196648</v>
      </c>
      <c r="G23" s="80">
        <f t="shared" si="65"/>
        <v>639158.91731157654</v>
      </c>
      <c r="H23" s="47"/>
      <c r="J23">
        <v>18</v>
      </c>
      <c r="K23" s="160">
        <v>45383</v>
      </c>
      <c r="L23" s="7">
        <f t="shared" si="32"/>
        <v>673790.54242638778</v>
      </c>
      <c r="M23" s="7">
        <f t="shared" si="10"/>
        <v>5120.6331732111075</v>
      </c>
      <c r="N23" s="7">
        <f t="shared" si="0"/>
        <v>488.32319402969188</v>
      </c>
      <c r="O23" s="65">
        <f t="shared" si="11"/>
        <v>8.6968842086359507E-3</v>
      </c>
      <c r="P23" s="7">
        <f t="shared" si="1"/>
        <v>4632.3099791814157</v>
      </c>
      <c r="Q23" s="65">
        <f t="shared" si="2"/>
        <v>8.249999999999999E-2</v>
      </c>
      <c r="R23" s="7">
        <f t="shared" si="12"/>
        <v>8297.7807676419689</v>
      </c>
      <c r="S23" s="7">
        <f t="shared" si="33"/>
        <v>83873.616350157958</v>
      </c>
      <c r="T23" s="7">
        <f t="shared" si="3"/>
        <v>673302.21923235804</v>
      </c>
      <c r="U23" s="7">
        <f t="shared" si="4"/>
        <v>92171.397117799934</v>
      </c>
      <c r="W23">
        <v>18</v>
      </c>
      <c r="X23" s="160">
        <v>45383</v>
      </c>
      <c r="Y23" s="7">
        <f t="shared" si="34"/>
        <v>673396.42697910755</v>
      </c>
      <c r="Z23" s="7">
        <f t="shared" si="35"/>
        <v>5001.3393355618373</v>
      </c>
      <c r="AA23" s="7">
        <f t="shared" si="36"/>
        <v>512.02982236778644</v>
      </c>
      <c r="AB23" s="65">
        <f t="shared" si="13"/>
        <v>9.1244289726593233E-3</v>
      </c>
      <c r="AC23" s="7">
        <f t="shared" si="14"/>
        <v>4489.3095131940509</v>
      </c>
      <c r="AD23" s="65">
        <f t="shared" si="15"/>
        <v>0.08</v>
      </c>
      <c r="AE23" s="7">
        <f t="shared" si="37"/>
        <v>8715.6028432602434</v>
      </c>
      <c r="AF23" s="7">
        <f t="shared" si="38"/>
        <v>81308.505196852842</v>
      </c>
      <c r="AG23" s="7">
        <f t="shared" si="16"/>
        <v>672884.39715673972</v>
      </c>
      <c r="AH23" s="7">
        <f t="shared" si="5"/>
        <v>90024.108040113089</v>
      </c>
      <c r="AJ23">
        <v>18</v>
      </c>
      <c r="AK23" s="160">
        <v>45383</v>
      </c>
      <c r="AL23" s="7">
        <f t="shared" si="39"/>
        <v>672985.38603282208</v>
      </c>
      <c r="AM23" s="7">
        <f t="shared" si="40"/>
        <v>4883.0658657304484</v>
      </c>
      <c r="AN23" s="7">
        <f t="shared" si="41"/>
        <v>536.70191426847214</v>
      </c>
      <c r="AO23" s="65">
        <f t="shared" si="17"/>
        <v>9.5699299047001321E-3</v>
      </c>
      <c r="AP23" s="7">
        <f t="shared" si="18"/>
        <v>4346.3639514619763</v>
      </c>
      <c r="AQ23" s="65">
        <f t="shared" si="19"/>
        <v>7.7500000000000013E-2</v>
      </c>
      <c r="AR23" s="7">
        <f t="shared" si="42"/>
        <v>9151.3158814464114</v>
      </c>
      <c r="AS23" s="7">
        <f t="shared" si="43"/>
        <v>78743.869701701653</v>
      </c>
      <c r="AT23" s="7">
        <f t="shared" si="20"/>
        <v>672448.68411855365</v>
      </c>
      <c r="AU23" s="7">
        <f t="shared" si="6"/>
        <v>87895.185583148064</v>
      </c>
      <c r="AW23">
        <v>18</v>
      </c>
      <c r="AX23" s="160">
        <v>45383</v>
      </c>
      <c r="AY23" s="7">
        <f t="shared" si="44"/>
        <v>672556.91199064266</v>
      </c>
      <c r="AZ23" s="7">
        <f t="shared" si="45"/>
        <v>4765.8460902957322</v>
      </c>
      <c r="BA23" s="7">
        <f t="shared" si="46"/>
        <v>562.36539035421629</v>
      </c>
      <c r="BB23" s="65">
        <f t="shared" si="21"/>
        <v>1.0033923618860206E-2</v>
      </c>
      <c r="BC23" s="7">
        <f t="shared" si="22"/>
        <v>4203.4806999415159</v>
      </c>
      <c r="BD23" s="65">
        <f t="shared" si="23"/>
        <v>7.4999999999999983E-2</v>
      </c>
      <c r="BE23" s="7">
        <f t="shared" si="47"/>
        <v>9605.4533997117087</v>
      </c>
      <c r="BF23" s="7">
        <f t="shared" si="48"/>
        <v>76179.77622561148</v>
      </c>
      <c r="BG23" s="7">
        <f t="shared" si="24"/>
        <v>671994.54660028848</v>
      </c>
      <c r="BH23" s="7">
        <f t="shared" si="7"/>
        <v>85785.229625323191</v>
      </c>
      <c r="BJ23">
        <v>18</v>
      </c>
      <c r="BK23" s="160">
        <v>45383</v>
      </c>
      <c r="BL23" s="7">
        <f t="shared" si="49"/>
        <v>672110.49752542842</v>
      </c>
      <c r="BM23" s="7">
        <f t="shared" si="50"/>
        <v>4649.713524863002</v>
      </c>
      <c r="BN23" s="7">
        <f t="shared" si="51"/>
        <v>589.04593564687184</v>
      </c>
      <c r="BO23" s="65">
        <f t="shared" si="25"/>
        <v>1.0516948111638492E-2</v>
      </c>
      <c r="BP23" s="7">
        <f t="shared" si="26"/>
        <v>4060.6675892161302</v>
      </c>
      <c r="BQ23" s="65">
        <f t="shared" si="27"/>
        <v>7.2499999999999995E-2</v>
      </c>
      <c r="BR23" s="7">
        <f t="shared" si="52"/>
        <v>10078.548410218391</v>
      </c>
      <c r="BS23" s="7">
        <f t="shared" si="53"/>
        <v>73616.295037315649</v>
      </c>
      <c r="BT23" s="7">
        <f t="shared" si="28"/>
        <v>671521.45158978156</v>
      </c>
      <c r="BU23" s="7">
        <f t="shared" si="8"/>
        <v>83694.843447534047</v>
      </c>
      <c r="BW23">
        <v>18</v>
      </c>
      <c r="BX23" s="160">
        <v>45383</v>
      </c>
      <c r="BY23" s="7">
        <f t="shared" si="54"/>
        <v>671645.63678097818</v>
      </c>
      <c r="BZ23" s="7">
        <f t="shared" si="55"/>
        <v>4534.7018071413086</v>
      </c>
      <c r="CA23" s="7">
        <f t="shared" si="56"/>
        <v>616.76892591893557</v>
      </c>
      <c r="CB23" s="65">
        <f t="shared" si="29"/>
        <v>1.1019541713245354E-2</v>
      </c>
      <c r="CC23" s="7">
        <f t="shared" si="30"/>
        <v>3917.932881222373</v>
      </c>
      <c r="CD23" s="65">
        <f t="shared" si="57"/>
        <v>7.0000000000000007E-2</v>
      </c>
      <c r="CE23" s="7">
        <f t="shared" si="58"/>
        <v>10571.132144940611</v>
      </c>
      <c r="CF23" s="7">
        <f t="shared" si="59"/>
        <v>71053.500383602935</v>
      </c>
      <c r="CG23" s="7">
        <f t="shared" si="31"/>
        <v>671028.86785505922</v>
      </c>
      <c r="CH23" s="7">
        <f t="shared" si="9"/>
        <v>81624.632528543545</v>
      </c>
    </row>
    <row r="24" spans="1:86" x14ac:dyDescent="0.3">
      <c r="A24" s="222">
        <f t="shared" si="66"/>
        <v>16</v>
      </c>
      <c r="B24" s="47">
        <f t="shared" si="60"/>
        <v>810790.71939928364</v>
      </c>
      <c r="C24" s="47">
        <f t="shared" si="61"/>
        <v>783171.17733476334</v>
      </c>
      <c r="D24" s="47">
        <f t="shared" si="62"/>
        <v>755660.06348794803</v>
      </c>
      <c r="E24" s="230">
        <f t="shared" si="63"/>
        <v>728264.54781302356</v>
      </c>
      <c r="F24" s="47">
        <f t="shared" si="64"/>
        <v>700991.98716924828</v>
      </c>
      <c r="G24" s="80">
        <f t="shared" si="65"/>
        <v>673849.916159746</v>
      </c>
      <c r="H24" s="47"/>
      <c r="J24">
        <v>19</v>
      </c>
      <c r="K24" s="160">
        <v>45413</v>
      </c>
      <c r="L24" s="7">
        <f t="shared" si="32"/>
        <v>673302.21923235804</v>
      </c>
      <c r="M24" s="7">
        <f t="shared" si="10"/>
        <v>5120.6331732111075</v>
      </c>
      <c r="N24" s="7">
        <f t="shared" si="0"/>
        <v>491.68041598864602</v>
      </c>
      <c r="O24" s="65">
        <f t="shared" si="11"/>
        <v>8.7630262062564097E-3</v>
      </c>
      <c r="P24" s="7">
        <f t="shared" si="1"/>
        <v>4628.9527572224615</v>
      </c>
      <c r="Q24" s="65">
        <f t="shared" si="2"/>
        <v>8.2500000000000004E-2</v>
      </c>
      <c r="R24" s="7">
        <f t="shared" si="12"/>
        <v>8789.461183630614</v>
      </c>
      <c r="S24" s="7">
        <f t="shared" si="33"/>
        <v>88502.569107380419</v>
      </c>
      <c r="T24" s="7">
        <f t="shared" si="3"/>
        <v>672810.53881636937</v>
      </c>
      <c r="U24" s="7">
        <f t="shared" si="4"/>
        <v>97292.030291011033</v>
      </c>
      <c r="W24">
        <v>19</v>
      </c>
      <c r="X24" s="160">
        <v>45413</v>
      </c>
      <c r="Y24" s="7">
        <f t="shared" si="34"/>
        <v>672884.39715673972</v>
      </c>
      <c r="Z24" s="7">
        <f t="shared" si="35"/>
        <v>5001.3393355618373</v>
      </c>
      <c r="AA24" s="7">
        <f t="shared" si="36"/>
        <v>515.44335451690586</v>
      </c>
      <c r="AB24" s="65">
        <f t="shared" si="13"/>
        <v>9.1922480003085588E-3</v>
      </c>
      <c r="AC24" s="7">
        <f t="shared" si="14"/>
        <v>4485.8959810449314</v>
      </c>
      <c r="AD24" s="65">
        <f t="shared" si="15"/>
        <v>7.9999999999999988E-2</v>
      </c>
      <c r="AE24" s="7">
        <f t="shared" si="37"/>
        <v>9231.0461977771483</v>
      </c>
      <c r="AF24" s="7">
        <f t="shared" si="38"/>
        <v>85794.401177897773</v>
      </c>
      <c r="AG24" s="7">
        <f t="shared" si="16"/>
        <v>672368.95380222285</v>
      </c>
      <c r="AH24" s="7">
        <f t="shared" si="5"/>
        <v>95025.447375674921</v>
      </c>
      <c r="AJ24">
        <v>19</v>
      </c>
      <c r="AK24" s="160">
        <v>45413</v>
      </c>
      <c r="AL24" s="7">
        <f t="shared" si="39"/>
        <v>672448.68411855365</v>
      </c>
      <c r="AM24" s="7">
        <f t="shared" si="40"/>
        <v>4883.0658657304484</v>
      </c>
      <c r="AN24" s="7">
        <f t="shared" si="41"/>
        <v>540.1681141314566</v>
      </c>
      <c r="AO24" s="65">
        <f t="shared" si="17"/>
        <v>9.6394230856055793E-3</v>
      </c>
      <c r="AP24" s="7">
        <f t="shared" si="18"/>
        <v>4342.8977515989918</v>
      </c>
      <c r="AQ24" s="65">
        <f t="shared" si="19"/>
        <v>7.7499999999999986E-2</v>
      </c>
      <c r="AR24" s="7">
        <f t="shared" si="42"/>
        <v>9691.483995577868</v>
      </c>
      <c r="AS24" s="7">
        <f t="shared" si="43"/>
        <v>83086.76745330065</v>
      </c>
      <c r="AT24" s="7">
        <f t="shared" si="20"/>
        <v>671908.51600442221</v>
      </c>
      <c r="AU24" s="7">
        <f t="shared" si="6"/>
        <v>92778.251448878524</v>
      </c>
      <c r="AW24">
        <v>19</v>
      </c>
      <c r="AX24" s="160">
        <v>45413</v>
      </c>
      <c r="AY24" s="7">
        <f t="shared" si="44"/>
        <v>671994.54660028848</v>
      </c>
      <c r="AZ24" s="7">
        <f t="shared" si="45"/>
        <v>4765.8460902957322</v>
      </c>
      <c r="BA24" s="7">
        <f t="shared" si="46"/>
        <v>565.8801740439294</v>
      </c>
      <c r="BB24" s="65">
        <f t="shared" si="21"/>
        <v>1.010508511249314E-2</v>
      </c>
      <c r="BC24" s="7">
        <f t="shared" si="22"/>
        <v>4199.9659162518028</v>
      </c>
      <c r="BD24" s="65">
        <f t="shared" si="23"/>
        <v>7.4999999999999997E-2</v>
      </c>
      <c r="BE24" s="7">
        <f t="shared" si="47"/>
        <v>10171.333573755637</v>
      </c>
      <c r="BF24" s="7">
        <f t="shared" si="48"/>
        <v>80379.742141863288</v>
      </c>
      <c r="BG24" s="7">
        <f t="shared" si="24"/>
        <v>671428.66642624454</v>
      </c>
      <c r="BH24" s="7">
        <f t="shared" si="7"/>
        <v>90551.075715618921</v>
      </c>
      <c r="BJ24">
        <v>19</v>
      </c>
      <c r="BK24" s="160">
        <v>45413</v>
      </c>
      <c r="BL24" s="7">
        <f t="shared" si="49"/>
        <v>671521.45158978156</v>
      </c>
      <c r="BM24" s="7">
        <f t="shared" si="50"/>
        <v>4649.713524863002</v>
      </c>
      <c r="BN24" s="7">
        <f t="shared" si="51"/>
        <v>592.60475484140534</v>
      </c>
      <c r="BO24" s="65">
        <f t="shared" si="25"/>
        <v>1.0589769010746335E-2</v>
      </c>
      <c r="BP24" s="7">
        <f t="shared" si="26"/>
        <v>4057.1087700215967</v>
      </c>
      <c r="BQ24" s="65">
        <f t="shared" si="27"/>
        <v>7.2499999999999995E-2</v>
      </c>
      <c r="BR24" s="7">
        <f t="shared" si="52"/>
        <v>10671.153165059797</v>
      </c>
      <c r="BS24" s="7">
        <f t="shared" si="53"/>
        <v>77673.40380733725</v>
      </c>
      <c r="BT24" s="7">
        <f t="shared" si="28"/>
        <v>670928.84683494014</v>
      </c>
      <c r="BU24" s="7">
        <f t="shared" si="8"/>
        <v>88344.556972397055</v>
      </c>
      <c r="BW24">
        <v>19</v>
      </c>
      <c r="BX24" s="160">
        <v>45413</v>
      </c>
      <c r="BY24" s="7">
        <f t="shared" si="54"/>
        <v>671028.86785505922</v>
      </c>
      <c r="BZ24" s="7">
        <f t="shared" si="55"/>
        <v>4534.7018071413086</v>
      </c>
      <c r="CA24" s="7">
        <f t="shared" si="56"/>
        <v>620.36674465346277</v>
      </c>
      <c r="CB24" s="65">
        <f t="shared" si="29"/>
        <v>1.1094009948689015E-2</v>
      </c>
      <c r="CC24" s="7">
        <f t="shared" si="30"/>
        <v>3914.3350624878458</v>
      </c>
      <c r="CD24" s="65">
        <f t="shared" si="57"/>
        <v>7.0000000000000007E-2</v>
      </c>
      <c r="CE24" s="7">
        <f t="shared" si="58"/>
        <v>11191.498889594073</v>
      </c>
      <c r="CF24" s="7">
        <f t="shared" si="59"/>
        <v>74967.835446090787</v>
      </c>
      <c r="CG24" s="7">
        <f t="shared" si="31"/>
        <v>670408.50111040578</v>
      </c>
      <c r="CH24" s="7">
        <f t="shared" si="9"/>
        <v>86159.334335684864</v>
      </c>
    </row>
    <row r="25" spans="1:86" x14ac:dyDescent="0.3">
      <c r="A25" s="222">
        <f t="shared" si="66"/>
        <v>17</v>
      </c>
      <c r="B25" s="47">
        <f t="shared" si="60"/>
        <v>852050.08764474525</v>
      </c>
      <c r="C25" s="47">
        <f t="shared" si="61"/>
        <v>822795.35987195431</v>
      </c>
      <c r="D25" s="47">
        <f t="shared" si="62"/>
        <v>793666.51264476904</v>
      </c>
      <c r="E25" s="230">
        <f t="shared" si="63"/>
        <v>764671.42353467632</v>
      </c>
      <c r="F25" s="47">
        <f t="shared" si="64"/>
        <v>735818.15880464658</v>
      </c>
      <c r="G25" s="80">
        <f t="shared" si="65"/>
        <v>707114.96259606723</v>
      </c>
      <c r="H25" s="47"/>
      <c r="J25">
        <v>20</v>
      </c>
      <c r="K25" s="160">
        <v>45444</v>
      </c>
      <c r="L25" s="7">
        <f t="shared" si="32"/>
        <v>672810.53881636937</v>
      </c>
      <c r="M25" s="7">
        <f t="shared" si="10"/>
        <v>5120.6331732111075</v>
      </c>
      <c r="N25" s="7">
        <f t="shared" si="0"/>
        <v>495.06071884856829</v>
      </c>
      <c r="O25" s="65">
        <f t="shared" si="11"/>
        <v>8.8297199336888309E-3</v>
      </c>
      <c r="P25" s="7">
        <f t="shared" si="1"/>
        <v>4625.5724543625392</v>
      </c>
      <c r="Q25" s="65">
        <f t="shared" si="2"/>
        <v>8.2500000000000004E-2</v>
      </c>
      <c r="R25" s="7">
        <f t="shared" si="12"/>
        <v>9284.5219024791822</v>
      </c>
      <c r="S25" s="7">
        <f t="shared" si="33"/>
        <v>93128.141561742959</v>
      </c>
      <c r="T25" s="7">
        <f t="shared" si="3"/>
        <v>672315.47809752077</v>
      </c>
      <c r="U25" s="7">
        <f t="shared" si="4"/>
        <v>102412.66346422215</v>
      </c>
      <c r="W25">
        <v>20</v>
      </c>
      <c r="X25" s="160">
        <v>45444</v>
      </c>
      <c r="Y25" s="7">
        <f t="shared" si="34"/>
        <v>672368.95380222285</v>
      </c>
      <c r="Z25" s="7">
        <f t="shared" si="35"/>
        <v>5001.3393355618373</v>
      </c>
      <c r="AA25" s="7">
        <f t="shared" si="36"/>
        <v>518.87964354701762</v>
      </c>
      <c r="AB25" s="65">
        <f t="shared" si="13"/>
        <v>9.2606234826180731E-3</v>
      </c>
      <c r="AC25" s="7">
        <f t="shared" si="14"/>
        <v>4482.4596920148197</v>
      </c>
      <c r="AD25" s="65">
        <f t="shared" si="15"/>
        <v>8.0000000000000016E-2</v>
      </c>
      <c r="AE25" s="7">
        <f t="shared" si="37"/>
        <v>9749.925841324166</v>
      </c>
      <c r="AF25" s="7">
        <f t="shared" si="38"/>
        <v>90276.860869912591</v>
      </c>
      <c r="AG25" s="7">
        <f t="shared" si="16"/>
        <v>671850.07415867585</v>
      </c>
      <c r="AH25" s="7">
        <f t="shared" si="5"/>
        <v>100026.78671123675</v>
      </c>
      <c r="AJ25">
        <v>20</v>
      </c>
      <c r="AK25" s="160">
        <v>45444</v>
      </c>
      <c r="AL25" s="7">
        <f t="shared" si="39"/>
        <v>671908.51600442221</v>
      </c>
      <c r="AM25" s="7">
        <f t="shared" si="40"/>
        <v>4883.0658657304484</v>
      </c>
      <c r="AN25" s="7">
        <f t="shared" si="41"/>
        <v>543.65669986855482</v>
      </c>
      <c r="AO25" s="65">
        <f t="shared" si="17"/>
        <v>9.7094771729009013E-3</v>
      </c>
      <c r="AP25" s="7">
        <f t="shared" si="18"/>
        <v>4339.4091658618936</v>
      </c>
      <c r="AQ25" s="65">
        <f t="shared" si="19"/>
        <v>7.7499999999999999E-2</v>
      </c>
      <c r="AR25" s="7">
        <f t="shared" si="42"/>
        <v>10235.140695446422</v>
      </c>
      <c r="AS25" s="7">
        <f t="shared" si="43"/>
        <v>87426.17661916255</v>
      </c>
      <c r="AT25" s="7">
        <f t="shared" si="20"/>
        <v>671364.85930455371</v>
      </c>
      <c r="AU25" s="7">
        <f t="shared" si="6"/>
        <v>97661.317314608968</v>
      </c>
      <c r="AW25">
        <v>20</v>
      </c>
      <c r="AX25" s="160">
        <v>45444</v>
      </c>
      <c r="AY25" s="7">
        <f t="shared" si="44"/>
        <v>671428.66642624454</v>
      </c>
      <c r="AZ25" s="7">
        <f t="shared" si="45"/>
        <v>4765.8460902957322</v>
      </c>
      <c r="BA25" s="7">
        <f t="shared" si="46"/>
        <v>569.41692513170437</v>
      </c>
      <c r="BB25" s="65">
        <f t="shared" si="21"/>
        <v>1.0176811690138118E-2</v>
      </c>
      <c r="BC25" s="7">
        <f t="shared" si="22"/>
        <v>4196.4291651640278</v>
      </c>
      <c r="BD25" s="65">
        <f t="shared" si="23"/>
        <v>7.4999999999999997E-2</v>
      </c>
      <c r="BE25" s="7">
        <f t="shared" si="47"/>
        <v>10740.750498887341</v>
      </c>
      <c r="BF25" s="7">
        <f t="shared" si="48"/>
        <v>84576.171307027311</v>
      </c>
      <c r="BG25" s="7">
        <f t="shared" si="24"/>
        <v>670859.24950111285</v>
      </c>
      <c r="BH25" s="7">
        <f t="shared" si="7"/>
        <v>95316.921805914651</v>
      </c>
      <c r="BJ25">
        <v>20</v>
      </c>
      <c r="BK25" s="160">
        <v>45444</v>
      </c>
      <c r="BL25" s="7">
        <f t="shared" si="49"/>
        <v>670928.84683494014</v>
      </c>
      <c r="BM25" s="7">
        <f t="shared" si="50"/>
        <v>4649.713524863002</v>
      </c>
      <c r="BN25" s="7">
        <f t="shared" si="51"/>
        <v>596.18507523523886</v>
      </c>
      <c r="BO25" s="65">
        <f t="shared" si="25"/>
        <v>1.0663158897657184E-2</v>
      </c>
      <c r="BP25" s="7">
        <f t="shared" si="26"/>
        <v>4053.5284496277632</v>
      </c>
      <c r="BQ25" s="65">
        <f t="shared" si="27"/>
        <v>7.2499999999999995E-2</v>
      </c>
      <c r="BR25" s="7">
        <f t="shared" si="52"/>
        <v>11267.338240295036</v>
      </c>
      <c r="BS25" s="7">
        <f t="shared" si="53"/>
        <v>81726.93225696501</v>
      </c>
      <c r="BT25" s="7">
        <f t="shared" si="28"/>
        <v>670332.66175970493</v>
      </c>
      <c r="BU25" s="7">
        <f t="shared" si="8"/>
        <v>92994.270497260048</v>
      </c>
      <c r="BW25">
        <v>20</v>
      </c>
      <c r="BX25" s="160">
        <v>45444</v>
      </c>
      <c r="BY25" s="7">
        <f t="shared" si="54"/>
        <v>670408.50111040578</v>
      </c>
      <c r="BZ25" s="7">
        <f t="shared" si="55"/>
        <v>4534.7018071413086</v>
      </c>
      <c r="CA25" s="7">
        <f t="shared" si="56"/>
        <v>623.98555066394147</v>
      </c>
      <c r="CB25" s="65">
        <f t="shared" si="29"/>
        <v>1.1169050803450611E-2</v>
      </c>
      <c r="CC25" s="7">
        <f t="shared" si="30"/>
        <v>3910.7162564773671</v>
      </c>
      <c r="CD25" s="65">
        <f t="shared" si="57"/>
        <v>7.0000000000000007E-2</v>
      </c>
      <c r="CE25" s="7">
        <f t="shared" si="58"/>
        <v>11815.484440258015</v>
      </c>
      <c r="CF25" s="7">
        <f t="shared" si="59"/>
        <v>78878.551702568147</v>
      </c>
      <c r="CG25" s="7">
        <f t="shared" si="31"/>
        <v>669784.51555974188</v>
      </c>
      <c r="CH25" s="7">
        <f t="shared" si="9"/>
        <v>90694.036142826168</v>
      </c>
    </row>
    <row r="26" spans="1:86" x14ac:dyDescent="0.3">
      <c r="A26" s="222">
        <f t="shared" si="66"/>
        <v>18</v>
      </c>
      <c r="B26" s="47">
        <f t="shared" si="60"/>
        <v>891579.48330086377</v>
      </c>
      <c r="C26" s="47">
        <f t="shared" si="61"/>
        <v>860727.02563863911</v>
      </c>
      <c r="D26" s="47">
        <f t="shared" si="62"/>
        <v>830019.28977208841</v>
      </c>
      <c r="E26" s="230">
        <f t="shared" si="63"/>
        <v>799464.83942197938</v>
      </c>
      <c r="F26" s="47">
        <f t="shared" si="64"/>
        <v>769072.42565968924</v>
      </c>
      <c r="G26" s="80">
        <f t="shared" si="65"/>
        <v>738850.97440539044</v>
      </c>
      <c r="H26" s="47"/>
      <c r="J26">
        <v>21</v>
      </c>
      <c r="K26" s="160">
        <v>45474</v>
      </c>
      <c r="L26" s="7">
        <f t="shared" si="32"/>
        <v>672315.47809752077</v>
      </c>
      <c r="M26" s="7">
        <f t="shared" si="10"/>
        <v>5120.6331732111075</v>
      </c>
      <c r="N26" s="7">
        <f t="shared" si="0"/>
        <v>498.46426129065185</v>
      </c>
      <c r="O26" s="65">
        <f t="shared" si="11"/>
        <v>8.8969707382226641E-3</v>
      </c>
      <c r="P26" s="7">
        <f t="shared" si="1"/>
        <v>4622.1689119204557</v>
      </c>
      <c r="Q26" s="65">
        <f t="shared" si="2"/>
        <v>8.2500000000000018E-2</v>
      </c>
      <c r="R26" s="7">
        <f t="shared" si="12"/>
        <v>9782.9861637698341</v>
      </c>
      <c r="S26" s="7">
        <f t="shared" si="33"/>
        <v>97750.310473663412</v>
      </c>
      <c r="T26" s="7">
        <f t="shared" si="3"/>
        <v>671817.01383623015</v>
      </c>
      <c r="U26" s="7">
        <f t="shared" si="4"/>
        <v>107533.29663743325</v>
      </c>
      <c r="W26">
        <v>21</v>
      </c>
      <c r="X26" s="160">
        <v>45474</v>
      </c>
      <c r="Y26" s="7">
        <f t="shared" si="34"/>
        <v>671850.07415867585</v>
      </c>
      <c r="Z26" s="7">
        <f t="shared" si="35"/>
        <v>5001.3393355618373</v>
      </c>
      <c r="AA26" s="7">
        <f t="shared" si="36"/>
        <v>522.33884117066464</v>
      </c>
      <c r="AB26" s="65">
        <f t="shared" si="13"/>
        <v>9.3295607682966474E-3</v>
      </c>
      <c r="AC26" s="7">
        <f t="shared" si="14"/>
        <v>4479.0004943911727</v>
      </c>
      <c r="AD26" s="65">
        <f t="shared" si="15"/>
        <v>0.08</v>
      </c>
      <c r="AE26" s="7">
        <f t="shared" si="37"/>
        <v>10272.264682494832</v>
      </c>
      <c r="AF26" s="7">
        <f t="shared" si="38"/>
        <v>94755.861364303768</v>
      </c>
      <c r="AG26" s="7">
        <f t="shared" si="16"/>
        <v>671327.7353175052</v>
      </c>
      <c r="AH26" s="7">
        <f t="shared" si="5"/>
        <v>105028.1260467986</v>
      </c>
      <c r="AJ26">
        <v>21</v>
      </c>
      <c r="AK26" s="160">
        <v>45474</v>
      </c>
      <c r="AL26" s="7">
        <f t="shared" si="39"/>
        <v>671364.85930455371</v>
      </c>
      <c r="AM26" s="7">
        <f t="shared" si="40"/>
        <v>4883.0658657304484</v>
      </c>
      <c r="AN26" s="7">
        <f t="shared" si="41"/>
        <v>547.16781605520555</v>
      </c>
      <c r="AO26" s="65">
        <f t="shared" si="17"/>
        <v>9.7800975157740604E-3</v>
      </c>
      <c r="AP26" s="7">
        <f t="shared" si="18"/>
        <v>4335.8980496752429</v>
      </c>
      <c r="AQ26" s="65">
        <f t="shared" si="19"/>
        <v>7.7499999999999999E-2</v>
      </c>
      <c r="AR26" s="7">
        <f t="shared" si="42"/>
        <v>10782.308511501627</v>
      </c>
      <c r="AS26" s="7">
        <f t="shared" si="43"/>
        <v>91762.074668837799</v>
      </c>
      <c r="AT26" s="7">
        <f t="shared" si="20"/>
        <v>670817.69148849847</v>
      </c>
      <c r="AU26" s="7">
        <f t="shared" si="6"/>
        <v>102544.38318033943</v>
      </c>
      <c r="AW26">
        <v>21</v>
      </c>
      <c r="AX26" s="160">
        <v>45474</v>
      </c>
      <c r="AY26" s="7">
        <f t="shared" si="44"/>
        <v>670859.24950111285</v>
      </c>
      <c r="AZ26" s="7">
        <f t="shared" si="45"/>
        <v>4765.8460902957322</v>
      </c>
      <c r="BA26" s="7">
        <f t="shared" si="46"/>
        <v>572.97578091377727</v>
      </c>
      <c r="BB26" s="65">
        <f t="shared" si="21"/>
        <v>1.0249108700637988E-2</v>
      </c>
      <c r="BC26" s="7">
        <f t="shared" si="22"/>
        <v>4192.8703093819549</v>
      </c>
      <c r="BD26" s="65">
        <f t="shared" si="23"/>
        <v>7.4999999999999997E-2</v>
      </c>
      <c r="BE26" s="7">
        <f t="shared" si="47"/>
        <v>11313.726279801118</v>
      </c>
      <c r="BF26" s="7">
        <f t="shared" si="48"/>
        <v>88769.04161640926</v>
      </c>
      <c r="BG26" s="7">
        <f t="shared" si="24"/>
        <v>670286.27372019913</v>
      </c>
      <c r="BH26" s="7">
        <f t="shared" si="7"/>
        <v>100082.76789621038</v>
      </c>
      <c r="BJ26">
        <v>21</v>
      </c>
      <c r="BK26" s="160">
        <v>45474</v>
      </c>
      <c r="BL26" s="7">
        <f t="shared" si="49"/>
        <v>670332.66175970493</v>
      </c>
      <c r="BM26" s="7">
        <f t="shared" si="50"/>
        <v>4649.713524863002</v>
      </c>
      <c r="BN26" s="7">
        <f t="shared" si="51"/>
        <v>599.78702673145153</v>
      </c>
      <c r="BO26" s="65">
        <f t="shared" si="25"/>
        <v>1.0737123120158355E-2</v>
      </c>
      <c r="BP26" s="7">
        <f t="shared" si="26"/>
        <v>4049.9264981315505</v>
      </c>
      <c r="BQ26" s="65">
        <f t="shared" si="27"/>
        <v>7.2499999999999995E-2</v>
      </c>
      <c r="BR26" s="7">
        <f t="shared" si="52"/>
        <v>11867.125267026488</v>
      </c>
      <c r="BS26" s="7">
        <f t="shared" si="53"/>
        <v>85776.85875509656</v>
      </c>
      <c r="BT26" s="7">
        <f t="shared" si="28"/>
        <v>669732.87473297352</v>
      </c>
      <c r="BU26" s="7">
        <f t="shared" si="8"/>
        <v>97643.984022123041</v>
      </c>
      <c r="BW26">
        <v>21</v>
      </c>
      <c r="BX26" s="160">
        <v>45474</v>
      </c>
      <c r="BY26" s="7">
        <f t="shared" si="54"/>
        <v>669784.51555974188</v>
      </c>
      <c r="BZ26" s="7">
        <f t="shared" si="55"/>
        <v>4534.7018071413086</v>
      </c>
      <c r="CA26" s="7">
        <f t="shared" si="56"/>
        <v>627.62546637614741</v>
      </c>
      <c r="CB26" s="65">
        <f t="shared" si="29"/>
        <v>1.1244669623661958E-2</v>
      </c>
      <c r="CC26" s="7">
        <f t="shared" si="30"/>
        <v>3907.0763407651611</v>
      </c>
      <c r="CD26" s="65">
        <f t="shared" si="57"/>
        <v>7.0000000000000007E-2</v>
      </c>
      <c r="CE26" s="7">
        <f t="shared" si="58"/>
        <v>12443.109906634163</v>
      </c>
      <c r="CF26" s="7">
        <f t="shared" si="59"/>
        <v>82785.628043333301</v>
      </c>
      <c r="CG26" s="7">
        <f t="shared" si="31"/>
        <v>669156.89009336568</v>
      </c>
      <c r="CH26" s="7">
        <f t="shared" si="9"/>
        <v>95228.737949967472</v>
      </c>
    </row>
    <row r="27" spans="1:86" x14ac:dyDescent="0.3">
      <c r="A27" s="222">
        <f t="shared" si="66"/>
        <v>19</v>
      </c>
      <c r="B27" s="47">
        <f>VLOOKUP(A27*12,$J$5:$U$365,10)</f>
        <v>929230.66131670482</v>
      </c>
      <c r="C27" s="47">
        <f t="shared" si="61"/>
        <v>896825.6965776023</v>
      </c>
      <c r="D27" s="47">
        <f t="shared" si="62"/>
        <v>864585.58351188374</v>
      </c>
      <c r="E27" s="230">
        <f t="shared" si="63"/>
        <v>832519.53839484253</v>
      </c>
      <c r="F27" s="47">
        <f t="shared" si="64"/>
        <v>800636.96042833268</v>
      </c>
      <c r="G27" s="80">
        <f t="shared" si="65"/>
        <v>768947.41755089804</v>
      </c>
      <c r="H27" s="47"/>
      <c r="J27">
        <v>22</v>
      </c>
      <c r="K27" s="160">
        <v>45505</v>
      </c>
      <c r="L27" s="7">
        <f t="shared" si="32"/>
        <v>671817.01383623015</v>
      </c>
      <c r="M27" s="7">
        <f t="shared" si="10"/>
        <v>5120.6331732111075</v>
      </c>
      <c r="N27" s="7">
        <f t="shared" si="0"/>
        <v>501.89120308702513</v>
      </c>
      <c r="O27" s="65">
        <f t="shared" si="11"/>
        <v>8.9647840304807516E-3</v>
      </c>
      <c r="P27" s="7">
        <f t="shared" si="1"/>
        <v>4618.7419701240824</v>
      </c>
      <c r="Q27" s="65">
        <f t="shared" si="2"/>
        <v>8.2500000000000004E-2</v>
      </c>
      <c r="R27" s="7">
        <f t="shared" si="12"/>
        <v>10284.877366856859</v>
      </c>
      <c r="S27" s="7">
        <f t="shared" si="33"/>
        <v>102369.0524437875</v>
      </c>
      <c r="T27" s="7">
        <f t="shared" si="3"/>
        <v>671315.1226331431</v>
      </c>
      <c r="U27" s="7">
        <f t="shared" si="4"/>
        <v>112653.92981064436</v>
      </c>
      <c r="W27">
        <v>22</v>
      </c>
      <c r="X27" s="160">
        <v>45505</v>
      </c>
      <c r="Y27" s="7">
        <f t="shared" si="34"/>
        <v>671327.7353175052</v>
      </c>
      <c r="Z27" s="7">
        <f t="shared" si="35"/>
        <v>5001.3393355618373</v>
      </c>
      <c r="AA27" s="7">
        <f t="shared" si="36"/>
        <v>525.82110011180248</v>
      </c>
      <c r="AB27" s="65">
        <f t="shared" si="13"/>
        <v>9.3990652693015549E-3</v>
      </c>
      <c r="AC27" s="7">
        <f t="shared" si="14"/>
        <v>4475.5182354500348</v>
      </c>
      <c r="AD27" s="65">
        <f t="shared" si="15"/>
        <v>0.08</v>
      </c>
      <c r="AE27" s="7">
        <f t="shared" si="37"/>
        <v>10798.085782606635</v>
      </c>
      <c r="AF27" s="7">
        <f t="shared" si="38"/>
        <v>99231.379599753796</v>
      </c>
      <c r="AG27" s="7">
        <f t="shared" si="16"/>
        <v>670801.91421739338</v>
      </c>
      <c r="AH27" s="7">
        <f t="shared" si="5"/>
        <v>110029.46538236043</v>
      </c>
      <c r="AJ27">
        <v>22</v>
      </c>
      <c r="AK27" s="160">
        <v>45505</v>
      </c>
      <c r="AL27" s="7">
        <f t="shared" si="39"/>
        <v>670817.69148849847</v>
      </c>
      <c r="AM27" s="7">
        <f t="shared" si="40"/>
        <v>4883.0658657304484</v>
      </c>
      <c r="AN27" s="7">
        <f t="shared" si="41"/>
        <v>550.70160820056208</v>
      </c>
      <c r="AO27" s="65">
        <f t="shared" si="17"/>
        <v>9.8512895265822752E-3</v>
      </c>
      <c r="AP27" s="7">
        <f t="shared" si="18"/>
        <v>4332.3642575298863</v>
      </c>
      <c r="AQ27" s="65">
        <f t="shared" si="19"/>
        <v>7.7500000000000013E-2</v>
      </c>
      <c r="AR27" s="7">
        <f t="shared" si="42"/>
        <v>11333.01011970219</v>
      </c>
      <c r="AS27" s="7">
        <f t="shared" si="43"/>
        <v>96094.438926367686</v>
      </c>
      <c r="AT27" s="7">
        <f t="shared" si="20"/>
        <v>670266.98988029792</v>
      </c>
      <c r="AU27" s="7">
        <f t="shared" si="6"/>
        <v>107427.44904606987</v>
      </c>
      <c r="AW27">
        <v>22</v>
      </c>
      <c r="AX27" s="160">
        <v>45505</v>
      </c>
      <c r="AY27" s="7">
        <f t="shared" si="44"/>
        <v>670286.27372019913</v>
      </c>
      <c r="AZ27" s="7">
        <f t="shared" si="45"/>
        <v>4765.8460902957322</v>
      </c>
      <c r="BA27" s="7">
        <f t="shared" si="46"/>
        <v>576.55687954448786</v>
      </c>
      <c r="BB27" s="65">
        <f t="shared" si="21"/>
        <v>1.0321981555931361E-2</v>
      </c>
      <c r="BC27" s="7">
        <f t="shared" si="22"/>
        <v>4189.2892107512444</v>
      </c>
      <c r="BD27" s="65">
        <f t="shared" si="23"/>
        <v>7.4999999999999997E-2</v>
      </c>
      <c r="BE27" s="7">
        <f t="shared" si="47"/>
        <v>11890.283159345607</v>
      </c>
      <c r="BF27" s="7">
        <f t="shared" si="48"/>
        <v>92958.330827160506</v>
      </c>
      <c r="BG27" s="7">
        <f t="shared" si="24"/>
        <v>669709.71684065461</v>
      </c>
      <c r="BH27" s="7">
        <f t="shared" si="7"/>
        <v>104848.61398650611</v>
      </c>
      <c r="BJ27">
        <v>22</v>
      </c>
      <c r="BK27" s="160">
        <v>45505</v>
      </c>
      <c r="BL27" s="7">
        <f t="shared" si="49"/>
        <v>669732.87473297352</v>
      </c>
      <c r="BM27" s="7">
        <f t="shared" si="50"/>
        <v>4649.713524863002</v>
      </c>
      <c r="BN27" s="7">
        <f t="shared" si="51"/>
        <v>603.41074001795369</v>
      </c>
      <c r="BO27" s="65">
        <f t="shared" si="25"/>
        <v>1.0811667089065093E-2</v>
      </c>
      <c r="BP27" s="7">
        <f t="shared" si="26"/>
        <v>4046.3027848450483</v>
      </c>
      <c r="BQ27" s="65">
        <f t="shared" si="27"/>
        <v>7.2499999999999995E-2</v>
      </c>
      <c r="BR27" s="7">
        <f t="shared" si="52"/>
        <v>12470.53600704444</v>
      </c>
      <c r="BS27" s="7">
        <f t="shared" si="53"/>
        <v>89823.161539941604</v>
      </c>
      <c r="BT27" s="7">
        <f t="shared" si="28"/>
        <v>669129.46399295551</v>
      </c>
      <c r="BU27" s="7">
        <f t="shared" si="8"/>
        <v>102293.69754698605</v>
      </c>
      <c r="BW27">
        <v>22</v>
      </c>
      <c r="BX27" s="160">
        <v>45505</v>
      </c>
      <c r="BY27" s="7">
        <f t="shared" si="54"/>
        <v>669156.89009336568</v>
      </c>
      <c r="BZ27" s="7">
        <f t="shared" si="55"/>
        <v>4534.7018071413086</v>
      </c>
      <c r="CA27" s="7">
        <f t="shared" si="56"/>
        <v>631.28661493000845</v>
      </c>
      <c r="CB27" s="65">
        <f t="shared" si="29"/>
        <v>1.132087181842082E-2</v>
      </c>
      <c r="CC27" s="7">
        <f t="shared" si="30"/>
        <v>3903.4151922113001</v>
      </c>
      <c r="CD27" s="65">
        <f t="shared" si="57"/>
        <v>7.0000000000000007E-2</v>
      </c>
      <c r="CE27" s="7">
        <f t="shared" si="58"/>
        <v>13074.396521564171</v>
      </c>
      <c r="CF27" s="7">
        <f t="shared" si="59"/>
        <v>86689.043235544596</v>
      </c>
      <c r="CG27" s="7">
        <f t="shared" si="31"/>
        <v>668525.60347843566</v>
      </c>
      <c r="CH27" s="7">
        <f t="shared" si="9"/>
        <v>99763.439757108761</v>
      </c>
    </row>
    <row r="28" spans="1:86" x14ac:dyDescent="0.3">
      <c r="A28" s="222">
        <f t="shared" si="66"/>
        <v>20</v>
      </c>
      <c r="B28" s="47">
        <f t="shared" si="60"/>
        <v>964842.67320587987</v>
      </c>
      <c r="C28" s="47">
        <f t="shared" si="61"/>
        <v>930939.23502216255</v>
      </c>
      <c r="D28" s="47">
        <f t="shared" si="62"/>
        <v>897221.91602783196</v>
      </c>
      <c r="E28" s="230">
        <f t="shared" si="63"/>
        <v>863700.53934052249</v>
      </c>
      <c r="F28" s="47">
        <f t="shared" si="64"/>
        <v>830385.10367028217</v>
      </c>
      <c r="G28" s="80">
        <f t="shared" si="65"/>
        <v>797285.76748131367</v>
      </c>
      <c r="H28" s="47"/>
      <c r="J28">
        <v>23</v>
      </c>
      <c r="K28" s="160">
        <v>45536</v>
      </c>
      <c r="L28" s="7">
        <f t="shared" si="32"/>
        <v>671315.1226331431</v>
      </c>
      <c r="M28" s="7">
        <f t="shared" si="10"/>
        <v>5120.6331732111075</v>
      </c>
      <c r="N28" s="7">
        <f t="shared" si="0"/>
        <v>505.34170510824879</v>
      </c>
      <c r="O28" s="65">
        <f t="shared" si="11"/>
        <v>9.0331652853482113E-3</v>
      </c>
      <c r="P28" s="7">
        <f t="shared" si="1"/>
        <v>4615.2914681028587</v>
      </c>
      <c r="Q28" s="65">
        <f t="shared" si="2"/>
        <v>8.2500000000000004E-2</v>
      </c>
      <c r="R28" s="7">
        <f t="shared" si="12"/>
        <v>10790.219071965108</v>
      </c>
      <c r="S28" s="7">
        <f t="shared" si="33"/>
        <v>106984.34391189036</v>
      </c>
      <c r="T28" s="7">
        <f t="shared" si="3"/>
        <v>670809.7809280348</v>
      </c>
      <c r="U28" s="7">
        <f t="shared" si="4"/>
        <v>117774.56298385547</v>
      </c>
      <c r="W28">
        <v>23</v>
      </c>
      <c r="X28" s="160">
        <v>45536</v>
      </c>
      <c r="Y28" s="7">
        <f t="shared" si="34"/>
        <v>670801.91421739338</v>
      </c>
      <c r="Z28" s="7">
        <f t="shared" si="35"/>
        <v>5001.3393355618373</v>
      </c>
      <c r="AA28" s="7">
        <f t="shared" si="36"/>
        <v>529.32657411254786</v>
      </c>
      <c r="AB28" s="65">
        <f t="shared" si="13"/>
        <v>9.4691424617671053E-3</v>
      </c>
      <c r="AC28" s="7">
        <f t="shared" si="14"/>
        <v>4472.0127614492894</v>
      </c>
      <c r="AD28" s="65">
        <f t="shared" si="15"/>
        <v>0.08</v>
      </c>
      <c r="AE28" s="7">
        <f t="shared" si="37"/>
        <v>11327.412356719182</v>
      </c>
      <c r="AF28" s="7">
        <f t="shared" si="38"/>
        <v>103703.39236120309</v>
      </c>
      <c r="AG28" s="7">
        <f t="shared" si="16"/>
        <v>670272.58764328086</v>
      </c>
      <c r="AH28" s="7">
        <f t="shared" si="5"/>
        <v>115030.80471792228</v>
      </c>
      <c r="AJ28">
        <v>23</v>
      </c>
      <c r="AK28" s="160">
        <v>45536</v>
      </c>
      <c r="AL28" s="7">
        <f t="shared" si="39"/>
        <v>670266.98988029792</v>
      </c>
      <c r="AM28" s="7">
        <f t="shared" si="40"/>
        <v>4883.0658657304484</v>
      </c>
      <c r="AN28" s="7">
        <f t="shared" si="41"/>
        <v>554.25822275352402</v>
      </c>
      <c r="AO28" s="65">
        <f t="shared" si="17"/>
        <v>9.9230586817800753E-3</v>
      </c>
      <c r="AP28" s="7">
        <f t="shared" si="18"/>
        <v>4328.8076429769244</v>
      </c>
      <c r="AQ28" s="65">
        <f t="shared" si="19"/>
        <v>7.7500000000000013E-2</v>
      </c>
      <c r="AR28" s="7">
        <f t="shared" si="42"/>
        <v>11887.268342455714</v>
      </c>
      <c r="AS28" s="7">
        <f t="shared" si="43"/>
        <v>100423.24656934461</v>
      </c>
      <c r="AT28" s="7">
        <f t="shared" si="20"/>
        <v>669712.73165754438</v>
      </c>
      <c r="AU28" s="7">
        <f t="shared" si="6"/>
        <v>112310.51491180033</v>
      </c>
      <c r="AW28">
        <v>23</v>
      </c>
      <c r="AX28" s="160">
        <v>45536</v>
      </c>
      <c r="AY28" s="7">
        <f t="shared" si="44"/>
        <v>669709.71684065461</v>
      </c>
      <c r="AZ28" s="7">
        <f t="shared" si="45"/>
        <v>4765.8460902957322</v>
      </c>
      <c r="BA28" s="7">
        <f t="shared" si="46"/>
        <v>580.16036004164107</v>
      </c>
      <c r="BB28" s="65">
        <f t="shared" si="21"/>
        <v>1.0395435731980216E-2</v>
      </c>
      <c r="BC28" s="7">
        <f t="shared" si="22"/>
        <v>4185.6857302540911</v>
      </c>
      <c r="BD28" s="65">
        <f t="shared" si="23"/>
        <v>7.4999999999999997E-2</v>
      </c>
      <c r="BE28" s="7">
        <f t="shared" si="47"/>
        <v>12470.443519387249</v>
      </c>
      <c r="BF28" s="7">
        <f t="shared" si="48"/>
        <v>97144.016557414594</v>
      </c>
      <c r="BG28" s="7">
        <f t="shared" si="24"/>
        <v>669129.55648061296</v>
      </c>
      <c r="BH28" s="7">
        <f t="shared" si="7"/>
        <v>109614.46007680184</v>
      </c>
      <c r="BJ28">
        <v>23</v>
      </c>
      <c r="BK28" s="160">
        <v>45536</v>
      </c>
      <c r="BL28" s="7">
        <f t="shared" si="49"/>
        <v>669129.46399295551</v>
      </c>
      <c r="BM28" s="7">
        <f t="shared" si="50"/>
        <v>4649.713524863002</v>
      </c>
      <c r="BN28" s="7">
        <f t="shared" si="51"/>
        <v>607.05634657222936</v>
      </c>
      <c r="BO28" s="65">
        <f t="shared" si="25"/>
        <v>1.0886796279147924E-2</v>
      </c>
      <c r="BP28" s="7">
        <f t="shared" si="26"/>
        <v>4042.6571782907727</v>
      </c>
      <c r="BQ28" s="65">
        <f t="shared" si="27"/>
        <v>7.2499999999999995E-2</v>
      </c>
      <c r="BR28" s="7">
        <f t="shared" si="52"/>
        <v>13077.59235361667</v>
      </c>
      <c r="BS28" s="7">
        <f t="shared" si="53"/>
        <v>93865.818718232375</v>
      </c>
      <c r="BT28" s="7">
        <f t="shared" si="28"/>
        <v>668522.40764638328</v>
      </c>
      <c r="BU28" s="7">
        <f t="shared" si="8"/>
        <v>106943.41107184904</v>
      </c>
      <c r="BW28">
        <v>23</v>
      </c>
      <c r="BX28" s="160">
        <v>45536</v>
      </c>
      <c r="BY28" s="7">
        <f t="shared" si="54"/>
        <v>668525.60347843566</v>
      </c>
      <c r="BZ28" s="7">
        <f t="shared" si="55"/>
        <v>4534.7018071413086</v>
      </c>
      <c r="CA28" s="7">
        <f t="shared" si="56"/>
        <v>634.96912018376725</v>
      </c>
      <c r="CB28" s="65">
        <f t="shared" si="29"/>
        <v>1.1397662860717929E-2</v>
      </c>
      <c r="CC28" s="7">
        <f t="shared" si="30"/>
        <v>3899.7326869575413</v>
      </c>
      <c r="CD28" s="65">
        <f t="shared" si="57"/>
        <v>7.0000000000000007E-2</v>
      </c>
      <c r="CE28" s="7">
        <f t="shared" si="58"/>
        <v>13709.365641747938</v>
      </c>
      <c r="CF28" s="7">
        <f t="shared" si="59"/>
        <v>90588.775922502144</v>
      </c>
      <c r="CG28" s="7">
        <f t="shared" si="31"/>
        <v>667890.63435825193</v>
      </c>
      <c r="CH28" s="7">
        <f t="shared" si="9"/>
        <v>104298.14156425008</v>
      </c>
    </row>
    <row r="29" spans="1:86" x14ac:dyDescent="0.3">
      <c r="A29" s="222">
        <f t="shared" si="66"/>
        <v>21</v>
      </c>
      <c r="B29" s="47">
        <f t="shared" si="60"/>
        <v>998240.77846199367</v>
      </c>
      <c r="C29" s="47">
        <f t="shared" si="61"/>
        <v>962902.87595433672</v>
      </c>
      <c r="D29" s="47">
        <f t="shared" si="62"/>
        <v>927773.28634846036</v>
      </c>
      <c r="E29" s="230">
        <f t="shared" si="63"/>
        <v>892862.38221169787</v>
      </c>
      <c r="F29" s="47">
        <f t="shared" si="64"/>
        <v>858180.70176924614</v>
      </c>
      <c r="G29" s="80">
        <f t="shared" si="65"/>
        <v>823738.93149596557</v>
      </c>
      <c r="J29">
        <v>24</v>
      </c>
      <c r="K29" s="160">
        <v>45566</v>
      </c>
      <c r="L29" s="7">
        <f t="shared" si="32"/>
        <v>670809.7809280348</v>
      </c>
      <c r="M29" s="7">
        <f t="shared" si="10"/>
        <v>5120.6331732111075</v>
      </c>
      <c r="N29" s="7">
        <f t="shared" si="0"/>
        <v>508.81592933086813</v>
      </c>
      <c r="O29" s="65">
        <f t="shared" si="11"/>
        <v>9.1021200429178793E-3</v>
      </c>
      <c r="P29" s="7">
        <f t="shared" si="1"/>
        <v>4611.8172438802394</v>
      </c>
      <c r="Q29" s="65">
        <f t="shared" si="2"/>
        <v>8.2500000000000004E-2</v>
      </c>
      <c r="R29" s="7">
        <f t="shared" si="12"/>
        <v>11299.035001295975</v>
      </c>
      <c r="S29" s="7">
        <f t="shared" si="33"/>
        <v>111596.16115577061</v>
      </c>
      <c r="T29" s="7">
        <f t="shared" si="3"/>
        <v>670300.96499870392</v>
      </c>
      <c r="U29" s="7">
        <f t="shared" si="4"/>
        <v>122895.19615706659</v>
      </c>
      <c r="W29">
        <v>24</v>
      </c>
      <c r="X29" s="160">
        <v>45566</v>
      </c>
      <c r="Y29" s="7">
        <f t="shared" si="34"/>
        <v>670272.58764328086</v>
      </c>
      <c r="Z29" s="7">
        <f t="shared" si="35"/>
        <v>5001.3393355618373</v>
      </c>
      <c r="AA29" s="7">
        <f t="shared" si="36"/>
        <v>532.85541793996435</v>
      </c>
      <c r="AB29" s="65">
        <f t="shared" si="13"/>
        <v>9.5397978869495408E-3</v>
      </c>
      <c r="AC29" s="7">
        <f t="shared" si="14"/>
        <v>4468.4839176218729</v>
      </c>
      <c r="AD29" s="65">
        <f t="shared" si="15"/>
        <v>0.08</v>
      </c>
      <c r="AE29" s="7">
        <f t="shared" si="37"/>
        <v>11860.267774659147</v>
      </c>
      <c r="AF29" s="7">
        <f t="shared" si="38"/>
        <v>108171.87627882496</v>
      </c>
      <c r="AG29" s="7">
        <f t="shared" si="16"/>
        <v>669739.73222534091</v>
      </c>
      <c r="AH29" s="7">
        <f t="shared" si="5"/>
        <v>120032.14405348411</v>
      </c>
      <c r="AJ29">
        <v>24</v>
      </c>
      <c r="AK29" s="160">
        <v>45566</v>
      </c>
      <c r="AL29" s="7">
        <f t="shared" si="39"/>
        <v>669712.73165754438</v>
      </c>
      <c r="AM29" s="7">
        <f t="shared" si="40"/>
        <v>4883.0658657304484</v>
      </c>
      <c r="AN29" s="7">
        <f t="shared" si="41"/>
        <v>557.83780710880728</v>
      </c>
      <c r="AO29" s="65">
        <f t="shared" si="17"/>
        <v>9.995410522863811E-3</v>
      </c>
      <c r="AP29" s="7">
        <f t="shared" si="18"/>
        <v>4325.2280586216411</v>
      </c>
      <c r="AQ29" s="65">
        <f t="shared" si="19"/>
        <v>7.7500000000000013E-2</v>
      </c>
      <c r="AR29" s="7">
        <f t="shared" si="42"/>
        <v>12445.106149564523</v>
      </c>
      <c r="AS29" s="7">
        <f t="shared" si="43"/>
        <v>104748.47462796625</v>
      </c>
      <c r="AT29" s="7">
        <f t="shared" si="20"/>
        <v>669154.89385043562</v>
      </c>
      <c r="AU29" s="7">
        <f t="shared" si="6"/>
        <v>117193.58077753078</v>
      </c>
      <c r="AW29">
        <v>24</v>
      </c>
      <c r="AX29" s="160">
        <v>45566</v>
      </c>
      <c r="AY29" s="7">
        <f t="shared" si="44"/>
        <v>669129.55648061296</v>
      </c>
      <c r="AZ29" s="7">
        <f t="shared" si="45"/>
        <v>4765.8460902957322</v>
      </c>
      <c r="BA29" s="7">
        <f t="shared" si="46"/>
        <v>583.78636229190124</v>
      </c>
      <c r="BB29" s="65">
        <f t="shared" si="21"/>
        <v>1.046947676971401E-2</v>
      </c>
      <c r="BC29" s="7">
        <f t="shared" si="22"/>
        <v>4182.059728003831</v>
      </c>
      <c r="BD29" s="65">
        <f t="shared" si="23"/>
        <v>7.5000000000000011E-2</v>
      </c>
      <c r="BE29" s="7">
        <f t="shared" si="47"/>
        <v>13054.22988167915</v>
      </c>
      <c r="BF29" s="7">
        <f t="shared" si="48"/>
        <v>101326.07628541843</v>
      </c>
      <c r="BG29" s="7">
        <f t="shared" si="24"/>
        <v>668545.77011832106</v>
      </c>
      <c r="BH29" s="7">
        <f t="shared" si="7"/>
        <v>114380.30616709757</v>
      </c>
      <c r="BJ29">
        <v>24</v>
      </c>
      <c r="BK29" s="160">
        <v>45566</v>
      </c>
      <c r="BL29" s="7">
        <f t="shared" si="49"/>
        <v>668522.40764638328</v>
      </c>
      <c r="BM29" s="7">
        <f t="shared" si="50"/>
        <v>4649.713524863002</v>
      </c>
      <c r="BN29" s="7">
        <f t="shared" si="51"/>
        <v>610.72397866610299</v>
      </c>
      <c r="BO29" s="65">
        <f t="shared" si="25"/>
        <v>1.0962516230076411E-2</v>
      </c>
      <c r="BP29" s="7">
        <f t="shared" si="26"/>
        <v>4038.989546196899</v>
      </c>
      <c r="BQ29" s="65">
        <f t="shared" si="27"/>
        <v>7.2499999999999995E-2</v>
      </c>
      <c r="BR29" s="7">
        <f t="shared" si="52"/>
        <v>13688.316332282773</v>
      </c>
      <c r="BS29" s="7">
        <f t="shared" si="53"/>
        <v>97904.808264429274</v>
      </c>
      <c r="BT29" s="7">
        <f t="shared" si="28"/>
        <v>667911.68366771715</v>
      </c>
      <c r="BU29" s="7">
        <f t="shared" si="8"/>
        <v>111593.12459671205</v>
      </c>
      <c r="BW29">
        <v>24</v>
      </c>
      <c r="BX29" s="160">
        <v>45566</v>
      </c>
      <c r="BY29" s="7">
        <f t="shared" si="54"/>
        <v>667890.63435825193</v>
      </c>
      <c r="BZ29" s="7">
        <f t="shared" si="55"/>
        <v>4534.7018071413086</v>
      </c>
      <c r="CA29" s="7">
        <f t="shared" si="56"/>
        <v>638.67310671817222</v>
      </c>
      <c r="CB29" s="65">
        <f t="shared" si="29"/>
        <v>1.1475048288380562E-2</v>
      </c>
      <c r="CC29" s="7">
        <f t="shared" si="30"/>
        <v>3896.0287004231363</v>
      </c>
      <c r="CD29" s="65">
        <f t="shared" si="57"/>
        <v>7.0000000000000007E-2</v>
      </c>
      <c r="CE29" s="7">
        <f t="shared" si="58"/>
        <v>14348.03874846611</v>
      </c>
      <c r="CF29" s="7">
        <f t="shared" si="59"/>
        <v>94484.80462292528</v>
      </c>
      <c r="CG29" s="7">
        <f t="shared" si="31"/>
        <v>667251.96125153371</v>
      </c>
      <c r="CH29" s="7">
        <f t="shared" si="9"/>
        <v>108832.84337139138</v>
      </c>
    </row>
    <row r="30" spans="1:86" x14ac:dyDescent="0.3">
      <c r="A30" s="222">
        <f t="shared" si="66"/>
        <v>22</v>
      </c>
      <c r="B30" s="47">
        <f t="shared" si="60"/>
        <v>1029235.2626909548</v>
      </c>
      <c r="C30" s="47">
        <f t="shared" si="61"/>
        <v>992538.17894091015</v>
      </c>
      <c r="D30" s="47">
        <f t="shared" si="62"/>
        <v>956072.24490962003</v>
      </c>
      <c r="E30" s="230">
        <f t="shared" si="63"/>
        <v>919848.31451954367</v>
      </c>
      <c r="F30" s="47">
        <f t="shared" si="64"/>
        <v>883877.39526566793</v>
      </c>
      <c r="G30" s="80">
        <f t="shared" si="65"/>
        <v>848170.62935257354</v>
      </c>
      <c r="J30">
        <v>25</v>
      </c>
      <c r="K30" s="160">
        <v>45597</v>
      </c>
      <c r="L30" s="7">
        <f t="shared" si="32"/>
        <v>670300.96499870392</v>
      </c>
      <c r="M30" s="7">
        <f t="shared" si="10"/>
        <v>5120.6331732111075</v>
      </c>
      <c r="N30" s="7">
        <f t="shared" si="0"/>
        <v>512.31403884501833</v>
      </c>
      <c r="O30" s="65">
        <f t="shared" si="11"/>
        <v>9.1716539094526105E-3</v>
      </c>
      <c r="P30" s="7">
        <f t="shared" si="1"/>
        <v>4608.3191343660892</v>
      </c>
      <c r="Q30" s="65">
        <f t="shared" si="2"/>
        <v>8.2500000000000004E-2</v>
      </c>
      <c r="R30" s="7">
        <f t="shared" si="12"/>
        <v>11811.349040140994</v>
      </c>
      <c r="S30" s="7">
        <f t="shared" si="33"/>
        <v>116204.48029013669</v>
      </c>
      <c r="T30" s="7">
        <f t="shared" si="3"/>
        <v>669788.6509598589</v>
      </c>
      <c r="U30" s="7">
        <f t="shared" si="4"/>
        <v>128015.82933027769</v>
      </c>
      <c r="W30">
        <v>25</v>
      </c>
      <c r="X30" s="160">
        <v>45597</v>
      </c>
      <c r="Y30" s="7">
        <f t="shared" si="34"/>
        <v>669739.73222534091</v>
      </c>
      <c r="Z30" s="7">
        <f t="shared" si="35"/>
        <v>5001.3393355618373</v>
      </c>
      <c r="AA30" s="7">
        <f t="shared" si="36"/>
        <v>536.40778739289726</v>
      </c>
      <c r="AB30" s="65">
        <f t="shared" si="13"/>
        <v>9.6110371521888546E-3</v>
      </c>
      <c r="AC30" s="7">
        <f t="shared" si="14"/>
        <v>4464.93154816894</v>
      </c>
      <c r="AD30" s="65">
        <f t="shared" si="15"/>
        <v>8.0000000000000016E-2</v>
      </c>
      <c r="AE30" s="7">
        <f t="shared" si="37"/>
        <v>12396.675562052045</v>
      </c>
      <c r="AF30" s="7">
        <f t="shared" si="38"/>
        <v>112636.8078269939</v>
      </c>
      <c r="AG30" s="7">
        <f t="shared" si="16"/>
        <v>669203.32443794806</v>
      </c>
      <c r="AH30" s="7">
        <f t="shared" si="5"/>
        <v>125033.48338904594</v>
      </c>
      <c r="AJ30">
        <v>25</v>
      </c>
      <c r="AK30" s="160">
        <v>45597</v>
      </c>
      <c r="AL30" s="7">
        <f t="shared" si="39"/>
        <v>669154.89385043562</v>
      </c>
      <c r="AM30" s="7">
        <f t="shared" si="40"/>
        <v>4883.0658657304484</v>
      </c>
      <c r="AN30" s="7">
        <f t="shared" si="41"/>
        <v>561.4405096130522</v>
      </c>
      <c r="AO30" s="65">
        <f t="shared" si="17"/>
        <v>1.0068350657332999E-2</v>
      </c>
      <c r="AP30" s="7">
        <f t="shared" si="18"/>
        <v>4321.6253561173962</v>
      </c>
      <c r="AQ30" s="65">
        <f t="shared" si="19"/>
        <v>7.7499999999999986E-2</v>
      </c>
      <c r="AR30" s="7">
        <f t="shared" si="42"/>
        <v>13006.546659177575</v>
      </c>
      <c r="AS30" s="7">
        <f t="shared" si="43"/>
        <v>109070.09998408364</v>
      </c>
      <c r="AT30" s="7">
        <f t="shared" si="20"/>
        <v>668593.4533408226</v>
      </c>
      <c r="AU30" s="7">
        <f t="shared" si="6"/>
        <v>122076.64664326122</v>
      </c>
      <c r="AW30">
        <v>25</v>
      </c>
      <c r="AX30" s="160">
        <v>45597</v>
      </c>
      <c r="AY30" s="7">
        <f t="shared" si="44"/>
        <v>668545.77011832106</v>
      </c>
      <c r="AZ30" s="7">
        <f t="shared" si="45"/>
        <v>4765.8460902957322</v>
      </c>
      <c r="BA30" s="7">
        <f t="shared" si="46"/>
        <v>587.43502705622632</v>
      </c>
      <c r="BB30" s="65">
        <f t="shared" si="21"/>
        <v>1.0544110275990715E-2</v>
      </c>
      <c r="BC30" s="7">
        <f t="shared" si="22"/>
        <v>4178.4110632395059</v>
      </c>
      <c r="BD30" s="65">
        <f t="shared" si="23"/>
        <v>7.4999999999999983E-2</v>
      </c>
      <c r="BE30" s="7">
        <f t="shared" si="47"/>
        <v>13641.664908735376</v>
      </c>
      <c r="BF30" s="7">
        <f t="shared" si="48"/>
        <v>105504.48734865793</v>
      </c>
      <c r="BG30" s="7">
        <f t="shared" si="24"/>
        <v>667958.3350912648</v>
      </c>
      <c r="BH30" s="7">
        <f t="shared" si="7"/>
        <v>119146.1522573933</v>
      </c>
      <c r="BJ30">
        <v>25</v>
      </c>
      <c r="BK30" s="160">
        <v>45597</v>
      </c>
      <c r="BL30" s="7">
        <f t="shared" si="49"/>
        <v>667911.68366771715</v>
      </c>
      <c r="BM30" s="7">
        <f t="shared" si="50"/>
        <v>4649.713524863002</v>
      </c>
      <c r="BN30" s="7">
        <f t="shared" si="51"/>
        <v>614.41376937054429</v>
      </c>
      <c r="BO30" s="65">
        <f t="shared" si="25"/>
        <v>1.103883254737994E-2</v>
      </c>
      <c r="BP30" s="7">
        <f t="shared" si="26"/>
        <v>4035.2997554924577</v>
      </c>
      <c r="BQ30" s="65">
        <f t="shared" si="27"/>
        <v>7.2499999999999995E-2</v>
      </c>
      <c r="BR30" s="7">
        <f t="shared" si="52"/>
        <v>14302.730101653317</v>
      </c>
      <c r="BS30" s="7">
        <f t="shared" si="53"/>
        <v>101940.10801992172</v>
      </c>
      <c r="BT30" s="7">
        <f t="shared" si="28"/>
        <v>667297.26989834663</v>
      </c>
      <c r="BU30" s="7">
        <f t="shared" si="8"/>
        <v>116242.83812157504</v>
      </c>
      <c r="BW30">
        <v>25</v>
      </c>
      <c r="BX30" s="160">
        <v>45597</v>
      </c>
      <c r="BY30" s="7">
        <f t="shared" si="54"/>
        <v>667251.96125153371</v>
      </c>
      <c r="BZ30" s="7">
        <f t="shared" si="55"/>
        <v>4534.7018071413086</v>
      </c>
      <c r="CA30" s="7">
        <f t="shared" si="56"/>
        <v>642.39869984069492</v>
      </c>
      <c r="CB30" s="65">
        <f t="shared" si="29"/>
        <v>1.1553033705032996E-2</v>
      </c>
      <c r="CC30" s="7">
        <f t="shared" si="30"/>
        <v>3892.3031073006136</v>
      </c>
      <c r="CD30" s="65">
        <f t="shared" si="57"/>
        <v>7.0000000000000007E-2</v>
      </c>
      <c r="CE30" s="7">
        <f t="shared" si="58"/>
        <v>14990.437448306804</v>
      </c>
      <c r="CF30" s="7">
        <f t="shared" si="59"/>
        <v>98377.107730225893</v>
      </c>
      <c r="CG30" s="7">
        <f t="shared" si="31"/>
        <v>666609.56255169306</v>
      </c>
      <c r="CH30" s="7">
        <f t="shared" si="9"/>
        <v>113367.5451785327</v>
      </c>
    </row>
    <row r="31" spans="1:86" x14ac:dyDescent="0.3">
      <c r="A31" s="222">
        <f t="shared" si="66"/>
        <v>23</v>
      </c>
      <c r="B31" s="47">
        <f t="shared" si="60"/>
        <v>1057620.1544665149</v>
      </c>
      <c r="C31" s="47">
        <f t="shared" si="61"/>
        <v>1019651.8930807166</v>
      </c>
      <c r="D31" s="47">
        <f t="shared" si="62"/>
        <v>981937.89377068914</v>
      </c>
      <c r="E31" s="230">
        <f t="shared" si="63"/>
        <v>944489.41467215039</v>
      </c>
      <c r="F31" s="47">
        <f t="shared" si="64"/>
        <v>907317.85384409153</v>
      </c>
      <c r="G31" s="80">
        <f t="shared" si="65"/>
        <v>870434.72909912514</v>
      </c>
      <c r="J31">
        <v>26</v>
      </c>
      <c r="K31" s="160">
        <v>45627</v>
      </c>
      <c r="L31" s="7">
        <f t="shared" si="32"/>
        <v>669788.6509598589</v>
      </c>
      <c r="M31" s="7">
        <f t="shared" si="10"/>
        <v>5120.6331732111075</v>
      </c>
      <c r="N31" s="7">
        <f t="shared" si="0"/>
        <v>515.83619786207782</v>
      </c>
      <c r="O31" s="65">
        <f t="shared" si="11"/>
        <v>9.241772558364697E-3</v>
      </c>
      <c r="P31" s="7">
        <f t="shared" si="1"/>
        <v>4604.7969753490297</v>
      </c>
      <c r="Q31" s="65">
        <f t="shared" si="2"/>
        <v>8.2500000000000004E-2</v>
      </c>
      <c r="R31" s="7">
        <f t="shared" si="12"/>
        <v>12327.185238003072</v>
      </c>
      <c r="S31" s="7">
        <f t="shared" si="33"/>
        <v>120809.27726548573</v>
      </c>
      <c r="T31" s="7">
        <f t="shared" si="3"/>
        <v>669272.81476199685</v>
      </c>
      <c r="U31" s="7">
        <f t="shared" si="4"/>
        <v>133136.46250348879</v>
      </c>
      <c r="W31">
        <v>26</v>
      </c>
      <c r="X31" s="160">
        <v>45627</v>
      </c>
      <c r="Y31" s="7">
        <f t="shared" si="34"/>
        <v>669203.32443794806</v>
      </c>
      <c r="Z31" s="7">
        <f t="shared" si="35"/>
        <v>5001.3393355618373</v>
      </c>
      <c r="AA31" s="7">
        <f t="shared" si="36"/>
        <v>539.98383930885029</v>
      </c>
      <c r="AB31" s="65">
        <f t="shared" si="13"/>
        <v>9.6828659318877065E-3</v>
      </c>
      <c r="AC31" s="7">
        <f t="shared" si="14"/>
        <v>4461.355496252987</v>
      </c>
      <c r="AD31" s="65">
        <f t="shared" si="15"/>
        <v>7.9999999999999988E-2</v>
      </c>
      <c r="AE31" s="7">
        <f t="shared" si="37"/>
        <v>12936.659401360896</v>
      </c>
      <c r="AF31" s="7">
        <f t="shared" si="38"/>
        <v>117098.16332324689</v>
      </c>
      <c r="AG31" s="7">
        <f t="shared" si="16"/>
        <v>668663.34059863922</v>
      </c>
      <c r="AH31" s="7">
        <f t="shared" si="5"/>
        <v>130034.82272460779</v>
      </c>
      <c r="AJ31">
        <v>26</v>
      </c>
      <c r="AK31" s="160">
        <v>45627</v>
      </c>
      <c r="AL31" s="7">
        <f t="shared" si="39"/>
        <v>668593.4533408226</v>
      </c>
      <c r="AM31" s="7">
        <f t="shared" si="40"/>
        <v>4883.0658657304484</v>
      </c>
      <c r="AN31" s="7">
        <f t="shared" si="41"/>
        <v>565.06647957096902</v>
      </c>
      <c r="AO31" s="65">
        <f t="shared" si="17"/>
        <v>1.0141884759668811E-2</v>
      </c>
      <c r="AP31" s="7">
        <f t="shared" si="18"/>
        <v>4317.9993861594794</v>
      </c>
      <c r="AQ31" s="65">
        <f t="shared" si="19"/>
        <v>7.7499999999999999E-2</v>
      </c>
      <c r="AR31" s="7">
        <f t="shared" si="42"/>
        <v>13571.613138748544</v>
      </c>
      <c r="AS31" s="7">
        <f t="shared" si="43"/>
        <v>113388.09937024313</v>
      </c>
      <c r="AT31" s="7">
        <f t="shared" si="20"/>
        <v>668028.38686125167</v>
      </c>
      <c r="AU31" s="7">
        <f t="shared" si="6"/>
        <v>126959.71250899168</v>
      </c>
      <c r="AW31">
        <v>26</v>
      </c>
      <c r="AX31" s="160">
        <v>45627</v>
      </c>
      <c r="AY31" s="7">
        <f t="shared" si="44"/>
        <v>667958.3350912648</v>
      </c>
      <c r="AZ31" s="7">
        <f t="shared" si="45"/>
        <v>4765.8460902957322</v>
      </c>
      <c r="BA31" s="7">
        <f t="shared" si="46"/>
        <v>591.10649597532756</v>
      </c>
      <c r="BB31" s="65">
        <f t="shared" si="21"/>
        <v>1.0619341924574919E-2</v>
      </c>
      <c r="BC31" s="7">
        <f t="shared" si="22"/>
        <v>4174.7395943204046</v>
      </c>
      <c r="BD31" s="65">
        <f t="shared" si="23"/>
        <v>7.4999999999999997E-2</v>
      </c>
      <c r="BE31" s="7">
        <f t="shared" si="47"/>
        <v>14232.771404710704</v>
      </c>
      <c r="BF31" s="7">
        <f t="shared" si="48"/>
        <v>109679.22694297833</v>
      </c>
      <c r="BG31" s="7">
        <f t="shared" si="24"/>
        <v>667367.22859528952</v>
      </c>
      <c r="BH31" s="7">
        <f t="shared" si="7"/>
        <v>123911.99834768903</v>
      </c>
      <c r="BJ31">
        <v>26</v>
      </c>
      <c r="BK31" s="160">
        <v>45627</v>
      </c>
      <c r="BL31" s="7">
        <f t="shared" si="49"/>
        <v>667297.26989834663</v>
      </c>
      <c r="BM31" s="7">
        <f t="shared" si="50"/>
        <v>4649.713524863002</v>
      </c>
      <c r="BN31" s="7">
        <f t="shared" si="51"/>
        <v>618.12585256049124</v>
      </c>
      <c r="BO31" s="65">
        <f t="shared" si="25"/>
        <v>1.1115750903425467E-2</v>
      </c>
      <c r="BP31" s="7">
        <f t="shared" si="26"/>
        <v>4031.5876723025108</v>
      </c>
      <c r="BQ31" s="65">
        <f t="shared" si="27"/>
        <v>7.2499999999999995E-2</v>
      </c>
      <c r="BR31" s="7">
        <f t="shared" si="52"/>
        <v>14920.855954213808</v>
      </c>
      <c r="BS31" s="7">
        <f t="shared" si="53"/>
        <v>105971.69569222424</v>
      </c>
      <c r="BT31" s="7">
        <f t="shared" si="28"/>
        <v>666679.14404578612</v>
      </c>
      <c r="BU31" s="7">
        <f t="shared" si="8"/>
        <v>120892.55164643805</v>
      </c>
      <c r="BW31">
        <v>26</v>
      </c>
      <c r="BX31" s="160">
        <v>45627</v>
      </c>
      <c r="BY31" s="7">
        <f t="shared" si="54"/>
        <v>666609.56255169306</v>
      </c>
      <c r="BZ31" s="7">
        <f t="shared" si="55"/>
        <v>4534.7018071413086</v>
      </c>
      <c r="CA31" s="7">
        <f t="shared" si="56"/>
        <v>646.14602558976549</v>
      </c>
      <c r="CB31" s="65">
        <f t="shared" si="29"/>
        <v>1.1631624781074022E-2</v>
      </c>
      <c r="CC31" s="7">
        <f t="shared" si="30"/>
        <v>3888.5557815515431</v>
      </c>
      <c r="CD31" s="65">
        <f t="shared" si="57"/>
        <v>7.0000000000000007E-2</v>
      </c>
      <c r="CE31" s="7">
        <f t="shared" si="58"/>
        <v>15636.58347389657</v>
      </c>
      <c r="CF31" s="7">
        <f t="shared" si="59"/>
        <v>102265.66351177744</v>
      </c>
      <c r="CG31" s="7">
        <f t="shared" si="31"/>
        <v>665963.41652610328</v>
      </c>
      <c r="CH31" s="7">
        <f t="shared" si="9"/>
        <v>117902.24698567401</v>
      </c>
    </row>
    <row r="32" spans="1:86" x14ac:dyDescent="0.3">
      <c r="A32" s="222">
        <f t="shared" si="66"/>
        <v>24</v>
      </c>
      <c r="B32" s="47">
        <f t="shared" si="60"/>
        <v>1083171.8322304166</v>
      </c>
      <c r="C32" s="47">
        <f t="shared" si="61"/>
        <v>1044034.7277431029</v>
      </c>
      <c r="D32" s="47">
        <f t="shared" si="62"/>
        <v>1005174.8065351442</v>
      </c>
      <c r="E32" s="230">
        <f t="shared" si="63"/>
        <v>966603.64725542569</v>
      </c>
      <c r="F32" s="47">
        <f t="shared" si="64"/>
        <v>928332.95397648111</v>
      </c>
      <c r="G32" s="80">
        <f t="shared" si="65"/>
        <v>890374.53489298013</v>
      </c>
      <c r="J32">
        <v>27</v>
      </c>
      <c r="K32" s="160">
        <v>45658</v>
      </c>
      <c r="L32" s="7">
        <f t="shared" si="32"/>
        <v>669272.81476199685</v>
      </c>
      <c r="M32" s="7">
        <f t="shared" si="10"/>
        <v>5120.6331732111075</v>
      </c>
      <c r="N32" s="7">
        <f t="shared" si="0"/>
        <v>519.382571722379</v>
      </c>
      <c r="O32" s="65">
        <f t="shared" si="11"/>
        <v>9.3124817312129245E-3</v>
      </c>
      <c r="P32" s="7">
        <f t="shared" si="1"/>
        <v>4601.2506014887285</v>
      </c>
      <c r="Q32" s="65">
        <f t="shared" si="2"/>
        <v>8.2500000000000004E-2</v>
      </c>
      <c r="R32" s="7">
        <f t="shared" si="12"/>
        <v>12846.567809725451</v>
      </c>
      <c r="S32" s="7">
        <f t="shared" si="33"/>
        <v>125410.52786697446</v>
      </c>
      <c r="T32" s="7">
        <f t="shared" si="3"/>
        <v>668753.43219027447</v>
      </c>
      <c r="U32" s="7">
        <f t="shared" si="4"/>
        <v>138257.09567669992</v>
      </c>
      <c r="W32">
        <v>27</v>
      </c>
      <c r="X32" s="160">
        <v>45658</v>
      </c>
      <c r="Y32" s="7">
        <f t="shared" si="34"/>
        <v>668663.34059863922</v>
      </c>
      <c r="Z32" s="7">
        <f t="shared" si="35"/>
        <v>5001.3393355618373</v>
      </c>
      <c r="AA32" s="7">
        <f t="shared" si="36"/>
        <v>543.58373157090864</v>
      </c>
      <c r="AB32" s="65">
        <f t="shared" si="13"/>
        <v>9.755289968507927E-3</v>
      </c>
      <c r="AC32" s="7">
        <f t="shared" si="14"/>
        <v>4457.7556039909286</v>
      </c>
      <c r="AD32" s="65">
        <f t="shared" si="15"/>
        <v>0.08</v>
      </c>
      <c r="AE32" s="7">
        <f t="shared" si="37"/>
        <v>13480.243132931804</v>
      </c>
      <c r="AF32" s="7">
        <f t="shared" si="38"/>
        <v>121555.91892723781</v>
      </c>
      <c r="AG32" s="7">
        <f t="shared" si="16"/>
        <v>668119.75686706835</v>
      </c>
      <c r="AH32" s="7">
        <f t="shared" si="5"/>
        <v>135036.16206016962</v>
      </c>
      <c r="AJ32">
        <v>27</v>
      </c>
      <c r="AK32" s="160">
        <v>45658</v>
      </c>
      <c r="AL32" s="7">
        <f t="shared" si="39"/>
        <v>668028.38686125167</v>
      </c>
      <c r="AM32" s="7">
        <f t="shared" si="40"/>
        <v>4883.0658657304484</v>
      </c>
      <c r="AN32" s="7">
        <f t="shared" si="41"/>
        <v>568.71586725153156</v>
      </c>
      <c r="AO32" s="65">
        <f t="shared" si="17"/>
        <v>1.0216018572330272E-2</v>
      </c>
      <c r="AP32" s="7">
        <f t="shared" si="18"/>
        <v>4314.3499984789169</v>
      </c>
      <c r="AQ32" s="65">
        <f t="shared" si="19"/>
        <v>7.7499999999999999E-2</v>
      </c>
      <c r="AR32" s="7">
        <f t="shared" si="42"/>
        <v>14140.329006000076</v>
      </c>
      <c r="AS32" s="7">
        <f t="shared" si="43"/>
        <v>117702.44936872205</v>
      </c>
      <c r="AT32" s="7">
        <f t="shared" si="20"/>
        <v>667459.67099400016</v>
      </c>
      <c r="AU32" s="7">
        <f t="shared" si="6"/>
        <v>131842.77837472214</v>
      </c>
      <c r="AW32">
        <v>27</v>
      </c>
      <c r="AX32" s="160">
        <v>45658</v>
      </c>
      <c r="AY32" s="7">
        <f t="shared" si="44"/>
        <v>667367.22859528952</v>
      </c>
      <c r="AZ32" s="7">
        <f t="shared" si="45"/>
        <v>4765.8460902957322</v>
      </c>
      <c r="BA32" s="7">
        <f t="shared" si="46"/>
        <v>594.8009115751729</v>
      </c>
      <c r="BB32" s="65">
        <f t="shared" si="21"/>
        <v>1.0695177457133612E-2</v>
      </c>
      <c r="BC32" s="7">
        <f t="shared" si="22"/>
        <v>4171.0451787205593</v>
      </c>
      <c r="BD32" s="65">
        <f t="shared" si="23"/>
        <v>7.4999999999999997E-2</v>
      </c>
      <c r="BE32" s="7">
        <f t="shared" si="47"/>
        <v>14827.572316285878</v>
      </c>
      <c r="BF32" s="7">
        <f t="shared" si="48"/>
        <v>113850.27212169889</v>
      </c>
      <c r="BG32" s="7">
        <f t="shared" si="24"/>
        <v>666772.42768371431</v>
      </c>
      <c r="BH32" s="7">
        <f t="shared" si="7"/>
        <v>128677.84443798476</v>
      </c>
      <c r="BJ32">
        <v>27</v>
      </c>
      <c r="BK32" s="160">
        <v>45658</v>
      </c>
      <c r="BL32" s="7">
        <f t="shared" si="49"/>
        <v>666679.14404578612</v>
      </c>
      <c r="BM32" s="7">
        <f t="shared" si="50"/>
        <v>4649.713524863002</v>
      </c>
      <c r="BN32" s="7">
        <f t="shared" si="51"/>
        <v>621.86036291971095</v>
      </c>
      <c r="BO32" s="65">
        <f t="shared" si="25"/>
        <v>1.1193277038413002E-2</v>
      </c>
      <c r="BP32" s="7">
        <f t="shared" si="26"/>
        <v>4027.8531619432911</v>
      </c>
      <c r="BQ32" s="65">
        <f t="shared" si="27"/>
        <v>7.2499999999999995E-2</v>
      </c>
      <c r="BR32" s="7">
        <f t="shared" si="52"/>
        <v>15542.71631713352</v>
      </c>
      <c r="BS32" s="7">
        <f t="shared" si="53"/>
        <v>109999.54885416753</v>
      </c>
      <c r="BT32" s="7">
        <f t="shared" si="28"/>
        <v>666057.28368286637</v>
      </c>
      <c r="BU32" s="7">
        <f t="shared" si="8"/>
        <v>125542.26517130106</v>
      </c>
      <c r="BW32">
        <v>27</v>
      </c>
      <c r="BX32" s="160">
        <v>45658</v>
      </c>
      <c r="BY32" s="7">
        <f t="shared" si="54"/>
        <v>665963.41652610328</v>
      </c>
      <c r="BZ32" s="7">
        <f t="shared" si="55"/>
        <v>4534.7018071413086</v>
      </c>
      <c r="CA32" s="7">
        <f t="shared" si="56"/>
        <v>649.91521073903914</v>
      </c>
      <c r="CB32" s="65">
        <f t="shared" si="29"/>
        <v>1.1710827254672148E-2</v>
      </c>
      <c r="CC32" s="7">
        <f t="shared" si="30"/>
        <v>3884.7865964022694</v>
      </c>
      <c r="CD32" s="65">
        <f t="shared" si="57"/>
        <v>7.0000000000000007E-2</v>
      </c>
      <c r="CE32" s="7">
        <f t="shared" si="58"/>
        <v>16286.498684635608</v>
      </c>
      <c r="CF32" s="7">
        <f t="shared" si="59"/>
        <v>106150.45010817971</v>
      </c>
      <c r="CG32" s="7">
        <f t="shared" si="31"/>
        <v>665313.50131536426</v>
      </c>
      <c r="CH32" s="7">
        <f t="shared" si="9"/>
        <v>122436.94879281531</v>
      </c>
    </row>
    <row r="33" spans="1:86" x14ac:dyDescent="0.3">
      <c r="A33" s="222">
        <f t="shared" si="66"/>
        <v>25</v>
      </c>
      <c r="B33" s="47">
        <f t="shared" si="60"/>
        <v>1105647.5118148322</v>
      </c>
      <c r="C33" s="47">
        <f t="shared" si="61"/>
        <v>1065460.0212782926</v>
      </c>
      <c r="D33" s="47">
        <f t="shared" si="62"/>
        <v>1025571.8615267125</v>
      </c>
      <c r="E33" s="230">
        <f t="shared" si="63"/>
        <v>985994.84497299721</v>
      </c>
      <c r="F33" s="47">
        <f t="shared" si="64"/>
        <v>946740.89492308546</v>
      </c>
      <c r="G33" s="80">
        <f t="shared" si="65"/>
        <v>907822.02333636465</v>
      </c>
      <c r="J33">
        <v>28</v>
      </c>
      <c r="K33" s="160">
        <v>45689</v>
      </c>
      <c r="L33" s="7">
        <f t="shared" si="32"/>
        <v>668753.43219027447</v>
      </c>
      <c r="M33" s="7">
        <f t="shared" si="10"/>
        <v>5120.6331732111075</v>
      </c>
      <c r="N33" s="7">
        <f t="shared" si="0"/>
        <v>522.95332690297073</v>
      </c>
      <c r="O33" s="65">
        <f t="shared" si="11"/>
        <v>9.3837872387175329E-3</v>
      </c>
      <c r="P33" s="7">
        <f t="shared" si="1"/>
        <v>4597.6798463081368</v>
      </c>
      <c r="Q33" s="65">
        <f t="shared" si="2"/>
        <v>8.2500000000000004E-2</v>
      </c>
      <c r="R33" s="7">
        <f t="shared" si="12"/>
        <v>13369.521136628422</v>
      </c>
      <c r="S33" s="7">
        <f t="shared" si="33"/>
        <v>130008.20771328259</v>
      </c>
      <c r="T33" s="7">
        <f t="shared" si="3"/>
        <v>668230.47886337154</v>
      </c>
      <c r="U33" s="7">
        <f t="shared" si="4"/>
        <v>143377.72884991101</v>
      </c>
      <c r="W33">
        <v>28</v>
      </c>
      <c r="X33" s="160">
        <v>45689</v>
      </c>
      <c r="Y33" s="7">
        <f t="shared" si="34"/>
        <v>668119.75686706835</v>
      </c>
      <c r="Z33" s="7">
        <f t="shared" si="35"/>
        <v>5001.3393355618373</v>
      </c>
      <c r="AA33" s="7">
        <f t="shared" si="36"/>
        <v>547.20762311471481</v>
      </c>
      <c r="AB33" s="65">
        <f t="shared" si="13"/>
        <v>9.8283150735850363E-3</v>
      </c>
      <c r="AC33" s="7">
        <f t="shared" si="14"/>
        <v>4454.1317124471225</v>
      </c>
      <c r="AD33" s="65">
        <f t="shared" si="15"/>
        <v>0.08</v>
      </c>
      <c r="AE33" s="7">
        <f t="shared" si="37"/>
        <v>14027.450756046519</v>
      </c>
      <c r="AF33" s="7">
        <f t="shared" si="38"/>
        <v>126010.05063968494</v>
      </c>
      <c r="AG33" s="7">
        <f t="shared" si="16"/>
        <v>667572.54924395366</v>
      </c>
      <c r="AH33" s="7">
        <f t="shared" si="5"/>
        <v>140037.50139573147</v>
      </c>
      <c r="AJ33">
        <v>28</v>
      </c>
      <c r="AK33" s="160">
        <v>45689</v>
      </c>
      <c r="AL33" s="7">
        <f t="shared" si="39"/>
        <v>667459.67099400016</v>
      </c>
      <c r="AM33" s="7">
        <f t="shared" si="40"/>
        <v>4883.0658657304484</v>
      </c>
      <c r="AN33" s="7">
        <f t="shared" si="41"/>
        <v>572.38882389419723</v>
      </c>
      <c r="AO33" s="65">
        <f t="shared" si="17"/>
        <v>1.0290757906768137E-2</v>
      </c>
      <c r="AP33" s="7">
        <f t="shared" si="18"/>
        <v>4310.6770418362512</v>
      </c>
      <c r="AQ33" s="65">
        <f t="shared" si="19"/>
        <v>7.7499999999999999E-2</v>
      </c>
      <c r="AR33" s="7">
        <f t="shared" si="42"/>
        <v>14712.717829894274</v>
      </c>
      <c r="AS33" s="7">
        <f t="shared" si="43"/>
        <v>122013.12641055831</v>
      </c>
      <c r="AT33" s="7">
        <f t="shared" si="20"/>
        <v>666887.28217010596</v>
      </c>
      <c r="AU33" s="7">
        <f t="shared" si="6"/>
        <v>136725.84424045257</v>
      </c>
      <c r="AW33">
        <v>28</v>
      </c>
      <c r="AX33" s="160">
        <v>45689</v>
      </c>
      <c r="AY33" s="7">
        <f t="shared" si="44"/>
        <v>666772.42768371431</v>
      </c>
      <c r="AZ33" s="7">
        <f t="shared" si="45"/>
        <v>4765.8460902957322</v>
      </c>
      <c r="BA33" s="7">
        <f t="shared" si="46"/>
        <v>598.51841727251849</v>
      </c>
      <c r="BB33" s="65">
        <f t="shared" si="21"/>
        <v>1.0771622684249823E-2</v>
      </c>
      <c r="BC33" s="7">
        <f t="shared" si="22"/>
        <v>4167.3276730232137</v>
      </c>
      <c r="BD33" s="65">
        <f t="shared" si="23"/>
        <v>7.4999999999999983E-2</v>
      </c>
      <c r="BE33" s="7">
        <f t="shared" si="47"/>
        <v>15426.090733558396</v>
      </c>
      <c r="BF33" s="7">
        <f t="shared" si="48"/>
        <v>118017.5997947221</v>
      </c>
      <c r="BG33" s="7">
        <f t="shared" si="24"/>
        <v>666173.90926644183</v>
      </c>
      <c r="BH33" s="7">
        <f t="shared" si="7"/>
        <v>133443.69052828051</v>
      </c>
      <c r="BJ33">
        <v>28</v>
      </c>
      <c r="BK33" s="160">
        <v>45689</v>
      </c>
      <c r="BL33" s="7">
        <f t="shared" si="49"/>
        <v>666057.28368286637</v>
      </c>
      <c r="BM33" s="7">
        <f t="shared" si="50"/>
        <v>4649.713524863002</v>
      </c>
      <c r="BN33" s="7">
        <f t="shared" si="51"/>
        <v>625.61743594568452</v>
      </c>
      <c r="BO33" s="65">
        <f t="shared" si="25"/>
        <v>1.1271416761388889E-2</v>
      </c>
      <c r="BP33" s="7">
        <f t="shared" si="26"/>
        <v>4024.0960889173175</v>
      </c>
      <c r="BQ33" s="65">
        <f t="shared" si="27"/>
        <v>7.2499999999999995E-2</v>
      </c>
      <c r="BR33" s="7">
        <f t="shared" si="52"/>
        <v>16168.333753079205</v>
      </c>
      <c r="BS33" s="7">
        <f t="shared" si="53"/>
        <v>114023.64494308484</v>
      </c>
      <c r="BT33" s="7">
        <f t="shared" si="28"/>
        <v>665431.66624692071</v>
      </c>
      <c r="BU33" s="7">
        <f t="shared" si="8"/>
        <v>130191.97869616405</v>
      </c>
      <c r="BW33">
        <v>28</v>
      </c>
      <c r="BX33" s="160">
        <v>45689</v>
      </c>
      <c r="BY33" s="7">
        <f t="shared" si="54"/>
        <v>665313.50131536426</v>
      </c>
      <c r="BZ33" s="7">
        <f t="shared" si="55"/>
        <v>4534.7018071413086</v>
      </c>
      <c r="CA33" s="7">
        <f t="shared" si="56"/>
        <v>653.7063828016835</v>
      </c>
      <c r="CB33" s="65">
        <f t="shared" si="29"/>
        <v>1.1790646932778617E-2</v>
      </c>
      <c r="CC33" s="7">
        <f t="shared" si="30"/>
        <v>3880.9954243396251</v>
      </c>
      <c r="CD33" s="65">
        <f t="shared" si="57"/>
        <v>7.0000000000000007E-2</v>
      </c>
      <c r="CE33" s="7">
        <f t="shared" si="58"/>
        <v>16940.205067437291</v>
      </c>
      <c r="CF33" s="7">
        <f t="shared" si="59"/>
        <v>110031.44553251933</v>
      </c>
      <c r="CG33" s="7">
        <f t="shared" si="31"/>
        <v>664659.79493256263</v>
      </c>
      <c r="CH33" s="7">
        <f t="shared" si="9"/>
        <v>126971.65059995661</v>
      </c>
    </row>
    <row r="34" spans="1:86" x14ac:dyDescent="0.3">
      <c r="A34" s="222">
        <f t="shared" si="66"/>
        <v>26</v>
      </c>
      <c r="B34" s="47">
        <f t="shared" si="60"/>
        <v>1124783.6043573723</v>
      </c>
      <c r="C34" s="47">
        <f t="shared" si="61"/>
        <v>1083682.299231366</v>
      </c>
      <c r="D34" s="47">
        <f t="shared" si="62"/>
        <v>1042900.9812544051</v>
      </c>
      <c r="E34" s="230">
        <f t="shared" si="63"/>
        <v>1002451.6115514647</v>
      </c>
      <c r="F34" s="47">
        <f t="shared" si="64"/>
        <v>962346.24847023177</v>
      </c>
      <c r="G34" s="80">
        <f t="shared" si="65"/>
        <v>922597.02460649388</v>
      </c>
      <c r="J34">
        <v>29</v>
      </c>
      <c r="K34" s="160">
        <v>45717</v>
      </c>
      <c r="L34" s="7">
        <f t="shared" si="32"/>
        <v>668230.47886337154</v>
      </c>
      <c r="M34" s="7">
        <f t="shared" si="10"/>
        <v>5120.6331732111075</v>
      </c>
      <c r="N34" s="7">
        <f t="shared" si="0"/>
        <v>526.54863102542822</v>
      </c>
      <c r="O34" s="65">
        <f t="shared" si="11"/>
        <v>9.4556949617933487E-3</v>
      </c>
      <c r="P34" s="7">
        <f t="shared" si="1"/>
        <v>4594.0845421856793</v>
      </c>
      <c r="Q34" s="65">
        <f t="shared" si="2"/>
        <v>8.2500000000000004E-2</v>
      </c>
      <c r="R34" s="7">
        <f t="shared" si="12"/>
        <v>13896.069767653851</v>
      </c>
      <c r="S34" s="7">
        <f t="shared" si="33"/>
        <v>134602.29225546826</v>
      </c>
      <c r="T34" s="7">
        <f t="shared" si="3"/>
        <v>667703.93023234606</v>
      </c>
      <c r="U34" s="7">
        <f t="shared" si="4"/>
        <v>148498.36202312211</v>
      </c>
      <c r="W34">
        <v>29</v>
      </c>
      <c r="X34" s="160">
        <v>45717</v>
      </c>
      <c r="Y34" s="7">
        <f t="shared" si="34"/>
        <v>667572.54924395366</v>
      </c>
      <c r="Z34" s="7">
        <f t="shared" si="35"/>
        <v>5001.3393355618373</v>
      </c>
      <c r="AA34" s="7">
        <f t="shared" si="36"/>
        <v>550.85567393547899</v>
      </c>
      <c r="AB34" s="65">
        <f t="shared" si="13"/>
        <v>9.9019471287608799E-3</v>
      </c>
      <c r="AC34" s="7">
        <f t="shared" si="14"/>
        <v>4450.4836616263583</v>
      </c>
      <c r="AD34" s="65">
        <f t="shared" si="15"/>
        <v>0.08</v>
      </c>
      <c r="AE34" s="7">
        <f t="shared" si="37"/>
        <v>14578.306429981998</v>
      </c>
      <c r="AF34" s="7">
        <f t="shared" si="38"/>
        <v>130460.5343013113</v>
      </c>
      <c r="AG34" s="7">
        <f t="shared" si="16"/>
        <v>667021.69357001816</v>
      </c>
      <c r="AH34" s="7">
        <f t="shared" si="5"/>
        <v>145038.84073129331</v>
      </c>
      <c r="AJ34">
        <v>29</v>
      </c>
      <c r="AK34" s="160">
        <v>45717</v>
      </c>
      <c r="AL34" s="7">
        <f t="shared" si="39"/>
        <v>666887.28217010596</v>
      </c>
      <c r="AM34" s="7">
        <f t="shared" si="40"/>
        <v>4883.0658657304484</v>
      </c>
      <c r="AN34" s="7">
        <f t="shared" si="41"/>
        <v>576.08550171518073</v>
      </c>
      <c r="AO34" s="65">
        <f t="shared" si="17"/>
        <v>1.0366108644457297E-2</v>
      </c>
      <c r="AP34" s="7">
        <f t="shared" si="18"/>
        <v>4306.9803640152677</v>
      </c>
      <c r="AQ34" s="65">
        <f t="shared" si="19"/>
        <v>7.7499999999999999E-2</v>
      </c>
      <c r="AR34" s="7">
        <f t="shared" si="42"/>
        <v>15288.803331609455</v>
      </c>
      <c r="AS34" s="7">
        <f t="shared" si="43"/>
        <v>126320.10677457358</v>
      </c>
      <c r="AT34" s="7">
        <f t="shared" si="20"/>
        <v>666311.19666839077</v>
      </c>
      <c r="AU34" s="7">
        <f t="shared" si="6"/>
        <v>141608.91010618303</v>
      </c>
      <c r="AW34">
        <v>29</v>
      </c>
      <c r="AX34" s="160">
        <v>45717</v>
      </c>
      <c r="AY34" s="7">
        <f t="shared" si="44"/>
        <v>666173.90926644183</v>
      </c>
      <c r="AZ34" s="7">
        <f t="shared" si="45"/>
        <v>4765.8460902957322</v>
      </c>
      <c r="BA34" s="7">
        <f t="shared" si="46"/>
        <v>602.25915738047115</v>
      </c>
      <c r="BB34" s="65">
        <f t="shared" si="21"/>
        <v>1.0848683486454451E-2</v>
      </c>
      <c r="BC34" s="7">
        <f t="shared" si="22"/>
        <v>4163.5869329152611</v>
      </c>
      <c r="BD34" s="65">
        <f t="shared" si="23"/>
        <v>7.4999999999999997E-2</v>
      </c>
      <c r="BE34" s="7">
        <f t="shared" si="47"/>
        <v>16028.349890938867</v>
      </c>
      <c r="BF34" s="7">
        <f t="shared" si="48"/>
        <v>122181.18672763737</v>
      </c>
      <c r="BG34" s="7">
        <f t="shared" si="24"/>
        <v>665571.65010906139</v>
      </c>
      <c r="BH34" s="7">
        <f t="shared" si="7"/>
        <v>138209.53661857624</v>
      </c>
      <c r="BJ34">
        <v>29</v>
      </c>
      <c r="BK34" s="160">
        <v>45717</v>
      </c>
      <c r="BL34" s="7">
        <f t="shared" si="49"/>
        <v>665431.66624692071</v>
      </c>
      <c r="BM34" s="7">
        <f t="shared" si="50"/>
        <v>4649.713524863002</v>
      </c>
      <c r="BN34" s="7">
        <f t="shared" si="51"/>
        <v>629.39720795452286</v>
      </c>
      <c r="BO34" s="65">
        <f t="shared" si="25"/>
        <v>1.1350175951277439E-2</v>
      </c>
      <c r="BP34" s="7">
        <f t="shared" si="26"/>
        <v>4020.3163169084792</v>
      </c>
      <c r="BQ34" s="65">
        <f t="shared" si="27"/>
        <v>7.2499999999999995E-2</v>
      </c>
      <c r="BR34" s="7">
        <f t="shared" si="52"/>
        <v>16797.730961033729</v>
      </c>
      <c r="BS34" s="7">
        <f t="shared" si="53"/>
        <v>118043.96125999332</v>
      </c>
      <c r="BT34" s="7">
        <f t="shared" si="28"/>
        <v>664802.26903896616</v>
      </c>
      <c r="BU34" s="7">
        <f t="shared" si="8"/>
        <v>134841.69222102704</v>
      </c>
      <c r="BW34">
        <v>29</v>
      </c>
      <c r="BX34" s="160">
        <v>45717</v>
      </c>
      <c r="BY34" s="7">
        <f t="shared" si="54"/>
        <v>664659.79493256263</v>
      </c>
      <c r="BZ34" s="7">
        <f t="shared" si="55"/>
        <v>4534.7018071413086</v>
      </c>
      <c r="CA34" s="7">
        <f t="shared" si="56"/>
        <v>657.51967003469326</v>
      </c>
      <c r="CB34" s="65">
        <f t="shared" si="29"/>
        <v>1.187108969215879E-2</v>
      </c>
      <c r="CC34" s="7">
        <f t="shared" si="30"/>
        <v>3877.1821371066153</v>
      </c>
      <c r="CD34" s="65">
        <f t="shared" si="57"/>
        <v>7.0000000000000007E-2</v>
      </c>
      <c r="CE34" s="7">
        <f t="shared" si="58"/>
        <v>17597.724737471985</v>
      </c>
      <c r="CF34" s="7">
        <f t="shared" si="59"/>
        <v>113908.62766962594</v>
      </c>
      <c r="CG34" s="7">
        <f t="shared" si="31"/>
        <v>664002.27526252798</v>
      </c>
      <c r="CH34" s="7">
        <f t="shared" si="9"/>
        <v>131506.35240709793</v>
      </c>
    </row>
    <row r="35" spans="1:86" x14ac:dyDescent="0.3">
      <c r="A35" s="222">
        <f t="shared" si="66"/>
        <v>27</v>
      </c>
      <c r="B35" s="47">
        <f t="shared" si="60"/>
        <v>1140293.9335023114</v>
      </c>
      <c r="C35" s="47">
        <f t="shared" si="61"/>
        <v>1098435.7128887104</v>
      </c>
      <c r="D35" s="47">
        <f t="shared" si="62"/>
        <v>1056915.7706402075</v>
      </c>
      <c r="E35" s="230">
        <f t="shared" si="63"/>
        <v>1015746.1394753357</v>
      </c>
      <c r="F35" s="47">
        <f t="shared" si="64"/>
        <v>974938.93743808253</v>
      </c>
      <c r="G35" s="80">
        <f t="shared" si="65"/>
        <v>934506.34438952559</v>
      </c>
      <c r="J35">
        <v>30</v>
      </c>
      <c r="K35" s="160">
        <v>45748</v>
      </c>
      <c r="L35" s="7">
        <f t="shared" si="32"/>
        <v>667703.93023234606</v>
      </c>
      <c r="M35" s="7">
        <f t="shared" si="10"/>
        <v>5120.6331732111075</v>
      </c>
      <c r="N35" s="7">
        <f t="shared" si="0"/>
        <v>530.16865286372831</v>
      </c>
      <c r="O35" s="65">
        <f t="shared" si="11"/>
        <v>9.5282108526018369E-3</v>
      </c>
      <c r="P35" s="7">
        <f t="shared" si="1"/>
        <v>4590.4645203473792</v>
      </c>
      <c r="Q35" s="65">
        <f t="shared" si="2"/>
        <v>8.2500000000000004E-2</v>
      </c>
      <c r="R35" s="7">
        <f t="shared" si="12"/>
        <v>14426.23842051758</v>
      </c>
      <c r="S35" s="7">
        <f t="shared" si="33"/>
        <v>139192.75677581565</v>
      </c>
      <c r="T35" s="7">
        <f t="shared" si="3"/>
        <v>667173.76157948235</v>
      </c>
      <c r="U35" s="7">
        <f t="shared" si="4"/>
        <v>153618.99519633324</v>
      </c>
      <c r="W35">
        <v>30</v>
      </c>
      <c r="X35" s="160">
        <v>45748</v>
      </c>
      <c r="Y35" s="7">
        <f t="shared" si="34"/>
        <v>667021.69357001816</v>
      </c>
      <c r="Z35" s="7">
        <f t="shared" si="35"/>
        <v>5001.3393355618373</v>
      </c>
      <c r="AA35" s="7">
        <f t="shared" si="36"/>
        <v>554.52804509504949</v>
      </c>
      <c r="AB35" s="65">
        <f t="shared" si="13"/>
        <v>9.9761920868351485E-3</v>
      </c>
      <c r="AC35" s="7">
        <f t="shared" si="14"/>
        <v>4446.8112904667878</v>
      </c>
      <c r="AD35" s="65">
        <f t="shared" si="15"/>
        <v>0.08</v>
      </c>
      <c r="AE35" s="7">
        <f t="shared" si="37"/>
        <v>15132.834475077048</v>
      </c>
      <c r="AF35" s="7">
        <f t="shared" si="38"/>
        <v>134907.34559177808</v>
      </c>
      <c r="AG35" s="7">
        <f t="shared" si="16"/>
        <v>666467.16552492313</v>
      </c>
      <c r="AH35" s="7">
        <f t="shared" si="5"/>
        <v>150040.18006685513</v>
      </c>
      <c r="AJ35">
        <v>30</v>
      </c>
      <c r="AK35" s="160">
        <v>45748</v>
      </c>
      <c r="AL35" s="7">
        <f t="shared" si="39"/>
        <v>666311.19666839077</v>
      </c>
      <c r="AM35" s="7">
        <f t="shared" si="40"/>
        <v>4883.0658657304484</v>
      </c>
      <c r="AN35" s="7">
        <f t="shared" si="41"/>
        <v>579.80605391375775</v>
      </c>
      <c r="AO35" s="65">
        <f t="shared" si="17"/>
        <v>1.0442076737947692E-2</v>
      </c>
      <c r="AP35" s="7">
        <f t="shared" si="18"/>
        <v>4303.2598118166907</v>
      </c>
      <c r="AQ35" s="65">
        <f t="shared" si="19"/>
        <v>7.7500000000000013E-2</v>
      </c>
      <c r="AR35" s="7">
        <f t="shared" si="42"/>
        <v>15868.609385523214</v>
      </c>
      <c r="AS35" s="7">
        <f t="shared" si="43"/>
        <v>130623.36658639027</v>
      </c>
      <c r="AT35" s="7">
        <f t="shared" si="20"/>
        <v>665731.39061447699</v>
      </c>
      <c r="AU35" s="7">
        <f t="shared" si="6"/>
        <v>146491.97597191349</v>
      </c>
      <c r="AW35">
        <v>30</v>
      </c>
      <c r="AX35" s="160">
        <v>45748</v>
      </c>
      <c r="AY35" s="7">
        <f t="shared" si="44"/>
        <v>665571.65010906139</v>
      </c>
      <c r="AZ35" s="7">
        <f t="shared" si="45"/>
        <v>4765.8460902957322</v>
      </c>
      <c r="BA35" s="7">
        <f t="shared" si="46"/>
        <v>606.02327711409907</v>
      </c>
      <c r="BB35" s="65">
        <f t="shared" si="21"/>
        <v>1.0926365815277055E-2</v>
      </c>
      <c r="BC35" s="7">
        <f t="shared" si="22"/>
        <v>4159.8228131816331</v>
      </c>
      <c r="BD35" s="65">
        <f t="shared" si="23"/>
        <v>7.4999999999999997E-2</v>
      </c>
      <c r="BE35" s="7">
        <f t="shared" si="47"/>
        <v>16634.373168052967</v>
      </c>
      <c r="BF35" s="7">
        <f t="shared" si="48"/>
        <v>126341.009540819</v>
      </c>
      <c r="BG35" s="7">
        <f t="shared" si="24"/>
        <v>664965.62683194724</v>
      </c>
      <c r="BH35" s="7">
        <f t="shared" si="7"/>
        <v>142975.38270887197</v>
      </c>
      <c r="BJ35">
        <v>30</v>
      </c>
      <c r="BK35" s="160">
        <v>45748</v>
      </c>
      <c r="BL35" s="7">
        <f t="shared" si="49"/>
        <v>664802.26903896616</v>
      </c>
      <c r="BM35" s="7">
        <f t="shared" si="50"/>
        <v>4649.713524863002</v>
      </c>
      <c r="BN35" s="7">
        <f t="shared" si="51"/>
        <v>633.19981608591479</v>
      </c>
      <c r="BO35" s="65">
        <f t="shared" si="25"/>
        <v>1.1429560557931265E-2</v>
      </c>
      <c r="BP35" s="7">
        <f t="shared" si="26"/>
        <v>4016.5137087770872</v>
      </c>
      <c r="BQ35" s="65">
        <f t="shared" si="27"/>
        <v>7.2499999999999995E-2</v>
      </c>
      <c r="BR35" s="7">
        <f t="shared" si="52"/>
        <v>17430.930777119644</v>
      </c>
      <c r="BS35" s="7">
        <f t="shared" si="53"/>
        <v>122060.4749687704</v>
      </c>
      <c r="BT35" s="7">
        <f t="shared" si="28"/>
        <v>664169.06922288029</v>
      </c>
      <c r="BU35" s="7">
        <f t="shared" si="8"/>
        <v>139491.40574589005</v>
      </c>
      <c r="BW35">
        <v>30</v>
      </c>
      <c r="BX35" s="160">
        <v>45748</v>
      </c>
      <c r="BY35" s="7">
        <f t="shared" si="54"/>
        <v>664002.27526252798</v>
      </c>
      <c r="BZ35" s="7">
        <f t="shared" si="55"/>
        <v>4534.7018071413086</v>
      </c>
      <c r="CA35" s="7">
        <f t="shared" si="56"/>
        <v>661.35520144322845</v>
      </c>
      <c r="CB35" s="65">
        <f t="shared" si="29"/>
        <v>1.1952161480442163E-2</v>
      </c>
      <c r="CC35" s="7">
        <f t="shared" si="30"/>
        <v>3873.3466056980801</v>
      </c>
      <c r="CD35" s="65">
        <f t="shared" si="57"/>
        <v>7.0000000000000007E-2</v>
      </c>
      <c r="CE35" s="7">
        <f t="shared" si="58"/>
        <v>18259.079938915213</v>
      </c>
      <c r="CF35" s="7">
        <f t="shared" si="59"/>
        <v>117781.97427532403</v>
      </c>
      <c r="CG35" s="7">
        <f t="shared" si="31"/>
        <v>663340.92006108479</v>
      </c>
      <c r="CH35" s="7">
        <f t="shared" si="9"/>
        <v>136041.05421423924</v>
      </c>
    </row>
    <row r="36" spans="1:86" x14ac:dyDescent="0.3">
      <c r="A36" s="222">
        <f t="shared" si="66"/>
        <v>28</v>
      </c>
      <c r="B36" s="47">
        <f t="shared" si="60"/>
        <v>1151867.7998299801</v>
      </c>
      <c r="C36" s="47">
        <f t="shared" si="61"/>
        <v>1109432.3482245978</v>
      </c>
      <c r="D36" s="47">
        <f t="shared" si="62"/>
        <v>1067350.0458787533</v>
      </c>
      <c r="E36" s="230">
        <f t="shared" si="63"/>
        <v>1025632.9359396507</v>
      </c>
      <c r="F36" s="47">
        <f t="shared" si="64"/>
        <v>984293.13761907187</v>
      </c>
      <c r="G36" s="80">
        <f t="shared" si="65"/>
        <v>943342.82233904966</v>
      </c>
      <c r="J36">
        <v>31</v>
      </c>
      <c r="K36" s="160">
        <v>45778</v>
      </c>
      <c r="L36" s="7">
        <f t="shared" si="32"/>
        <v>667173.76157948235</v>
      </c>
      <c r="M36" s="7">
        <f t="shared" si="10"/>
        <v>5120.6331732111075</v>
      </c>
      <c r="N36" s="7">
        <f t="shared" si="0"/>
        <v>533.81356235216663</v>
      </c>
      <c r="O36" s="65">
        <f t="shared" si="11"/>
        <v>9.6013409356220051E-3</v>
      </c>
      <c r="P36" s="7">
        <f t="shared" si="1"/>
        <v>4586.8196108589409</v>
      </c>
      <c r="Q36" s="65">
        <f t="shared" si="2"/>
        <v>8.2500000000000004E-2</v>
      </c>
      <c r="R36" s="7">
        <f t="shared" si="12"/>
        <v>14960.051982869747</v>
      </c>
      <c r="S36" s="7">
        <f t="shared" si="33"/>
        <v>143779.5763866746</v>
      </c>
      <c r="T36" s="7">
        <f t="shared" si="3"/>
        <v>666639.94801713014</v>
      </c>
      <c r="U36" s="7">
        <f t="shared" si="4"/>
        <v>158739.62836954434</v>
      </c>
      <c r="W36">
        <v>31</v>
      </c>
      <c r="X36" s="160">
        <v>45778</v>
      </c>
      <c r="Y36" s="7">
        <f t="shared" si="34"/>
        <v>666467.16552492313</v>
      </c>
      <c r="Z36" s="7">
        <f t="shared" si="35"/>
        <v>5001.3393355618373</v>
      </c>
      <c r="AA36" s="7">
        <f t="shared" si="36"/>
        <v>558.22489872901588</v>
      </c>
      <c r="AB36" s="65">
        <f t="shared" si="13"/>
        <v>1.0051055972835749E-2</v>
      </c>
      <c r="AC36" s="7">
        <f t="shared" si="14"/>
        <v>4443.1144368328214</v>
      </c>
      <c r="AD36" s="65">
        <f t="shared" si="15"/>
        <v>0.08</v>
      </c>
      <c r="AE36" s="7">
        <f t="shared" si="37"/>
        <v>15691.059373806063</v>
      </c>
      <c r="AF36" s="7">
        <f t="shared" si="38"/>
        <v>139350.46002861089</v>
      </c>
      <c r="AG36" s="7">
        <f t="shared" si="16"/>
        <v>665908.94062619412</v>
      </c>
      <c r="AH36" s="7">
        <f t="shared" si="5"/>
        <v>155041.51940241695</v>
      </c>
      <c r="AJ36">
        <v>31</v>
      </c>
      <c r="AK36" s="160">
        <v>45778</v>
      </c>
      <c r="AL36" s="7">
        <f t="shared" si="39"/>
        <v>665731.39061447699</v>
      </c>
      <c r="AM36" s="7">
        <f t="shared" si="40"/>
        <v>4883.0658657304484</v>
      </c>
      <c r="AN36" s="7">
        <f t="shared" si="41"/>
        <v>583.55063467861783</v>
      </c>
      <c r="AO36" s="65">
        <f t="shared" si="17"/>
        <v>1.0518668211934448E-2</v>
      </c>
      <c r="AP36" s="7">
        <f t="shared" si="18"/>
        <v>4299.5152310518306</v>
      </c>
      <c r="AQ36" s="65">
        <f t="shared" si="19"/>
        <v>7.7499999999999999E-2</v>
      </c>
      <c r="AR36" s="7">
        <f t="shared" si="42"/>
        <v>16452.160020201831</v>
      </c>
      <c r="AS36" s="7">
        <f t="shared" si="43"/>
        <v>134922.8818174421</v>
      </c>
      <c r="AT36" s="7">
        <f t="shared" si="20"/>
        <v>665147.83997979842</v>
      </c>
      <c r="AU36" s="7">
        <f t="shared" si="6"/>
        <v>151375.04183764395</v>
      </c>
      <c r="AW36">
        <v>31</v>
      </c>
      <c r="AX36" s="160">
        <v>45778</v>
      </c>
      <c r="AY36" s="7">
        <f t="shared" si="44"/>
        <v>664965.62683194724</v>
      </c>
      <c r="AZ36" s="7">
        <f t="shared" si="45"/>
        <v>4765.8460902957322</v>
      </c>
      <c r="BA36" s="7">
        <f t="shared" si="46"/>
        <v>609.81092259606248</v>
      </c>
      <c r="BB36" s="65">
        <f t="shared" si="21"/>
        <v>1.1004675694315423E-2</v>
      </c>
      <c r="BC36" s="7">
        <f t="shared" si="22"/>
        <v>4156.0351676996697</v>
      </c>
      <c r="BD36" s="65">
        <f t="shared" si="23"/>
        <v>7.4999999999999997E-2</v>
      </c>
      <c r="BE36" s="7">
        <f t="shared" si="47"/>
        <v>17244.184090649029</v>
      </c>
      <c r="BF36" s="7">
        <f t="shared" si="48"/>
        <v>130497.04470851866</v>
      </c>
      <c r="BG36" s="7">
        <f t="shared" si="24"/>
        <v>664355.81590935122</v>
      </c>
      <c r="BH36" s="7">
        <f t="shared" si="7"/>
        <v>147741.2287991677</v>
      </c>
      <c r="BJ36">
        <v>31</v>
      </c>
      <c r="BK36" s="160">
        <v>45778</v>
      </c>
      <c r="BL36" s="7">
        <f t="shared" si="49"/>
        <v>664169.06922288029</v>
      </c>
      <c r="BM36" s="7">
        <f t="shared" si="50"/>
        <v>4649.713524863002</v>
      </c>
      <c r="BN36" s="7">
        <f t="shared" si="51"/>
        <v>637.02539830810019</v>
      </c>
      <c r="BO36" s="65">
        <f t="shared" si="25"/>
        <v>1.1509576603200629E-2</v>
      </c>
      <c r="BP36" s="7">
        <f t="shared" si="26"/>
        <v>4012.6881265549018</v>
      </c>
      <c r="BQ36" s="65">
        <f t="shared" si="27"/>
        <v>7.2499999999999995E-2</v>
      </c>
      <c r="BR36" s="7">
        <f t="shared" si="52"/>
        <v>18067.956175427746</v>
      </c>
      <c r="BS36" s="7">
        <f t="shared" si="53"/>
        <v>126073.1630953253</v>
      </c>
      <c r="BT36" s="7">
        <f t="shared" si="28"/>
        <v>663532.04382457223</v>
      </c>
      <c r="BU36" s="7">
        <f t="shared" si="8"/>
        <v>144141.11927075306</v>
      </c>
      <c r="BW36">
        <v>31</v>
      </c>
      <c r="BX36" s="160">
        <v>45778</v>
      </c>
      <c r="BY36" s="7">
        <f t="shared" si="54"/>
        <v>663340.92006108479</v>
      </c>
      <c r="BZ36" s="7">
        <f t="shared" si="55"/>
        <v>4534.7018071413086</v>
      </c>
      <c r="CA36" s="7">
        <f t="shared" si="56"/>
        <v>665.21310678498048</v>
      </c>
      <c r="CB36" s="65">
        <f t="shared" si="29"/>
        <v>1.2033868317191526E-2</v>
      </c>
      <c r="CC36" s="7">
        <f t="shared" si="30"/>
        <v>3869.4887003563281</v>
      </c>
      <c r="CD36" s="65">
        <f t="shared" si="57"/>
        <v>7.0000000000000007E-2</v>
      </c>
      <c r="CE36" s="7">
        <f t="shared" si="58"/>
        <v>18924.293045700193</v>
      </c>
      <c r="CF36" s="7">
        <f t="shared" si="59"/>
        <v>121651.46297568036</v>
      </c>
      <c r="CG36" s="7">
        <f t="shared" si="31"/>
        <v>662675.70695429982</v>
      </c>
      <c r="CH36" s="7">
        <f t="shared" si="9"/>
        <v>140575.75602138054</v>
      </c>
    </row>
    <row r="37" spans="1:86" x14ac:dyDescent="0.3">
      <c r="A37" s="222">
        <f t="shared" si="66"/>
        <v>29</v>
      </c>
      <c r="B37" s="47">
        <f t="shared" si="60"/>
        <v>1159167.879422969</v>
      </c>
      <c r="C37" s="47">
        <f t="shared" si="61"/>
        <v>1116360.3944911617</v>
      </c>
      <c r="D37" s="47">
        <f t="shared" si="62"/>
        <v>1073916.2451453083</v>
      </c>
      <c r="E37" s="230">
        <f t="shared" si="63"/>
        <v>1031847.4498950011</v>
      </c>
      <c r="F37" s="47">
        <f t="shared" si="64"/>
        <v>990166.09740751854</v>
      </c>
      <c r="G37" s="80">
        <f t="shared" si="65"/>
        <v>948884.32247046335</v>
      </c>
      <c r="J37">
        <v>32</v>
      </c>
      <c r="K37" s="160">
        <v>45809</v>
      </c>
      <c r="L37" s="7">
        <f t="shared" si="32"/>
        <v>666639.94801713014</v>
      </c>
      <c r="M37" s="7">
        <f t="shared" si="10"/>
        <v>5120.6331732111075</v>
      </c>
      <c r="N37" s="7">
        <f t="shared" si="0"/>
        <v>537.48353059333749</v>
      </c>
      <c r="O37" s="65">
        <f t="shared" si="11"/>
        <v>9.6750913087409428E-3</v>
      </c>
      <c r="P37" s="7">
        <f t="shared" si="1"/>
        <v>4583.14964261777</v>
      </c>
      <c r="Q37" s="65">
        <f t="shared" si="2"/>
        <v>8.2500000000000018E-2</v>
      </c>
      <c r="R37" s="7">
        <f t="shared" si="12"/>
        <v>15497.535513463084</v>
      </c>
      <c r="S37" s="7">
        <f t="shared" si="33"/>
        <v>148362.72602929236</v>
      </c>
      <c r="T37" s="7">
        <f t="shared" si="3"/>
        <v>666102.4644865368</v>
      </c>
      <c r="U37" s="7">
        <f t="shared" si="4"/>
        <v>163860.26154275544</v>
      </c>
      <c r="W37">
        <v>32</v>
      </c>
      <c r="X37" s="160">
        <v>45809</v>
      </c>
      <c r="Y37" s="7">
        <f t="shared" si="34"/>
        <v>665908.94062619412</v>
      </c>
      <c r="Z37" s="7">
        <f t="shared" si="35"/>
        <v>5001.3393355618373</v>
      </c>
      <c r="AA37" s="7">
        <f t="shared" si="36"/>
        <v>561.94639805387578</v>
      </c>
      <c r="AB37" s="65">
        <f t="shared" si="13"/>
        <v>1.0126544885108956E-2</v>
      </c>
      <c r="AC37" s="7">
        <f t="shared" si="14"/>
        <v>4439.3929375079615</v>
      </c>
      <c r="AD37" s="65">
        <f t="shared" si="15"/>
        <v>8.0000000000000016E-2</v>
      </c>
      <c r="AE37" s="7">
        <f t="shared" si="37"/>
        <v>16253.005771859938</v>
      </c>
      <c r="AF37" s="7">
        <f t="shared" si="38"/>
        <v>143789.85296611887</v>
      </c>
      <c r="AG37" s="7">
        <f t="shared" si="16"/>
        <v>665346.99422814022</v>
      </c>
      <c r="AH37" s="7">
        <f t="shared" si="5"/>
        <v>160042.85873797879</v>
      </c>
      <c r="AJ37">
        <v>32</v>
      </c>
      <c r="AK37" s="160">
        <v>45809</v>
      </c>
      <c r="AL37" s="7">
        <f t="shared" si="39"/>
        <v>665147.83997979842</v>
      </c>
      <c r="AM37" s="7">
        <f t="shared" si="40"/>
        <v>4883.0658657304484</v>
      </c>
      <c r="AN37" s="7">
        <f t="shared" si="41"/>
        <v>587.31939919425076</v>
      </c>
      <c r="AO37" s="65">
        <f t="shared" si="17"/>
        <v>1.0595889164347377E-2</v>
      </c>
      <c r="AP37" s="7">
        <f t="shared" si="18"/>
        <v>4295.7464665361977</v>
      </c>
      <c r="AQ37" s="65">
        <f t="shared" si="19"/>
        <v>7.7499999999999986E-2</v>
      </c>
      <c r="AR37" s="7">
        <f t="shared" si="42"/>
        <v>17039.479419396081</v>
      </c>
      <c r="AS37" s="7">
        <f t="shared" si="43"/>
        <v>139218.62828397829</v>
      </c>
      <c r="AT37" s="7">
        <f t="shared" si="20"/>
        <v>664560.52058060421</v>
      </c>
      <c r="AU37" s="7">
        <f t="shared" si="6"/>
        <v>156258.10770337438</v>
      </c>
      <c r="AW37">
        <v>32</v>
      </c>
      <c r="AX37" s="160">
        <v>45809</v>
      </c>
      <c r="AY37" s="7">
        <f t="shared" si="44"/>
        <v>664355.81590935122</v>
      </c>
      <c r="AZ37" s="7">
        <f t="shared" si="45"/>
        <v>4765.8460902957322</v>
      </c>
      <c r="BA37" s="7">
        <f t="shared" si="46"/>
        <v>613.62224086228707</v>
      </c>
      <c r="BB37" s="65">
        <f t="shared" si="21"/>
        <v>1.1083619220324793E-2</v>
      </c>
      <c r="BC37" s="7">
        <f t="shared" si="22"/>
        <v>4152.2238494334451</v>
      </c>
      <c r="BD37" s="65">
        <f t="shared" si="23"/>
        <v>7.5000000000000011E-2</v>
      </c>
      <c r="BE37" s="7">
        <f t="shared" si="47"/>
        <v>17857.806331511318</v>
      </c>
      <c r="BF37" s="7">
        <f t="shared" si="48"/>
        <v>134649.26855795211</v>
      </c>
      <c r="BG37" s="7">
        <f t="shared" si="24"/>
        <v>663742.19366848888</v>
      </c>
      <c r="BH37" s="7">
        <f t="shared" si="7"/>
        <v>152507.07488946343</v>
      </c>
      <c r="BJ37">
        <v>32</v>
      </c>
      <c r="BK37" s="160">
        <v>45809</v>
      </c>
      <c r="BL37" s="7">
        <f t="shared" si="49"/>
        <v>663532.04382457223</v>
      </c>
      <c r="BM37" s="7">
        <f t="shared" si="50"/>
        <v>4649.713524863002</v>
      </c>
      <c r="BN37" s="7">
        <f t="shared" si="51"/>
        <v>640.8740934228781</v>
      </c>
      <c r="BO37" s="65">
        <f t="shared" si="25"/>
        <v>1.1590230182022355E-2</v>
      </c>
      <c r="BP37" s="7">
        <f t="shared" si="26"/>
        <v>4008.8394314401239</v>
      </c>
      <c r="BQ37" s="65">
        <f t="shared" si="27"/>
        <v>7.2499999999999995E-2</v>
      </c>
      <c r="BR37" s="7">
        <f t="shared" si="52"/>
        <v>18708.830268850623</v>
      </c>
      <c r="BS37" s="7">
        <f t="shared" si="53"/>
        <v>130082.00252676543</v>
      </c>
      <c r="BT37" s="7">
        <f t="shared" si="28"/>
        <v>662891.16973114933</v>
      </c>
      <c r="BU37" s="7">
        <f t="shared" si="8"/>
        <v>148790.83279561606</v>
      </c>
      <c r="BW37">
        <v>32</v>
      </c>
      <c r="BX37" s="160">
        <v>45809</v>
      </c>
      <c r="BY37" s="7">
        <f t="shared" si="54"/>
        <v>662675.70695429982</v>
      </c>
      <c r="BZ37" s="7">
        <f t="shared" si="55"/>
        <v>4534.7018071413086</v>
      </c>
      <c r="CA37" s="7">
        <f t="shared" si="56"/>
        <v>669.09351657455954</v>
      </c>
      <c r="CB37" s="65">
        <f t="shared" si="29"/>
        <v>1.2116216294991523E-2</v>
      </c>
      <c r="CC37" s="7">
        <f t="shared" si="30"/>
        <v>3865.608290566749</v>
      </c>
      <c r="CD37" s="65">
        <f t="shared" si="57"/>
        <v>7.0000000000000007E-2</v>
      </c>
      <c r="CE37" s="7">
        <f t="shared" si="58"/>
        <v>19593.386562274754</v>
      </c>
      <c r="CF37" s="7">
        <f t="shared" si="59"/>
        <v>125517.07126624711</v>
      </c>
      <c r="CG37" s="7">
        <f t="shared" si="31"/>
        <v>662006.61343772523</v>
      </c>
      <c r="CH37" s="7">
        <f t="shared" si="9"/>
        <v>145110.45782852184</v>
      </c>
    </row>
    <row r="38" spans="1:86" ht="15" thickBot="1" x14ac:dyDescent="0.35">
      <c r="A38" s="223">
        <f t="shared" si="66"/>
        <v>30</v>
      </c>
      <c r="B38" s="221">
        <f t="shared" si="60"/>
        <v>1161827.9423559785</v>
      </c>
      <c r="C38" s="221">
        <f t="shared" si="61"/>
        <v>1118882.1608022472</v>
      </c>
      <c r="D38" s="221">
        <f t="shared" si="62"/>
        <v>1076303.7116629488</v>
      </c>
      <c r="E38" s="231">
        <f t="shared" si="63"/>
        <v>1034104.5925064825</v>
      </c>
      <c r="F38" s="221">
        <f t="shared" si="64"/>
        <v>992296.86895068339</v>
      </c>
      <c r="G38" s="27">
        <f t="shared" si="65"/>
        <v>950892.65057087562</v>
      </c>
      <c r="J38">
        <v>33</v>
      </c>
      <c r="K38" s="160">
        <v>45839</v>
      </c>
      <c r="L38" s="7">
        <f t="shared" si="32"/>
        <v>666102.4644865368</v>
      </c>
      <c r="M38" s="7">
        <f t="shared" si="10"/>
        <v>5120.6331732111075</v>
      </c>
      <c r="N38" s="7">
        <f t="shared" si="0"/>
        <v>541.17872986616658</v>
      </c>
      <c r="O38" s="65">
        <f t="shared" si="11"/>
        <v>9.7494681443642331E-3</v>
      </c>
      <c r="P38" s="7">
        <f t="shared" ref="P38:P69" si="67">L38*($K$1/12)</f>
        <v>4579.454443344941</v>
      </c>
      <c r="Q38" s="65">
        <f t="shared" si="2"/>
        <v>8.2500000000000018E-2</v>
      </c>
      <c r="R38" s="7">
        <f t="shared" si="12"/>
        <v>16038.71424332925</v>
      </c>
      <c r="S38" s="7">
        <f t="shared" si="33"/>
        <v>152942.18047263729</v>
      </c>
      <c r="T38" s="7">
        <f t="shared" si="3"/>
        <v>665561.28575667064</v>
      </c>
      <c r="U38" s="7">
        <f t="shared" si="4"/>
        <v>168980.89471596654</v>
      </c>
      <c r="W38">
        <v>33</v>
      </c>
      <c r="X38" s="160">
        <v>45839</v>
      </c>
      <c r="Y38" s="7">
        <f t="shared" si="34"/>
        <v>665346.99422814022</v>
      </c>
      <c r="Z38" s="7">
        <f t="shared" si="35"/>
        <v>5001.3393355618373</v>
      </c>
      <c r="AA38" s="7">
        <f t="shared" si="36"/>
        <v>565.6927073742354</v>
      </c>
      <c r="AB38" s="65">
        <f t="shared" si="13"/>
        <v>1.0202664996429196E-2</v>
      </c>
      <c r="AC38" s="7">
        <f t="shared" si="14"/>
        <v>4435.6466281876019</v>
      </c>
      <c r="AD38" s="65">
        <f t="shared" si="15"/>
        <v>0.08</v>
      </c>
      <c r="AE38" s="7">
        <f t="shared" si="37"/>
        <v>16818.698479234175</v>
      </c>
      <c r="AF38" s="7">
        <f t="shared" si="38"/>
        <v>148225.49959430646</v>
      </c>
      <c r="AG38" s="7">
        <f t="shared" si="16"/>
        <v>664781.30152076599</v>
      </c>
      <c r="AH38" s="7">
        <f t="shared" si="5"/>
        <v>165044.19807354064</v>
      </c>
      <c r="AJ38">
        <v>33</v>
      </c>
      <c r="AK38" s="160">
        <v>45839</v>
      </c>
      <c r="AL38" s="7">
        <f t="shared" si="39"/>
        <v>664560.52058060421</v>
      </c>
      <c r="AM38" s="7">
        <f t="shared" si="40"/>
        <v>4883.0658657304484</v>
      </c>
      <c r="AN38" s="7">
        <f t="shared" si="41"/>
        <v>591.11250364737953</v>
      </c>
      <c r="AO38" s="65">
        <f t="shared" si="17"/>
        <v>1.0673745767460475E-2</v>
      </c>
      <c r="AP38" s="7">
        <f t="shared" si="18"/>
        <v>4291.9533620830689</v>
      </c>
      <c r="AQ38" s="65">
        <f t="shared" si="19"/>
        <v>7.7499999999999999E-2</v>
      </c>
      <c r="AR38" s="7">
        <f t="shared" si="42"/>
        <v>17630.591923043459</v>
      </c>
      <c r="AS38" s="7">
        <f t="shared" si="43"/>
        <v>143510.58164606136</v>
      </c>
      <c r="AT38" s="7">
        <f t="shared" si="20"/>
        <v>663969.40807695687</v>
      </c>
      <c r="AU38" s="7">
        <f t="shared" si="6"/>
        <v>161141.17356910481</v>
      </c>
      <c r="AW38">
        <v>33</v>
      </c>
      <c r="AX38" s="160">
        <v>45839</v>
      </c>
      <c r="AY38" s="7">
        <f t="shared" si="44"/>
        <v>663742.19366848888</v>
      </c>
      <c r="AZ38" s="7">
        <f t="shared" si="45"/>
        <v>4765.8460902957322</v>
      </c>
      <c r="BA38" s="7">
        <f t="shared" si="46"/>
        <v>617.45737986767745</v>
      </c>
      <c r="BB38" s="65">
        <f t="shared" si="21"/>
        <v>1.1163202564327041E-2</v>
      </c>
      <c r="BC38" s="7">
        <f t="shared" si="22"/>
        <v>4148.3887104280548</v>
      </c>
      <c r="BD38" s="65">
        <f t="shared" si="23"/>
        <v>7.4999999999999983E-2</v>
      </c>
      <c r="BE38" s="7">
        <f t="shared" si="47"/>
        <v>18475.263711378997</v>
      </c>
      <c r="BF38" s="7">
        <f t="shared" si="48"/>
        <v>138797.65726838016</v>
      </c>
      <c r="BG38" s="7">
        <f t="shared" si="24"/>
        <v>663124.73628862121</v>
      </c>
      <c r="BH38" s="7">
        <f t="shared" si="7"/>
        <v>157272.92097975916</v>
      </c>
      <c r="BJ38">
        <v>33</v>
      </c>
      <c r="BK38" s="160">
        <v>45839</v>
      </c>
      <c r="BL38" s="7">
        <f t="shared" si="49"/>
        <v>662891.16973114933</v>
      </c>
      <c r="BM38" s="7">
        <f t="shared" si="50"/>
        <v>4649.713524863002</v>
      </c>
      <c r="BN38" s="7">
        <f t="shared" si="51"/>
        <v>644.7460410706417</v>
      </c>
      <c r="BO38" s="65">
        <f t="shared" si="25"/>
        <v>1.1671527463528588E-2</v>
      </c>
      <c r="BP38" s="7">
        <f t="shared" si="26"/>
        <v>4004.9674837923603</v>
      </c>
      <c r="BQ38" s="65">
        <f t="shared" si="27"/>
        <v>7.2499999999999995E-2</v>
      </c>
      <c r="BR38" s="7">
        <f t="shared" si="52"/>
        <v>19353.576309921264</v>
      </c>
      <c r="BS38" s="7">
        <f t="shared" si="53"/>
        <v>134086.97001055779</v>
      </c>
      <c r="BT38" s="7">
        <f t="shared" si="28"/>
        <v>662246.42369007866</v>
      </c>
      <c r="BU38" s="7">
        <f t="shared" si="8"/>
        <v>153440.54632047907</v>
      </c>
      <c r="BW38">
        <v>33</v>
      </c>
      <c r="BX38" s="160">
        <v>45839</v>
      </c>
      <c r="BY38" s="7">
        <f t="shared" si="54"/>
        <v>662006.61343772523</v>
      </c>
      <c r="BZ38" s="7">
        <f t="shared" si="55"/>
        <v>4534.7018071413086</v>
      </c>
      <c r="CA38" s="7">
        <f t="shared" si="56"/>
        <v>672.99656208791112</v>
      </c>
      <c r="CB38" s="65">
        <f t="shared" si="29"/>
        <v>1.2199211580557173E-2</v>
      </c>
      <c r="CC38" s="7">
        <f t="shared" si="30"/>
        <v>3861.7052450533974</v>
      </c>
      <c r="CD38" s="65">
        <f t="shared" si="57"/>
        <v>7.0000000000000007E-2</v>
      </c>
      <c r="CE38" s="7">
        <f t="shared" si="58"/>
        <v>20266.383124362666</v>
      </c>
      <c r="CF38" s="7">
        <f t="shared" si="59"/>
        <v>129378.7765113005</v>
      </c>
      <c r="CG38" s="7">
        <f t="shared" si="31"/>
        <v>661333.61687563732</v>
      </c>
      <c r="CH38" s="7">
        <f t="shared" si="9"/>
        <v>149645.15963566318</v>
      </c>
    </row>
    <row r="39" spans="1:86" x14ac:dyDescent="0.3">
      <c r="J39">
        <v>34</v>
      </c>
      <c r="K39" s="160">
        <v>45870</v>
      </c>
      <c r="L39" s="7">
        <f t="shared" si="32"/>
        <v>665561.28575667064</v>
      </c>
      <c r="M39" s="7">
        <f t="shared" si="10"/>
        <v>5120.6331732111075</v>
      </c>
      <c r="N39" s="7">
        <f t="shared" si="0"/>
        <v>544.89933363399723</v>
      </c>
      <c r="O39" s="65">
        <f t="shared" si="11"/>
        <v>9.8244776905466683E-3</v>
      </c>
      <c r="P39" s="7">
        <f t="shared" si="67"/>
        <v>4575.7338395771103</v>
      </c>
      <c r="Q39" s="65">
        <f t="shared" si="2"/>
        <v>8.249999999999999E-2</v>
      </c>
      <c r="R39" s="7">
        <f t="shared" si="12"/>
        <v>16583.613576963246</v>
      </c>
      <c r="S39" s="7">
        <f t="shared" si="33"/>
        <v>157517.91431221442</v>
      </c>
      <c r="T39" s="7">
        <f t="shared" si="3"/>
        <v>665016.38642303669</v>
      </c>
      <c r="U39" s="7">
        <f t="shared" si="4"/>
        <v>174101.52788917767</v>
      </c>
      <c r="W39">
        <v>34</v>
      </c>
      <c r="X39" s="160">
        <v>45870</v>
      </c>
      <c r="Y39" s="7">
        <f t="shared" si="34"/>
        <v>664781.30152076599</v>
      </c>
      <c r="Z39" s="7">
        <f t="shared" si="35"/>
        <v>5001.3393355618373</v>
      </c>
      <c r="AA39" s="7">
        <f t="shared" si="36"/>
        <v>569.46399209006358</v>
      </c>
      <c r="AB39" s="65">
        <f t="shared" si="13"/>
        <v>1.0279422555129284E-2</v>
      </c>
      <c r="AC39" s="7">
        <f t="shared" si="14"/>
        <v>4431.8753434717737</v>
      </c>
      <c r="AD39" s="65">
        <f t="shared" si="15"/>
        <v>0.08</v>
      </c>
      <c r="AE39" s="7">
        <f t="shared" si="37"/>
        <v>17388.162471324238</v>
      </c>
      <c r="AF39" s="7">
        <f t="shared" si="38"/>
        <v>152657.37493777822</v>
      </c>
      <c r="AG39" s="7">
        <f t="shared" si="16"/>
        <v>664211.83752867591</v>
      </c>
      <c r="AH39" s="7">
        <f t="shared" si="5"/>
        <v>170045.53740910246</v>
      </c>
      <c r="AJ39">
        <v>34</v>
      </c>
      <c r="AK39" s="160">
        <v>45870</v>
      </c>
      <c r="AL39" s="7">
        <f t="shared" si="39"/>
        <v>663969.40807695687</v>
      </c>
      <c r="AM39" s="7">
        <f t="shared" si="40"/>
        <v>4883.0658657304484</v>
      </c>
      <c r="AN39" s="7">
        <f t="shared" si="41"/>
        <v>594.93010523343492</v>
      </c>
      <c r="AO39" s="65">
        <f t="shared" si="17"/>
        <v>1.0752244269021743E-2</v>
      </c>
      <c r="AP39" s="7">
        <f t="shared" si="18"/>
        <v>4288.1357604970135</v>
      </c>
      <c r="AQ39" s="65">
        <f t="shared" si="19"/>
        <v>7.7500000000000013E-2</v>
      </c>
      <c r="AR39" s="7">
        <f t="shared" si="42"/>
        <v>18225.522028276893</v>
      </c>
      <c r="AS39" s="7">
        <f t="shared" si="43"/>
        <v>147798.71740655837</v>
      </c>
      <c r="AT39" s="7">
        <f t="shared" si="20"/>
        <v>663374.47797172342</v>
      </c>
      <c r="AU39" s="7">
        <f t="shared" si="6"/>
        <v>166024.23943483527</v>
      </c>
      <c r="AW39">
        <v>34</v>
      </c>
      <c r="AX39" s="160">
        <v>45870</v>
      </c>
      <c r="AY39" s="7">
        <f t="shared" si="44"/>
        <v>663124.73628862121</v>
      </c>
      <c r="AZ39" s="7">
        <f t="shared" si="45"/>
        <v>4765.8460902957322</v>
      </c>
      <c r="BA39" s="7">
        <f t="shared" si="46"/>
        <v>621.31648849184967</v>
      </c>
      <c r="BB39" s="65">
        <f t="shared" si="21"/>
        <v>1.1243431972739897E-2</v>
      </c>
      <c r="BC39" s="7">
        <f t="shared" si="22"/>
        <v>4144.5296018038825</v>
      </c>
      <c r="BD39" s="65">
        <f t="shared" si="23"/>
        <v>7.5000000000000011E-2</v>
      </c>
      <c r="BE39" s="7">
        <f t="shared" si="47"/>
        <v>19096.580199870848</v>
      </c>
      <c r="BF39" s="7">
        <f t="shared" si="48"/>
        <v>142942.18687018406</v>
      </c>
      <c r="BG39" s="7">
        <f t="shared" si="24"/>
        <v>662503.41980012937</v>
      </c>
      <c r="BH39" s="7">
        <f t="shared" si="7"/>
        <v>162038.76707005489</v>
      </c>
      <c r="BJ39">
        <v>34</v>
      </c>
      <c r="BK39" s="160">
        <v>45870</v>
      </c>
      <c r="BL39" s="7">
        <f t="shared" si="49"/>
        <v>662246.42369007866</v>
      </c>
      <c r="BM39" s="7">
        <f t="shared" si="50"/>
        <v>4649.713524863002</v>
      </c>
      <c r="BN39" s="7">
        <f t="shared" si="51"/>
        <v>648.6413817354437</v>
      </c>
      <c r="BO39" s="65">
        <f t="shared" si="25"/>
        <v>1.1753474692175879E-2</v>
      </c>
      <c r="BP39" s="7">
        <f t="shared" si="26"/>
        <v>4001.0721431275583</v>
      </c>
      <c r="BQ39" s="65">
        <f t="shared" si="27"/>
        <v>7.2499999999999995E-2</v>
      </c>
      <c r="BR39" s="7">
        <f t="shared" si="52"/>
        <v>20002.217691656708</v>
      </c>
      <c r="BS39" s="7">
        <f t="shared" si="53"/>
        <v>138088.04215368535</v>
      </c>
      <c r="BT39" s="7">
        <f t="shared" si="28"/>
        <v>661597.78230834322</v>
      </c>
      <c r="BU39" s="7">
        <f t="shared" si="8"/>
        <v>158090.25984534205</v>
      </c>
      <c r="BW39">
        <v>34</v>
      </c>
      <c r="BX39" s="160">
        <v>45870</v>
      </c>
      <c r="BY39" s="7">
        <f t="shared" si="54"/>
        <v>661333.61687563732</v>
      </c>
      <c r="BZ39" s="7">
        <f t="shared" si="55"/>
        <v>4534.7018071413086</v>
      </c>
      <c r="CA39" s="7">
        <f t="shared" si="56"/>
        <v>676.92237536675748</v>
      </c>
      <c r="CB39" s="65">
        <f t="shared" si="29"/>
        <v>1.2282860415862722E-2</v>
      </c>
      <c r="CC39" s="7">
        <f t="shared" si="30"/>
        <v>3857.7794317745511</v>
      </c>
      <c r="CD39" s="65">
        <f t="shared" si="57"/>
        <v>7.0000000000000007E-2</v>
      </c>
      <c r="CE39" s="7">
        <f t="shared" si="58"/>
        <v>20943.305499729424</v>
      </c>
      <c r="CF39" s="7">
        <f t="shared" si="59"/>
        <v>133236.55594307504</v>
      </c>
      <c r="CG39" s="7">
        <f t="shared" si="31"/>
        <v>660656.69450027053</v>
      </c>
      <c r="CH39" s="7">
        <f t="shared" si="9"/>
        <v>154179.86144280445</v>
      </c>
    </row>
    <row r="40" spans="1:86" x14ac:dyDescent="0.3">
      <c r="J40">
        <v>35</v>
      </c>
      <c r="K40" s="160">
        <v>45901</v>
      </c>
      <c r="L40" s="7">
        <f t="shared" si="32"/>
        <v>665016.38642303669</v>
      </c>
      <c r="M40" s="7">
        <f t="shared" si="10"/>
        <v>5120.6331732111075</v>
      </c>
      <c r="N40" s="7">
        <f t="shared" si="0"/>
        <v>548.64551655273044</v>
      </c>
      <c r="O40" s="65">
        <f t="shared" si="11"/>
        <v>9.9001262721436882E-3</v>
      </c>
      <c r="P40" s="7">
        <f t="shared" si="67"/>
        <v>4571.9876566583771</v>
      </c>
      <c r="Q40" s="65">
        <f t="shared" si="2"/>
        <v>8.2500000000000004E-2</v>
      </c>
      <c r="R40" s="7">
        <f t="shared" si="12"/>
        <v>17132.259093515975</v>
      </c>
      <c r="S40" s="7">
        <f t="shared" si="33"/>
        <v>162089.90196887279</v>
      </c>
      <c r="T40" s="7">
        <f t="shared" si="3"/>
        <v>664467.74090648396</v>
      </c>
      <c r="U40" s="7">
        <f t="shared" si="4"/>
        <v>179222.16106238877</v>
      </c>
      <c r="W40">
        <v>35</v>
      </c>
      <c r="X40" s="160">
        <v>45901</v>
      </c>
      <c r="Y40" s="7">
        <f t="shared" si="34"/>
        <v>664211.83752867591</v>
      </c>
      <c r="Z40" s="7">
        <f t="shared" si="35"/>
        <v>5001.3393355618373</v>
      </c>
      <c r="AA40" s="7">
        <f t="shared" si="36"/>
        <v>573.26041870399786</v>
      </c>
      <c r="AB40" s="65">
        <f t="shared" si="13"/>
        <v>1.0356823886251476E-2</v>
      </c>
      <c r="AC40" s="7">
        <f t="shared" si="14"/>
        <v>4428.0789168578394</v>
      </c>
      <c r="AD40" s="65">
        <f t="shared" si="15"/>
        <v>0.08</v>
      </c>
      <c r="AE40" s="7">
        <f t="shared" si="37"/>
        <v>17961.422890028236</v>
      </c>
      <c r="AF40" s="7">
        <f t="shared" si="38"/>
        <v>157085.45385463606</v>
      </c>
      <c r="AG40" s="7">
        <f t="shared" si="16"/>
        <v>663638.5771099719</v>
      </c>
      <c r="AH40" s="7">
        <f t="shared" si="5"/>
        <v>175046.8767446643</v>
      </c>
      <c r="AJ40">
        <v>35</v>
      </c>
      <c r="AK40" s="160">
        <v>45901</v>
      </c>
      <c r="AL40" s="7">
        <f t="shared" si="39"/>
        <v>663374.47797172342</v>
      </c>
      <c r="AM40" s="7">
        <f t="shared" si="40"/>
        <v>4883.0658657304484</v>
      </c>
      <c r="AN40" s="7">
        <f t="shared" si="41"/>
        <v>598.77236216306846</v>
      </c>
      <c r="AO40" s="65">
        <f t="shared" si="17"/>
        <v>1.0831390993403724E-2</v>
      </c>
      <c r="AP40" s="7">
        <f t="shared" si="18"/>
        <v>4284.29350356738</v>
      </c>
      <c r="AQ40" s="65">
        <f t="shared" si="19"/>
        <v>7.7499999999999986E-2</v>
      </c>
      <c r="AR40" s="7">
        <f t="shared" si="42"/>
        <v>18824.294390439962</v>
      </c>
      <c r="AS40" s="7">
        <f t="shared" si="43"/>
        <v>152083.01091012574</v>
      </c>
      <c r="AT40" s="7">
        <f t="shared" si="20"/>
        <v>662775.70560956036</v>
      </c>
      <c r="AU40" s="7">
        <f t="shared" si="6"/>
        <v>170907.3053005657</v>
      </c>
      <c r="AW40">
        <v>35</v>
      </c>
      <c r="AX40" s="160">
        <v>45901</v>
      </c>
      <c r="AY40" s="7">
        <f t="shared" si="44"/>
        <v>662503.41980012937</v>
      </c>
      <c r="AZ40" s="7">
        <f t="shared" si="45"/>
        <v>4765.8460902957322</v>
      </c>
      <c r="BA40" s="7">
        <f t="shared" si="46"/>
        <v>625.19971654492383</v>
      </c>
      <c r="BB40" s="65">
        <f t="shared" si="21"/>
        <v>1.132431376852739E-2</v>
      </c>
      <c r="BC40" s="7">
        <f t="shared" si="22"/>
        <v>4140.6463737508084</v>
      </c>
      <c r="BD40" s="65">
        <f t="shared" si="23"/>
        <v>7.4999999999999997E-2</v>
      </c>
      <c r="BE40" s="7">
        <f t="shared" si="47"/>
        <v>19721.779916415773</v>
      </c>
      <c r="BF40" s="7">
        <f t="shared" si="48"/>
        <v>147082.83324393487</v>
      </c>
      <c r="BG40" s="7">
        <f t="shared" si="24"/>
        <v>661878.22008358443</v>
      </c>
      <c r="BH40" s="7">
        <f t="shared" si="7"/>
        <v>166804.61316035065</v>
      </c>
      <c r="BJ40">
        <v>35</v>
      </c>
      <c r="BK40" s="160">
        <v>45901</v>
      </c>
      <c r="BL40" s="7">
        <f t="shared" si="49"/>
        <v>661597.78230834322</v>
      </c>
      <c r="BM40" s="7">
        <f t="shared" si="50"/>
        <v>4649.713524863002</v>
      </c>
      <c r="BN40" s="7">
        <f t="shared" si="51"/>
        <v>652.56025675009505</v>
      </c>
      <c r="BO40" s="65">
        <f t="shared" si="25"/>
        <v>1.1836078188895087E-2</v>
      </c>
      <c r="BP40" s="7">
        <f t="shared" si="26"/>
        <v>3997.153268112907</v>
      </c>
      <c r="BQ40" s="65">
        <f t="shared" si="27"/>
        <v>7.2499999999999995E-2</v>
      </c>
      <c r="BR40" s="7">
        <f t="shared" si="52"/>
        <v>20654.777948406801</v>
      </c>
      <c r="BS40" s="7">
        <f t="shared" si="53"/>
        <v>142085.19542179827</v>
      </c>
      <c r="BT40" s="7">
        <f t="shared" si="28"/>
        <v>660945.22205159313</v>
      </c>
      <c r="BU40" s="7">
        <f t="shared" si="8"/>
        <v>162739.97337020509</v>
      </c>
      <c r="BW40">
        <v>35</v>
      </c>
      <c r="BX40" s="160">
        <v>45901</v>
      </c>
      <c r="BY40" s="7">
        <f t="shared" si="54"/>
        <v>660656.69450027053</v>
      </c>
      <c r="BZ40" s="7">
        <f t="shared" si="55"/>
        <v>4534.7018071413086</v>
      </c>
      <c r="CA40" s="7">
        <f t="shared" si="56"/>
        <v>680.87108922306379</v>
      </c>
      <c r="CB40" s="65">
        <f t="shared" si="29"/>
        <v>1.2367169119291229E-2</v>
      </c>
      <c r="CC40" s="7">
        <f t="shared" si="30"/>
        <v>3853.8307179182448</v>
      </c>
      <c r="CD40" s="65">
        <f t="shared" si="57"/>
        <v>7.0000000000000007E-2</v>
      </c>
      <c r="CE40" s="7">
        <f t="shared" si="58"/>
        <v>21624.176588952487</v>
      </c>
      <c r="CF40" s="7">
        <f t="shared" si="59"/>
        <v>137090.38666099327</v>
      </c>
      <c r="CG40" s="7">
        <f t="shared" si="31"/>
        <v>659975.82341104746</v>
      </c>
      <c r="CH40" s="7">
        <f t="shared" si="9"/>
        <v>158714.56324994576</v>
      </c>
    </row>
    <row r="41" spans="1:86" x14ac:dyDescent="0.3">
      <c r="J41">
        <v>36</v>
      </c>
      <c r="K41" s="160">
        <v>45931</v>
      </c>
      <c r="L41" s="7">
        <f t="shared" si="32"/>
        <v>664467.74090648396</v>
      </c>
      <c r="M41" s="7">
        <f t="shared" si="10"/>
        <v>5120.6331732111075</v>
      </c>
      <c r="N41" s="7">
        <f t="shared" si="0"/>
        <v>552.41745447903031</v>
      </c>
      <c r="O41" s="65">
        <f t="shared" si="11"/>
        <v>9.9764202919842265E-3</v>
      </c>
      <c r="P41" s="7">
        <f t="shared" si="67"/>
        <v>4568.2157187320772</v>
      </c>
      <c r="Q41" s="65">
        <f t="shared" si="2"/>
        <v>8.2500000000000004E-2</v>
      </c>
      <c r="R41" s="7">
        <f t="shared" si="12"/>
        <v>17684.676547995005</v>
      </c>
      <c r="S41" s="7">
        <f t="shared" si="33"/>
        <v>166658.11768760486</v>
      </c>
      <c r="T41" s="7">
        <f t="shared" si="3"/>
        <v>663915.32345200493</v>
      </c>
      <c r="U41" s="7">
        <f t="shared" si="4"/>
        <v>184342.79423559987</v>
      </c>
      <c r="W41">
        <v>36</v>
      </c>
      <c r="X41" s="160">
        <v>45931</v>
      </c>
      <c r="Y41" s="7">
        <f t="shared" si="34"/>
        <v>663638.5771099719</v>
      </c>
      <c r="Z41" s="7">
        <f t="shared" si="35"/>
        <v>5001.3393355618373</v>
      </c>
      <c r="AA41" s="7">
        <f t="shared" si="36"/>
        <v>577.08215482869127</v>
      </c>
      <c r="AB41" s="65">
        <f t="shared" si="13"/>
        <v>1.0434875392719601E-2</v>
      </c>
      <c r="AC41" s="7">
        <f t="shared" si="14"/>
        <v>4424.257180733146</v>
      </c>
      <c r="AD41" s="65">
        <f t="shared" si="15"/>
        <v>0.08</v>
      </c>
      <c r="AE41" s="7">
        <f t="shared" si="37"/>
        <v>18538.505044856927</v>
      </c>
      <c r="AF41" s="7">
        <f t="shared" si="38"/>
        <v>161509.7110353692</v>
      </c>
      <c r="AG41" s="7">
        <f t="shared" si="16"/>
        <v>663061.49495514319</v>
      </c>
      <c r="AH41" s="7">
        <f t="shared" si="5"/>
        <v>180048.21608022612</v>
      </c>
      <c r="AJ41">
        <v>36</v>
      </c>
      <c r="AK41" s="160">
        <v>45931</v>
      </c>
      <c r="AL41" s="7">
        <f t="shared" si="39"/>
        <v>662775.70560956036</v>
      </c>
      <c r="AM41" s="7">
        <f t="shared" si="40"/>
        <v>4883.0658657304484</v>
      </c>
      <c r="AN41" s="7">
        <f t="shared" si="41"/>
        <v>602.63943366870444</v>
      </c>
      <c r="AO41" s="65">
        <f t="shared" si="17"/>
        <v>1.0911192342775183E-2</v>
      </c>
      <c r="AP41" s="7">
        <f t="shared" si="18"/>
        <v>4280.426432061744</v>
      </c>
      <c r="AQ41" s="65">
        <f t="shared" si="19"/>
        <v>7.7499999999999999E-2</v>
      </c>
      <c r="AR41" s="7">
        <f t="shared" si="42"/>
        <v>19426.933824108666</v>
      </c>
      <c r="AS41" s="7">
        <f t="shared" si="43"/>
        <v>156363.43734218748</v>
      </c>
      <c r="AT41" s="7">
        <f t="shared" si="20"/>
        <v>662173.06617589167</v>
      </c>
      <c r="AU41" s="7">
        <f t="shared" si="6"/>
        <v>175790.37116629613</v>
      </c>
      <c r="AW41">
        <v>36</v>
      </c>
      <c r="AX41" s="160">
        <v>45931</v>
      </c>
      <c r="AY41" s="7">
        <f t="shared" si="44"/>
        <v>661878.22008358443</v>
      </c>
      <c r="AZ41" s="7">
        <f t="shared" si="45"/>
        <v>4765.8460902957322</v>
      </c>
      <c r="BA41" s="7">
        <f t="shared" si="46"/>
        <v>629.10721477333027</v>
      </c>
      <c r="BB41" s="65">
        <f t="shared" si="21"/>
        <v>1.1405854352371061E-2</v>
      </c>
      <c r="BC41" s="7">
        <f t="shared" si="22"/>
        <v>4136.7388755224019</v>
      </c>
      <c r="BD41" s="65">
        <f t="shared" si="23"/>
        <v>7.4999999999999983E-2</v>
      </c>
      <c r="BE41" s="7">
        <f t="shared" si="47"/>
        <v>20350.887131189105</v>
      </c>
      <c r="BF41" s="7">
        <f t="shared" si="48"/>
        <v>151219.57211945727</v>
      </c>
      <c r="BG41" s="7">
        <f t="shared" si="24"/>
        <v>661249.11286881112</v>
      </c>
      <c r="BH41" s="7">
        <f t="shared" si="7"/>
        <v>171570.45925064638</v>
      </c>
      <c r="BJ41">
        <v>36</v>
      </c>
      <c r="BK41" s="160">
        <v>45931</v>
      </c>
      <c r="BL41" s="7">
        <f t="shared" si="49"/>
        <v>660945.22205159313</v>
      </c>
      <c r="BM41" s="7">
        <f t="shared" si="50"/>
        <v>4649.713524863002</v>
      </c>
      <c r="BN41" s="7">
        <f t="shared" si="51"/>
        <v>656.5028083012935</v>
      </c>
      <c r="BO41" s="65">
        <f t="shared" si="25"/>
        <v>1.1919344352262473E-2</v>
      </c>
      <c r="BP41" s="7">
        <f t="shared" si="26"/>
        <v>3993.2107165617085</v>
      </c>
      <c r="BQ41" s="65">
        <f t="shared" si="27"/>
        <v>7.2499999999999995E-2</v>
      </c>
      <c r="BR41" s="7">
        <f t="shared" si="52"/>
        <v>21311.280756708096</v>
      </c>
      <c r="BS41" s="7">
        <f t="shared" si="53"/>
        <v>146078.40613835998</v>
      </c>
      <c r="BT41" s="7">
        <f t="shared" si="28"/>
        <v>660288.71924329188</v>
      </c>
      <c r="BU41" s="7">
        <f t="shared" si="8"/>
        <v>167389.68689506807</v>
      </c>
      <c r="BW41">
        <v>36</v>
      </c>
      <c r="BX41" s="160">
        <v>45931</v>
      </c>
      <c r="BY41" s="7">
        <f t="shared" si="54"/>
        <v>659975.82341104746</v>
      </c>
      <c r="BZ41" s="7">
        <f t="shared" si="55"/>
        <v>4534.7018071413086</v>
      </c>
      <c r="CA41" s="7">
        <f t="shared" si="56"/>
        <v>684.84283724353145</v>
      </c>
      <c r="CB41" s="65">
        <f t="shared" si="29"/>
        <v>1.2452144086805367E-2</v>
      </c>
      <c r="CC41" s="7">
        <f t="shared" si="30"/>
        <v>3849.8589698977771</v>
      </c>
      <c r="CD41" s="65">
        <f t="shared" si="57"/>
        <v>7.0000000000000007E-2</v>
      </c>
      <c r="CE41" s="7">
        <f t="shared" si="58"/>
        <v>22309.019426196017</v>
      </c>
      <c r="CF41" s="7">
        <f t="shared" si="59"/>
        <v>140940.24563089106</v>
      </c>
      <c r="CG41" s="7">
        <f t="shared" si="31"/>
        <v>659290.98057380388</v>
      </c>
      <c r="CH41" s="7">
        <f t="shared" si="9"/>
        <v>163249.26505708709</v>
      </c>
    </row>
    <row r="42" spans="1:86" x14ac:dyDescent="0.3">
      <c r="J42">
        <v>37</v>
      </c>
      <c r="K42" s="160">
        <v>45962</v>
      </c>
      <c r="L42" s="7">
        <f t="shared" si="32"/>
        <v>663915.32345200493</v>
      </c>
      <c r="M42" s="7">
        <f t="shared" si="10"/>
        <v>5120.6331732111075</v>
      </c>
      <c r="N42" s="7">
        <f t="shared" si="0"/>
        <v>556.21532447857317</v>
      </c>
      <c r="O42" s="65">
        <f t="shared" si="11"/>
        <v>1.0053366232064969E-2</v>
      </c>
      <c r="P42" s="7">
        <f t="shared" si="67"/>
        <v>4564.4178487325344</v>
      </c>
      <c r="Q42" s="65">
        <f t="shared" si="2"/>
        <v>8.2500000000000018E-2</v>
      </c>
      <c r="R42" s="7">
        <f t="shared" si="12"/>
        <v>18240.891872473578</v>
      </c>
      <c r="S42" s="7">
        <f t="shared" si="33"/>
        <v>171222.53553633738</v>
      </c>
      <c r="T42" s="7">
        <f t="shared" si="3"/>
        <v>663359.10812752636</v>
      </c>
      <c r="U42" s="7">
        <f t="shared" si="4"/>
        <v>189463.42740881097</v>
      </c>
      <c r="W42">
        <v>37</v>
      </c>
      <c r="X42" s="160">
        <v>45962</v>
      </c>
      <c r="Y42" s="7">
        <f t="shared" si="34"/>
        <v>663061.49495514319</v>
      </c>
      <c r="Z42" s="7">
        <f t="shared" si="35"/>
        <v>5001.3393355618373</v>
      </c>
      <c r="AA42" s="7">
        <f t="shared" si="36"/>
        <v>580.92936919421572</v>
      </c>
      <c r="AB42" s="65">
        <f t="shared" si="13"/>
        <v>1.0513583556533011E-2</v>
      </c>
      <c r="AC42" s="7">
        <f t="shared" si="14"/>
        <v>4420.4099663676216</v>
      </c>
      <c r="AD42" s="65">
        <f t="shared" si="15"/>
        <v>0.08</v>
      </c>
      <c r="AE42" s="7">
        <f t="shared" si="37"/>
        <v>19119.434414051142</v>
      </c>
      <c r="AF42" s="7">
        <f t="shared" si="38"/>
        <v>165930.12100173681</v>
      </c>
      <c r="AG42" s="7">
        <f t="shared" si="16"/>
        <v>662480.56558594899</v>
      </c>
      <c r="AH42" s="7">
        <f t="shared" si="5"/>
        <v>185049.55541578797</v>
      </c>
      <c r="AJ42">
        <v>37</v>
      </c>
      <c r="AK42" s="160">
        <v>45962</v>
      </c>
      <c r="AL42" s="7">
        <f t="shared" si="39"/>
        <v>662173.06617589167</v>
      </c>
      <c r="AM42" s="7">
        <f t="shared" si="40"/>
        <v>4883.0658657304484</v>
      </c>
      <c r="AN42" s="7">
        <f t="shared" si="41"/>
        <v>606.53148001114823</v>
      </c>
      <c r="AO42" s="65">
        <f t="shared" si="17"/>
        <v>1.0991654798294738E-2</v>
      </c>
      <c r="AP42" s="7">
        <f t="shared" si="18"/>
        <v>4276.5343857193002</v>
      </c>
      <c r="AQ42" s="65">
        <f t="shared" si="19"/>
        <v>7.7499999999999999E-2</v>
      </c>
      <c r="AR42" s="7">
        <f t="shared" si="42"/>
        <v>20033.465304119814</v>
      </c>
      <c r="AS42" s="7">
        <f t="shared" si="43"/>
        <v>160639.97172790678</v>
      </c>
      <c r="AT42" s="7">
        <f t="shared" si="20"/>
        <v>661566.53469588049</v>
      </c>
      <c r="AU42" s="7">
        <f t="shared" si="6"/>
        <v>180673.43703202659</v>
      </c>
      <c r="AW42">
        <v>37</v>
      </c>
      <c r="AX42" s="160">
        <v>45962</v>
      </c>
      <c r="AY42" s="7">
        <f t="shared" si="44"/>
        <v>661249.11286881112</v>
      </c>
      <c r="AZ42" s="7">
        <f t="shared" si="45"/>
        <v>4765.8460902957322</v>
      </c>
      <c r="BA42" s="7">
        <f t="shared" si="46"/>
        <v>633.03913486566307</v>
      </c>
      <c r="BB42" s="65">
        <f t="shared" si="21"/>
        <v>1.1488060203863082E-2</v>
      </c>
      <c r="BC42" s="7">
        <f t="shared" si="22"/>
        <v>4132.8069554300691</v>
      </c>
      <c r="BD42" s="65">
        <f t="shared" si="23"/>
        <v>7.4999999999999997E-2</v>
      </c>
      <c r="BE42" s="7">
        <f t="shared" si="47"/>
        <v>20983.926266054768</v>
      </c>
      <c r="BF42" s="7">
        <f t="shared" si="48"/>
        <v>155352.37907488734</v>
      </c>
      <c r="BG42" s="7">
        <f t="shared" si="24"/>
        <v>660616.07373394549</v>
      </c>
      <c r="BH42" s="7">
        <f t="shared" si="7"/>
        <v>176336.30534094211</v>
      </c>
      <c r="BJ42">
        <v>37</v>
      </c>
      <c r="BK42" s="160">
        <v>45962</v>
      </c>
      <c r="BL42" s="7">
        <f t="shared" si="49"/>
        <v>660288.71924329188</v>
      </c>
      <c r="BM42" s="7">
        <f t="shared" si="50"/>
        <v>4649.713524863002</v>
      </c>
      <c r="BN42" s="7">
        <f t="shared" si="51"/>
        <v>660.46917943478047</v>
      </c>
      <c r="BO42" s="65">
        <f t="shared" si="25"/>
        <v>1.2003279659692423E-2</v>
      </c>
      <c r="BP42" s="7">
        <f t="shared" si="26"/>
        <v>3989.2443454282215</v>
      </c>
      <c r="BQ42" s="65">
        <f t="shared" si="27"/>
        <v>7.2499999999999995E-2</v>
      </c>
      <c r="BR42" s="7">
        <f t="shared" si="52"/>
        <v>21971.749936142878</v>
      </c>
      <c r="BS42" s="7">
        <f t="shared" si="53"/>
        <v>150067.65048378819</v>
      </c>
      <c r="BT42" s="7">
        <f t="shared" si="28"/>
        <v>659628.25006385706</v>
      </c>
      <c r="BU42" s="7">
        <f t="shared" si="8"/>
        <v>172039.40041993107</v>
      </c>
      <c r="BW42">
        <v>37</v>
      </c>
      <c r="BX42" s="160">
        <v>45962</v>
      </c>
      <c r="BY42" s="7">
        <f t="shared" si="54"/>
        <v>659290.98057380388</v>
      </c>
      <c r="BZ42" s="7">
        <f t="shared" si="55"/>
        <v>4534.7018071413086</v>
      </c>
      <c r="CA42" s="7">
        <f t="shared" si="56"/>
        <v>688.83775379411918</v>
      </c>
      <c r="CB42" s="65">
        <f t="shared" si="29"/>
        <v>1.2537791793139953E-2</v>
      </c>
      <c r="CC42" s="7">
        <f t="shared" si="30"/>
        <v>3845.8640533471894</v>
      </c>
      <c r="CD42" s="65">
        <f t="shared" si="57"/>
        <v>7.0000000000000007E-2</v>
      </c>
      <c r="CE42" s="7">
        <f t="shared" si="58"/>
        <v>22997.857179990137</v>
      </c>
      <c r="CF42" s="7">
        <f t="shared" si="59"/>
        <v>144786.10968423824</v>
      </c>
      <c r="CG42" s="7">
        <f t="shared" si="31"/>
        <v>658602.14282000973</v>
      </c>
      <c r="CH42" s="7">
        <f t="shared" si="9"/>
        <v>167783.96686422837</v>
      </c>
    </row>
    <row r="43" spans="1:86" x14ac:dyDescent="0.3">
      <c r="J43">
        <v>38</v>
      </c>
      <c r="K43" s="160">
        <v>45992</v>
      </c>
      <c r="L43" s="7">
        <f t="shared" si="32"/>
        <v>663359.10812752636</v>
      </c>
      <c r="M43" s="7">
        <f t="shared" si="10"/>
        <v>5120.6331732111075</v>
      </c>
      <c r="N43" s="7">
        <f t="shared" si="0"/>
        <v>560.03930483436397</v>
      </c>
      <c r="O43" s="65">
        <f t="shared" si="11"/>
        <v>1.0130970654766983E-2</v>
      </c>
      <c r="P43" s="7">
        <f t="shared" si="67"/>
        <v>4560.5938683767436</v>
      </c>
      <c r="Q43" s="65">
        <f t="shared" si="2"/>
        <v>8.2500000000000004E-2</v>
      </c>
      <c r="R43" s="7">
        <f t="shared" si="12"/>
        <v>18800.931177307943</v>
      </c>
      <c r="S43" s="7">
        <f t="shared" si="33"/>
        <v>175783.12940471413</v>
      </c>
      <c r="T43" s="7">
        <f t="shared" si="3"/>
        <v>662799.06882269203</v>
      </c>
      <c r="U43" s="7">
        <f t="shared" si="4"/>
        <v>194584.06058202207</v>
      </c>
      <c r="W43">
        <v>38</v>
      </c>
      <c r="X43" s="160">
        <v>45992</v>
      </c>
      <c r="Y43" s="7">
        <f t="shared" si="34"/>
        <v>662480.56558594899</v>
      </c>
      <c r="Z43" s="7">
        <f t="shared" si="35"/>
        <v>5001.3393355618373</v>
      </c>
      <c r="AA43" s="7">
        <f t="shared" si="36"/>
        <v>584.8022316555107</v>
      </c>
      <c r="AB43" s="65">
        <f t="shared" si="13"/>
        <v>1.0592954939982574E-2</v>
      </c>
      <c r="AC43" s="7">
        <f t="shared" si="14"/>
        <v>4416.5371039063266</v>
      </c>
      <c r="AD43" s="65">
        <f t="shared" si="15"/>
        <v>7.9999999999999988E-2</v>
      </c>
      <c r="AE43" s="7">
        <f t="shared" si="37"/>
        <v>19704.236645706653</v>
      </c>
      <c r="AF43" s="7">
        <f t="shared" si="38"/>
        <v>170346.65810564315</v>
      </c>
      <c r="AG43" s="7">
        <f t="shared" si="16"/>
        <v>661895.76335429354</v>
      </c>
      <c r="AH43" s="7">
        <f t="shared" si="5"/>
        <v>190050.89475134981</v>
      </c>
      <c r="AJ43">
        <v>38</v>
      </c>
      <c r="AK43" s="160">
        <v>45992</v>
      </c>
      <c r="AL43" s="7">
        <f t="shared" si="39"/>
        <v>661566.53469588049</v>
      </c>
      <c r="AM43" s="7">
        <f t="shared" si="40"/>
        <v>4883.0658657304484</v>
      </c>
      <c r="AN43" s="7">
        <f t="shared" si="41"/>
        <v>610.4486624862202</v>
      </c>
      <c r="AO43" s="65">
        <f t="shared" si="17"/>
        <v>1.1072784921326307E-2</v>
      </c>
      <c r="AP43" s="7">
        <f t="shared" si="18"/>
        <v>4272.6172032442282</v>
      </c>
      <c r="AQ43" s="65">
        <f t="shared" si="19"/>
        <v>7.7499999999999999E-2</v>
      </c>
      <c r="AR43" s="7">
        <f t="shared" si="42"/>
        <v>20643.913966606036</v>
      </c>
      <c r="AS43" s="7">
        <f t="shared" si="43"/>
        <v>164912.58893115103</v>
      </c>
      <c r="AT43" s="7">
        <f t="shared" si="20"/>
        <v>660956.08603339421</v>
      </c>
      <c r="AU43" s="7">
        <f t="shared" si="6"/>
        <v>185556.50289775705</v>
      </c>
      <c r="AW43">
        <v>38</v>
      </c>
      <c r="AX43" s="160">
        <v>45992</v>
      </c>
      <c r="AY43" s="7">
        <f t="shared" si="44"/>
        <v>660616.07373394549</v>
      </c>
      <c r="AZ43" s="7">
        <f t="shared" si="45"/>
        <v>4765.8460902957322</v>
      </c>
      <c r="BA43" s="7">
        <f t="shared" si="46"/>
        <v>636.9956294585736</v>
      </c>
      <c r="BB43" s="65">
        <f t="shared" si="21"/>
        <v>1.157093788272155E-2</v>
      </c>
      <c r="BC43" s="7">
        <f t="shared" si="22"/>
        <v>4128.8504608371586</v>
      </c>
      <c r="BD43" s="65">
        <f t="shared" si="23"/>
        <v>7.4999999999999983E-2</v>
      </c>
      <c r="BE43" s="7">
        <f t="shared" si="47"/>
        <v>21620.92189551334</v>
      </c>
      <c r="BF43" s="7">
        <f t="shared" si="48"/>
        <v>159481.2295357245</v>
      </c>
      <c r="BG43" s="7">
        <f t="shared" si="24"/>
        <v>659979.07810448692</v>
      </c>
      <c r="BH43" s="7">
        <f t="shared" si="7"/>
        <v>181102.15143123784</v>
      </c>
      <c r="BJ43">
        <v>38</v>
      </c>
      <c r="BK43" s="160">
        <v>45992</v>
      </c>
      <c r="BL43" s="7">
        <f t="shared" si="49"/>
        <v>659628.25006385706</v>
      </c>
      <c r="BM43" s="7">
        <f t="shared" si="50"/>
        <v>4649.713524863002</v>
      </c>
      <c r="BN43" s="7">
        <f t="shared" si="51"/>
        <v>664.45951406053246</v>
      </c>
      <c r="BO43" s="65">
        <f t="shared" si="25"/>
        <v>1.208789066865237E-2</v>
      </c>
      <c r="BP43" s="7">
        <f t="shared" si="26"/>
        <v>3985.2540108024696</v>
      </c>
      <c r="BQ43" s="65">
        <f t="shared" si="27"/>
        <v>7.2499999999999995E-2</v>
      </c>
      <c r="BR43" s="7">
        <f t="shared" si="52"/>
        <v>22636.209450203409</v>
      </c>
      <c r="BS43" s="7">
        <f t="shared" si="53"/>
        <v>154052.90449459065</v>
      </c>
      <c r="BT43" s="7">
        <f t="shared" si="28"/>
        <v>658963.79054979654</v>
      </c>
      <c r="BU43" s="7">
        <f t="shared" si="8"/>
        <v>176689.11394479405</v>
      </c>
      <c r="BW43">
        <v>38</v>
      </c>
      <c r="BX43" s="160">
        <v>45992</v>
      </c>
      <c r="BY43" s="7">
        <f t="shared" si="54"/>
        <v>658602.14282000973</v>
      </c>
      <c r="BZ43" s="7">
        <f t="shared" si="55"/>
        <v>4534.7018071413086</v>
      </c>
      <c r="CA43" s="7">
        <f t="shared" si="56"/>
        <v>692.85597402458507</v>
      </c>
      <c r="CB43" s="65">
        <f t="shared" si="29"/>
        <v>1.26241187930165E-2</v>
      </c>
      <c r="CC43" s="7">
        <f t="shared" si="30"/>
        <v>3841.8458331167235</v>
      </c>
      <c r="CD43" s="65">
        <f t="shared" si="57"/>
        <v>7.0000000000000007E-2</v>
      </c>
      <c r="CE43" s="7">
        <f t="shared" si="58"/>
        <v>23690.71315401472</v>
      </c>
      <c r="CF43" s="7">
        <f t="shared" si="59"/>
        <v>148627.95551735497</v>
      </c>
      <c r="CG43" s="7">
        <f t="shared" si="31"/>
        <v>657909.2868459851</v>
      </c>
      <c r="CH43" s="7">
        <f t="shared" si="9"/>
        <v>172318.6686713697</v>
      </c>
    </row>
    <row r="44" spans="1:86" x14ac:dyDescent="0.3">
      <c r="J44">
        <v>39</v>
      </c>
      <c r="K44" s="160">
        <v>46023</v>
      </c>
      <c r="L44" s="7">
        <f t="shared" si="32"/>
        <v>662799.06882269203</v>
      </c>
      <c r="M44" s="7">
        <f t="shared" si="10"/>
        <v>5120.6331732111075</v>
      </c>
      <c r="N44" s="7">
        <f t="shared" si="0"/>
        <v>563.88957505510007</v>
      </c>
      <c r="O44" s="65">
        <f t="shared" si="11"/>
        <v>1.0209240204094765E-2</v>
      </c>
      <c r="P44" s="7">
        <f t="shared" si="67"/>
        <v>4556.7435981560075</v>
      </c>
      <c r="Q44" s="65">
        <f t="shared" si="2"/>
        <v>8.2500000000000004E-2</v>
      </c>
      <c r="R44" s="7">
        <f t="shared" si="12"/>
        <v>19364.820752363041</v>
      </c>
      <c r="S44" s="7">
        <f t="shared" si="33"/>
        <v>180339.87300287012</v>
      </c>
      <c r="T44" s="7">
        <f t="shared" si="3"/>
        <v>662235.17924763693</v>
      </c>
      <c r="U44" s="7">
        <f t="shared" si="4"/>
        <v>199704.69375523317</v>
      </c>
      <c r="W44">
        <v>39</v>
      </c>
      <c r="X44" s="160">
        <v>46023</v>
      </c>
      <c r="Y44" s="7">
        <f t="shared" si="34"/>
        <v>661895.76335429354</v>
      </c>
      <c r="Z44" s="7">
        <f t="shared" si="35"/>
        <v>5001.3393355618373</v>
      </c>
      <c r="AA44" s="7">
        <f t="shared" si="36"/>
        <v>588.70091319988023</v>
      </c>
      <c r="AB44" s="65">
        <f t="shared" si="13"/>
        <v>1.0672996186889307E-2</v>
      </c>
      <c r="AC44" s="7">
        <f t="shared" si="14"/>
        <v>4412.6384223619571</v>
      </c>
      <c r="AD44" s="65">
        <f t="shared" si="15"/>
        <v>0.08</v>
      </c>
      <c r="AE44" s="7">
        <f t="shared" si="37"/>
        <v>20292.937558906531</v>
      </c>
      <c r="AF44" s="7">
        <f t="shared" si="38"/>
        <v>174759.2965280051</v>
      </c>
      <c r="AG44" s="7">
        <f t="shared" si="16"/>
        <v>661307.06244109361</v>
      </c>
      <c r="AH44" s="7">
        <f t="shared" si="5"/>
        <v>195052.23408691163</v>
      </c>
      <c r="AJ44">
        <v>39</v>
      </c>
      <c r="AK44" s="160">
        <v>46023</v>
      </c>
      <c r="AL44" s="7">
        <f t="shared" si="39"/>
        <v>660956.08603339421</v>
      </c>
      <c r="AM44" s="7">
        <f t="shared" si="40"/>
        <v>4883.0658657304484</v>
      </c>
      <c r="AN44" s="7">
        <f t="shared" si="41"/>
        <v>614.39114343144411</v>
      </c>
      <c r="AO44" s="65">
        <f t="shared" si="17"/>
        <v>1.1154589354677386E-2</v>
      </c>
      <c r="AP44" s="7">
        <f t="shared" si="18"/>
        <v>4268.6747222990043</v>
      </c>
      <c r="AQ44" s="65">
        <f t="shared" si="19"/>
        <v>7.7499999999999999E-2</v>
      </c>
      <c r="AR44" s="7">
        <f t="shared" si="42"/>
        <v>21258.30511003748</v>
      </c>
      <c r="AS44" s="7">
        <f t="shared" si="43"/>
        <v>169181.26365345003</v>
      </c>
      <c r="AT44" s="7">
        <f t="shared" si="20"/>
        <v>660341.69488996279</v>
      </c>
      <c r="AU44" s="7">
        <f t="shared" si="6"/>
        <v>190439.56876348751</v>
      </c>
      <c r="AW44">
        <v>39</v>
      </c>
      <c r="AX44" s="160">
        <v>46023</v>
      </c>
      <c r="AY44" s="7">
        <f t="shared" si="44"/>
        <v>659979.07810448692</v>
      </c>
      <c r="AZ44" s="7">
        <f t="shared" si="45"/>
        <v>4765.8460902957322</v>
      </c>
      <c r="BA44" s="7">
        <f t="shared" si="46"/>
        <v>640.97685214268949</v>
      </c>
      <c r="BB44" s="65">
        <f t="shared" si="21"/>
        <v>1.1654494030028224E-2</v>
      </c>
      <c r="BC44" s="7">
        <f t="shared" si="22"/>
        <v>4124.8692381530427</v>
      </c>
      <c r="BD44" s="65">
        <f t="shared" si="23"/>
        <v>7.4999999999999997E-2</v>
      </c>
      <c r="BE44" s="7">
        <f t="shared" si="47"/>
        <v>22261.898747656029</v>
      </c>
      <c r="BF44" s="7">
        <f t="shared" si="48"/>
        <v>163606.09877387754</v>
      </c>
      <c r="BG44" s="7">
        <f t="shared" si="24"/>
        <v>659338.1012523442</v>
      </c>
      <c r="BH44" s="7">
        <f t="shared" si="7"/>
        <v>185867.99752153357</v>
      </c>
      <c r="BJ44">
        <v>39</v>
      </c>
      <c r="BK44" s="160">
        <v>46023</v>
      </c>
      <c r="BL44" s="7">
        <f t="shared" si="49"/>
        <v>658963.79054979654</v>
      </c>
      <c r="BM44" s="7">
        <f t="shared" si="50"/>
        <v>4649.713524863002</v>
      </c>
      <c r="BN44" s="7">
        <f t="shared" si="51"/>
        <v>668.4739569579815</v>
      </c>
      <c r="BO44" s="65">
        <f t="shared" si="25"/>
        <v>1.2173184017900291E-2</v>
      </c>
      <c r="BP44" s="7">
        <f t="shared" si="26"/>
        <v>3981.2395679050205</v>
      </c>
      <c r="BQ44" s="65">
        <f t="shared" si="27"/>
        <v>7.2499999999999995E-2</v>
      </c>
      <c r="BR44" s="7">
        <f t="shared" si="52"/>
        <v>23304.683407161392</v>
      </c>
      <c r="BS44" s="7">
        <f t="shared" si="53"/>
        <v>158034.14406249567</v>
      </c>
      <c r="BT44" s="7">
        <f t="shared" si="28"/>
        <v>658295.31659283862</v>
      </c>
      <c r="BU44" s="7">
        <f t="shared" si="8"/>
        <v>181338.82746965706</v>
      </c>
      <c r="BW44">
        <v>39</v>
      </c>
      <c r="BX44" s="160">
        <v>46023</v>
      </c>
      <c r="BY44" s="7">
        <f t="shared" si="54"/>
        <v>657909.2868459851</v>
      </c>
      <c r="BZ44" s="7">
        <f t="shared" si="55"/>
        <v>4534.7018071413086</v>
      </c>
      <c r="CA44" s="7">
        <f t="shared" si="56"/>
        <v>696.89763387306175</v>
      </c>
      <c r="CB44" s="65">
        <f t="shared" si="29"/>
        <v>1.2711131722380512E-2</v>
      </c>
      <c r="CC44" s="7">
        <f t="shared" si="30"/>
        <v>3837.8041732682468</v>
      </c>
      <c r="CD44" s="65">
        <f t="shared" si="57"/>
        <v>7.0000000000000007E-2</v>
      </c>
      <c r="CE44" s="7">
        <f t="shared" si="58"/>
        <v>24387.610787887781</v>
      </c>
      <c r="CF44" s="7">
        <f t="shared" si="59"/>
        <v>152465.75969062321</v>
      </c>
      <c r="CG44" s="7">
        <f t="shared" si="31"/>
        <v>657212.38921211206</v>
      </c>
      <c r="CH44" s="7">
        <f t="shared" si="9"/>
        <v>176853.37047851097</v>
      </c>
    </row>
    <row r="45" spans="1:86" x14ac:dyDescent="0.3">
      <c r="J45">
        <v>40</v>
      </c>
      <c r="K45" s="160">
        <v>46054</v>
      </c>
      <c r="L45" s="7">
        <f t="shared" si="32"/>
        <v>662235.17924763693</v>
      </c>
      <c r="M45" s="7">
        <f t="shared" si="10"/>
        <v>5120.6331732111075</v>
      </c>
      <c r="N45" s="7">
        <f t="shared" si="0"/>
        <v>567.76631588360397</v>
      </c>
      <c r="O45" s="65">
        <f t="shared" si="11"/>
        <v>1.0288181606938635E-2</v>
      </c>
      <c r="P45" s="7">
        <f t="shared" si="67"/>
        <v>4552.8668573275036</v>
      </c>
      <c r="Q45" s="65">
        <f t="shared" si="2"/>
        <v>8.249999999999999E-2</v>
      </c>
      <c r="R45" s="7">
        <f t="shared" si="12"/>
        <v>19932.587068246645</v>
      </c>
      <c r="S45" s="7">
        <f t="shared" si="33"/>
        <v>184892.73986019762</v>
      </c>
      <c r="T45" s="7">
        <f t="shared" si="3"/>
        <v>661667.41293175332</v>
      </c>
      <c r="U45" s="7">
        <f t="shared" si="4"/>
        <v>204825.32692844426</v>
      </c>
      <c r="W45">
        <v>40</v>
      </c>
      <c r="X45" s="160">
        <v>46054</v>
      </c>
      <c r="Y45" s="7">
        <f t="shared" si="34"/>
        <v>661307.06244109361</v>
      </c>
      <c r="Z45" s="7">
        <f t="shared" si="35"/>
        <v>5001.3393355618373</v>
      </c>
      <c r="AA45" s="7">
        <f t="shared" si="36"/>
        <v>592.6255859545463</v>
      </c>
      <c r="AB45" s="65">
        <f t="shared" si="13"/>
        <v>1.0753714023866209E-2</v>
      </c>
      <c r="AC45" s="7">
        <f t="shared" si="14"/>
        <v>4408.713749607291</v>
      </c>
      <c r="AD45" s="65">
        <f t="shared" si="15"/>
        <v>0.08</v>
      </c>
      <c r="AE45" s="7">
        <f t="shared" si="37"/>
        <v>20885.563144861077</v>
      </c>
      <c r="AF45" s="7">
        <f t="shared" si="38"/>
        <v>179168.0102776124</v>
      </c>
      <c r="AG45" s="7">
        <f t="shared" si="16"/>
        <v>660714.43685513909</v>
      </c>
      <c r="AH45" s="7">
        <f t="shared" si="5"/>
        <v>200053.57342247348</v>
      </c>
      <c r="AJ45">
        <v>40</v>
      </c>
      <c r="AK45" s="160">
        <v>46054</v>
      </c>
      <c r="AL45" s="7">
        <f t="shared" si="39"/>
        <v>660341.69488996279</v>
      </c>
      <c r="AM45" s="7">
        <f t="shared" si="40"/>
        <v>4883.0658657304484</v>
      </c>
      <c r="AN45" s="7">
        <f t="shared" si="41"/>
        <v>618.35908623277192</v>
      </c>
      <c r="AO45" s="65">
        <f t="shared" si="17"/>
        <v>1.1237074823860334E-2</v>
      </c>
      <c r="AP45" s="7">
        <f t="shared" si="18"/>
        <v>4264.7067794976765</v>
      </c>
      <c r="AQ45" s="65">
        <f t="shared" si="19"/>
        <v>7.7499999999999999E-2</v>
      </c>
      <c r="AR45" s="7">
        <f t="shared" si="42"/>
        <v>21876.664196270252</v>
      </c>
      <c r="AS45" s="7">
        <f t="shared" si="43"/>
        <v>173445.97043294771</v>
      </c>
      <c r="AT45" s="7">
        <f t="shared" si="20"/>
        <v>659723.33580373006</v>
      </c>
      <c r="AU45" s="7">
        <f t="shared" si="6"/>
        <v>195322.63462921797</v>
      </c>
      <c r="AW45">
        <v>40</v>
      </c>
      <c r="AX45" s="160">
        <v>46054</v>
      </c>
      <c r="AY45" s="7">
        <f t="shared" si="44"/>
        <v>659338.1012523442</v>
      </c>
      <c r="AZ45" s="7">
        <f t="shared" si="45"/>
        <v>4765.8460902957322</v>
      </c>
      <c r="BA45" s="7">
        <f t="shared" si="46"/>
        <v>644.98295746858093</v>
      </c>
      <c r="BB45" s="65">
        <f t="shared" si="21"/>
        <v>1.1738735369489543E-2</v>
      </c>
      <c r="BC45" s="7">
        <f t="shared" si="22"/>
        <v>4120.8631328271513</v>
      </c>
      <c r="BD45" s="65">
        <f t="shared" si="23"/>
        <v>7.5000000000000011E-2</v>
      </c>
      <c r="BE45" s="7">
        <f t="shared" si="47"/>
        <v>22906.881705124608</v>
      </c>
      <c r="BF45" s="7">
        <f t="shared" si="48"/>
        <v>167726.9619067047</v>
      </c>
      <c r="BG45" s="7">
        <f t="shared" si="24"/>
        <v>658693.1182948756</v>
      </c>
      <c r="BH45" s="7">
        <f t="shared" si="7"/>
        <v>190633.8436118293</v>
      </c>
      <c r="BJ45">
        <v>40</v>
      </c>
      <c r="BK45" s="160">
        <v>46054</v>
      </c>
      <c r="BL45" s="7">
        <f t="shared" si="49"/>
        <v>658295.31659283862</v>
      </c>
      <c r="BM45" s="7">
        <f t="shared" si="50"/>
        <v>4649.713524863002</v>
      </c>
      <c r="BN45" s="7">
        <f t="shared" si="51"/>
        <v>672.51265378126891</v>
      </c>
      <c r="BO45" s="65">
        <f t="shared" si="25"/>
        <v>1.2259166428745364E-2</v>
      </c>
      <c r="BP45" s="7">
        <f t="shared" si="26"/>
        <v>3977.2008710817331</v>
      </c>
      <c r="BQ45" s="65">
        <f t="shared" si="27"/>
        <v>7.2499999999999995E-2</v>
      </c>
      <c r="BR45" s="7">
        <f t="shared" si="52"/>
        <v>23977.196060942661</v>
      </c>
      <c r="BS45" s="7">
        <f t="shared" si="53"/>
        <v>162011.34493357741</v>
      </c>
      <c r="BT45" s="7">
        <f t="shared" si="28"/>
        <v>657622.8039390574</v>
      </c>
      <c r="BU45" s="7">
        <f t="shared" si="8"/>
        <v>185988.54099452007</v>
      </c>
      <c r="BW45">
        <v>40</v>
      </c>
      <c r="BX45" s="160">
        <v>46054</v>
      </c>
      <c r="BY45" s="7">
        <f t="shared" si="54"/>
        <v>657212.38921211206</v>
      </c>
      <c r="BZ45" s="7">
        <f t="shared" si="55"/>
        <v>4534.7018071413086</v>
      </c>
      <c r="CA45" s="7">
        <f t="shared" si="56"/>
        <v>700.96287007065484</v>
      </c>
      <c r="CB45" s="65">
        <f t="shared" si="29"/>
        <v>1.2798837299661846E-2</v>
      </c>
      <c r="CC45" s="7">
        <f t="shared" si="30"/>
        <v>3833.7389370706537</v>
      </c>
      <c r="CD45" s="65">
        <f t="shared" si="57"/>
        <v>7.0000000000000007E-2</v>
      </c>
      <c r="CE45" s="7">
        <f t="shared" si="58"/>
        <v>25088.573657958437</v>
      </c>
      <c r="CF45" s="7">
        <f t="shared" si="59"/>
        <v>156299.49862769386</v>
      </c>
      <c r="CG45" s="7">
        <f t="shared" si="31"/>
        <v>656511.42634204135</v>
      </c>
      <c r="CH45" s="7">
        <f t="shared" si="9"/>
        <v>181388.07228565231</v>
      </c>
    </row>
    <row r="46" spans="1:86" x14ac:dyDescent="0.3">
      <c r="J46">
        <v>41</v>
      </c>
      <c r="K46" s="160">
        <v>46082</v>
      </c>
      <c r="L46" s="7">
        <f t="shared" si="32"/>
        <v>661667.41293175332</v>
      </c>
      <c r="M46" s="7">
        <f t="shared" si="10"/>
        <v>5120.6331732111075</v>
      </c>
      <c r="N46" s="7">
        <f t="shared" si="0"/>
        <v>571.66970930530351</v>
      </c>
      <c r="O46" s="65">
        <f t="shared" si="11"/>
        <v>1.0367801674360546E-2</v>
      </c>
      <c r="P46" s="7">
        <f t="shared" si="67"/>
        <v>4548.963463905804</v>
      </c>
      <c r="Q46" s="65">
        <f t="shared" si="2"/>
        <v>8.2500000000000004E-2</v>
      </c>
      <c r="R46" s="7">
        <f t="shared" si="12"/>
        <v>20504.256777551949</v>
      </c>
      <c r="S46" s="7">
        <f t="shared" si="33"/>
        <v>189441.70332410341</v>
      </c>
      <c r="T46" s="7">
        <f t="shared" si="3"/>
        <v>661095.74322244804</v>
      </c>
      <c r="U46" s="7">
        <f t="shared" si="4"/>
        <v>209945.96010165536</v>
      </c>
      <c r="W46">
        <v>41</v>
      </c>
      <c r="X46" s="160">
        <v>46082</v>
      </c>
      <c r="Y46" s="7">
        <f t="shared" si="34"/>
        <v>660714.43685513909</v>
      </c>
      <c r="Z46" s="7">
        <f t="shared" si="35"/>
        <v>5001.3393355618373</v>
      </c>
      <c r="AA46" s="7">
        <f t="shared" si="36"/>
        <v>596.57642319424303</v>
      </c>
      <c r="AB46" s="65">
        <f t="shared" si="13"/>
        <v>1.0835115261603556E-2</v>
      </c>
      <c r="AC46" s="7">
        <f t="shared" si="14"/>
        <v>4404.7629123675943</v>
      </c>
      <c r="AD46" s="65">
        <f t="shared" si="15"/>
        <v>0.08</v>
      </c>
      <c r="AE46" s="7">
        <f t="shared" si="37"/>
        <v>21482.139568055318</v>
      </c>
      <c r="AF46" s="7">
        <f t="shared" si="38"/>
        <v>183572.77318997998</v>
      </c>
      <c r="AG46" s="7">
        <f t="shared" si="16"/>
        <v>660117.86043194483</v>
      </c>
      <c r="AH46" s="7">
        <f t="shared" si="5"/>
        <v>205054.91275803529</v>
      </c>
      <c r="AJ46">
        <v>41</v>
      </c>
      <c r="AK46" s="160">
        <v>46082</v>
      </c>
      <c r="AL46" s="7">
        <f t="shared" si="39"/>
        <v>659723.33580373006</v>
      </c>
      <c r="AM46" s="7">
        <f t="shared" si="40"/>
        <v>4883.0658657304484</v>
      </c>
      <c r="AN46" s="7">
        <f t="shared" si="41"/>
        <v>622.35265533135862</v>
      </c>
      <c r="AO46" s="65">
        <f t="shared" si="17"/>
        <v>1.13202481383774E-2</v>
      </c>
      <c r="AP46" s="7">
        <f t="shared" si="18"/>
        <v>4260.7132103990898</v>
      </c>
      <c r="AQ46" s="65">
        <f t="shared" si="19"/>
        <v>7.7499999999999999E-2</v>
      </c>
      <c r="AR46" s="7">
        <f t="shared" si="42"/>
        <v>22499.016851601613</v>
      </c>
      <c r="AS46" s="7">
        <f t="shared" si="43"/>
        <v>177706.6836433468</v>
      </c>
      <c r="AT46" s="7">
        <f t="shared" si="20"/>
        <v>659100.98314839869</v>
      </c>
      <c r="AU46" s="7">
        <f t="shared" si="6"/>
        <v>200205.70049494843</v>
      </c>
      <c r="AW46">
        <v>41</v>
      </c>
      <c r="AX46" s="160">
        <v>46082</v>
      </c>
      <c r="AY46" s="7">
        <f t="shared" si="44"/>
        <v>658693.1182948756</v>
      </c>
      <c r="AZ46" s="7">
        <f t="shared" si="45"/>
        <v>4765.8460902957322</v>
      </c>
      <c r="BA46" s="7">
        <f t="shared" si="46"/>
        <v>649.01410095275969</v>
      </c>
      <c r="BB46" s="65">
        <f t="shared" si="21"/>
        <v>1.1823668708721206E-2</v>
      </c>
      <c r="BC46" s="7">
        <f t="shared" si="22"/>
        <v>4116.8319893429725</v>
      </c>
      <c r="BD46" s="65">
        <f t="shared" si="23"/>
        <v>7.5000000000000011E-2</v>
      </c>
      <c r="BE46" s="7">
        <f t="shared" si="47"/>
        <v>23555.895806077366</v>
      </c>
      <c r="BF46" s="7">
        <f t="shared" si="48"/>
        <v>171843.79389604769</v>
      </c>
      <c r="BG46" s="7">
        <f t="shared" si="24"/>
        <v>658044.10419392283</v>
      </c>
      <c r="BH46" s="7">
        <f t="shared" si="7"/>
        <v>195399.68970212506</v>
      </c>
      <c r="BJ46">
        <v>41</v>
      </c>
      <c r="BK46" s="160">
        <v>46082</v>
      </c>
      <c r="BL46" s="7">
        <f t="shared" si="49"/>
        <v>657622.8039390574</v>
      </c>
      <c r="BM46" s="7">
        <f t="shared" si="50"/>
        <v>4649.713524863002</v>
      </c>
      <c r="BN46" s="7">
        <f t="shared" si="51"/>
        <v>676.57575106453032</v>
      </c>
      <c r="BO46" s="65">
        <f t="shared" si="25"/>
        <v>1.2345844706332222E-2</v>
      </c>
      <c r="BP46" s="7">
        <f t="shared" si="26"/>
        <v>3973.1377737984717</v>
      </c>
      <c r="BQ46" s="65">
        <f t="shared" si="27"/>
        <v>7.2499999999999995E-2</v>
      </c>
      <c r="BR46" s="7">
        <f t="shared" si="52"/>
        <v>24653.771812007191</v>
      </c>
      <c r="BS46" s="7">
        <f t="shared" si="53"/>
        <v>165984.48270737586</v>
      </c>
      <c r="BT46" s="7">
        <f t="shared" si="28"/>
        <v>656946.22818799282</v>
      </c>
      <c r="BU46" s="7">
        <f t="shared" si="8"/>
        <v>190638.25451938304</v>
      </c>
      <c r="BW46">
        <v>41</v>
      </c>
      <c r="BX46" s="160">
        <v>46082</v>
      </c>
      <c r="BY46" s="7">
        <f t="shared" si="54"/>
        <v>656511.42634204135</v>
      </c>
      <c r="BZ46" s="7">
        <f t="shared" si="55"/>
        <v>4534.7018071413086</v>
      </c>
      <c r="CA46" s="7">
        <f t="shared" si="56"/>
        <v>705.05182014606726</v>
      </c>
      <c r="CB46" s="65">
        <f t="shared" si="29"/>
        <v>1.2887242327058658E-2</v>
      </c>
      <c r="CC46" s="7">
        <f t="shared" si="30"/>
        <v>3829.6499869952413</v>
      </c>
      <c r="CD46" s="65">
        <f t="shared" si="57"/>
        <v>7.0000000000000007E-2</v>
      </c>
      <c r="CE46" s="7">
        <f t="shared" si="58"/>
        <v>25793.625478104506</v>
      </c>
      <c r="CF46" s="7">
        <f t="shared" si="59"/>
        <v>160129.1486146891</v>
      </c>
      <c r="CG46" s="7">
        <f t="shared" si="31"/>
        <v>655806.37452189531</v>
      </c>
      <c r="CH46" s="7">
        <f t="shared" si="9"/>
        <v>185922.77409279361</v>
      </c>
    </row>
    <row r="47" spans="1:86" x14ac:dyDescent="0.3">
      <c r="J47">
        <v>42</v>
      </c>
      <c r="K47" s="160">
        <v>46113</v>
      </c>
      <c r="L47" s="7">
        <f t="shared" si="32"/>
        <v>661095.74322244804</v>
      </c>
      <c r="M47" s="7">
        <f t="shared" si="10"/>
        <v>5120.6331732111075</v>
      </c>
      <c r="N47" s="7">
        <f t="shared" si="0"/>
        <v>575.59993855677749</v>
      </c>
      <c r="O47" s="65">
        <f t="shared" si="11"/>
        <v>1.0448107302904186E-2</v>
      </c>
      <c r="P47" s="7">
        <f t="shared" si="67"/>
        <v>4545.03323465433</v>
      </c>
      <c r="Q47" s="65">
        <f t="shared" si="2"/>
        <v>8.2500000000000004E-2</v>
      </c>
      <c r="R47" s="7">
        <f t="shared" si="12"/>
        <v>21079.856716108727</v>
      </c>
      <c r="S47" s="7">
        <f t="shared" si="33"/>
        <v>193986.73655875775</v>
      </c>
      <c r="T47" s="7">
        <f t="shared" si="3"/>
        <v>660520.14328389126</v>
      </c>
      <c r="U47" s="7">
        <f t="shared" si="4"/>
        <v>215066.59327486646</v>
      </c>
      <c r="W47">
        <v>42</v>
      </c>
      <c r="X47" s="160">
        <v>46113</v>
      </c>
      <c r="Y47" s="7">
        <f t="shared" si="34"/>
        <v>660117.86043194483</v>
      </c>
      <c r="Z47" s="7">
        <f t="shared" si="35"/>
        <v>5001.3393355618373</v>
      </c>
      <c r="AA47" s="7">
        <f t="shared" si="36"/>
        <v>600.5535993488711</v>
      </c>
      <c r="AB47" s="65">
        <f t="shared" si="13"/>
        <v>1.0917206796178521E-2</v>
      </c>
      <c r="AC47" s="7">
        <f t="shared" si="14"/>
        <v>4400.7857362129662</v>
      </c>
      <c r="AD47" s="65">
        <f t="shared" si="15"/>
        <v>8.0000000000000016E-2</v>
      </c>
      <c r="AE47" s="7">
        <f t="shared" si="37"/>
        <v>22082.693167404188</v>
      </c>
      <c r="AF47" s="7">
        <f t="shared" si="38"/>
        <v>187973.55892619296</v>
      </c>
      <c r="AG47" s="7">
        <f t="shared" si="16"/>
        <v>659517.30683259596</v>
      </c>
      <c r="AH47" s="7">
        <f t="shared" si="5"/>
        <v>210056.25209359714</v>
      </c>
      <c r="AJ47">
        <v>42</v>
      </c>
      <c r="AK47" s="160">
        <v>46113</v>
      </c>
      <c r="AL47" s="7">
        <f t="shared" si="39"/>
        <v>659100.98314839869</v>
      </c>
      <c r="AM47" s="7">
        <f t="shared" si="40"/>
        <v>4883.0658657304484</v>
      </c>
      <c r="AN47" s="7">
        <f t="shared" si="41"/>
        <v>626.37201623037345</v>
      </c>
      <c r="AO47" s="65">
        <f t="shared" si="17"/>
        <v>1.1404116193029749E-2</v>
      </c>
      <c r="AP47" s="7">
        <f t="shared" si="18"/>
        <v>4256.693849500075</v>
      </c>
      <c r="AQ47" s="65">
        <f t="shared" si="19"/>
        <v>7.7499999999999999E-2</v>
      </c>
      <c r="AR47" s="7">
        <f t="shared" si="42"/>
        <v>23125.388867831985</v>
      </c>
      <c r="AS47" s="7">
        <f t="shared" si="43"/>
        <v>181963.37749284686</v>
      </c>
      <c r="AT47" s="7">
        <f t="shared" si="20"/>
        <v>658474.61113216833</v>
      </c>
      <c r="AU47" s="7">
        <f t="shared" si="6"/>
        <v>205088.76636067886</v>
      </c>
      <c r="AW47">
        <v>42</v>
      </c>
      <c r="AX47" s="160">
        <v>46113</v>
      </c>
      <c r="AY47" s="7">
        <f t="shared" si="44"/>
        <v>658044.10419392283</v>
      </c>
      <c r="AZ47" s="7">
        <f t="shared" si="45"/>
        <v>4765.8460902957322</v>
      </c>
      <c r="BA47" s="7">
        <f t="shared" si="46"/>
        <v>653.07043908371452</v>
      </c>
      <c r="BB47" s="65">
        <f t="shared" si="21"/>
        <v>1.1909300940556849E-2</v>
      </c>
      <c r="BC47" s="7">
        <f t="shared" si="22"/>
        <v>4112.7756512120177</v>
      </c>
      <c r="BD47" s="65">
        <f t="shared" si="23"/>
        <v>7.5000000000000011E-2</v>
      </c>
      <c r="BE47" s="7">
        <f t="shared" si="47"/>
        <v>24208.966245161078</v>
      </c>
      <c r="BF47" s="7">
        <f t="shared" si="48"/>
        <v>175956.56954725971</v>
      </c>
      <c r="BG47" s="7">
        <f t="shared" si="24"/>
        <v>657391.0337548391</v>
      </c>
      <c r="BH47" s="7">
        <f t="shared" si="7"/>
        <v>200165.53579242079</v>
      </c>
      <c r="BJ47">
        <v>42</v>
      </c>
      <c r="BK47" s="160">
        <v>46113</v>
      </c>
      <c r="BL47" s="7">
        <f t="shared" si="49"/>
        <v>656946.22818799282</v>
      </c>
      <c r="BM47" s="7">
        <f t="shared" si="50"/>
        <v>4649.713524863002</v>
      </c>
      <c r="BN47" s="7">
        <f t="shared" si="51"/>
        <v>680.66339622721216</v>
      </c>
      <c r="BO47" s="65">
        <f t="shared" si="25"/>
        <v>1.2433225740949364E-2</v>
      </c>
      <c r="BP47" s="7">
        <f t="shared" si="26"/>
        <v>3969.0501286357899</v>
      </c>
      <c r="BQ47" s="65">
        <f t="shared" si="27"/>
        <v>7.2499999999999995E-2</v>
      </c>
      <c r="BR47" s="7">
        <f t="shared" si="52"/>
        <v>25334.435208234405</v>
      </c>
      <c r="BS47" s="7">
        <f t="shared" si="53"/>
        <v>169953.53283601164</v>
      </c>
      <c r="BT47" s="7">
        <f t="shared" si="28"/>
        <v>656265.56479176565</v>
      </c>
      <c r="BU47" s="7">
        <f t="shared" si="8"/>
        <v>195287.96804424605</v>
      </c>
      <c r="BW47">
        <v>42</v>
      </c>
      <c r="BX47" s="160">
        <v>46113</v>
      </c>
      <c r="BY47" s="7">
        <f t="shared" si="54"/>
        <v>655806.37452189531</v>
      </c>
      <c r="BZ47" s="7">
        <f t="shared" si="55"/>
        <v>4534.7018071413086</v>
      </c>
      <c r="CA47" s="7">
        <f t="shared" si="56"/>
        <v>709.16462243025262</v>
      </c>
      <c r="CB47" s="65">
        <f t="shared" si="29"/>
        <v>1.2976353691845535E-2</v>
      </c>
      <c r="CC47" s="7">
        <f t="shared" si="30"/>
        <v>3825.5371847110559</v>
      </c>
      <c r="CD47" s="65">
        <f t="shared" si="57"/>
        <v>7.0000000000000007E-2</v>
      </c>
      <c r="CE47" s="7">
        <f t="shared" si="58"/>
        <v>26502.790100534759</v>
      </c>
      <c r="CF47" s="7">
        <f t="shared" si="59"/>
        <v>163954.68579940015</v>
      </c>
      <c r="CG47" s="7">
        <f t="shared" si="31"/>
        <v>655097.20989946509</v>
      </c>
      <c r="CH47" s="7">
        <f t="shared" si="9"/>
        <v>190457.47589993491</v>
      </c>
    </row>
    <row r="48" spans="1:86" x14ac:dyDescent="0.3">
      <c r="J48">
        <v>43</v>
      </c>
      <c r="K48" s="160">
        <v>46143</v>
      </c>
      <c r="L48" s="7">
        <f t="shared" si="32"/>
        <v>660520.14328389126</v>
      </c>
      <c r="M48" s="7">
        <f t="shared" si="10"/>
        <v>5120.6331732111075</v>
      </c>
      <c r="N48" s="7">
        <f t="shared" si="0"/>
        <v>579.55718813435487</v>
      </c>
      <c r="O48" s="65">
        <f t="shared" si="11"/>
        <v>1.0529105475929654E-2</v>
      </c>
      <c r="P48" s="7">
        <f t="shared" si="67"/>
        <v>4541.0759850767527</v>
      </c>
      <c r="Q48" s="65">
        <f t="shared" si="2"/>
        <v>8.2500000000000004E-2</v>
      </c>
      <c r="R48" s="7">
        <f t="shared" si="12"/>
        <v>21659.413904243083</v>
      </c>
      <c r="S48" s="7">
        <f t="shared" si="33"/>
        <v>198527.8125438345</v>
      </c>
      <c r="T48" s="7">
        <f t="shared" si="3"/>
        <v>659940.58609575685</v>
      </c>
      <c r="U48" s="7">
        <f t="shared" si="4"/>
        <v>220187.22644807759</v>
      </c>
      <c r="W48">
        <v>43</v>
      </c>
      <c r="X48" s="160">
        <v>46143</v>
      </c>
      <c r="Y48" s="7">
        <f t="shared" si="34"/>
        <v>659517.30683259596</v>
      </c>
      <c r="Z48" s="7">
        <f t="shared" si="35"/>
        <v>5001.3393355618373</v>
      </c>
      <c r="AA48" s="7">
        <f t="shared" si="36"/>
        <v>604.55729001119744</v>
      </c>
      <c r="AB48" s="65">
        <f t="shared" si="13"/>
        <v>1.0999995610389361E-2</v>
      </c>
      <c r="AC48" s="7">
        <f t="shared" si="14"/>
        <v>4396.7820455506399</v>
      </c>
      <c r="AD48" s="65">
        <f t="shared" si="15"/>
        <v>0.08</v>
      </c>
      <c r="AE48" s="7">
        <f t="shared" si="37"/>
        <v>22687.250457415386</v>
      </c>
      <c r="AF48" s="7">
        <f t="shared" si="38"/>
        <v>192370.3409717436</v>
      </c>
      <c r="AG48" s="7">
        <f t="shared" si="16"/>
        <v>658912.74954258476</v>
      </c>
      <c r="AH48" s="7">
        <f t="shared" si="5"/>
        <v>215057.59142915899</v>
      </c>
      <c r="AJ48">
        <v>43</v>
      </c>
      <c r="AK48" s="160">
        <v>46143</v>
      </c>
      <c r="AL48" s="7">
        <f t="shared" si="39"/>
        <v>658474.61113216833</v>
      </c>
      <c r="AM48" s="7">
        <f t="shared" si="40"/>
        <v>4883.0658657304484</v>
      </c>
      <c r="AN48" s="7">
        <f t="shared" si="41"/>
        <v>630.41733550186109</v>
      </c>
      <c r="AO48" s="65">
        <f t="shared" si="17"/>
        <v>1.1488685969251277E-2</v>
      </c>
      <c r="AP48" s="7">
        <f t="shared" si="18"/>
        <v>4252.6485302285873</v>
      </c>
      <c r="AQ48" s="65">
        <f t="shared" si="19"/>
        <v>7.7499999999999999E-2</v>
      </c>
      <c r="AR48" s="7">
        <f t="shared" si="42"/>
        <v>23755.806203333846</v>
      </c>
      <c r="AS48" s="7">
        <f t="shared" si="43"/>
        <v>186216.02602307545</v>
      </c>
      <c r="AT48" s="7">
        <f t="shared" si="20"/>
        <v>657844.19379666646</v>
      </c>
      <c r="AU48" s="7">
        <f t="shared" si="6"/>
        <v>209971.83222640929</v>
      </c>
      <c r="AW48">
        <v>43</v>
      </c>
      <c r="AX48" s="160">
        <v>46143</v>
      </c>
      <c r="AY48" s="7">
        <f t="shared" si="44"/>
        <v>657391.0337548391</v>
      </c>
      <c r="AZ48" s="7">
        <f t="shared" si="45"/>
        <v>4765.8460902957322</v>
      </c>
      <c r="BA48" s="7">
        <f t="shared" si="46"/>
        <v>657.1521293279884</v>
      </c>
      <c r="BB48" s="65">
        <f t="shared" si="21"/>
        <v>1.1995639044381494E-2</v>
      </c>
      <c r="BC48" s="7">
        <f t="shared" si="22"/>
        <v>4108.6939609677438</v>
      </c>
      <c r="BD48" s="65">
        <f t="shared" si="23"/>
        <v>7.4999999999999997E-2</v>
      </c>
      <c r="BE48" s="7">
        <f t="shared" si="47"/>
        <v>24866.118374489066</v>
      </c>
      <c r="BF48" s="7">
        <f t="shared" si="48"/>
        <v>180065.26350822745</v>
      </c>
      <c r="BG48" s="7">
        <f t="shared" si="24"/>
        <v>656733.8816255111</v>
      </c>
      <c r="BH48" s="7">
        <f t="shared" si="7"/>
        <v>204931.38188271652</v>
      </c>
      <c r="BJ48">
        <v>43</v>
      </c>
      <c r="BK48" s="160">
        <v>46143</v>
      </c>
      <c r="BL48" s="7">
        <f t="shared" si="49"/>
        <v>656265.56479176565</v>
      </c>
      <c r="BM48" s="7">
        <f t="shared" si="50"/>
        <v>4649.713524863002</v>
      </c>
      <c r="BN48" s="7">
        <f t="shared" si="51"/>
        <v>684.77573757941809</v>
      </c>
      <c r="BO48" s="65">
        <f t="shared" si="25"/>
        <v>1.2521316509362159E-2</v>
      </c>
      <c r="BP48" s="7">
        <f t="shared" si="26"/>
        <v>3964.9377872835839</v>
      </c>
      <c r="BQ48" s="65">
        <f t="shared" si="27"/>
        <v>7.2499999999999995E-2</v>
      </c>
      <c r="BR48" s="7">
        <f t="shared" si="52"/>
        <v>26019.210945813822</v>
      </c>
      <c r="BS48" s="7">
        <f t="shared" si="53"/>
        <v>173918.47062329523</v>
      </c>
      <c r="BT48" s="7">
        <f t="shared" si="28"/>
        <v>655580.7890541862</v>
      </c>
      <c r="BU48" s="7">
        <f t="shared" si="8"/>
        <v>199937.68156910906</v>
      </c>
      <c r="BW48">
        <v>43</v>
      </c>
      <c r="BX48" s="160">
        <v>46143</v>
      </c>
      <c r="BY48" s="7">
        <f t="shared" si="54"/>
        <v>655097.20989946509</v>
      </c>
      <c r="BZ48" s="7">
        <f t="shared" si="55"/>
        <v>4534.7018071413086</v>
      </c>
      <c r="CA48" s="7">
        <f t="shared" si="56"/>
        <v>713.30141606109555</v>
      </c>
      <c r="CB48" s="65">
        <f t="shared" si="29"/>
        <v>1.3066178367706304E-2</v>
      </c>
      <c r="CC48" s="7">
        <f t="shared" si="30"/>
        <v>3821.400391080213</v>
      </c>
      <c r="CD48" s="65">
        <f t="shared" si="57"/>
        <v>7.0000000000000007E-2</v>
      </c>
      <c r="CE48" s="7">
        <f t="shared" si="58"/>
        <v>27216.091516595854</v>
      </c>
      <c r="CF48" s="7">
        <f t="shared" si="59"/>
        <v>167776.08619048036</v>
      </c>
      <c r="CG48" s="7">
        <f t="shared" si="31"/>
        <v>654383.90848340397</v>
      </c>
      <c r="CH48" s="7">
        <f t="shared" si="9"/>
        <v>194992.17770707622</v>
      </c>
    </row>
    <row r="49" spans="10:86" x14ac:dyDescent="0.3">
      <c r="J49">
        <v>44</v>
      </c>
      <c r="K49" s="160">
        <v>46174</v>
      </c>
      <c r="L49" s="7">
        <f t="shared" si="32"/>
        <v>659940.58609575685</v>
      </c>
      <c r="M49" s="7">
        <f t="shared" si="10"/>
        <v>5120.6331732111075</v>
      </c>
      <c r="N49" s="7">
        <f t="shared" si="0"/>
        <v>583.54164380277871</v>
      </c>
      <c r="O49" s="65">
        <f t="shared" si="11"/>
        <v>1.0610803264973443E-2</v>
      </c>
      <c r="P49" s="7">
        <f t="shared" si="67"/>
        <v>4537.0915294083288</v>
      </c>
      <c r="Q49" s="65">
        <f t="shared" si="2"/>
        <v>8.2500000000000018E-2</v>
      </c>
      <c r="R49" s="7">
        <f t="shared" si="12"/>
        <v>22242.955548045862</v>
      </c>
      <c r="S49" s="7">
        <f t="shared" si="33"/>
        <v>203064.90407324283</v>
      </c>
      <c r="T49" s="7">
        <f t="shared" si="3"/>
        <v>659357.04445195408</v>
      </c>
      <c r="U49" s="7">
        <f t="shared" si="4"/>
        <v>225307.85962128869</v>
      </c>
      <c r="W49">
        <v>44</v>
      </c>
      <c r="X49" s="160">
        <v>46174</v>
      </c>
      <c r="Y49" s="7">
        <f t="shared" si="34"/>
        <v>658912.74954258476</v>
      </c>
      <c r="Z49" s="7">
        <f t="shared" si="35"/>
        <v>5001.3393355618373</v>
      </c>
      <c r="AA49" s="7">
        <f t="shared" si="36"/>
        <v>608.58767194460506</v>
      </c>
      <c r="AB49" s="65">
        <f t="shared" si="13"/>
        <v>1.1083488775114789E-2</v>
      </c>
      <c r="AC49" s="7">
        <f t="shared" si="14"/>
        <v>4392.7516636172322</v>
      </c>
      <c r="AD49" s="65">
        <f t="shared" si="15"/>
        <v>0.08</v>
      </c>
      <c r="AE49" s="7">
        <f t="shared" si="37"/>
        <v>23295.838129359992</v>
      </c>
      <c r="AF49" s="7">
        <f t="shared" si="38"/>
        <v>196763.09263536084</v>
      </c>
      <c r="AG49" s="7">
        <f t="shared" si="16"/>
        <v>658304.16187064012</v>
      </c>
      <c r="AH49" s="7">
        <f t="shared" si="5"/>
        <v>220058.93076472083</v>
      </c>
      <c r="AJ49">
        <v>44</v>
      </c>
      <c r="AK49" s="160">
        <v>46174</v>
      </c>
      <c r="AL49" s="7">
        <f t="shared" si="39"/>
        <v>657844.19379666646</v>
      </c>
      <c r="AM49" s="7">
        <f t="shared" si="40"/>
        <v>4883.0658657304484</v>
      </c>
      <c r="AN49" s="7">
        <f t="shared" si="41"/>
        <v>634.48878079364385</v>
      </c>
      <c r="AO49" s="65">
        <f t="shared" si="17"/>
        <v>1.1573964536467585E-2</v>
      </c>
      <c r="AP49" s="7">
        <f t="shared" si="18"/>
        <v>4248.5770849368046</v>
      </c>
      <c r="AQ49" s="65">
        <f t="shared" si="19"/>
        <v>7.7500000000000013E-2</v>
      </c>
      <c r="AR49" s="7">
        <f t="shared" si="42"/>
        <v>24390.294984127489</v>
      </c>
      <c r="AS49" s="7">
        <f t="shared" si="43"/>
        <v>190464.60310801226</v>
      </c>
      <c r="AT49" s="7">
        <f t="shared" si="20"/>
        <v>657209.70501587284</v>
      </c>
      <c r="AU49" s="7">
        <f t="shared" si="6"/>
        <v>214854.89809213975</v>
      </c>
      <c r="AW49">
        <v>44</v>
      </c>
      <c r="AX49" s="160">
        <v>46174</v>
      </c>
      <c r="AY49" s="7">
        <f t="shared" si="44"/>
        <v>656733.8816255111</v>
      </c>
      <c r="AZ49" s="7">
        <f t="shared" si="45"/>
        <v>4765.8460902957322</v>
      </c>
      <c r="BA49" s="7">
        <f t="shared" si="46"/>
        <v>661.25933013628855</v>
      </c>
      <c r="BB49" s="65">
        <f t="shared" si="21"/>
        <v>1.2082690087490106E-2</v>
      </c>
      <c r="BC49" s="7">
        <f t="shared" si="22"/>
        <v>4104.5867601594437</v>
      </c>
      <c r="BD49" s="65">
        <f t="shared" si="23"/>
        <v>7.4999999999999983E-2</v>
      </c>
      <c r="BE49" s="7">
        <f t="shared" si="47"/>
        <v>25527.377704625353</v>
      </c>
      <c r="BF49" s="7">
        <f t="shared" si="48"/>
        <v>184169.85026838689</v>
      </c>
      <c r="BG49" s="7">
        <f t="shared" si="24"/>
        <v>656072.62229537487</v>
      </c>
      <c r="BH49" s="7">
        <f t="shared" si="7"/>
        <v>209697.22797301225</v>
      </c>
      <c r="BJ49">
        <v>44</v>
      </c>
      <c r="BK49" s="160">
        <v>46174</v>
      </c>
      <c r="BL49" s="7">
        <f t="shared" si="49"/>
        <v>655580.7890541862</v>
      </c>
      <c r="BM49" s="7">
        <f t="shared" si="50"/>
        <v>4649.713524863002</v>
      </c>
      <c r="BN49" s="7">
        <f t="shared" si="51"/>
        <v>688.91292432729369</v>
      </c>
      <c r="BO49" s="65">
        <f t="shared" si="25"/>
        <v>1.2610124076171228E-2</v>
      </c>
      <c r="BP49" s="7">
        <f t="shared" si="26"/>
        <v>3960.8006005357083</v>
      </c>
      <c r="BQ49" s="65">
        <f t="shared" si="27"/>
        <v>7.2499999999999995E-2</v>
      </c>
      <c r="BR49" s="7">
        <f t="shared" si="52"/>
        <v>26708.123870141117</v>
      </c>
      <c r="BS49" s="7">
        <f t="shared" si="53"/>
        <v>177879.27122383093</v>
      </c>
      <c r="BT49" s="7">
        <f t="shared" si="28"/>
        <v>654891.87612985889</v>
      </c>
      <c r="BU49" s="7">
        <f t="shared" si="8"/>
        <v>204587.39509397204</v>
      </c>
      <c r="BW49">
        <v>44</v>
      </c>
      <c r="BX49" s="160">
        <v>46174</v>
      </c>
      <c r="BY49" s="7">
        <f t="shared" si="54"/>
        <v>654383.90848340397</v>
      </c>
      <c r="BZ49" s="7">
        <f t="shared" si="55"/>
        <v>4534.7018071413086</v>
      </c>
      <c r="CA49" s="7">
        <f t="shared" si="56"/>
        <v>717.46234098811874</v>
      </c>
      <c r="CB49" s="65">
        <f t="shared" si="29"/>
        <v>1.3156723416092029E-2</v>
      </c>
      <c r="CC49" s="7">
        <f t="shared" si="30"/>
        <v>3817.2394661531898</v>
      </c>
      <c r="CD49" s="65">
        <f t="shared" si="57"/>
        <v>7.0000000000000007E-2</v>
      </c>
      <c r="CE49" s="7">
        <f t="shared" si="58"/>
        <v>27933.553857583975</v>
      </c>
      <c r="CF49" s="7">
        <f t="shared" si="59"/>
        <v>171593.32565663356</v>
      </c>
      <c r="CG49" s="7">
        <f t="shared" si="31"/>
        <v>653666.44614241587</v>
      </c>
      <c r="CH49" s="7">
        <f t="shared" si="9"/>
        <v>199526.87951421755</v>
      </c>
    </row>
    <row r="50" spans="10:86" x14ac:dyDescent="0.3">
      <c r="J50">
        <v>45</v>
      </c>
      <c r="K50" s="160">
        <v>46204</v>
      </c>
      <c r="L50" s="7">
        <f t="shared" si="32"/>
        <v>659357.04445195408</v>
      </c>
      <c r="M50" s="7">
        <f t="shared" si="10"/>
        <v>5120.6331732111075</v>
      </c>
      <c r="N50" s="7">
        <f t="shared" si="0"/>
        <v>587.55349260392359</v>
      </c>
      <c r="O50" s="65">
        <f t="shared" si="11"/>
        <v>1.069320783113412E-2</v>
      </c>
      <c r="P50" s="7">
        <f t="shared" si="67"/>
        <v>4533.0796806071839</v>
      </c>
      <c r="Q50" s="65">
        <f t="shared" si="2"/>
        <v>8.249999999999999E-2</v>
      </c>
      <c r="R50" s="7">
        <f t="shared" si="12"/>
        <v>22830.509040649784</v>
      </c>
      <c r="S50" s="7">
        <f t="shared" si="33"/>
        <v>207597.98375385001</v>
      </c>
      <c r="T50" s="7">
        <f t="shared" si="3"/>
        <v>658769.49095935014</v>
      </c>
      <c r="U50" s="7">
        <f t="shared" si="4"/>
        <v>230428.49279449979</v>
      </c>
      <c r="W50">
        <v>45</v>
      </c>
      <c r="X50" s="160">
        <v>46204</v>
      </c>
      <c r="Y50" s="7">
        <f t="shared" si="34"/>
        <v>658304.16187064012</v>
      </c>
      <c r="Z50" s="7">
        <f t="shared" si="35"/>
        <v>5001.3393355618373</v>
      </c>
      <c r="AA50" s="7">
        <f t="shared" si="36"/>
        <v>612.64492309090292</v>
      </c>
      <c r="AB50" s="65">
        <f t="shared" si="13"/>
        <v>1.1167693450699293E-2</v>
      </c>
      <c r="AC50" s="7">
        <f t="shared" si="14"/>
        <v>4388.6944124709344</v>
      </c>
      <c r="AD50" s="65">
        <f t="shared" si="15"/>
        <v>0.08</v>
      </c>
      <c r="AE50" s="7">
        <f t="shared" si="37"/>
        <v>23908.483052450894</v>
      </c>
      <c r="AF50" s="7">
        <f t="shared" si="38"/>
        <v>201151.78704783178</v>
      </c>
      <c r="AG50" s="7">
        <f t="shared" si="16"/>
        <v>657691.51694754919</v>
      </c>
      <c r="AH50" s="7">
        <f t="shared" si="5"/>
        <v>225060.27010028268</v>
      </c>
      <c r="AJ50">
        <v>45</v>
      </c>
      <c r="AK50" s="160">
        <v>46204</v>
      </c>
      <c r="AL50" s="7">
        <f t="shared" si="39"/>
        <v>657209.70501587284</v>
      </c>
      <c r="AM50" s="7">
        <f t="shared" si="40"/>
        <v>4883.0658657304484</v>
      </c>
      <c r="AN50" s="7">
        <f t="shared" si="41"/>
        <v>638.5865208362693</v>
      </c>
      <c r="AO50" s="65">
        <f t="shared" si="17"/>
        <v>1.1659959053480738E-2</v>
      </c>
      <c r="AP50" s="7">
        <f t="shared" si="18"/>
        <v>4244.4793448941791</v>
      </c>
      <c r="AQ50" s="65">
        <f t="shared" si="19"/>
        <v>7.7500000000000013E-2</v>
      </c>
      <c r="AR50" s="7">
        <f t="shared" si="42"/>
        <v>25028.88150496376</v>
      </c>
      <c r="AS50" s="7">
        <f t="shared" si="43"/>
        <v>194709.08245290644</v>
      </c>
      <c r="AT50" s="7">
        <f t="shared" si="20"/>
        <v>656571.11849503662</v>
      </c>
      <c r="AU50" s="7">
        <f t="shared" si="6"/>
        <v>219737.9639578702</v>
      </c>
      <c r="AW50">
        <v>45</v>
      </c>
      <c r="AX50" s="160">
        <v>46204</v>
      </c>
      <c r="AY50" s="7">
        <f t="shared" si="44"/>
        <v>656072.62229537487</v>
      </c>
      <c r="AZ50" s="7">
        <f t="shared" si="45"/>
        <v>4765.8460902957322</v>
      </c>
      <c r="BA50" s="7">
        <f t="shared" si="46"/>
        <v>665.39220094964003</v>
      </c>
      <c r="BB50" s="65">
        <f t="shared" si="21"/>
        <v>1.2170461226472019E-2</v>
      </c>
      <c r="BC50" s="7">
        <f t="shared" si="22"/>
        <v>4100.4538893460922</v>
      </c>
      <c r="BD50" s="65">
        <f t="shared" si="23"/>
        <v>7.4999999999999983E-2</v>
      </c>
      <c r="BE50" s="7">
        <f t="shared" si="47"/>
        <v>26192.769905574991</v>
      </c>
      <c r="BF50" s="7">
        <f t="shared" si="48"/>
        <v>188270.30415773299</v>
      </c>
      <c r="BG50" s="7">
        <f t="shared" si="24"/>
        <v>655407.23009442526</v>
      </c>
      <c r="BH50" s="7">
        <f t="shared" si="7"/>
        <v>214463.07406330798</v>
      </c>
      <c r="BJ50">
        <v>45</v>
      </c>
      <c r="BK50" s="160">
        <v>46204</v>
      </c>
      <c r="BL50" s="7">
        <f t="shared" si="49"/>
        <v>654891.87612985889</v>
      </c>
      <c r="BM50" s="7">
        <f t="shared" si="50"/>
        <v>4649.713524863002</v>
      </c>
      <c r="BN50" s="7">
        <f t="shared" si="51"/>
        <v>693.07510657843795</v>
      </c>
      <c r="BO50" s="65">
        <f t="shared" si="25"/>
        <v>1.269965559519644E-2</v>
      </c>
      <c r="BP50" s="7">
        <f t="shared" si="26"/>
        <v>3956.6384182845641</v>
      </c>
      <c r="BQ50" s="65">
        <f t="shared" si="27"/>
        <v>7.2499999999999995E-2</v>
      </c>
      <c r="BR50" s="7">
        <f t="shared" si="52"/>
        <v>27401.198976719556</v>
      </c>
      <c r="BS50" s="7">
        <f t="shared" si="53"/>
        <v>181835.9096421155</v>
      </c>
      <c r="BT50" s="7">
        <f t="shared" si="28"/>
        <v>654198.80102328048</v>
      </c>
      <c r="BU50" s="7">
        <f t="shared" si="8"/>
        <v>209237.10861883505</v>
      </c>
      <c r="BW50">
        <v>45</v>
      </c>
      <c r="BX50" s="160">
        <v>46204</v>
      </c>
      <c r="BY50" s="7">
        <f t="shared" si="54"/>
        <v>653666.44614241587</v>
      </c>
      <c r="BZ50" s="7">
        <f t="shared" si="55"/>
        <v>4534.7018071413086</v>
      </c>
      <c r="CA50" s="7">
        <f t="shared" si="56"/>
        <v>721.64753797721596</v>
      </c>
      <c r="CB50" s="65">
        <f t="shared" si="29"/>
        <v>1.3247995987604766E-2</v>
      </c>
      <c r="CC50" s="7">
        <f t="shared" si="30"/>
        <v>3813.0542691640926</v>
      </c>
      <c r="CD50" s="65">
        <f t="shared" si="57"/>
        <v>7.0000000000000007E-2</v>
      </c>
      <c r="CE50" s="7">
        <f t="shared" si="58"/>
        <v>28655.201395561191</v>
      </c>
      <c r="CF50" s="7">
        <f t="shared" si="59"/>
        <v>175406.37992579766</v>
      </c>
      <c r="CG50" s="7">
        <f t="shared" si="31"/>
        <v>652944.79860443866</v>
      </c>
      <c r="CH50" s="7">
        <f t="shared" si="9"/>
        <v>204061.58132135886</v>
      </c>
    </row>
    <row r="51" spans="10:86" x14ac:dyDescent="0.3">
      <c r="J51">
        <v>46</v>
      </c>
      <c r="K51" s="160">
        <v>46235</v>
      </c>
      <c r="L51" s="7">
        <f t="shared" si="32"/>
        <v>658769.49095935014</v>
      </c>
      <c r="M51" s="7">
        <f t="shared" si="10"/>
        <v>5120.6331732111075</v>
      </c>
      <c r="N51" s="7">
        <f t="shared" si="0"/>
        <v>591.59292286557502</v>
      </c>
      <c r="O51" s="65">
        <f t="shared" si="11"/>
        <v>1.077632642648437E-2</v>
      </c>
      <c r="P51" s="7">
        <f t="shared" si="67"/>
        <v>4529.0402503455325</v>
      </c>
      <c r="Q51" s="65">
        <f t="shared" si="2"/>
        <v>8.2500000000000018E-2</v>
      </c>
      <c r="R51" s="7">
        <f t="shared" si="12"/>
        <v>23422.101963515357</v>
      </c>
      <c r="S51" s="7">
        <f t="shared" si="33"/>
        <v>212127.02400419555</v>
      </c>
      <c r="T51" s="7">
        <f t="shared" si="3"/>
        <v>658177.89803648461</v>
      </c>
      <c r="U51" s="7">
        <f t="shared" si="4"/>
        <v>235549.12596771092</v>
      </c>
      <c r="W51">
        <v>46</v>
      </c>
      <c r="X51" s="160">
        <v>46235</v>
      </c>
      <c r="Y51" s="7">
        <f t="shared" si="34"/>
        <v>657691.51694754919</v>
      </c>
      <c r="Z51" s="7">
        <f t="shared" si="35"/>
        <v>5001.3393355618373</v>
      </c>
      <c r="AA51" s="7">
        <f t="shared" si="36"/>
        <v>616.72922257817572</v>
      </c>
      <c r="AB51" s="65">
        <f t="shared" si="13"/>
        <v>1.1252616888364576E-2</v>
      </c>
      <c r="AC51" s="7">
        <f t="shared" si="14"/>
        <v>4384.6101129836616</v>
      </c>
      <c r="AD51" s="65">
        <f t="shared" si="15"/>
        <v>0.08</v>
      </c>
      <c r="AE51" s="7">
        <f t="shared" si="37"/>
        <v>24525.212275029069</v>
      </c>
      <c r="AF51" s="7">
        <f t="shared" si="38"/>
        <v>205536.39716081545</v>
      </c>
      <c r="AG51" s="7">
        <f t="shared" si="16"/>
        <v>657074.78772497096</v>
      </c>
      <c r="AH51" s="7">
        <f t="shared" si="5"/>
        <v>230061.60943584453</v>
      </c>
      <c r="AJ51">
        <v>46</v>
      </c>
      <c r="AK51" s="160">
        <v>46235</v>
      </c>
      <c r="AL51" s="7">
        <f t="shared" si="39"/>
        <v>656571.11849503662</v>
      </c>
      <c r="AM51" s="7">
        <f t="shared" si="40"/>
        <v>4883.0658657304484</v>
      </c>
      <c r="AN51" s="7">
        <f t="shared" si="41"/>
        <v>642.71072545000334</v>
      </c>
      <c r="AO51" s="65">
        <f t="shared" si="17"/>
        <v>1.1746676769880402E-2</v>
      </c>
      <c r="AP51" s="7">
        <f t="shared" si="18"/>
        <v>4240.3551402804451</v>
      </c>
      <c r="AQ51" s="65">
        <f t="shared" si="19"/>
        <v>7.7500000000000013E-2</v>
      </c>
      <c r="AR51" s="7">
        <f t="shared" si="42"/>
        <v>25671.592230413764</v>
      </c>
      <c r="AS51" s="7">
        <f t="shared" si="43"/>
        <v>198949.43759318689</v>
      </c>
      <c r="AT51" s="7">
        <f t="shared" si="20"/>
        <v>655928.40776958666</v>
      </c>
      <c r="AU51" s="7">
        <f t="shared" si="6"/>
        <v>224621.02982360066</v>
      </c>
      <c r="AW51">
        <v>46</v>
      </c>
      <c r="AX51" s="160">
        <v>46235</v>
      </c>
      <c r="AY51" s="7">
        <f t="shared" si="44"/>
        <v>655407.23009442526</v>
      </c>
      <c r="AZ51" s="7">
        <f t="shared" si="45"/>
        <v>4765.8460902957322</v>
      </c>
      <c r="BA51" s="7">
        <f t="shared" si="46"/>
        <v>669.55090220557486</v>
      </c>
      <c r="BB51" s="65">
        <f t="shared" si="21"/>
        <v>1.225895970862168E-2</v>
      </c>
      <c r="BC51" s="7">
        <f t="shared" si="22"/>
        <v>4096.2951880901574</v>
      </c>
      <c r="BD51" s="65">
        <f t="shared" si="23"/>
        <v>7.4999999999999997E-2</v>
      </c>
      <c r="BE51" s="7">
        <f t="shared" si="47"/>
        <v>26862.320807780565</v>
      </c>
      <c r="BF51" s="7">
        <f t="shared" si="48"/>
        <v>192366.59934582314</v>
      </c>
      <c r="BG51" s="7">
        <f t="shared" si="24"/>
        <v>654737.67919221974</v>
      </c>
      <c r="BH51" s="7">
        <f t="shared" si="7"/>
        <v>219228.92015360371</v>
      </c>
      <c r="BJ51">
        <v>46</v>
      </c>
      <c r="BK51" s="160">
        <v>46235</v>
      </c>
      <c r="BL51" s="7">
        <f t="shared" si="49"/>
        <v>654198.80102328048</v>
      </c>
      <c r="BM51" s="7">
        <f t="shared" si="50"/>
        <v>4649.713524863002</v>
      </c>
      <c r="BN51" s="7">
        <f t="shared" si="51"/>
        <v>697.26243534734931</v>
      </c>
      <c r="BO51" s="65">
        <f t="shared" si="25"/>
        <v>1.2789918310887331E-2</v>
      </c>
      <c r="BP51" s="7">
        <f t="shared" si="26"/>
        <v>3952.4510895156527</v>
      </c>
      <c r="BQ51" s="65">
        <f t="shared" si="27"/>
        <v>7.2499999999999995E-2</v>
      </c>
      <c r="BR51" s="7">
        <f t="shared" si="52"/>
        <v>28098.461412066907</v>
      </c>
      <c r="BS51" s="7">
        <f t="shared" si="53"/>
        <v>185788.36073163114</v>
      </c>
      <c r="BT51" s="7">
        <f t="shared" si="28"/>
        <v>653501.53858793317</v>
      </c>
      <c r="BU51" s="7">
        <f t="shared" si="8"/>
        <v>213886.82214369805</v>
      </c>
      <c r="BW51">
        <v>46</v>
      </c>
      <c r="BX51" s="160">
        <v>46235</v>
      </c>
      <c r="BY51" s="7">
        <f t="shared" si="54"/>
        <v>652944.79860443866</v>
      </c>
      <c r="BZ51" s="7">
        <f t="shared" si="55"/>
        <v>4534.7018071413086</v>
      </c>
      <c r="CA51" s="7">
        <f t="shared" si="56"/>
        <v>725.85714861541601</v>
      </c>
      <c r="CB51" s="65">
        <f t="shared" si="29"/>
        <v>1.3340003323407713E-2</v>
      </c>
      <c r="CC51" s="7">
        <f t="shared" si="30"/>
        <v>3808.8446585258926</v>
      </c>
      <c r="CD51" s="65">
        <f t="shared" si="57"/>
        <v>7.0000000000000007E-2</v>
      </c>
      <c r="CE51" s="7">
        <f t="shared" si="58"/>
        <v>29381.058544176609</v>
      </c>
      <c r="CF51" s="7">
        <f t="shared" si="59"/>
        <v>179215.22458432356</v>
      </c>
      <c r="CG51" s="7">
        <f t="shared" si="31"/>
        <v>652218.94145582325</v>
      </c>
      <c r="CH51" s="7">
        <f t="shared" si="9"/>
        <v>208596.28312850016</v>
      </c>
    </row>
    <row r="52" spans="10:86" x14ac:dyDescent="0.3">
      <c r="J52">
        <v>47</v>
      </c>
      <c r="K52" s="160">
        <v>46266</v>
      </c>
      <c r="L52" s="7">
        <f t="shared" si="32"/>
        <v>658177.89803648461</v>
      </c>
      <c r="M52" s="7">
        <f t="shared" si="10"/>
        <v>5120.6331732111075</v>
      </c>
      <c r="N52" s="7">
        <f t="shared" si="0"/>
        <v>595.66012421027608</v>
      </c>
      <c r="O52" s="65">
        <f t="shared" si="11"/>
        <v>1.0860166395510115E-2</v>
      </c>
      <c r="P52" s="7">
        <f t="shared" si="67"/>
        <v>4524.9730490008315</v>
      </c>
      <c r="Q52" s="65">
        <f t="shared" si="2"/>
        <v>8.2500000000000004E-2</v>
      </c>
      <c r="R52" s="7">
        <f t="shared" si="12"/>
        <v>24017.762087725634</v>
      </c>
      <c r="S52" s="7">
        <f t="shared" si="33"/>
        <v>216651.99705319639</v>
      </c>
      <c r="T52" s="7">
        <f t="shared" si="3"/>
        <v>657582.23791227432</v>
      </c>
      <c r="U52" s="7">
        <f t="shared" si="4"/>
        <v>240669.75914092202</v>
      </c>
      <c r="W52">
        <v>47</v>
      </c>
      <c r="X52" s="160">
        <v>46266</v>
      </c>
      <c r="Y52" s="7">
        <f t="shared" si="34"/>
        <v>657074.78772497096</v>
      </c>
      <c r="Z52" s="7">
        <f t="shared" si="35"/>
        <v>5001.3393355618373</v>
      </c>
      <c r="AA52" s="7">
        <f t="shared" si="36"/>
        <v>620.84075072869746</v>
      </c>
      <c r="AB52" s="65">
        <f t="shared" si="13"/>
        <v>1.1338266431648146E-2</v>
      </c>
      <c r="AC52" s="7">
        <f t="shared" si="14"/>
        <v>4380.4985848331398</v>
      </c>
      <c r="AD52" s="65">
        <f t="shared" si="15"/>
        <v>0.08</v>
      </c>
      <c r="AE52" s="7">
        <f t="shared" si="37"/>
        <v>25146.053025757767</v>
      </c>
      <c r="AF52" s="7">
        <f t="shared" si="38"/>
        <v>209916.8957456486</v>
      </c>
      <c r="AG52" s="7">
        <f t="shared" si="16"/>
        <v>656453.94697424222</v>
      </c>
      <c r="AH52" s="7">
        <f t="shared" si="5"/>
        <v>235062.94877140637</v>
      </c>
      <c r="AJ52">
        <v>47</v>
      </c>
      <c r="AK52" s="160">
        <v>46266</v>
      </c>
      <c r="AL52" s="7">
        <f t="shared" si="39"/>
        <v>655928.40776958666</v>
      </c>
      <c r="AM52" s="7">
        <f t="shared" si="40"/>
        <v>4883.0658657304484</v>
      </c>
      <c r="AN52" s="7">
        <f t="shared" si="41"/>
        <v>646.8615655518679</v>
      </c>
      <c r="AO52" s="65">
        <f t="shared" si="17"/>
        <v>1.1834125027481893E-2</v>
      </c>
      <c r="AP52" s="7">
        <f t="shared" si="18"/>
        <v>4236.2043001785805</v>
      </c>
      <c r="AQ52" s="65">
        <f t="shared" si="19"/>
        <v>7.7499999999999999E-2</v>
      </c>
      <c r="AR52" s="7">
        <f t="shared" si="42"/>
        <v>26318.45379596563</v>
      </c>
      <c r="AS52" s="7">
        <f t="shared" si="43"/>
        <v>203185.64189336548</v>
      </c>
      <c r="AT52" s="7">
        <f t="shared" si="20"/>
        <v>655281.54620403482</v>
      </c>
      <c r="AU52" s="7">
        <f t="shared" si="6"/>
        <v>229504.09568933112</v>
      </c>
      <c r="AW52">
        <v>47</v>
      </c>
      <c r="AX52" s="160">
        <v>46266</v>
      </c>
      <c r="AY52" s="7">
        <f t="shared" si="44"/>
        <v>654737.67919221974</v>
      </c>
      <c r="AZ52" s="7">
        <f t="shared" si="45"/>
        <v>4765.8460902957322</v>
      </c>
      <c r="BA52" s="7">
        <f t="shared" si="46"/>
        <v>673.73559534435935</v>
      </c>
      <c r="BB52" s="65">
        <f t="shared" si="21"/>
        <v>1.234819287337631E-2</v>
      </c>
      <c r="BC52" s="7">
        <f t="shared" si="22"/>
        <v>4092.1104949513729</v>
      </c>
      <c r="BD52" s="65">
        <f t="shared" si="23"/>
        <v>7.4999999999999997E-2</v>
      </c>
      <c r="BE52" s="7">
        <f t="shared" si="47"/>
        <v>27536.056403124923</v>
      </c>
      <c r="BF52" s="7">
        <f t="shared" si="48"/>
        <v>196458.70984077451</v>
      </c>
      <c r="BG52" s="7">
        <f t="shared" si="24"/>
        <v>654063.94359687541</v>
      </c>
      <c r="BH52" s="7">
        <f t="shared" si="7"/>
        <v>223994.76624389942</v>
      </c>
      <c r="BJ52">
        <v>47</v>
      </c>
      <c r="BK52" s="160">
        <v>46266</v>
      </c>
      <c r="BL52" s="7">
        <f t="shared" si="49"/>
        <v>653501.53858793317</v>
      </c>
      <c r="BM52" s="7">
        <f t="shared" si="50"/>
        <v>4649.713524863002</v>
      </c>
      <c r="BN52" s="7">
        <f t="shared" si="51"/>
        <v>701.47506256090583</v>
      </c>
      <c r="BO52" s="65">
        <f t="shared" si="25"/>
        <v>1.2880919559760468E-2</v>
      </c>
      <c r="BP52" s="7">
        <f t="shared" si="26"/>
        <v>3948.2384623020962</v>
      </c>
      <c r="BQ52" s="65">
        <f t="shared" si="27"/>
        <v>7.2499999999999995E-2</v>
      </c>
      <c r="BR52" s="7">
        <f t="shared" si="52"/>
        <v>28799.936474627812</v>
      </c>
      <c r="BS52" s="7">
        <f t="shared" si="53"/>
        <v>189736.59919393325</v>
      </c>
      <c r="BT52" s="7">
        <f t="shared" si="28"/>
        <v>652800.0635253723</v>
      </c>
      <c r="BU52" s="7">
        <f t="shared" si="8"/>
        <v>218536.53566856106</v>
      </c>
      <c r="BW52">
        <v>47</v>
      </c>
      <c r="BX52" s="160">
        <v>46266</v>
      </c>
      <c r="BY52" s="7">
        <f t="shared" si="54"/>
        <v>652218.94145582325</v>
      </c>
      <c r="BZ52" s="7">
        <f t="shared" si="55"/>
        <v>4534.7018071413086</v>
      </c>
      <c r="CA52" s="7">
        <f t="shared" si="56"/>
        <v>730.09131531567255</v>
      </c>
      <c r="CB52" s="65">
        <f t="shared" si="29"/>
        <v>1.3432752756662289E-2</v>
      </c>
      <c r="CC52" s="7">
        <f t="shared" si="30"/>
        <v>3804.610491825636</v>
      </c>
      <c r="CD52" s="65">
        <f t="shared" si="57"/>
        <v>7.0000000000000007E-2</v>
      </c>
      <c r="CE52" s="7">
        <f t="shared" si="58"/>
        <v>30111.149859492281</v>
      </c>
      <c r="CF52" s="7">
        <f t="shared" si="59"/>
        <v>183019.8350761492</v>
      </c>
      <c r="CG52" s="7">
        <f t="shared" si="31"/>
        <v>651488.85014050757</v>
      </c>
      <c r="CH52" s="7">
        <f t="shared" si="9"/>
        <v>213130.98493564149</v>
      </c>
    </row>
    <row r="53" spans="10:86" x14ac:dyDescent="0.3">
      <c r="J53">
        <v>48</v>
      </c>
      <c r="K53" s="160">
        <v>46296</v>
      </c>
      <c r="L53" s="7">
        <f t="shared" si="32"/>
        <v>657582.23791227432</v>
      </c>
      <c r="M53" s="7">
        <f t="shared" si="10"/>
        <v>5120.6331732111075</v>
      </c>
      <c r="N53" s="7">
        <f t="shared" si="0"/>
        <v>599.75528756422136</v>
      </c>
      <c r="O53" s="65">
        <f t="shared" si="11"/>
        <v>1.0944735176576941E-2</v>
      </c>
      <c r="P53" s="7">
        <f t="shared" si="67"/>
        <v>4520.8778856468862</v>
      </c>
      <c r="Q53" s="65">
        <f t="shared" si="2"/>
        <v>8.2500000000000004E-2</v>
      </c>
      <c r="R53" s="7">
        <f t="shared" si="12"/>
        <v>24617.517375289855</v>
      </c>
      <c r="S53" s="7">
        <f t="shared" si="33"/>
        <v>221172.87493884328</v>
      </c>
      <c r="T53" s="7">
        <f t="shared" si="3"/>
        <v>656982.48262471007</v>
      </c>
      <c r="U53" s="7">
        <f t="shared" si="4"/>
        <v>245790.39231413312</v>
      </c>
      <c r="W53">
        <v>48</v>
      </c>
      <c r="X53" s="160">
        <v>46296</v>
      </c>
      <c r="Y53" s="7">
        <f t="shared" si="34"/>
        <v>656453.94697424222</v>
      </c>
      <c r="Z53" s="7">
        <f t="shared" si="35"/>
        <v>5001.3393355618373</v>
      </c>
      <c r="AA53" s="7">
        <f t="shared" si="36"/>
        <v>624.97968906688857</v>
      </c>
      <c r="AB53" s="65">
        <f t="shared" si="13"/>
        <v>1.1424649517869281E-2</v>
      </c>
      <c r="AC53" s="7">
        <f t="shared" si="14"/>
        <v>4376.3596464949487</v>
      </c>
      <c r="AD53" s="65">
        <f t="shared" si="15"/>
        <v>8.0000000000000016E-2</v>
      </c>
      <c r="AE53" s="7">
        <f t="shared" si="37"/>
        <v>25771.032714824654</v>
      </c>
      <c r="AF53" s="7">
        <f t="shared" si="38"/>
        <v>214293.25539214353</v>
      </c>
      <c r="AG53" s="7">
        <f t="shared" si="16"/>
        <v>655828.96728517534</v>
      </c>
      <c r="AH53" s="7">
        <f t="shared" si="5"/>
        <v>240064.28810696819</v>
      </c>
      <c r="AJ53">
        <v>48</v>
      </c>
      <c r="AK53" s="160">
        <v>46296</v>
      </c>
      <c r="AL53" s="7">
        <f t="shared" si="39"/>
        <v>655281.54620403482</v>
      </c>
      <c r="AM53" s="7">
        <f t="shared" si="40"/>
        <v>4883.0658657304484</v>
      </c>
      <c r="AN53" s="7">
        <f t="shared" si="41"/>
        <v>651.03921316272317</v>
      </c>
      <c r="AO53" s="65">
        <f t="shared" si="17"/>
        <v>1.1922311261791756E-2</v>
      </c>
      <c r="AP53" s="7">
        <f t="shared" si="18"/>
        <v>4232.0266525677253</v>
      </c>
      <c r="AQ53" s="65">
        <f t="shared" si="19"/>
        <v>7.7500000000000013E-2</v>
      </c>
      <c r="AR53" s="7">
        <f t="shared" si="42"/>
        <v>26969.493009128353</v>
      </c>
      <c r="AS53" s="7">
        <f t="shared" si="43"/>
        <v>207417.66854593321</v>
      </c>
      <c r="AT53" s="7">
        <f t="shared" si="20"/>
        <v>654630.50699087209</v>
      </c>
      <c r="AU53" s="7">
        <f t="shared" si="6"/>
        <v>234387.16155506155</v>
      </c>
      <c r="AW53">
        <v>48</v>
      </c>
      <c r="AX53" s="160">
        <v>46296</v>
      </c>
      <c r="AY53" s="7">
        <f t="shared" si="44"/>
        <v>654063.94359687541</v>
      </c>
      <c r="AZ53" s="7">
        <f t="shared" si="45"/>
        <v>4765.8460902957322</v>
      </c>
      <c r="BA53" s="7">
        <f t="shared" si="46"/>
        <v>677.94644281526143</v>
      </c>
      <c r="BB53" s="65">
        <f t="shared" si="21"/>
        <v>1.2438168153781105E-2</v>
      </c>
      <c r="BC53" s="7">
        <f t="shared" si="22"/>
        <v>4087.8996474804708</v>
      </c>
      <c r="BD53" s="65">
        <f t="shared" si="23"/>
        <v>7.4999999999999997E-2</v>
      </c>
      <c r="BE53" s="7">
        <f t="shared" si="47"/>
        <v>28214.002845940184</v>
      </c>
      <c r="BF53" s="7">
        <f t="shared" si="48"/>
        <v>200546.60948825497</v>
      </c>
      <c r="BG53" s="7">
        <f t="shared" si="24"/>
        <v>653385.99715406017</v>
      </c>
      <c r="BH53" s="7">
        <f t="shared" si="7"/>
        <v>228760.61233419515</v>
      </c>
      <c r="BJ53">
        <v>48</v>
      </c>
      <c r="BK53" s="160">
        <v>46296</v>
      </c>
      <c r="BL53" s="7">
        <f t="shared" si="49"/>
        <v>652800.0635253723</v>
      </c>
      <c r="BM53" s="7">
        <f t="shared" si="50"/>
        <v>4649.713524863002</v>
      </c>
      <c r="BN53" s="7">
        <f t="shared" si="51"/>
        <v>705.71314106387763</v>
      </c>
      <c r="BO53" s="65">
        <f t="shared" si="25"/>
        <v>1.2972666771864346E-2</v>
      </c>
      <c r="BP53" s="7">
        <f t="shared" si="26"/>
        <v>3944.0003837991244</v>
      </c>
      <c r="BQ53" s="65">
        <f t="shared" si="27"/>
        <v>7.2499999999999995E-2</v>
      </c>
      <c r="BR53" s="7">
        <f t="shared" si="52"/>
        <v>29505.649615691691</v>
      </c>
      <c r="BS53" s="7">
        <f t="shared" si="53"/>
        <v>193680.59957773238</v>
      </c>
      <c r="BT53" s="7">
        <f t="shared" si="28"/>
        <v>652094.35038430837</v>
      </c>
      <c r="BU53" s="7">
        <f t="shared" si="8"/>
        <v>223186.24919342407</v>
      </c>
      <c r="BW53">
        <v>48</v>
      </c>
      <c r="BX53" s="160">
        <v>46296</v>
      </c>
      <c r="BY53" s="7">
        <f t="shared" si="54"/>
        <v>651488.85014050757</v>
      </c>
      <c r="BZ53" s="7">
        <f t="shared" si="55"/>
        <v>4534.7018071413086</v>
      </c>
      <c r="CA53" s="7">
        <f t="shared" si="56"/>
        <v>734.35018132168079</v>
      </c>
      <c r="CB53" s="65">
        <f t="shared" si="29"/>
        <v>1.3526251713992694E-2</v>
      </c>
      <c r="CC53" s="7">
        <f t="shared" si="30"/>
        <v>3800.3516258196278</v>
      </c>
      <c r="CD53" s="65">
        <f t="shared" si="57"/>
        <v>7.0000000000000007E-2</v>
      </c>
      <c r="CE53" s="7">
        <f t="shared" si="58"/>
        <v>30845.50004081396</v>
      </c>
      <c r="CF53" s="7">
        <f t="shared" si="59"/>
        <v>186820.18670196884</v>
      </c>
      <c r="CG53" s="7">
        <f t="shared" si="31"/>
        <v>650754.49995918584</v>
      </c>
      <c r="CH53" s="7">
        <f t="shared" si="9"/>
        <v>217665.6867427828</v>
      </c>
    </row>
    <row r="54" spans="10:86" x14ac:dyDescent="0.3">
      <c r="J54">
        <v>49</v>
      </c>
      <c r="K54" s="160">
        <v>46327</v>
      </c>
      <c r="L54" s="7">
        <f t="shared" si="32"/>
        <v>656982.48262471007</v>
      </c>
      <c r="M54" s="7">
        <f t="shared" si="10"/>
        <v>5120.6331732111075</v>
      </c>
      <c r="N54" s="7">
        <f t="shared" si="0"/>
        <v>603.8786051662255</v>
      </c>
      <c r="O54" s="65">
        <f t="shared" si="11"/>
        <v>1.1030040303424908E-2</v>
      </c>
      <c r="P54" s="7">
        <f t="shared" si="67"/>
        <v>4516.754568044882</v>
      </c>
      <c r="Q54" s="65">
        <f t="shared" si="2"/>
        <v>8.2500000000000004E-2</v>
      </c>
      <c r="R54" s="7">
        <f t="shared" si="12"/>
        <v>25221.39598045608</v>
      </c>
      <c r="S54" s="7">
        <f t="shared" si="33"/>
        <v>225689.62950688816</v>
      </c>
      <c r="T54" s="7">
        <f t="shared" si="3"/>
        <v>656378.60401954385</v>
      </c>
      <c r="U54" s="7">
        <f t="shared" si="4"/>
        <v>250911.02548734425</v>
      </c>
      <c r="W54">
        <v>49</v>
      </c>
      <c r="X54" s="160">
        <v>46327</v>
      </c>
      <c r="Y54" s="7">
        <f t="shared" si="34"/>
        <v>655828.96728517534</v>
      </c>
      <c r="Z54" s="7">
        <f t="shared" si="35"/>
        <v>5001.3393355618373</v>
      </c>
      <c r="AA54" s="7">
        <f t="shared" si="36"/>
        <v>629.14622032733496</v>
      </c>
      <c r="AB54" s="65">
        <f t="shared" si="13"/>
        <v>1.1511773679623312E-2</v>
      </c>
      <c r="AC54" s="7">
        <f t="shared" si="14"/>
        <v>4372.1931152345023</v>
      </c>
      <c r="AD54" s="65">
        <f t="shared" si="15"/>
        <v>0.08</v>
      </c>
      <c r="AE54" s="7">
        <f t="shared" si="37"/>
        <v>26400.178935151991</v>
      </c>
      <c r="AF54" s="7">
        <f t="shared" si="38"/>
        <v>218665.44850737802</v>
      </c>
      <c r="AG54" s="7">
        <f t="shared" si="16"/>
        <v>655199.82106484799</v>
      </c>
      <c r="AH54" s="7">
        <f t="shared" si="5"/>
        <v>245065.62744253001</v>
      </c>
      <c r="AJ54">
        <v>49</v>
      </c>
      <c r="AK54" s="160">
        <v>46327</v>
      </c>
      <c r="AL54" s="7">
        <f t="shared" si="39"/>
        <v>654630.50699087209</v>
      </c>
      <c r="AM54" s="7">
        <f t="shared" si="40"/>
        <v>4883.0658657304484</v>
      </c>
      <c r="AN54" s="7">
        <f t="shared" si="41"/>
        <v>655.24384141439987</v>
      </c>
      <c r="AO54" s="65">
        <f t="shared" si="17"/>
        <v>1.2011243003501572E-2</v>
      </c>
      <c r="AP54" s="7">
        <f t="shared" si="18"/>
        <v>4227.8220243160486</v>
      </c>
      <c r="AQ54" s="65">
        <f t="shared" si="19"/>
        <v>7.7499999999999986E-2</v>
      </c>
      <c r="AR54" s="7">
        <f t="shared" si="42"/>
        <v>27624.736850542751</v>
      </c>
      <c r="AS54" s="7">
        <f t="shared" si="43"/>
        <v>211645.49057024927</v>
      </c>
      <c r="AT54" s="7">
        <f t="shared" si="20"/>
        <v>653975.26314945763</v>
      </c>
      <c r="AU54" s="7">
        <f t="shared" si="6"/>
        <v>239270.22742079201</v>
      </c>
      <c r="AW54">
        <v>49</v>
      </c>
      <c r="AX54" s="160">
        <v>46327</v>
      </c>
      <c r="AY54" s="7">
        <f t="shared" si="44"/>
        <v>653385.99715406017</v>
      </c>
      <c r="AZ54" s="7">
        <f t="shared" si="45"/>
        <v>4765.8460902957322</v>
      </c>
      <c r="BA54" s="7">
        <f t="shared" si="46"/>
        <v>682.18360808285661</v>
      </c>
      <c r="BB54" s="65">
        <f t="shared" si="21"/>
        <v>1.2528893077982623E-2</v>
      </c>
      <c r="BC54" s="7">
        <f t="shared" si="22"/>
        <v>4083.6624822128756</v>
      </c>
      <c r="BD54" s="65">
        <f t="shared" si="23"/>
        <v>7.4999999999999997E-2</v>
      </c>
      <c r="BE54" s="7">
        <f t="shared" si="47"/>
        <v>28896.186454023042</v>
      </c>
      <c r="BF54" s="7">
        <f t="shared" si="48"/>
        <v>204630.27197046785</v>
      </c>
      <c r="BG54" s="7">
        <f t="shared" si="24"/>
        <v>652703.81354597735</v>
      </c>
      <c r="BH54" s="7">
        <f t="shared" si="7"/>
        <v>233526.45842449088</v>
      </c>
      <c r="BJ54">
        <v>49</v>
      </c>
      <c r="BK54" s="160">
        <v>46327</v>
      </c>
      <c r="BL54" s="7">
        <f t="shared" si="49"/>
        <v>652094.35038430837</v>
      </c>
      <c r="BM54" s="7">
        <f t="shared" si="50"/>
        <v>4649.713524863002</v>
      </c>
      <c r="BN54" s="7">
        <f t="shared" si="51"/>
        <v>709.97682462447256</v>
      </c>
      <c r="BO54" s="65">
        <f t="shared" si="25"/>
        <v>1.3065167472272404E-2</v>
      </c>
      <c r="BP54" s="7">
        <f t="shared" si="26"/>
        <v>3939.7367002385295</v>
      </c>
      <c r="BQ54" s="65">
        <f t="shared" si="27"/>
        <v>7.2499999999999995E-2</v>
      </c>
      <c r="BR54" s="7">
        <f t="shared" si="52"/>
        <v>30215.626440316162</v>
      </c>
      <c r="BS54" s="7">
        <f t="shared" si="53"/>
        <v>197620.33627797093</v>
      </c>
      <c r="BT54" s="7">
        <f t="shared" si="28"/>
        <v>651384.37355968391</v>
      </c>
      <c r="BU54" s="7">
        <f t="shared" si="8"/>
        <v>227835.96271828708</v>
      </c>
      <c r="BW54">
        <v>49</v>
      </c>
      <c r="BX54" s="160">
        <v>46327</v>
      </c>
      <c r="BY54" s="7">
        <f t="shared" si="54"/>
        <v>650754.49995918584</v>
      </c>
      <c r="BZ54" s="7">
        <f t="shared" si="55"/>
        <v>4534.7018071413086</v>
      </c>
      <c r="CA54" s="7">
        <f t="shared" si="56"/>
        <v>738.63389071272422</v>
      </c>
      <c r="CB54" s="65">
        <f t="shared" si="29"/>
        <v>1.3620507716978678E-2</v>
      </c>
      <c r="CC54" s="7">
        <f t="shared" si="30"/>
        <v>3796.0679164285843</v>
      </c>
      <c r="CD54" s="65">
        <f t="shared" si="57"/>
        <v>7.0000000000000007E-2</v>
      </c>
      <c r="CE54" s="7">
        <f t="shared" si="58"/>
        <v>31584.133931526685</v>
      </c>
      <c r="CF54" s="7">
        <f t="shared" si="59"/>
        <v>190616.25461839742</v>
      </c>
      <c r="CG54" s="7">
        <f t="shared" si="31"/>
        <v>650015.86606847309</v>
      </c>
      <c r="CH54" s="7">
        <f t="shared" si="9"/>
        <v>222200.3885499241</v>
      </c>
    </row>
    <row r="55" spans="10:86" x14ac:dyDescent="0.3">
      <c r="J55">
        <v>50</v>
      </c>
      <c r="K55" s="160">
        <v>46357</v>
      </c>
      <c r="L55" s="7">
        <f t="shared" si="32"/>
        <v>656378.60401954385</v>
      </c>
      <c r="M55" s="7">
        <f t="shared" si="10"/>
        <v>5120.6331732111075</v>
      </c>
      <c r="N55" s="7">
        <f t="shared" si="0"/>
        <v>608.03027057674353</v>
      </c>
      <c r="O55" s="65">
        <f t="shared" si="11"/>
        <v>1.1116089406691981E-2</v>
      </c>
      <c r="P55" s="7">
        <f t="shared" si="67"/>
        <v>4512.602902634364</v>
      </c>
      <c r="Q55" s="65">
        <f t="shared" si="2"/>
        <v>8.2500000000000004E-2</v>
      </c>
      <c r="R55" s="7">
        <f t="shared" si="12"/>
        <v>25829.426251032823</v>
      </c>
      <c r="S55" s="7">
        <f t="shared" si="33"/>
        <v>230202.23240952252</v>
      </c>
      <c r="T55" s="7">
        <f t="shared" si="3"/>
        <v>655770.57374896714</v>
      </c>
      <c r="U55" s="7">
        <f t="shared" si="4"/>
        <v>256031.65866055535</v>
      </c>
      <c r="W55">
        <v>50</v>
      </c>
      <c r="X55" s="160">
        <v>46357</v>
      </c>
      <c r="Y55" s="7">
        <f t="shared" si="34"/>
        <v>655199.82106484799</v>
      </c>
      <c r="Z55" s="7">
        <f t="shared" si="35"/>
        <v>5001.3393355618373</v>
      </c>
      <c r="AA55" s="7">
        <f t="shared" si="36"/>
        <v>633.34052846285067</v>
      </c>
      <c r="AB55" s="65">
        <f t="shared" si="13"/>
        <v>1.1599646546304528E-2</v>
      </c>
      <c r="AC55" s="7">
        <f t="shared" si="14"/>
        <v>4367.9988070989866</v>
      </c>
      <c r="AD55" s="65">
        <f t="shared" si="15"/>
        <v>0.08</v>
      </c>
      <c r="AE55" s="7">
        <f t="shared" si="37"/>
        <v>27033.519463614841</v>
      </c>
      <c r="AF55" s="7">
        <f t="shared" si="38"/>
        <v>223033.447314477</v>
      </c>
      <c r="AG55" s="7">
        <f t="shared" si="16"/>
        <v>654566.48053638509</v>
      </c>
      <c r="AH55" s="7">
        <f t="shared" si="5"/>
        <v>250066.96677809185</v>
      </c>
      <c r="AJ55">
        <v>50</v>
      </c>
      <c r="AK55" s="160">
        <v>46357</v>
      </c>
      <c r="AL55" s="7">
        <f t="shared" si="39"/>
        <v>653975.26314945763</v>
      </c>
      <c r="AM55" s="7">
        <f t="shared" si="40"/>
        <v>4883.0658657304484</v>
      </c>
      <c r="AN55" s="7">
        <f t="shared" si="41"/>
        <v>659.47562455686784</v>
      </c>
      <c r="AO55" s="65">
        <f t="shared" si="17"/>
        <v>1.2100927880010406E-2</v>
      </c>
      <c r="AP55" s="7">
        <f t="shared" si="18"/>
        <v>4223.5902411735806</v>
      </c>
      <c r="AQ55" s="65">
        <f t="shared" si="19"/>
        <v>7.7499999999999999E-2</v>
      </c>
      <c r="AR55" s="7">
        <f t="shared" si="42"/>
        <v>28284.212475099619</v>
      </c>
      <c r="AS55" s="7">
        <f t="shared" si="43"/>
        <v>215869.08081142284</v>
      </c>
      <c r="AT55" s="7">
        <f t="shared" si="20"/>
        <v>653315.78752490075</v>
      </c>
      <c r="AU55" s="7">
        <f t="shared" si="6"/>
        <v>244153.29328652247</v>
      </c>
      <c r="AW55">
        <v>50</v>
      </c>
      <c r="AX55" s="160">
        <v>46357</v>
      </c>
      <c r="AY55" s="7">
        <f t="shared" si="44"/>
        <v>652703.81354597735</v>
      </c>
      <c r="AZ55" s="7">
        <f t="shared" si="45"/>
        <v>4765.8460902957322</v>
      </c>
      <c r="BA55" s="7">
        <f t="shared" si="46"/>
        <v>686.44725563337397</v>
      </c>
      <c r="BB55" s="65">
        <f t="shared" si="21"/>
        <v>1.2620375270750942E-2</v>
      </c>
      <c r="BC55" s="7">
        <f t="shared" si="22"/>
        <v>4079.3988346623582</v>
      </c>
      <c r="BD55" s="65">
        <f t="shared" si="23"/>
        <v>7.4999999999999997E-2</v>
      </c>
      <c r="BE55" s="7">
        <f t="shared" si="47"/>
        <v>29582.633709656417</v>
      </c>
      <c r="BF55" s="7">
        <f t="shared" si="48"/>
        <v>208709.67080513021</v>
      </c>
      <c r="BG55" s="7">
        <f t="shared" si="24"/>
        <v>652017.36629034393</v>
      </c>
      <c r="BH55" s="7">
        <f t="shared" si="7"/>
        <v>238292.30451478664</v>
      </c>
      <c r="BJ55">
        <v>50</v>
      </c>
      <c r="BK55" s="160">
        <v>46357</v>
      </c>
      <c r="BL55" s="7">
        <f t="shared" si="49"/>
        <v>651384.37355968391</v>
      </c>
      <c r="BM55" s="7">
        <f t="shared" si="50"/>
        <v>4649.713524863002</v>
      </c>
      <c r="BN55" s="7">
        <f t="shared" si="51"/>
        <v>714.26626793991181</v>
      </c>
      <c r="BO55" s="65">
        <f t="shared" si="25"/>
        <v>1.3158429282604821E-2</v>
      </c>
      <c r="BP55" s="7">
        <f t="shared" si="26"/>
        <v>3935.4472569230902</v>
      </c>
      <c r="BQ55" s="65">
        <f t="shared" si="27"/>
        <v>7.2499999999999995E-2</v>
      </c>
      <c r="BR55" s="7">
        <f t="shared" si="52"/>
        <v>30929.892708256073</v>
      </c>
      <c r="BS55" s="7">
        <f t="shared" si="53"/>
        <v>201555.78353489403</v>
      </c>
      <c r="BT55" s="7">
        <f t="shared" si="28"/>
        <v>650670.10729174397</v>
      </c>
      <c r="BU55" s="7">
        <f t="shared" si="8"/>
        <v>232485.67624315011</v>
      </c>
      <c r="BW55">
        <v>50</v>
      </c>
      <c r="BX55" s="160">
        <v>46357</v>
      </c>
      <c r="BY55" s="7">
        <f t="shared" si="54"/>
        <v>650015.86606847309</v>
      </c>
      <c r="BZ55" s="7">
        <f t="shared" si="55"/>
        <v>4534.7018071413086</v>
      </c>
      <c r="CA55" s="7">
        <f t="shared" si="56"/>
        <v>742.94258840854854</v>
      </c>
      <c r="CB55" s="65">
        <f t="shared" si="29"/>
        <v>1.3715528383677081E-2</v>
      </c>
      <c r="CC55" s="7">
        <f t="shared" si="30"/>
        <v>3791.75921873276</v>
      </c>
      <c r="CD55" s="65">
        <f t="shared" si="57"/>
        <v>7.0000000000000007E-2</v>
      </c>
      <c r="CE55" s="7">
        <f t="shared" si="58"/>
        <v>32327.076519935232</v>
      </c>
      <c r="CF55" s="7">
        <f t="shared" si="59"/>
        <v>194408.01383713019</v>
      </c>
      <c r="CG55" s="7">
        <f t="shared" si="31"/>
        <v>649272.92348006449</v>
      </c>
      <c r="CH55" s="7">
        <f t="shared" si="9"/>
        <v>226735.09035706543</v>
      </c>
    </row>
    <row r="56" spans="10:86" x14ac:dyDescent="0.3">
      <c r="J56">
        <v>51</v>
      </c>
      <c r="K56" s="160">
        <v>46388</v>
      </c>
      <c r="L56" s="7">
        <f t="shared" si="32"/>
        <v>655770.57374896714</v>
      </c>
      <c r="M56" s="7">
        <f t="shared" si="10"/>
        <v>5120.6331732111075</v>
      </c>
      <c r="N56" s="7">
        <f t="shared" si="0"/>
        <v>612.2104786869586</v>
      </c>
      <c r="O56" s="65">
        <f t="shared" si="11"/>
        <v>1.1202890215467028E-2</v>
      </c>
      <c r="P56" s="7">
        <f t="shared" si="67"/>
        <v>4508.4226945241489</v>
      </c>
      <c r="Q56" s="65">
        <f t="shared" si="2"/>
        <v>8.2500000000000004E-2</v>
      </c>
      <c r="R56" s="7">
        <f t="shared" si="12"/>
        <v>26441.636729719779</v>
      </c>
      <c r="S56" s="7">
        <f t="shared" si="33"/>
        <v>234710.65510404666</v>
      </c>
      <c r="T56" s="7">
        <f t="shared" si="3"/>
        <v>655158.36327028018</v>
      </c>
      <c r="U56" s="7">
        <f t="shared" si="4"/>
        <v>261152.29183376645</v>
      </c>
      <c r="W56">
        <v>51</v>
      </c>
      <c r="X56" s="160">
        <v>46388</v>
      </c>
      <c r="Y56" s="7">
        <f t="shared" si="34"/>
        <v>654566.48053638509</v>
      </c>
      <c r="Z56" s="7">
        <f t="shared" si="35"/>
        <v>5001.3393355618373</v>
      </c>
      <c r="AA56" s="7">
        <f t="shared" si="36"/>
        <v>637.56279865260331</v>
      </c>
      <c r="AB56" s="65">
        <f t="shared" si="13"/>
        <v>1.1688275845658676E-2</v>
      </c>
      <c r="AC56" s="7">
        <f t="shared" si="14"/>
        <v>4363.776536909234</v>
      </c>
      <c r="AD56" s="65">
        <f t="shared" si="15"/>
        <v>0.08</v>
      </c>
      <c r="AE56" s="7">
        <f t="shared" si="37"/>
        <v>27671.082262267446</v>
      </c>
      <c r="AF56" s="7">
        <f t="shared" si="38"/>
        <v>227397.22385138622</v>
      </c>
      <c r="AG56" s="7">
        <f t="shared" si="16"/>
        <v>653928.91773773252</v>
      </c>
      <c r="AH56" s="7">
        <f t="shared" si="5"/>
        <v>255068.30611365367</v>
      </c>
      <c r="AJ56">
        <v>51</v>
      </c>
      <c r="AK56" s="160">
        <v>46388</v>
      </c>
      <c r="AL56" s="7">
        <f t="shared" si="39"/>
        <v>653315.78752490075</v>
      </c>
      <c r="AM56" s="7">
        <f t="shared" si="40"/>
        <v>4883.0658657304484</v>
      </c>
      <c r="AN56" s="7">
        <f t="shared" si="41"/>
        <v>663.73473796546477</v>
      </c>
      <c r="AO56" s="65">
        <f t="shared" si="17"/>
        <v>1.2191373616976925E-2</v>
      </c>
      <c r="AP56" s="7">
        <f t="shared" si="18"/>
        <v>4219.3311277649836</v>
      </c>
      <c r="AQ56" s="65">
        <f t="shared" si="19"/>
        <v>7.7499999999999986E-2</v>
      </c>
      <c r="AR56" s="7">
        <f t="shared" si="42"/>
        <v>28947.947213065083</v>
      </c>
      <c r="AS56" s="7">
        <f t="shared" si="43"/>
        <v>220088.41193918782</v>
      </c>
      <c r="AT56" s="7">
        <f t="shared" si="20"/>
        <v>652652.05278693524</v>
      </c>
      <c r="AU56" s="7">
        <f t="shared" si="6"/>
        <v>249036.3591522529</v>
      </c>
      <c r="AW56">
        <v>51</v>
      </c>
      <c r="AX56" s="160">
        <v>46388</v>
      </c>
      <c r="AY56" s="7">
        <f t="shared" si="44"/>
        <v>652017.36629034393</v>
      </c>
      <c r="AZ56" s="7">
        <f t="shared" si="45"/>
        <v>4765.8460902957322</v>
      </c>
      <c r="BA56" s="7">
        <f t="shared" si="46"/>
        <v>690.73755098108313</v>
      </c>
      <c r="BB56" s="65">
        <f t="shared" si="21"/>
        <v>1.2712622455031304E-2</v>
      </c>
      <c r="BC56" s="7">
        <f t="shared" si="22"/>
        <v>4075.1085393146491</v>
      </c>
      <c r="BD56" s="65">
        <f t="shared" si="23"/>
        <v>7.4999999999999997E-2</v>
      </c>
      <c r="BE56" s="7">
        <f t="shared" si="47"/>
        <v>30273.371260637501</v>
      </c>
      <c r="BF56" s="7">
        <f t="shared" si="48"/>
        <v>212784.77934444486</v>
      </c>
      <c r="BG56" s="7">
        <f t="shared" si="24"/>
        <v>651326.62873936282</v>
      </c>
      <c r="BH56" s="7">
        <f t="shared" si="7"/>
        <v>243058.15060508237</v>
      </c>
      <c r="BJ56">
        <v>51</v>
      </c>
      <c r="BK56" s="160">
        <v>46388</v>
      </c>
      <c r="BL56" s="7">
        <f t="shared" si="49"/>
        <v>650670.10729174397</v>
      </c>
      <c r="BM56" s="7">
        <f t="shared" si="50"/>
        <v>4649.713524863002</v>
      </c>
      <c r="BN56" s="7">
        <f t="shared" si="51"/>
        <v>718.58162664204883</v>
      </c>
      <c r="BO56" s="65">
        <f t="shared" si="25"/>
        <v>1.3252459922579876E-2</v>
      </c>
      <c r="BP56" s="7">
        <f t="shared" si="26"/>
        <v>3931.1318982209532</v>
      </c>
      <c r="BQ56" s="65">
        <f t="shared" si="27"/>
        <v>7.2499999999999995E-2</v>
      </c>
      <c r="BR56" s="7">
        <f t="shared" si="52"/>
        <v>31648.474334898121</v>
      </c>
      <c r="BS56" s="7">
        <f t="shared" si="53"/>
        <v>205486.91543311498</v>
      </c>
      <c r="BT56" s="7">
        <f t="shared" si="28"/>
        <v>649951.52566510194</v>
      </c>
      <c r="BU56" s="7">
        <f t="shared" si="8"/>
        <v>237135.38976801309</v>
      </c>
      <c r="BW56">
        <v>51</v>
      </c>
      <c r="BX56" s="160">
        <v>46388</v>
      </c>
      <c r="BY56" s="7">
        <f t="shared" si="54"/>
        <v>649272.92348006449</v>
      </c>
      <c r="BZ56" s="7">
        <f t="shared" si="55"/>
        <v>4534.7018071413086</v>
      </c>
      <c r="CA56" s="7">
        <f t="shared" si="56"/>
        <v>747.2764201742657</v>
      </c>
      <c r="CB56" s="65">
        <f t="shared" si="29"/>
        <v>1.3811321430172845E-2</v>
      </c>
      <c r="CC56" s="7">
        <f t="shared" si="30"/>
        <v>3787.4253869670429</v>
      </c>
      <c r="CD56" s="65">
        <f t="shared" si="57"/>
        <v>7.0000000000000007E-2</v>
      </c>
      <c r="CE56" s="7">
        <f t="shared" si="58"/>
        <v>33074.3529401095</v>
      </c>
      <c r="CF56" s="7">
        <f t="shared" si="59"/>
        <v>198195.43922409724</v>
      </c>
      <c r="CG56" s="7">
        <f t="shared" si="31"/>
        <v>648525.64705989021</v>
      </c>
      <c r="CH56" s="7">
        <f t="shared" si="9"/>
        <v>231269.79216420674</v>
      </c>
    </row>
    <row r="57" spans="10:86" x14ac:dyDescent="0.3">
      <c r="J57">
        <v>52</v>
      </c>
      <c r="K57" s="160">
        <v>46419</v>
      </c>
      <c r="L57" s="7">
        <f t="shared" si="32"/>
        <v>655158.36327028018</v>
      </c>
      <c r="M57" s="7">
        <f t="shared" si="10"/>
        <v>5120.6331732111075</v>
      </c>
      <c r="N57" s="7">
        <f t="shared" si="0"/>
        <v>616.41942572793141</v>
      </c>
      <c r="O57" s="65">
        <f t="shared" si="11"/>
        <v>1.1290450558872882E-2</v>
      </c>
      <c r="P57" s="7">
        <f t="shared" si="67"/>
        <v>4504.2137474831761</v>
      </c>
      <c r="Q57" s="65">
        <f t="shared" si="2"/>
        <v>8.2500000000000004E-2</v>
      </c>
      <c r="R57" s="7">
        <f t="shared" si="12"/>
        <v>27058.05615544771</v>
      </c>
      <c r="S57" s="7">
        <f t="shared" si="33"/>
        <v>239214.86885152984</v>
      </c>
      <c r="T57" s="7">
        <f t="shared" si="3"/>
        <v>654541.94384455227</v>
      </c>
      <c r="U57" s="7">
        <f t="shared" si="4"/>
        <v>266272.92500697757</v>
      </c>
      <c r="W57">
        <v>52</v>
      </c>
      <c r="X57" s="160">
        <v>46419</v>
      </c>
      <c r="Y57" s="7">
        <f t="shared" si="34"/>
        <v>653928.91773773252</v>
      </c>
      <c r="Z57" s="7">
        <f t="shared" si="35"/>
        <v>5001.3393355618373</v>
      </c>
      <c r="AA57" s="7">
        <f t="shared" si="36"/>
        <v>641.81321731028675</v>
      </c>
      <c r="AB57" s="65">
        <f t="shared" si="13"/>
        <v>1.1777669405365461E-2</v>
      </c>
      <c r="AC57" s="7">
        <f t="shared" si="14"/>
        <v>4359.5261182515505</v>
      </c>
      <c r="AD57" s="65">
        <f t="shared" si="15"/>
        <v>0.08</v>
      </c>
      <c r="AE57" s="7">
        <f t="shared" si="37"/>
        <v>28312.895479577732</v>
      </c>
      <c r="AF57" s="7">
        <f t="shared" si="38"/>
        <v>231756.74996963778</v>
      </c>
      <c r="AG57" s="7">
        <f t="shared" si="16"/>
        <v>653287.10452042229</v>
      </c>
      <c r="AH57" s="7">
        <f t="shared" si="5"/>
        <v>260069.64544921552</v>
      </c>
      <c r="AJ57">
        <v>52</v>
      </c>
      <c r="AK57" s="160">
        <v>46419</v>
      </c>
      <c r="AL57" s="7">
        <f t="shared" si="39"/>
        <v>652652.05278693524</v>
      </c>
      <c r="AM57" s="7">
        <f t="shared" si="40"/>
        <v>4883.0658657304484</v>
      </c>
      <c r="AN57" s="7">
        <f t="shared" si="41"/>
        <v>668.02135814815847</v>
      </c>
      <c r="AO57" s="65">
        <f t="shared" si="17"/>
        <v>1.2282588039901392E-2</v>
      </c>
      <c r="AP57" s="7">
        <f t="shared" si="18"/>
        <v>4215.04450758229</v>
      </c>
      <c r="AQ57" s="65">
        <f t="shared" si="19"/>
        <v>7.7499999999999999E-2</v>
      </c>
      <c r="AR57" s="7">
        <f t="shared" si="42"/>
        <v>29615.968571213241</v>
      </c>
      <c r="AS57" s="7">
        <f t="shared" si="43"/>
        <v>224303.45644677011</v>
      </c>
      <c r="AT57" s="7">
        <f t="shared" si="20"/>
        <v>651984.03142878704</v>
      </c>
      <c r="AU57" s="7">
        <f t="shared" si="6"/>
        <v>253919.42501798336</v>
      </c>
      <c r="AW57">
        <v>52</v>
      </c>
      <c r="AX57" s="160">
        <v>46419</v>
      </c>
      <c r="AY57" s="7">
        <f t="shared" si="44"/>
        <v>651326.62873936282</v>
      </c>
      <c r="AZ57" s="7">
        <f t="shared" si="45"/>
        <v>4765.8460902957322</v>
      </c>
      <c r="BA57" s="7">
        <f t="shared" si="46"/>
        <v>695.0546606747148</v>
      </c>
      <c r="BB57" s="65">
        <f t="shared" si="21"/>
        <v>1.2805642453525733E-2</v>
      </c>
      <c r="BC57" s="7">
        <f t="shared" si="22"/>
        <v>4070.7914296210174</v>
      </c>
      <c r="BD57" s="65">
        <f t="shared" si="23"/>
        <v>7.4999999999999997E-2</v>
      </c>
      <c r="BE57" s="7">
        <f t="shared" si="47"/>
        <v>30968.425921312217</v>
      </c>
      <c r="BF57" s="7">
        <f t="shared" si="48"/>
        <v>216855.57077406588</v>
      </c>
      <c r="BG57" s="7">
        <f t="shared" si="24"/>
        <v>650631.57407868805</v>
      </c>
      <c r="BH57" s="7">
        <f t="shared" si="7"/>
        <v>247823.9966953781</v>
      </c>
      <c r="BJ57">
        <v>52</v>
      </c>
      <c r="BK57" s="160">
        <v>46419</v>
      </c>
      <c r="BL57" s="7">
        <f t="shared" si="49"/>
        <v>649951.52566510194</v>
      </c>
      <c r="BM57" s="7">
        <f t="shared" si="50"/>
        <v>4649.713524863002</v>
      </c>
      <c r="BN57" s="7">
        <f t="shared" si="51"/>
        <v>722.92305730301132</v>
      </c>
      <c r="BO57" s="65">
        <f t="shared" si="25"/>
        <v>1.3347267211595269E-2</v>
      </c>
      <c r="BP57" s="7">
        <f t="shared" si="26"/>
        <v>3926.7904675599907</v>
      </c>
      <c r="BQ57" s="65">
        <f t="shared" si="27"/>
        <v>7.2499999999999995E-2</v>
      </c>
      <c r="BR57" s="7">
        <f t="shared" si="52"/>
        <v>32371.397392201132</v>
      </c>
      <c r="BS57" s="7">
        <f t="shared" si="53"/>
        <v>209413.70590067498</v>
      </c>
      <c r="BT57" s="7">
        <f t="shared" si="28"/>
        <v>649228.60260779888</v>
      </c>
      <c r="BU57" s="7">
        <f t="shared" si="8"/>
        <v>241785.1032928761</v>
      </c>
      <c r="BW57">
        <v>52</v>
      </c>
      <c r="BX57" s="160">
        <v>46419</v>
      </c>
      <c r="BY57" s="7">
        <f t="shared" si="54"/>
        <v>648525.64705989021</v>
      </c>
      <c r="BZ57" s="7">
        <f t="shared" si="55"/>
        <v>4534.7018071413086</v>
      </c>
      <c r="CA57" s="7">
        <f t="shared" si="56"/>
        <v>751.63553262528239</v>
      </c>
      <c r="CB57" s="65">
        <f t="shared" si="29"/>
        <v>1.3907894672160038E-2</v>
      </c>
      <c r="CC57" s="7">
        <f t="shared" si="30"/>
        <v>3783.0662745160262</v>
      </c>
      <c r="CD57" s="65">
        <f t="shared" si="57"/>
        <v>7.0000000000000007E-2</v>
      </c>
      <c r="CE57" s="7">
        <f t="shared" si="58"/>
        <v>33825.988472734782</v>
      </c>
      <c r="CF57" s="7">
        <f t="shared" si="59"/>
        <v>201978.50549861326</v>
      </c>
      <c r="CG57" s="7">
        <f t="shared" si="31"/>
        <v>647774.01152726496</v>
      </c>
      <c r="CH57" s="7">
        <f t="shared" si="9"/>
        <v>235804.49397134804</v>
      </c>
    </row>
    <row r="58" spans="10:86" x14ac:dyDescent="0.3">
      <c r="J58">
        <v>53</v>
      </c>
      <c r="K58" s="160">
        <v>46447</v>
      </c>
      <c r="L58" s="7">
        <f t="shared" si="32"/>
        <v>654541.94384455227</v>
      </c>
      <c r="M58" s="7">
        <f t="shared" si="10"/>
        <v>5120.6331732111075</v>
      </c>
      <c r="N58" s="7">
        <f t="shared" si="0"/>
        <v>620.65730927981076</v>
      </c>
      <c r="O58" s="65">
        <f t="shared" si="11"/>
        <v>1.1378778367680184E-2</v>
      </c>
      <c r="P58" s="7">
        <f t="shared" si="67"/>
        <v>4499.9758639312968</v>
      </c>
      <c r="Q58" s="65">
        <f t="shared" si="2"/>
        <v>8.2500000000000004E-2</v>
      </c>
      <c r="R58" s="7">
        <f t="shared" si="12"/>
        <v>27678.71346472752</v>
      </c>
      <c r="S58" s="7">
        <f t="shared" si="33"/>
        <v>243714.84471546113</v>
      </c>
      <c r="T58" s="7">
        <f t="shared" si="3"/>
        <v>653921.28653527249</v>
      </c>
      <c r="U58" s="7">
        <f t="shared" si="4"/>
        <v>271393.55818018864</v>
      </c>
      <c r="W58">
        <v>53</v>
      </c>
      <c r="X58" s="160">
        <v>46447</v>
      </c>
      <c r="Y58" s="7">
        <f t="shared" si="34"/>
        <v>653287.10452042229</v>
      </c>
      <c r="Z58" s="7">
        <f t="shared" si="35"/>
        <v>5001.3393355618373</v>
      </c>
      <c r="AA58" s="7">
        <f t="shared" si="36"/>
        <v>646.09197209235481</v>
      </c>
      <c r="AB58" s="65">
        <f t="shared" si="13"/>
        <v>1.186783515465196E-2</v>
      </c>
      <c r="AC58" s="7">
        <f t="shared" si="14"/>
        <v>4355.2473634694825</v>
      </c>
      <c r="AD58" s="65">
        <f t="shared" si="15"/>
        <v>0.08</v>
      </c>
      <c r="AE58" s="7">
        <f t="shared" si="37"/>
        <v>28958.987451670087</v>
      </c>
      <c r="AF58" s="7">
        <f t="shared" si="38"/>
        <v>236111.99733310725</v>
      </c>
      <c r="AG58" s="7">
        <f t="shared" si="16"/>
        <v>652641.01254832989</v>
      </c>
      <c r="AH58" s="7">
        <f t="shared" si="5"/>
        <v>265070.98478477733</v>
      </c>
      <c r="AJ58">
        <v>53</v>
      </c>
      <c r="AK58" s="160">
        <v>46447</v>
      </c>
      <c r="AL58" s="7">
        <f t="shared" si="39"/>
        <v>651984.03142878704</v>
      </c>
      <c r="AM58" s="7">
        <f t="shared" si="40"/>
        <v>4883.0658657304484</v>
      </c>
      <c r="AN58" s="7">
        <f t="shared" si="41"/>
        <v>672.33566275286557</v>
      </c>
      <c r="AO58" s="65">
        <f t="shared" si="17"/>
        <v>1.2374579075738633E-2</v>
      </c>
      <c r="AP58" s="7">
        <f t="shared" si="18"/>
        <v>4210.7302029775828</v>
      </c>
      <c r="AQ58" s="65">
        <f t="shared" si="19"/>
        <v>7.7499999999999999E-2</v>
      </c>
      <c r="AR58" s="7">
        <f t="shared" si="42"/>
        <v>30288.304233966108</v>
      </c>
      <c r="AS58" s="7">
        <f t="shared" si="43"/>
        <v>228514.18664974769</v>
      </c>
      <c r="AT58" s="7">
        <f t="shared" si="20"/>
        <v>651311.69576603419</v>
      </c>
      <c r="AU58" s="7">
        <f t="shared" si="6"/>
        <v>258802.49088371379</v>
      </c>
      <c r="AW58">
        <v>53</v>
      </c>
      <c r="AX58" s="160">
        <v>46447</v>
      </c>
      <c r="AY58" s="7">
        <f t="shared" si="44"/>
        <v>650631.57407868805</v>
      </c>
      <c r="AZ58" s="7">
        <f t="shared" si="45"/>
        <v>4765.8460902957322</v>
      </c>
      <c r="BA58" s="7">
        <f t="shared" si="46"/>
        <v>699.39875230393227</v>
      </c>
      <c r="BB58" s="65">
        <f t="shared" si="21"/>
        <v>1.2899443190305664E-2</v>
      </c>
      <c r="BC58" s="7">
        <f t="shared" si="22"/>
        <v>4066.4473379917999</v>
      </c>
      <c r="BD58" s="65">
        <f t="shared" si="23"/>
        <v>7.4999999999999997E-2</v>
      </c>
      <c r="BE58" s="7">
        <f t="shared" si="47"/>
        <v>31667.824673616149</v>
      </c>
      <c r="BF58" s="7">
        <f t="shared" si="48"/>
        <v>220922.01811205767</v>
      </c>
      <c r="BG58" s="7">
        <f t="shared" si="24"/>
        <v>649932.17532638414</v>
      </c>
      <c r="BH58" s="7">
        <f t="shared" si="7"/>
        <v>252589.84278567383</v>
      </c>
      <c r="BJ58">
        <v>53</v>
      </c>
      <c r="BK58" s="160">
        <v>46447</v>
      </c>
      <c r="BL58" s="7">
        <f t="shared" si="49"/>
        <v>649228.60260779888</v>
      </c>
      <c r="BM58" s="7">
        <f t="shared" si="50"/>
        <v>4649.713524863002</v>
      </c>
      <c r="BN58" s="7">
        <f t="shared" si="51"/>
        <v>727.29071744088378</v>
      </c>
      <c r="BO58" s="65">
        <f t="shared" si="25"/>
        <v>1.3442859070340298E-2</v>
      </c>
      <c r="BP58" s="7">
        <f t="shared" si="26"/>
        <v>3922.4228074221182</v>
      </c>
      <c r="BQ58" s="65">
        <f t="shared" si="27"/>
        <v>7.2499999999999995E-2</v>
      </c>
      <c r="BR58" s="7">
        <f t="shared" si="52"/>
        <v>33098.688109642018</v>
      </c>
      <c r="BS58" s="7">
        <f t="shared" si="53"/>
        <v>213336.12870809709</v>
      </c>
      <c r="BT58" s="7">
        <f t="shared" si="28"/>
        <v>648501.31189035799</v>
      </c>
      <c r="BU58" s="7">
        <f t="shared" si="8"/>
        <v>246434.81681773911</v>
      </c>
      <c r="BW58">
        <v>53</v>
      </c>
      <c r="BX58" s="160">
        <v>46447</v>
      </c>
      <c r="BY58" s="7">
        <f t="shared" si="54"/>
        <v>647774.01152726496</v>
      </c>
      <c r="BZ58" s="7">
        <f t="shared" si="55"/>
        <v>4534.7018071413086</v>
      </c>
      <c r="CA58" s="7">
        <f t="shared" si="56"/>
        <v>756.0200732322628</v>
      </c>
      <c r="CB58" s="65">
        <f t="shared" si="29"/>
        <v>1.4005256026553795E-2</v>
      </c>
      <c r="CC58" s="7">
        <f t="shared" si="30"/>
        <v>3778.6817339090458</v>
      </c>
      <c r="CD58" s="65">
        <f t="shared" si="57"/>
        <v>7.0000000000000007E-2</v>
      </c>
      <c r="CE58" s="7">
        <f t="shared" si="58"/>
        <v>34582.008545967044</v>
      </c>
      <c r="CF58" s="7">
        <f t="shared" si="59"/>
        <v>205757.18723252229</v>
      </c>
      <c r="CG58" s="7">
        <f t="shared" si="31"/>
        <v>647017.99145403272</v>
      </c>
      <c r="CH58" s="7">
        <f t="shared" si="9"/>
        <v>240339.19577848935</v>
      </c>
    </row>
    <row r="59" spans="10:86" x14ac:dyDescent="0.3">
      <c r="J59">
        <v>54</v>
      </c>
      <c r="K59" s="160">
        <v>46478</v>
      </c>
      <c r="L59" s="7">
        <f t="shared" si="32"/>
        <v>653921.28653527249</v>
      </c>
      <c r="M59" s="7">
        <f t="shared" si="10"/>
        <v>5120.6331732111075</v>
      </c>
      <c r="N59" s="7">
        <f t="shared" si="0"/>
        <v>624.92432828110941</v>
      </c>
      <c r="O59" s="65">
        <f t="shared" si="11"/>
        <v>1.1467881675952772E-2</v>
      </c>
      <c r="P59" s="7">
        <f t="shared" si="67"/>
        <v>4495.7088449299981</v>
      </c>
      <c r="Q59" s="65">
        <f t="shared" si="2"/>
        <v>8.2500000000000004E-2</v>
      </c>
      <c r="R59" s="7">
        <f t="shared" si="12"/>
        <v>28303.637793008631</v>
      </c>
      <c r="S59" s="7">
        <f t="shared" si="33"/>
        <v>248210.55356039113</v>
      </c>
      <c r="T59" s="7">
        <f t="shared" si="3"/>
        <v>653296.36220699141</v>
      </c>
      <c r="U59" s="7">
        <f t="shared" si="4"/>
        <v>276514.19135339977</v>
      </c>
      <c r="W59">
        <v>54</v>
      </c>
      <c r="X59" s="160">
        <v>46478</v>
      </c>
      <c r="Y59" s="7">
        <f t="shared" si="34"/>
        <v>652641.01254832989</v>
      </c>
      <c r="Z59" s="7">
        <f t="shared" si="35"/>
        <v>5001.3393355618373</v>
      </c>
      <c r="AA59" s="7">
        <f t="shared" si="36"/>
        <v>650.39925190630402</v>
      </c>
      <c r="AB59" s="65">
        <f t="shared" si="13"/>
        <v>1.1958781125937411E-2</v>
      </c>
      <c r="AC59" s="7">
        <f t="shared" si="14"/>
        <v>4350.9400836555333</v>
      </c>
      <c r="AD59" s="65">
        <f t="shared" si="15"/>
        <v>8.0000000000000016E-2</v>
      </c>
      <c r="AE59" s="7">
        <f t="shared" si="37"/>
        <v>29609.386703576391</v>
      </c>
      <c r="AF59" s="7">
        <f t="shared" si="38"/>
        <v>240462.93741676278</v>
      </c>
      <c r="AG59" s="7">
        <f t="shared" si="16"/>
        <v>651990.61329642357</v>
      </c>
      <c r="AH59" s="7">
        <f t="shared" si="5"/>
        <v>270072.32412033918</v>
      </c>
      <c r="AJ59">
        <v>54</v>
      </c>
      <c r="AK59" s="160">
        <v>46478</v>
      </c>
      <c r="AL59" s="7">
        <f t="shared" si="39"/>
        <v>651311.69576603419</v>
      </c>
      <c r="AM59" s="7">
        <f t="shared" si="40"/>
        <v>4883.0658657304484</v>
      </c>
      <c r="AN59" s="7">
        <f t="shared" si="41"/>
        <v>676.6778305748112</v>
      </c>
      <c r="AO59" s="65">
        <f t="shared" si="17"/>
        <v>1.246735475454239E-2</v>
      </c>
      <c r="AP59" s="7">
        <f t="shared" si="18"/>
        <v>4206.3880351556372</v>
      </c>
      <c r="AQ59" s="65">
        <f t="shared" si="19"/>
        <v>7.7499999999999999E-2</v>
      </c>
      <c r="AR59" s="7">
        <f t="shared" si="42"/>
        <v>30964.98206454092</v>
      </c>
      <c r="AS59" s="7">
        <f t="shared" si="43"/>
        <v>232720.57468490332</v>
      </c>
      <c r="AT59" s="7">
        <f t="shared" si="20"/>
        <v>650635.01793545939</v>
      </c>
      <c r="AU59" s="7">
        <f t="shared" si="6"/>
        <v>263685.55674944422</v>
      </c>
      <c r="AW59">
        <v>54</v>
      </c>
      <c r="AX59" s="160">
        <v>46478</v>
      </c>
      <c r="AY59" s="7">
        <f t="shared" si="44"/>
        <v>649932.17532638414</v>
      </c>
      <c r="AZ59" s="7">
        <f t="shared" si="45"/>
        <v>4765.8460902957322</v>
      </c>
      <c r="BA59" s="7">
        <f t="shared" si="46"/>
        <v>703.76999450583162</v>
      </c>
      <c r="BB59" s="65">
        <f t="shared" si="21"/>
        <v>1.2994032692455845E-2</v>
      </c>
      <c r="BC59" s="7">
        <f t="shared" si="22"/>
        <v>4062.0760957899006</v>
      </c>
      <c r="BD59" s="65">
        <f t="shared" si="23"/>
        <v>7.4999999999999997E-2</v>
      </c>
      <c r="BE59" s="7">
        <f t="shared" si="47"/>
        <v>32371.594668121979</v>
      </c>
      <c r="BF59" s="7">
        <f t="shared" si="48"/>
        <v>224984.09420784758</v>
      </c>
      <c r="BG59" s="7">
        <f t="shared" si="24"/>
        <v>649228.40533187834</v>
      </c>
      <c r="BH59" s="7">
        <f t="shared" si="7"/>
        <v>257355.68887596956</v>
      </c>
      <c r="BJ59">
        <v>54</v>
      </c>
      <c r="BK59" s="160">
        <v>46478</v>
      </c>
      <c r="BL59" s="7">
        <f t="shared" si="49"/>
        <v>648501.31189035799</v>
      </c>
      <c r="BM59" s="7">
        <f t="shared" si="50"/>
        <v>4649.713524863002</v>
      </c>
      <c r="BN59" s="7">
        <f t="shared" si="51"/>
        <v>731.68476552542279</v>
      </c>
      <c r="BO59" s="65">
        <f t="shared" si="25"/>
        <v>1.3539243522439541E-2</v>
      </c>
      <c r="BP59" s="7">
        <f t="shared" si="26"/>
        <v>3918.0287593375792</v>
      </c>
      <c r="BQ59" s="65">
        <f t="shared" si="27"/>
        <v>7.2499999999999995E-2</v>
      </c>
      <c r="BR59" s="7">
        <f t="shared" si="52"/>
        <v>33830.372875167443</v>
      </c>
      <c r="BS59" s="7">
        <f t="shared" si="53"/>
        <v>217254.15746743468</v>
      </c>
      <c r="BT59" s="7">
        <f t="shared" si="28"/>
        <v>647769.62712483259</v>
      </c>
      <c r="BU59" s="7">
        <f t="shared" si="8"/>
        <v>251084.53034260211</v>
      </c>
      <c r="BW59">
        <v>54</v>
      </c>
      <c r="BX59" s="160">
        <v>46478</v>
      </c>
      <c r="BY59" s="7">
        <f t="shared" si="54"/>
        <v>647017.99145403272</v>
      </c>
      <c r="BZ59" s="7">
        <f t="shared" si="55"/>
        <v>4534.7018071413086</v>
      </c>
      <c r="CA59" s="7">
        <f t="shared" si="56"/>
        <v>760.43019032611755</v>
      </c>
      <c r="CB59" s="65">
        <f t="shared" si="29"/>
        <v>1.410341351313367E-2</v>
      </c>
      <c r="CC59" s="7">
        <f t="shared" si="30"/>
        <v>3774.271616815191</v>
      </c>
      <c r="CD59" s="65">
        <f t="shared" si="57"/>
        <v>7.0000000000000007E-2</v>
      </c>
      <c r="CE59" s="7">
        <f t="shared" si="58"/>
        <v>35342.438736293159</v>
      </c>
      <c r="CF59" s="7">
        <f t="shared" si="59"/>
        <v>209531.45884933748</v>
      </c>
      <c r="CG59" s="7">
        <f t="shared" si="31"/>
        <v>646257.56126370665</v>
      </c>
      <c r="CH59" s="7">
        <f t="shared" si="9"/>
        <v>244873.89758563065</v>
      </c>
    </row>
    <row r="60" spans="10:86" x14ac:dyDescent="0.3">
      <c r="J60">
        <v>55</v>
      </c>
      <c r="K60" s="160">
        <v>46508</v>
      </c>
      <c r="L60" s="7">
        <f t="shared" si="32"/>
        <v>653296.36220699141</v>
      </c>
      <c r="M60" s="7">
        <f t="shared" si="10"/>
        <v>5120.6331732111075</v>
      </c>
      <c r="N60" s="7">
        <f t="shared" si="0"/>
        <v>629.2206830380419</v>
      </c>
      <c r="O60" s="65">
        <f t="shared" si="11"/>
        <v>1.1557768622725232E-2</v>
      </c>
      <c r="P60" s="7">
        <f t="shared" si="67"/>
        <v>4491.4124901730656</v>
      </c>
      <c r="Q60" s="65">
        <f t="shared" si="2"/>
        <v>8.249999999999999E-2</v>
      </c>
      <c r="R60" s="7">
        <f t="shared" si="12"/>
        <v>28932.858476046673</v>
      </c>
      <c r="S60" s="7">
        <f t="shared" si="33"/>
        <v>252701.9660505642</v>
      </c>
      <c r="T60" s="7">
        <f t="shared" si="3"/>
        <v>652667.14152395341</v>
      </c>
      <c r="U60" s="7">
        <f t="shared" si="4"/>
        <v>281634.82452661084</v>
      </c>
      <c r="W60">
        <v>55</v>
      </c>
      <c r="X60" s="160">
        <v>46508</v>
      </c>
      <c r="Y60" s="7">
        <f t="shared" si="34"/>
        <v>651990.61329642357</v>
      </c>
      <c r="Z60" s="7">
        <f t="shared" si="35"/>
        <v>5001.3393355618373</v>
      </c>
      <c r="AA60" s="7">
        <f t="shared" si="36"/>
        <v>654.73524691901275</v>
      </c>
      <c r="AB60" s="65">
        <f t="shared" si="13"/>
        <v>1.2050515456510256E-2</v>
      </c>
      <c r="AC60" s="7">
        <f t="shared" si="14"/>
        <v>4346.6040886428245</v>
      </c>
      <c r="AD60" s="65">
        <f t="shared" si="15"/>
        <v>8.0000000000000016E-2</v>
      </c>
      <c r="AE60" s="7">
        <f t="shared" si="37"/>
        <v>30264.121950495402</v>
      </c>
      <c r="AF60" s="7">
        <f t="shared" si="38"/>
        <v>244809.54150540562</v>
      </c>
      <c r="AG60" s="7">
        <f t="shared" si="16"/>
        <v>651335.87804950459</v>
      </c>
      <c r="AH60" s="7">
        <f t="shared" si="5"/>
        <v>275073.66345590103</v>
      </c>
      <c r="AJ60">
        <v>55</v>
      </c>
      <c r="AK60" s="160">
        <v>46508</v>
      </c>
      <c r="AL60" s="7">
        <f t="shared" si="39"/>
        <v>650635.01793545939</v>
      </c>
      <c r="AM60" s="7">
        <f t="shared" si="40"/>
        <v>4883.0658657304484</v>
      </c>
      <c r="AN60" s="7">
        <f t="shared" si="41"/>
        <v>681.04804156393948</v>
      </c>
      <c r="AO60" s="65">
        <f t="shared" si="17"/>
        <v>1.2560923211141953E-2</v>
      </c>
      <c r="AP60" s="7">
        <f t="shared" si="18"/>
        <v>4202.0178241665089</v>
      </c>
      <c r="AQ60" s="65">
        <f t="shared" si="19"/>
        <v>7.7500000000000013E-2</v>
      </c>
      <c r="AR60" s="7">
        <f t="shared" si="42"/>
        <v>31646.030106104859</v>
      </c>
      <c r="AS60" s="7">
        <f t="shared" si="43"/>
        <v>236922.59250906983</v>
      </c>
      <c r="AT60" s="7">
        <f t="shared" si="20"/>
        <v>649953.96989389544</v>
      </c>
      <c r="AU60" s="7">
        <f t="shared" si="6"/>
        <v>268568.62261517468</v>
      </c>
      <c r="AW60">
        <v>55</v>
      </c>
      <c r="AX60" s="160">
        <v>46508</v>
      </c>
      <c r="AY60" s="7">
        <f t="shared" si="44"/>
        <v>649228.40533187834</v>
      </c>
      <c r="AZ60" s="7">
        <f t="shared" si="45"/>
        <v>4765.8460902957322</v>
      </c>
      <c r="BA60" s="7">
        <f t="shared" si="46"/>
        <v>708.16855697149276</v>
      </c>
      <c r="BB60" s="65">
        <f t="shared" si="21"/>
        <v>1.3089419091750643E-2</v>
      </c>
      <c r="BC60" s="7">
        <f t="shared" si="22"/>
        <v>4057.6775333242394</v>
      </c>
      <c r="BD60" s="65">
        <f t="shared" si="23"/>
        <v>7.4999999999999997E-2</v>
      </c>
      <c r="BE60" s="7">
        <f t="shared" si="47"/>
        <v>33079.763225093469</v>
      </c>
      <c r="BF60" s="7">
        <f t="shared" si="48"/>
        <v>229041.7717411718</v>
      </c>
      <c r="BG60" s="7">
        <f t="shared" si="24"/>
        <v>648520.23677490687</v>
      </c>
      <c r="BH60" s="7">
        <f t="shared" si="7"/>
        <v>262121.53496626526</v>
      </c>
      <c r="BJ60">
        <v>55</v>
      </c>
      <c r="BK60" s="160">
        <v>46508</v>
      </c>
      <c r="BL60" s="7">
        <f t="shared" si="49"/>
        <v>647769.62712483259</v>
      </c>
      <c r="BM60" s="7">
        <f t="shared" si="50"/>
        <v>4649.713524863002</v>
      </c>
      <c r="BN60" s="7">
        <f t="shared" si="51"/>
        <v>736.10536098380499</v>
      </c>
      <c r="BO60" s="65">
        <f t="shared" si="25"/>
        <v>1.3636428696128709E-2</v>
      </c>
      <c r="BP60" s="7">
        <f t="shared" si="26"/>
        <v>3913.608163879197</v>
      </c>
      <c r="BQ60" s="65">
        <f t="shared" si="27"/>
        <v>7.2499999999999995E-2</v>
      </c>
      <c r="BR60" s="7">
        <f t="shared" si="52"/>
        <v>34566.478236151248</v>
      </c>
      <c r="BS60" s="7">
        <f t="shared" si="53"/>
        <v>221167.76563131387</v>
      </c>
      <c r="BT60" s="7">
        <f t="shared" si="28"/>
        <v>647033.52176384884</v>
      </c>
      <c r="BU60" s="7">
        <f t="shared" si="8"/>
        <v>255734.24386746512</v>
      </c>
      <c r="BW60">
        <v>55</v>
      </c>
      <c r="BX60" s="160">
        <v>46508</v>
      </c>
      <c r="BY60" s="7">
        <f t="shared" si="54"/>
        <v>646257.56126370665</v>
      </c>
      <c r="BZ60" s="7">
        <f t="shared" si="55"/>
        <v>4534.7018071413086</v>
      </c>
      <c r="CA60" s="7">
        <f t="shared" si="56"/>
        <v>764.86603310301962</v>
      </c>
      <c r="CB60" s="65">
        <f t="shared" si="29"/>
        <v>1.4202375256219205E-2</v>
      </c>
      <c r="CC60" s="7">
        <f t="shared" si="30"/>
        <v>3769.8357740382889</v>
      </c>
      <c r="CD60" s="65">
        <f t="shared" si="57"/>
        <v>7.0000000000000007E-2</v>
      </c>
      <c r="CE60" s="7">
        <f t="shared" si="58"/>
        <v>36107.304769396178</v>
      </c>
      <c r="CF60" s="7">
        <f t="shared" si="59"/>
        <v>213301.29462337575</v>
      </c>
      <c r="CG60" s="7">
        <f t="shared" si="31"/>
        <v>645492.69523060368</v>
      </c>
      <c r="CH60" s="7">
        <f t="shared" si="9"/>
        <v>249408.59939277192</v>
      </c>
    </row>
    <row r="61" spans="10:86" x14ac:dyDescent="0.3">
      <c r="J61">
        <v>56</v>
      </c>
      <c r="K61" s="160">
        <v>46539</v>
      </c>
      <c r="L61" s="7">
        <f t="shared" si="32"/>
        <v>652667.14152395341</v>
      </c>
      <c r="M61" s="7">
        <f t="shared" si="10"/>
        <v>5120.6331732111075</v>
      </c>
      <c r="N61" s="7">
        <f t="shared" si="0"/>
        <v>633.5465752339278</v>
      </c>
      <c r="O61" s="65">
        <f t="shared" si="11"/>
        <v>1.1648447453713453E-2</v>
      </c>
      <c r="P61" s="7">
        <f t="shared" si="67"/>
        <v>4487.0865979771797</v>
      </c>
      <c r="Q61" s="65">
        <f t="shared" si="2"/>
        <v>8.2500000000000004E-2</v>
      </c>
      <c r="R61" s="7">
        <f t="shared" si="12"/>
        <v>29566.405051280599</v>
      </c>
      <c r="S61" s="7">
        <f t="shared" si="33"/>
        <v>257189.05264854137</v>
      </c>
      <c r="T61" s="7">
        <f t="shared" si="3"/>
        <v>652033.59494871949</v>
      </c>
      <c r="U61" s="7">
        <f t="shared" si="4"/>
        <v>286755.45769982197</v>
      </c>
      <c r="W61">
        <v>56</v>
      </c>
      <c r="X61" s="160">
        <v>46539</v>
      </c>
      <c r="Y61" s="7">
        <f t="shared" si="34"/>
        <v>651335.87804950459</v>
      </c>
      <c r="Z61" s="7">
        <f t="shared" si="35"/>
        <v>5001.3393355618373</v>
      </c>
      <c r="AA61" s="7">
        <f t="shared" si="36"/>
        <v>659.10014856513953</v>
      </c>
      <c r="AB61" s="65">
        <f t="shared" si="13"/>
        <v>1.2143046390238214E-2</v>
      </c>
      <c r="AC61" s="7">
        <f t="shared" si="14"/>
        <v>4342.2391869966978</v>
      </c>
      <c r="AD61" s="65">
        <f t="shared" si="15"/>
        <v>0.08</v>
      </c>
      <c r="AE61" s="7">
        <f t="shared" si="37"/>
        <v>30923.222099060542</v>
      </c>
      <c r="AF61" s="7">
        <f t="shared" si="38"/>
        <v>249151.78069240233</v>
      </c>
      <c r="AG61" s="7">
        <f t="shared" si="16"/>
        <v>650676.77790093946</v>
      </c>
      <c r="AH61" s="7">
        <f t="shared" si="5"/>
        <v>280075.00279146287</v>
      </c>
      <c r="AJ61">
        <v>56</v>
      </c>
      <c r="AK61" s="160">
        <v>46539</v>
      </c>
      <c r="AL61" s="7">
        <f t="shared" si="39"/>
        <v>649953.96989389544</v>
      </c>
      <c r="AM61" s="7">
        <f t="shared" si="40"/>
        <v>4883.0658657304484</v>
      </c>
      <c r="AN61" s="7">
        <f t="shared" si="41"/>
        <v>685.44647683237417</v>
      </c>
      <c r="AO61" s="65">
        <f t="shared" si="17"/>
        <v>1.2655292686851768E-2</v>
      </c>
      <c r="AP61" s="7">
        <f t="shared" si="18"/>
        <v>4197.6193888980742</v>
      </c>
      <c r="AQ61" s="65">
        <f t="shared" si="19"/>
        <v>7.7499999999999986E-2</v>
      </c>
      <c r="AR61" s="7">
        <f t="shared" si="42"/>
        <v>32331.476582937234</v>
      </c>
      <c r="AS61" s="7">
        <f t="shared" si="43"/>
        <v>241120.21189796791</v>
      </c>
      <c r="AT61" s="7">
        <f t="shared" si="20"/>
        <v>649268.52341706306</v>
      </c>
      <c r="AU61" s="7">
        <f t="shared" si="6"/>
        <v>273451.68848090514</v>
      </c>
      <c r="AW61">
        <v>56</v>
      </c>
      <c r="AX61" s="160">
        <v>46539</v>
      </c>
      <c r="AY61" s="7">
        <f t="shared" si="44"/>
        <v>648520.23677490687</v>
      </c>
      <c r="AZ61" s="7">
        <f t="shared" si="45"/>
        <v>4765.8460902957322</v>
      </c>
      <c r="BA61" s="7">
        <f t="shared" si="46"/>
        <v>712.59461045256467</v>
      </c>
      <c r="BB61" s="65">
        <f t="shared" si="21"/>
        <v>1.3185610626363177E-2</v>
      </c>
      <c r="BC61" s="7">
        <f t="shared" si="22"/>
        <v>4053.2514798431675</v>
      </c>
      <c r="BD61" s="65">
        <f t="shared" si="23"/>
        <v>7.4999999999999997E-2</v>
      </c>
      <c r="BE61" s="7">
        <f t="shared" si="47"/>
        <v>33792.357835546034</v>
      </c>
      <c r="BF61" s="7">
        <f t="shared" si="48"/>
        <v>233095.02322101497</v>
      </c>
      <c r="BG61" s="7">
        <f t="shared" si="24"/>
        <v>647807.64216445433</v>
      </c>
      <c r="BH61" s="7">
        <f t="shared" si="7"/>
        <v>266887.38105656102</v>
      </c>
      <c r="BJ61">
        <v>56</v>
      </c>
      <c r="BK61" s="160">
        <v>46539</v>
      </c>
      <c r="BL61" s="7">
        <f t="shared" si="49"/>
        <v>647033.52176384884</v>
      </c>
      <c r="BM61" s="7">
        <f t="shared" si="50"/>
        <v>4649.713524863002</v>
      </c>
      <c r="BN61" s="7">
        <f t="shared" si="51"/>
        <v>740.55266420641556</v>
      </c>
      <c r="BO61" s="65">
        <f t="shared" si="25"/>
        <v>1.3734422825963545E-2</v>
      </c>
      <c r="BP61" s="7">
        <f t="shared" si="26"/>
        <v>3909.1608606565865</v>
      </c>
      <c r="BQ61" s="65">
        <f t="shared" si="27"/>
        <v>7.2499999999999995E-2</v>
      </c>
      <c r="BR61" s="7">
        <f t="shared" si="52"/>
        <v>35307.030900357662</v>
      </c>
      <c r="BS61" s="7">
        <f t="shared" si="53"/>
        <v>225076.92649197046</v>
      </c>
      <c r="BT61" s="7">
        <f t="shared" si="28"/>
        <v>646292.96909964248</v>
      </c>
      <c r="BU61" s="7">
        <f t="shared" si="8"/>
        <v>260383.95739232813</v>
      </c>
      <c r="BW61">
        <v>56</v>
      </c>
      <c r="BX61" s="160">
        <v>46539</v>
      </c>
      <c r="BY61" s="7">
        <f t="shared" si="54"/>
        <v>645492.69523060368</v>
      </c>
      <c r="BZ61" s="7">
        <f t="shared" si="55"/>
        <v>4534.7018071413086</v>
      </c>
      <c r="CA61" s="7">
        <f t="shared" si="56"/>
        <v>769.32775162945336</v>
      </c>
      <c r="CB61" s="65">
        <f t="shared" si="29"/>
        <v>1.4302149486378483E-2</v>
      </c>
      <c r="CC61" s="7">
        <f t="shared" si="30"/>
        <v>3765.3740555118552</v>
      </c>
      <c r="CD61" s="65">
        <f t="shared" si="57"/>
        <v>7.0000000000000007E-2</v>
      </c>
      <c r="CE61" s="7">
        <f t="shared" si="58"/>
        <v>36876.632521025633</v>
      </c>
      <c r="CF61" s="7">
        <f t="shared" si="59"/>
        <v>217066.6686788876</v>
      </c>
      <c r="CG61" s="7">
        <f t="shared" si="31"/>
        <v>644723.36747897428</v>
      </c>
      <c r="CH61" s="7">
        <f t="shared" si="9"/>
        <v>253943.30119991323</v>
      </c>
    </row>
    <row r="62" spans="10:86" x14ac:dyDescent="0.3">
      <c r="J62">
        <v>57</v>
      </c>
      <c r="K62" s="160">
        <v>46569</v>
      </c>
      <c r="L62" s="7">
        <f t="shared" si="32"/>
        <v>652033.59494871949</v>
      </c>
      <c r="M62" s="7">
        <f t="shared" si="10"/>
        <v>5120.6331732111075</v>
      </c>
      <c r="N62" s="7">
        <f t="shared" si="0"/>
        <v>637.90220793866138</v>
      </c>
      <c r="O62" s="65">
        <f t="shared" si="11"/>
        <v>1.1739926523058934E-2</v>
      </c>
      <c r="P62" s="7">
        <f t="shared" si="67"/>
        <v>4482.7309652724462</v>
      </c>
      <c r="Q62" s="65">
        <f t="shared" si="2"/>
        <v>8.249999999999999E-2</v>
      </c>
      <c r="R62" s="7">
        <f t="shared" si="12"/>
        <v>30204.307259219262</v>
      </c>
      <c r="S62" s="7">
        <f t="shared" si="33"/>
        <v>261671.78361381381</v>
      </c>
      <c r="T62" s="7">
        <f t="shared" si="3"/>
        <v>651395.69274078088</v>
      </c>
      <c r="U62" s="7">
        <f t="shared" si="4"/>
        <v>291876.09087303304</v>
      </c>
      <c r="W62">
        <v>57</v>
      </c>
      <c r="X62" s="160">
        <v>46569</v>
      </c>
      <c r="Y62" s="7">
        <f t="shared" si="34"/>
        <v>650676.77790093946</v>
      </c>
      <c r="Z62" s="7">
        <f t="shared" si="35"/>
        <v>5001.3393355618373</v>
      </c>
      <c r="AA62" s="7">
        <f t="shared" si="36"/>
        <v>663.49414955557404</v>
      </c>
      <c r="AB62" s="65">
        <f t="shared" si="13"/>
        <v>1.2236382279312005E-2</v>
      </c>
      <c r="AC62" s="7">
        <f t="shared" si="14"/>
        <v>4337.8451860062632</v>
      </c>
      <c r="AD62" s="65">
        <f t="shared" si="15"/>
        <v>0.08</v>
      </c>
      <c r="AE62" s="7">
        <f t="shared" si="37"/>
        <v>31586.716248616118</v>
      </c>
      <c r="AF62" s="7">
        <f t="shared" si="38"/>
        <v>253489.62587840861</v>
      </c>
      <c r="AG62" s="7">
        <f t="shared" si="16"/>
        <v>650013.28375138389</v>
      </c>
      <c r="AH62" s="7">
        <f t="shared" si="5"/>
        <v>285076.34212702472</v>
      </c>
      <c r="AJ62">
        <v>57</v>
      </c>
      <c r="AK62" s="160">
        <v>46569</v>
      </c>
      <c r="AL62" s="7">
        <f t="shared" si="39"/>
        <v>649268.52341706306</v>
      </c>
      <c r="AM62" s="7">
        <f t="shared" si="40"/>
        <v>4883.0658657304484</v>
      </c>
      <c r="AN62" s="7">
        <f t="shared" si="41"/>
        <v>689.87331866191653</v>
      </c>
      <c r="AO62" s="65">
        <f t="shared" si="17"/>
        <v>1.2750471531214592E-2</v>
      </c>
      <c r="AP62" s="7">
        <f t="shared" si="18"/>
        <v>4193.1925470685319</v>
      </c>
      <c r="AQ62" s="65">
        <f t="shared" si="19"/>
        <v>7.7499999999999986E-2</v>
      </c>
      <c r="AR62" s="7">
        <f t="shared" si="42"/>
        <v>33021.349901599147</v>
      </c>
      <c r="AS62" s="7">
        <f t="shared" si="43"/>
        <v>245313.40444503643</v>
      </c>
      <c r="AT62" s="7">
        <f t="shared" si="20"/>
        <v>648578.65009840112</v>
      </c>
      <c r="AU62" s="7">
        <f t="shared" si="6"/>
        <v>278334.7543466356</v>
      </c>
      <c r="AW62">
        <v>57</v>
      </c>
      <c r="AX62" s="160">
        <v>46569</v>
      </c>
      <c r="AY62" s="7">
        <f t="shared" si="44"/>
        <v>647807.64216445433</v>
      </c>
      <c r="AZ62" s="7">
        <f t="shared" si="45"/>
        <v>4765.8460902957322</v>
      </c>
      <c r="BA62" s="7">
        <f t="shared" si="46"/>
        <v>717.04832676789283</v>
      </c>
      <c r="BB62" s="65">
        <f t="shared" si="21"/>
        <v>1.3282615642608195E-2</v>
      </c>
      <c r="BC62" s="7">
        <f t="shared" si="22"/>
        <v>4048.7977635278394</v>
      </c>
      <c r="BD62" s="65">
        <f t="shared" si="23"/>
        <v>7.4999999999999997E-2</v>
      </c>
      <c r="BE62" s="7">
        <f t="shared" si="47"/>
        <v>34509.406162313928</v>
      </c>
      <c r="BF62" s="7">
        <f t="shared" si="48"/>
        <v>237143.82098454281</v>
      </c>
      <c r="BG62" s="7">
        <f t="shared" si="24"/>
        <v>647090.59383768647</v>
      </c>
      <c r="BH62" s="7">
        <f t="shared" si="7"/>
        <v>271653.22714685672</v>
      </c>
      <c r="BJ62">
        <v>57</v>
      </c>
      <c r="BK62" s="160">
        <v>46569</v>
      </c>
      <c r="BL62" s="7">
        <f t="shared" si="49"/>
        <v>646292.96909964248</v>
      </c>
      <c r="BM62" s="7">
        <f t="shared" si="50"/>
        <v>4649.713524863002</v>
      </c>
      <c r="BN62" s="7">
        <f t="shared" si="51"/>
        <v>745.02683655266219</v>
      </c>
      <c r="BO62" s="65">
        <f t="shared" si="25"/>
        <v>1.3833234254562296E-2</v>
      </c>
      <c r="BP62" s="7">
        <f t="shared" si="26"/>
        <v>3904.6866883103398</v>
      </c>
      <c r="BQ62" s="65">
        <f t="shared" si="27"/>
        <v>7.2499999999999995E-2</v>
      </c>
      <c r="BR62" s="7">
        <f t="shared" si="52"/>
        <v>36052.057736910327</v>
      </c>
      <c r="BS62" s="7">
        <f t="shared" si="53"/>
        <v>228981.61318028081</v>
      </c>
      <c r="BT62" s="7">
        <f t="shared" si="28"/>
        <v>645547.94226308982</v>
      </c>
      <c r="BU62" s="7">
        <f t="shared" si="8"/>
        <v>265033.67091719114</v>
      </c>
      <c r="BW62">
        <v>57</v>
      </c>
      <c r="BX62" s="160">
        <v>46569</v>
      </c>
      <c r="BY62" s="7">
        <f t="shared" si="54"/>
        <v>644723.36747897428</v>
      </c>
      <c r="BZ62" s="7">
        <f t="shared" si="55"/>
        <v>4534.7018071413086</v>
      </c>
      <c r="CA62" s="7">
        <f t="shared" si="56"/>
        <v>773.8154968472918</v>
      </c>
      <c r="CB62" s="65">
        <f t="shared" si="29"/>
        <v>1.4402744542170375E-2</v>
      </c>
      <c r="CC62" s="7">
        <f t="shared" si="30"/>
        <v>3760.8863102940168</v>
      </c>
      <c r="CD62" s="65">
        <f t="shared" si="57"/>
        <v>7.0000000000000007E-2</v>
      </c>
      <c r="CE62" s="7">
        <f t="shared" si="58"/>
        <v>37650.448017872928</v>
      </c>
      <c r="CF62" s="7">
        <f t="shared" si="59"/>
        <v>220827.5549891816</v>
      </c>
      <c r="CG62" s="7">
        <f t="shared" si="31"/>
        <v>643949.55198212701</v>
      </c>
      <c r="CH62" s="7">
        <f t="shared" si="9"/>
        <v>258478.00300705453</v>
      </c>
    </row>
    <row r="63" spans="10:86" x14ac:dyDescent="0.3">
      <c r="J63">
        <v>58</v>
      </c>
      <c r="K63" s="160">
        <v>46600</v>
      </c>
      <c r="L63" s="7">
        <f t="shared" si="32"/>
        <v>651395.69274078088</v>
      </c>
      <c r="M63" s="7">
        <f t="shared" si="10"/>
        <v>5120.6331732111075</v>
      </c>
      <c r="N63" s="7">
        <f t="shared" si="0"/>
        <v>642.28778561823856</v>
      </c>
      <c r="O63" s="65">
        <f t="shared" si="11"/>
        <v>1.1832214295107411E-2</v>
      </c>
      <c r="P63" s="7">
        <f t="shared" si="67"/>
        <v>4478.345387592869</v>
      </c>
      <c r="Q63" s="65">
        <f t="shared" si="2"/>
        <v>8.2500000000000018E-2</v>
      </c>
      <c r="R63" s="7">
        <f t="shared" si="12"/>
        <v>30846.595044837501</v>
      </c>
      <c r="S63" s="7">
        <f t="shared" si="33"/>
        <v>266150.12900140666</v>
      </c>
      <c r="T63" s="7">
        <f t="shared" si="3"/>
        <v>650753.40495516267</v>
      </c>
      <c r="U63" s="7">
        <f t="shared" si="4"/>
        <v>296996.72404624417</v>
      </c>
      <c r="W63">
        <v>58</v>
      </c>
      <c r="X63" s="160">
        <v>46600</v>
      </c>
      <c r="Y63" s="7">
        <f t="shared" si="34"/>
        <v>650013.28375138389</v>
      </c>
      <c r="Z63" s="7">
        <f t="shared" si="35"/>
        <v>5001.3393355618373</v>
      </c>
      <c r="AA63" s="7">
        <f t="shared" si="36"/>
        <v>667.91744388594452</v>
      </c>
      <c r="AB63" s="65">
        <f t="shared" si="13"/>
        <v>1.2330531586023562E-2</v>
      </c>
      <c r="AC63" s="7">
        <f t="shared" si="14"/>
        <v>4333.4218916758928</v>
      </c>
      <c r="AD63" s="65">
        <f t="shared" si="15"/>
        <v>0.08</v>
      </c>
      <c r="AE63" s="7">
        <f t="shared" si="37"/>
        <v>32254.633692502062</v>
      </c>
      <c r="AF63" s="7">
        <f t="shared" si="38"/>
        <v>257823.04777008449</v>
      </c>
      <c r="AG63" s="7">
        <f t="shared" si="16"/>
        <v>649345.36630749796</v>
      </c>
      <c r="AH63" s="7">
        <f t="shared" si="5"/>
        <v>290077.68146258657</v>
      </c>
      <c r="AJ63">
        <v>58</v>
      </c>
      <c r="AK63" s="160">
        <v>46600</v>
      </c>
      <c r="AL63" s="7">
        <f t="shared" si="39"/>
        <v>648578.65009840112</v>
      </c>
      <c r="AM63" s="7">
        <f t="shared" si="40"/>
        <v>4883.0658657304484</v>
      </c>
      <c r="AN63" s="7">
        <f t="shared" si="41"/>
        <v>694.32875051160772</v>
      </c>
      <c r="AO63" s="65">
        <f t="shared" si="17"/>
        <v>1.2846468203779427E-2</v>
      </c>
      <c r="AP63" s="7">
        <f t="shared" si="18"/>
        <v>4188.7371152188407</v>
      </c>
      <c r="AQ63" s="65">
        <f t="shared" si="19"/>
        <v>7.7499999999999999E-2</v>
      </c>
      <c r="AR63" s="7">
        <f t="shared" si="42"/>
        <v>33715.678652110757</v>
      </c>
      <c r="AS63" s="7">
        <f t="shared" si="43"/>
        <v>249502.14156025526</v>
      </c>
      <c r="AT63" s="7">
        <f t="shared" si="20"/>
        <v>647884.32134788949</v>
      </c>
      <c r="AU63" s="7">
        <f t="shared" si="6"/>
        <v>283217.820212366</v>
      </c>
      <c r="AW63">
        <v>58</v>
      </c>
      <c r="AX63" s="160">
        <v>46600</v>
      </c>
      <c r="AY63" s="7">
        <f t="shared" si="44"/>
        <v>647090.59383768647</v>
      </c>
      <c r="AZ63" s="7">
        <f t="shared" si="45"/>
        <v>4765.8460902957322</v>
      </c>
      <c r="BA63" s="7">
        <f t="shared" si="46"/>
        <v>721.52987881019226</v>
      </c>
      <c r="BB63" s="65">
        <f t="shared" si="21"/>
        <v>1.3380442596719515E-2</v>
      </c>
      <c r="BC63" s="7">
        <f t="shared" si="22"/>
        <v>4044.31621148554</v>
      </c>
      <c r="BD63" s="65">
        <f t="shared" si="23"/>
        <v>7.4999999999999997E-2</v>
      </c>
      <c r="BE63" s="7">
        <f t="shared" si="47"/>
        <v>35230.936041124121</v>
      </c>
      <c r="BF63" s="7">
        <f t="shared" si="48"/>
        <v>241188.13719602834</v>
      </c>
      <c r="BG63" s="7">
        <f t="shared" si="24"/>
        <v>646369.0639588763</v>
      </c>
      <c r="BH63" s="7">
        <f t="shared" si="7"/>
        <v>276419.07323715248</v>
      </c>
      <c r="BJ63">
        <v>58</v>
      </c>
      <c r="BK63" s="160">
        <v>46600</v>
      </c>
      <c r="BL63" s="7">
        <f t="shared" si="49"/>
        <v>645547.94226308982</v>
      </c>
      <c r="BM63" s="7">
        <f t="shared" si="50"/>
        <v>4649.713524863002</v>
      </c>
      <c r="BN63" s="7">
        <f t="shared" si="51"/>
        <v>749.52804035683448</v>
      </c>
      <c r="BO63" s="65">
        <f t="shared" si="25"/>
        <v>1.3932871434382821E-2</v>
      </c>
      <c r="BP63" s="7">
        <f t="shared" si="26"/>
        <v>3900.1854845061675</v>
      </c>
      <c r="BQ63" s="65">
        <f t="shared" si="27"/>
        <v>7.2499999999999995E-2</v>
      </c>
      <c r="BR63" s="7">
        <f t="shared" si="52"/>
        <v>36801.585777267159</v>
      </c>
      <c r="BS63" s="7">
        <f t="shared" si="53"/>
        <v>232881.79866478697</v>
      </c>
      <c r="BT63" s="7">
        <f t="shared" si="28"/>
        <v>644798.414222733</v>
      </c>
      <c r="BU63" s="7">
        <f t="shared" si="8"/>
        <v>269683.38444205414</v>
      </c>
      <c r="BW63">
        <v>58</v>
      </c>
      <c r="BX63" s="160">
        <v>46600</v>
      </c>
      <c r="BY63" s="7">
        <f t="shared" si="54"/>
        <v>643949.55198212701</v>
      </c>
      <c r="BZ63" s="7">
        <f t="shared" si="55"/>
        <v>4534.7018071413086</v>
      </c>
      <c r="CA63" s="7">
        <f t="shared" si="56"/>
        <v>778.32942057890068</v>
      </c>
      <c r="CB63" s="65">
        <f t="shared" si="29"/>
        <v>1.4504168871921259E-2</v>
      </c>
      <c r="CC63" s="7">
        <f t="shared" si="30"/>
        <v>3756.3723865624079</v>
      </c>
      <c r="CD63" s="65">
        <f t="shared" si="57"/>
        <v>7.0000000000000007E-2</v>
      </c>
      <c r="CE63" s="7">
        <f t="shared" si="58"/>
        <v>38428.777438451827</v>
      </c>
      <c r="CF63" s="7">
        <f t="shared" si="59"/>
        <v>224583.92737574401</v>
      </c>
      <c r="CG63" s="7">
        <f t="shared" si="31"/>
        <v>643171.22256154811</v>
      </c>
      <c r="CH63" s="7">
        <f t="shared" si="9"/>
        <v>263012.70481419587</v>
      </c>
    </row>
    <row r="64" spans="10:86" x14ac:dyDescent="0.3">
      <c r="J64">
        <v>59</v>
      </c>
      <c r="K64" s="160">
        <v>46631</v>
      </c>
      <c r="L64" s="7">
        <f t="shared" si="32"/>
        <v>650753.40495516267</v>
      </c>
      <c r="M64" s="7">
        <f t="shared" si="10"/>
        <v>5120.6331732111075</v>
      </c>
      <c r="N64" s="7">
        <f t="shared" si="0"/>
        <v>646.70351414436391</v>
      </c>
      <c r="O64" s="65">
        <f t="shared" si="11"/>
        <v>1.1925319346223115E-2</v>
      </c>
      <c r="P64" s="7">
        <f t="shared" si="67"/>
        <v>4473.9296590667436</v>
      </c>
      <c r="Q64" s="65">
        <f t="shared" si="2"/>
        <v>8.2500000000000004E-2</v>
      </c>
      <c r="R64" s="7">
        <f t="shared" si="12"/>
        <v>31493.298558981864</v>
      </c>
      <c r="S64" s="7">
        <f t="shared" si="33"/>
        <v>270624.05866047338</v>
      </c>
      <c r="T64" s="7">
        <f t="shared" si="3"/>
        <v>650106.70144101826</v>
      </c>
      <c r="U64" s="7">
        <f t="shared" si="4"/>
        <v>302117.35721945524</v>
      </c>
      <c r="W64">
        <v>59</v>
      </c>
      <c r="X64" s="160">
        <v>46631</v>
      </c>
      <c r="Y64" s="7">
        <f t="shared" si="34"/>
        <v>649345.36630749796</v>
      </c>
      <c r="Z64" s="7">
        <f t="shared" si="35"/>
        <v>5001.3393355618373</v>
      </c>
      <c r="AA64" s="7">
        <f t="shared" si="36"/>
        <v>672.37022684518433</v>
      </c>
      <c r="AB64" s="65">
        <f t="shared" si="13"/>
        <v>1.2425502884579599E-2</v>
      </c>
      <c r="AC64" s="7">
        <f t="shared" si="14"/>
        <v>4328.969108716653</v>
      </c>
      <c r="AD64" s="65">
        <f t="shared" si="15"/>
        <v>7.9999999999999988E-2</v>
      </c>
      <c r="AE64" s="7">
        <f t="shared" si="37"/>
        <v>32927.003919347248</v>
      </c>
      <c r="AF64" s="7">
        <f t="shared" si="38"/>
        <v>262152.01687880117</v>
      </c>
      <c r="AG64" s="7">
        <f t="shared" si="16"/>
        <v>648672.99608065281</v>
      </c>
      <c r="AH64" s="7">
        <f t="shared" si="5"/>
        <v>295079.02079814841</v>
      </c>
      <c r="AJ64">
        <v>59</v>
      </c>
      <c r="AK64" s="160">
        <v>46631</v>
      </c>
      <c r="AL64" s="7">
        <f t="shared" si="39"/>
        <v>647884.32134788949</v>
      </c>
      <c r="AM64" s="7">
        <f t="shared" si="40"/>
        <v>4883.0658657304484</v>
      </c>
      <c r="AN64" s="7">
        <f t="shared" si="41"/>
        <v>698.81295702532861</v>
      </c>
      <c r="AO64" s="65">
        <f t="shared" si="17"/>
        <v>1.2943291275914528E-2</v>
      </c>
      <c r="AP64" s="7">
        <f t="shared" si="18"/>
        <v>4184.2529087051198</v>
      </c>
      <c r="AQ64" s="65">
        <f t="shared" si="19"/>
        <v>7.7499999999999999E-2</v>
      </c>
      <c r="AR64" s="7">
        <f t="shared" si="42"/>
        <v>34414.491609136086</v>
      </c>
      <c r="AS64" s="7">
        <f t="shared" si="43"/>
        <v>253686.39446896038</v>
      </c>
      <c r="AT64" s="7">
        <f t="shared" si="20"/>
        <v>647185.50839086412</v>
      </c>
      <c r="AU64" s="7">
        <f t="shared" si="6"/>
        <v>288100.88607809646</v>
      </c>
      <c r="AW64">
        <v>59</v>
      </c>
      <c r="AX64" s="160">
        <v>46631</v>
      </c>
      <c r="AY64" s="7">
        <f t="shared" si="44"/>
        <v>646369.0639588763</v>
      </c>
      <c r="AZ64" s="7">
        <f t="shared" si="45"/>
        <v>4765.8460902957322</v>
      </c>
      <c r="BA64" s="7">
        <f t="shared" si="46"/>
        <v>726.03944055275588</v>
      </c>
      <c r="BB64" s="65">
        <f t="shared" si="21"/>
        <v>1.3479100056662644E-2</v>
      </c>
      <c r="BC64" s="7">
        <f t="shared" si="22"/>
        <v>4039.8066497429763</v>
      </c>
      <c r="BD64" s="65">
        <f t="shared" si="23"/>
        <v>7.4999999999999997E-2</v>
      </c>
      <c r="BE64" s="7">
        <f t="shared" si="47"/>
        <v>35956.975481676876</v>
      </c>
      <c r="BF64" s="7">
        <f t="shared" si="48"/>
        <v>245227.94384577131</v>
      </c>
      <c r="BG64" s="7">
        <f t="shared" si="24"/>
        <v>645643.0245183236</v>
      </c>
      <c r="BH64" s="7">
        <f t="shared" si="7"/>
        <v>281184.91932744818</v>
      </c>
      <c r="BJ64">
        <v>59</v>
      </c>
      <c r="BK64" s="160">
        <v>46631</v>
      </c>
      <c r="BL64" s="7">
        <f t="shared" si="49"/>
        <v>644798.414222733</v>
      </c>
      <c r="BM64" s="7">
        <f t="shared" si="50"/>
        <v>4649.713524863002</v>
      </c>
      <c r="BN64" s="7">
        <f t="shared" si="51"/>
        <v>754.05643893399019</v>
      </c>
      <c r="BO64" s="65">
        <f t="shared" si="25"/>
        <v>1.4033342929534863E-2</v>
      </c>
      <c r="BP64" s="7">
        <f t="shared" si="26"/>
        <v>3895.6570859290118</v>
      </c>
      <c r="BQ64" s="65">
        <f t="shared" si="27"/>
        <v>7.2499999999999995E-2</v>
      </c>
      <c r="BR64" s="7">
        <f t="shared" si="52"/>
        <v>37555.642216201151</v>
      </c>
      <c r="BS64" s="7">
        <f t="shared" si="53"/>
        <v>236777.45575071598</v>
      </c>
      <c r="BT64" s="7">
        <f t="shared" si="28"/>
        <v>644044.35778379906</v>
      </c>
      <c r="BU64" s="7">
        <f t="shared" si="8"/>
        <v>274333.09796691715</v>
      </c>
      <c r="BW64">
        <v>59</v>
      </c>
      <c r="BX64" s="160">
        <v>46631</v>
      </c>
      <c r="BY64" s="7">
        <f t="shared" si="54"/>
        <v>643171.22256154811</v>
      </c>
      <c r="BZ64" s="7">
        <f t="shared" si="55"/>
        <v>4534.7018071413086</v>
      </c>
      <c r="CA64" s="7">
        <f t="shared" si="56"/>
        <v>782.8696755322776</v>
      </c>
      <c r="CB64" s="65">
        <f t="shared" si="29"/>
        <v>1.4606431035537092E-2</v>
      </c>
      <c r="CC64" s="7">
        <f t="shared" si="30"/>
        <v>3751.832131609031</v>
      </c>
      <c r="CD64" s="65">
        <f t="shared" si="57"/>
        <v>7.0000000000000007E-2</v>
      </c>
      <c r="CE64" s="7">
        <f t="shared" si="58"/>
        <v>39211.647113984101</v>
      </c>
      <c r="CF64" s="7">
        <f t="shared" si="59"/>
        <v>228335.75950735304</v>
      </c>
      <c r="CG64" s="7">
        <f t="shared" si="31"/>
        <v>642388.35288601578</v>
      </c>
      <c r="CH64" s="7">
        <f t="shared" si="9"/>
        <v>267547.40662133717</v>
      </c>
    </row>
    <row r="65" spans="10:86" x14ac:dyDescent="0.3">
      <c r="J65">
        <v>60</v>
      </c>
      <c r="K65" s="160">
        <v>46661</v>
      </c>
      <c r="L65" s="7">
        <f t="shared" si="32"/>
        <v>650106.70144101826</v>
      </c>
      <c r="M65" s="7">
        <f t="shared" si="10"/>
        <v>5120.6331732111075</v>
      </c>
      <c r="N65" s="7">
        <f t="shared" si="0"/>
        <v>651.14960080410674</v>
      </c>
      <c r="O65" s="65">
        <f t="shared" si="11"/>
        <v>1.2019250366638772E-2</v>
      </c>
      <c r="P65" s="7">
        <f t="shared" si="67"/>
        <v>4469.4835724070008</v>
      </c>
      <c r="Q65" s="65">
        <f t="shared" si="2"/>
        <v>8.2500000000000004E-2</v>
      </c>
      <c r="R65" s="7">
        <f t="shared" si="12"/>
        <v>32144.44815978597</v>
      </c>
      <c r="S65" s="7">
        <f t="shared" si="33"/>
        <v>275093.54223288037</v>
      </c>
      <c r="T65" s="7">
        <f t="shared" si="3"/>
        <v>649455.55184021418</v>
      </c>
      <c r="U65" s="7">
        <f t="shared" si="4"/>
        <v>307237.99039266631</v>
      </c>
      <c r="W65">
        <v>60</v>
      </c>
      <c r="X65" s="160">
        <v>46661</v>
      </c>
      <c r="Y65" s="7">
        <f t="shared" si="34"/>
        <v>648672.99608065281</v>
      </c>
      <c r="Z65" s="7">
        <f t="shared" si="35"/>
        <v>5001.3393355618373</v>
      </c>
      <c r="AA65" s="7">
        <f t="shared" si="36"/>
        <v>676.85269502415122</v>
      </c>
      <c r="AB65" s="65">
        <f t="shared" si="13"/>
        <v>1.2521304862951218E-2</v>
      </c>
      <c r="AC65" s="7">
        <f t="shared" si="14"/>
        <v>4324.4866405376861</v>
      </c>
      <c r="AD65" s="65">
        <f t="shared" si="15"/>
        <v>8.0000000000000016E-2</v>
      </c>
      <c r="AE65" s="7">
        <f t="shared" si="37"/>
        <v>33603.856614371398</v>
      </c>
      <c r="AF65" s="7">
        <f t="shared" si="38"/>
        <v>266476.50351933885</v>
      </c>
      <c r="AG65" s="7">
        <f t="shared" si="16"/>
        <v>647996.1433856287</v>
      </c>
      <c r="AH65" s="7">
        <f t="shared" si="5"/>
        <v>300080.36013371026</v>
      </c>
      <c r="AJ65">
        <v>60</v>
      </c>
      <c r="AK65" s="160">
        <v>46661</v>
      </c>
      <c r="AL65" s="7">
        <f t="shared" si="39"/>
        <v>647185.50839086412</v>
      </c>
      <c r="AM65" s="7">
        <f t="shared" si="40"/>
        <v>4883.0658657304484</v>
      </c>
      <c r="AN65" s="7">
        <f t="shared" si="41"/>
        <v>703.32612403945132</v>
      </c>
      <c r="AO65" s="65">
        <f t="shared" si="17"/>
        <v>1.3040949432656605E-2</v>
      </c>
      <c r="AP65" s="7">
        <f t="shared" si="18"/>
        <v>4179.7397416909971</v>
      </c>
      <c r="AQ65" s="65">
        <f t="shared" si="19"/>
        <v>7.7499999999999986E-2</v>
      </c>
      <c r="AR65" s="7">
        <f t="shared" si="42"/>
        <v>35117.817733175536</v>
      </c>
      <c r="AS65" s="7">
        <f t="shared" si="43"/>
        <v>257866.13421065139</v>
      </c>
      <c r="AT65" s="7">
        <f t="shared" si="20"/>
        <v>646482.18226682465</v>
      </c>
      <c r="AU65" s="7">
        <f t="shared" si="6"/>
        <v>292983.95194382692</v>
      </c>
      <c r="AW65">
        <v>60</v>
      </c>
      <c r="AX65" s="160">
        <v>46661</v>
      </c>
      <c r="AY65" s="7">
        <f t="shared" si="44"/>
        <v>645643.0245183236</v>
      </c>
      <c r="AZ65" s="7">
        <f t="shared" si="45"/>
        <v>4765.8460902957322</v>
      </c>
      <c r="BA65" s="7">
        <f t="shared" si="46"/>
        <v>730.57718705621028</v>
      </c>
      <c r="BB65" s="65">
        <f t="shared" si="21"/>
        <v>1.357859670398362E-2</v>
      </c>
      <c r="BC65" s="7">
        <f t="shared" si="22"/>
        <v>4035.2689032395219</v>
      </c>
      <c r="BD65" s="65">
        <f t="shared" si="23"/>
        <v>7.4999999999999997E-2</v>
      </c>
      <c r="BE65" s="7">
        <f t="shared" si="47"/>
        <v>36687.552668733086</v>
      </c>
      <c r="BF65" s="7">
        <f t="shared" si="48"/>
        <v>249263.21274901083</v>
      </c>
      <c r="BG65" s="7">
        <f t="shared" si="24"/>
        <v>644912.44733126741</v>
      </c>
      <c r="BH65" s="7">
        <f t="shared" si="7"/>
        <v>285950.76541774394</v>
      </c>
      <c r="BJ65">
        <v>60</v>
      </c>
      <c r="BK65" s="160">
        <v>46661</v>
      </c>
      <c r="BL65" s="7">
        <f t="shared" si="49"/>
        <v>644044.35778379906</v>
      </c>
      <c r="BM65" s="7">
        <f t="shared" si="50"/>
        <v>4649.713524863002</v>
      </c>
      <c r="BN65" s="7">
        <f t="shared" si="51"/>
        <v>758.61219658588288</v>
      </c>
      <c r="BO65" s="65">
        <f t="shared" si="25"/>
        <v>1.4134657417628555E-2</v>
      </c>
      <c r="BP65" s="7">
        <f t="shared" si="26"/>
        <v>3891.1013282771191</v>
      </c>
      <c r="BQ65" s="65">
        <f t="shared" si="27"/>
        <v>7.2499999999999995E-2</v>
      </c>
      <c r="BR65" s="7">
        <f t="shared" si="52"/>
        <v>38314.254412787035</v>
      </c>
      <c r="BS65" s="7">
        <f t="shared" si="53"/>
        <v>240668.55707899309</v>
      </c>
      <c r="BT65" s="7">
        <f t="shared" si="28"/>
        <v>643285.7455872132</v>
      </c>
      <c r="BU65" s="7">
        <f t="shared" si="8"/>
        <v>278982.8114917801</v>
      </c>
      <c r="BW65">
        <v>60</v>
      </c>
      <c r="BX65" s="160">
        <v>46661</v>
      </c>
      <c r="BY65" s="7">
        <f t="shared" si="54"/>
        <v>642388.35288601578</v>
      </c>
      <c r="BZ65" s="7">
        <f t="shared" si="55"/>
        <v>4534.7018071413086</v>
      </c>
      <c r="CA65" s="7">
        <f t="shared" si="56"/>
        <v>787.43641530621653</v>
      </c>
      <c r="CB65" s="65">
        <f t="shared" si="29"/>
        <v>1.4709539706351514E-2</v>
      </c>
      <c r="CC65" s="7">
        <f t="shared" si="30"/>
        <v>3747.265391835092</v>
      </c>
      <c r="CD65" s="65">
        <f t="shared" si="57"/>
        <v>7.0000000000000007E-2</v>
      </c>
      <c r="CE65" s="7">
        <f t="shared" si="58"/>
        <v>39999.083529290321</v>
      </c>
      <c r="CF65" s="7">
        <f t="shared" si="59"/>
        <v>232083.02489918814</v>
      </c>
      <c r="CG65" s="7">
        <f t="shared" si="31"/>
        <v>641600.91647070961</v>
      </c>
      <c r="CH65" s="7">
        <f t="shared" si="9"/>
        <v>272082.10842847847</v>
      </c>
    </row>
    <row r="66" spans="10:86" x14ac:dyDescent="0.3">
      <c r="J66">
        <v>61</v>
      </c>
      <c r="K66" s="160">
        <v>46692</v>
      </c>
      <c r="L66" s="7">
        <f t="shared" si="32"/>
        <v>649455.55184021418</v>
      </c>
      <c r="M66" s="7">
        <f t="shared" si="10"/>
        <v>5120.6331732111075</v>
      </c>
      <c r="N66" s="7">
        <f t="shared" si="0"/>
        <v>655.62625430963544</v>
      </c>
      <c r="O66" s="65">
        <f t="shared" si="11"/>
        <v>1.2114016162342813E-2</v>
      </c>
      <c r="P66" s="7">
        <f t="shared" si="67"/>
        <v>4465.0069189014721</v>
      </c>
      <c r="Q66" s="65">
        <f t="shared" si="2"/>
        <v>8.249999999999999E-2</v>
      </c>
      <c r="R66" s="7">
        <f t="shared" si="12"/>
        <v>32800.074414095609</v>
      </c>
      <c r="S66" s="7">
        <f t="shared" si="33"/>
        <v>279558.54915178183</v>
      </c>
      <c r="T66" s="7">
        <f t="shared" si="3"/>
        <v>648799.92558590451</v>
      </c>
      <c r="U66" s="7">
        <f t="shared" si="4"/>
        <v>312358.62356587744</v>
      </c>
      <c r="W66">
        <v>61</v>
      </c>
      <c r="X66" s="160">
        <v>46692</v>
      </c>
      <c r="Y66" s="7">
        <f t="shared" si="34"/>
        <v>647996.1433856287</v>
      </c>
      <c r="Z66" s="7">
        <f t="shared" si="35"/>
        <v>5001.3393355618373</v>
      </c>
      <c r="AA66" s="7">
        <f t="shared" si="36"/>
        <v>681.36504632431206</v>
      </c>
      <c r="AB66" s="65">
        <f t="shared" si="13"/>
        <v>1.2617946324760612E-2</v>
      </c>
      <c r="AC66" s="7">
        <f t="shared" si="14"/>
        <v>4319.9742892375252</v>
      </c>
      <c r="AD66" s="65">
        <f t="shared" si="15"/>
        <v>0.08</v>
      </c>
      <c r="AE66" s="7">
        <f t="shared" si="37"/>
        <v>34285.221660695708</v>
      </c>
      <c r="AF66" s="7">
        <f t="shared" si="38"/>
        <v>270796.47780857637</v>
      </c>
      <c r="AG66" s="7">
        <f t="shared" si="16"/>
        <v>647314.77833930438</v>
      </c>
      <c r="AH66" s="7">
        <f t="shared" si="5"/>
        <v>305081.69946927205</v>
      </c>
      <c r="AJ66">
        <v>61</v>
      </c>
      <c r="AK66" s="160">
        <v>46692</v>
      </c>
      <c r="AL66" s="7">
        <f t="shared" si="39"/>
        <v>646482.18226682465</v>
      </c>
      <c r="AM66" s="7">
        <f t="shared" si="40"/>
        <v>4883.0658657304484</v>
      </c>
      <c r="AN66" s="7">
        <f t="shared" si="41"/>
        <v>707.86843859053897</v>
      </c>
      <c r="AO66" s="65">
        <f t="shared" si="17"/>
        <v>1.3139451474596924E-2</v>
      </c>
      <c r="AP66" s="7">
        <f t="shared" si="18"/>
        <v>4175.1974271399095</v>
      </c>
      <c r="AQ66" s="65">
        <f t="shared" si="19"/>
        <v>7.7500000000000013E-2</v>
      </c>
      <c r="AR66" s="7">
        <f t="shared" si="42"/>
        <v>35825.686171766072</v>
      </c>
      <c r="AS66" s="7">
        <f t="shared" si="43"/>
        <v>262041.3316377913</v>
      </c>
      <c r="AT66" s="7">
        <f t="shared" si="20"/>
        <v>645774.3138282341</v>
      </c>
      <c r="AU66" s="7">
        <f t="shared" si="6"/>
        <v>297867.01780955738</v>
      </c>
      <c r="AW66">
        <v>61</v>
      </c>
      <c r="AX66" s="160">
        <v>46692</v>
      </c>
      <c r="AY66" s="7">
        <f t="shared" si="44"/>
        <v>644912.44733126741</v>
      </c>
      <c r="AZ66" s="7">
        <f t="shared" si="45"/>
        <v>4765.8460902957322</v>
      </c>
      <c r="BA66" s="7">
        <f t="shared" si="46"/>
        <v>735.14329447531145</v>
      </c>
      <c r="BB66" s="65">
        <f t="shared" si="21"/>
        <v>1.367894133569475E-2</v>
      </c>
      <c r="BC66" s="7">
        <f t="shared" si="22"/>
        <v>4030.7027958204208</v>
      </c>
      <c r="BD66" s="65">
        <f t="shared" si="23"/>
        <v>7.4999999999999997E-2</v>
      </c>
      <c r="BE66" s="7">
        <f t="shared" si="47"/>
        <v>37422.695963208396</v>
      </c>
      <c r="BF66" s="7">
        <f t="shared" si="48"/>
        <v>253293.91554483125</v>
      </c>
      <c r="BG66" s="7">
        <f t="shared" si="24"/>
        <v>644177.30403679213</v>
      </c>
      <c r="BH66" s="7">
        <f t="shared" si="7"/>
        <v>290716.61150803964</v>
      </c>
      <c r="BJ66">
        <v>61</v>
      </c>
      <c r="BK66" s="160">
        <v>46692</v>
      </c>
      <c r="BL66" s="7">
        <f t="shared" si="49"/>
        <v>643285.7455872132</v>
      </c>
      <c r="BM66" s="7">
        <f t="shared" si="50"/>
        <v>4649.713524863002</v>
      </c>
      <c r="BN66" s="7">
        <f t="shared" si="51"/>
        <v>763.19547860692228</v>
      </c>
      <c r="BO66" s="65">
        <f t="shared" si="25"/>
        <v>1.4236823691659788E-2</v>
      </c>
      <c r="BP66" s="7">
        <f t="shared" si="26"/>
        <v>3886.5180462560797</v>
      </c>
      <c r="BQ66" s="65">
        <f t="shared" si="27"/>
        <v>7.2499999999999995E-2</v>
      </c>
      <c r="BR66" s="7">
        <f t="shared" si="52"/>
        <v>39077.449891393961</v>
      </c>
      <c r="BS66" s="7">
        <f t="shared" si="53"/>
        <v>244555.07512524916</v>
      </c>
      <c r="BT66" s="7">
        <f t="shared" si="28"/>
        <v>642522.55010860623</v>
      </c>
      <c r="BU66" s="7">
        <f t="shared" si="8"/>
        <v>283632.52501664311</v>
      </c>
      <c r="BW66">
        <v>61</v>
      </c>
      <c r="BX66" s="160">
        <v>46692</v>
      </c>
      <c r="BY66" s="7">
        <f t="shared" si="54"/>
        <v>641600.91647070961</v>
      </c>
      <c r="BZ66" s="7">
        <f t="shared" si="55"/>
        <v>4534.7018071413086</v>
      </c>
      <c r="CA66" s="7">
        <f t="shared" si="56"/>
        <v>792.02979439550245</v>
      </c>
      <c r="CB66" s="65">
        <f t="shared" si="29"/>
        <v>1.481350367301092E-2</v>
      </c>
      <c r="CC66" s="7">
        <f t="shared" si="30"/>
        <v>3742.6720127458061</v>
      </c>
      <c r="CD66" s="65">
        <f t="shared" si="57"/>
        <v>7.0000000000000007E-2</v>
      </c>
      <c r="CE66" s="7">
        <f t="shared" si="58"/>
        <v>40791.113323685822</v>
      </c>
      <c r="CF66" s="7">
        <f t="shared" si="59"/>
        <v>235825.69691193395</v>
      </c>
      <c r="CG66" s="7">
        <f t="shared" si="31"/>
        <v>640808.88667631405</v>
      </c>
      <c r="CH66" s="7">
        <f t="shared" si="9"/>
        <v>276616.81023561978</v>
      </c>
    </row>
    <row r="67" spans="10:86" x14ac:dyDescent="0.3">
      <c r="J67">
        <v>62</v>
      </c>
      <c r="K67" s="160">
        <v>46722</v>
      </c>
      <c r="L67" s="7">
        <f t="shared" si="32"/>
        <v>648799.92558590451</v>
      </c>
      <c r="M67" s="7">
        <f t="shared" si="10"/>
        <v>5120.6331732111075</v>
      </c>
      <c r="N67" s="7">
        <f t="shared" si="0"/>
        <v>660.13368480801364</v>
      </c>
      <c r="O67" s="65">
        <f t="shared" si="11"/>
        <v>1.2209625657004335E-2</v>
      </c>
      <c r="P67" s="7">
        <f t="shared" si="67"/>
        <v>4460.4994884030939</v>
      </c>
      <c r="Q67" s="65">
        <f t="shared" si="2"/>
        <v>8.2500000000000018E-2</v>
      </c>
      <c r="R67" s="7">
        <f t="shared" si="12"/>
        <v>33460.208098903619</v>
      </c>
      <c r="S67" s="7">
        <f t="shared" si="33"/>
        <v>284019.04864018492</v>
      </c>
      <c r="T67" s="7">
        <f t="shared" si="3"/>
        <v>648139.79190109647</v>
      </c>
      <c r="U67" s="7">
        <f t="shared" si="4"/>
        <v>317479.25673908857</v>
      </c>
      <c r="W67">
        <v>62</v>
      </c>
      <c r="X67" s="160">
        <v>46722</v>
      </c>
      <c r="Y67" s="7">
        <f t="shared" si="34"/>
        <v>647314.77833930438</v>
      </c>
      <c r="Z67" s="7">
        <f t="shared" si="35"/>
        <v>5001.3393355618373</v>
      </c>
      <c r="AA67" s="7">
        <f t="shared" si="36"/>
        <v>685.90747996647406</v>
      </c>
      <c r="AB67" s="65">
        <f t="shared" si="13"/>
        <v>1.2715436191205395E-2</v>
      </c>
      <c r="AC67" s="7">
        <f t="shared" si="14"/>
        <v>4315.4318555953632</v>
      </c>
      <c r="AD67" s="65">
        <f t="shared" si="15"/>
        <v>8.0000000000000016E-2</v>
      </c>
      <c r="AE67" s="7">
        <f t="shared" si="37"/>
        <v>34971.129140662182</v>
      </c>
      <c r="AF67" s="7">
        <f t="shared" si="38"/>
        <v>275111.90966417175</v>
      </c>
      <c r="AG67" s="7">
        <f t="shared" si="16"/>
        <v>646628.87085933785</v>
      </c>
      <c r="AH67" s="7">
        <f t="shared" si="5"/>
        <v>310083.03880483395</v>
      </c>
      <c r="AJ67">
        <v>62</v>
      </c>
      <c r="AK67" s="160">
        <v>46722</v>
      </c>
      <c r="AL67" s="7">
        <f t="shared" si="39"/>
        <v>645774.3138282341</v>
      </c>
      <c r="AM67" s="7">
        <f t="shared" si="40"/>
        <v>4883.0658657304484</v>
      </c>
      <c r="AN67" s="7">
        <f t="shared" si="41"/>
        <v>712.44008892310285</v>
      </c>
      <c r="AO67" s="65">
        <f t="shared" si="17"/>
        <v>1.3238806319805421E-2</v>
      </c>
      <c r="AP67" s="7">
        <f t="shared" si="18"/>
        <v>4170.6257768073456</v>
      </c>
      <c r="AQ67" s="65">
        <f t="shared" si="19"/>
        <v>7.7500000000000013E-2</v>
      </c>
      <c r="AR67" s="7">
        <f t="shared" si="42"/>
        <v>36538.126260689176</v>
      </c>
      <c r="AS67" s="7">
        <f t="shared" si="43"/>
        <v>266211.95741459867</v>
      </c>
      <c r="AT67" s="7">
        <f t="shared" si="20"/>
        <v>645061.87373931101</v>
      </c>
      <c r="AU67" s="7">
        <f t="shared" si="6"/>
        <v>302750.08367528784</v>
      </c>
      <c r="AW67">
        <v>62</v>
      </c>
      <c r="AX67" s="160">
        <v>46722</v>
      </c>
      <c r="AY67" s="7">
        <f t="shared" si="44"/>
        <v>644177.30403679213</v>
      </c>
      <c r="AZ67" s="7">
        <f t="shared" si="45"/>
        <v>4765.8460902957322</v>
      </c>
      <c r="BA67" s="7">
        <f t="shared" si="46"/>
        <v>739.73794006578191</v>
      </c>
      <c r="BB67" s="65">
        <f t="shared" si="21"/>
        <v>1.3780142866198188E-2</v>
      </c>
      <c r="BC67" s="7">
        <f t="shared" si="22"/>
        <v>4026.1081502299503</v>
      </c>
      <c r="BD67" s="65">
        <f t="shared" si="23"/>
        <v>7.4999999999999997E-2</v>
      </c>
      <c r="BE67" s="7">
        <f t="shared" si="47"/>
        <v>38162.433903274177</v>
      </c>
      <c r="BF67" s="7">
        <f t="shared" si="48"/>
        <v>257320.02369506122</v>
      </c>
      <c r="BG67" s="7">
        <f t="shared" si="24"/>
        <v>643437.56609672634</v>
      </c>
      <c r="BH67" s="7">
        <f t="shared" si="7"/>
        <v>295482.4575983354</v>
      </c>
      <c r="BJ67">
        <v>62</v>
      </c>
      <c r="BK67" s="160">
        <v>46722</v>
      </c>
      <c r="BL67" s="7">
        <f t="shared" si="49"/>
        <v>642522.55010860623</v>
      </c>
      <c r="BM67" s="7">
        <f t="shared" si="50"/>
        <v>4649.713524863002</v>
      </c>
      <c r="BN67" s="7">
        <f t="shared" si="51"/>
        <v>767.80645129017284</v>
      </c>
      <c r="BO67" s="65">
        <f t="shared" si="25"/>
        <v>1.4339850661933464E-2</v>
      </c>
      <c r="BP67" s="7">
        <f t="shared" si="26"/>
        <v>3881.9070735728292</v>
      </c>
      <c r="BQ67" s="65">
        <f t="shared" si="27"/>
        <v>7.2499999999999995E-2</v>
      </c>
      <c r="BR67" s="7">
        <f t="shared" si="52"/>
        <v>39845.256342684137</v>
      </c>
      <c r="BS67" s="7">
        <f t="shared" si="53"/>
        <v>248436.98219882199</v>
      </c>
      <c r="BT67" s="7">
        <f t="shared" si="28"/>
        <v>641754.74365731608</v>
      </c>
      <c r="BU67" s="7">
        <f t="shared" si="8"/>
        <v>288282.23854150611</v>
      </c>
      <c r="BW67">
        <v>62</v>
      </c>
      <c r="BX67" s="160">
        <v>46722</v>
      </c>
      <c r="BY67" s="7">
        <f t="shared" si="54"/>
        <v>640808.88667631405</v>
      </c>
      <c r="BZ67" s="7">
        <f t="shared" si="55"/>
        <v>4534.7018071413086</v>
      </c>
      <c r="CA67" s="7">
        <f t="shared" si="56"/>
        <v>796.64996819614316</v>
      </c>
      <c r="CB67" s="65">
        <f t="shared" si="29"/>
        <v>1.4918331841397469E-2</v>
      </c>
      <c r="CC67" s="7">
        <f t="shared" si="30"/>
        <v>3738.0518389451654</v>
      </c>
      <c r="CD67" s="65">
        <f t="shared" si="57"/>
        <v>7.0000000000000007E-2</v>
      </c>
      <c r="CE67" s="7">
        <f t="shared" si="58"/>
        <v>41587.763291881965</v>
      </c>
      <c r="CF67" s="7">
        <f t="shared" si="59"/>
        <v>239563.74875087911</v>
      </c>
      <c r="CG67" s="7">
        <f t="shared" si="31"/>
        <v>640012.23670811788</v>
      </c>
      <c r="CH67" s="7">
        <f t="shared" si="9"/>
        <v>281151.51204276108</v>
      </c>
    </row>
    <row r="68" spans="10:86" x14ac:dyDescent="0.3">
      <c r="J68">
        <v>63</v>
      </c>
      <c r="K68" s="160">
        <v>46753</v>
      </c>
      <c r="L68" s="7">
        <f t="shared" si="32"/>
        <v>648139.79190109647</v>
      </c>
      <c r="M68" s="7">
        <f t="shared" si="10"/>
        <v>5120.6331732111075</v>
      </c>
      <c r="N68" s="7">
        <f t="shared" si="0"/>
        <v>664.67210389106913</v>
      </c>
      <c r="O68" s="65">
        <f t="shared" si="11"/>
        <v>1.2306087893936847E-2</v>
      </c>
      <c r="P68" s="7">
        <f t="shared" si="67"/>
        <v>4455.9610693200384</v>
      </c>
      <c r="Q68" s="65">
        <f t="shared" si="2"/>
        <v>8.2500000000000004E-2</v>
      </c>
      <c r="R68" s="7">
        <f t="shared" si="12"/>
        <v>34124.880202794688</v>
      </c>
      <c r="S68" s="7">
        <f t="shared" si="33"/>
        <v>288475.00970950496</v>
      </c>
      <c r="T68" s="7">
        <f t="shared" si="3"/>
        <v>647475.11979720544</v>
      </c>
      <c r="U68" s="7">
        <f t="shared" si="4"/>
        <v>322599.88991229964</v>
      </c>
      <c r="W68">
        <v>63</v>
      </c>
      <c r="X68" s="160">
        <v>46753</v>
      </c>
      <c r="Y68" s="7">
        <f t="shared" si="34"/>
        <v>646628.87085933785</v>
      </c>
      <c r="Z68" s="7">
        <f t="shared" si="35"/>
        <v>5001.3393355618373</v>
      </c>
      <c r="AA68" s="7">
        <f t="shared" si="36"/>
        <v>690.48019649958496</v>
      </c>
      <c r="AB68" s="65">
        <f t="shared" si="13"/>
        <v>1.2813783503021835E-2</v>
      </c>
      <c r="AC68" s="7">
        <f t="shared" si="14"/>
        <v>4310.8591390622523</v>
      </c>
      <c r="AD68" s="65">
        <f t="shared" si="15"/>
        <v>7.9999999999999988E-2</v>
      </c>
      <c r="AE68" s="7">
        <f t="shared" si="37"/>
        <v>35661.609337161768</v>
      </c>
      <c r="AF68" s="7">
        <f t="shared" si="38"/>
        <v>279422.76880323398</v>
      </c>
      <c r="AG68" s="7">
        <f t="shared" si="16"/>
        <v>645938.39066283824</v>
      </c>
      <c r="AH68" s="7">
        <f t="shared" si="5"/>
        <v>315084.37814039574</v>
      </c>
      <c r="AJ68">
        <v>63</v>
      </c>
      <c r="AK68" s="160">
        <v>46753</v>
      </c>
      <c r="AL68" s="7">
        <f t="shared" si="39"/>
        <v>645061.87373931101</v>
      </c>
      <c r="AM68" s="7">
        <f t="shared" si="40"/>
        <v>4883.0658657304484</v>
      </c>
      <c r="AN68" s="7">
        <f t="shared" si="41"/>
        <v>717.04126449739852</v>
      </c>
      <c r="AO68" s="65">
        <f t="shared" si="17"/>
        <v>1.3339023005793267E-2</v>
      </c>
      <c r="AP68" s="7">
        <f t="shared" si="18"/>
        <v>4166.0246012330499</v>
      </c>
      <c r="AQ68" s="65">
        <f t="shared" si="19"/>
        <v>7.7499999999999986E-2</v>
      </c>
      <c r="AR68" s="7">
        <f t="shared" si="42"/>
        <v>37255.167525186574</v>
      </c>
      <c r="AS68" s="7">
        <f t="shared" si="43"/>
        <v>270377.98201583175</v>
      </c>
      <c r="AT68" s="7">
        <f t="shared" si="20"/>
        <v>644344.83247481356</v>
      </c>
      <c r="AU68" s="7">
        <f t="shared" si="6"/>
        <v>307633.1495410183</v>
      </c>
      <c r="AW68">
        <v>63</v>
      </c>
      <c r="AX68" s="160">
        <v>46753</v>
      </c>
      <c r="AY68" s="7">
        <f t="shared" si="44"/>
        <v>643437.56609672634</v>
      </c>
      <c r="AZ68" s="7">
        <f t="shared" si="45"/>
        <v>4765.8460902957322</v>
      </c>
      <c r="BA68" s="7">
        <f t="shared" si="46"/>
        <v>744.36130219119286</v>
      </c>
      <c r="BB68" s="65">
        <f t="shared" si="21"/>
        <v>1.3882210329248228E-2</v>
      </c>
      <c r="BC68" s="7">
        <f t="shared" si="22"/>
        <v>4021.4847881045393</v>
      </c>
      <c r="BD68" s="65">
        <f t="shared" si="23"/>
        <v>7.4999999999999997E-2</v>
      </c>
      <c r="BE68" s="7">
        <f t="shared" si="47"/>
        <v>38906.795205465372</v>
      </c>
      <c r="BF68" s="7">
        <f t="shared" si="48"/>
        <v>261341.50848316576</v>
      </c>
      <c r="BG68" s="7">
        <f t="shared" si="24"/>
        <v>642693.20479453518</v>
      </c>
      <c r="BH68" s="7">
        <f t="shared" si="7"/>
        <v>300248.30368863116</v>
      </c>
      <c r="BJ68">
        <v>63</v>
      </c>
      <c r="BK68" s="160">
        <v>46753</v>
      </c>
      <c r="BL68" s="7">
        <f t="shared" si="49"/>
        <v>641754.74365731608</v>
      </c>
      <c r="BM68" s="7">
        <f t="shared" si="50"/>
        <v>4649.713524863002</v>
      </c>
      <c r="BN68" s="7">
        <f t="shared" si="51"/>
        <v>772.44528193338419</v>
      </c>
      <c r="BO68" s="65">
        <f t="shared" si="25"/>
        <v>1.4443747358025373E-2</v>
      </c>
      <c r="BP68" s="7">
        <f t="shared" si="26"/>
        <v>3877.2682429296178</v>
      </c>
      <c r="BQ68" s="65">
        <f t="shared" si="27"/>
        <v>7.2499999999999995E-2</v>
      </c>
      <c r="BR68" s="7">
        <f t="shared" si="52"/>
        <v>40617.701624617519</v>
      </c>
      <c r="BS68" s="7">
        <f t="shared" si="53"/>
        <v>252314.25044175162</v>
      </c>
      <c r="BT68" s="7">
        <f t="shared" si="28"/>
        <v>640982.29837538267</v>
      </c>
      <c r="BU68" s="7">
        <f t="shared" si="8"/>
        <v>292931.95206636912</v>
      </c>
      <c r="BW68">
        <v>63</v>
      </c>
      <c r="BX68" s="160">
        <v>46753</v>
      </c>
      <c r="BY68" s="7">
        <f t="shared" si="54"/>
        <v>640012.23670811788</v>
      </c>
      <c r="BZ68" s="7">
        <f t="shared" si="55"/>
        <v>4534.7018071413086</v>
      </c>
      <c r="CA68" s="7">
        <f t="shared" si="56"/>
        <v>801.29709301062076</v>
      </c>
      <c r="CB68" s="65">
        <f t="shared" si="29"/>
        <v>1.5024033236590593E-2</v>
      </c>
      <c r="CC68" s="7">
        <f t="shared" si="30"/>
        <v>3733.4047141306878</v>
      </c>
      <c r="CD68" s="65">
        <f t="shared" si="57"/>
        <v>7.0000000000000007E-2</v>
      </c>
      <c r="CE68" s="7">
        <f t="shared" si="58"/>
        <v>42389.060384892589</v>
      </c>
      <c r="CF68" s="7">
        <f t="shared" si="59"/>
        <v>243297.15346500979</v>
      </c>
      <c r="CG68" s="7">
        <f t="shared" si="31"/>
        <v>639210.93961510726</v>
      </c>
      <c r="CH68" s="7">
        <f t="shared" si="9"/>
        <v>285686.21384990239</v>
      </c>
    </row>
    <row r="69" spans="10:86" x14ac:dyDescent="0.3">
      <c r="J69">
        <v>64</v>
      </c>
      <c r="K69" s="160">
        <v>46784</v>
      </c>
      <c r="L69" s="7">
        <f t="shared" si="32"/>
        <v>647475.11979720544</v>
      </c>
      <c r="M69" s="7">
        <f t="shared" si="10"/>
        <v>5120.6331732111075</v>
      </c>
      <c r="N69" s="7">
        <f t="shared" si="0"/>
        <v>669.24172460532009</v>
      </c>
      <c r="O69" s="65">
        <f t="shared" si="11"/>
        <v>1.2403412038101457E-2</v>
      </c>
      <c r="P69" s="7">
        <f t="shared" si="67"/>
        <v>4451.3914486057874</v>
      </c>
      <c r="Q69" s="65">
        <f t="shared" si="2"/>
        <v>8.2500000000000004E-2</v>
      </c>
      <c r="R69" s="7">
        <f t="shared" si="12"/>
        <v>34794.12192740001</v>
      </c>
      <c r="S69" s="7">
        <f t="shared" si="33"/>
        <v>292926.40115811076</v>
      </c>
      <c r="T69" s="7">
        <f t="shared" si="3"/>
        <v>646805.87807260011</v>
      </c>
      <c r="U69" s="7">
        <f t="shared" si="4"/>
        <v>327720.52308551077</v>
      </c>
      <c r="W69">
        <v>64</v>
      </c>
      <c r="X69" s="160">
        <v>46784</v>
      </c>
      <c r="Y69" s="7">
        <f t="shared" si="34"/>
        <v>645938.39066283824</v>
      </c>
      <c r="Z69" s="7">
        <f t="shared" si="35"/>
        <v>5001.3393355618373</v>
      </c>
      <c r="AA69" s="7">
        <f t="shared" si="36"/>
        <v>695.08339780958249</v>
      </c>
      <c r="AB69" s="65">
        <f t="shared" si="13"/>
        <v>1.2912997422487554E-2</v>
      </c>
      <c r="AC69" s="7">
        <f t="shared" si="14"/>
        <v>4306.2559377522548</v>
      </c>
      <c r="AD69" s="65">
        <f t="shared" si="15"/>
        <v>7.9999999999999988E-2</v>
      </c>
      <c r="AE69" s="7">
        <f t="shared" si="37"/>
        <v>36356.692734971351</v>
      </c>
      <c r="AF69" s="7">
        <f t="shared" si="38"/>
        <v>283729.02474098623</v>
      </c>
      <c r="AG69" s="7">
        <f t="shared" si="16"/>
        <v>645243.30726502871</v>
      </c>
      <c r="AH69" s="7">
        <f t="shared" si="5"/>
        <v>320085.71747595759</v>
      </c>
      <c r="AJ69">
        <v>64</v>
      </c>
      <c r="AK69" s="160">
        <v>46784</v>
      </c>
      <c r="AL69" s="7">
        <f t="shared" si="39"/>
        <v>644344.83247481356</v>
      </c>
      <c r="AM69" s="7">
        <f t="shared" si="40"/>
        <v>4883.0658657304484</v>
      </c>
      <c r="AN69" s="7">
        <f t="shared" si="41"/>
        <v>721.67215599727751</v>
      </c>
      <c r="AO69" s="65">
        <f t="shared" si="17"/>
        <v>1.3440110691515229E-2</v>
      </c>
      <c r="AP69" s="7">
        <f t="shared" si="18"/>
        <v>4161.3937097331709</v>
      </c>
      <c r="AQ69" s="65">
        <f t="shared" si="19"/>
        <v>7.7499999999999999E-2</v>
      </c>
      <c r="AR69" s="7">
        <f t="shared" si="42"/>
        <v>37976.839681183854</v>
      </c>
      <c r="AS69" s="7">
        <f t="shared" si="43"/>
        <v>274539.3757255649</v>
      </c>
      <c r="AT69" s="7">
        <f t="shared" si="20"/>
        <v>643623.16031881631</v>
      </c>
      <c r="AU69" s="7">
        <f t="shared" si="6"/>
        <v>312516.21540674876</v>
      </c>
      <c r="AW69">
        <v>64</v>
      </c>
      <c r="AX69" s="160">
        <v>46784</v>
      </c>
      <c r="AY69" s="7">
        <f t="shared" si="44"/>
        <v>642693.20479453518</v>
      </c>
      <c r="AZ69" s="7">
        <f t="shared" si="45"/>
        <v>4765.8460902957322</v>
      </c>
      <c r="BA69" s="7">
        <f t="shared" si="46"/>
        <v>749.0135603298877</v>
      </c>
      <c r="BB69" s="65">
        <f t="shared" si="21"/>
        <v>1.3985152879953212E-2</v>
      </c>
      <c r="BC69" s="7">
        <f t="shared" si="22"/>
        <v>4016.8325299658445</v>
      </c>
      <c r="BD69" s="65">
        <f t="shared" si="23"/>
        <v>7.4999999999999997E-2</v>
      </c>
      <c r="BE69" s="7">
        <f t="shared" si="47"/>
        <v>39655.808765795256</v>
      </c>
      <c r="BF69" s="7">
        <f t="shared" si="48"/>
        <v>265358.3410131316</v>
      </c>
      <c r="BG69" s="7">
        <f t="shared" si="24"/>
        <v>641944.19123420527</v>
      </c>
      <c r="BH69" s="7">
        <f t="shared" si="7"/>
        <v>305014.14977892686</v>
      </c>
      <c r="BJ69">
        <v>64</v>
      </c>
      <c r="BK69" s="160">
        <v>46784</v>
      </c>
      <c r="BL69" s="7">
        <f t="shared" si="49"/>
        <v>640982.29837538267</v>
      </c>
      <c r="BM69" s="7">
        <f t="shared" si="50"/>
        <v>4649.713524863002</v>
      </c>
      <c r="BN69" s="7">
        <f t="shared" si="51"/>
        <v>777.11213884506515</v>
      </c>
      <c r="BO69" s="65">
        <f t="shared" si="25"/>
        <v>1.4548522930783837E-2</v>
      </c>
      <c r="BP69" s="7">
        <f t="shared" si="26"/>
        <v>3872.6013860179369</v>
      </c>
      <c r="BQ69" s="65">
        <f t="shared" si="27"/>
        <v>7.2499999999999995E-2</v>
      </c>
      <c r="BR69" s="7">
        <f t="shared" si="52"/>
        <v>41394.813763462582</v>
      </c>
      <c r="BS69" s="7">
        <f t="shared" si="53"/>
        <v>256186.85182776954</v>
      </c>
      <c r="BT69" s="7">
        <f t="shared" si="28"/>
        <v>640205.18623653764</v>
      </c>
      <c r="BU69" s="7">
        <f t="shared" si="8"/>
        <v>297581.66559123213</v>
      </c>
      <c r="BW69">
        <v>64</v>
      </c>
      <c r="BX69" s="160">
        <v>46784</v>
      </c>
      <c r="BY69" s="7">
        <f t="shared" si="54"/>
        <v>639210.93961510726</v>
      </c>
      <c r="BZ69" s="7">
        <f t="shared" si="55"/>
        <v>4534.7018071413086</v>
      </c>
      <c r="CA69" s="7">
        <f t="shared" si="56"/>
        <v>805.97132605318257</v>
      </c>
      <c r="CB69" s="65">
        <f t="shared" si="29"/>
        <v>1.5130617004868308E-2</v>
      </c>
      <c r="CC69" s="7">
        <f t="shared" si="30"/>
        <v>3728.730481088126</v>
      </c>
      <c r="CD69" s="65">
        <f t="shared" si="57"/>
        <v>7.0000000000000007E-2</v>
      </c>
      <c r="CE69" s="7">
        <f t="shared" si="58"/>
        <v>43195.031710945768</v>
      </c>
      <c r="CF69" s="7">
        <f t="shared" si="59"/>
        <v>247025.88394609792</v>
      </c>
      <c r="CG69" s="7">
        <f t="shared" si="31"/>
        <v>638404.96828905412</v>
      </c>
      <c r="CH69" s="7">
        <f t="shared" si="9"/>
        <v>290220.91565704369</v>
      </c>
    </row>
    <row r="70" spans="10:86" x14ac:dyDescent="0.3">
      <c r="J70">
        <v>65</v>
      </c>
      <c r="K70" s="160">
        <v>46813</v>
      </c>
      <c r="L70" s="7">
        <f t="shared" si="32"/>
        <v>646805.87807260011</v>
      </c>
      <c r="M70" s="7">
        <f t="shared" si="10"/>
        <v>5120.6331732111075</v>
      </c>
      <c r="N70" s="7">
        <f t="shared" ref="N70:N133" si="68">M70-P70</f>
        <v>673.84276146198135</v>
      </c>
      <c r="O70" s="65">
        <f t="shared" si="11"/>
        <v>1.250160737815088E-2</v>
      </c>
      <c r="P70" s="7">
        <f t="shared" ref="P70:P133" si="69">L70*($K$1/12)</f>
        <v>4446.7904117491262</v>
      </c>
      <c r="Q70" s="65">
        <f t="shared" ref="Q70:Q133" si="70">(P70/L70)*12</f>
        <v>8.2500000000000018E-2</v>
      </c>
      <c r="R70" s="7">
        <f t="shared" si="12"/>
        <v>35467.96468886199</v>
      </c>
      <c r="S70" s="7">
        <f t="shared" si="33"/>
        <v>297373.19156985986</v>
      </c>
      <c r="T70" s="7">
        <f t="shared" ref="T70:T133" si="71">L70-N70</f>
        <v>646132.03531113814</v>
      </c>
      <c r="U70" s="7">
        <f t="shared" ref="U70:U133" si="72">R70+S70</f>
        <v>332841.15625872184</v>
      </c>
      <c r="W70">
        <v>65</v>
      </c>
      <c r="X70" s="160">
        <v>46813</v>
      </c>
      <c r="Y70" s="7">
        <f t="shared" si="34"/>
        <v>645243.30726502871</v>
      </c>
      <c r="Z70" s="7">
        <f t="shared" si="35"/>
        <v>5001.3393355618373</v>
      </c>
      <c r="AA70" s="7">
        <f t="shared" si="36"/>
        <v>699.71728712831191</v>
      </c>
      <c r="AB70" s="65">
        <f t="shared" si="13"/>
        <v>1.3013087235464963E-2</v>
      </c>
      <c r="AC70" s="7">
        <f t="shared" si="14"/>
        <v>4301.6220484335254</v>
      </c>
      <c r="AD70" s="65">
        <f t="shared" si="15"/>
        <v>8.0000000000000016E-2</v>
      </c>
      <c r="AE70" s="7">
        <f t="shared" si="37"/>
        <v>37056.410022099662</v>
      </c>
      <c r="AF70" s="7">
        <f t="shared" si="38"/>
        <v>288030.64678941976</v>
      </c>
      <c r="AG70" s="7">
        <f t="shared" si="16"/>
        <v>644543.58997790038</v>
      </c>
      <c r="AH70" s="7">
        <f t="shared" ref="AH70:AH133" si="73">AE70+AF70</f>
        <v>325087.05681151943</v>
      </c>
      <c r="AJ70">
        <v>65</v>
      </c>
      <c r="AK70" s="160">
        <v>46813</v>
      </c>
      <c r="AL70" s="7">
        <f t="shared" si="39"/>
        <v>643623.16031881631</v>
      </c>
      <c r="AM70" s="7">
        <f t="shared" si="40"/>
        <v>4883.0658657304484</v>
      </c>
      <c r="AN70" s="7">
        <f t="shared" si="41"/>
        <v>726.33295533809269</v>
      </c>
      <c r="AO70" s="65">
        <f t="shared" si="17"/>
        <v>1.3542078659412562E-2</v>
      </c>
      <c r="AP70" s="7">
        <f t="shared" si="18"/>
        <v>4156.7329103923557</v>
      </c>
      <c r="AQ70" s="65">
        <f t="shared" si="19"/>
        <v>7.7500000000000013E-2</v>
      </c>
      <c r="AR70" s="7">
        <f t="shared" si="42"/>
        <v>38703.172636521944</v>
      </c>
      <c r="AS70" s="7">
        <f t="shared" si="43"/>
        <v>278696.10863595724</v>
      </c>
      <c r="AT70" s="7">
        <f t="shared" si="20"/>
        <v>642896.82736347825</v>
      </c>
      <c r="AU70" s="7">
        <f t="shared" ref="AU70:AU133" si="74">AR70+AS70</f>
        <v>317399.28127247916</v>
      </c>
      <c r="AW70">
        <v>65</v>
      </c>
      <c r="AX70" s="160">
        <v>46813</v>
      </c>
      <c r="AY70" s="7">
        <f t="shared" si="44"/>
        <v>641944.19123420527</v>
      </c>
      <c r="AZ70" s="7">
        <f t="shared" si="45"/>
        <v>4765.8460902957322</v>
      </c>
      <c r="BA70" s="7">
        <f t="shared" si="46"/>
        <v>753.69489508194965</v>
      </c>
      <c r="BB70" s="65">
        <f t="shared" si="21"/>
        <v>1.4088979796818012E-2</v>
      </c>
      <c r="BC70" s="7">
        <f t="shared" si="22"/>
        <v>4012.1511952137826</v>
      </c>
      <c r="BD70" s="65">
        <f t="shared" si="23"/>
        <v>7.4999999999999997E-2</v>
      </c>
      <c r="BE70" s="7">
        <f t="shared" si="47"/>
        <v>40409.503660877206</v>
      </c>
      <c r="BF70" s="7">
        <f t="shared" si="48"/>
        <v>269370.49220834539</v>
      </c>
      <c r="BG70" s="7">
        <f t="shared" si="24"/>
        <v>641190.49633912335</v>
      </c>
      <c r="BH70" s="7">
        <f t="shared" ref="BH70:BH133" si="75">BE70+BF70</f>
        <v>309779.99586922256</v>
      </c>
      <c r="BJ70">
        <v>65</v>
      </c>
      <c r="BK70" s="160">
        <v>46813</v>
      </c>
      <c r="BL70" s="7">
        <f t="shared" si="49"/>
        <v>640205.18623653764</v>
      </c>
      <c r="BM70" s="7">
        <f t="shared" si="50"/>
        <v>4649.713524863002</v>
      </c>
      <c r="BN70" s="7">
        <f t="shared" si="51"/>
        <v>781.80719135058735</v>
      </c>
      <c r="BO70" s="65">
        <f t="shared" si="25"/>
        <v>1.4654186654371744E-2</v>
      </c>
      <c r="BP70" s="7">
        <f t="shared" si="26"/>
        <v>3867.9063335124147</v>
      </c>
      <c r="BQ70" s="65">
        <f t="shared" si="27"/>
        <v>7.2499999999999995E-2</v>
      </c>
      <c r="BR70" s="7">
        <f t="shared" si="52"/>
        <v>42176.620954813166</v>
      </c>
      <c r="BS70" s="7">
        <f t="shared" si="53"/>
        <v>260054.75816128196</v>
      </c>
      <c r="BT70" s="7">
        <f t="shared" si="28"/>
        <v>639423.37904518703</v>
      </c>
      <c r="BU70" s="7">
        <f t="shared" ref="BU70:BU133" si="76">BR70+BS70</f>
        <v>302231.37911609514</v>
      </c>
      <c r="BW70">
        <v>65</v>
      </c>
      <c r="BX70" s="160">
        <v>46813</v>
      </c>
      <c r="BY70" s="7">
        <f t="shared" si="54"/>
        <v>638404.96828905412</v>
      </c>
      <c r="BZ70" s="7">
        <f t="shared" si="55"/>
        <v>4534.7018071413086</v>
      </c>
      <c r="CA70" s="7">
        <f t="shared" si="56"/>
        <v>810.67282545515945</v>
      </c>
      <c r="CB70" s="65">
        <f t="shared" si="29"/>
        <v>1.5238092415748996E-2</v>
      </c>
      <c r="CC70" s="7">
        <f t="shared" si="30"/>
        <v>3724.0289816861491</v>
      </c>
      <c r="CD70" s="65">
        <f t="shared" si="57"/>
        <v>7.0000000000000007E-2</v>
      </c>
      <c r="CE70" s="7">
        <f t="shared" si="58"/>
        <v>44005.704536400925</v>
      </c>
      <c r="CF70" s="7">
        <f t="shared" si="59"/>
        <v>250749.91292778408</v>
      </c>
      <c r="CG70" s="7">
        <f t="shared" si="31"/>
        <v>637594.29546359892</v>
      </c>
      <c r="CH70" s="7">
        <f t="shared" ref="CH70:CH133" si="77">CE70+CF70</f>
        <v>294755.61746418499</v>
      </c>
    </row>
    <row r="71" spans="10:86" x14ac:dyDescent="0.3">
      <c r="J71">
        <v>66</v>
      </c>
      <c r="K71" s="160">
        <v>46844</v>
      </c>
      <c r="L71" s="7">
        <f t="shared" si="32"/>
        <v>646132.03531113814</v>
      </c>
      <c r="M71" s="7">
        <f t="shared" ref="M71:M134" si="78">$L$6/((($N$2)-1)/($N$1*$N$2))</f>
        <v>5120.6331732111075</v>
      </c>
      <c r="N71" s="7">
        <f t="shared" si="68"/>
        <v>678.47543044703252</v>
      </c>
      <c r="O71" s="65">
        <f t="shared" ref="O71:O134" si="79">(N71/L71)*12</f>
        <v>1.2600683328514793E-2</v>
      </c>
      <c r="P71" s="7">
        <f t="shared" si="69"/>
        <v>4442.157742764075</v>
      </c>
      <c r="Q71" s="65">
        <f t="shared" si="70"/>
        <v>8.2500000000000004E-2</v>
      </c>
      <c r="R71" s="7">
        <f t="shared" ref="R71:R134" si="80">R70+N71</f>
        <v>36146.440119309023</v>
      </c>
      <c r="S71" s="7">
        <f t="shared" si="33"/>
        <v>301815.34931262396</v>
      </c>
      <c r="T71" s="7">
        <f t="shared" si="71"/>
        <v>645453.55988069111</v>
      </c>
      <c r="U71" s="7">
        <f t="shared" si="72"/>
        <v>337961.78943193296</v>
      </c>
      <c r="W71">
        <v>66</v>
      </c>
      <c r="X71" s="160">
        <v>46844</v>
      </c>
      <c r="Y71" s="7">
        <f t="shared" si="34"/>
        <v>644543.58997790038</v>
      </c>
      <c r="Z71" s="7">
        <f t="shared" si="35"/>
        <v>5001.3393355618373</v>
      </c>
      <c r="AA71" s="7">
        <f t="shared" si="36"/>
        <v>704.38206904250092</v>
      </c>
      <c r="AB71" s="65">
        <f t="shared" ref="AB71:AB134" si="81">(AA71/Y71)*12</f>
        <v>1.3114062353486174E-2</v>
      </c>
      <c r="AC71" s="7">
        <f t="shared" ref="AC71:AC134" si="82">Y71*($X$1/12)</f>
        <v>4296.9572665193364</v>
      </c>
      <c r="AD71" s="65">
        <f t="shared" ref="AD71:AD134" si="83">(AC71/Y71)*12</f>
        <v>0.08</v>
      </c>
      <c r="AE71" s="7">
        <f t="shared" si="37"/>
        <v>37760.792091142161</v>
      </c>
      <c r="AF71" s="7">
        <f t="shared" si="38"/>
        <v>292327.60405593907</v>
      </c>
      <c r="AG71" s="7">
        <f t="shared" ref="AG71:AG134" si="84">Y71-AA71</f>
        <v>643839.20790885785</v>
      </c>
      <c r="AH71" s="7">
        <f t="shared" si="73"/>
        <v>330088.39614708122</v>
      </c>
      <c r="AJ71">
        <v>66</v>
      </c>
      <c r="AK71" s="160">
        <v>46844</v>
      </c>
      <c r="AL71" s="7">
        <f t="shared" si="39"/>
        <v>642896.82736347825</v>
      </c>
      <c r="AM71" s="7">
        <f t="shared" si="40"/>
        <v>4883.0658657304484</v>
      </c>
      <c r="AN71" s="7">
        <f t="shared" si="41"/>
        <v>731.02385567465171</v>
      </c>
      <c r="AO71" s="65">
        <f t="shared" ref="AO71:AO134" si="85">(AN71/AL71)*12</f>
        <v>1.3644936317497462E-2</v>
      </c>
      <c r="AP71" s="7">
        <f t="shared" ref="AP71:AP134" si="86">AL71*($AK$1/12)</f>
        <v>4152.0420100557967</v>
      </c>
      <c r="AQ71" s="65">
        <f t="shared" ref="AQ71:AQ134" si="87">(AP71/AL71)*12</f>
        <v>7.7499999999999986E-2</v>
      </c>
      <c r="AR71" s="7">
        <f t="shared" si="42"/>
        <v>39434.196492196599</v>
      </c>
      <c r="AS71" s="7">
        <f t="shared" si="43"/>
        <v>282848.15064601303</v>
      </c>
      <c r="AT71" s="7">
        <f t="shared" ref="AT71:AT134" si="88">AL71-AN71</f>
        <v>642165.80350780359</v>
      </c>
      <c r="AU71" s="7">
        <f t="shared" si="74"/>
        <v>322282.34713820962</v>
      </c>
      <c r="AW71">
        <v>66</v>
      </c>
      <c r="AX71" s="160">
        <v>46844</v>
      </c>
      <c r="AY71" s="7">
        <f t="shared" si="44"/>
        <v>641190.49633912335</v>
      </c>
      <c r="AZ71" s="7">
        <f t="shared" si="45"/>
        <v>4765.8460902957322</v>
      </c>
      <c r="BA71" s="7">
        <f t="shared" si="46"/>
        <v>758.40548817621175</v>
      </c>
      <c r="BB71" s="65">
        <f t="shared" ref="BB71:BB134" si="89">(BA71/AY71)*12</f>
        <v>1.4193700483828016E-2</v>
      </c>
      <c r="BC71" s="7">
        <f t="shared" ref="BC71:BC134" si="90">AY71*($AX$1/12)</f>
        <v>4007.4406021195205</v>
      </c>
      <c r="BD71" s="65">
        <f t="shared" ref="BD71:BD134" si="91">(BC71/AY71)*12</f>
        <v>7.4999999999999997E-2</v>
      </c>
      <c r="BE71" s="7">
        <f t="shared" si="47"/>
        <v>41167.909149053419</v>
      </c>
      <c r="BF71" s="7">
        <f t="shared" si="48"/>
        <v>273377.93281046493</v>
      </c>
      <c r="BG71" s="7">
        <f t="shared" ref="BG71:BG134" si="92">AY71-BA71</f>
        <v>640432.09085094719</v>
      </c>
      <c r="BH71" s="7">
        <f t="shared" si="75"/>
        <v>314545.84195951838</v>
      </c>
      <c r="BJ71">
        <v>66</v>
      </c>
      <c r="BK71" s="160">
        <v>46844</v>
      </c>
      <c r="BL71" s="7">
        <f t="shared" si="49"/>
        <v>639423.37904518703</v>
      </c>
      <c r="BM71" s="7">
        <f t="shared" si="50"/>
        <v>4649.713524863002</v>
      </c>
      <c r="BN71" s="7">
        <f t="shared" si="51"/>
        <v>786.53060979833026</v>
      </c>
      <c r="BO71" s="65">
        <f t="shared" ref="BO71:BO134" si="93">(BN71/BL71)*12</f>
        <v>1.4760747928350252E-2</v>
      </c>
      <c r="BP71" s="7">
        <f t="shared" ref="BP71:BP134" si="94">BL71*($BK$1/12)</f>
        <v>3863.1829150646718</v>
      </c>
      <c r="BQ71" s="65">
        <f t="shared" ref="BQ71:BQ134" si="95">(BP71/BL71)*12</f>
        <v>7.2499999999999995E-2</v>
      </c>
      <c r="BR71" s="7">
        <f t="shared" si="52"/>
        <v>42963.1515646115</v>
      </c>
      <c r="BS71" s="7">
        <f t="shared" si="53"/>
        <v>263917.94107634661</v>
      </c>
      <c r="BT71" s="7">
        <f t="shared" ref="BT71:BT134" si="96">BL71-BN71</f>
        <v>638636.84843538865</v>
      </c>
      <c r="BU71" s="7">
        <f t="shared" si="76"/>
        <v>306881.09264095814</v>
      </c>
      <c r="BW71">
        <v>66</v>
      </c>
      <c r="BX71" s="160">
        <v>46844</v>
      </c>
      <c r="BY71" s="7">
        <f t="shared" si="54"/>
        <v>637594.29546359892</v>
      </c>
      <c r="BZ71" s="7">
        <f t="shared" si="55"/>
        <v>4534.7018071413086</v>
      </c>
      <c r="CA71" s="7">
        <f t="shared" si="56"/>
        <v>815.40175027031455</v>
      </c>
      <c r="CB71" s="65">
        <f t="shared" ref="CB71:CB134" si="97">(CA71/BY71)*12</f>
        <v>1.5346468864074715E-2</v>
      </c>
      <c r="CC71" s="7">
        <f t="shared" ref="CC71:CC134" si="98">BY71*($BX$1/12)</f>
        <v>3719.300056870994</v>
      </c>
      <c r="CD71" s="65">
        <f t="shared" si="57"/>
        <v>7.0000000000000007E-2</v>
      </c>
      <c r="CE71" s="7">
        <f t="shared" si="58"/>
        <v>44821.106286671238</v>
      </c>
      <c r="CF71" s="7">
        <f t="shared" si="59"/>
        <v>254469.21298465508</v>
      </c>
      <c r="CG71" s="7">
        <f t="shared" ref="CG71:CG134" si="99">BY71-CA71</f>
        <v>636778.89371332864</v>
      </c>
      <c r="CH71" s="7">
        <f t="shared" si="77"/>
        <v>299290.3192713263</v>
      </c>
    </row>
    <row r="72" spans="10:86" x14ac:dyDescent="0.3">
      <c r="J72">
        <v>67</v>
      </c>
      <c r="K72" s="160">
        <v>46874</v>
      </c>
      <c r="L72" s="7">
        <f t="shared" ref="L72:L135" si="100">T71</f>
        <v>645453.55988069111</v>
      </c>
      <c r="M72" s="7">
        <f t="shared" si="78"/>
        <v>5120.6331732111075</v>
      </c>
      <c r="N72" s="7">
        <f t="shared" si="68"/>
        <v>683.13994903135608</v>
      </c>
      <c r="O72" s="65">
        <f t="shared" si="79"/>
        <v>1.2700649431527766E-2</v>
      </c>
      <c r="P72" s="7">
        <f t="shared" si="69"/>
        <v>4437.4932241797515</v>
      </c>
      <c r="Q72" s="65">
        <f t="shared" si="70"/>
        <v>8.2500000000000004E-2</v>
      </c>
      <c r="R72" s="7">
        <f t="shared" si="80"/>
        <v>36829.58006834038</v>
      </c>
      <c r="S72" s="7">
        <f t="shared" ref="S72:S135" si="101">S71+P72</f>
        <v>306252.84253680374</v>
      </c>
      <c r="T72" s="7">
        <f t="shared" si="71"/>
        <v>644770.41993165971</v>
      </c>
      <c r="U72" s="7">
        <f t="shared" si="72"/>
        <v>343082.42260514409</v>
      </c>
      <c r="W72">
        <v>67</v>
      </c>
      <c r="X72" s="160">
        <v>46874</v>
      </c>
      <c r="Y72" s="7">
        <f t="shared" ref="Y72:Y135" si="102">AG71</f>
        <v>643839.20790885785</v>
      </c>
      <c r="Z72" s="7">
        <f t="shared" ref="Z72:Z135" si="103">Z71</f>
        <v>5001.3393355618373</v>
      </c>
      <c r="AA72" s="7">
        <f t="shared" ref="AA72:AA135" si="104">Z72-AC72</f>
        <v>709.07794950278458</v>
      </c>
      <c r="AB72" s="65">
        <f t="shared" si="81"/>
        <v>1.3215932315880245E-2</v>
      </c>
      <c r="AC72" s="7">
        <f t="shared" si="82"/>
        <v>4292.2613860590527</v>
      </c>
      <c r="AD72" s="65">
        <f t="shared" si="83"/>
        <v>0.08</v>
      </c>
      <c r="AE72" s="7">
        <f t="shared" ref="AE72:AE135" si="105">AE71+AA72</f>
        <v>38469.870040644942</v>
      </c>
      <c r="AF72" s="7">
        <f t="shared" ref="AF72:AF135" si="106">AF71+AC72</f>
        <v>296619.86544199812</v>
      </c>
      <c r="AG72" s="7">
        <f t="shared" si="84"/>
        <v>643130.12995935511</v>
      </c>
      <c r="AH72" s="7">
        <f t="shared" si="73"/>
        <v>335089.73548264307</v>
      </c>
      <c r="AJ72">
        <v>67</v>
      </c>
      <c r="AK72" s="160">
        <v>46874</v>
      </c>
      <c r="AL72" s="7">
        <f t="shared" ref="AL72:AL135" si="107">AT71</f>
        <v>642165.80350780359</v>
      </c>
      <c r="AM72" s="7">
        <f t="shared" ref="AM72:AM135" si="108">AM71</f>
        <v>4883.0658657304484</v>
      </c>
      <c r="AN72" s="7">
        <f t="shared" ref="AN72:AN135" si="109">AM72-AP72</f>
        <v>735.74505140921701</v>
      </c>
      <c r="AO72" s="65">
        <f t="shared" si="85"/>
        <v>1.3748693201479881E-2</v>
      </c>
      <c r="AP72" s="7">
        <f t="shared" si="86"/>
        <v>4147.3208143212314</v>
      </c>
      <c r="AQ72" s="65">
        <f t="shared" si="87"/>
        <v>7.7499999999999999E-2</v>
      </c>
      <c r="AR72" s="7">
        <f t="shared" ref="AR72:AR135" si="110">AR71+AN72</f>
        <v>40169.941543605819</v>
      </c>
      <c r="AS72" s="7">
        <f t="shared" ref="AS72:AS135" si="111">AS71+AP72</f>
        <v>286995.47146033426</v>
      </c>
      <c r="AT72" s="7">
        <f t="shared" si="88"/>
        <v>641430.05845639436</v>
      </c>
      <c r="AU72" s="7">
        <f t="shared" si="74"/>
        <v>327165.41300394008</v>
      </c>
      <c r="AW72">
        <v>67</v>
      </c>
      <c r="AX72" s="160">
        <v>46874</v>
      </c>
      <c r="AY72" s="7">
        <f t="shared" ref="AY72:AY135" si="112">BG71</f>
        <v>640432.09085094719</v>
      </c>
      <c r="AZ72" s="7">
        <f t="shared" ref="AZ72:AZ135" si="113">AZ71</f>
        <v>4765.8460902957322</v>
      </c>
      <c r="BA72" s="7">
        <f t="shared" ref="BA72:BA135" si="114">AZ72-BC72</f>
        <v>763.14552247731262</v>
      </c>
      <c r="BB72" s="65">
        <f t="shared" si="89"/>
        <v>1.4299324472575665E-2</v>
      </c>
      <c r="BC72" s="7">
        <f t="shared" si="90"/>
        <v>4002.7005678184196</v>
      </c>
      <c r="BD72" s="65">
        <f t="shared" si="91"/>
        <v>7.4999999999999997E-2</v>
      </c>
      <c r="BE72" s="7">
        <f t="shared" ref="BE72:BE135" si="115">BE71+BA72</f>
        <v>41931.054671530728</v>
      </c>
      <c r="BF72" s="7">
        <f t="shared" ref="BF72:BF135" si="116">BF71+BC72</f>
        <v>277380.63337828335</v>
      </c>
      <c r="BG72" s="7">
        <f t="shared" si="92"/>
        <v>639668.94532846985</v>
      </c>
      <c r="BH72" s="7">
        <f t="shared" si="75"/>
        <v>319311.68804981408</v>
      </c>
      <c r="BJ72">
        <v>67</v>
      </c>
      <c r="BK72" s="160">
        <v>46874</v>
      </c>
      <c r="BL72" s="7">
        <f t="shared" ref="BL72:BL135" si="117">BT71</f>
        <v>638636.84843538865</v>
      </c>
      <c r="BM72" s="7">
        <f t="shared" ref="BM72:BM135" si="118">BM71</f>
        <v>4649.713524863002</v>
      </c>
      <c r="BN72" s="7">
        <f t="shared" ref="BN72:BN135" si="119">BM72-BP72</f>
        <v>791.28256556586257</v>
      </c>
      <c r="BO72" s="65">
        <f t="shared" si="93"/>
        <v>1.4868216279804919E-2</v>
      </c>
      <c r="BP72" s="7">
        <f t="shared" si="94"/>
        <v>3858.4309592971395</v>
      </c>
      <c r="BQ72" s="65">
        <f t="shared" si="95"/>
        <v>7.2499999999999995E-2</v>
      </c>
      <c r="BR72" s="7">
        <f t="shared" ref="BR72:BR135" si="120">BR71+BN72</f>
        <v>43754.43413017736</v>
      </c>
      <c r="BS72" s="7">
        <f t="shared" ref="BS72:BS135" si="121">BS71+BP72</f>
        <v>267776.37203564373</v>
      </c>
      <c r="BT72" s="7">
        <f t="shared" si="96"/>
        <v>637845.56586982275</v>
      </c>
      <c r="BU72" s="7">
        <f t="shared" si="76"/>
        <v>311530.80616582109</v>
      </c>
      <c r="BW72">
        <v>67</v>
      </c>
      <c r="BX72" s="160">
        <v>46874</v>
      </c>
      <c r="BY72" s="7">
        <f t="shared" ref="BY72:BY135" si="122">CG71</f>
        <v>636778.89371332864</v>
      </c>
      <c r="BZ72" s="7">
        <f t="shared" ref="BZ72:BZ135" si="123">BZ71</f>
        <v>4534.7018071413086</v>
      </c>
      <c r="CA72" s="7">
        <f t="shared" ref="CA72:CA135" si="124">BZ72-CC72</f>
        <v>820.15826048022473</v>
      </c>
      <c r="CB72" s="65">
        <f t="shared" si="97"/>
        <v>1.5455755872137024E-2</v>
      </c>
      <c r="CC72" s="7">
        <f t="shared" si="98"/>
        <v>3714.5435466610838</v>
      </c>
      <c r="CD72" s="65">
        <f t="shared" ref="CD72:CD135" si="125">(CC72/BY72)*12</f>
        <v>7.0000000000000007E-2</v>
      </c>
      <c r="CE72" s="7">
        <f t="shared" ref="CE72:CE135" si="126">CE71+CA72</f>
        <v>45641.264547151462</v>
      </c>
      <c r="CF72" s="7">
        <f t="shared" ref="CF72:CF135" si="127">CF71+CC72</f>
        <v>258183.75653131618</v>
      </c>
      <c r="CG72" s="7">
        <f t="shared" si="99"/>
        <v>635958.73545284837</v>
      </c>
      <c r="CH72" s="7">
        <f t="shared" si="77"/>
        <v>303825.02107846766</v>
      </c>
    </row>
    <row r="73" spans="10:86" x14ac:dyDescent="0.3">
      <c r="J73">
        <v>68</v>
      </c>
      <c r="K73" s="160">
        <v>46905</v>
      </c>
      <c r="L73" s="7">
        <f t="shared" si="100"/>
        <v>644770.41993165971</v>
      </c>
      <c r="M73" s="7">
        <f t="shared" si="78"/>
        <v>5120.6331732111075</v>
      </c>
      <c r="N73" s="7">
        <f t="shared" si="68"/>
        <v>687.83653618094741</v>
      </c>
      <c r="O73" s="65">
        <f t="shared" si="79"/>
        <v>1.2801515359600751E-2</v>
      </c>
      <c r="P73" s="7">
        <f t="shared" si="69"/>
        <v>4432.7966370301601</v>
      </c>
      <c r="Q73" s="65">
        <f t="shared" si="70"/>
        <v>8.249999999999999E-2</v>
      </c>
      <c r="R73" s="7">
        <f t="shared" si="80"/>
        <v>37517.416604521328</v>
      </c>
      <c r="S73" s="7">
        <f t="shared" si="101"/>
        <v>310685.63917383389</v>
      </c>
      <c r="T73" s="7">
        <f t="shared" si="71"/>
        <v>644082.58339547878</v>
      </c>
      <c r="U73" s="7">
        <f t="shared" si="72"/>
        <v>348203.05577835522</v>
      </c>
      <c r="W73">
        <v>68</v>
      </c>
      <c r="X73" s="160">
        <v>46905</v>
      </c>
      <c r="Y73" s="7">
        <f t="shared" si="102"/>
        <v>643130.12995935511</v>
      </c>
      <c r="Z73" s="7">
        <f t="shared" si="103"/>
        <v>5001.3393355618373</v>
      </c>
      <c r="AA73" s="7">
        <f t="shared" si="104"/>
        <v>713.80513583280299</v>
      </c>
      <c r="AB73" s="65">
        <f t="shared" si="81"/>
        <v>1.3318706791944227E-2</v>
      </c>
      <c r="AC73" s="7">
        <f t="shared" si="82"/>
        <v>4287.5341997290343</v>
      </c>
      <c r="AD73" s="65">
        <f t="shared" si="83"/>
        <v>0.08</v>
      </c>
      <c r="AE73" s="7">
        <f t="shared" si="105"/>
        <v>39183.675176477744</v>
      </c>
      <c r="AF73" s="7">
        <f t="shared" si="106"/>
        <v>300907.39964172716</v>
      </c>
      <c r="AG73" s="7">
        <f t="shared" si="84"/>
        <v>642416.32482352236</v>
      </c>
      <c r="AH73" s="7">
        <f t="shared" si="73"/>
        <v>340091.07481820491</v>
      </c>
      <c r="AJ73">
        <v>68</v>
      </c>
      <c r="AK73" s="160">
        <v>46905</v>
      </c>
      <c r="AL73" s="7">
        <f t="shared" si="107"/>
        <v>641430.05845639436</v>
      </c>
      <c r="AM73" s="7">
        <f t="shared" si="108"/>
        <v>4883.0658657304484</v>
      </c>
      <c r="AN73" s="7">
        <f t="shared" si="109"/>
        <v>740.49673819956843</v>
      </c>
      <c r="AO73" s="65">
        <f t="shared" si="85"/>
        <v>1.38533589769381E-2</v>
      </c>
      <c r="AP73" s="7">
        <f t="shared" si="86"/>
        <v>4142.56912753088</v>
      </c>
      <c r="AQ73" s="65">
        <f t="shared" si="87"/>
        <v>7.7499999999999999E-2</v>
      </c>
      <c r="AR73" s="7">
        <f t="shared" si="110"/>
        <v>40910.438281805385</v>
      </c>
      <c r="AS73" s="7">
        <f t="shared" si="111"/>
        <v>291138.04058786517</v>
      </c>
      <c r="AT73" s="7">
        <f t="shared" si="88"/>
        <v>640689.56171819475</v>
      </c>
      <c r="AU73" s="7">
        <f t="shared" si="74"/>
        <v>332048.47886967054</v>
      </c>
      <c r="AW73">
        <v>68</v>
      </c>
      <c r="AX73" s="160">
        <v>46905</v>
      </c>
      <c r="AY73" s="7">
        <f t="shared" si="112"/>
        <v>639668.94532846985</v>
      </c>
      <c r="AZ73" s="7">
        <f t="shared" si="113"/>
        <v>4765.8460902957322</v>
      </c>
      <c r="BA73" s="7">
        <f t="shared" si="114"/>
        <v>767.91518199279608</v>
      </c>
      <c r="BB73" s="65">
        <f t="shared" si="89"/>
        <v>1.4405861424430511E-2</v>
      </c>
      <c r="BC73" s="7">
        <f t="shared" si="90"/>
        <v>3997.9309083029361</v>
      </c>
      <c r="BD73" s="65">
        <f t="shared" si="91"/>
        <v>7.4999999999999997E-2</v>
      </c>
      <c r="BE73" s="7">
        <f t="shared" si="115"/>
        <v>42698.969853523522</v>
      </c>
      <c r="BF73" s="7">
        <f t="shared" si="116"/>
        <v>281378.5642865863</v>
      </c>
      <c r="BG73" s="7">
        <f t="shared" si="92"/>
        <v>638901.03014647705</v>
      </c>
      <c r="BH73" s="7">
        <f t="shared" si="75"/>
        <v>324077.53414010984</v>
      </c>
      <c r="BJ73">
        <v>68</v>
      </c>
      <c r="BK73" s="160">
        <v>46905</v>
      </c>
      <c r="BL73" s="7">
        <f t="shared" si="117"/>
        <v>637845.56586982275</v>
      </c>
      <c r="BM73" s="7">
        <f t="shared" si="118"/>
        <v>4649.713524863002</v>
      </c>
      <c r="BN73" s="7">
        <f t="shared" si="119"/>
        <v>796.06323106615628</v>
      </c>
      <c r="BO73" s="65">
        <f t="shared" si="93"/>
        <v>1.4976601365515315E-2</v>
      </c>
      <c r="BP73" s="7">
        <f t="shared" si="94"/>
        <v>3853.6502937968457</v>
      </c>
      <c r="BQ73" s="65">
        <f t="shared" si="95"/>
        <v>7.2499999999999995E-2</v>
      </c>
      <c r="BR73" s="7">
        <f t="shared" si="120"/>
        <v>44550.497361243513</v>
      </c>
      <c r="BS73" s="7">
        <f t="shared" si="121"/>
        <v>271630.02232944057</v>
      </c>
      <c r="BT73" s="7">
        <f t="shared" si="96"/>
        <v>637049.50263875665</v>
      </c>
      <c r="BU73" s="7">
        <f t="shared" si="76"/>
        <v>316180.5196906841</v>
      </c>
      <c r="BW73">
        <v>68</v>
      </c>
      <c r="BX73" s="160">
        <v>46905</v>
      </c>
      <c r="BY73" s="7">
        <f t="shared" si="122"/>
        <v>635958.73545284837</v>
      </c>
      <c r="BZ73" s="7">
        <f t="shared" si="123"/>
        <v>4534.7018071413086</v>
      </c>
      <c r="CA73" s="7">
        <f t="shared" si="124"/>
        <v>824.942516999693</v>
      </c>
      <c r="CB73" s="65">
        <f t="shared" si="97"/>
        <v>1.5565963091846352E-2</v>
      </c>
      <c r="CC73" s="7">
        <f t="shared" si="98"/>
        <v>3709.7592901416156</v>
      </c>
      <c r="CD73" s="65">
        <f t="shared" si="125"/>
        <v>7.0000000000000007E-2</v>
      </c>
      <c r="CE73" s="7">
        <f t="shared" si="126"/>
        <v>46466.207064151153</v>
      </c>
      <c r="CF73" s="7">
        <f t="shared" si="127"/>
        <v>261893.51582145778</v>
      </c>
      <c r="CG73" s="7">
        <f t="shared" si="99"/>
        <v>635133.7929358487</v>
      </c>
      <c r="CH73" s="7">
        <f t="shared" si="77"/>
        <v>308359.72288560891</v>
      </c>
    </row>
    <row r="74" spans="10:86" x14ac:dyDescent="0.3">
      <c r="J74">
        <v>69</v>
      </c>
      <c r="K74" s="160">
        <v>46935</v>
      </c>
      <c r="L74" s="7">
        <f t="shared" si="100"/>
        <v>644082.58339547878</v>
      </c>
      <c r="M74" s="7">
        <f t="shared" si="78"/>
        <v>5120.6331732111075</v>
      </c>
      <c r="N74" s="7">
        <f t="shared" si="68"/>
        <v>692.56541236719113</v>
      </c>
      <c r="O74" s="65">
        <f t="shared" si="79"/>
        <v>1.2903290917437082E-2</v>
      </c>
      <c r="P74" s="7">
        <f t="shared" si="69"/>
        <v>4428.0677608439164</v>
      </c>
      <c r="Q74" s="65">
        <f t="shared" si="70"/>
        <v>8.2500000000000004E-2</v>
      </c>
      <c r="R74" s="7">
        <f t="shared" si="80"/>
        <v>38209.98201688852</v>
      </c>
      <c r="S74" s="7">
        <f t="shared" si="101"/>
        <v>315113.70693467779</v>
      </c>
      <c r="T74" s="7">
        <f t="shared" si="71"/>
        <v>643390.01798311155</v>
      </c>
      <c r="U74" s="7">
        <f t="shared" si="72"/>
        <v>353323.68895156629</v>
      </c>
      <c r="W74">
        <v>69</v>
      </c>
      <c r="X74" s="160">
        <v>46935</v>
      </c>
      <c r="Y74" s="7">
        <f t="shared" si="102"/>
        <v>642416.32482352236</v>
      </c>
      <c r="Z74" s="7">
        <f t="shared" si="103"/>
        <v>5001.3393355618373</v>
      </c>
      <c r="AA74" s="7">
        <f t="shared" si="104"/>
        <v>718.56383673835444</v>
      </c>
      <c r="AB74" s="65">
        <f t="shared" si="81"/>
        <v>1.342239558315864E-2</v>
      </c>
      <c r="AC74" s="7">
        <f t="shared" si="82"/>
        <v>4282.7754988234828</v>
      </c>
      <c r="AD74" s="65">
        <f t="shared" si="83"/>
        <v>0.08</v>
      </c>
      <c r="AE74" s="7">
        <f t="shared" si="105"/>
        <v>39902.239013216094</v>
      </c>
      <c r="AF74" s="7">
        <f t="shared" si="106"/>
        <v>305190.17514055065</v>
      </c>
      <c r="AG74" s="7">
        <f t="shared" si="84"/>
        <v>641697.76098678401</v>
      </c>
      <c r="AH74" s="7">
        <f t="shared" si="73"/>
        <v>345092.41415376676</v>
      </c>
      <c r="AJ74">
        <v>69</v>
      </c>
      <c r="AK74" s="160">
        <v>46935</v>
      </c>
      <c r="AL74" s="7">
        <f t="shared" si="107"/>
        <v>640689.56171819475</v>
      </c>
      <c r="AM74" s="7">
        <f t="shared" si="108"/>
        <v>4883.0658657304484</v>
      </c>
      <c r="AN74" s="7">
        <f t="shared" si="109"/>
        <v>745.27911296710772</v>
      </c>
      <c r="AO74" s="65">
        <f t="shared" si="85"/>
        <v>1.3958943441533696E-2</v>
      </c>
      <c r="AP74" s="7">
        <f t="shared" si="86"/>
        <v>4137.7867527633407</v>
      </c>
      <c r="AQ74" s="65">
        <f t="shared" si="87"/>
        <v>7.7499999999999986E-2</v>
      </c>
      <c r="AR74" s="7">
        <f t="shared" si="110"/>
        <v>41655.717394772495</v>
      </c>
      <c r="AS74" s="7">
        <f t="shared" si="111"/>
        <v>295275.82734062849</v>
      </c>
      <c r="AT74" s="7">
        <f t="shared" si="88"/>
        <v>639944.28260522767</v>
      </c>
      <c r="AU74" s="7">
        <f t="shared" si="74"/>
        <v>336931.544735401</v>
      </c>
      <c r="AW74">
        <v>69</v>
      </c>
      <c r="AX74" s="160">
        <v>46935</v>
      </c>
      <c r="AY74" s="7">
        <f t="shared" si="112"/>
        <v>638901.03014647705</v>
      </c>
      <c r="AZ74" s="7">
        <f t="shared" si="113"/>
        <v>4765.8460902957322</v>
      </c>
      <c r="BA74" s="7">
        <f t="shared" si="114"/>
        <v>772.71465188025104</v>
      </c>
      <c r="BB74" s="65">
        <f t="shared" si="89"/>
        <v>1.451332113275376E-2</v>
      </c>
      <c r="BC74" s="7">
        <f t="shared" si="90"/>
        <v>3993.1314384154812</v>
      </c>
      <c r="BD74" s="65">
        <f t="shared" si="91"/>
        <v>7.4999999999999997E-2</v>
      </c>
      <c r="BE74" s="7">
        <f t="shared" si="115"/>
        <v>43471.684505403769</v>
      </c>
      <c r="BF74" s="7">
        <f t="shared" si="116"/>
        <v>285371.6957250018</v>
      </c>
      <c r="BG74" s="7">
        <f t="shared" si="92"/>
        <v>638128.31549459684</v>
      </c>
      <c r="BH74" s="7">
        <f t="shared" si="75"/>
        <v>328843.3802304056</v>
      </c>
      <c r="BJ74">
        <v>69</v>
      </c>
      <c r="BK74" s="160">
        <v>46935</v>
      </c>
      <c r="BL74" s="7">
        <f t="shared" si="117"/>
        <v>637049.50263875665</v>
      </c>
      <c r="BM74" s="7">
        <f t="shared" si="118"/>
        <v>4649.713524863002</v>
      </c>
      <c r="BN74" s="7">
        <f t="shared" si="119"/>
        <v>800.87277975384723</v>
      </c>
      <c r="BO74" s="65">
        <f t="shared" si="93"/>
        <v>1.5085912974169374E-2</v>
      </c>
      <c r="BP74" s="7">
        <f t="shared" si="94"/>
        <v>3848.8407451091548</v>
      </c>
      <c r="BQ74" s="65">
        <f t="shared" si="95"/>
        <v>7.2499999999999995E-2</v>
      </c>
      <c r="BR74" s="7">
        <f t="shared" si="120"/>
        <v>45351.370140997358</v>
      </c>
      <c r="BS74" s="7">
        <f t="shared" si="121"/>
        <v>275478.86307454971</v>
      </c>
      <c r="BT74" s="7">
        <f t="shared" si="96"/>
        <v>636248.62985900277</v>
      </c>
      <c r="BU74" s="7">
        <f t="shared" si="76"/>
        <v>320830.23321554705</v>
      </c>
      <c r="BW74">
        <v>69</v>
      </c>
      <c r="BX74" s="160">
        <v>46935</v>
      </c>
      <c r="BY74" s="7">
        <f t="shared" si="122"/>
        <v>635133.7929358487</v>
      </c>
      <c r="BZ74" s="7">
        <f t="shared" si="123"/>
        <v>4534.7018071413086</v>
      </c>
      <c r="CA74" s="7">
        <f t="shared" si="124"/>
        <v>829.75468168219095</v>
      </c>
      <c r="CB74" s="65">
        <f t="shared" si="97"/>
        <v>1.5677100306945874E-2</v>
      </c>
      <c r="CC74" s="7">
        <f t="shared" si="98"/>
        <v>3704.9471254591176</v>
      </c>
      <c r="CD74" s="65">
        <f t="shared" si="125"/>
        <v>7.0000000000000007E-2</v>
      </c>
      <c r="CE74" s="7">
        <f t="shared" si="126"/>
        <v>47295.961745833345</v>
      </c>
      <c r="CF74" s="7">
        <f t="shared" si="127"/>
        <v>265598.46294691687</v>
      </c>
      <c r="CG74" s="7">
        <f t="shared" si="99"/>
        <v>634304.03825416649</v>
      </c>
      <c r="CH74" s="7">
        <f t="shared" si="77"/>
        <v>312894.42469275021</v>
      </c>
    </row>
    <row r="75" spans="10:86" x14ac:dyDescent="0.3">
      <c r="J75">
        <v>70</v>
      </c>
      <c r="K75" s="160">
        <v>46966</v>
      </c>
      <c r="L75" s="7">
        <f t="shared" si="100"/>
        <v>643390.01798311155</v>
      </c>
      <c r="M75" s="7">
        <f t="shared" si="78"/>
        <v>5120.6331732111075</v>
      </c>
      <c r="N75" s="7">
        <f t="shared" si="68"/>
        <v>697.32679957721575</v>
      </c>
      <c r="O75" s="65">
        <f t="shared" si="79"/>
        <v>1.300598604429427E-2</v>
      </c>
      <c r="P75" s="7">
        <f t="shared" si="69"/>
        <v>4423.3063736338918</v>
      </c>
      <c r="Q75" s="65">
        <f t="shared" si="70"/>
        <v>8.2500000000000004E-2</v>
      </c>
      <c r="R75" s="7">
        <f t="shared" si="80"/>
        <v>38907.308816465738</v>
      </c>
      <c r="S75" s="7">
        <f t="shared" si="101"/>
        <v>319537.0133083117</v>
      </c>
      <c r="T75" s="7">
        <f t="shared" si="71"/>
        <v>642692.69118353433</v>
      </c>
      <c r="U75" s="7">
        <f t="shared" si="72"/>
        <v>358444.32212477742</v>
      </c>
      <c r="W75">
        <v>70</v>
      </c>
      <c r="X75" s="160">
        <v>46966</v>
      </c>
      <c r="Y75" s="7">
        <f t="shared" si="102"/>
        <v>641697.76098678401</v>
      </c>
      <c r="Z75" s="7">
        <f t="shared" si="103"/>
        <v>5001.3393355618373</v>
      </c>
      <c r="AA75" s="7">
        <f t="shared" si="104"/>
        <v>723.3542623166104</v>
      </c>
      <c r="AB75" s="65">
        <f t="shared" si="81"/>
        <v>1.3527008625448669E-2</v>
      </c>
      <c r="AC75" s="7">
        <f t="shared" si="82"/>
        <v>4277.9850732452269</v>
      </c>
      <c r="AD75" s="65">
        <f t="shared" si="83"/>
        <v>0.08</v>
      </c>
      <c r="AE75" s="7">
        <f t="shared" si="105"/>
        <v>40625.593275532709</v>
      </c>
      <c r="AF75" s="7">
        <f t="shared" si="106"/>
        <v>309468.1602137959</v>
      </c>
      <c r="AG75" s="7">
        <f t="shared" si="84"/>
        <v>640974.40672446741</v>
      </c>
      <c r="AH75" s="7">
        <f t="shared" si="73"/>
        <v>350093.75348932861</v>
      </c>
      <c r="AJ75">
        <v>70</v>
      </c>
      <c r="AK75" s="160">
        <v>46966</v>
      </c>
      <c r="AL75" s="7">
        <f t="shared" si="107"/>
        <v>639944.28260522767</v>
      </c>
      <c r="AM75" s="7">
        <f t="shared" si="108"/>
        <v>4883.0658657304484</v>
      </c>
      <c r="AN75" s="7">
        <f t="shared" si="109"/>
        <v>750.09237390501949</v>
      </c>
      <c r="AO75" s="65">
        <f t="shared" si="85"/>
        <v>1.4065456527272216E-2</v>
      </c>
      <c r="AP75" s="7">
        <f t="shared" si="86"/>
        <v>4132.9734918254289</v>
      </c>
      <c r="AQ75" s="65">
        <f t="shared" si="87"/>
        <v>7.7500000000000013E-2</v>
      </c>
      <c r="AR75" s="7">
        <f t="shared" si="110"/>
        <v>42405.809768677515</v>
      </c>
      <c r="AS75" s="7">
        <f t="shared" si="111"/>
        <v>299408.80083245394</v>
      </c>
      <c r="AT75" s="7">
        <f t="shared" si="88"/>
        <v>639194.19023132266</v>
      </c>
      <c r="AU75" s="7">
        <f t="shared" si="74"/>
        <v>341814.61060113146</v>
      </c>
      <c r="AW75">
        <v>70</v>
      </c>
      <c r="AX75" s="160">
        <v>46966</v>
      </c>
      <c r="AY75" s="7">
        <f t="shared" si="112"/>
        <v>638128.31549459684</v>
      </c>
      <c r="AZ75" s="7">
        <f t="shared" si="113"/>
        <v>4765.8460902957322</v>
      </c>
      <c r="BA75" s="7">
        <f t="shared" si="114"/>
        <v>777.5441184545025</v>
      </c>
      <c r="BB75" s="65">
        <f t="shared" si="89"/>
        <v>1.4621713525158614E-2</v>
      </c>
      <c r="BC75" s="7">
        <f t="shared" si="90"/>
        <v>3988.3019718412297</v>
      </c>
      <c r="BD75" s="65">
        <f t="shared" si="91"/>
        <v>7.4999999999999997E-2</v>
      </c>
      <c r="BE75" s="7">
        <f t="shared" si="115"/>
        <v>44249.228623858275</v>
      </c>
      <c r="BF75" s="7">
        <f t="shared" si="116"/>
        <v>289359.99769684306</v>
      </c>
      <c r="BG75" s="7">
        <f t="shared" si="92"/>
        <v>637350.77137614239</v>
      </c>
      <c r="BH75" s="7">
        <f t="shared" si="75"/>
        <v>333609.2263207013</v>
      </c>
      <c r="BJ75">
        <v>70</v>
      </c>
      <c r="BK75" s="160">
        <v>46966</v>
      </c>
      <c r="BL75" s="7">
        <f t="shared" si="117"/>
        <v>636248.62985900277</v>
      </c>
      <c r="BM75" s="7">
        <f t="shared" si="118"/>
        <v>4649.713524863002</v>
      </c>
      <c r="BN75" s="7">
        <f t="shared" si="119"/>
        <v>805.71138613152698</v>
      </c>
      <c r="BO75" s="65">
        <f t="shared" si="93"/>
        <v>1.519616102862326E-2</v>
      </c>
      <c r="BP75" s="7">
        <f t="shared" si="94"/>
        <v>3844.002138731475</v>
      </c>
      <c r="BQ75" s="65">
        <f t="shared" si="95"/>
        <v>7.2499999999999995E-2</v>
      </c>
      <c r="BR75" s="7">
        <f t="shared" si="120"/>
        <v>46157.081527128888</v>
      </c>
      <c r="BS75" s="7">
        <f t="shared" si="121"/>
        <v>279322.86521328118</v>
      </c>
      <c r="BT75" s="7">
        <f t="shared" si="96"/>
        <v>635442.9184728713</v>
      </c>
      <c r="BU75" s="7">
        <f t="shared" si="76"/>
        <v>325479.94674041006</v>
      </c>
      <c r="BW75">
        <v>70</v>
      </c>
      <c r="BX75" s="160">
        <v>46966</v>
      </c>
      <c r="BY75" s="7">
        <f t="shared" si="122"/>
        <v>634304.03825416649</v>
      </c>
      <c r="BZ75" s="7">
        <f t="shared" si="123"/>
        <v>4534.7018071413086</v>
      </c>
      <c r="CA75" s="7">
        <f t="shared" si="124"/>
        <v>834.59491732533706</v>
      </c>
      <c r="CB75" s="65">
        <f t="shared" si="97"/>
        <v>1.5789177435271137E-2</v>
      </c>
      <c r="CC75" s="7">
        <f t="shared" si="98"/>
        <v>3700.1068898159715</v>
      </c>
      <c r="CD75" s="65">
        <f t="shared" si="125"/>
        <v>7.0000000000000007E-2</v>
      </c>
      <c r="CE75" s="7">
        <f t="shared" si="126"/>
        <v>48130.556663158684</v>
      </c>
      <c r="CF75" s="7">
        <f t="shared" si="127"/>
        <v>269298.56983673282</v>
      </c>
      <c r="CG75" s="7">
        <f t="shared" si="99"/>
        <v>633469.44333684118</v>
      </c>
      <c r="CH75" s="7">
        <f t="shared" si="77"/>
        <v>317429.12649989151</v>
      </c>
    </row>
    <row r="76" spans="10:86" x14ac:dyDescent="0.3">
      <c r="J76">
        <v>71</v>
      </c>
      <c r="K76" s="160">
        <v>46997</v>
      </c>
      <c r="L76" s="7">
        <f t="shared" si="100"/>
        <v>642692.69118353433</v>
      </c>
      <c r="M76" s="7">
        <f t="shared" si="78"/>
        <v>5120.6331732111075</v>
      </c>
      <c r="N76" s="7">
        <f t="shared" si="68"/>
        <v>702.12092132430917</v>
      </c>
      <c r="O76" s="65">
        <f t="shared" si="79"/>
        <v>1.3109610816292364E-2</v>
      </c>
      <c r="P76" s="7">
        <f t="shared" si="69"/>
        <v>4418.5122518867984</v>
      </c>
      <c r="Q76" s="65">
        <f t="shared" si="70"/>
        <v>8.2500000000000004E-2</v>
      </c>
      <c r="R76" s="7">
        <f t="shared" si="80"/>
        <v>39609.429737790051</v>
      </c>
      <c r="S76" s="7">
        <f t="shared" si="101"/>
        <v>323955.52556019847</v>
      </c>
      <c r="T76" s="7">
        <f t="shared" si="71"/>
        <v>641990.57026220998</v>
      </c>
      <c r="U76" s="7">
        <f t="shared" si="72"/>
        <v>363564.95529798849</v>
      </c>
      <c r="W76">
        <v>71</v>
      </c>
      <c r="X76" s="160">
        <v>46997</v>
      </c>
      <c r="Y76" s="7">
        <f t="shared" si="102"/>
        <v>640974.40672446741</v>
      </c>
      <c r="Z76" s="7">
        <f t="shared" si="103"/>
        <v>5001.3393355618373</v>
      </c>
      <c r="AA76" s="7">
        <f t="shared" si="104"/>
        <v>728.17662406538784</v>
      </c>
      <c r="AB76" s="65">
        <f t="shared" si="81"/>
        <v>1.3632555991491976E-2</v>
      </c>
      <c r="AC76" s="7">
        <f t="shared" si="82"/>
        <v>4273.1627114964494</v>
      </c>
      <c r="AD76" s="65">
        <f t="shared" si="83"/>
        <v>0.08</v>
      </c>
      <c r="AE76" s="7">
        <f t="shared" si="105"/>
        <v>41353.769899598097</v>
      </c>
      <c r="AF76" s="7">
        <f t="shared" si="106"/>
        <v>313741.32292529236</v>
      </c>
      <c r="AG76" s="7">
        <f t="shared" si="84"/>
        <v>640246.23010040203</v>
      </c>
      <c r="AH76" s="7">
        <f t="shared" si="73"/>
        <v>355095.09282489045</v>
      </c>
      <c r="AJ76">
        <v>71</v>
      </c>
      <c r="AK76" s="160">
        <v>46997</v>
      </c>
      <c r="AL76" s="7">
        <f t="shared" si="107"/>
        <v>639194.19023132266</v>
      </c>
      <c r="AM76" s="7">
        <f t="shared" si="108"/>
        <v>4883.0658657304484</v>
      </c>
      <c r="AN76" s="7">
        <f t="shared" si="109"/>
        <v>754.93672048648932</v>
      </c>
      <c r="AO76" s="65">
        <f t="shared" si="85"/>
        <v>1.4172908302810696E-2</v>
      </c>
      <c r="AP76" s="7">
        <f t="shared" si="86"/>
        <v>4128.1291452439591</v>
      </c>
      <c r="AQ76" s="65">
        <f t="shared" si="87"/>
        <v>7.7500000000000013E-2</v>
      </c>
      <c r="AR76" s="7">
        <f t="shared" si="110"/>
        <v>43160.746489164005</v>
      </c>
      <c r="AS76" s="7">
        <f t="shared" si="111"/>
        <v>303536.9299776979</v>
      </c>
      <c r="AT76" s="7">
        <f t="shared" si="88"/>
        <v>638439.25351083616</v>
      </c>
      <c r="AU76" s="7">
        <f t="shared" si="74"/>
        <v>346697.67646686191</v>
      </c>
      <c r="AW76">
        <v>71</v>
      </c>
      <c r="AX76" s="160">
        <v>46997</v>
      </c>
      <c r="AY76" s="7">
        <f t="shared" si="112"/>
        <v>637350.77137614239</v>
      </c>
      <c r="AZ76" s="7">
        <f t="shared" si="113"/>
        <v>4765.8460902957322</v>
      </c>
      <c r="BA76" s="7">
        <f t="shared" si="114"/>
        <v>782.40376919484243</v>
      </c>
      <c r="BB76" s="65">
        <f t="shared" si="89"/>
        <v>1.4731048665817235E-2</v>
      </c>
      <c r="BC76" s="7">
        <f t="shared" si="90"/>
        <v>3983.4423211008898</v>
      </c>
      <c r="BD76" s="65">
        <f t="shared" si="91"/>
        <v>7.4999999999999997E-2</v>
      </c>
      <c r="BE76" s="7">
        <f t="shared" si="115"/>
        <v>45031.632393053114</v>
      </c>
      <c r="BF76" s="7">
        <f t="shared" si="116"/>
        <v>293343.44001794397</v>
      </c>
      <c r="BG76" s="7">
        <f t="shared" si="92"/>
        <v>636568.36760694755</v>
      </c>
      <c r="BH76" s="7">
        <f t="shared" si="75"/>
        <v>338375.07241099706</v>
      </c>
      <c r="BJ76">
        <v>71</v>
      </c>
      <c r="BK76" s="160">
        <v>46997</v>
      </c>
      <c r="BL76" s="7">
        <f t="shared" si="117"/>
        <v>635442.9184728713</v>
      </c>
      <c r="BM76" s="7">
        <f t="shared" si="118"/>
        <v>4649.713524863002</v>
      </c>
      <c r="BN76" s="7">
        <f t="shared" si="119"/>
        <v>810.57922575607154</v>
      </c>
      <c r="BO76" s="65">
        <f t="shared" si="93"/>
        <v>1.5307355588207925E-2</v>
      </c>
      <c r="BP76" s="7">
        <f t="shared" si="94"/>
        <v>3839.1342991069305</v>
      </c>
      <c r="BQ76" s="65">
        <f t="shared" si="95"/>
        <v>7.2499999999999995E-2</v>
      </c>
      <c r="BR76" s="7">
        <f t="shared" si="120"/>
        <v>46967.660752884956</v>
      </c>
      <c r="BS76" s="7">
        <f t="shared" si="121"/>
        <v>283161.99951238814</v>
      </c>
      <c r="BT76" s="7">
        <f t="shared" si="96"/>
        <v>634632.33924711519</v>
      </c>
      <c r="BU76" s="7">
        <f t="shared" si="76"/>
        <v>330129.66026527307</v>
      </c>
      <c r="BW76">
        <v>71</v>
      </c>
      <c r="BX76" s="160">
        <v>46997</v>
      </c>
      <c r="BY76" s="7">
        <f t="shared" si="122"/>
        <v>633469.44333684118</v>
      </c>
      <c r="BZ76" s="7">
        <f t="shared" si="123"/>
        <v>4534.7018071413086</v>
      </c>
      <c r="CA76" s="7">
        <f t="shared" si="124"/>
        <v>839.46338767640145</v>
      </c>
      <c r="CB76" s="65">
        <f t="shared" si="97"/>
        <v>1.5902204531056282E-2</v>
      </c>
      <c r="CC76" s="7">
        <f t="shared" si="98"/>
        <v>3695.2384194649071</v>
      </c>
      <c r="CD76" s="65">
        <f t="shared" si="125"/>
        <v>7.0000000000000007E-2</v>
      </c>
      <c r="CE76" s="7">
        <f t="shared" si="126"/>
        <v>48970.020050835083</v>
      </c>
      <c r="CF76" s="7">
        <f t="shared" si="127"/>
        <v>272993.80825619772</v>
      </c>
      <c r="CG76" s="7">
        <f t="shared" si="99"/>
        <v>632629.97994916479</v>
      </c>
      <c r="CH76" s="7">
        <f t="shared" si="77"/>
        <v>321963.82830703282</v>
      </c>
    </row>
    <row r="77" spans="10:86" x14ac:dyDescent="0.3">
      <c r="J77">
        <v>72</v>
      </c>
      <c r="K77" s="160">
        <v>47027</v>
      </c>
      <c r="L77" s="7">
        <f t="shared" si="100"/>
        <v>641990.57026220998</v>
      </c>
      <c r="M77" s="7">
        <f t="shared" si="78"/>
        <v>5120.6331732111075</v>
      </c>
      <c r="N77" s="7">
        <f t="shared" si="68"/>
        <v>706.94800265841423</v>
      </c>
      <c r="O77" s="65">
        <f t="shared" si="79"/>
        <v>1.3214175448770349E-2</v>
      </c>
      <c r="P77" s="7">
        <f t="shared" si="69"/>
        <v>4413.6851705526933</v>
      </c>
      <c r="Q77" s="65">
        <f t="shared" si="70"/>
        <v>8.249999999999999E-2</v>
      </c>
      <c r="R77" s="7">
        <f t="shared" si="80"/>
        <v>40316.377740448464</v>
      </c>
      <c r="S77" s="7">
        <f t="shared" si="101"/>
        <v>328369.21073075116</v>
      </c>
      <c r="T77" s="7">
        <f t="shared" si="71"/>
        <v>641283.62225955154</v>
      </c>
      <c r="U77" s="7">
        <f t="shared" si="72"/>
        <v>368685.58847119962</v>
      </c>
      <c r="W77">
        <v>72</v>
      </c>
      <c r="X77" s="160">
        <v>47027</v>
      </c>
      <c r="Y77" s="7">
        <f t="shared" si="102"/>
        <v>640246.23010040203</v>
      </c>
      <c r="Z77" s="7">
        <f t="shared" si="103"/>
        <v>5001.3393355618373</v>
      </c>
      <c r="AA77" s="7">
        <f t="shared" si="104"/>
        <v>733.03113489248972</v>
      </c>
      <c r="AB77" s="65">
        <f t="shared" si="81"/>
        <v>1.3739047893074587E-2</v>
      </c>
      <c r="AC77" s="7">
        <f t="shared" si="82"/>
        <v>4268.3082006693476</v>
      </c>
      <c r="AD77" s="65">
        <f t="shared" si="83"/>
        <v>8.0000000000000016E-2</v>
      </c>
      <c r="AE77" s="7">
        <f t="shared" si="105"/>
        <v>42086.801034490585</v>
      </c>
      <c r="AF77" s="7">
        <f t="shared" si="106"/>
        <v>318009.63112596172</v>
      </c>
      <c r="AG77" s="7">
        <f t="shared" si="84"/>
        <v>639513.19896550954</v>
      </c>
      <c r="AH77" s="7">
        <f t="shared" si="73"/>
        <v>360096.4321604523</v>
      </c>
      <c r="AJ77">
        <v>72</v>
      </c>
      <c r="AK77" s="160">
        <v>47027</v>
      </c>
      <c r="AL77" s="7">
        <f t="shared" si="107"/>
        <v>638439.25351083616</v>
      </c>
      <c r="AM77" s="7">
        <f t="shared" si="108"/>
        <v>4883.0658657304484</v>
      </c>
      <c r="AN77" s="7">
        <f t="shared" si="109"/>
        <v>759.81235347296479</v>
      </c>
      <c r="AO77" s="65">
        <f t="shared" si="85"/>
        <v>1.4281308975812878E-2</v>
      </c>
      <c r="AP77" s="7">
        <f t="shared" si="86"/>
        <v>4123.2535122574836</v>
      </c>
      <c r="AQ77" s="65">
        <f t="shared" si="87"/>
        <v>7.7499999999999999E-2</v>
      </c>
      <c r="AR77" s="7">
        <f t="shared" si="110"/>
        <v>43920.558842636972</v>
      </c>
      <c r="AS77" s="7">
        <f t="shared" si="111"/>
        <v>307660.18348995538</v>
      </c>
      <c r="AT77" s="7">
        <f t="shared" si="88"/>
        <v>637679.44115736324</v>
      </c>
      <c r="AU77" s="7">
        <f t="shared" si="74"/>
        <v>351580.74233259237</v>
      </c>
      <c r="AW77">
        <v>72</v>
      </c>
      <c r="AX77" s="160">
        <v>47027</v>
      </c>
      <c r="AY77" s="7">
        <f t="shared" si="112"/>
        <v>636568.36760694755</v>
      </c>
      <c r="AZ77" s="7">
        <f t="shared" si="113"/>
        <v>4765.8460902957322</v>
      </c>
      <c r="BA77" s="7">
        <f t="shared" si="114"/>
        <v>787.29379275231031</v>
      </c>
      <c r="BB77" s="65">
        <f t="shared" si="89"/>
        <v>1.4841336757815692E-2</v>
      </c>
      <c r="BC77" s="7">
        <f t="shared" si="90"/>
        <v>3978.5522975434219</v>
      </c>
      <c r="BD77" s="65">
        <f t="shared" si="91"/>
        <v>7.4999999999999997E-2</v>
      </c>
      <c r="BE77" s="7">
        <f t="shared" si="115"/>
        <v>45818.926185805423</v>
      </c>
      <c r="BF77" s="7">
        <f t="shared" si="116"/>
        <v>297321.99231548741</v>
      </c>
      <c r="BG77" s="7">
        <f t="shared" si="92"/>
        <v>635781.07381419523</v>
      </c>
      <c r="BH77" s="7">
        <f t="shared" si="75"/>
        <v>343140.91850129282</v>
      </c>
      <c r="BJ77">
        <v>72</v>
      </c>
      <c r="BK77" s="160">
        <v>47027</v>
      </c>
      <c r="BL77" s="7">
        <f t="shared" si="117"/>
        <v>634632.33924711519</v>
      </c>
      <c r="BM77" s="7">
        <f t="shared" si="118"/>
        <v>4649.713524863002</v>
      </c>
      <c r="BN77" s="7">
        <f t="shared" si="119"/>
        <v>815.47647524501463</v>
      </c>
      <c r="BO77" s="65">
        <f t="shared" si="93"/>
        <v>1.5419506851083713E-2</v>
      </c>
      <c r="BP77" s="7">
        <f t="shared" si="94"/>
        <v>3834.2370496179874</v>
      </c>
      <c r="BQ77" s="65">
        <f t="shared" si="95"/>
        <v>7.2499999999999995E-2</v>
      </c>
      <c r="BR77" s="7">
        <f t="shared" si="120"/>
        <v>47783.13722812997</v>
      </c>
      <c r="BS77" s="7">
        <f t="shared" si="121"/>
        <v>286996.23656200612</v>
      </c>
      <c r="BT77" s="7">
        <f t="shared" si="96"/>
        <v>633816.86277187022</v>
      </c>
      <c r="BU77" s="7">
        <f t="shared" si="76"/>
        <v>334779.37379013607</v>
      </c>
      <c r="BW77">
        <v>72</v>
      </c>
      <c r="BX77" s="160">
        <v>47027</v>
      </c>
      <c r="BY77" s="7">
        <f t="shared" si="122"/>
        <v>632629.97994916479</v>
      </c>
      <c r="BZ77" s="7">
        <f t="shared" si="123"/>
        <v>4534.7018071413086</v>
      </c>
      <c r="CA77" s="7">
        <f t="shared" si="124"/>
        <v>844.36025743784694</v>
      </c>
      <c r="CB77" s="65">
        <f t="shared" si="97"/>
        <v>1.6016191787288282E-2</v>
      </c>
      <c r="CC77" s="7">
        <f t="shared" si="98"/>
        <v>3690.3415497034616</v>
      </c>
      <c r="CD77" s="65">
        <f t="shared" si="125"/>
        <v>7.0000000000000007E-2</v>
      </c>
      <c r="CE77" s="7">
        <f t="shared" si="126"/>
        <v>49814.380308272928</v>
      </c>
      <c r="CF77" s="7">
        <f t="shared" si="127"/>
        <v>276684.14980590116</v>
      </c>
      <c r="CG77" s="7">
        <f t="shared" si="99"/>
        <v>631785.61969172698</v>
      </c>
      <c r="CH77" s="7">
        <f t="shared" si="77"/>
        <v>326498.53011417412</v>
      </c>
    </row>
    <row r="78" spans="10:86" x14ac:dyDescent="0.3">
      <c r="J78">
        <v>73</v>
      </c>
      <c r="K78" s="160">
        <v>47058</v>
      </c>
      <c r="L78" s="7">
        <f t="shared" si="100"/>
        <v>641283.62225955154</v>
      </c>
      <c r="M78" s="7">
        <f t="shared" si="78"/>
        <v>5120.6331732111075</v>
      </c>
      <c r="N78" s="7">
        <f t="shared" si="68"/>
        <v>711.80827017669071</v>
      </c>
      <c r="O78" s="65">
        <f t="shared" si="79"/>
        <v>1.3319690298691494E-2</v>
      </c>
      <c r="P78" s="7">
        <f t="shared" si="69"/>
        <v>4408.8249030344168</v>
      </c>
      <c r="Q78" s="65">
        <f t="shared" si="70"/>
        <v>8.2500000000000004E-2</v>
      </c>
      <c r="R78" s="7">
        <f t="shared" si="80"/>
        <v>41028.186010625155</v>
      </c>
      <c r="S78" s="7">
        <f t="shared" si="101"/>
        <v>332778.03563378559</v>
      </c>
      <c r="T78" s="7">
        <f t="shared" si="71"/>
        <v>640571.8139893749</v>
      </c>
      <c r="U78" s="7">
        <f t="shared" si="72"/>
        <v>373806.22164441075</v>
      </c>
      <c r="W78">
        <v>73</v>
      </c>
      <c r="X78" s="160">
        <v>47058</v>
      </c>
      <c r="Y78" s="7">
        <f t="shared" si="102"/>
        <v>639513.19896550954</v>
      </c>
      <c r="Z78" s="7">
        <f t="shared" si="103"/>
        <v>5001.3393355618373</v>
      </c>
      <c r="AA78" s="7">
        <f t="shared" si="104"/>
        <v>737.91800912510644</v>
      </c>
      <c r="AB78" s="65">
        <f t="shared" si="81"/>
        <v>1.3846494683495733E-2</v>
      </c>
      <c r="AC78" s="7">
        <f t="shared" si="82"/>
        <v>4263.4213264367309</v>
      </c>
      <c r="AD78" s="65">
        <f t="shared" si="83"/>
        <v>8.0000000000000016E-2</v>
      </c>
      <c r="AE78" s="7">
        <f t="shared" si="105"/>
        <v>42824.719043615689</v>
      </c>
      <c r="AF78" s="7">
        <f t="shared" si="106"/>
        <v>322273.05245239846</v>
      </c>
      <c r="AG78" s="7">
        <f t="shared" si="84"/>
        <v>638775.28095638438</v>
      </c>
      <c r="AH78" s="7">
        <f t="shared" si="73"/>
        <v>365097.77149601415</v>
      </c>
      <c r="AJ78">
        <v>73</v>
      </c>
      <c r="AK78" s="160">
        <v>47058</v>
      </c>
      <c r="AL78" s="7">
        <f t="shared" si="107"/>
        <v>637679.44115736324</v>
      </c>
      <c r="AM78" s="7">
        <f t="shared" si="108"/>
        <v>4883.0658657304484</v>
      </c>
      <c r="AN78" s="7">
        <f t="shared" si="109"/>
        <v>764.71947492247727</v>
      </c>
      <c r="AO78" s="65">
        <f t="shared" si="85"/>
        <v>1.4390668895353592E-2</v>
      </c>
      <c r="AP78" s="7">
        <f t="shared" si="86"/>
        <v>4118.3463908079711</v>
      </c>
      <c r="AQ78" s="65">
        <f t="shared" si="87"/>
        <v>7.7499999999999999E-2</v>
      </c>
      <c r="AR78" s="7">
        <f t="shared" si="110"/>
        <v>44685.278317559452</v>
      </c>
      <c r="AS78" s="7">
        <f t="shared" si="111"/>
        <v>311778.52988076332</v>
      </c>
      <c r="AT78" s="7">
        <f t="shared" si="88"/>
        <v>636914.72168244072</v>
      </c>
      <c r="AU78" s="7">
        <f t="shared" si="74"/>
        <v>356463.80819832277</v>
      </c>
      <c r="AW78">
        <v>73</v>
      </c>
      <c r="AX78" s="160">
        <v>47058</v>
      </c>
      <c r="AY78" s="7">
        <f t="shared" si="112"/>
        <v>635781.07381419523</v>
      </c>
      <c r="AZ78" s="7">
        <f t="shared" si="113"/>
        <v>4765.8460902957322</v>
      </c>
      <c r="BA78" s="7">
        <f t="shared" si="114"/>
        <v>792.21437895701229</v>
      </c>
      <c r="BB78" s="65">
        <f t="shared" si="89"/>
        <v>1.4952588145557805E-2</v>
      </c>
      <c r="BC78" s="7">
        <f t="shared" si="90"/>
        <v>3973.6317113387199</v>
      </c>
      <c r="BD78" s="65">
        <f t="shared" si="91"/>
        <v>7.4999999999999997E-2</v>
      </c>
      <c r="BE78" s="7">
        <f t="shared" si="115"/>
        <v>46611.140564762434</v>
      </c>
      <c r="BF78" s="7">
        <f t="shared" si="116"/>
        <v>301295.62402682612</v>
      </c>
      <c r="BG78" s="7">
        <f t="shared" si="92"/>
        <v>634988.85943523818</v>
      </c>
      <c r="BH78" s="7">
        <f t="shared" si="75"/>
        <v>347906.76459158852</v>
      </c>
      <c r="BJ78">
        <v>73</v>
      </c>
      <c r="BK78" s="160">
        <v>47058</v>
      </c>
      <c r="BL78" s="7">
        <f t="shared" si="117"/>
        <v>633816.86277187022</v>
      </c>
      <c r="BM78" s="7">
        <f t="shared" si="118"/>
        <v>4649.713524863002</v>
      </c>
      <c r="BN78" s="7">
        <f t="shared" si="119"/>
        <v>820.40331228295281</v>
      </c>
      <c r="BO78" s="65">
        <f t="shared" si="93"/>
        <v>1.553262515664385E-2</v>
      </c>
      <c r="BP78" s="7">
        <f t="shared" si="94"/>
        <v>3829.3102125800492</v>
      </c>
      <c r="BQ78" s="65">
        <f t="shared" si="95"/>
        <v>7.2499999999999995E-2</v>
      </c>
      <c r="BR78" s="7">
        <f t="shared" si="120"/>
        <v>48603.54054041292</v>
      </c>
      <c r="BS78" s="7">
        <f t="shared" si="121"/>
        <v>290825.54677458614</v>
      </c>
      <c r="BT78" s="7">
        <f t="shared" si="96"/>
        <v>632996.45945958723</v>
      </c>
      <c r="BU78" s="7">
        <f t="shared" si="76"/>
        <v>339429.08731499908</v>
      </c>
      <c r="BW78">
        <v>73</v>
      </c>
      <c r="BX78" s="160">
        <v>47058</v>
      </c>
      <c r="BY78" s="7">
        <f t="shared" si="122"/>
        <v>631785.61969172698</v>
      </c>
      <c r="BZ78" s="7">
        <f t="shared" si="123"/>
        <v>4534.7018071413086</v>
      </c>
      <c r="CA78" s="7">
        <f t="shared" si="124"/>
        <v>849.28569227290109</v>
      </c>
      <c r="CB78" s="65">
        <f t="shared" si="97"/>
        <v>1.6131149538110113E-2</v>
      </c>
      <c r="CC78" s="7">
        <f t="shared" si="98"/>
        <v>3685.4161148684075</v>
      </c>
      <c r="CD78" s="65">
        <f t="shared" si="125"/>
        <v>7.0000000000000007E-2</v>
      </c>
      <c r="CE78" s="7">
        <f t="shared" si="126"/>
        <v>50663.666000545833</v>
      </c>
      <c r="CF78" s="7">
        <f t="shared" si="127"/>
        <v>280369.56592076959</v>
      </c>
      <c r="CG78" s="7">
        <f t="shared" si="99"/>
        <v>630936.33399945404</v>
      </c>
      <c r="CH78" s="7">
        <f t="shared" si="77"/>
        <v>331033.23192131543</v>
      </c>
    </row>
    <row r="79" spans="10:86" x14ac:dyDescent="0.3">
      <c r="J79">
        <v>74</v>
      </c>
      <c r="K79" s="160">
        <v>47088</v>
      </c>
      <c r="L79" s="7">
        <f t="shared" si="100"/>
        <v>640571.8139893749</v>
      </c>
      <c r="M79" s="7">
        <f t="shared" si="78"/>
        <v>5120.6331732111075</v>
      </c>
      <c r="N79" s="7">
        <f t="shared" si="68"/>
        <v>716.7019520341546</v>
      </c>
      <c r="O79" s="65">
        <f t="shared" si="79"/>
        <v>1.3426165867099032E-2</v>
      </c>
      <c r="P79" s="7">
        <f t="shared" si="69"/>
        <v>4403.9312211769529</v>
      </c>
      <c r="Q79" s="65">
        <f t="shared" si="70"/>
        <v>8.2500000000000018E-2</v>
      </c>
      <c r="R79" s="7">
        <f t="shared" si="80"/>
        <v>41744.887962659312</v>
      </c>
      <c r="S79" s="7">
        <f t="shared" si="101"/>
        <v>337181.96685496252</v>
      </c>
      <c r="T79" s="7">
        <f t="shared" si="71"/>
        <v>639855.11203734076</v>
      </c>
      <c r="U79" s="7">
        <f t="shared" si="72"/>
        <v>378926.85481762182</v>
      </c>
      <c r="W79">
        <v>74</v>
      </c>
      <c r="X79" s="160">
        <v>47088</v>
      </c>
      <c r="Y79" s="7">
        <f t="shared" si="102"/>
        <v>638775.28095638438</v>
      </c>
      <c r="Z79" s="7">
        <f t="shared" si="103"/>
        <v>5001.3393355618373</v>
      </c>
      <c r="AA79" s="7">
        <f t="shared" si="104"/>
        <v>742.8374625192746</v>
      </c>
      <c r="AB79" s="65">
        <f t="shared" si="81"/>
        <v>1.3954906860022886E-2</v>
      </c>
      <c r="AC79" s="7">
        <f t="shared" si="82"/>
        <v>4258.5018730425627</v>
      </c>
      <c r="AD79" s="65">
        <f t="shared" si="83"/>
        <v>0.08</v>
      </c>
      <c r="AE79" s="7">
        <f t="shared" si="105"/>
        <v>43567.556506134963</v>
      </c>
      <c r="AF79" s="7">
        <f t="shared" si="106"/>
        <v>326531.55432544101</v>
      </c>
      <c r="AG79" s="7">
        <f t="shared" si="84"/>
        <v>638032.44349386508</v>
      </c>
      <c r="AH79" s="7">
        <f t="shared" si="73"/>
        <v>370099.11083157599</v>
      </c>
      <c r="AJ79">
        <v>74</v>
      </c>
      <c r="AK79" s="160">
        <v>47088</v>
      </c>
      <c r="AL79" s="7">
        <f t="shared" si="107"/>
        <v>636914.72168244072</v>
      </c>
      <c r="AM79" s="7">
        <f t="shared" si="108"/>
        <v>4883.0658657304484</v>
      </c>
      <c r="AN79" s="7">
        <f t="shared" si="109"/>
        <v>769.65828819801845</v>
      </c>
      <c r="AO79" s="65">
        <f t="shared" si="85"/>
        <v>1.4500998554373418E-2</v>
      </c>
      <c r="AP79" s="7">
        <f t="shared" si="86"/>
        <v>4113.40757753243</v>
      </c>
      <c r="AQ79" s="65">
        <f t="shared" si="87"/>
        <v>7.7500000000000013E-2</v>
      </c>
      <c r="AR79" s="7">
        <f t="shared" si="110"/>
        <v>45454.936605757473</v>
      </c>
      <c r="AS79" s="7">
        <f t="shared" si="111"/>
        <v>315891.93745829572</v>
      </c>
      <c r="AT79" s="7">
        <f t="shared" si="88"/>
        <v>636145.06339424266</v>
      </c>
      <c r="AU79" s="7">
        <f t="shared" si="74"/>
        <v>361346.87406405318</v>
      </c>
      <c r="AW79">
        <v>74</v>
      </c>
      <c r="AX79" s="160">
        <v>47088</v>
      </c>
      <c r="AY79" s="7">
        <f t="shared" si="112"/>
        <v>634988.85943523818</v>
      </c>
      <c r="AZ79" s="7">
        <f t="shared" si="113"/>
        <v>4765.8460902957322</v>
      </c>
      <c r="BA79" s="7">
        <f t="shared" si="114"/>
        <v>797.16571882549397</v>
      </c>
      <c r="BB79" s="65">
        <f t="shared" si="89"/>
        <v>1.5064813317219389E-2</v>
      </c>
      <c r="BC79" s="7">
        <f t="shared" si="90"/>
        <v>3968.6803714702382</v>
      </c>
      <c r="BD79" s="65">
        <f t="shared" si="91"/>
        <v>7.4999999999999997E-2</v>
      </c>
      <c r="BE79" s="7">
        <f t="shared" si="115"/>
        <v>47408.306283587925</v>
      </c>
      <c r="BF79" s="7">
        <f t="shared" si="116"/>
        <v>305264.30439829634</v>
      </c>
      <c r="BG79" s="7">
        <f t="shared" si="92"/>
        <v>634191.69371641264</v>
      </c>
      <c r="BH79" s="7">
        <f t="shared" si="75"/>
        <v>352672.61068188428</v>
      </c>
      <c r="BJ79">
        <v>74</v>
      </c>
      <c r="BK79" s="160">
        <v>47088</v>
      </c>
      <c r="BL79" s="7">
        <f t="shared" si="117"/>
        <v>632996.45945958723</v>
      </c>
      <c r="BM79" s="7">
        <f t="shared" si="118"/>
        <v>4649.713524863002</v>
      </c>
      <c r="BN79" s="7">
        <f t="shared" si="119"/>
        <v>825.35991562799609</v>
      </c>
      <c r="BO79" s="65">
        <f t="shared" si="93"/>
        <v>1.5646720987968307E-2</v>
      </c>
      <c r="BP79" s="7">
        <f t="shared" si="94"/>
        <v>3824.3536092350059</v>
      </c>
      <c r="BQ79" s="65">
        <f t="shared" si="95"/>
        <v>7.2499999999999995E-2</v>
      </c>
      <c r="BR79" s="7">
        <f t="shared" si="120"/>
        <v>49428.900456040916</v>
      </c>
      <c r="BS79" s="7">
        <f t="shared" si="121"/>
        <v>294649.90038382116</v>
      </c>
      <c r="BT79" s="7">
        <f t="shared" si="96"/>
        <v>632171.09954395925</v>
      </c>
      <c r="BU79" s="7">
        <f t="shared" si="76"/>
        <v>344078.80083986209</v>
      </c>
      <c r="BW79">
        <v>74</v>
      </c>
      <c r="BX79" s="160">
        <v>47088</v>
      </c>
      <c r="BY79" s="7">
        <f t="shared" si="122"/>
        <v>630936.33399945404</v>
      </c>
      <c r="BZ79" s="7">
        <f t="shared" si="123"/>
        <v>4534.7018071413086</v>
      </c>
      <c r="CA79" s="7">
        <f t="shared" si="124"/>
        <v>854.23985881115959</v>
      </c>
      <c r="CB79" s="65">
        <f t="shared" si="97"/>
        <v>1.624708826127421E-2</v>
      </c>
      <c r="CC79" s="7">
        <f t="shared" si="98"/>
        <v>3680.461948330149</v>
      </c>
      <c r="CD79" s="65">
        <f t="shared" si="125"/>
        <v>7.0000000000000007E-2</v>
      </c>
      <c r="CE79" s="7">
        <f t="shared" si="126"/>
        <v>51517.905859356993</v>
      </c>
      <c r="CF79" s="7">
        <f t="shared" si="127"/>
        <v>284050.02786909975</v>
      </c>
      <c r="CG79" s="7">
        <f t="shared" si="99"/>
        <v>630082.0941406429</v>
      </c>
      <c r="CH79" s="7">
        <f t="shared" si="77"/>
        <v>335567.93372845673</v>
      </c>
    </row>
    <row r="80" spans="10:86" x14ac:dyDescent="0.3">
      <c r="J80">
        <v>75</v>
      </c>
      <c r="K80" s="160">
        <v>47119</v>
      </c>
      <c r="L80" s="7">
        <f t="shared" si="100"/>
        <v>639855.11203734076</v>
      </c>
      <c r="M80" s="7">
        <f t="shared" si="78"/>
        <v>5120.6331732111075</v>
      </c>
      <c r="N80" s="7">
        <f t="shared" si="68"/>
        <v>721.62927795439009</v>
      </c>
      <c r="O80" s="65">
        <f t="shared" si="79"/>
        <v>1.3533612801623324E-2</v>
      </c>
      <c r="P80" s="7">
        <f t="shared" si="69"/>
        <v>4399.0038952567174</v>
      </c>
      <c r="Q80" s="65">
        <f t="shared" si="70"/>
        <v>8.249999999999999E-2</v>
      </c>
      <c r="R80" s="7">
        <f t="shared" si="80"/>
        <v>42466.517240613699</v>
      </c>
      <c r="S80" s="7">
        <f t="shared" si="101"/>
        <v>341580.97075021925</v>
      </c>
      <c r="T80" s="7">
        <f t="shared" si="71"/>
        <v>639133.48275938642</v>
      </c>
      <c r="U80" s="7">
        <f t="shared" si="72"/>
        <v>384047.48799083295</v>
      </c>
      <c r="W80">
        <v>75</v>
      </c>
      <c r="X80" s="160">
        <v>47119</v>
      </c>
      <c r="Y80" s="7">
        <f t="shared" si="102"/>
        <v>638032.44349386508</v>
      </c>
      <c r="Z80" s="7">
        <f t="shared" si="103"/>
        <v>5001.3393355618373</v>
      </c>
      <c r="AA80" s="7">
        <f t="shared" si="104"/>
        <v>747.78971226940303</v>
      </c>
      <c r="AB80" s="65">
        <f t="shared" si="81"/>
        <v>1.4064295066398329E-2</v>
      </c>
      <c r="AC80" s="7">
        <f t="shared" si="82"/>
        <v>4253.5496232924343</v>
      </c>
      <c r="AD80" s="65">
        <f t="shared" si="83"/>
        <v>0.08</v>
      </c>
      <c r="AE80" s="7">
        <f t="shared" si="105"/>
        <v>44315.346218404367</v>
      </c>
      <c r="AF80" s="7">
        <f t="shared" si="106"/>
        <v>330785.10394873342</v>
      </c>
      <c r="AG80" s="7">
        <f t="shared" si="84"/>
        <v>637284.65378159564</v>
      </c>
      <c r="AH80" s="7">
        <f t="shared" si="73"/>
        <v>375100.45016713778</v>
      </c>
      <c r="AJ80">
        <v>75</v>
      </c>
      <c r="AK80" s="160">
        <v>47119</v>
      </c>
      <c r="AL80" s="7">
        <f t="shared" si="107"/>
        <v>636145.06339424266</v>
      </c>
      <c r="AM80" s="7">
        <f t="shared" si="108"/>
        <v>4883.0658657304484</v>
      </c>
      <c r="AN80" s="7">
        <f t="shared" si="109"/>
        <v>774.62899797596492</v>
      </c>
      <c r="AO80" s="65">
        <f t="shared" si="85"/>
        <v>1.4612308592184712E-2</v>
      </c>
      <c r="AP80" s="7">
        <f t="shared" si="86"/>
        <v>4108.4368677544835</v>
      </c>
      <c r="AQ80" s="65">
        <f t="shared" si="87"/>
        <v>7.7499999999999986E-2</v>
      </c>
      <c r="AR80" s="7">
        <f t="shared" si="110"/>
        <v>46229.565603733441</v>
      </c>
      <c r="AS80" s="7">
        <f t="shared" si="111"/>
        <v>320000.37432605022</v>
      </c>
      <c r="AT80" s="7">
        <f t="shared" si="88"/>
        <v>635370.4343962667</v>
      </c>
      <c r="AU80" s="7">
        <f t="shared" si="74"/>
        <v>366229.93992978369</v>
      </c>
      <c r="AW80">
        <v>75</v>
      </c>
      <c r="AX80" s="160">
        <v>47119</v>
      </c>
      <c r="AY80" s="7">
        <f t="shared" si="112"/>
        <v>634191.69371641264</v>
      </c>
      <c r="AZ80" s="7">
        <f t="shared" si="113"/>
        <v>4765.8460902957322</v>
      </c>
      <c r="BA80" s="7">
        <f t="shared" si="114"/>
        <v>802.14800456815374</v>
      </c>
      <c r="BB80" s="65">
        <f t="shared" si="89"/>
        <v>1.5178022907253876E-2</v>
      </c>
      <c r="BC80" s="7">
        <f t="shared" si="90"/>
        <v>3963.6980857275785</v>
      </c>
      <c r="BD80" s="65">
        <f t="shared" si="91"/>
        <v>7.4999999999999997E-2</v>
      </c>
      <c r="BE80" s="7">
        <f t="shared" si="115"/>
        <v>48210.454288156077</v>
      </c>
      <c r="BF80" s="7">
        <f t="shared" si="116"/>
        <v>309228.00248402392</v>
      </c>
      <c r="BG80" s="7">
        <f t="shared" si="92"/>
        <v>633389.54571184446</v>
      </c>
      <c r="BH80" s="7">
        <f t="shared" si="75"/>
        <v>357438.45677217998</v>
      </c>
      <c r="BJ80">
        <v>75</v>
      </c>
      <c r="BK80" s="160">
        <v>47119</v>
      </c>
      <c r="BL80" s="7">
        <f t="shared" si="117"/>
        <v>632171.09954395925</v>
      </c>
      <c r="BM80" s="7">
        <f t="shared" si="118"/>
        <v>4649.713524863002</v>
      </c>
      <c r="BN80" s="7">
        <f t="shared" si="119"/>
        <v>830.34646511824849</v>
      </c>
      <c r="BO80" s="65">
        <f t="shared" si="93"/>
        <v>1.5761804974328955E-2</v>
      </c>
      <c r="BP80" s="7">
        <f t="shared" si="94"/>
        <v>3819.3670597447535</v>
      </c>
      <c r="BQ80" s="65">
        <f t="shared" si="95"/>
        <v>7.2499999999999995E-2</v>
      </c>
      <c r="BR80" s="7">
        <f t="shared" si="120"/>
        <v>50259.246921159167</v>
      </c>
      <c r="BS80" s="7">
        <f t="shared" si="121"/>
        <v>298469.26744356594</v>
      </c>
      <c r="BT80" s="7">
        <f t="shared" si="96"/>
        <v>631340.75307884102</v>
      </c>
      <c r="BU80" s="7">
        <f t="shared" si="76"/>
        <v>348728.5143647251</v>
      </c>
      <c r="BW80">
        <v>75</v>
      </c>
      <c r="BX80" s="160">
        <v>47119</v>
      </c>
      <c r="BY80" s="7">
        <f t="shared" si="122"/>
        <v>630082.0941406429</v>
      </c>
      <c r="BZ80" s="7">
        <f t="shared" si="123"/>
        <v>4534.7018071413086</v>
      </c>
      <c r="CA80" s="7">
        <f t="shared" si="124"/>
        <v>859.2229246542247</v>
      </c>
      <c r="CB80" s="65">
        <f t="shared" si="97"/>
        <v>1.6364018580647389E-2</v>
      </c>
      <c r="CC80" s="7">
        <f t="shared" si="98"/>
        <v>3675.4788824870839</v>
      </c>
      <c r="CD80" s="65">
        <f t="shared" si="125"/>
        <v>7.0000000000000007E-2</v>
      </c>
      <c r="CE80" s="7">
        <f t="shared" si="126"/>
        <v>52377.12878401122</v>
      </c>
      <c r="CF80" s="7">
        <f t="shared" si="127"/>
        <v>287725.50675158686</v>
      </c>
      <c r="CG80" s="7">
        <f t="shared" si="99"/>
        <v>629222.87121598865</v>
      </c>
      <c r="CH80" s="7">
        <f t="shared" si="77"/>
        <v>340102.63553559809</v>
      </c>
    </row>
    <row r="81" spans="10:86" x14ac:dyDescent="0.3">
      <c r="J81">
        <v>76</v>
      </c>
      <c r="K81" s="160">
        <v>47150</v>
      </c>
      <c r="L81" s="7">
        <f t="shared" si="100"/>
        <v>639133.48275938642</v>
      </c>
      <c r="M81" s="7">
        <f t="shared" si="78"/>
        <v>5120.6331732111075</v>
      </c>
      <c r="N81" s="7">
        <f t="shared" si="68"/>
        <v>726.5904792403262</v>
      </c>
      <c r="O81" s="65">
        <f t="shared" si="79"/>
        <v>1.3642041899041574E-2</v>
      </c>
      <c r="P81" s="7">
        <f t="shared" si="69"/>
        <v>4394.0426939707813</v>
      </c>
      <c r="Q81" s="65">
        <f t="shared" si="70"/>
        <v>8.249999999999999E-2</v>
      </c>
      <c r="R81" s="7">
        <f t="shared" si="80"/>
        <v>43193.107719854022</v>
      </c>
      <c r="S81" s="7">
        <f t="shared" si="101"/>
        <v>345975.01344419003</v>
      </c>
      <c r="T81" s="7">
        <f t="shared" si="71"/>
        <v>638406.89228014613</v>
      </c>
      <c r="U81" s="7">
        <f t="shared" si="72"/>
        <v>389168.12116404407</v>
      </c>
      <c r="W81">
        <v>76</v>
      </c>
      <c r="X81" s="160">
        <v>47150</v>
      </c>
      <c r="Y81" s="7">
        <f t="shared" si="102"/>
        <v>637284.65378159564</v>
      </c>
      <c r="Z81" s="7">
        <f t="shared" si="103"/>
        <v>5001.3393355618373</v>
      </c>
      <c r="AA81" s="7">
        <f t="shared" si="104"/>
        <v>752.77497701786615</v>
      </c>
      <c r="AB81" s="65">
        <f t="shared" si="81"/>
        <v>1.4174670095398537E-2</v>
      </c>
      <c r="AC81" s="7">
        <f t="shared" si="82"/>
        <v>4248.5643585439711</v>
      </c>
      <c r="AD81" s="65">
        <f t="shared" si="83"/>
        <v>0.08</v>
      </c>
      <c r="AE81" s="7">
        <f t="shared" si="105"/>
        <v>45068.121195422231</v>
      </c>
      <c r="AF81" s="7">
        <f t="shared" si="106"/>
        <v>335033.66830727737</v>
      </c>
      <c r="AG81" s="7">
        <f t="shared" si="84"/>
        <v>636531.87880457775</v>
      </c>
      <c r="AH81" s="7">
        <f t="shared" si="73"/>
        <v>380101.78950269963</v>
      </c>
      <c r="AJ81">
        <v>76</v>
      </c>
      <c r="AK81" s="160">
        <v>47150</v>
      </c>
      <c r="AL81" s="7">
        <f t="shared" si="107"/>
        <v>635370.4343962667</v>
      </c>
      <c r="AM81" s="7">
        <f t="shared" si="108"/>
        <v>4883.0658657304484</v>
      </c>
      <c r="AN81" s="7">
        <f t="shared" si="109"/>
        <v>779.63181025455924</v>
      </c>
      <c r="AO81" s="65">
        <f t="shared" si="85"/>
        <v>1.4724609797030372E-2</v>
      </c>
      <c r="AP81" s="7">
        <f t="shared" si="86"/>
        <v>4103.4340554758892</v>
      </c>
      <c r="AQ81" s="65">
        <f t="shared" si="87"/>
        <v>7.7499999999999999E-2</v>
      </c>
      <c r="AR81" s="7">
        <f t="shared" si="110"/>
        <v>47009.197413988004</v>
      </c>
      <c r="AS81" s="7">
        <f t="shared" si="111"/>
        <v>324103.80838152609</v>
      </c>
      <c r="AT81" s="7">
        <f t="shared" si="88"/>
        <v>634590.80258601217</v>
      </c>
      <c r="AU81" s="7">
        <f t="shared" si="74"/>
        <v>371113.00579551409</v>
      </c>
      <c r="AW81">
        <v>76</v>
      </c>
      <c r="AX81" s="160">
        <v>47150</v>
      </c>
      <c r="AY81" s="7">
        <f t="shared" si="112"/>
        <v>633389.54571184446</v>
      </c>
      <c r="AZ81" s="7">
        <f t="shared" si="113"/>
        <v>4765.8460902957322</v>
      </c>
      <c r="BA81" s="7">
        <f t="shared" si="114"/>
        <v>807.16142959670469</v>
      </c>
      <c r="BB81" s="65">
        <f t="shared" si="89"/>
        <v>1.5292227698950681E-2</v>
      </c>
      <c r="BC81" s="7">
        <f t="shared" si="90"/>
        <v>3958.6846606990275</v>
      </c>
      <c r="BD81" s="65">
        <f t="shared" si="91"/>
        <v>7.4999999999999997E-2</v>
      </c>
      <c r="BE81" s="7">
        <f t="shared" si="115"/>
        <v>49017.615717752778</v>
      </c>
      <c r="BF81" s="7">
        <f t="shared" si="116"/>
        <v>313186.68714472296</v>
      </c>
      <c r="BG81" s="7">
        <f t="shared" si="92"/>
        <v>632582.38428224775</v>
      </c>
      <c r="BH81" s="7">
        <f t="shared" si="75"/>
        <v>362204.30286247574</v>
      </c>
      <c r="BJ81">
        <v>76</v>
      </c>
      <c r="BK81" s="160">
        <v>47150</v>
      </c>
      <c r="BL81" s="7">
        <f t="shared" si="117"/>
        <v>631340.75307884102</v>
      </c>
      <c r="BM81" s="7">
        <f t="shared" si="118"/>
        <v>4649.713524863002</v>
      </c>
      <c r="BN81" s="7">
        <f t="shared" si="119"/>
        <v>835.3631416783378</v>
      </c>
      <c r="BO81" s="65">
        <f t="shared" si="93"/>
        <v>1.5877887893747649E-2</v>
      </c>
      <c r="BP81" s="7">
        <f t="shared" si="94"/>
        <v>3814.3503831846642</v>
      </c>
      <c r="BQ81" s="65">
        <f t="shared" si="95"/>
        <v>7.2499999999999995E-2</v>
      </c>
      <c r="BR81" s="7">
        <f t="shared" si="120"/>
        <v>51094.610062837506</v>
      </c>
      <c r="BS81" s="7">
        <f t="shared" si="121"/>
        <v>302283.61782675062</v>
      </c>
      <c r="BT81" s="7">
        <f t="shared" si="96"/>
        <v>630505.38993716263</v>
      </c>
      <c r="BU81" s="7">
        <f t="shared" si="76"/>
        <v>353378.2278895881</v>
      </c>
      <c r="BW81">
        <v>76</v>
      </c>
      <c r="BX81" s="160">
        <v>47150</v>
      </c>
      <c r="BY81" s="7">
        <f t="shared" si="122"/>
        <v>629222.87121598865</v>
      </c>
      <c r="BZ81" s="7">
        <f t="shared" si="123"/>
        <v>4534.7018071413086</v>
      </c>
      <c r="CA81" s="7">
        <f t="shared" si="124"/>
        <v>864.23505838137453</v>
      </c>
      <c r="CB81" s="65">
        <f t="shared" si="97"/>
        <v>1.6481951268768454E-2</v>
      </c>
      <c r="CC81" s="7">
        <f t="shared" si="98"/>
        <v>3670.466748759934</v>
      </c>
      <c r="CD81" s="65">
        <f t="shared" si="125"/>
        <v>7.0000000000000007E-2</v>
      </c>
      <c r="CE81" s="7">
        <f t="shared" si="126"/>
        <v>53241.363842392595</v>
      </c>
      <c r="CF81" s="7">
        <f t="shared" si="127"/>
        <v>291395.97350034676</v>
      </c>
      <c r="CG81" s="7">
        <f t="shared" si="99"/>
        <v>628358.63615760731</v>
      </c>
      <c r="CH81" s="7">
        <f t="shared" si="77"/>
        <v>344637.33734273934</v>
      </c>
    </row>
    <row r="82" spans="10:86" x14ac:dyDescent="0.3">
      <c r="J82">
        <v>77</v>
      </c>
      <c r="K82" s="160">
        <v>47178</v>
      </c>
      <c r="L82" s="7">
        <f t="shared" si="100"/>
        <v>638406.89228014613</v>
      </c>
      <c r="M82" s="7">
        <f t="shared" si="78"/>
        <v>5120.6331732111075</v>
      </c>
      <c r="N82" s="7">
        <f t="shared" si="68"/>
        <v>731.58578878510252</v>
      </c>
      <c r="O82" s="65">
        <f t="shared" si="79"/>
        <v>1.3751464107891884E-2</v>
      </c>
      <c r="P82" s="7">
        <f t="shared" si="69"/>
        <v>4389.047384426005</v>
      </c>
      <c r="Q82" s="65">
        <f t="shared" si="70"/>
        <v>8.2500000000000018E-2</v>
      </c>
      <c r="R82" s="7">
        <f t="shared" si="80"/>
        <v>43924.693508639124</v>
      </c>
      <c r="S82" s="7">
        <f t="shared" si="101"/>
        <v>350364.06082861603</v>
      </c>
      <c r="T82" s="7">
        <f t="shared" si="71"/>
        <v>637675.306491361</v>
      </c>
      <c r="U82" s="7">
        <f t="shared" si="72"/>
        <v>394288.75433725514</v>
      </c>
      <c r="W82">
        <v>77</v>
      </c>
      <c r="X82" s="160">
        <v>47178</v>
      </c>
      <c r="Y82" s="7">
        <f t="shared" si="102"/>
        <v>636531.87880457775</v>
      </c>
      <c r="Z82" s="7">
        <f t="shared" si="103"/>
        <v>5001.3393355618373</v>
      </c>
      <c r="AA82" s="7">
        <f t="shared" si="104"/>
        <v>757.79347686465189</v>
      </c>
      <c r="AB82" s="65">
        <f t="shared" si="81"/>
        <v>1.4286042891447442E-2</v>
      </c>
      <c r="AC82" s="7">
        <f t="shared" si="82"/>
        <v>4243.5458586971854</v>
      </c>
      <c r="AD82" s="65">
        <f t="shared" si="83"/>
        <v>0.08</v>
      </c>
      <c r="AE82" s="7">
        <f t="shared" si="105"/>
        <v>45825.914672286883</v>
      </c>
      <c r="AF82" s="7">
        <f t="shared" si="106"/>
        <v>339277.21416597458</v>
      </c>
      <c r="AG82" s="7">
        <f t="shared" si="84"/>
        <v>635774.08532771305</v>
      </c>
      <c r="AH82" s="7">
        <f t="shared" si="73"/>
        <v>385103.12883826147</v>
      </c>
      <c r="AJ82">
        <v>77</v>
      </c>
      <c r="AK82" s="160">
        <v>47178</v>
      </c>
      <c r="AL82" s="7">
        <f t="shared" si="107"/>
        <v>634590.80258601217</v>
      </c>
      <c r="AM82" s="7">
        <f t="shared" si="108"/>
        <v>4883.0658657304484</v>
      </c>
      <c r="AN82" s="7">
        <f t="shared" si="109"/>
        <v>784.66693236245283</v>
      </c>
      <c r="AO82" s="65">
        <f t="shared" si="85"/>
        <v>1.4837913108696834E-2</v>
      </c>
      <c r="AP82" s="7">
        <f t="shared" si="86"/>
        <v>4098.3989333679956</v>
      </c>
      <c r="AQ82" s="65">
        <f t="shared" si="87"/>
        <v>7.7500000000000013E-2</v>
      </c>
      <c r="AR82" s="7">
        <f t="shared" si="110"/>
        <v>47793.864346350456</v>
      </c>
      <c r="AS82" s="7">
        <f t="shared" si="111"/>
        <v>328202.20731489407</v>
      </c>
      <c r="AT82" s="7">
        <f t="shared" si="88"/>
        <v>633806.13565364969</v>
      </c>
      <c r="AU82" s="7">
        <f t="shared" si="74"/>
        <v>375996.0716612445</v>
      </c>
      <c r="AW82">
        <v>77</v>
      </c>
      <c r="AX82" s="160">
        <v>47178</v>
      </c>
      <c r="AY82" s="7">
        <f t="shared" si="112"/>
        <v>632582.38428224775</v>
      </c>
      <c r="AZ82" s="7">
        <f t="shared" si="113"/>
        <v>4765.8460902957322</v>
      </c>
      <c r="BA82" s="7">
        <f t="shared" si="114"/>
        <v>812.20618853168435</v>
      </c>
      <c r="BB82" s="65">
        <f t="shared" si="89"/>
        <v>1.5407438627047663E-2</v>
      </c>
      <c r="BC82" s="7">
        <f t="shared" si="90"/>
        <v>3953.6399017640479</v>
      </c>
      <c r="BD82" s="65">
        <f t="shared" si="91"/>
        <v>7.4999999999999997E-2</v>
      </c>
      <c r="BE82" s="7">
        <f t="shared" si="115"/>
        <v>49829.821906284466</v>
      </c>
      <c r="BF82" s="7">
        <f t="shared" si="116"/>
        <v>317140.32704648701</v>
      </c>
      <c r="BG82" s="7">
        <f t="shared" si="92"/>
        <v>631770.17809371604</v>
      </c>
      <c r="BH82" s="7">
        <f t="shared" si="75"/>
        <v>366970.1489527715</v>
      </c>
      <c r="BJ82">
        <v>77</v>
      </c>
      <c r="BK82" s="160">
        <v>47178</v>
      </c>
      <c r="BL82" s="7">
        <f t="shared" si="117"/>
        <v>630505.38993716263</v>
      </c>
      <c r="BM82" s="7">
        <f t="shared" si="118"/>
        <v>4649.713524863002</v>
      </c>
      <c r="BN82" s="7">
        <f t="shared" si="119"/>
        <v>840.41012732597801</v>
      </c>
      <c r="BO82" s="65">
        <f t="shared" si="93"/>
        <v>1.5994980675608211E-2</v>
      </c>
      <c r="BP82" s="7">
        <f t="shared" si="94"/>
        <v>3809.303397537024</v>
      </c>
      <c r="BQ82" s="65">
        <f t="shared" si="95"/>
        <v>7.2499999999999995E-2</v>
      </c>
      <c r="BR82" s="7">
        <f t="shared" si="120"/>
        <v>51935.020190163486</v>
      </c>
      <c r="BS82" s="7">
        <f t="shared" si="121"/>
        <v>306092.92122428765</v>
      </c>
      <c r="BT82" s="7">
        <f t="shared" si="96"/>
        <v>629664.9798098366</v>
      </c>
      <c r="BU82" s="7">
        <f t="shared" si="76"/>
        <v>358027.94141445111</v>
      </c>
      <c r="BW82">
        <v>77</v>
      </c>
      <c r="BX82" s="160">
        <v>47178</v>
      </c>
      <c r="BY82" s="7">
        <f t="shared" si="122"/>
        <v>628358.63615760731</v>
      </c>
      <c r="BZ82" s="7">
        <f t="shared" si="123"/>
        <v>4534.7018071413086</v>
      </c>
      <c r="CA82" s="7">
        <f t="shared" si="124"/>
        <v>869.27642955526562</v>
      </c>
      <c r="CB82" s="65">
        <f t="shared" si="97"/>
        <v>1.6600897249459887E-2</v>
      </c>
      <c r="CC82" s="7">
        <f t="shared" si="98"/>
        <v>3665.4253775860429</v>
      </c>
      <c r="CD82" s="65">
        <f t="shared" si="125"/>
        <v>7.0000000000000007E-2</v>
      </c>
      <c r="CE82" s="7">
        <f t="shared" si="126"/>
        <v>54110.640271947857</v>
      </c>
      <c r="CF82" s="7">
        <f t="shared" si="127"/>
        <v>295061.39887793281</v>
      </c>
      <c r="CG82" s="7">
        <f t="shared" si="99"/>
        <v>627489.35972805205</v>
      </c>
      <c r="CH82" s="7">
        <f t="shared" si="77"/>
        <v>349172.03914988064</v>
      </c>
    </row>
    <row r="83" spans="10:86" x14ac:dyDescent="0.3">
      <c r="J83">
        <v>78</v>
      </c>
      <c r="K83" s="160">
        <v>47209</v>
      </c>
      <c r="L83" s="7">
        <f t="shared" si="100"/>
        <v>637675.306491361</v>
      </c>
      <c r="M83" s="7">
        <f t="shared" si="78"/>
        <v>5120.6331732111075</v>
      </c>
      <c r="N83" s="7">
        <f t="shared" si="68"/>
        <v>736.61544108300041</v>
      </c>
      <c r="O83" s="65">
        <f t="shared" si="79"/>
        <v>1.3861890531142524E-2</v>
      </c>
      <c r="P83" s="7">
        <f t="shared" si="69"/>
        <v>4384.0177321281071</v>
      </c>
      <c r="Q83" s="65">
        <f t="shared" si="70"/>
        <v>8.2500000000000004E-2</v>
      </c>
      <c r="R83" s="7">
        <f t="shared" si="80"/>
        <v>44661.308949722123</v>
      </c>
      <c r="S83" s="7">
        <f t="shared" si="101"/>
        <v>354748.07856074412</v>
      </c>
      <c r="T83" s="7">
        <f t="shared" si="71"/>
        <v>636938.69105027802</v>
      </c>
      <c r="U83" s="7">
        <f t="shared" si="72"/>
        <v>399409.38751046627</v>
      </c>
      <c r="W83">
        <v>78</v>
      </c>
      <c r="X83" s="160">
        <v>47209</v>
      </c>
      <c r="Y83" s="7">
        <f t="shared" si="102"/>
        <v>635774.08532771305</v>
      </c>
      <c r="Z83" s="7">
        <f t="shared" si="103"/>
        <v>5001.3393355618373</v>
      </c>
      <c r="AA83" s="7">
        <f t="shared" si="104"/>
        <v>762.84543337708328</v>
      </c>
      <c r="AB83" s="65">
        <f t="shared" si="81"/>
        <v>1.4398424553285227E-2</v>
      </c>
      <c r="AC83" s="7">
        <f t="shared" si="82"/>
        <v>4238.493902184754</v>
      </c>
      <c r="AD83" s="65">
        <f t="shared" si="83"/>
        <v>0.08</v>
      </c>
      <c r="AE83" s="7">
        <f t="shared" si="105"/>
        <v>46588.760105663969</v>
      </c>
      <c r="AF83" s="7">
        <f t="shared" si="106"/>
        <v>343515.70806815935</v>
      </c>
      <c r="AG83" s="7">
        <f t="shared" si="84"/>
        <v>635011.23989433597</v>
      </c>
      <c r="AH83" s="7">
        <f t="shared" si="73"/>
        <v>390104.46817382332</v>
      </c>
      <c r="AJ83">
        <v>78</v>
      </c>
      <c r="AK83" s="160">
        <v>47209</v>
      </c>
      <c r="AL83" s="7">
        <f t="shared" si="107"/>
        <v>633806.13565364969</v>
      </c>
      <c r="AM83" s="7">
        <f t="shared" si="108"/>
        <v>4883.0658657304484</v>
      </c>
      <c r="AN83" s="7">
        <f t="shared" si="109"/>
        <v>789.7345729672943</v>
      </c>
      <c r="AO83" s="65">
        <f t="shared" si="85"/>
        <v>1.4952229621182211E-2</v>
      </c>
      <c r="AP83" s="7">
        <f t="shared" si="86"/>
        <v>4093.3312927631541</v>
      </c>
      <c r="AQ83" s="65">
        <f t="shared" si="87"/>
        <v>7.7499999999999999E-2</v>
      </c>
      <c r="AR83" s="7">
        <f t="shared" si="110"/>
        <v>48583.598919317752</v>
      </c>
      <c r="AS83" s="7">
        <f t="shared" si="111"/>
        <v>332295.53860765725</v>
      </c>
      <c r="AT83" s="7">
        <f t="shared" si="88"/>
        <v>633016.40108068241</v>
      </c>
      <c r="AU83" s="7">
        <f t="shared" si="74"/>
        <v>380879.13752697501</v>
      </c>
      <c r="AW83">
        <v>78</v>
      </c>
      <c r="AX83" s="160">
        <v>47209</v>
      </c>
      <c r="AY83" s="7">
        <f t="shared" si="112"/>
        <v>631770.17809371604</v>
      </c>
      <c r="AZ83" s="7">
        <f t="shared" si="113"/>
        <v>4765.8460902957322</v>
      </c>
      <c r="BA83" s="7">
        <f t="shared" si="114"/>
        <v>817.28247721000753</v>
      </c>
      <c r="BB83" s="65">
        <f t="shared" si="89"/>
        <v>1.5523666780398859E-2</v>
      </c>
      <c r="BC83" s="7">
        <f t="shared" si="90"/>
        <v>3948.5636130857247</v>
      </c>
      <c r="BD83" s="65">
        <f t="shared" si="91"/>
        <v>7.4999999999999997E-2</v>
      </c>
      <c r="BE83" s="7">
        <f t="shared" si="115"/>
        <v>50647.104383494472</v>
      </c>
      <c r="BF83" s="7">
        <f t="shared" si="116"/>
        <v>321088.89065957273</v>
      </c>
      <c r="BG83" s="7">
        <f t="shared" si="92"/>
        <v>630952.89561650599</v>
      </c>
      <c r="BH83" s="7">
        <f t="shared" si="75"/>
        <v>371735.9950430672</v>
      </c>
      <c r="BJ83">
        <v>78</v>
      </c>
      <c r="BK83" s="160">
        <v>47209</v>
      </c>
      <c r="BL83" s="7">
        <f t="shared" si="117"/>
        <v>629664.9798098366</v>
      </c>
      <c r="BM83" s="7">
        <f t="shared" si="118"/>
        <v>4649.713524863002</v>
      </c>
      <c r="BN83" s="7">
        <f t="shared" si="119"/>
        <v>845.48760517857272</v>
      </c>
      <c r="BO83" s="65">
        <f t="shared" si="93"/>
        <v>1.6113094403323799E-2</v>
      </c>
      <c r="BP83" s="7">
        <f t="shared" si="94"/>
        <v>3804.2259196844293</v>
      </c>
      <c r="BQ83" s="65">
        <f t="shared" si="95"/>
        <v>7.2499999999999995E-2</v>
      </c>
      <c r="BR83" s="7">
        <f t="shared" si="120"/>
        <v>52780.507795342062</v>
      </c>
      <c r="BS83" s="7">
        <f t="shared" si="121"/>
        <v>309897.14714397211</v>
      </c>
      <c r="BT83" s="7">
        <f t="shared" si="96"/>
        <v>628819.49220465799</v>
      </c>
      <c r="BU83" s="7">
        <f t="shared" si="76"/>
        <v>362677.65493931418</v>
      </c>
      <c r="BW83">
        <v>78</v>
      </c>
      <c r="BX83" s="160">
        <v>47209</v>
      </c>
      <c r="BY83" s="7">
        <f t="shared" si="122"/>
        <v>627489.35972805205</v>
      </c>
      <c r="BZ83" s="7">
        <f t="shared" si="123"/>
        <v>4534.7018071413086</v>
      </c>
      <c r="CA83" s="7">
        <f t="shared" si="124"/>
        <v>874.34720872767139</v>
      </c>
      <c r="CB83" s="65">
        <f t="shared" si="97"/>
        <v>1.6720867600494869E-2</v>
      </c>
      <c r="CC83" s="7">
        <f t="shared" si="98"/>
        <v>3660.3545984136372</v>
      </c>
      <c r="CD83" s="65">
        <f t="shared" si="125"/>
        <v>7.0000000000000007E-2</v>
      </c>
      <c r="CE83" s="7">
        <f t="shared" si="126"/>
        <v>54984.987480675525</v>
      </c>
      <c r="CF83" s="7">
        <f t="shared" si="127"/>
        <v>298721.75347634644</v>
      </c>
      <c r="CG83" s="7">
        <f t="shared" si="99"/>
        <v>626615.01251932443</v>
      </c>
      <c r="CH83" s="7">
        <f t="shared" si="77"/>
        <v>353706.74095702195</v>
      </c>
    </row>
    <row r="84" spans="10:86" x14ac:dyDescent="0.3">
      <c r="J84">
        <v>79</v>
      </c>
      <c r="K84" s="160">
        <v>47239</v>
      </c>
      <c r="L84" s="7">
        <f t="shared" si="100"/>
        <v>636938.69105027802</v>
      </c>
      <c r="M84" s="7">
        <f t="shared" si="78"/>
        <v>5120.6331732111075</v>
      </c>
      <c r="N84" s="7">
        <f t="shared" si="68"/>
        <v>741.67967224044605</v>
      </c>
      <c r="O84" s="65">
        <f t="shared" si="79"/>
        <v>1.3973332428917875E-2</v>
      </c>
      <c r="P84" s="7">
        <f t="shared" si="69"/>
        <v>4378.9535009706615</v>
      </c>
      <c r="Q84" s="65">
        <f t="shared" si="70"/>
        <v>8.2500000000000004E-2</v>
      </c>
      <c r="R84" s="7">
        <f t="shared" si="80"/>
        <v>45402.98862196257</v>
      </c>
      <c r="S84" s="7">
        <f t="shared" si="101"/>
        <v>359127.0320617148</v>
      </c>
      <c r="T84" s="7">
        <f t="shared" si="71"/>
        <v>636197.01137803763</v>
      </c>
      <c r="U84" s="7">
        <f t="shared" si="72"/>
        <v>404530.02068367734</v>
      </c>
      <c r="W84">
        <v>79</v>
      </c>
      <c r="X84" s="160">
        <v>47239</v>
      </c>
      <c r="Y84" s="7">
        <f t="shared" si="102"/>
        <v>635011.23989433597</v>
      </c>
      <c r="Z84" s="7">
        <f t="shared" si="103"/>
        <v>5001.3393355618373</v>
      </c>
      <c r="AA84" s="7">
        <f t="shared" si="104"/>
        <v>767.93106959959732</v>
      </c>
      <c r="AB84" s="65">
        <f t="shared" si="81"/>
        <v>1.4511826336693736E-2</v>
      </c>
      <c r="AC84" s="7">
        <f t="shared" si="82"/>
        <v>4233.40826596224</v>
      </c>
      <c r="AD84" s="65">
        <f t="shared" si="83"/>
        <v>0.08</v>
      </c>
      <c r="AE84" s="7">
        <f t="shared" si="105"/>
        <v>47356.691175263564</v>
      </c>
      <c r="AF84" s="7">
        <f t="shared" si="106"/>
        <v>347749.11633412162</v>
      </c>
      <c r="AG84" s="7">
        <f t="shared" si="84"/>
        <v>634243.30882473639</v>
      </c>
      <c r="AH84" s="7">
        <f t="shared" si="73"/>
        <v>395105.80750938517</v>
      </c>
      <c r="AJ84">
        <v>79</v>
      </c>
      <c r="AK84" s="160">
        <v>47239</v>
      </c>
      <c r="AL84" s="7">
        <f t="shared" si="107"/>
        <v>633016.40108068241</v>
      </c>
      <c r="AM84" s="7">
        <f t="shared" si="108"/>
        <v>4883.0658657304484</v>
      </c>
      <c r="AN84" s="7">
        <f t="shared" si="109"/>
        <v>794.83494208437469</v>
      </c>
      <c r="AO84" s="65">
        <f t="shared" si="85"/>
        <v>1.5067570585421228E-2</v>
      </c>
      <c r="AP84" s="7">
        <f t="shared" si="86"/>
        <v>4088.2309236460737</v>
      </c>
      <c r="AQ84" s="65">
        <f t="shared" si="87"/>
        <v>7.7499999999999999E-2</v>
      </c>
      <c r="AR84" s="7">
        <f t="shared" si="110"/>
        <v>49378.433861402125</v>
      </c>
      <c r="AS84" s="7">
        <f t="shared" si="111"/>
        <v>336383.76953130332</v>
      </c>
      <c r="AT84" s="7">
        <f t="shared" si="88"/>
        <v>632221.56613859802</v>
      </c>
      <c r="AU84" s="7">
        <f t="shared" si="74"/>
        <v>385762.20339270541</v>
      </c>
      <c r="AW84">
        <v>79</v>
      </c>
      <c r="AX84" s="160">
        <v>47239</v>
      </c>
      <c r="AY84" s="7">
        <f t="shared" si="112"/>
        <v>630952.89561650599</v>
      </c>
      <c r="AZ84" s="7">
        <f t="shared" si="113"/>
        <v>4765.8460902957322</v>
      </c>
      <c r="BA84" s="7">
        <f t="shared" si="114"/>
        <v>822.39049269257021</v>
      </c>
      <c r="BB84" s="65">
        <f t="shared" si="89"/>
        <v>1.5640923404699046E-2</v>
      </c>
      <c r="BC84" s="7">
        <f t="shared" si="90"/>
        <v>3943.455597603162</v>
      </c>
      <c r="BD84" s="65">
        <f t="shared" si="91"/>
        <v>7.4999999999999997E-2</v>
      </c>
      <c r="BE84" s="7">
        <f t="shared" si="115"/>
        <v>51469.49487618704</v>
      </c>
      <c r="BF84" s="7">
        <f t="shared" si="116"/>
        <v>325032.3462571759</v>
      </c>
      <c r="BG84" s="7">
        <f t="shared" si="92"/>
        <v>630130.5051238134</v>
      </c>
      <c r="BH84" s="7">
        <f t="shared" si="75"/>
        <v>376501.84113336296</v>
      </c>
      <c r="BJ84">
        <v>79</v>
      </c>
      <c r="BK84" s="160">
        <v>47239</v>
      </c>
      <c r="BL84" s="7">
        <f t="shared" si="117"/>
        <v>628819.49220465799</v>
      </c>
      <c r="BM84" s="7">
        <f t="shared" si="118"/>
        <v>4649.713524863002</v>
      </c>
      <c r="BN84" s="7">
        <f t="shared" si="119"/>
        <v>850.59575945985989</v>
      </c>
      <c r="BO84" s="65">
        <f t="shared" si="93"/>
        <v>1.623224031706107E-2</v>
      </c>
      <c r="BP84" s="7">
        <f t="shared" si="94"/>
        <v>3799.1177654031421</v>
      </c>
      <c r="BQ84" s="65">
        <f t="shared" si="95"/>
        <v>7.2499999999999995E-2</v>
      </c>
      <c r="BR84" s="7">
        <f t="shared" si="120"/>
        <v>53631.103554801921</v>
      </c>
      <c r="BS84" s="7">
        <f t="shared" si="121"/>
        <v>313696.26490937523</v>
      </c>
      <c r="BT84" s="7">
        <f t="shared" si="96"/>
        <v>627968.8964451981</v>
      </c>
      <c r="BU84" s="7">
        <f t="shared" si="76"/>
        <v>367327.36846417713</v>
      </c>
      <c r="BW84">
        <v>79</v>
      </c>
      <c r="BX84" s="160">
        <v>47239</v>
      </c>
      <c r="BY84" s="7">
        <f t="shared" si="122"/>
        <v>626615.01251932443</v>
      </c>
      <c r="BZ84" s="7">
        <f t="shared" si="123"/>
        <v>4534.7018071413086</v>
      </c>
      <c r="CA84" s="7">
        <f t="shared" si="124"/>
        <v>879.44756744524921</v>
      </c>
      <c r="CB84" s="65">
        <f t="shared" si="97"/>
        <v>1.6841873556321045E-2</v>
      </c>
      <c r="CC84" s="7">
        <f t="shared" si="98"/>
        <v>3655.2542396960594</v>
      </c>
      <c r="CD84" s="65">
        <f t="shared" si="125"/>
        <v>7.0000000000000007E-2</v>
      </c>
      <c r="CE84" s="7">
        <f t="shared" si="126"/>
        <v>55864.435048120773</v>
      </c>
      <c r="CF84" s="7">
        <f t="shared" si="127"/>
        <v>302377.00771604251</v>
      </c>
      <c r="CG84" s="7">
        <f t="shared" si="99"/>
        <v>625735.56495187921</v>
      </c>
      <c r="CH84" s="7">
        <f t="shared" si="77"/>
        <v>358241.44276416331</v>
      </c>
    </row>
    <row r="85" spans="10:86" x14ac:dyDescent="0.3">
      <c r="J85">
        <v>80</v>
      </c>
      <c r="K85" s="160">
        <v>47270</v>
      </c>
      <c r="L85" s="7">
        <f t="shared" si="100"/>
        <v>636197.01137803763</v>
      </c>
      <c r="M85" s="7">
        <f t="shared" si="78"/>
        <v>5120.6331732111075</v>
      </c>
      <c r="N85" s="7">
        <f t="shared" si="68"/>
        <v>746.77871998709907</v>
      </c>
      <c r="O85" s="65">
        <f t="shared" si="79"/>
        <v>1.4085801221282735E-2</v>
      </c>
      <c r="P85" s="7">
        <f t="shared" si="69"/>
        <v>4373.8544532240085</v>
      </c>
      <c r="Q85" s="65">
        <f t="shared" si="70"/>
        <v>8.2500000000000004E-2</v>
      </c>
      <c r="R85" s="7">
        <f t="shared" si="80"/>
        <v>46149.767341949671</v>
      </c>
      <c r="S85" s="7">
        <f t="shared" si="101"/>
        <v>363500.88651493879</v>
      </c>
      <c r="T85" s="7">
        <f t="shared" si="71"/>
        <v>635450.23265805049</v>
      </c>
      <c r="U85" s="7">
        <f t="shared" si="72"/>
        <v>409650.65385688847</v>
      </c>
      <c r="W85">
        <v>80</v>
      </c>
      <c r="X85" s="160">
        <v>47270</v>
      </c>
      <c r="Y85" s="7">
        <f t="shared" si="102"/>
        <v>634243.30882473639</v>
      </c>
      <c r="Z85" s="7">
        <f t="shared" si="103"/>
        <v>5001.3393355618373</v>
      </c>
      <c r="AA85" s="7">
        <f t="shared" si="104"/>
        <v>773.05061006359483</v>
      </c>
      <c r="AB85" s="65">
        <f t="shared" si="81"/>
        <v>1.4626259657280181E-2</v>
      </c>
      <c r="AC85" s="7">
        <f t="shared" si="82"/>
        <v>4228.2887254982425</v>
      </c>
      <c r="AD85" s="65">
        <f t="shared" si="83"/>
        <v>7.9999999999999988E-2</v>
      </c>
      <c r="AE85" s="7">
        <f t="shared" si="105"/>
        <v>48129.741785327162</v>
      </c>
      <c r="AF85" s="7">
        <f t="shared" si="106"/>
        <v>351977.40505961986</v>
      </c>
      <c r="AG85" s="7">
        <f t="shared" si="84"/>
        <v>633470.25821467279</v>
      </c>
      <c r="AH85" s="7">
        <f t="shared" si="73"/>
        <v>400107.14684494701</v>
      </c>
      <c r="AJ85">
        <v>80</v>
      </c>
      <c r="AK85" s="160">
        <v>47270</v>
      </c>
      <c r="AL85" s="7">
        <f t="shared" si="107"/>
        <v>632221.56613859802</v>
      </c>
      <c r="AM85" s="7">
        <f t="shared" si="108"/>
        <v>4883.0658657304484</v>
      </c>
      <c r="AN85" s="7">
        <f t="shared" si="109"/>
        <v>799.96825108533631</v>
      </c>
      <c r="AO85" s="65">
        <f t="shared" si="85"/>
        <v>1.5183947412068462E-2</v>
      </c>
      <c r="AP85" s="7">
        <f t="shared" si="86"/>
        <v>4083.0976146451121</v>
      </c>
      <c r="AQ85" s="65">
        <f t="shared" si="87"/>
        <v>7.7499999999999999E-2</v>
      </c>
      <c r="AR85" s="7">
        <f t="shared" si="110"/>
        <v>50178.402112487463</v>
      </c>
      <c r="AS85" s="7">
        <f t="shared" si="111"/>
        <v>340466.8671459484</v>
      </c>
      <c r="AT85" s="7">
        <f t="shared" si="88"/>
        <v>631421.59788751265</v>
      </c>
      <c r="AU85" s="7">
        <f t="shared" si="74"/>
        <v>390645.26925843587</v>
      </c>
      <c r="AW85">
        <v>80</v>
      </c>
      <c r="AX85" s="160">
        <v>47270</v>
      </c>
      <c r="AY85" s="7">
        <f t="shared" si="112"/>
        <v>630130.5051238134</v>
      </c>
      <c r="AZ85" s="7">
        <f t="shared" si="113"/>
        <v>4765.8460902957322</v>
      </c>
      <c r="BA85" s="7">
        <f t="shared" si="114"/>
        <v>827.5304332718988</v>
      </c>
      <c r="BB85" s="65">
        <f t="shared" si="89"/>
        <v>1.5759219905266422E-2</v>
      </c>
      <c r="BC85" s="7">
        <f t="shared" si="90"/>
        <v>3938.3156570238334</v>
      </c>
      <c r="BD85" s="65">
        <f t="shared" si="91"/>
        <v>7.4999999999999997E-2</v>
      </c>
      <c r="BE85" s="7">
        <f t="shared" si="115"/>
        <v>52297.025309458943</v>
      </c>
      <c r="BF85" s="7">
        <f t="shared" si="116"/>
        <v>328970.66191419971</v>
      </c>
      <c r="BG85" s="7">
        <f t="shared" si="92"/>
        <v>629302.97469054151</v>
      </c>
      <c r="BH85" s="7">
        <f t="shared" si="75"/>
        <v>381267.68722365866</v>
      </c>
      <c r="BJ85">
        <v>80</v>
      </c>
      <c r="BK85" s="160">
        <v>47270</v>
      </c>
      <c r="BL85" s="7">
        <f t="shared" si="117"/>
        <v>627968.8964451981</v>
      </c>
      <c r="BM85" s="7">
        <f t="shared" si="118"/>
        <v>4649.713524863002</v>
      </c>
      <c r="BN85" s="7">
        <f t="shared" si="119"/>
        <v>855.73477550659709</v>
      </c>
      <c r="BO85" s="65">
        <f t="shared" si="93"/>
        <v>1.6352429816522462E-2</v>
      </c>
      <c r="BP85" s="7">
        <f t="shared" si="94"/>
        <v>3793.9787493564049</v>
      </c>
      <c r="BQ85" s="65">
        <f t="shared" si="95"/>
        <v>7.2499999999999995E-2</v>
      </c>
      <c r="BR85" s="7">
        <f t="shared" si="120"/>
        <v>54486.838330308521</v>
      </c>
      <c r="BS85" s="7">
        <f t="shared" si="121"/>
        <v>317490.24365873163</v>
      </c>
      <c r="BT85" s="7">
        <f t="shared" si="96"/>
        <v>627113.16166969156</v>
      </c>
      <c r="BU85" s="7">
        <f t="shared" si="76"/>
        <v>371977.08198904013</v>
      </c>
      <c r="BW85">
        <v>80</v>
      </c>
      <c r="BX85" s="160">
        <v>47270</v>
      </c>
      <c r="BY85" s="7">
        <f t="shared" si="122"/>
        <v>625735.56495187921</v>
      </c>
      <c r="BZ85" s="7">
        <f t="shared" si="123"/>
        <v>4534.7018071413086</v>
      </c>
      <c r="CA85" s="7">
        <f t="shared" si="124"/>
        <v>884.5776782553462</v>
      </c>
      <c r="CB85" s="65">
        <f t="shared" si="97"/>
        <v>1.6963926510842438E-2</v>
      </c>
      <c r="CC85" s="7">
        <f t="shared" si="98"/>
        <v>3650.1241288859624</v>
      </c>
      <c r="CD85" s="65">
        <f t="shared" si="125"/>
        <v>7.0000000000000007E-2</v>
      </c>
      <c r="CE85" s="7">
        <f t="shared" si="126"/>
        <v>56749.012726376117</v>
      </c>
      <c r="CF85" s="7">
        <f t="shared" si="127"/>
        <v>306027.13184492849</v>
      </c>
      <c r="CG85" s="7">
        <f t="shared" si="99"/>
        <v>624850.98727362382</v>
      </c>
      <c r="CH85" s="7">
        <f t="shared" si="77"/>
        <v>362776.14457130461</v>
      </c>
    </row>
    <row r="86" spans="10:86" x14ac:dyDescent="0.3">
      <c r="J86">
        <v>81</v>
      </c>
      <c r="K86" s="160">
        <v>47300</v>
      </c>
      <c r="L86" s="7">
        <f t="shared" si="100"/>
        <v>635450.23265805049</v>
      </c>
      <c r="M86" s="7">
        <f t="shared" si="78"/>
        <v>5120.6331732111075</v>
      </c>
      <c r="N86" s="7">
        <f t="shared" si="68"/>
        <v>751.91282368701013</v>
      </c>
      <c r="O86" s="65">
        <f t="shared" si="79"/>
        <v>1.4199308491086143E-2</v>
      </c>
      <c r="P86" s="7">
        <f t="shared" si="69"/>
        <v>4368.7203495240974</v>
      </c>
      <c r="Q86" s="65">
        <f t="shared" si="70"/>
        <v>8.2500000000000004E-2</v>
      </c>
      <c r="R86" s="7">
        <f t="shared" si="80"/>
        <v>46901.680165636681</v>
      </c>
      <c r="S86" s="7">
        <f t="shared" si="101"/>
        <v>367869.6068644629</v>
      </c>
      <c r="T86" s="7">
        <f t="shared" si="71"/>
        <v>634698.31983436353</v>
      </c>
      <c r="U86" s="7">
        <f t="shared" si="72"/>
        <v>414771.2870300996</v>
      </c>
      <c r="W86">
        <v>81</v>
      </c>
      <c r="X86" s="160">
        <v>47300</v>
      </c>
      <c r="Y86" s="7">
        <f t="shared" si="102"/>
        <v>633470.25821467279</v>
      </c>
      <c r="Z86" s="7">
        <f t="shared" si="103"/>
        <v>5001.3393355618373</v>
      </c>
      <c r="AA86" s="7">
        <f t="shared" si="104"/>
        <v>778.20428079735211</v>
      </c>
      <c r="AB86" s="65">
        <f t="shared" si="81"/>
        <v>1.4741736093320384E-2</v>
      </c>
      <c r="AC86" s="7">
        <f t="shared" si="82"/>
        <v>4223.1350547644852</v>
      </c>
      <c r="AD86" s="65">
        <f t="shared" si="83"/>
        <v>7.9999999999999988E-2</v>
      </c>
      <c r="AE86" s="7">
        <f t="shared" si="105"/>
        <v>48907.94606612451</v>
      </c>
      <c r="AF86" s="7">
        <f t="shared" si="106"/>
        <v>356200.54011438438</v>
      </c>
      <c r="AG86" s="7">
        <f t="shared" si="84"/>
        <v>632692.0539338754</v>
      </c>
      <c r="AH86" s="7">
        <f t="shared" si="73"/>
        <v>405108.48618050886</v>
      </c>
      <c r="AJ86">
        <v>81</v>
      </c>
      <c r="AK86" s="160">
        <v>47300</v>
      </c>
      <c r="AL86" s="7">
        <f t="shared" si="107"/>
        <v>631421.59788751265</v>
      </c>
      <c r="AM86" s="7">
        <f t="shared" si="108"/>
        <v>4883.0658657304484</v>
      </c>
      <c r="AN86" s="7">
        <f t="shared" si="109"/>
        <v>805.13471270692935</v>
      </c>
      <c r="AO86" s="65">
        <f t="shared" si="85"/>
        <v>1.5301371674341053E-2</v>
      </c>
      <c r="AP86" s="7">
        <f t="shared" si="86"/>
        <v>4077.9311530235191</v>
      </c>
      <c r="AQ86" s="65">
        <f t="shared" si="87"/>
        <v>7.7499999999999999E-2</v>
      </c>
      <c r="AR86" s="7">
        <f t="shared" si="110"/>
        <v>50983.536825194395</v>
      </c>
      <c r="AS86" s="7">
        <f t="shared" si="111"/>
        <v>344544.7982989719</v>
      </c>
      <c r="AT86" s="7">
        <f t="shared" si="88"/>
        <v>630616.46317480574</v>
      </c>
      <c r="AU86" s="7">
        <f t="shared" si="74"/>
        <v>395528.33512416627</v>
      </c>
      <c r="AW86">
        <v>81</v>
      </c>
      <c r="AX86" s="160">
        <v>47300</v>
      </c>
      <c r="AY86" s="7">
        <f t="shared" si="112"/>
        <v>629302.97469054151</v>
      </c>
      <c r="AZ86" s="7">
        <f t="shared" si="113"/>
        <v>4765.8460902957322</v>
      </c>
      <c r="BA86" s="7">
        <f t="shared" si="114"/>
        <v>832.70249847984815</v>
      </c>
      <c r="BB86" s="65">
        <f t="shared" si="89"/>
        <v>1.5878567849884923E-2</v>
      </c>
      <c r="BC86" s="7">
        <f t="shared" si="90"/>
        <v>3933.1435918158841</v>
      </c>
      <c r="BD86" s="65">
        <f t="shared" si="91"/>
        <v>7.4999999999999997E-2</v>
      </c>
      <c r="BE86" s="7">
        <f t="shared" si="115"/>
        <v>53129.727807938791</v>
      </c>
      <c r="BF86" s="7">
        <f t="shared" si="116"/>
        <v>332903.8055060156</v>
      </c>
      <c r="BG86" s="7">
        <f t="shared" si="92"/>
        <v>628470.27219206165</v>
      </c>
      <c r="BH86" s="7">
        <f t="shared" si="75"/>
        <v>386033.53331395437</v>
      </c>
      <c r="BJ86">
        <v>81</v>
      </c>
      <c r="BK86" s="160">
        <v>47300</v>
      </c>
      <c r="BL86" s="7">
        <f t="shared" si="117"/>
        <v>627113.16166969156</v>
      </c>
      <c r="BM86" s="7">
        <f t="shared" si="118"/>
        <v>4649.713524863002</v>
      </c>
      <c r="BN86" s="7">
        <f t="shared" si="119"/>
        <v>860.9048397752822</v>
      </c>
      <c r="BO86" s="65">
        <f t="shared" si="93"/>
        <v>1.647367446378805E-2</v>
      </c>
      <c r="BP86" s="7">
        <f t="shared" si="94"/>
        <v>3788.8086850877198</v>
      </c>
      <c r="BQ86" s="65">
        <f t="shared" si="95"/>
        <v>7.2499999999999995E-2</v>
      </c>
      <c r="BR86" s="7">
        <f t="shared" si="120"/>
        <v>55347.743170083806</v>
      </c>
      <c r="BS86" s="7">
        <f t="shared" si="121"/>
        <v>321279.05234381935</v>
      </c>
      <c r="BT86" s="7">
        <f t="shared" si="96"/>
        <v>626252.25682991627</v>
      </c>
      <c r="BU86" s="7">
        <f t="shared" si="76"/>
        <v>376626.79551390314</v>
      </c>
      <c r="BW86">
        <v>81</v>
      </c>
      <c r="BX86" s="160">
        <v>47300</v>
      </c>
      <c r="BY86" s="7">
        <f t="shared" si="122"/>
        <v>624850.98727362382</v>
      </c>
      <c r="BZ86" s="7">
        <f t="shared" si="123"/>
        <v>4534.7018071413086</v>
      </c>
      <c r="CA86" s="7">
        <f t="shared" si="124"/>
        <v>889.73771471183591</v>
      </c>
      <c r="CB86" s="65">
        <f t="shared" si="97"/>
        <v>1.7087038020260997E-2</v>
      </c>
      <c r="CC86" s="7">
        <f t="shared" si="98"/>
        <v>3644.9640924294727</v>
      </c>
      <c r="CD86" s="65">
        <f t="shared" si="125"/>
        <v>7.0000000000000007E-2</v>
      </c>
      <c r="CE86" s="7">
        <f t="shared" si="126"/>
        <v>57638.750441087956</v>
      </c>
      <c r="CF86" s="7">
        <f t="shared" si="127"/>
        <v>309672.09593735798</v>
      </c>
      <c r="CG86" s="7">
        <f t="shared" si="99"/>
        <v>623961.24955891201</v>
      </c>
      <c r="CH86" s="7">
        <f t="shared" si="77"/>
        <v>367310.84637844592</v>
      </c>
    </row>
    <row r="87" spans="10:86" x14ac:dyDescent="0.3">
      <c r="J87">
        <v>82</v>
      </c>
      <c r="K87" s="160">
        <v>47331</v>
      </c>
      <c r="L87" s="7">
        <f t="shared" si="100"/>
        <v>634698.31983436353</v>
      </c>
      <c r="M87" s="7">
        <f t="shared" si="78"/>
        <v>5120.6331732111075</v>
      </c>
      <c r="N87" s="7">
        <f t="shared" si="68"/>
        <v>757.08222434985782</v>
      </c>
      <c r="O87" s="65">
        <f t="shared" si="79"/>
        <v>1.4313865986866316E-2</v>
      </c>
      <c r="P87" s="7">
        <f t="shared" si="69"/>
        <v>4363.5509488612497</v>
      </c>
      <c r="Q87" s="65">
        <f t="shared" si="70"/>
        <v>8.2500000000000018E-2</v>
      </c>
      <c r="R87" s="7">
        <f t="shared" si="80"/>
        <v>47658.762389986536</v>
      </c>
      <c r="S87" s="7">
        <f t="shared" si="101"/>
        <v>372233.15781332413</v>
      </c>
      <c r="T87" s="7">
        <f t="shared" si="71"/>
        <v>633941.23761001369</v>
      </c>
      <c r="U87" s="7">
        <f t="shared" si="72"/>
        <v>419891.92020331067</v>
      </c>
      <c r="W87">
        <v>82</v>
      </c>
      <c r="X87" s="160">
        <v>47331</v>
      </c>
      <c r="Y87" s="7">
        <f t="shared" si="102"/>
        <v>632692.0539338754</v>
      </c>
      <c r="Z87" s="7">
        <f t="shared" si="103"/>
        <v>5001.3393355618373</v>
      </c>
      <c r="AA87" s="7">
        <f t="shared" si="104"/>
        <v>783.39230933600084</v>
      </c>
      <c r="AB87" s="65">
        <f t="shared" si="81"/>
        <v>1.4858267388663155E-2</v>
      </c>
      <c r="AC87" s="7">
        <f t="shared" si="82"/>
        <v>4217.9470262258365</v>
      </c>
      <c r="AD87" s="65">
        <f t="shared" si="83"/>
        <v>0.08</v>
      </c>
      <c r="AE87" s="7">
        <f t="shared" si="105"/>
        <v>49691.338375460509</v>
      </c>
      <c r="AF87" s="7">
        <f t="shared" si="106"/>
        <v>360418.48714061023</v>
      </c>
      <c r="AG87" s="7">
        <f t="shared" si="84"/>
        <v>631908.66162453941</v>
      </c>
      <c r="AH87" s="7">
        <f t="shared" si="73"/>
        <v>410109.82551607076</v>
      </c>
      <c r="AJ87">
        <v>82</v>
      </c>
      <c r="AK87" s="160">
        <v>47331</v>
      </c>
      <c r="AL87" s="7">
        <f t="shared" si="107"/>
        <v>630616.46317480574</v>
      </c>
      <c r="AM87" s="7">
        <f t="shared" si="108"/>
        <v>4883.0658657304484</v>
      </c>
      <c r="AN87" s="7">
        <f t="shared" si="109"/>
        <v>810.3345410598281</v>
      </c>
      <c r="AO87" s="65">
        <f t="shared" si="85"/>
        <v>1.5419855110922559E-2</v>
      </c>
      <c r="AP87" s="7">
        <f t="shared" si="86"/>
        <v>4072.7313246706203</v>
      </c>
      <c r="AQ87" s="65">
        <f t="shared" si="87"/>
        <v>7.7499999999999999E-2</v>
      </c>
      <c r="AR87" s="7">
        <f t="shared" si="110"/>
        <v>51793.871366254221</v>
      </c>
      <c r="AS87" s="7">
        <f t="shared" si="111"/>
        <v>348617.52962364251</v>
      </c>
      <c r="AT87" s="7">
        <f t="shared" si="88"/>
        <v>629806.12863374595</v>
      </c>
      <c r="AU87" s="7">
        <f t="shared" si="74"/>
        <v>400411.40098989673</v>
      </c>
      <c r="AW87">
        <v>82</v>
      </c>
      <c r="AX87" s="160">
        <v>47331</v>
      </c>
      <c r="AY87" s="7">
        <f t="shared" si="112"/>
        <v>628470.27219206165</v>
      </c>
      <c r="AZ87" s="7">
        <f t="shared" si="113"/>
        <v>4765.8460902957322</v>
      </c>
      <c r="BA87" s="7">
        <f t="shared" si="114"/>
        <v>837.9068890953472</v>
      </c>
      <c r="BB87" s="65">
        <f t="shared" si="89"/>
        <v>1.5998978971707632E-2</v>
      </c>
      <c r="BC87" s="7">
        <f t="shared" si="90"/>
        <v>3927.939201200385</v>
      </c>
      <c r="BD87" s="65">
        <f t="shared" si="91"/>
        <v>7.4999999999999997E-2</v>
      </c>
      <c r="BE87" s="7">
        <f t="shared" si="115"/>
        <v>53967.63469703414</v>
      </c>
      <c r="BF87" s="7">
        <f t="shared" si="116"/>
        <v>336831.74470721598</v>
      </c>
      <c r="BG87" s="7">
        <f t="shared" si="92"/>
        <v>627632.36530296633</v>
      </c>
      <c r="BH87" s="7">
        <f t="shared" si="75"/>
        <v>390799.37940425012</v>
      </c>
      <c r="BJ87">
        <v>82</v>
      </c>
      <c r="BK87" s="160">
        <v>47331</v>
      </c>
      <c r="BL87" s="7">
        <f t="shared" si="117"/>
        <v>626252.25682991627</v>
      </c>
      <c r="BM87" s="7">
        <f t="shared" si="118"/>
        <v>4649.713524863002</v>
      </c>
      <c r="BN87" s="7">
        <f t="shared" si="119"/>
        <v>866.10613984892461</v>
      </c>
      <c r="BO87" s="65">
        <f t="shared" si="93"/>
        <v>1.6595985986218652E-2</v>
      </c>
      <c r="BP87" s="7">
        <f t="shared" si="94"/>
        <v>3783.6073850140774</v>
      </c>
      <c r="BQ87" s="65">
        <f t="shared" si="95"/>
        <v>7.2499999999999995E-2</v>
      </c>
      <c r="BR87" s="7">
        <f t="shared" si="120"/>
        <v>56213.849309932732</v>
      </c>
      <c r="BS87" s="7">
        <f t="shared" si="121"/>
        <v>325062.65972883342</v>
      </c>
      <c r="BT87" s="7">
        <f t="shared" si="96"/>
        <v>625386.15069006733</v>
      </c>
      <c r="BU87" s="7">
        <f t="shared" si="76"/>
        <v>381276.50903876615</v>
      </c>
      <c r="BW87">
        <v>82</v>
      </c>
      <c r="BX87" s="160">
        <v>47331</v>
      </c>
      <c r="BY87" s="7">
        <f t="shared" si="122"/>
        <v>623961.24955891201</v>
      </c>
      <c r="BZ87" s="7">
        <f t="shared" si="123"/>
        <v>4534.7018071413086</v>
      </c>
      <c r="CA87" s="7">
        <f t="shared" si="124"/>
        <v>894.92785138098816</v>
      </c>
      <c r="CB87" s="65">
        <f t="shared" si="97"/>
        <v>1.7211219805979172E-2</v>
      </c>
      <c r="CC87" s="7">
        <f t="shared" si="98"/>
        <v>3639.7739557603204</v>
      </c>
      <c r="CD87" s="65">
        <f t="shared" si="125"/>
        <v>7.0000000000000007E-2</v>
      </c>
      <c r="CE87" s="7">
        <f t="shared" si="126"/>
        <v>58533.678292468947</v>
      </c>
      <c r="CF87" s="7">
        <f t="shared" si="127"/>
        <v>313311.86989311833</v>
      </c>
      <c r="CG87" s="7">
        <f t="shared" si="99"/>
        <v>623066.32170753099</v>
      </c>
      <c r="CH87" s="7">
        <f t="shared" si="77"/>
        <v>371845.54818558728</v>
      </c>
    </row>
    <row r="88" spans="10:86" x14ac:dyDescent="0.3">
      <c r="J88">
        <v>83</v>
      </c>
      <c r="K88" s="160">
        <v>47362</v>
      </c>
      <c r="L88" s="7">
        <f t="shared" si="100"/>
        <v>633941.23761001369</v>
      </c>
      <c r="M88" s="7">
        <f t="shared" si="78"/>
        <v>5120.6331732111075</v>
      </c>
      <c r="N88" s="7">
        <f t="shared" si="68"/>
        <v>762.28716464226363</v>
      </c>
      <c r="O88" s="65">
        <f t="shared" si="79"/>
        <v>1.4429485625818313E-2</v>
      </c>
      <c r="P88" s="7">
        <f t="shared" si="69"/>
        <v>4358.3460085688439</v>
      </c>
      <c r="Q88" s="65">
        <f t="shared" si="70"/>
        <v>8.2500000000000004E-2</v>
      </c>
      <c r="R88" s="7">
        <f t="shared" si="80"/>
        <v>48421.0495546288</v>
      </c>
      <c r="S88" s="7">
        <f t="shared" si="101"/>
        <v>376591.50382189295</v>
      </c>
      <c r="T88" s="7">
        <f t="shared" si="71"/>
        <v>633178.95044537145</v>
      </c>
      <c r="U88" s="7">
        <f t="shared" si="72"/>
        <v>425012.55337652174</v>
      </c>
      <c r="W88">
        <v>83</v>
      </c>
      <c r="X88" s="160">
        <v>47362</v>
      </c>
      <c r="Y88" s="7">
        <f t="shared" si="102"/>
        <v>631908.66162453941</v>
      </c>
      <c r="Z88" s="7">
        <f t="shared" si="103"/>
        <v>5001.3393355618373</v>
      </c>
      <c r="AA88" s="7">
        <f t="shared" si="104"/>
        <v>788.61492473157432</v>
      </c>
      <c r="AB88" s="65">
        <f t="shared" si="81"/>
        <v>1.497586545569736E-2</v>
      </c>
      <c r="AC88" s="7">
        <f t="shared" si="82"/>
        <v>4212.724410830263</v>
      </c>
      <c r="AD88" s="65">
        <f t="shared" si="83"/>
        <v>0.08</v>
      </c>
      <c r="AE88" s="7">
        <f t="shared" si="105"/>
        <v>50479.953300192086</v>
      </c>
      <c r="AF88" s="7">
        <f t="shared" si="106"/>
        <v>364631.21155144047</v>
      </c>
      <c r="AG88" s="7">
        <f t="shared" si="84"/>
        <v>631120.04669980786</v>
      </c>
      <c r="AH88" s="7">
        <f t="shared" si="73"/>
        <v>415111.16485163255</v>
      </c>
      <c r="AJ88">
        <v>83</v>
      </c>
      <c r="AK88" s="160">
        <v>47362</v>
      </c>
      <c r="AL88" s="7">
        <f t="shared" si="107"/>
        <v>629806.12863374595</v>
      </c>
      <c r="AM88" s="7">
        <f t="shared" si="108"/>
        <v>4883.0658657304484</v>
      </c>
      <c r="AN88" s="7">
        <f t="shared" si="109"/>
        <v>815.56795163750576</v>
      </c>
      <c r="AO88" s="65">
        <f t="shared" si="85"/>
        <v>1.5539409628929541E-2</v>
      </c>
      <c r="AP88" s="7">
        <f t="shared" si="86"/>
        <v>4067.4979140929427</v>
      </c>
      <c r="AQ88" s="65">
        <f t="shared" si="87"/>
        <v>7.7499999999999999E-2</v>
      </c>
      <c r="AR88" s="7">
        <f t="shared" si="110"/>
        <v>52609.439317891723</v>
      </c>
      <c r="AS88" s="7">
        <f t="shared" si="111"/>
        <v>352685.02753773547</v>
      </c>
      <c r="AT88" s="7">
        <f t="shared" si="88"/>
        <v>628990.56068210839</v>
      </c>
      <c r="AU88" s="7">
        <f t="shared" si="74"/>
        <v>405294.46685562719</v>
      </c>
      <c r="AW88">
        <v>83</v>
      </c>
      <c r="AX88" s="160">
        <v>47362</v>
      </c>
      <c r="AY88" s="7">
        <f t="shared" si="112"/>
        <v>627632.36530296633</v>
      </c>
      <c r="AZ88" s="7">
        <f t="shared" si="113"/>
        <v>4765.8460902957322</v>
      </c>
      <c r="BA88" s="7">
        <f t="shared" si="114"/>
        <v>843.14380715219295</v>
      </c>
      <c r="BB88" s="65">
        <f t="shared" si="89"/>
        <v>1.6120465172222844E-2</v>
      </c>
      <c r="BC88" s="7">
        <f t="shared" si="90"/>
        <v>3922.7022831435393</v>
      </c>
      <c r="BD88" s="65">
        <f t="shared" si="91"/>
        <v>7.4999999999999997E-2</v>
      </c>
      <c r="BE88" s="7">
        <f t="shared" si="115"/>
        <v>54810.778504186332</v>
      </c>
      <c r="BF88" s="7">
        <f t="shared" si="116"/>
        <v>340754.44699035952</v>
      </c>
      <c r="BG88" s="7">
        <f t="shared" si="92"/>
        <v>626789.22149581416</v>
      </c>
      <c r="BH88" s="7">
        <f t="shared" si="75"/>
        <v>395565.22549454583</v>
      </c>
      <c r="BJ88">
        <v>83</v>
      </c>
      <c r="BK88" s="160">
        <v>47362</v>
      </c>
      <c r="BL88" s="7">
        <f t="shared" si="117"/>
        <v>625386.15069006733</v>
      </c>
      <c r="BM88" s="7">
        <f t="shared" si="118"/>
        <v>4649.713524863002</v>
      </c>
      <c r="BN88" s="7">
        <f t="shared" si="119"/>
        <v>871.33886444384552</v>
      </c>
      <c r="BO88" s="65">
        <f t="shared" si="93"/>
        <v>1.6719376279421362E-2</v>
      </c>
      <c r="BP88" s="7">
        <f t="shared" si="94"/>
        <v>3778.3746604191565</v>
      </c>
      <c r="BQ88" s="65">
        <f t="shared" si="95"/>
        <v>7.2499999999999995E-2</v>
      </c>
      <c r="BR88" s="7">
        <f t="shared" si="120"/>
        <v>57085.188174376577</v>
      </c>
      <c r="BS88" s="7">
        <f t="shared" si="121"/>
        <v>328841.0343892526</v>
      </c>
      <c r="BT88" s="7">
        <f t="shared" si="96"/>
        <v>624514.8118256235</v>
      </c>
      <c r="BU88" s="7">
        <f t="shared" si="76"/>
        <v>385926.22256362916</v>
      </c>
      <c r="BW88">
        <v>83</v>
      </c>
      <c r="BX88" s="160">
        <v>47362</v>
      </c>
      <c r="BY88" s="7">
        <f t="shared" si="122"/>
        <v>623066.32170753099</v>
      </c>
      <c r="BZ88" s="7">
        <f t="shared" si="123"/>
        <v>4534.7018071413086</v>
      </c>
      <c r="CA88" s="7">
        <f t="shared" si="124"/>
        <v>900.14826384737762</v>
      </c>
      <c r="CB88" s="65">
        <f t="shared" si="97"/>
        <v>1.7336483757565243E-2</v>
      </c>
      <c r="CC88" s="7">
        <f t="shared" si="98"/>
        <v>3634.5535432939309</v>
      </c>
      <c r="CD88" s="65">
        <f t="shared" si="125"/>
        <v>7.0000000000000007E-2</v>
      </c>
      <c r="CE88" s="7">
        <f t="shared" si="126"/>
        <v>59433.826556316322</v>
      </c>
      <c r="CF88" s="7">
        <f t="shared" si="127"/>
        <v>316946.42343641224</v>
      </c>
      <c r="CG88" s="7">
        <f t="shared" si="99"/>
        <v>622166.17344368366</v>
      </c>
      <c r="CH88" s="7">
        <f t="shared" si="77"/>
        <v>376380.24999272858</v>
      </c>
    </row>
    <row r="89" spans="10:86" x14ac:dyDescent="0.3">
      <c r="J89">
        <v>84</v>
      </c>
      <c r="K89" s="160">
        <v>47392</v>
      </c>
      <c r="L89" s="7">
        <f t="shared" si="100"/>
        <v>633178.95044537145</v>
      </c>
      <c r="M89" s="7">
        <f t="shared" si="78"/>
        <v>5120.6331732111075</v>
      </c>
      <c r="N89" s="7">
        <f t="shared" si="68"/>
        <v>767.52788889917883</v>
      </c>
      <c r="O89" s="65">
        <f t="shared" si="79"/>
        <v>1.4546179496825807E-2</v>
      </c>
      <c r="P89" s="7">
        <f t="shared" si="69"/>
        <v>4353.1052843119287</v>
      </c>
      <c r="Q89" s="65">
        <f t="shared" si="70"/>
        <v>8.2500000000000004E-2</v>
      </c>
      <c r="R89" s="7">
        <f t="shared" si="80"/>
        <v>49188.577443527982</v>
      </c>
      <c r="S89" s="7">
        <f t="shared" si="101"/>
        <v>380944.60910620488</v>
      </c>
      <c r="T89" s="7">
        <f t="shared" si="71"/>
        <v>632411.42255647224</v>
      </c>
      <c r="U89" s="7">
        <f t="shared" si="72"/>
        <v>430133.18654973287</v>
      </c>
      <c r="W89">
        <v>84</v>
      </c>
      <c r="X89" s="160">
        <v>47392</v>
      </c>
      <c r="Y89" s="7">
        <f t="shared" si="102"/>
        <v>631120.04669980786</v>
      </c>
      <c r="Z89" s="7">
        <f t="shared" si="103"/>
        <v>5001.3393355618373</v>
      </c>
      <c r="AA89" s="7">
        <f t="shared" si="104"/>
        <v>793.87235756311838</v>
      </c>
      <c r="AB89" s="65">
        <f t="shared" si="81"/>
        <v>1.5094542378383178E-2</v>
      </c>
      <c r="AC89" s="7">
        <f t="shared" si="82"/>
        <v>4207.4669779987189</v>
      </c>
      <c r="AD89" s="65">
        <f t="shared" si="83"/>
        <v>7.9999999999999988E-2</v>
      </c>
      <c r="AE89" s="7">
        <f t="shared" si="105"/>
        <v>51273.825657755202</v>
      </c>
      <c r="AF89" s="7">
        <f t="shared" si="106"/>
        <v>368838.6785294392</v>
      </c>
      <c r="AG89" s="7">
        <f t="shared" si="84"/>
        <v>630326.17434224475</v>
      </c>
      <c r="AH89" s="7">
        <f t="shared" si="73"/>
        <v>420112.5041871944</v>
      </c>
      <c r="AJ89">
        <v>84</v>
      </c>
      <c r="AK89" s="160">
        <v>47392</v>
      </c>
      <c r="AL89" s="7">
        <f t="shared" si="107"/>
        <v>628990.56068210839</v>
      </c>
      <c r="AM89" s="7">
        <f t="shared" si="108"/>
        <v>4883.0658657304484</v>
      </c>
      <c r="AN89" s="7">
        <f t="shared" si="109"/>
        <v>820.83516132516525</v>
      </c>
      <c r="AO89" s="65">
        <f t="shared" si="85"/>
        <v>1.5660047306942305E-2</v>
      </c>
      <c r="AP89" s="7">
        <f t="shared" si="86"/>
        <v>4062.2307044052832</v>
      </c>
      <c r="AQ89" s="65">
        <f t="shared" si="87"/>
        <v>7.7499999999999999E-2</v>
      </c>
      <c r="AR89" s="7">
        <f t="shared" si="110"/>
        <v>53430.274479216889</v>
      </c>
      <c r="AS89" s="7">
        <f t="shared" si="111"/>
        <v>356747.25824214076</v>
      </c>
      <c r="AT89" s="7">
        <f t="shared" si="88"/>
        <v>628169.72552078322</v>
      </c>
      <c r="AU89" s="7">
        <f t="shared" si="74"/>
        <v>410177.53272135765</v>
      </c>
      <c r="AW89">
        <v>84</v>
      </c>
      <c r="AX89" s="160">
        <v>47392</v>
      </c>
      <c r="AY89" s="7">
        <f t="shared" si="112"/>
        <v>626789.22149581416</v>
      </c>
      <c r="AZ89" s="7">
        <f t="shared" si="113"/>
        <v>4765.8460902957322</v>
      </c>
      <c r="BA89" s="7">
        <f t="shared" si="114"/>
        <v>848.41345594689392</v>
      </c>
      <c r="BB89" s="65">
        <f t="shared" si="89"/>
        <v>1.6243038524284381E-2</v>
      </c>
      <c r="BC89" s="7">
        <f t="shared" si="90"/>
        <v>3917.4326343488383</v>
      </c>
      <c r="BD89" s="65">
        <f t="shared" si="91"/>
        <v>7.4999999999999997E-2</v>
      </c>
      <c r="BE89" s="7">
        <f t="shared" si="115"/>
        <v>55659.191960133227</v>
      </c>
      <c r="BF89" s="7">
        <f t="shared" si="116"/>
        <v>344671.87962470838</v>
      </c>
      <c r="BG89" s="7">
        <f t="shared" si="92"/>
        <v>625940.80803986732</v>
      </c>
      <c r="BH89" s="7">
        <f t="shared" si="75"/>
        <v>400331.07158484159</v>
      </c>
      <c r="BJ89">
        <v>84</v>
      </c>
      <c r="BK89" s="160">
        <v>47392</v>
      </c>
      <c r="BL89" s="7">
        <f t="shared" si="117"/>
        <v>624514.8118256235</v>
      </c>
      <c r="BM89" s="7">
        <f t="shared" si="118"/>
        <v>4649.713524863002</v>
      </c>
      <c r="BN89" s="7">
        <f t="shared" si="119"/>
        <v>876.60320341652687</v>
      </c>
      <c r="BO89" s="65">
        <f t="shared" si="93"/>
        <v>1.6843857410279477E-2</v>
      </c>
      <c r="BP89" s="7">
        <f t="shared" si="94"/>
        <v>3773.1103214464752</v>
      </c>
      <c r="BQ89" s="65">
        <f t="shared" si="95"/>
        <v>7.2499999999999995E-2</v>
      </c>
      <c r="BR89" s="7">
        <f t="shared" si="120"/>
        <v>57961.791377793103</v>
      </c>
      <c r="BS89" s="7">
        <f t="shared" si="121"/>
        <v>332614.1447106991</v>
      </c>
      <c r="BT89" s="7">
        <f t="shared" si="96"/>
        <v>623638.20862220693</v>
      </c>
      <c r="BU89" s="7">
        <f t="shared" si="76"/>
        <v>390575.93608849222</v>
      </c>
      <c r="BW89">
        <v>84</v>
      </c>
      <c r="BX89" s="160">
        <v>47392</v>
      </c>
      <c r="BY89" s="7">
        <f t="shared" si="122"/>
        <v>622166.17344368366</v>
      </c>
      <c r="BZ89" s="7">
        <f t="shared" si="123"/>
        <v>4534.7018071413086</v>
      </c>
      <c r="CA89" s="7">
        <f t="shared" si="124"/>
        <v>905.39912871982051</v>
      </c>
      <c r="CB89" s="65">
        <f t="shared" si="97"/>
        <v>1.7462841935782757E-2</v>
      </c>
      <c r="CC89" s="7">
        <f t="shared" si="98"/>
        <v>3629.3026784214881</v>
      </c>
      <c r="CD89" s="65">
        <f t="shared" si="125"/>
        <v>7.0000000000000007E-2</v>
      </c>
      <c r="CE89" s="7">
        <f t="shared" si="126"/>
        <v>60339.225685036145</v>
      </c>
      <c r="CF89" s="7">
        <f t="shared" si="127"/>
        <v>320575.72611483373</v>
      </c>
      <c r="CG89" s="7">
        <f t="shared" si="99"/>
        <v>621260.77431496384</v>
      </c>
      <c r="CH89" s="7">
        <f t="shared" si="77"/>
        <v>380914.95179986989</v>
      </c>
    </row>
    <row r="90" spans="10:86" x14ac:dyDescent="0.3">
      <c r="J90">
        <v>85</v>
      </c>
      <c r="K90" s="160">
        <v>47423</v>
      </c>
      <c r="L90" s="7">
        <f t="shared" si="100"/>
        <v>632411.42255647224</v>
      </c>
      <c r="M90" s="7">
        <f t="shared" si="78"/>
        <v>5120.6331732111075</v>
      </c>
      <c r="N90" s="7">
        <f t="shared" si="68"/>
        <v>772.80464313536049</v>
      </c>
      <c r="O90" s="65">
        <f t="shared" si="79"/>
        <v>1.4663959863558947E-2</v>
      </c>
      <c r="P90" s="7">
        <f t="shared" si="69"/>
        <v>4347.828530075747</v>
      </c>
      <c r="Q90" s="65">
        <f t="shared" si="70"/>
        <v>8.2500000000000018E-2</v>
      </c>
      <c r="R90" s="7">
        <f t="shared" si="80"/>
        <v>49961.38208666334</v>
      </c>
      <c r="S90" s="7">
        <f t="shared" si="101"/>
        <v>385292.43763628061</v>
      </c>
      <c r="T90" s="7">
        <f t="shared" si="71"/>
        <v>631638.61791333684</v>
      </c>
      <c r="U90" s="7">
        <f t="shared" si="72"/>
        <v>435253.81972294394</v>
      </c>
      <c r="W90">
        <v>85</v>
      </c>
      <c r="X90" s="160">
        <v>47423</v>
      </c>
      <c r="Y90" s="7">
        <f t="shared" si="102"/>
        <v>630326.17434224475</v>
      </c>
      <c r="Z90" s="7">
        <f t="shared" si="103"/>
        <v>5001.3393355618373</v>
      </c>
      <c r="AA90" s="7">
        <f t="shared" si="104"/>
        <v>799.16483994687223</v>
      </c>
      <c r="AB90" s="65">
        <f t="shared" si="81"/>
        <v>1.5214310415349257E-2</v>
      </c>
      <c r="AC90" s="7">
        <f t="shared" si="82"/>
        <v>4202.1744956149651</v>
      </c>
      <c r="AD90" s="65">
        <f t="shared" si="83"/>
        <v>0.08</v>
      </c>
      <c r="AE90" s="7">
        <f t="shared" si="105"/>
        <v>52072.990497702078</v>
      </c>
      <c r="AF90" s="7">
        <f t="shared" si="106"/>
        <v>373040.85302505415</v>
      </c>
      <c r="AG90" s="7">
        <f t="shared" si="84"/>
        <v>629527.00950229785</v>
      </c>
      <c r="AH90" s="7">
        <f t="shared" si="73"/>
        <v>425113.84352275624</v>
      </c>
      <c r="AJ90">
        <v>85</v>
      </c>
      <c r="AK90" s="160">
        <v>47423</v>
      </c>
      <c r="AL90" s="7">
        <f t="shared" si="107"/>
        <v>628169.72552078322</v>
      </c>
      <c r="AM90" s="7">
        <f t="shared" si="108"/>
        <v>4883.0658657304484</v>
      </c>
      <c r="AN90" s="7">
        <f t="shared" si="109"/>
        <v>826.13638840872363</v>
      </c>
      <c r="AO90" s="65">
        <f t="shared" si="85"/>
        <v>1.5781780398101481E-2</v>
      </c>
      <c r="AP90" s="7">
        <f t="shared" si="86"/>
        <v>4056.9294773217248</v>
      </c>
      <c r="AQ90" s="65">
        <f t="shared" si="87"/>
        <v>7.7499999999999999E-2</v>
      </c>
      <c r="AR90" s="7">
        <f t="shared" si="110"/>
        <v>54256.410867625615</v>
      </c>
      <c r="AS90" s="7">
        <f t="shared" si="111"/>
        <v>360804.1877194625</v>
      </c>
      <c r="AT90" s="7">
        <f t="shared" si="88"/>
        <v>627343.5891323745</v>
      </c>
      <c r="AU90" s="7">
        <f t="shared" si="74"/>
        <v>415060.59858708811</v>
      </c>
      <c r="AW90">
        <v>85</v>
      </c>
      <c r="AX90" s="160">
        <v>47423</v>
      </c>
      <c r="AY90" s="7">
        <f t="shared" si="112"/>
        <v>625940.80803986732</v>
      </c>
      <c r="AZ90" s="7">
        <f t="shared" si="113"/>
        <v>4765.8460902957322</v>
      </c>
      <c r="BA90" s="7">
        <f t="shared" si="114"/>
        <v>853.71604004656183</v>
      </c>
      <c r="BB90" s="65">
        <f t="shared" si="89"/>
        <v>1.6366711275207745E-2</v>
      </c>
      <c r="BC90" s="7">
        <f t="shared" si="90"/>
        <v>3912.1300502491704</v>
      </c>
      <c r="BD90" s="65">
        <f t="shared" si="91"/>
        <v>7.4999999999999997E-2</v>
      </c>
      <c r="BE90" s="7">
        <f t="shared" si="115"/>
        <v>56512.908000179785</v>
      </c>
      <c r="BF90" s="7">
        <f t="shared" si="116"/>
        <v>348584.00967495755</v>
      </c>
      <c r="BG90" s="7">
        <f t="shared" si="92"/>
        <v>625087.09199982078</v>
      </c>
      <c r="BH90" s="7">
        <f t="shared" si="75"/>
        <v>405096.91767513735</v>
      </c>
      <c r="BJ90">
        <v>85</v>
      </c>
      <c r="BK90" s="160">
        <v>47423</v>
      </c>
      <c r="BL90" s="7">
        <f t="shared" si="117"/>
        <v>623638.20862220693</v>
      </c>
      <c r="BM90" s="7">
        <f t="shared" si="118"/>
        <v>4649.713524863002</v>
      </c>
      <c r="BN90" s="7">
        <f t="shared" si="119"/>
        <v>881.89934777050166</v>
      </c>
      <c r="BO90" s="65">
        <f t="shared" si="93"/>
        <v>1.6969441620048265E-2</v>
      </c>
      <c r="BP90" s="7">
        <f t="shared" si="94"/>
        <v>3767.8141770925004</v>
      </c>
      <c r="BQ90" s="65">
        <f t="shared" si="95"/>
        <v>7.2499999999999995E-2</v>
      </c>
      <c r="BR90" s="7">
        <f t="shared" si="120"/>
        <v>58843.690725563603</v>
      </c>
      <c r="BS90" s="7">
        <f t="shared" si="121"/>
        <v>336381.95888779161</v>
      </c>
      <c r="BT90" s="7">
        <f t="shared" si="96"/>
        <v>622756.30927443644</v>
      </c>
      <c r="BU90" s="7">
        <f t="shared" si="76"/>
        <v>395225.64961335523</v>
      </c>
      <c r="BW90">
        <v>85</v>
      </c>
      <c r="BX90" s="160">
        <v>47423</v>
      </c>
      <c r="BY90" s="7">
        <f t="shared" si="122"/>
        <v>621260.77431496384</v>
      </c>
      <c r="BZ90" s="7">
        <f t="shared" si="123"/>
        <v>4534.7018071413086</v>
      </c>
      <c r="CA90" s="7">
        <f t="shared" si="124"/>
        <v>910.68062363735271</v>
      </c>
      <c r="CB90" s="65">
        <f t="shared" si="97"/>
        <v>1.7590306575685916E-2</v>
      </c>
      <c r="CC90" s="7">
        <f t="shared" si="98"/>
        <v>3624.0211835039559</v>
      </c>
      <c r="CD90" s="65">
        <f t="shared" si="125"/>
        <v>7.0000000000000007E-2</v>
      </c>
      <c r="CE90" s="7">
        <f t="shared" si="126"/>
        <v>61249.906308673497</v>
      </c>
      <c r="CF90" s="7">
        <f t="shared" si="127"/>
        <v>324199.74729833769</v>
      </c>
      <c r="CG90" s="7">
        <f t="shared" si="99"/>
        <v>620350.09369132644</v>
      </c>
      <c r="CH90" s="7">
        <f t="shared" si="77"/>
        <v>385449.65360701119</v>
      </c>
    </row>
    <row r="91" spans="10:86" x14ac:dyDescent="0.3">
      <c r="J91">
        <v>86</v>
      </c>
      <c r="K91" s="160">
        <v>47453</v>
      </c>
      <c r="L91" s="7">
        <f t="shared" si="100"/>
        <v>631638.61791333684</v>
      </c>
      <c r="M91" s="7">
        <f t="shared" si="78"/>
        <v>5120.6331732111075</v>
      </c>
      <c r="N91" s="7">
        <f t="shared" si="68"/>
        <v>778.1176750569166</v>
      </c>
      <c r="O91" s="65">
        <f t="shared" si="79"/>
        <v>1.4782839167639566E-2</v>
      </c>
      <c r="P91" s="7">
        <f t="shared" si="69"/>
        <v>4342.5154981541909</v>
      </c>
      <c r="Q91" s="65">
        <f t="shared" si="70"/>
        <v>8.2500000000000004E-2</v>
      </c>
      <c r="R91" s="7">
        <f t="shared" si="80"/>
        <v>50739.499761720253</v>
      </c>
      <c r="S91" s="7">
        <f t="shared" si="101"/>
        <v>389634.95313443482</v>
      </c>
      <c r="T91" s="7">
        <f t="shared" si="71"/>
        <v>630860.50023827993</v>
      </c>
      <c r="U91" s="7">
        <f t="shared" si="72"/>
        <v>440374.45289615507</v>
      </c>
      <c r="W91">
        <v>86</v>
      </c>
      <c r="X91" s="160">
        <v>47453</v>
      </c>
      <c r="Y91" s="7">
        <f t="shared" si="102"/>
        <v>629527.00950229785</v>
      </c>
      <c r="Z91" s="7">
        <f t="shared" si="103"/>
        <v>5001.3393355618373</v>
      </c>
      <c r="AA91" s="7">
        <f t="shared" si="104"/>
        <v>804.49260554651846</v>
      </c>
      <c r="AB91" s="65">
        <f t="shared" si="81"/>
        <v>1.5335182003057463E-2</v>
      </c>
      <c r="AC91" s="7">
        <f t="shared" si="82"/>
        <v>4196.8467300153188</v>
      </c>
      <c r="AD91" s="65">
        <f t="shared" si="83"/>
        <v>7.9999999999999988E-2</v>
      </c>
      <c r="AE91" s="7">
        <f t="shared" si="105"/>
        <v>52877.483103248596</v>
      </c>
      <c r="AF91" s="7">
        <f t="shared" si="106"/>
        <v>377237.69975506945</v>
      </c>
      <c r="AG91" s="7">
        <f t="shared" si="84"/>
        <v>628722.51689675136</v>
      </c>
      <c r="AH91" s="7">
        <f t="shared" si="73"/>
        <v>430115.18285831803</v>
      </c>
      <c r="AJ91">
        <v>86</v>
      </c>
      <c r="AK91" s="160">
        <v>47453</v>
      </c>
      <c r="AL91" s="7">
        <f t="shared" si="107"/>
        <v>627343.5891323745</v>
      </c>
      <c r="AM91" s="7">
        <f t="shared" si="108"/>
        <v>4883.0658657304484</v>
      </c>
      <c r="AN91" s="7">
        <f t="shared" si="109"/>
        <v>831.47185258386298</v>
      </c>
      <c r="AO91" s="65">
        <f t="shared" si="85"/>
        <v>1.5904621333272268E-2</v>
      </c>
      <c r="AP91" s="7">
        <f t="shared" si="86"/>
        <v>4051.5940131465854</v>
      </c>
      <c r="AQ91" s="65">
        <f t="shared" si="87"/>
        <v>7.7499999999999999E-2</v>
      </c>
      <c r="AR91" s="7">
        <f t="shared" si="110"/>
        <v>55087.882720209476</v>
      </c>
      <c r="AS91" s="7">
        <f t="shared" si="111"/>
        <v>364855.78173260909</v>
      </c>
      <c r="AT91" s="7">
        <f t="shared" si="88"/>
        <v>626512.11727979069</v>
      </c>
      <c r="AU91" s="7">
        <f t="shared" si="74"/>
        <v>419943.66445281857</v>
      </c>
      <c r="AW91">
        <v>86</v>
      </c>
      <c r="AX91" s="160">
        <v>47453</v>
      </c>
      <c r="AY91" s="7">
        <f t="shared" si="112"/>
        <v>625087.09199982078</v>
      </c>
      <c r="AZ91" s="7">
        <f t="shared" si="113"/>
        <v>4765.8460902957322</v>
      </c>
      <c r="BA91" s="7">
        <f t="shared" si="114"/>
        <v>859.05176529685286</v>
      </c>
      <c r="BB91" s="65">
        <f t="shared" si="89"/>
        <v>1.6491495849933802E-2</v>
      </c>
      <c r="BC91" s="7">
        <f t="shared" si="90"/>
        <v>3906.7943249988793</v>
      </c>
      <c r="BD91" s="65">
        <f t="shared" si="91"/>
        <v>7.4999999999999997E-2</v>
      </c>
      <c r="BE91" s="7">
        <f t="shared" si="115"/>
        <v>57371.95976547664</v>
      </c>
      <c r="BF91" s="7">
        <f t="shared" si="116"/>
        <v>352490.80399995641</v>
      </c>
      <c r="BG91" s="7">
        <f t="shared" si="92"/>
        <v>624228.04023452394</v>
      </c>
      <c r="BH91" s="7">
        <f t="shared" si="75"/>
        <v>409862.76376543305</v>
      </c>
      <c r="BJ91">
        <v>86</v>
      </c>
      <c r="BK91" s="160">
        <v>47453</v>
      </c>
      <c r="BL91" s="7">
        <f t="shared" si="117"/>
        <v>622756.30927443644</v>
      </c>
      <c r="BM91" s="7">
        <f t="shared" si="118"/>
        <v>4649.713524863002</v>
      </c>
      <c r="BN91" s="7">
        <f t="shared" si="119"/>
        <v>887.22748966328209</v>
      </c>
      <c r="BO91" s="65">
        <f t="shared" si="93"/>
        <v>1.7096141327518178E-2</v>
      </c>
      <c r="BP91" s="7">
        <f t="shared" si="94"/>
        <v>3762.4860351997199</v>
      </c>
      <c r="BQ91" s="65">
        <f t="shared" si="95"/>
        <v>7.2499999999999995E-2</v>
      </c>
      <c r="BR91" s="7">
        <f t="shared" si="120"/>
        <v>59730.918215226884</v>
      </c>
      <c r="BS91" s="7">
        <f t="shared" si="121"/>
        <v>340144.44492299133</v>
      </c>
      <c r="BT91" s="7">
        <f t="shared" si="96"/>
        <v>621869.08178477315</v>
      </c>
      <c r="BU91" s="7">
        <f t="shared" si="76"/>
        <v>399875.36313821824</v>
      </c>
      <c r="BW91">
        <v>86</v>
      </c>
      <c r="BX91" s="160">
        <v>47453</v>
      </c>
      <c r="BY91" s="7">
        <f t="shared" si="122"/>
        <v>620350.09369132644</v>
      </c>
      <c r="BZ91" s="7">
        <f t="shared" si="123"/>
        <v>4534.7018071413086</v>
      </c>
      <c r="CA91" s="7">
        <f t="shared" si="124"/>
        <v>915.99292727523743</v>
      </c>
      <c r="CB91" s="65">
        <f t="shared" si="97"/>
        <v>1.7718890089782436E-2</v>
      </c>
      <c r="CC91" s="7">
        <f t="shared" si="98"/>
        <v>3618.7088798660711</v>
      </c>
      <c r="CD91" s="65">
        <f t="shared" si="125"/>
        <v>7.0000000000000007E-2</v>
      </c>
      <c r="CE91" s="7">
        <f t="shared" si="126"/>
        <v>62165.899235948731</v>
      </c>
      <c r="CF91" s="7">
        <f t="shared" si="127"/>
        <v>327818.45617820375</v>
      </c>
      <c r="CG91" s="7">
        <f t="shared" si="99"/>
        <v>619434.1007640512</v>
      </c>
      <c r="CH91" s="7">
        <f t="shared" si="77"/>
        <v>389984.35541415249</v>
      </c>
    </row>
    <row r="92" spans="10:86" x14ac:dyDescent="0.3">
      <c r="J92">
        <v>87</v>
      </c>
      <c r="K92" s="160">
        <v>47484</v>
      </c>
      <c r="L92" s="7">
        <f t="shared" si="100"/>
        <v>630860.50023827993</v>
      </c>
      <c r="M92" s="7">
        <f t="shared" si="78"/>
        <v>5120.6331732111075</v>
      </c>
      <c r="N92" s="7">
        <f t="shared" si="68"/>
        <v>783.46723407293302</v>
      </c>
      <c r="O92" s="65">
        <f t="shared" si="79"/>
        <v>1.4902830031875749E-2</v>
      </c>
      <c r="P92" s="7">
        <f t="shared" si="69"/>
        <v>4337.1659391381745</v>
      </c>
      <c r="Q92" s="65">
        <f t="shared" si="70"/>
        <v>8.2500000000000004E-2</v>
      </c>
      <c r="R92" s="7">
        <f t="shared" si="80"/>
        <v>51522.966995793184</v>
      </c>
      <c r="S92" s="7">
        <f t="shared" si="101"/>
        <v>393972.11907357298</v>
      </c>
      <c r="T92" s="7">
        <f t="shared" si="71"/>
        <v>630077.03300420695</v>
      </c>
      <c r="U92" s="7">
        <f t="shared" si="72"/>
        <v>445495.08606936614</v>
      </c>
      <c r="W92">
        <v>87</v>
      </c>
      <c r="X92" s="160">
        <v>47484</v>
      </c>
      <c r="Y92" s="7">
        <f t="shared" si="102"/>
        <v>628722.51689675136</v>
      </c>
      <c r="Z92" s="7">
        <f t="shared" si="103"/>
        <v>5001.3393355618373</v>
      </c>
      <c r="AA92" s="7">
        <f t="shared" si="104"/>
        <v>809.8558895834949</v>
      </c>
      <c r="AB92" s="65">
        <f t="shared" si="81"/>
        <v>1.5457169759036753E-2</v>
      </c>
      <c r="AC92" s="7">
        <f t="shared" si="82"/>
        <v>4191.4834459783424</v>
      </c>
      <c r="AD92" s="65">
        <f t="shared" si="83"/>
        <v>7.9999999999999988E-2</v>
      </c>
      <c r="AE92" s="7">
        <f t="shared" si="105"/>
        <v>53687.33899283209</v>
      </c>
      <c r="AF92" s="7">
        <f t="shared" si="106"/>
        <v>381429.18320104777</v>
      </c>
      <c r="AG92" s="7">
        <f t="shared" si="84"/>
        <v>627912.66100716789</v>
      </c>
      <c r="AH92" s="7">
        <f t="shared" si="73"/>
        <v>435116.52219387988</v>
      </c>
      <c r="AJ92">
        <v>87</v>
      </c>
      <c r="AK92" s="160">
        <v>47484</v>
      </c>
      <c r="AL92" s="7">
        <f t="shared" si="107"/>
        <v>626512.11727979069</v>
      </c>
      <c r="AM92" s="7">
        <f t="shared" si="108"/>
        <v>4883.0658657304484</v>
      </c>
      <c r="AN92" s="7">
        <f t="shared" si="109"/>
        <v>836.84177496513348</v>
      </c>
      <c r="AO92" s="65">
        <f t="shared" si="85"/>
        <v>1.6028582724277866E-2</v>
      </c>
      <c r="AP92" s="7">
        <f t="shared" si="86"/>
        <v>4046.2240907653149</v>
      </c>
      <c r="AQ92" s="65">
        <f t="shared" si="87"/>
        <v>7.7499999999999999E-2</v>
      </c>
      <c r="AR92" s="7">
        <f t="shared" si="110"/>
        <v>55924.724495174611</v>
      </c>
      <c r="AS92" s="7">
        <f t="shared" si="111"/>
        <v>368902.00582337438</v>
      </c>
      <c r="AT92" s="7">
        <f t="shared" si="88"/>
        <v>625675.27550482552</v>
      </c>
      <c r="AU92" s="7">
        <f t="shared" si="74"/>
        <v>424826.73031854897</v>
      </c>
      <c r="AW92">
        <v>87</v>
      </c>
      <c r="AX92" s="160">
        <v>47484</v>
      </c>
      <c r="AY92" s="7">
        <f t="shared" si="112"/>
        <v>624228.04023452394</v>
      </c>
      <c r="AZ92" s="7">
        <f t="shared" si="113"/>
        <v>4765.8460902957322</v>
      </c>
      <c r="BA92" s="7">
        <f t="shared" si="114"/>
        <v>864.42083882995803</v>
      </c>
      <c r="BB92" s="65">
        <f t="shared" si="89"/>
        <v>1.6617404854261782E-2</v>
      </c>
      <c r="BC92" s="7">
        <f t="shared" si="90"/>
        <v>3901.4252514657742</v>
      </c>
      <c r="BD92" s="65">
        <f t="shared" si="91"/>
        <v>7.4999999999999997E-2</v>
      </c>
      <c r="BE92" s="7">
        <f t="shared" si="115"/>
        <v>58236.3806043066</v>
      </c>
      <c r="BF92" s="7">
        <f t="shared" si="116"/>
        <v>356392.22925142216</v>
      </c>
      <c r="BG92" s="7">
        <f t="shared" si="92"/>
        <v>623363.619395694</v>
      </c>
      <c r="BH92" s="7">
        <f t="shared" si="75"/>
        <v>414628.60985572875</v>
      </c>
      <c r="BJ92">
        <v>87</v>
      </c>
      <c r="BK92" s="160">
        <v>47484</v>
      </c>
      <c r="BL92" s="7">
        <f t="shared" si="117"/>
        <v>621869.08178477315</v>
      </c>
      <c r="BM92" s="7">
        <f t="shared" si="118"/>
        <v>4649.713524863002</v>
      </c>
      <c r="BN92" s="7">
        <f t="shared" si="119"/>
        <v>892.5878224133312</v>
      </c>
      <c r="BO92" s="65">
        <f t="shared" si="93"/>
        <v>1.7223969132247413E-2</v>
      </c>
      <c r="BP92" s="7">
        <f t="shared" si="94"/>
        <v>3757.1257024496708</v>
      </c>
      <c r="BQ92" s="65">
        <f t="shared" si="95"/>
        <v>7.2499999999999995E-2</v>
      </c>
      <c r="BR92" s="7">
        <f t="shared" si="120"/>
        <v>60623.506037640218</v>
      </c>
      <c r="BS92" s="7">
        <f t="shared" si="121"/>
        <v>343901.57062544097</v>
      </c>
      <c r="BT92" s="7">
        <f t="shared" si="96"/>
        <v>620976.49396235985</v>
      </c>
      <c r="BU92" s="7">
        <f t="shared" si="76"/>
        <v>404525.07666308118</v>
      </c>
      <c r="BW92">
        <v>87</v>
      </c>
      <c r="BX92" s="160">
        <v>47484</v>
      </c>
      <c r="BY92" s="7">
        <f t="shared" si="122"/>
        <v>619434.1007640512</v>
      </c>
      <c r="BZ92" s="7">
        <f t="shared" si="123"/>
        <v>4534.7018071413086</v>
      </c>
      <c r="CA92" s="7">
        <f t="shared" si="124"/>
        <v>921.33621935100973</v>
      </c>
      <c r="CB92" s="65">
        <f t="shared" si="97"/>
        <v>1.7848605071265643E-2</v>
      </c>
      <c r="CC92" s="7">
        <f t="shared" si="98"/>
        <v>3613.3655877902988</v>
      </c>
      <c r="CD92" s="65">
        <f t="shared" si="125"/>
        <v>7.0000000000000007E-2</v>
      </c>
      <c r="CE92" s="7">
        <f t="shared" si="126"/>
        <v>63087.235455299742</v>
      </c>
      <c r="CF92" s="7">
        <f t="shared" si="127"/>
        <v>331431.82176599407</v>
      </c>
      <c r="CG92" s="7">
        <f t="shared" si="99"/>
        <v>618512.76454470016</v>
      </c>
      <c r="CH92" s="7">
        <f t="shared" si="77"/>
        <v>394519.0572212938</v>
      </c>
    </row>
    <row r="93" spans="10:86" x14ac:dyDescent="0.3">
      <c r="J93">
        <v>88</v>
      </c>
      <c r="K93" s="160">
        <v>47515</v>
      </c>
      <c r="L93" s="7">
        <f t="shared" si="100"/>
        <v>630077.03300420695</v>
      </c>
      <c r="M93" s="7">
        <f t="shared" si="78"/>
        <v>5120.6331732111075</v>
      </c>
      <c r="N93" s="7">
        <f t="shared" si="68"/>
        <v>788.85357130718512</v>
      </c>
      <c r="O93" s="65">
        <f t="shared" si="79"/>
        <v>1.5023945263567505E-2</v>
      </c>
      <c r="P93" s="7">
        <f t="shared" si="69"/>
        <v>4331.7796019039224</v>
      </c>
      <c r="Q93" s="65">
        <f t="shared" si="70"/>
        <v>8.249999999999999E-2</v>
      </c>
      <c r="R93" s="7">
        <f t="shared" si="80"/>
        <v>52311.820567100367</v>
      </c>
      <c r="S93" s="7">
        <f t="shared" si="101"/>
        <v>398303.8986754769</v>
      </c>
      <c r="T93" s="7">
        <f t="shared" si="71"/>
        <v>629288.17943289981</v>
      </c>
      <c r="U93" s="7">
        <f t="shared" si="72"/>
        <v>450615.71924257727</v>
      </c>
      <c r="W93">
        <v>88</v>
      </c>
      <c r="X93" s="160">
        <v>47515</v>
      </c>
      <c r="Y93" s="7">
        <f t="shared" si="102"/>
        <v>627912.66100716789</v>
      </c>
      <c r="Z93" s="7">
        <f t="shared" si="103"/>
        <v>5001.3393355618373</v>
      </c>
      <c r="AA93" s="7">
        <f t="shared" si="104"/>
        <v>815.25492884738469</v>
      </c>
      <c r="AB93" s="65">
        <f t="shared" si="81"/>
        <v>1.5580286485188326E-2</v>
      </c>
      <c r="AC93" s="7">
        <f t="shared" si="82"/>
        <v>4186.0844067144526</v>
      </c>
      <c r="AD93" s="65">
        <f t="shared" si="83"/>
        <v>0.08</v>
      </c>
      <c r="AE93" s="7">
        <f t="shared" si="105"/>
        <v>54502.593921679472</v>
      </c>
      <c r="AF93" s="7">
        <f t="shared" si="106"/>
        <v>385615.26760776225</v>
      </c>
      <c r="AG93" s="7">
        <f t="shared" si="84"/>
        <v>627097.40607832046</v>
      </c>
      <c r="AH93" s="7">
        <f t="shared" si="73"/>
        <v>440117.86152944172</v>
      </c>
      <c r="AJ93">
        <v>88</v>
      </c>
      <c r="AK93" s="160">
        <v>47515</v>
      </c>
      <c r="AL93" s="7">
        <f t="shared" si="107"/>
        <v>625675.27550482552</v>
      </c>
      <c r="AM93" s="7">
        <f t="shared" si="108"/>
        <v>4883.0658657304484</v>
      </c>
      <c r="AN93" s="7">
        <f t="shared" si="109"/>
        <v>842.24637809511705</v>
      </c>
      <c r="AO93" s="65">
        <f t="shared" si="85"/>
        <v>1.6153677367203963E-2</v>
      </c>
      <c r="AP93" s="7">
        <f t="shared" si="86"/>
        <v>4040.8194876353314</v>
      </c>
      <c r="AQ93" s="65">
        <f t="shared" si="87"/>
        <v>7.7499999999999999E-2</v>
      </c>
      <c r="AR93" s="7">
        <f t="shared" si="110"/>
        <v>56766.970873269725</v>
      </c>
      <c r="AS93" s="7">
        <f t="shared" si="111"/>
        <v>372942.82531100971</v>
      </c>
      <c r="AT93" s="7">
        <f t="shared" si="88"/>
        <v>624833.0291267304</v>
      </c>
      <c r="AU93" s="7">
        <f t="shared" si="74"/>
        <v>429709.79618427943</v>
      </c>
      <c r="AW93">
        <v>88</v>
      </c>
      <c r="AX93" s="160">
        <v>47515</v>
      </c>
      <c r="AY93" s="7">
        <f t="shared" si="112"/>
        <v>623363.619395694</v>
      </c>
      <c r="AZ93" s="7">
        <f t="shared" si="113"/>
        <v>4765.8460902957322</v>
      </c>
      <c r="BA93" s="7">
        <f t="shared" si="114"/>
        <v>869.82346907264491</v>
      </c>
      <c r="BB93" s="65">
        <f t="shared" si="89"/>
        <v>1.6744451078153248E-2</v>
      </c>
      <c r="BC93" s="7">
        <f t="shared" si="90"/>
        <v>3896.0226212230873</v>
      </c>
      <c r="BD93" s="65">
        <f t="shared" si="91"/>
        <v>7.4999999999999997E-2</v>
      </c>
      <c r="BE93" s="7">
        <f t="shared" si="115"/>
        <v>59106.204073379246</v>
      </c>
      <c r="BF93" s="7">
        <f t="shared" si="116"/>
        <v>360288.25187264523</v>
      </c>
      <c r="BG93" s="7">
        <f t="shared" si="92"/>
        <v>622493.7959266213</v>
      </c>
      <c r="BH93" s="7">
        <f t="shared" si="75"/>
        <v>419394.45594602445</v>
      </c>
      <c r="BJ93">
        <v>88</v>
      </c>
      <c r="BK93" s="160">
        <v>47515</v>
      </c>
      <c r="BL93" s="7">
        <f t="shared" si="117"/>
        <v>620976.49396235985</v>
      </c>
      <c r="BM93" s="7">
        <f t="shared" si="118"/>
        <v>4649.713524863002</v>
      </c>
      <c r="BN93" s="7">
        <f t="shared" si="119"/>
        <v>897.98054050707788</v>
      </c>
      <c r="BO93" s="65">
        <f t="shared" si="93"/>
        <v>1.7352937817865455E-2</v>
      </c>
      <c r="BP93" s="7">
        <f t="shared" si="94"/>
        <v>3751.7329843559241</v>
      </c>
      <c r="BQ93" s="65">
        <f t="shared" si="95"/>
        <v>7.2499999999999995E-2</v>
      </c>
      <c r="BR93" s="7">
        <f t="shared" si="120"/>
        <v>61521.486578147298</v>
      </c>
      <c r="BS93" s="7">
        <f t="shared" si="121"/>
        <v>347653.30360979692</v>
      </c>
      <c r="BT93" s="7">
        <f t="shared" si="96"/>
        <v>620078.51342185272</v>
      </c>
      <c r="BU93" s="7">
        <f t="shared" si="76"/>
        <v>409174.79018794419</v>
      </c>
      <c r="BW93">
        <v>88</v>
      </c>
      <c r="BX93" s="160">
        <v>47515</v>
      </c>
      <c r="BY93" s="7">
        <f t="shared" si="122"/>
        <v>618512.76454470016</v>
      </c>
      <c r="BZ93" s="7">
        <f t="shared" si="123"/>
        <v>4534.7018071413086</v>
      </c>
      <c r="CA93" s="7">
        <f t="shared" si="124"/>
        <v>926.71068063055736</v>
      </c>
      <c r="CB93" s="65">
        <f t="shared" si="97"/>
        <v>1.7979464297317675E-2</v>
      </c>
      <c r="CC93" s="7">
        <f t="shared" si="98"/>
        <v>3607.9911265107512</v>
      </c>
      <c r="CD93" s="65">
        <f t="shared" si="125"/>
        <v>7.0000000000000007E-2</v>
      </c>
      <c r="CE93" s="7">
        <f t="shared" si="126"/>
        <v>64013.946135930302</v>
      </c>
      <c r="CF93" s="7">
        <f t="shared" si="127"/>
        <v>335039.81289250485</v>
      </c>
      <c r="CG93" s="7">
        <f t="shared" si="99"/>
        <v>617586.05386406963</v>
      </c>
      <c r="CH93" s="7">
        <f t="shared" si="77"/>
        <v>399053.75902843516</v>
      </c>
    </row>
    <row r="94" spans="10:86" x14ac:dyDescent="0.3">
      <c r="J94">
        <v>89</v>
      </c>
      <c r="K94" s="160">
        <v>47543</v>
      </c>
      <c r="L94" s="7">
        <f t="shared" si="100"/>
        <v>629288.17943289981</v>
      </c>
      <c r="M94" s="7">
        <f t="shared" si="78"/>
        <v>5120.6331732111075</v>
      </c>
      <c r="N94" s="7">
        <f t="shared" si="68"/>
        <v>794.2769396099211</v>
      </c>
      <c r="O94" s="65">
        <f t="shared" si="79"/>
        <v>1.5146197857885183E-2</v>
      </c>
      <c r="P94" s="7">
        <f t="shared" si="69"/>
        <v>4326.3562336011864</v>
      </c>
      <c r="Q94" s="65">
        <f t="shared" si="70"/>
        <v>8.2500000000000004E-2</v>
      </c>
      <c r="R94" s="7">
        <f t="shared" si="80"/>
        <v>53106.097506710285</v>
      </c>
      <c r="S94" s="7">
        <f t="shared" si="101"/>
        <v>402630.25490907807</v>
      </c>
      <c r="T94" s="7">
        <f t="shared" si="71"/>
        <v>628493.9024932899</v>
      </c>
      <c r="U94" s="7">
        <f t="shared" si="72"/>
        <v>455736.35241578834</v>
      </c>
      <c r="W94">
        <v>89</v>
      </c>
      <c r="X94" s="160">
        <v>47543</v>
      </c>
      <c r="Y94" s="7">
        <f t="shared" si="102"/>
        <v>627097.40607832046</v>
      </c>
      <c r="Z94" s="7">
        <f t="shared" si="103"/>
        <v>5001.3393355618373</v>
      </c>
      <c r="AA94" s="7">
        <f t="shared" si="104"/>
        <v>820.68996170636728</v>
      </c>
      <c r="AB94" s="65">
        <f t="shared" si="81"/>
        <v>1.5704545171163441E-2</v>
      </c>
      <c r="AC94" s="7">
        <f t="shared" si="82"/>
        <v>4180.64937385547</v>
      </c>
      <c r="AD94" s="65">
        <f t="shared" si="83"/>
        <v>0.08</v>
      </c>
      <c r="AE94" s="7">
        <f t="shared" si="105"/>
        <v>55323.28388338584</v>
      </c>
      <c r="AF94" s="7">
        <f t="shared" si="106"/>
        <v>389795.91698161769</v>
      </c>
      <c r="AG94" s="7">
        <f t="shared" si="84"/>
        <v>626276.71611661406</v>
      </c>
      <c r="AH94" s="7">
        <f t="shared" si="73"/>
        <v>445119.20086500351</v>
      </c>
      <c r="AJ94">
        <v>89</v>
      </c>
      <c r="AK94" s="160">
        <v>47543</v>
      </c>
      <c r="AL94" s="7">
        <f t="shared" si="107"/>
        <v>624833.0291267304</v>
      </c>
      <c r="AM94" s="7">
        <f t="shared" si="108"/>
        <v>4883.0658657304484</v>
      </c>
      <c r="AN94" s="7">
        <f t="shared" si="109"/>
        <v>847.68588595364781</v>
      </c>
      <c r="AO94" s="65">
        <f t="shared" si="85"/>
        <v>1.6279918245776046E-2</v>
      </c>
      <c r="AP94" s="7">
        <f t="shared" si="86"/>
        <v>4035.3799797768006</v>
      </c>
      <c r="AQ94" s="65">
        <f t="shared" si="87"/>
        <v>7.7499999999999999E-2</v>
      </c>
      <c r="AR94" s="7">
        <f t="shared" si="110"/>
        <v>57614.656759223377</v>
      </c>
      <c r="AS94" s="7">
        <f t="shared" si="111"/>
        <v>376978.20529078651</v>
      </c>
      <c r="AT94" s="7">
        <f t="shared" si="88"/>
        <v>623985.3432407768</v>
      </c>
      <c r="AU94" s="7">
        <f t="shared" si="74"/>
        <v>434592.86205000989</v>
      </c>
      <c r="AW94">
        <v>89</v>
      </c>
      <c r="AX94" s="160">
        <v>47543</v>
      </c>
      <c r="AY94" s="7">
        <f t="shared" si="112"/>
        <v>622493.7959266213</v>
      </c>
      <c r="AZ94" s="7">
        <f t="shared" si="113"/>
        <v>4765.8460902957322</v>
      </c>
      <c r="BA94" s="7">
        <f t="shared" si="114"/>
        <v>875.25986575434945</v>
      </c>
      <c r="BB94" s="65">
        <f t="shared" si="89"/>
        <v>1.6872647499109029E-2</v>
      </c>
      <c r="BC94" s="7">
        <f t="shared" si="90"/>
        <v>3890.5862245413828</v>
      </c>
      <c r="BD94" s="65">
        <f t="shared" si="91"/>
        <v>7.4999999999999997E-2</v>
      </c>
      <c r="BE94" s="7">
        <f t="shared" si="115"/>
        <v>59981.463939133595</v>
      </c>
      <c r="BF94" s="7">
        <f t="shared" si="116"/>
        <v>364178.83809718658</v>
      </c>
      <c r="BG94" s="7">
        <f t="shared" si="92"/>
        <v>621618.5360608669</v>
      </c>
      <c r="BH94" s="7">
        <f t="shared" si="75"/>
        <v>424160.30203632021</v>
      </c>
      <c r="BJ94">
        <v>89</v>
      </c>
      <c r="BK94" s="160">
        <v>47543</v>
      </c>
      <c r="BL94" s="7">
        <f t="shared" si="117"/>
        <v>620078.51342185272</v>
      </c>
      <c r="BM94" s="7">
        <f t="shared" si="118"/>
        <v>4649.713524863002</v>
      </c>
      <c r="BN94" s="7">
        <f t="shared" si="119"/>
        <v>903.40583960597542</v>
      </c>
      <c r="BO94" s="65">
        <f t="shared" si="93"/>
        <v>1.7483060355449581E-2</v>
      </c>
      <c r="BP94" s="7">
        <f t="shared" si="94"/>
        <v>3746.3076852570266</v>
      </c>
      <c r="BQ94" s="65">
        <f t="shared" si="95"/>
        <v>7.2499999999999995E-2</v>
      </c>
      <c r="BR94" s="7">
        <f t="shared" si="120"/>
        <v>62424.892417753275</v>
      </c>
      <c r="BS94" s="7">
        <f t="shared" si="121"/>
        <v>351399.61129505397</v>
      </c>
      <c r="BT94" s="7">
        <f t="shared" si="96"/>
        <v>619175.10758224677</v>
      </c>
      <c r="BU94" s="7">
        <f t="shared" si="76"/>
        <v>413824.50371280726</v>
      </c>
      <c r="BW94">
        <v>89</v>
      </c>
      <c r="BX94" s="160">
        <v>47543</v>
      </c>
      <c r="BY94" s="7">
        <f t="shared" si="122"/>
        <v>617586.05386406963</v>
      </c>
      <c r="BZ94" s="7">
        <f t="shared" si="123"/>
        <v>4534.7018071413086</v>
      </c>
      <c r="CA94" s="7">
        <f t="shared" si="124"/>
        <v>932.11649293423534</v>
      </c>
      <c r="CB94" s="65">
        <f t="shared" si="97"/>
        <v>1.811148073248546E-2</v>
      </c>
      <c r="CC94" s="7">
        <f t="shared" si="98"/>
        <v>3602.5853142070732</v>
      </c>
      <c r="CD94" s="65">
        <f t="shared" si="125"/>
        <v>7.0000000000000007E-2</v>
      </c>
      <c r="CE94" s="7">
        <f t="shared" si="126"/>
        <v>64946.062628864536</v>
      </c>
      <c r="CF94" s="7">
        <f t="shared" si="127"/>
        <v>338642.39820671192</v>
      </c>
      <c r="CG94" s="7">
        <f t="shared" si="99"/>
        <v>616653.93737113534</v>
      </c>
      <c r="CH94" s="7">
        <f t="shared" si="77"/>
        <v>403588.46083557646</v>
      </c>
    </row>
    <row r="95" spans="10:86" x14ac:dyDescent="0.3">
      <c r="J95">
        <v>90</v>
      </c>
      <c r="K95" s="160">
        <v>47574</v>
      </c>
      <c r="L95" s="7">
        <f t="shared" si="100"/>
        <v>628493.9024932899</v>
      </c>
      <c r="M95" s="7">
        <f t="shared" si="78"/>
        <v>5120.6331732111075</v>
      </c>
      <c r="N95" s="7">
        <f t="shared" si="68"/>
        <v>799.73759356973915</v>
      </c>
      <c r="O95" s="65">
        <f t="shared" si="79"/>
        <v>1.5269601001322889E-2</v>
      </c>
      <c r="P95" s="7">
        <f t="shared" si="69"/>
        <v>4320.8955796413684</v>
      </c>
      <c r="Q95" s="65">
        <f t="shared" si="70"/>
        <v>8.2500000000000004E-2</v>
      </c>
      <c r="R95" s="7">
        <f t="shared" si="80"/>
        <v>53905.835100280026</v>
      </c>
      <c r="S95" s="7">
        <f t="shared" si="101"/>
        <v>406951.15048871946</v>
      </c>
      <c r="T95" s="7">
        <f t="shared" si="71"/>
        <v>627694.16489972011</v>
      </c>
      <c r="U95" s="7">
        <f t="shared" si="72"/>
        <v>460856.98558899947</v>
      </c>
      <c r="W95">
        <v>90</v>
      </c>
      <c r="X95" s="160">
        <v>47574</v>
      </c>
      <c r="Y95" s="7">
        <f t="shared" si="102"/>
        <v>626276.71611661406</v>
      </c>
      <c r="Z95" s="7">
        <f t="shared" si="103"/>
        <v>5001.3393355618373</v>
      </c>
      <c r="AA95" s="7">
        <f t="shared" si="104"/>
        <v>826.16122811774312</v>
      </c>
      <c r="AB95" s="65">
        <f t="shared" si="81"/>
        <v>1.5829958997816106E-2</v>
      </c>
      <c r="AC95" s="7">
        <f t="shared" si="82"/>
        <v>4175.1781074440942</v>
      </c>
      <c r="AD95" s="65">
        <f t="shared" si="83"/>
        <v>0.08</v>
      </c>
      <c r="AE95" s="7">
        <f t="shared" si="105"/>
        <v>56149.445111503584</v>
      </c>
      <c r="AF95" s="7">
        <f t="shared" si="106"/>
        <v>393971.09508906177</v>
      </c>
      <c r="AG95" s="7">
        <f t="shared" si="84"/>
        <v>625450.55488849629</v>
      </c>
      <c r="AH95" s="7">
        <f t="shared" si="73"/>
        <v>450120.54020056536</v>
      </c>
      <c r="AJ95">
        <v>90</v>
      </c>
      <c r="AK95" s="160">
        <v>47574</v>
      </c>
      <c r="AL95" s="7">
        <f t="shared" si="107"/>
        <v>623985.3432407768</v>
      </c>
      <c r="AM95" s="7">
        <f t="shared" si="108"/>
        <v>4883.0658657304484</v>
      </c>
      <c r="AN95" s="7">
        <f t="shared" si="109"/>
        <v>853.16052396709847</v>
      </c>
      <c r="AO95" s="65">
        <f t="shared" si="85"/>
        <v>1.6407318534811609E-2</v>
      </c>
      <c r="AP95" s="7">
        <f t="shared" si="86"/>
        <v>4029.90534176335</v>
      </c>
      <c r="AQ95" s="65">
        <f t="shared" si="87"/>
        <v>7.7499999999999999E-2</v>
      </c>
      <c r="AR95" s="7">
        <f t="shared" si="110"/>
        <v>58467.817283190474</v>
      </c>
      <c r="AS95" s="7">
        <f t="shared" si="111"/>
        <v>381008.11063254985</v>
      </c>
      <c r="AT95" s="7">
        <f t="shared" si="88"/>
        <v>623132.18271680968</v>
      </c>
      <c r="AU95" s="7">
        <f t="shared" si="74"/>
        <v>439475.92791574035</v>
      </c>
      <c r="AW95">
        <v>90</v>
      </c>
      <c r="AX95" s="160">
        <v>47574</v>
      </c>
      <c r="AY95" s="7">
        <f t="shared" si="112"/>
        <v>621618.5360608669</v>
      </c>
      <c r="AZ95" s="7">
        <f t="shared" si="113"/>
        <v>4765.8460902957322</v>
      </c>
      <c r="BA95" s="7">
        <f t="shared" si="114"/>
        <v>880.73023991531454</v>
      </c>
      <c r="BB95" s="65">
        <f t="shared" si="89"/>
        <v>1.700200728562077E-2</v>
      </c>
      <c r="BC95" s="7">
        <f t="shared" si="90"/>
        <v>3885.1158503804177</v>
      </c>
      <c r="BD95" s="65">
        <f t="shared" si="91"/>
        <v>7.4999999999999997E-2</v>
      </c>
      <c r="BE95" s="7">
        <f t="shared" si="115"/>
        <v>60862.194179048907</v>
      </c>
      <c r="BF95" s="7">
        <f t="shared" si="116"/>
        <v>368063.95394756697</v>
      </c>
      <c r="BG95" s="7">
        <f t="shared" si="92"/>
        <v>620737.80582095159</v>
      </c>
      <c r="BH95" s="7">
        <f t="shared" si="75"/>
        <v>428926.14812661591</v>
      </c>
      <c r="BJ95">
        <v>90</v>
      </c>
      <c r="BK95" s="160">
        <v>47574</v>
      </c>
      <c r="BL95" s="7">
        <f t="shared" si="117"/>
        <v>619175.10758224677</v>
      </c>
      <c r="BM95" s="7">
        <f t="shared" si="118"/>
        <v>4649.713524863002</v>
      </c>
      <c r="BN95" s="7">
        <f t="shared" si="119"/>
        <v>908.86391655359466</v>
      </c>
      <c r="BO95" s="65">
        <f t="shared" si="93"/>
        <v>1.7614349906975892E-2</v>
      </c>
      <c r="BP95" s="7">
        <f t="shared" si="94"/>
        <v>3740.8496083094074</v>
      </c>
      <c r="BQ95" s="65">
        <f t="shared" si="95"/>
        <v>7.2499999999999995E-2</v>
      </c>
      <c r="BR95" s="7">
        <f t="shared" si="120"/>
        <v>63333.756334306869</v>
      </c>
      <c r="BS95" s="7">
        <f t="shared" si="121"/>
        <v>355140.46090336336</v>
      </c>
      <c r="BT95" s="7">
        <f t="shared" si="96"/>
        <v>618266.24366569321</v>
      </c>
      <c r="BU95" s="7">
        <f t="shared" si="76"/>
        <v>418474.21723767021</v>
      </c>
      <c r="BW95">
        <v>90</v>
      </c>
      <c r="BX95" s="160">
        <v>47574</v>
      </c>
      <c r="BY95" s="7">
        <f t="shared" si="122"/>
        <v>616653.93737113534</v>
      </c>
      <c r="BZ95" s="7">
        <f t="shared" si="123"/>
        <v>4534.7018071413086</v>
      </c>
      <c r="CA95" s="7">
        <f t="shared" si="124"/>
        <v>937.5538391430191</v>
      </c>
      <c r="CB95" s="65">
        <f t="shared" si="97"/>
        <v>1.8244667532131539E-2</v>
      </c>
      <c r="CC95" s="7">
        <f t="shared" si="98"/>
        <v>3597.1479679982895</v>
      </c>
      <c r="CD95" s="65">
        <f t="shared" si="125"/>
        <v>7.0000000000000007E-2</v>
      </c>
      <c r="CE95" s="7">
        <f t="shared" si="126"/>
        <v>65883.61646800756</v>
      </c>
      <c r="CF95" s="7">
        <f t="shared" si="127"/>
        <v>342239.54617471021</v>
      </c>
      <c r="CG95" s="7">
        <f t="shared" si="99"/>
        <v>615716.38353199232</v>
      </c>
      <c r="CH95" s="7">
        <f t="shared" si="77"/>
        <v>408123.16264271777</v>
      </c>
    </row>
    <row r="96" spans="10:86" x14ac:dyDescent="0.3">
      <c r="J96">
        <v>91</v>
      </c>
      <c r="K96" s="160">
        <v>47604</v>
      </c>
      <c r="L96" s="7">
        <f t="shared" si="100"/>
        <v>627694.16489972011</v>
      </c>
      <c r="M96" s="7">
        <f t="shared" si="78"/>
        <v>5120.6331732111075</v>
      </c>
      <c r="N96" s="7">
        <f t="shared" si="68"/>
        <v>805.2357895255318</v>
      </c>
      <c r="O96" s="65">
        <f t="shared" si="79"/>
        <v>1.5394168075228337E-2</v>
      </c>
      <c r="P96" s="7">
        <f t="shared" si="69"/>
        <v>4315.3973836855757</v>
      </c>
      <c r="Q96" s="65">
        <f t="shared" si="70"/>
        <v>8.2500000000000004E-2</v>
      </c>
      <c r="R96" s="7">
        <f t="shared" si="80"/>
        <v>54711.07088980556</v>
      </c>
      <c r="S96" s="7">
        <f t="shared" si="101"/>
        <v>411266.54787240503</v>
      </c>
      <c r="T96" s="7">
        <f t="shared" si="71"/>
        <v>626888.92911019456</v>
      </c>
      <c r="U96" s="7">
        <f t="shared" si="72"/>
        <v>465977.61876221059</v>
      </c>
      <c r="W96">
        <v>91</v>
      </c>
      <c r="X96" s="160">
        <v>47604</v>
      </c>
      <c r="Y96" s="7">
        <f t="shared" si="102"/>
        <v>625450.55488849629</v>
      </c>
      <c r="Z96" s="7">
        <f t="shared" si="103"/>
        <v>5001.3393355618373</v>
      </c>
      <c r="AA96" s="7">
        <f t="shared" si="104"/>
        <v>831.66896963852832</v>
      </c>
      <c r="AB96" s="65">
        <f t="shared" si="81"/>
        <v>1.5956541340732447E-2</v>
      </c>
      <c r="AC96" s="7">
        <f t="shared" si="82"/>
        <v>4169.670365923309</v>
      </c>
      <c r="AD96" s="65">
        <f t="shared" si="83"/>
        <v>0.08</v>
      </c>
      <c r="AE96" s="7">
        <f t="shared" si="105"/>
        <v>56981.114081142114</v>
      </c>
      <c r="AF96" s="7">
        <f t="shared" si="106"/>
        <v>398140.76545498508</v>
      </c>
      <c r="AG96" s="7">
        <f t="shared" si="84"/>
        <v>624618.88591885776</v>
      </c>
      <c r="AH96" s="7">
        <f t="shared" si="73"/>
        <v>455121.87953612721</v>
      </c>
      <c r="AJ96">
        <v>91</v>
      </c>
      <c r="AK96" s="160">
        <v>47604</v>
      </c>
      <c r="AL96" s="7">
        <f t="shared" si="107"/>
        <v>623132.18271680968</v>
      </c>
      <c r="AM96" s="7">
        <f t="shared" si="108"/>
        <v>4883.0658657304484</v>
      </c>
      <c r="AN96" s="7">
        <f t="shared" si="109"/>
        <v>858.67051901771947</v>
      </c>
      <c r="AO96" s="65">
        <f t="shared" si="85"/>
        <v>1.6535891603748923E-2</v>
      </c>
      <c r="AP96" s="7">
        <f t="shared" si="86"/>
        <v>4024.395346712729</v>
      </c>
      <c r="AQ96" s="65">
        <f t="shared" si="87"/>
        <v>7.7499999999999999E-2</v>
      </c>
      <c r="AR96" s="7">
        <f t="shared" si="110"/>
        <v>59326.48780220819</v>
      </c>
      <c r="AS96" s="7">
        <f t="shared" si="111"/>
        <v>385032.50597926258</v>
      </c>
      <c r="AT96" s="7">
        <f t="shared" si="88"/>
        <v>622273.51219779195</v>
      </c>
      <c r="AU96" s="7">
        <f t="shared" si="74"/>
        <v>444358.99378147075</v>
      </c>
      <c r="AW96">
        <v>91</v>
      </c>
      <c r="AX96" s="160">
        <v>47604</v>
      </c>
      <c r="AY96" s="7">
        <f t="shared" si="112"/>
        <v>620737.80582095159</v>
      </c>
      <c r="AZ96" s="7">
        <f t="shared" si="113"/>
        <v>4765.8460902957322</v>
      </c>
      <c r="BA96" s="7">
        <f t="shared" si="114"/>
        <v>886.23480391478506</v>
      </c>
      <c r="BB96" s="65">
        <f t="shared" si="89"/>
        <v>1.7132543800699285E-2</v>
      </c>
      <c r="BC96" s="7">
        <f t="shared" si="90"/>
        <v>3879.6112863809471</v>
      </c>
      <c r="BD96" s="65">
        <f t="shared" si="91"/>
        <v>7.4999999999999997E-2</v>
      </c>
      <c r="BE96" s="7">
        <f t="shared" si="115"/>
        <v>61748.428982963691</v>
      </c>
      <c r="BF96" s="7">
        <f t="shared" si="116"/>
        <v>371943.56523394794</v>
      </c>
      <c r="BG96" s="7">
        <f t="shared" si="92"/>
        <v>619851.5710170368</v>
      </c>
      <c r="BH96" s="7">
        <f t="shared" si="75"/>
        <v>433691.99421691161</v>
      </c>
      <c r="BJ96">
        <v>91</v>
      </c>
      <c r="BK96" s="160">
        <v>47604</v>
      </c>
      <c r="BL96" s="7">
        <f t="shared" si="117"/>
        <v>618266.24366569321</v>
      </c>
      <c r="BM96" s="7">
        <f t="shared" si="118"/>
        <v>4649.713524863002</v>
      </c>
      <c r="BN96" s="7">
        <f t="shared" si="119"/>
        <v>914.3549693827722</v>
      </c>
      <c r="BO96" s="65">
        <f t="shared" si="93"/>
        <v>1.7746819828847307E-2</v>
      </c>
      <c r="BP96" s="7">
        <f t="shared" si="94"/>
        <v>3735.3585554802298</v>
      </c>
      <c r="BQ96" s="65">
        <f t="shared" si="95"/>
        <v>7.2499999999999995E-2</v>
      </c>
      <c r="BR96" s="7">
        <f t="shared" si="120"/>
        <v>64248.111303689642</v>
      </c>
      <c r="BS96" s="7">
        <f t="shared" si="121"/>
        <v>358875.81945884362</v>
      </c>
      <c r="BT96" s="7">
        <f t="shared" si="96"/>
        <v>617351.88869631046</v>
      </c>
      <c r="BU96" s="7">
        <f t="shared" si="76"/>
        <v>423123.93076253327</v>
      </c>
      <c r="BW96">
        <v>91</v>
      </c>
      <c r="BX96" s="160">
        <v>47604</v>
      </c>
      <c r="BY96" s="7">
        <f t="shared" si="122"/>
        <v>615716.38353199232</v>
      </c>
      <c r="BZ96" s="7">
        <f t="shared" si="123"/>
        <v>4534.7018071413086</v>
      </c>
      <c r="CA96" s="7">
        <f t="shared" si="124"/>
        <v>943.02290320468637</v>
      </c>
      <c r="CB96" s="65">
        <f t="shared" si="97"/>
        <v>1.8379038045961381E-2</v>
      </c>
      <c r="CC96" s="7">
        <f t="shared" si="98"/>
        <v>3591.6789039366222</v>
      </c>
      <c r="CD96" s="65">
        <f t="shared" si="125"/>
        <v>7.0000000000000007E-2</v>
      </c>
      <c r="CE96" s="7">
        <f t="shared" si="126"/>
        <v>66826.639371212252</v>
      </c>
      <c r="CF96" s="7">
        <f t="shared" si="127"/>
        <v>345831.22507864685</v>
      </c>
      <c r="CG96" s="7">
        <f t="shared" si="99"/>
        <v>614773.36062878766</v>
      </c>
      <c r="CH96" s="7">
        <f t="shared" si="77"/>
        <v>412657.86444985913</v>
      </c>
    </row>
    <row r="97" spans="10:86" x14ac:dyDescent="0.3">
      <c r="J97">
        <v>92</v>
      </c>
      <c r="K97" s="160">
        <v>47635</v>
      </c>
      <c r="L97" s="7">
        <f t="shared" si="100"/>
        <v>626888.92911019456</v>
      </c>
      <c r="M97" s="7">
        <f t="shared" si="78"/>
        <v>5120.6331732111075</v>
      </c>
      <c r="N97" s="7">
        <f t="shared" si="68"/>
        <v>810.77178557851948</v>
      </c>
      <c r="O97" s="65">
        <f t="shared" si="79"/>
        <v>1.551991265941151E-2</v>
      </c>
      <c r="P97" s="7">
        <f t="shared" si="69"/>
        <v>4309.861387632588</v>
      </c>
      <c r="Q97" s="65">
        <f t="shared" si="70"/>
        <v>8.2500000000000018E-2</v>
      </c>
      <c r="R97" s="7">
        <f t="shared" si="80"/>
        <v>55521.842675384076</v>
      </c>
      <c r="S97" s="7">
        <f t="shared" si="101"/>
        <v>415576.40926003765</v>
      </c>
      <c r="T97" s="7">
        <f t="shared" si="71"/>
        <v>626078.15732461598</v>
      </c>
      <c r="U97" s="7">
        <f t="shared" si="72"/>
        <v>471098.25193542172</v>
      </c>
      <c r="W97">
        <v>92</v>
      </c>
      <c r="X97" s="160">
        <v>47635</v>
      </c>
      <c r="Y97" s="7">
        <f t="shared" si="102"/>
        <v>624618.88591885776</v>
      </c>
      <c r="Z97" s="7">
        <f t="shared" si="103"/>
        <v>5001.3393355618373</v>
      </c>
      <c r="AA97" s="7">
        <f t="shared" si="104"/>
        <v>837.21342943611853</v>
      </c>
      <c r="AB97" s="65">
        <f t="shared" si="81"/>
        <v>1.6084305773838768E-2</v>
      </c>
      <c r="AC97" s="7">
        <f t="shared" si="82"/>
        <v>4164.1259061257188</v>
      </c>
      <c r="AD97" s="65">
        <f t="shared" si="83"/>
        <v>0.08</v>
      </c>
      <c r="AE97" s="7">
        <f t="shared" si="105"/>
        <v>57818.32751057823</v>
      </c>
      <c r="AF97" s="7">
        <f t="shared" si="106"/>
        <v>402304.89136111079</v>
      </c>
      <c r="AG97" s="7">
        <f t="shared" si="84"/>
        <v>623781.67248942167</v>
      </c>
      <c r="AH97" s="7">
        <f t="shared" si="73"/>
        <v>460123.21887168899</v>
      </c>
      <c r="AJ97">
        <v>92</v>
      </c>
      <c r="AK97" s="160">
        <v>47635</v>
      </c>
      <c r="AL97" s="7">
        <f t="shared" si="107"/>
        <v>622273.51219779195</v>
      </c>
      <c r="AM97" s="7">
        <f t="shared" si="108"/>
        <v>4883.0658657304484</v>
      </c>
      <c r="AN97" s="7">
        <f t="shared" si="109"/>
        <v>864.21609945304226</v>
      </c>
      <c r="AO97" s="65">
        <f t="shared" si="85"/>
        <v>1.6665651020254538E-2</v>
      </c>
      <c r="AP97" s="7">
        <f t="shared" si="86"/>
        <v>4018.8497662774062</v>
      </c>
      <c r="AQ97" s="65">
        <f t="shared" si="87"/>
        <v>7.7499999999999999E-2</v>
      </c>
      <c r="AR97" s="7">
        <f t="shared" si="110"/>
        <v>60190.703901661233</v>
      </c>
      <c r="AS97" s="7">
        <f t="shared" si="111"/>
        <v>389051.35574554</v>
      </c>
      <c r="AT97" s="7">
        <f t="shared" si="88"/>
        <v>621409.29609833891</v>
      </c>
      <c r="AU97" s="7">
        <f t="shared" si="74"/>
        <v>449242.05964720121</v>
      </c>
      <c r="AW97">
        <v>92</v>
      </c>
      <c r="AX97" s="160">
        <v>47635</v>
      </c>
      <c r="AY97" s="7">
        <f t="shared" si="112"/>
        <v>619851.5710170368</v>
      </c>
      <c r="AZ97" s="7">
        <f t="shared" si="113"/>
        <v>4765.8460902957322</v>
      </c>
      <c r="BA97" s="7">
        <f t="shared" si="114"/>
        <v>891.77377143925241</v>
      </c>
      <c r="BB97" s="65">
        <f t="shared" si="89"/>
        <v>1.7264270605481614E-2</v>
      </c>
      <c r="BC97" s="7">
        <f t="shared" si="90"/>
        <v>3874.0723188564798</v>
      </c>
      <c r="BD97" s="65">
        <f t="shared" si="91"/>
        <v>7.4999999999999997E-2</v>
      </c>
      <c r="BE97" s="7">
        <f t="shared" si="115"/>
        <v>62640.202754402941</v>
      </c>
      <c r="BF97" s="7">
        <f t="shared" si="116"/>
        <v>375817.63755280443</v>
      </c>
      <c r="BG97" s="7">
        <f t="shared" si="92"/>
        <v>618959.79724559758</v>
      </c>
      <c r="BH97" s="7">
        <f t="shared" si="75"/>
        <v>438457.84030720737</v>
      </c>
      <c r="BJ97">
        <v>92</v>
      </c>
      <c r="BK97" s="160">
        <v>47635</v>
      </c>
      <c r="BL97" s="7">
        <f t="shared" si="117"/>
        <v>617351.88869631046</v>
      </c>
      <c r="BM97" s="7">
        <f t="shared" si="118"/>
        <v>4649.713524863002</v>
      </c>
      <c r="BN97" s="7">
        <f t="shared" si="119"/>
        <v>919.87919732279306</v>
      </c>
      <c r="BO97" s="65">
        <f t="shared" si="93"/>
        <v>1.7880483675500075E-2</v>
      </c>
      <c r="BP97" s="7">
        <f t="shared" si="94"/>
        <v>3729.834327540209</v>
      </c>
      <c r="BQ97" s="65">
        <f t="shared" si="95"/>
        <v>7.2499999999999995E-2</v>
      </c>
      <c r="BR97" s="7">
        <f t="shared" si="120"/>
        <v>65167.990501012435</v>
      </c>
      <c r="BS97" s="7">
        <f t="shared" si="121"/>
        <v>362605.6537863838</v>
      </c>
      <c r="BT97" s="7">
        <f t="shared" si="96"/>
        <v>616432.0094989877</v>
      </c>
      <c r="BU97" s="7">
        <f t="shared" si="76"/>
        <v>427773.64428739622</v>
      </c>
      <c r="BW97">
        <v>92</v>
      </c>
      <c r="BX97" s="160">
        <v>47635</v>
      </c>
      <c r="BY97" s="7">
        <f t="shared" si="122"/>
        <v>614773.36062878766</v>
      </c>
      <c r="BZ97" s="7">
        <f t="shared" si="123"/>
        <v>4534.7018071413086</v>
      </c>
      <c r="CA97" s="7">
        <f t="shared" si="124"/>
        <v>948.52387014004717</v>
      </c>
      <c r="CB97" s="65">
        <f t="shared" si="97"/>
        <v>1.8514605821629632E-2</v>
      </c>
      <c r="CC97" s="7">
        <f t="shared" si="98"/>
        <v>3586.1779370012614</v>
      </c>
      <c r="CD97" s="65">
        <f t="shared" si="125"/>
        <v>7.0000000000000007E-2</v>
      </c>
      <c r="CE97" s="7">
        <f t="shared" si="126"/>
        <v>67775.163241352304</v>
      </c>
      <c r="CF97" s="7">
        <f t="shared" si="127"/>
        <v>349417.40301564813</v>
      </c>
      <c r="CG97" s="7">
        <f t="shared" si="99"/>
        <v>613824.83675864758</v>
      </c>
      <c r="CH97" s="7">
        <f t="shared" si="77"/>
        <v>417192.56625700044</v>
      </c>
    </row>
    <row r="98" spans="10:86" x14ac:dyDescent="0.3">
      <c r="J98">
        <v>93</v>
      </c>
      <c r="K98" s="160">
        <v>47665</v>
      </c>
      <c r="L98" s="7">
        <f t="shared" si="100"/>
        <v>626078.15732461598</v>
      </c>
      <c r="M98" s="7">
        <f t="shared" si="78"/>
        <v>5120.6331732111075</v>
      </c>
      <c r="N98" s="7">
        <f t="shared" si="68"/>
        <v>816.34584160437225</v>
      </c>
      <c r="O98" s="65">
        <f t="shared" si="79"/>
        <v>1.5646848535834243E-2</v>
      </c>
      <c r="P98" s="7">
        <f t="shared" si="69"/>
        <v>4304.2873316067353</v>
      </c>
      <c r="Q98" s="65">
        <f t="shared" si="70"/>
        <v>8.2500000000000018E-2</v>
      </c>
      <c r="R98" s="7">
        <f t="shared" si="80"/>
        <v>56338.188516988448</v>
      </c>
      <c r="S98" s="7">
        <f t="shared" si="101"/>
        <v>419880.69659164437</v>
      </c>
      <c r="T98" s="7">
        <f t="shared" si="71"/>
        <v>625261.81148301158</v>
      </c>
      <c r="U98" s="7">
        <f t="shared" si="72"/>
        <v>476218.88510863285</v>
      </c>
      <c r="W98">
        <v>93</v>
      </c>
      <c r="X98" s="160">
        <v>47665</v>
      </c>
      <c r="Y98" s="7">
        <f t="shared" si="102"/>
        <v>623781.67248942167</v>
      </c>
      <c r="Z98" s="7">
        <f t="shared" si="103"/>
        <v>5001.3393355618373</v>
      </c>
      <c r="AA98" s="7">
        <f t="shared" si="104"/>
        <v>842.79485229902548</v>
      </c>
      <c r="AB98" s="65">
        <f t="shared" si="81"/>
        <v>1.6213266073090364E-2</v>
      </c>
      <c r="AC98" s="7">
        <f t="shared" si="82"/>
        <v>4158.5444832628118</v>
      </c>
      <c r="AD98" s="65">
        <f t="shared" si="83"/>
        <v>8.0000000000000016E-2</v>
      </c>
      <c r="AE98" s="7">
        <f t="shared" si="105"/>
        <v>58661.122362877257</v>
      </c>
      <c r="AF98" s="7">
        <f t="shared" si="106"/>
        <v>406463.4358443736</v>
      </c>
      <c r="AG98" s="7">
        <f t="shared" si="84"/>
        <v>622938.87763712264</v>
      </c>
      <c r="AH98" s="7">
        <f t="shared" si="73"/>
        <v>465124.55820725084</v>
      </c>
      <c r="AJ98">
        <v>93</v>
      </c>
      <c r="AK98" s="160">
        <v>47665</v>
      </c>
      <c r="AL98" s="7">
        <f t="shared" si="107"/>
        <v>621409.29609833891</v>
      </c>
      <c r="AM98" s="7">
        <f t="shared" si="108"/>
        <v>4883.0658657304484</v>
      </c>
      <c r="AN98" s="7">
        <f t="shared" si="109"/>
        <v>869.79749509534304</v>
      </c>
      <c r="AO98" s="65">
        <f t="shared" si="85"/>
        <v>1.6796610553911566E-2</v>
      </c>
      <c r="AP98" s="7">
        <f t="shared" si="86"/>
        <v>4013.2683706351054</v>
      </c>
      <c r="AQ98" s="65">
        <f t="shared" si="87"/>
        <v>7.7499999999999999E-2</v>
      </c>
      <c r="AR98" s="7">
        <f t="shared" si="110"/>
        <v>61060.501396756576</v>
      </c>
      <c r="AS98" s="7">
        <f t="shared" si="111"/>
        <v>393064.62411617511</v>
      </c>
      <c r="AT98" s="7">
        <f t="shared" si="88"/>
        <v>620539.49860324361</v>
      </c>
      <c r="AU98" s="7">
        <f t="shared" si="74"/>
        <v>454125.12551293167</v>
      </c>
      <c r="AW98">
        <v>93</v>
      </c>
      <c r="AX98" s="160">
        <v>47665</v>
      </c>
      <c r="AY98" s="7">
        <f t="shared" si="112"/>
        <v>618959.79724559758</v>
      </c>
      <c r="AZ98" s="7">
        <f t="shared" si="113"/>
        <v>4765.8460902957322</v>
      </c>
      <c r="BA98" s="7">
        <f t="shared" si="114"/>
        <v>897.34735751074777</v>
      </c>
      <c r="BB98" s="65">
        <f t="shared" si="89"/>
        <v>1.7397201462918704E-2</v>
      </c>
      <c r="BC98" s="7">
        <f t="shared" si="90"/>
        <v>3868.4987327849844</v>
      </c>
      <c r="BD98" s="65">
        <f t="shared" si="91"/>
        <v>7.4999999999999997E-2</v>
      </c>
      <c r="BE98" s="7">
        <f t="shared" si="115"/>
        <v>63537.55011191369</v>
      </c>
      <c r="BF98" s="7">
        <f t="shared" si="116"/>
        <v>379686.13628558943</v>
      </c>
      <c r="BG98" s="7">
        <f t="shared" si="92"/>
        <v>618062.44988808688</v>
      </c>
      <c r="BH98" s="7">
        <f t="shared" si="75"/>
        <v>443223.68639750313</v>
      </c>
      <c r="BJ98">
        <v>93</v>
      </c>
      <c r="BK98" s="160">
        <v>47665</v>
      </c>
      <c r="BL98" s="7">
        <f t="shared" si="117"/>
        <v>616432.0094989877</v>
      </c>
      <c r="BM98" s="7">
        <f t="shared" si="118"/>
        <v>4649.713524863002</v>
      </c>
      <c r="BN98" s="7">
        <f t="shared" si="119"/>
        <v>925.43680080661807</v>
      </c>
      <c r="BO98" s="65">
        <f t="shared" si="93"/>
        <v>1.8015355203090982E-2</v>
      </c>
      <c r="BP98" s="7">
        <f t="shared" si="94"/>
        <v>3724.276724056384</v>
      </c>
      <c r="BQ98" s="65">
        <f t="shared" si="95"/>
        <v>7.2499999999999995E-2</v>
      </c>
      <c r="BR98" s="7">
        <f t="shared" si="120"/>
        <v>66093.427301819058</v>
      </c>
      <c r="BS98" s="7">
        <f t="shared" si="121"/>
        <v>366329.9305104402</v>
      </c>
      <c r="BT98" s="7">
        <f t="shared" si="96"/>
        <v>615506.57269818103</v>
      </c>
      <c r="BU98" s="7">
        <f t="shared" si="76"/>
        <v>432423.35781225923</v>
      </c>
      <c r="BW98">
        <v>93</v>
      </c>
      <c r="BX98" s="160">
        <v>47665</v>
      </c>
      <c r="BY98" s="7">
        <f t="shared" si="122"/>
        <v>613824.83675864758</v>
      </c>
      <c r="BZ98" s="7">
        <f t="shared" si="123"/>
        <v>4534.7018071413086</v>
      </c>
      <c r="CA98" s="7">
        <f t="shared" si="124"/>
        <v>954.0569260491975</v>
      </c>
      <c r="CB98" s="65">
        <f t="shared" si="97"/>
        <v>1.8651384608426861E-2</v>
      </c>
      <c r="CC98" s="7">
        <f t="shared" si="98"/>
        <v>3580.6448810921111</v>
      </c>
      <c r="CD98" s="65">
        <f t="shared" si="125"/>
        <v>7.0000000000000007E-2</v>
      </c>
      <c r="CE98" s="7">
        <f t="shared" si="126"/>
        <v>68729.220167401509</v>
      </c>
      <c r="CF98" s="7">
        <f t="shared" si="127"/>
        <v>352998.04789674026</v>
      </c>
      <c r="CG98" s="7">
        <f t="shared" si="99"/>
        <v>612870.7798325984</v>
      </c>
      <c r="CH98" s="7">
        <f t="shared" si="77"/>
        <v>421727.26806414174</v>
      </c>
    </row>
    <row r="99" spans="10:86" x14ac:dyDescent="0.3">
      <c r="J99">
        <v>94</v>
      </c>
      <c r="K99" s="160">
        <v>47696</v>
      </c>
      <c r="L99" s="7">
        <f t="shared" si="100"/>
        <v>625261.81148301158</v>
      </c>
      <c r="M99" s="7">
        <f t="shared" si="78"/>
        <v>5120.6331732111075</v>
      </c>
      <c r="N99" s="7">
        <f t="shared" si="68"/>
        <v>821.95821926540248</v>
      </c>
      <c r="O99" s="65">
        <f t="shared" si="79"/>
        <v>1.5774989692382359E-2</v>
      </c>
      <c r="P99" s="7">
        <f t="shared" si="69"/>
        <v>4298.6749539457051</v>
      </c>
      <c r="Q99" s="65">
        <f t="shared" si="70"/>
        <v>8.2500000000000018E-2</v>
      </c>
      <c r="R99" s="7">
        <f t="shared" si="80"/>
        <v>57160.146736253853</v>
      </c>
      <c r="S99" s="7">
        <f t="shared" si="101"/>
        <v>424179.37154559005</v>
      </c>
      <c r="T99" s="7">
        <f t="shared" si="71"/>
        <v>624439.85326374613</v>
      </c>
      <c r="U99" s="7">
        <f t="shared" si="72"/>
        <v>481339.51828184392</v>
      </c>
      <c r="W99">
        <v>94</v>
      </c>
      <c r="X99" s="160">
        <v>47696</v>
      </c>
      <c r="Y99" s="7">
        <f t="shared" si="102"/>
        <v>622938.87763712264</v>
      </c>
      <c r="Z99" s="7">
        <f t="shared" si="103"/>
        <v>5001.3393355618373</v>
      </c>
      <c r="AA99" s="7">
        <f t="shared" si="104"/>
        <v>848.41348464768635</v>
      </c>
      <c r="AB99" s="65">
        <f t="shared" si="81"/>
        <v>1.6343436220243264E-2</v>
      </c>
      <c r="AC99" s="7">
        <f t="shared" si="82"/>
        <v>4152.9258509141509</v>
      </c>
      <c r="AD99" s="65">
        <f t="shared" si="83"/>
        <v>0.08</v>
      </c>
      <c r="AE99" s="7">
        <f t="shared" si="105"/>
        <v>59509.535847524945</v>
      </c>
      <c r="AF99" s="7">
        <f t="shared" si="106"/>
        <v>410616.36169528775</v>
      </c>
      <c r="AG99" s="7">
        <f t="shared" si="84"/>
        <v>622090.464152475</v>
      </c>
      <c r="AH99" s="7">
        <f t="shared" si="73"/>
        <v>470125.89754281269</v>
      </c>
      <c r="AJ99">
        <v>94</v>
      </c>
      <c r="AK99" s="160">
        <v>47696</v>
      </c>
      <c r="AL99" s="7">
        <f t="shared" si="107"/>
        <v>620539.49860324361</v>
      </c>
      <c r="AM99" s="7">
        <f t="shared" si="108"/>
        <v>4883.0658657304484</v>
      </c>
      <c r="AN99" s="7">
        <f t="shared" si="109"/>
        <v>875.41493725116698</v>
      </c>
      <c r="AO99" s="65">
        <f t="shared" si="85"/>
        <v>1.6928784179990781E-2</v>
      </c>
      <c r="AP99" s="7">
        <f t="shared" si="86"/>
        <v>4007.6509284792814</v>
      </c>
      <c r="AQ99" s="65">
        <f t="shared" si="87"/>
        <v>7.7499999999999999E-2</v>
      </c>
      <c r="AR99" s="7">
        <f t="shared" si="110"/>
        <v>61935.916334007743</v>
      </c>
      <c r="AS99" s="7">
        <f t="shared" si="111"/>
        <v>397072.27504465438</v>
      </c>
      <c r="AT99" s="7">
        <f t="shared" si="88"/>
        <v>619664.08366599248</v>
      </c>
      <c r="AU99" s="7">
        <f t="shared" si="74"/>
        <v>459008.19137866213</v>
      </c>
      <c r="AW99">
        <v>94</v>
      </c>
      <c r="AX99" s="160">
        <v>47696</v>
      </c>
      <c r="AY99" s="7">
        <f t="shared" si="112"/>
        <v>618062.44988808688</v>
      </c>
      <c r="AZ99" s="7">
        <f t="shared" si="113"/>
        <v>4765.8460902957322</v>
      </c>
      <c r="BA99" s="7">
        <f t="shared" si="114"/>
        <v>902.95577849518941</v>
      </c>
      <c r="BB99" s="65">
        <f t="shared" si="89"/>
        <v>1.7531350341546004E-2</v>
      </c>
      <c r="BC99" s="7">
        <f t="shared" si="90"/>
        <v>3862.8903118005428</v>
      </c>
      <c r="BD99" s="65">
        <f t="shared" si="91"/>
        <v>7.4999999999999997E-2</v>
      </c>
      <c r="BE99" s="7">
        <f t="shared" si="115"/>
        <v>64440.50589040888</v>
      </c>
      <c r="BF99" s="7">
        <f t="shared" si="116"/>
        <v>383549.02659738995</v>
      </c>
      <c r="BG99" s="7">
        <f t="shared" si="92"/>
        <v>617159.4941095917</v>
      </c>
      <c r="BH99" s="7">
        <f t="shared" si="75"/>
        <v>447989.53248779883</v>
      </c>
      <c r="BJ99">
        <v>94</v>
      </c>
      <c r="BK99" s="160">
        <v>47696</v>
      </c>
      <c r="BL99" s="7">
        <f t="shared" si="117"/>
        <v>615506.57269818103</v>
      </c>
      <c r="BM99" s="7">
        <f t="shared" si="118"/>
        <v>4649.713524863002</v>
      </c>
      <c r="BN99" s="7">
        <f t="shared" si="119"/>
        <v>931.02798147815838</v>
      </c>
      <c r="BO99" s="65">
        <f t="shared" si="93"/>
        <v>1.8151448373267577E-2</v>
      </c>
      <c r="BP99" s="7">
        <f t="shared" si="94"/>
        <v>3718.6855433848436</v>
      </c>
      <c r="BQ99" s="65">
        <f t="shared" si="95"/>
        <v>7.2499999999999995E-2</v>
      </c>
      <c r="BR99" s="7">
        <f t="shared" si="120"/>
        <v>67024.455283297211</v>
      </c>
      <c r="BS99" s="7">
        <f t="shared" si="121"/>
        <v>370048.61605382507</v>
      </c>
      <c r="BT99" s="7">
        <f t="shared" si="96"/>
        <v>614575.54471670289</v>
      </c>
      <c r="BU99" s="7">
        <f t="shared" si="76"/>
        <v>437073.0713371223</v>
      </c>
      <c r="BW99">
        <v>94</v>
      </c>
      <c r="BX99" s="160">
        <v>47696</v>
      </c>
      <c r="BY99" s="7">
        <f t="shared" si="122"/>
        <v>612870.7798325984</v>
      </c>
      <c r="BZ99" s="7">
        <f t="shared" si="123"/>
        <v>4534.7018071413086</v>
      </c>
      <c r="CA99" s="7">
        <f t="shared" si="124"/>
        <v>959.62225811781764</v>
      </c>
      <c r="CB99" s="65">
        <f t="shared" si="97"/>
        <v>1.8789388361049264E-2</v>
      </c>
      <c r="CC99" s="7">
        <f t="shared" si="98"/>
        <v>3575.0795490234909</v>
      </c>
      <c r="CD99" s="65">
        <f t="shared" si="125"/>
        <v>7.0000000000000007E-2</v>
      </c>
      <c r="CE99" s="7">
        <f t="shared" si="126"/>
        <v>69688.842425519324</v>
      </c>
      <c r="CF99" s="7">
        <f t="shared" si="127"/>
        <v>356573.12744576373</v>
      </c>
      <c r="CG99" s="7">
        <f t="shared" si="99"/>
        <v>611911.15757448063</v>
      </c>
      <c r="CH99" s="7">
        <f t="shared" si="77"/>
        <v>426261.96987128304</v>
      </c>
    </row>
    <row r="100" spans="10:86" x14ac:dyDescent="0.3">
      <c r="J100">
        <v>95</v>
      </c>
      <c r="K100" s="160">
        <v>47727</v>
      </c>
      <c r="L100" s="7">
        <f t="shared" si="100"/>
        <v>624439.85326374613</v>
      </c>
      <c r="M100" s="7">
        <f t="shared" si="78"/>
        <v>5120.6331732111075</v>
      </c>
      <c r="N100" s="7">
        <f t="shared" si="68"/>
        <v>827.60918202285302</v>
      </c>
      <c r="O100" s="65">
        <f t="shared" si="79"/>
        <v>1.5904350326723181E-2</v>
      </c>
      <c r="P100" s="7">
        <f t="shared" si="69"/>
        <v>4293.0239911882545</v>
      </c>
      <c r="Q100" s="65">
        <f t="shared" si="70"/>
        <v>8.2500000000000004E-2</v>
      </c>
      <c r="R100" s="7">
        <f t="shared" si="80"/>
        <v>57987.755918276707</v>
      </c>
      <c r="S100" s="7">
        <f t="shared" si="101"/>
        <v>428472.39553677832</v>
      </c>
      <c r="T100" s="7">
        <f t="shared" si="71"/>
        <v>623612.24408172327</v>
      </c>
      <c r="U100" s="7">
        <f t="shared" si="72"/>
        <v>486460.15145505505</v>
      </c>
      <c r="W100">
        <v>95</v>
      </c>
      <c r="X100" s="160">
        <v>47727</v>
      </c>
      <c r="Y100" s="7">
        <f t="shared" si="102"/>
        <v>622090.464152475</v>
      </c>
      <c r="Z100" s="7">
        <f t="shared" si="103"/>
        <v>5001.3393355618373</v>
      </c>
      <c r="AA100" s="7">
        <f t="shared" si="104"/>
        <v>854.06957454533676</v>
      </c>
      <c r="AB100" s="65">
        <f t="shared" si="81"/>
        <v>1.6474830406710821E-2</v>
      </c>
      <c r="AC100" s="7">
        <f t="shared" si="82"/>
        <v>4147.2697610165005</v>
      </c>
      <c r="AD100" s="65">
        <f t="shared" si="83"/>
        <v>0.08</v>
      </c>
      <c r="AE100" s="7">
        <f t="shared" si="105"/>
        <v>60363.605422070279</v>
      </c>
      <c r="AF100" s="7">
        <f t="shared" si="106"/>
        <v>414763.63145630423</v>
      </c>
      <c r="AG100" s="7">
        <f t="shared" si="84"/>
        <v>621236.39457792963</v>
      </c>
      <c r="AH100" s="7">
        <f t="shared" si="73"/>
        <v>475127.23687837448</v>
      </c>
      <c r="AJ100">
        <v>95</v>
      </c>
      <c r="AK100" s="160">
        <v>47727</v>
      </c>
      <c r="AL100" s="7">
        <f t="shared" si="107"/>
        <v>619664.08366599248</v>
      </c>
      <c r="AM100" s="7">
        <f t="shared" si="108"/>
        <v>4883.0658657304484</v>
      </c>
      <c r="AN100" s="7">
        <f t="shared" si="109"/>
        <v>881.06865872091385</v>
      </c>
      <c r="AO100" s="65">
        <f t="shared" si="85"/>
        <v>1.7062186083306813E-2</v>
      </c>
      <c r="AP100" s="7">
        <f t="shared" si="86"/>
        <v>4001.9972070095346</v>
      </c>
      <c r="AQ100" s="65">
        <f t="shared" si="87"/>
        <v>7.7499999999999999E-2</v>
      </c>
      <c r="AR100" s="7">
        <f t="shared" si="110"/>
        <v>62816.984992728656</v>
      </c>
      <c r="AS100" s="7">
        <f t="shared" si="111"/>
        <v>401074.2722516639</v>
      </c>
      <c r="AT100" s="7">
        <f t="shared" si="88"/>
        <v>618783.01500727155</v>
      </c>
      <c r="AU100" s="7">
        <f t="shared" si="74"/>
        <v>463891.25724439253</v>
      </c>
      <c r="AW100">
        <v>95</v>
      </c>
      <c r="AX100" s="160">
        <v>47727</v>
      </c>
      <c r="AY100" s="7">
        <f t="shared" si="112"/>
        <v>617159.4941095917</v>
      </c>
      <c r="AZ100" s="7">
        <f t="shared" si="113"/>
        <v>4765.8460902957322</v>
      </c>
      <c r="BA100" s="7">
        <f t="shared" si="114"/>
        <v>908.59925211078462</v>
      </c>
      <c r="BB100" s="65">
        <f t="shared" si="89"/>
        <v>1.7666731419339207E-2</v>
      </c>
      <c r="BC100" s="7">
        <f t="shared" si="90"/>
        <v>3857.2468381849476</v>
      </c>
      <c r="BD100" s="65">
        <f t="shared" si="91"/>
        <v>7.4999999999999997E-2</v>
      </c>
      <c r="BE100" s="7">
        <f t="shared" si="115"/>
        <v>65349.105142519664</v>
      </c>
      <c r="BF100" s="7">
        <f t="shared" si="116"/>
        <v>387406.2734355749</v>
      </c>
      <c r="BG100" s="7">
        <f t="shared" si="92"/>
        <v>616250.89485748089</v>
      </c>
      <c r="BH100" s="7">
        <f t="shared" si="75"/>
        <v>452755.37857809453</v>
      </c>
      <c r="BJ100">
        <v>95</v>
      </c>
      <c r="BK100" s="160">
        <v>47727</v>
      </c>
      <c r="BL100" s="7">
        <f t="shared" si="117"/>
        <v>614575.54471670289</v>
      </c>
      <c r="BM100" s="7">
        <f t="shared" si="118"/>
        <v>4649.713524863002</v>
      </c>
      <c r="BN100" s="7">
        <f t="shared" si="119"/>
        <v>936.65294219958878</v>
      </c>
      <c r="BO100" s="65">
        <f t="shared" si="93"/>
        <v>1.828877735702325E-2</v>
      </c>
      <c r="BP100" s="7">
        <f t="shared" si="94"/>
        <v>3713.0605826634132</v>
      </c>
      <c r="BQ100" s="65">
        <f t="shared" si="95"/>
        <v>7.2499999999999995E-2</v>
      </c>
      <c r="BR100" s="7">
        <f t="shared" si="120"/>
        <v>67961.108225496806</v>
      </c>
      <c r="BS100" s="7">
        <f t="shared" si="121"/>
        <v>373761.67663648847</v>
      </c>
      <c r="BT100" s="7">
        <f t="shared" si="96"/>
        <v>613638.89177450328</v>
      </c>
      <c r="BU100" s="7">
        <f t="shared" si="76"/>
        <v>441722.78486198524</v>
      </c>
      <c r="BW100">
        <v>95</v>
      </c>
      <c r="BX100" s="160">
        <v>47727</v>
      </c>
      <c r="BY100" s="7">
        <f t="shared" si="122"/>
        <v>611911.15757448063</v>
      </c>
      <c r="BZ100" s="7">
        <f t="shared" si="123"/>
        <v>4534.7018071413086</v>
      </c>
      <c r="CA100" s="7">
        <f t="shared" si="124"/>
        <v>965.22005462350489</v>
      </c>
      <c r="CB100" s="65">
        <f t="shared" si="97"/>
        <v>1.8928631243453412E-2</v>
      </c>
      <c r="CC100" s="7">
        <f t="shared" si="98"/>
        <v>3569.4817525178037</v>
      </c>
      <c r="CD100" s="65">
        <f t="shared" si="125"/>
        <v>7.0000000000000007E-2</v>
      </c>
      <c r="CE100" s="7">
        <f t="shared" si="126"/>
        <v>70654.062480142835</v>
      </c>
      <c r="CF100" s="7">
        <f t="shared" si="127"/>
        <v>360142.60919828154</v>
      </c>
      <c r="CG100" s="7">
        <f t="shared" si="99"/>
        <v>610945.93751985708</v>
      </c>
      <c r="CH100" s="7">
        <f t="shared" si="77"/>
        <v>430796.67167842435</v>
      </c>
    </row>
    <row r="101" spans="10:86" x14ac:dyDescent="0.3">
      <c r="J101">
        <v>96</v>
      </c>
      <c r="K101" s="160">
        <v>47757</v>
      </c>
      <c r="L101" s="7">
        <f t="shared" si="100"/>
        <v>623612.24408172327</v>
      </c>
      <c r="M101" s="7">
        <f t="shared" si="78"/>
        <v>5120.6331732111075</v>
      </c>
      <c r="N101" s="7">
        <f t="shared" si="68"/>
        <v>833.29899514926001</v>
      </c>
      <c r="O101" s="65">
        <f t="shared" si="79"/>
        <v>1.6034944850250074E-2</v>
      </c>
      <c r="P101" s="7">
        <f t="shared" si="69"/>
        <v>4287.3341780618475</v>
      </c>
      <c r="Q101" s="65">
        <f t="shared" si="70"/>
        <v>8.2500000000000004E-2</v>
      </c>
      <c r="R101" s="7">
        <f t="shared" si="80"/>
        <v>58821.054913425964</v>
      </c>
      <c r="S101" s="7">
        <f t="shared" si="101"/>
        <v>432759.72971484018</v>
      </c>
      <c r="T101" s="7">
        <f t="shared" si="71"/>
        <v>622778.94508657407</v>
      </c>
      <c r="U101" s="7">
        <f t="shared" si="72"/>
        <v>491580.78462826612</v>
      </c>
      <c r="W101">
        <v>96</v>
      </c>
      <c r="X101" s="160">
        <v>47757</v>
      </c>
      <c r="Y101" s="7">
        <f t="shared" si="102"/>
        <v>621236.39457792963</v>
      </c>
      <c r="Z101" s="7">
        <f t="shared" si="103"/>
        <v>5001.3393355618373</v>
      </c>
      <c r="AA101" s="7">
        <f t="shared" si="104"/>
        <v>859.76337170897295</v>
      </c>
      <c r="AB101" s="65">
        <f t="shared" si="81"/>
        <v>1.6607463037507958E-2</v>
      </c>
      <c r="AC101" s="7">
        <f t="shared" si="82"/>
        <v>4141.5759638528643</v>
      </c>
      <c r="AD101" s="65">
        <f t="shared" si="83"/>
        <v>0.08</v>
      </c>
      <c r="AE101" s="7">
        <f t="shared" si="105"/>
        <v>61223.368793779249</v>
      </c>
      <c r="AF101" s="7">
        <f t="shared" si="106"/>
        <v>418905.20742015709</v>
      </c>
      <c r="AG101" s="7">
        <f t="shared" si="84"/>
        <v>620376.63120622071</v>
      </c>
      <c r="AH101" s="7">
        <f t="shared" si="73"/>
        <v>480128.57621393632</v>
      </c>
      <c r="AJ101">
        <v>96</v>
      </c>
      <c r="AK101" s="160">
        <v>47757</v>
      </c>
      <c r="AL101" s="7">
        <f t="shared" si="107"/>
        <v>618783.01500727155</v>
      </c>
      <c r="AM101" s="7">
        <f t="shared" si="108"/>
        <v>4883.0658657304484</v>
      </c>
      <c r="AN101" s="7">
        <f t="shared" si="109"/>
        <v>886.75889380848639</v>
      </c>
      <c r="AO101" s="65">
        <f t="shared" si="85"/>
        <v>1.7196830662161582E-2</v>
      </c>
      <c r="AP101" s="7">
        <f t="shared" si="86"/>
        <v>3996.306971921962</v>
      </c>
      <c r="AQ101" s="65">
        <f t="shared" si="87"/>
        <v>7.7499999999999999E-2</v>
      </c>
      <c r="AR101" s="7">
        <f t="shared" si="110"/>
        <v>63703.743886537144</v>
      </c>
      <c r="AS101" s="7">
        <f t="shared" si="111"/>
        <v>405070.57922358584</v>
      </c>
      <c r="AT101" s="7">
        <f t="shared" si="88"/>
        <v>617896.25611346308</v>
      </c>
      <c r="AU101" s="7">
        <f t="shared" si="74"/>
        <v>468774.32311012299</v>
      </c>
      <c r="AW101">
        <v>96</v>
      </c>
      <c r="AX101" s="160">
        <v>47757</v>
      </c>
      <c r="AY101" s="7">
        <f t="shared" si="112"/>
        <v>616250.89485748089</v>
      </c>
      <c r="AZ101" s="7">
        <f t="shared" si="113"/>
        <v>4765.8460902957322</v>
      </c>
      <c r="BA101" s="7">
        <f t="shared" si="114"/>
        <v>914.27799743647711</v>
      </c>
      <c r="BB101" s="65">
        <f t="shared" si="89"/>
        <v>1.7803359087657056E-2</v>
      </c>
      <c r="BC101" s="7">
        <f t="shared" si="90"/>
        <v>3851.5680928592551</v>
      </c>
      <c r="BD101" s="65">
        <f t="shared" si="91"/>
        <v>7.4999999999999997E-2</v>
      </c>
      <c r="BE101" s="7">
        <f t="shared" si="115"/>
        <v>66263.383139956146</v>
      </c>
      <c r="BF101" s="7">
        <f t="shared" si="116"/>
        <v>391257.84152843413</v>
      </c>
      <c r="BG101" s="7">
        <f t="shared" si="92"/>
        <v>615336.61686004442</v>
      </c>
      <c r="BH101" s="7">
        <f t="shared" si="75"/>
        <v>457521.22466839029</v>
      </c>
      <c r="BJ101">
        <v>96</v>
      </c>
      <c r="BK101" s="160">
        <v>47757</v>
      </c>
      <c r="BL101" s="7">
        <f t="shared" si="117"/>
        <v>613638.89177450328</v>
      </c>
      <c r="BM101" s="7">
        <f t="shared" si="118"/>
        <v>4649.713524863002</v>
      </c>
      <c r="BN101" s="7">
        <f t="shared" si="119"/>
        <v>942.31188705871136</v>
      </c>
      <c r="BO101" s="65">
        <f t="shared" si="93"/>
        <v>1.8427356538639739E-2</v>
      </c>
      <c r="BP101" s="7">
        <f t="shared" si="94"/>
        <v>3707.4016378042907</v>
      </c>
      <c r="BQ101" s="65">
        <f t="shared" si="95"/>
        <v>7.2499999999999995E-2</v>
      </c>
      <c r="BR101" s="7">
        <f t="shared" si="120"/>
        <v>68903.420112555512</v>
      </c>
      <c r="BS101" s="7">
        <f t="shared" si="121"/>
        <v>377469.07827429275</v>
      </c>
      <c r="BT101" s="7">
        <f t="shared" si="96"/>
        <v>612696.57988744462</v>
      </c>
      <c r="BU101" s="7">
        <f t="shared" si="76"/>
        <v>446372.49838684825</v>
      </c>
      <c r="BW101">
        <v>96</v>
      </c>
      <c r="BX101" s="160">
        <v>47757</v>
      </c>
      <c r="BY101" s="7">
        <f t="shared" si="122"/>
        <v>610945.93751985708</v>
      </c>
      <c r="BZ101" s="7">
        <f t="shared" si="123"/>
        <v>4534.7018071413086</v>
      </c>
      <c r="CA101" s="7">
        <f t="shared" si="124"/>
        <v>970.85050494214192</v>
      </c>
      <c r="CB101" s="65">
        <f t="shared" si="97"/>
        <v>1.9069127632798191E-2</v>
      </c>
      <c r="CC101" s="7">
        <f t="shared" si="98"/>
        <v>3563.8513021991666</v>
      </c>
      <c r="CD101" s="65">
        <f t="shared" si="125"/>
        <v>7.0000000000000007E-2</v>
      </c>
      <c r="CE101" s="7">
        <f t="shared" si="126"/>
        <v>71624.912985084971</v>
      </c>
      <c r="CF101" s="7">
        <f t="shared" si="127"/>
        <v>363706.46050048072</v>
      </c>
      <c r="CG101" s="7">
        <f t="shared" si="99"/>
        <v>609975.08701491496</v>
      </c>
      <c r="CH101" s="7">
        <f t="shared" si="77"/>
        <v>435331.37348556571</v>
      </c>
    </row>
    <row r="102" spans="10:86" x14ac:dyDescent="0.3">
      <c r="J102">
        <v>97</v>
      </c>
      <c r="K102" s="160">
        <v>47788</v>
      </c>
      <c r="L102" s="7">
        <f t="shared" si="100"/>
        <v>622778.94508657407</v>
      </c>
      <c r="M102" s="7">
        <f t="shared" si="78"/>
        <v>5120.6331732111075</v>
      </c>
      <c r="N102" s="7">
        <f t="shared" si="68"/>
        <v>839.02792574091109</v>
      </c>
      <c r="O102" s="65">
        <f t="shared" si="79"/>
        <v>1.6166787892116855E-2</v>
      </c>
      <c r="P102" s="7">
        <f t="shared" si="69"/>
        <v>4281.6052474701964</v>
      </c>
      <c r="Q102" s="65">
        <f t="shared" si="70"/>
        <v>8.249999999999999E-2</v>
      </c>
      <c r="R102" s="7">
        <f t="shared" si="80"/>
        <v>59660.082839166877</v>
      </c>
      <c r="S102" s="7">
        <f t="shared" si="101"/>
        <v>437041.33496231039</v>
      </c>
      <c r="T102" s="7">
        <f t="shared" si="71"/>
        <v>621939.91716083314</v>
      </c>
      <c r="U102" s="7">
        <f t="shared" si="72"/>
        <v>496701.41780147725</v>
      </c>
      <c r="W102">
        <v>97</v>
      </c>
      <c r="X102" s="160">
        <v>47788</v>
      </c>
      <c r="Y102" s="7">
        <f t="shared" si="102"/>
        <v>620376.63120622071</v>
      </c>
      <c r="Z102" s="7">
        <f t="shared" si="103"/>
        <v>5001.3393355618373</v>
      </c>
      <c r="AA102" s="7">
        <f t="shared" si="104"/>
        <v>865.49512752036571</v>
      </c>
      <c r="AB102" s="65">
        <f t="shared" si="81"/>
        <v>1.6741348735284607E-2</v>
      </c>
      <c r="AC102" s="7">
        <f t="shared" si="82"/>
        <v>4135.8442080414716</v>
      </c>
      <c r="AD102" s="65">
        <f t="shared" si="83"/>
        <v>0.08</v>
      </c>
      <c r="AE102" s="7">
        <f t="shared" si="105"/>
        <v>62088.863921299613</v>
      </c>
      <c r="AF102" s="7">
        <f t="shared" si="106"/>
        <v>423041.05162819859</v>
      </c>
      <c r="AG102" s="7">
        <f t="shared" si="84"/>
        <v>619511.13607870031</v>
      </c>
      <c r="AH102" s="7">
        <f t="shared" si="73"/>
        <v>485129.91554949823</v>
      </c>
      <c r="AJ102">
        <v>97</v>
      </c>
      <c r="AK102" s="160">
        <v>47788</v>
      </c>
      <c r="AL102" s="7">
        <f t="shared" si="107"/>
        <v>617896.25611346308</v>
      </c>
      <c r="AM102" s="7">
        <f t="shared" si="108"/>
        <v>4883.0658657304484</v>
      </c>
      <c r="AN102" s="7">
        <f t="shared" si="109"/>
        <v>892.48587833099918</v>
      </c>
      <c r="AO102" s="65">
        <f t="shared" si="85"/>
        <v>1.7332732532377354E-2</v>
      </c>
      <c r="AP102" s="7">
        <f t="shared" si="86"/>
        <v>3990.5799873994492</v>
      </c>
      <c r="AQ102" s="65">
        <f t="shared" si="87"/>
        <v>7.7499999999999999E-2</v>
      </c>
      <c r="AR102" s="7">
        <f t="shared" si="110"/>
        <v>64596.229764868142</v>
      </c>
      <c r="AS102" s="7">
        <f t="shared" si="111"/>
        <v>409061.15921098529</v>
      </c>
      <c r="AT102" s="7">
        <f t="shared" si="88"/>
        <v>617003.77023513208</v>
      </c>
      <c r="AU102" s="7">
        <f t="shared" si="74"/>
        <v>473657.38897585345</v>
      </c>
      <c r="AW102">
        <v>97</v>
      </c>
      <c r="AX102" s="160">
        <v>47788</v>
      </c>
      <c r="AY102" s="7">
        <f t="shared" si="112"/>
        <v>615336.61686004442</v>
      </c>
      <c r="AZ102" s="7">
        <f t="shared" si="113"/>
        <v>4765.8460902957322</v>
      </c>
      <c r="BA102" s="7">
        <f t="shared" si="114"/>
        <v>919.99223492045485</v>
      </c>
      <c r="BB102" s="65">
        <f t="shared" si="89"/>
        <v>1.7941247955273944E-2</v>
      </c>
      <c r="BC102" s="7">
        <f t="shared" si="90"/>
        <v>3845.8538553752774</v>
      </c>
      <c r="BD102" s="65">
        <f t="shared" si="91"/>
        <v>7.4999999999999997E-2</v>
      </c>
      <c r="BE102" s="7">
        <f t="shared" si="115"/>
        <v>67183.375374876603</v>
      </c>
      <c r="BF102" s="7">
        <f t="shared" si="116"/>
        <v>395103.69538380939</v>
      </c>
      <c r="BG102" s="7">
        <f t="shared" si="92"/>
        <v>614416.62462512392</v>
      </c>
      <c r="BH102" s="7">
        <f t="shared" si="75"/>
        <v>462287.07075868599</v>
      </c>
      <c r="BJ102">
        <v>97</v>
      </c>
      <c r="BK102" s="160">
        <v>47788</v>
      </c>
      <c r="BL102" s="7">
        <f t="shared" si="117"/>
        <v>612696.57988744462</v>
      </c>
      <c r="BM102" s="7">
        <f t="shared" si="118"/>
        <v>4649.713524863002</v>
      </c>
      <c r="BN102" s="7">
        <f t="shared" si="119"/>
        <v>948.00502137635749</v>
      </c>
      <c r="BO102" s="65">
        <f t="shared" si="93"/>
        <v>1.8567200519719121E-2</v>
      </c>
      <c r="BP102" s="7">
        <f t="shared" si="94"/>
        <v>3701.7085034866445</v>
      </c>
      <c r="BQ102" s="65">
        <f t="shared" si="95"/>
        <v>7.2499999999999995E-2</v>
      </c>
      <c r="BR102" s="7">
        <f t="shared" si="120"/>
        <v>69851.425133931873</v>
      </c>
      <c r="BS102" s="7">
        <f t="shared" si="121"/>
        <v>381170.7867777794</v>
      </c>
      <c r="BT102" s="7">
        <f t="shared" si="96"/>
        <v>611748.57486606832</v>
      </c>
      <c r="BU102" s="7">
        <f t="shared" si="76"/>
        <v>451022.21191171126</v>
      </c>
      <c r="BW102">
        <v>97</v>
      </c>
      <c r="BX102" s="160">
        <v>47788</v>
      </c>
      <c r="BY102" s="7">
        <f t="shared" si="122"/>
        <v>609975.08701491496</v>
      </c>
      <c r="BZ102" s="7">
        <f t="shared" si="123"/>
        <v>4534.7018071413086</v>
      </c>
      <c r="CA102" s="7">
        <f t="shared" si="124"/>
        <v>976.51379955430457</v>
      </c>
      <c r="CB102" s="65">
        <f t="shared" si="97"/>
        <v>1.9210892123476389E-2</v>
      </c>
      <c r="CC102" s="7">
        <f t="shared" si="98"/>
        <v>3558.188007587004</v>
      </c>
      <c r="CD102" s="65">
        <f t="shared" si="125"/>
        <v>7.0000000000000007E-2</v>
      </c>
      <c r="CE102" s="7">
        <f t="shared" si="126"/>
        <v>72601.426784639276</v>
      </c>
      <c r="CF102" s="7">
        <f t="shared" si="127"/>
        <v>367264.64850806771</v>
      </c>
      <c r="CG102" s="7">
        <f t="shared" si="99"/>
        <v>608998.57321536064</v>
      </c>
      <c r="CH102" s="7">
        <f t="shared" si="77"/>
        <v>439866.07529270696</v>
      </c>
    </row>
    <row r="103" spans="10:86" x14ac:dyDescent="0.3">
      <c r="J103">
        <v>98</v>
      </c>
      <c r="K103" s="160">
        <v>47818</v>
      </c>
      <c r="L103" s="7">
        <f t="shared" si="100"/>
        <v>621939.91716083314</v>
      </c>
      <c r="M103" s="7">
        <f t="shared" si="78"/>
        <v>5120.6331732111075</v>
      </c>
      <c r="N103" s="7">
        <f t="shared" si="68"/>
        <v>844.79624273038007</v>
      </c>
      <c r="O103" s="65">
        <f t="shared" si="79"/>
        <v>1.6299894303364031E-2</v>
      </c>
      <c r="P103" s="7">
        <f t="shared" si="69"/>
        <v>4275.8369304807275</v>
      </c>
      <c r="Q103" s="65">
        <f t="shared" si="70"/>
        <v>8.249999999999999E-2</v>
      </c>
      <c r="R103" s="7">
        <f t="shared" si="80"/>
        <v>60504.879081897256</v>
      </c>
      <c r="S103" s="7">
        <f t="shared" si="101"/>
        <v>441317.17189279111</v>
      </c>
      <c r="T103" s="7">
        <f t="shared" si="71"/>
        <v>621095.1209181028</v>
      </c>
      <c r="U103" s="7">
        <f t="shared" si="72"/>
        <v>501822.05097468838</v>
      </c>
      <c r="W103">
        <v>98</v>
      </c>
      <c r="X103" s="160">
        <v>47818</v>
      </c>
      <c r="Y103" s="7">
        <f t="shared" si="102"/>
        <v>619511.13607870031</v>
      </c>
      <c r="Z103" s="7">
        <f t="shared" si="103"/>
        <v>5001.3393355618373</v>
      </c>
      <c r="AA103" s="7">
        <f t="shared" si="104"/>
        <v>871.26509503716807</v>
      </c>
      <c r="AB103" s="65">
        <f t="shared" si="81"/>
        <v>1.6876502344451531E-2</v>
      </c>
      <c r="AC103" s="7">
        <f t="shared" si="82"/>
        <v>4130.0742405246692</v>
      </c>
      <c r="AD103" s="65">
        <f t="shared" si="83"/>
        <v>0.08</v>
      </c>
      <c r="AE103" s="7">
        <f t="shared" si="105"/>
        <v>62960.129016336781</v>
      </c>
      <c r="AF103" s="7">
        <f t="shared" si="106"/>
        <v>427171.12586872326</v>
      </c>
      <c r="AG103" s="7">
        <f t="shared" si="84"/>
        <v>618639.87098366313</v>
      </c>
      <c r="AH103" s="7">
        <f t="shared" si="73"/>
        <v>490131.25488506001</v>
      </c>
      <c r="AJ103">
        <v>98</v>
      </c>
      <c r="AK103" s="160">
        <v>47818</v>
      </c>
      <c r="AL103" s="7">
        <f t="shared" si="107"/>
        <v>617003.77023513208</v>
      </c>
      <c r="AM103" s="7">
        <f t="shared" si="108"/>
        <v>4883.0658657304484</v>
      </c>
      <c r="AN103" s="7">
        <f t="shared" si="109"/>
        <v>898.24984962855387</v>
      </c>
      <c r="AO103" s="65">
        <f t="shared" si="85"/>
        <v>1.7469906531421858E-2</v>
      </c>
      <c r="AP103" s="7">
        <f t="shared" si="86"/>
        <v>3984.8160161018945</v>
      </c>
      <c r="AQ103" s="65">
        <f t="shared" si="87"/>
        <v>7.7499999999999999E-2</v>
      </c>
      <c r="AR103" s="7">
        <f t="shared" si="110"/>
        <v>65494.479614496697</v>
      </c>
      <c r="AS103" s="7">
        <f t="shared" si="111"/>
        <v>413045.97522708721</v>
      </c>
      <c r="AT103" s="7">
        <f t="shared" si="88"/>
        <v>616105.52038550354</v>
      </c>
      <c r="AU103" s="7">
        <f t="shared" si="74"/>
        <v>478540.45484158391</v>
      </c>
      <c r="AW103">
        <v>98</v>
      </c>
      <c r="AX103" s="160">
        <v>47818</v>
      </c>
      <c r="AY103" s="7">
        <f t="shared" si="112"/>
        <v>614416.62462512392</v>
      </c>
      <c r="AZ103" s="7">
        <f t="shared" si="113"/>
        <v>4765.8460902957322</v>
      </c>
      <c r="BA103" s="7">
        <f t="shared" si="114"/>
        <v>925.74218638870798</v>
      </c>
      <c r="BB103" s="65">
        <f t="shared" si="89"/>
        <v>1.8080412852504456E-2</v>
      </c>
      <c r="BC103" s="7">
        <f t="shared" si="90"/>
        <v>3840.1039039070242</v>
      </c>
      <c r="BD103" s="65">
        <f t="shared" si="91"/>
        <v>7.4999999999999997E-2</v>
      </c>
      <c r="BE103" s="7">
        <f t="shared" si="115"/>
        <v>68109.117561265317</v>
      </c>
      <c r="BF103" s="7">
        <f t="shared" si="116"/>
        <v>398943.79928771639</v>
      </c>
      <c r="BG103" s="7">
        <f t="shared" si="92"/>
        <v>613490.88243873522</v>
      </c>
      <c r="BH103" s="7">
        <f t="shared" si="75"/>
        <v>467052.91684898169</v>
      </c>
      <c r="BJ103">
        <v>98</v>
      </c>
      <c r="BK103" s="160">
        <v>47818</v>
      </c>
      <c r="BL103" s="7">
        <f t="shared" si="117"/>
        <v>611748.57486606832</v>
      </c>
      <c r="BM103" s="7">
        <f t="shared" si="118"/>
        <v>4649.713524863002</v>
      </c>
      <c r="BN103" s="7">
        <f t="shared" si="119"/>
        <v>953.73255171383926</v>
      </c>
      <c r="BO103" s="65">
        <f t="shared" si="93"/>
        <v>1.8708324123307862E-2</v>
      </c>
      <c r="BP103" s="7">
        <f t="shared" si="94"/>
        <v>3695.9809731491628</v>
      </c>
      <c r="BQ103" s="65">
        <f t="shared" si="95"/>
        <v>7.2499999999999995E-2</v>
      </c>
      <c r="BR103" s="7">
        <f t="shared" si="120"/>
        <v>70805.15768564571</v>
      </c>
      <c r="BS103" s="7">
        <f t="shared" si="121"/>
        <v>384866.76775092859</v>
      </c>
      <c r="BT103" s="7">
        <f t="shared" si="96"/>
        <v>610794.84231435449</v>
      </c>
      <c r="BU103" s="7">
        <f t="shared" si="76"/>
        <v>455671.92543657427</v>
      </c>
      <c r="BW103">
        <v>98</v>
      </c>
      <c r="BX103" s="160">
        <v>47818</v>
      </c>
      <c r="BY103" s="7">
        <f t="shared" si="122"/>
        <v>608998.57321536064</v>
      </c>
      <c r="BZ103" s="7">
        <f t="shared" si="123"/>
        <v>4534.7018071413086</v>
      </c>
      <c r="CA103" s="7">
        <f t="shared" si="124"/>
        <v>982.21013005170471</v>
      </c>
      <c r="CB103" s="65">
        <f t="shared" si="97"/>
        <v>1.9353939531238245E-2</v>
      </c>
      <c r="CC103" s="7">
        <f t="shared" si="98"/>
        <v>3552.4916770896039</v>
      </c>
      <c r="CD103" s="65">
        <f t="shared" si="125"/>
        <v>7.0000000000000007E-2</v>
      </c>
      <c r="CE103" s="7">
        <f t="shared" si="126"/>
        <v>73583.636914690986</v>
      </c>
      <c r="CF103" s="7">
        <f t="shared" si="127"/>
        <v>370817.1401851573</v>
      </c>
      <c r="CG103" s="7">
        <f t="shared" si="99"/>
        <v>608016.36308530893</v>
      </c>
      <c r="CH103" s="7">
        <f t="shared" si="77"/>
        <v>444400.77709984826</v>
      </c>
    </row>
    <row r="104" spans="10:86" x14ac:dyDescent="0.3">
      <c r="J104">
        <v>99</v>
      </c>
      <c r="K104" s="160">
        <v>47849</v>
      </c>
      <c r="L104" s="7">
        <f t="shared" si="100"/>
        <v>621095.1209181028</v>
      </c>
      <c r="M104" s="7">
        <f t="shared" si="78"/>
        <v>5120.6331732111075</v>
      </c>
      <c r="N104" s="7">
        <f t="shared" si="68"/>
        <v>850.60421689915074</v>
      </c>
      <c r="O104" s="65">
        <f t="shared" si="79"/>
        <v>1.6434279161139521E-2</v>
      </c>
      <c r="P104" s="7">
        <f t="shared" si="69"/>
        <v>4270.0289563119568</v>
      </c>
      <c r="Q104" s="65">
        <f t="shared" si="70"/>
        <v>8.2500000000000004E-2</v>
      </c>
      <c r="R104" s="7">
        <f t="shared" si="80"/>
        <v>61355.483298796404</v>
      </c>
      <c r="S104" s="7">
        <f t="shared" si="101"/>
        <v>445587.20084910304</v>
      </c>
      <c r="T104" s="7">
        <f t="shared" si="71"/>
        <v>620244.51670120365</v>
      </c>
      <c r="U104" s="7">
        <f t="shared" si="72"/>
        <v>506942.68414789945</v>
      </c>
      <c r="W104">
        <v>99</v>
      </c>
      <c r="X104" s="160">
        <v>47849</v>
      </c>
      <c r="Y104" s="7">
        <f t="shared" si="102"/>
        <v>618639.87098366313</v>
      </c>
      <c r="Z104" s="7">
        <f t="shared" si="103"/>
        <v>5001.3393355618373</v>
      </c>
      <c r="AA104" s="7">
        <f t="shared" si="104"/>
        <v>877.07352900408296</v>
      </c>
      <c r="AB104" s="65">
        <f t="shared" si="81"/>
        <v>1.7012938935400325E-2</v>
      </c>
      <c r="AC104" s="7">
        <f t="shared" si="82"/>
        <v>4124.2658065577543</v>
      </c>
      <c r="AD104" s="65">
        <f t="shared" si="83"/>
        <v>0.08</v>
      </c>
      <c r="AE104" s="7">
        <f t="shared" si="105"/>
        <v>63837.202545340864</v>
      </c>
      <c r="AF104" s="7">
        <f t="shared" si="106"/>
        <v>431295.39167528099</v>
      </c>
      <c r="AG104" s="7">
        <f t="shared" si="84"/>
        <v>617762.79745465901</v>
      </c>
      <c r="AH104" s="7">
        <f t="shared" si="73"/>
        <v>495132.59422062186</v>
      </c>
      <c r="AJ104">
        <v>99</v>
      </c>
      <c r="AK104" s="160">
        <v>47849</v>
      </c>
      <c r="AL104" s="7">
        <f t="shared" si="107"/>
        <v>616105.52038550354</v>
      </c>
      <c r="AM104" s="7">
        <f t="shared" si="108"/>
        <v>4883.0658657304484</v>
      </c>
      <c r="AN104" s="7">
        <f t="shared" si="109"/>
        <v>904.05104657407128</v>
      </c>
      <c r="AO104" s="65">
        <f t="shared" si="85"/>
        <v>1.7608367722627721E-2</v>
      </c>
      <c r="AP104" s="7">
        <f t="shared" si="86"/>
        <v>3979.0148191563771</v>
      </c>
      <c r="AQ104" s="65">
        <f t="shared" si="87"/>
        <v>7.7499999999999999E-2</v>
      </c>
      <c r="AR104" s="7">
        <f t="shared" si="110"/>
        <v>66398.530661070763</v>
      </c>
      <c r="AS104" s="7">
        <f t="shared" si="111"/>
        <v>417024.99004624359</v>
      </c>
      <c r="AT104" s="7">
        <f t="shared" si="88"/>
        <v>615201.46933892951</v>
      </c>
      <c r="AU104" s="7">
        <f t="shared" si="74"/>
        <v>483423.52070731437</v>
      </c>
      <c r="AW104">
        <v>99</v>
      </c>
      <c r="AX104" s="160">
        <v>47849</v>
      </c>
      <c r="AY104" s="7">
        <f t="shared" si="112"/>
        <v>613490.88243873522</v>
      </c>
      <c r="AZ104" s="7">
        <f t="shared" si="113"/>
        <v>4765.8460902957322</v>
      </c>
      <c r="BA104" s="7">
        <f t="shared" si="114"/>
        <v>931.52807505363762</v>
      </c>
      <c r="BB104" s="65">
        <f t="shared" si="89"/>
        <v>1.822086883542226E-2</v>
      </c>
      <c r="BC104" s="7">
        <f t="shared" si="90"/>
        <v>3834.3180152420946</v>
      </c>
      <c r="BD104" s="65">
        <f t="shared" si="91"/>
        <v>7.4999999999999997E-2</v>
      </c>
      <c r="BE104" s="7">
        <f t="shared" si="115"/>
        <v>69040.64563631895</v>
      </c>
      <c r="BF104" s="7">
        <f t="shared" si="116"/>
        <v>402778.1173029585</v>
      </c>
      <c r="BG104" s="7">
        <f t="shared" si="92"/>
        <v>612559.35436368163</v>
      </c>
      <c r="BH104" s="7">
        <f t="shared" si="75"/>
        <v>471818.76293927745</v>
      </c>
      <c r="BJ104">
        <v>99</v>
      </c>
      <c r="BK104" s="160">
        <v>47849</v>
      </c>
      <c r="BL104" s="7">
        <f t="shared" si="117"/>
        <v>610794.84231435449</v>
      </c>
      <c r="BM104" s="7">
        <f t="shared" si="118"/>
        <v>4649.713524863002</v>
      </c>
      <c r="BN104" s="7">
        <f t="shared" si="119"/>
        <v>959.49468588044374</v>
      </c>
      <c r="BO104" s="65">
        <f t="shared" si="93"/>
        <v>1.8850742398115256E-2</v>
      </c>
      <c r="BP104" s="7">
        <f t="shared" si="94"/>
        <v>3690.2188389825583</v>
      </c>
      <c r="BQ104" s="65">
        <f t="shared" si="95"/>
        <v>7.2499999999999995E-2</v>
      </c>
      <c r="BR104" s="7">
        <f t="shared" si="120"/>
        <v>71764.652371526157</v>
      </c>
      <c r="BS104" s="7">
        <f t="shared" si="121"/>
        <v>388556.98658991116</v>
      </c>
      <c r="BT104" s="7">
        <f t="shared" si="96"/>
        <v>609835.347628474</v>
      </c>
      <c r="BU104" s="7">
        <f t="shared" si="76"/>
        <v>460321.63896143733</v>
      </c>
      <c r="BW104">
        <v>99</v>
      </c>
      <c r="BX104" s="160">
        <v>47849</v>
      </c>
      <c r="BY104" s="7">
        <f t="shared" si="122"/>
        <v>608016.36308530893</v>
      </c>
      <c r="BZ104" s="7">
        <f t="shared" si="123"/>
        <v>4534.7018071413086</v>
      </c>
      <c r="CA104" s="7">
        <f t="shared" si="124"/>
        <v>987.93968914367315</v>
      </c>
      <c r="CB104" s="65">
        <f t="shared" si="97"/>
        <v>1.9498284897409415E-2</v>
      </c>
      <c r="CC104" s="7">
        <f t="shared" si="98"/>
        <v>3546.7621179976354</v>
      </c>
      <c r="CD104" s="65">
        <f t="shared" si="125"/>
        <v>7.0000000000000007E-2</v>
      </c>
      <c r="CE104" s="7">
        <f t="shared" si="126"/>
        <v>74571.576603834663</v>
      </c>
      <c r="CF104" s="7">
        <f t="shared" si="127"/>
        <v>374363.90230315493</v>
      </c>
      <c r="CG104" s="7">
        <f t="shared" si="99"/>
        <v>607028.42339616525</v>
      </c>
      <c r="CH104" s="7">
        <f t="shared" si="77"/>
        <v>448935.47890698956</v>
      </c>
    </row>
    <row r="105" spans="10:86" x14ac:dyDescent="0.3">
      <c r="J105">
        <v>100</v>
      </c>
      <c r="K105" s="160">
        <v>47880</v>
      </c>
      <c r="L105" s="7">
        <f t="shared" si="100"/>
        <v>620244.51670120365</v>
      </c>
      <c r="M105" s="7">
        <f t="shared" si="78"/>
        <v>5120.6331732111075</v>
      </c>
      <c r="N105" s="7">
        <f t="shared" si="68"/>
        <v>856.45212089033248</v>
      </c>
      <c r="O105" s="65">
        <f t="shared" si="79"/>
        <v>1.6569957773016529E-2</v>
      </c>
      <c r="P105" s="7">
        <f t="shared" si="69"/>
        <v>4264.1810523207751</v>
      </c>
      <c r="Q105" s="65">
        <f t="shared" si="70"/>
        <v>8.2500000000000004E-2</v>
      </c>
      <c r="R105" s="7">
        <f t="shared" si="80"/>
        <v>62211.935419686735</v>
      </c>
      <c r="S105" s="7">
        <f t="shared" si="101"/>
        <v>449851.3819014238</v>
      </c>
      <c r="T105" s="7">
        <f t="shared" si="71"/>
        <v>619388.06458031328</v>
      </c>
      <c r="U105" s="7">
        <f t="shared" si="72"/>
        <v>512063.31732111052</v>
      </c>
      <c r="W105">
        <v>100</v>
      </c>
      <c r="X105" s="160">
        <v>47880</v>
      </c>
      <c r="Y105" s="7">
        <f t="shared" si="102"/>
        <v>617762.79745465901</v>
      </c>
      <c r="Z105" s="7">
        <f t="shared" si="103"/>
        <v>5001.3393355618373</v>
      </c>
      <c r="AA105" s="7">
        <f t="shared" si="104"/>
        <v>882.92068586411006</v>
      </c>
      <c r="AB105" s="65">
        <f t="shared" si="81"/>
        <v>1.7150673808820526E-2</v>
      </c>
      <c r="AC105" s="7">
        <f t="shared" si="82"/>
        <v>4118.4186496977272</v>
      </c>
      <c r="AD105" s="65">
        <f t="shared" si="83"/>
        <v>0.08</v>
      </c>
      <c r="AE105" s="7">
        <f t="shared" si="105"/>
        <v>64720.123231204976</v>
      </c>
      <c r="AF105" s="7">
        <f t="shared" si="106"/>
        <v>435413.81032497872</v>
      </c>
      <c r="AG105" s="7">
        <f t="shared" si="84"/>
        <v>616879.87676879496</v>
      </c>
      <c r="AH105" s="7">
        <f t="shared" si="73"/>
        <v>500133.93355618371</v>
      </c>
      <c r="AJ105">
        <v>100</v>
      </c>
      <c r="AK105" s="160">
        <v>47880</v>
      </c>
      <c r="AL105" s="7">
        <f t="shared" si="107"/>
        <v>615201.46933892951</v>
      </c>
      <c r="AM105" s="7">
        <f t="shared" si="108"/>
        <v>4883.0658657304484</v>
      </c>
      <c r="AN105" s="7">
        <f t="shared" si="109"/>
        <v>909.88970958319533</v>
      </c>
      <c r="AO105" s="65">
        <f t="shared" si="85"/>
        <v>1.7748131399509023E-2</v>
      </c>
      <c r="AP105" s="7">
        <f t="shared" si="86"/>
        <v>3973.1761561472531</v>
      </c>
      <c r="AQ105" s="65">
        <f t="shared" si="87"/>
        <v>7.7499999999999999E-2</v>
      </c>
      <c r="AR105" s="7">
        <f t="shared" si="110"/>
        <v>67308.420370653956</v>
      </c>
      <c r="AS105" s="7">
        <f t="shared" si="111"/>
        <v>420998.16620239086</v>
      </c>
      <c r="AT105" s="7">
        <f t="shared" si="88"/>
        <v>614291.57962934626</v>
      </c>
      <c r="AU105" s="7">
        <f t="shared" si="74"/>
        <v>488306.58657304483</v>
      </c>
      <c r="AW105">
        <v>100</v>
      </c>
      <c r="AX105" s="160">
        <v>47880</v>
      </c>
      <c r="AY105" s="7">
        <f t="shared" si="112"/>
        <v>612559.35436368163</v>
      </c>
      <c r="AZ105" s="7">
        <f t="shared" si="113"/>
        <v>4765.8460902957322</v>
      </c>
      <c r="BA105" s="7">
        <f t="shared" si="114"/>
        <v>937.35012552272246</v>
      </c>
      <c r="BB105" s="65">
        <f t="shared" si="89"/>
        <v>1.8362631190176091E-2</v>
      </c>
      <c r="BC105" s="7">
        <f t="shared" si="90"/>
        <v>3828.4959647730097</v>
      </c>
      <c r="BD105" s="65">
        <f t="shared" si="91"/>
        <v>7.4999999999999997E-2</v>
      </c>
      <c r="BE105" s="7">
        <f t="shared" si="115"/>
        <v>69977.995761841667</v>
      </c>
      <c r="BF105" s="7">
        <f t="shared" si="116"/>
        <v>406606.6132677315</v>
      </c>
      <c r="BG105" s="7">
        <f t="shared" si="92"/>
        <v>611622.00423815893</v>
      </c>
      <c r="BH105" s="7">
        <f t="shared" si="75"/>
        <v>476584.60902957316</v>
      </c>
      <c r="BJ105">
        <v>100</v>
      </c>
      <c r="BK105" s="160">
        <v>47880</v>
      </c>
      <c r="BL105" s="7">
        <f t="shared" si="117"/>
        <v>609835.347628474</v>
      </c>
      <c r="BM105" s="7">
        <f t="shared" si="118"/>
        <v>4649.713524863002</v>
      </c>
      <c r="BN105" s="7">
        <f t="shared" si="119"/>
        <v>965.29163294097179</v>
      </c>
      <c r="BO105" s="65">
        <f t="shared" si="93"/>
        <v>1.899447062282884E-2</v>
      </c>
      <c r="BP105" s="7">
        <f t="shared" si="94"/>
        <v>3684.4218919220302</v>
      </c>
      <c r="BQ105" s="65">
        <f t="shared" si="95"/>
        <v>7.2499999999999995E-2</v>
      </c>
      <c r="BR105" s="7">
        <f t="shared" si="120"/>
        <v>72729.944004467136</v>
      </c>
      <c r="BS105" s="7">
        <f t="shared" si="121"/>
        <v>392241.40848183318</v>
      </c>
      <c r="BT105" s="7">
        <f t="shared" si="96"/>
        <v>608870.05599553301</v>
      </c>
      <c r="BU105" s="7">
        <f t="shared" si="76"/>
        <v>464971.35248630028</v>
      </c>
      <c r="BW105">
        <v>100</v>
      </c>
      <c r="BX105" s="160">
        <v>47880</v>
      </c>
      <c r="BY105" s="7">
        <f t="shared" si="122"/>
        <v>607028.42339616525</v>
      </c>
      <c r="BZ105" s="7">
        <f t="shared" si="123"/>
        <v>4534.7018071413086</v>
      </c>
      <c r="CA105" s="7">
        <f t="shared" si="124"/>
        <v>993.70267066367796</v>
      </c>
      <c r="CB105" s="65">
        <f t="shared" si="97"/>
        <v>1.96439434932059E-2</v>
      </c>
      <c r="CC105" s="7">
        <f t="shared" si="98"/>
        <v>3540.9991364776306</v>
      </c>
      <c r="CD105" s="65">
        <f t="shared" si="125"/>
        <v>7.0000000000000007E-2</v>
      </c>
      <c r="CE105" s="7">
        <f t="shared" si="126"/>
        <v>75565.279274498345</v>
      </c>
      <c r="CF105" s="7">
        <f t="shared" si="127"/>
        <v>377904.90143963258</v>
      </c>
      <c r="CG105" s="7">
        <f t="shared" si="99"/>
        <v>606034.72072550154</v>
      </c>
      <c r="CH105" s="7">
        <f t="shared" si="77"/>
        <v>453470.18071413093</v>
      </c>
    </row>
    <row r="106" spans="10:86" x14ac:dyDescent="0.3">
      <c r="J106">
        <v>101</v>
      </c>
      <c r="K106" s="160">
        <v>47908</v>
      </c>
      <c r="L106" s="7">
        <f t="shared" si="100"/>
        <v>619388.06458031328</v>
      </c>
      <c r="M106" s="7">
        <f t="shared" si="78"/>
        <v>5120.6331732111075</v>
      </c>
      <c r="N106" s="7">
        <f t="shared" si="68"/>
        <v>862.34022922145414</v>
      </c>
      <c r="O106" s="65">
        <f t="shared" si="79"/>
        <v>1.6706945681410786E-2</v>
      </c>
      <c r="P106" s="7">
        <f t="shared" si="69"/>
        <v>4258.2929439896534</v>
      </c>
      <c r="Q106" s="65">
        <f t="shared" si="70"/>
        <v>8.249999999999999E-2</v>
      </c>
      <c r="R106" s="7">
        <f t="shared" si="80"/>
        <v>63074.275648908188</v>
      </c>
      <c r="S106" s="7">
        <f t="shared" si="101"/>
        <v>454109.67484541342</v>
      </c>
      <c r="T106" s="7">
        <f t="shared" si="71"/>
        <v>618525.72435109178</v>
      </c>
      <c r="U106" s="7">
        <f t="shared" si="72"/>
        <v>517183.95049432159</v>
      </c>
      <c r="W106">
        <v>101</v>
      </c>
      <c r="X106" s="160">
        <v>47908</v>
      </c>
      <c r="Y106" s="7">
        <f t="shared" si="102"/>
        <v>616879.87676879496</v>
      </c>
      <c r="Z106" s="7">
        <f t="shared" si="103"/>
        <v>5001.3393355618373</v>
      </c>
      <c r="AA106" s="7">
        <f t="shared" si="104"/>
        <v>888.80682376987079</v>
      </c>
      <c r="AB106" s="65">
        <f t="shared" si="81"/>
        <v>1.7289722500116372E-2</v>
      </c>
      <c r="AC106" s="7">
        <f t="shared" si="82"/>
        <v>4112.5325117919665</v>
      </c>
      <c r="AD106" s="65">
        <f t="shared" si="83"/>
        <v>0.08</v>
      </c>
      <c r="AE106" s="7">
        <f t="shared" si="105"/>
        <v>65608.930054974844</v>
      </c>
      <c r="AF106" s="7">
        <f t="shared" si="106"/>
        <v>439526.34283677069</v>
      </c>
      <c r="AG106" s="7">
        <f t="shared" si="84"/>
        <v>615991.06994502514</v>
      </c>
      <c r="AH106" s="7">
        <f t="shared" si="73"/>
        <v>505135.27289174555</v>
      </c>
      <c r="AJ106">
        <v>101</v>
      </c>
      <c r="AK106" s="160">
        <v>47908</v>
      </c>
      <c r="AL106" s="7">
        <f t="shared" si="107"/>
        <v>614291.57962934626</v>
      </c>
      <c r="AM106" s="7">
        <f t="shared" si="108"/>
        <v>4883.0658657304484</v>
      </c>
      <c r="AN106" s="7">
        <f t="shared" si="109"/>
        <v>915.76608062425385</v>
      </c>
      <c r="AO106" s="65">
        <f t="shared" si="85"/>
        <v>1.7889213090177387E-2</v>
      </c>
      <c r="AP106" s="7">
        <f t="shared" si="86"/>
        <v>3967.2997851061946</v>
      </c>
      <c r="AQ106" s="65">
        <f t="shared" si="87"/>
        <v>7.7499999999999999E-2</v>
      </c>
      <c r="AR106" s="7">
        <f t="shared" si="110"/>
        <v>68224.186451278205</v>
      </c>
      <c r="AS106" s="7">
        <f t="shared" si="111"/>
        <v>424965.46598749707</v>
      </c>
      <c r="AT106" s="7">
        <f t="shared" si="88"/>
        <v>613375.81354872196</v>
      </c>
      <c r="AU106" s="7">
        <f t="shared" si="74"/>
        <v>493189.65243877529</v>
      </c>
      <c r="AW106">
        <v>101</v>
      </c>
      <c r="AX106" s="160">
        <v>47908</v>
      </c>
      <c r="AY106" s="7">
        <f t="shared" si="112"/>
        <v>611622.00423815893</v>
      </c>
      <c r="AZ106" s="7">
        <f t="shared" si="113"/>
        <v>4765.8460902957322</v>
      </c>
      <c r="BA106" s="7">
        <f t="shared" si="114"/>
        <v>943.20856380723944</v>
      </c>
      <c r="BB106" s="65">
        <f t="shared" si="89"/>
        <v>1.8505715437405309E-2</v>
      </c>
      <c r="BC106" s="7">
        <f t="shared" si="90"/>
        <v>3822.6375264884928</v>
      </c>
      <c r="BD106" s="65">
        <f t="shared" si="91"/>
        <v>7.4999999999999997E-2</v>
      </c>
      <c r="BE106" s="7">
        <f t="shared" si="115"/>
        <v>70921.204325648912</v>
      </c>
      <c r="BF106" s="7">
        <f t="shared" si="116"/>
        <v>410429.25079422002</v>
      </c>
      <c r="BG106" s="7">
        <f t="shared" si="92"/>
        <v>610678.79567435174</v>
      </c>
      <c r="BH106" s="7">
        <f t="shared" si="75"/>
        <v>481350.45511986892</v>
      </c>
      <c r="BJ106">
        <v>101</v>
      </c>
      <c r="BK106" s="160">
        <v>47908</v>
      </c>
      <c r="BL106" s="7">
        <f t="shared" si="117"/>
        <v>608870.05599553301</v>
      </c>
      <c r="BM106" s="7">
        <f t="shared" si="118"/>
        <v>4649.713524863002</v>
      </c>
      <c r="BN106" s="7">
        <f t="shared" si="119"/>
        <v>971.1236032233237</v>
      </c>
      <c r="BO106" s="65">
        <f t="shared" si="93"/>
        <v>1.9139524310529371E-2</v>
      </c>
      <c r="BP106" s="7">
        <f t="shared" si="94"/>
        <v>3678.5899216396783</v>
      </c>
      <c r="BQ106" s="65">
        <f t="shared" si="95"/>
        <v>7.2499999999999995E-2</v>
      </c>
      <c r="BR106" s="7">
        <f t="shared" si="120"/>
        <v>73701.067607690464</v>
      </c>
      <c r="BS106" s="7">
        <f t="shared" si="121"/>
        <v>395919.99840347283</v>
      </c>
      <c r="BT106" s="7">
        <f t="shared" si="96"/>
        <v>607898.93239230965</v>
      </c>
      <c r="BU106" s="7">
        <f t="shared" si="76"/>
        <v>469621.06601116329</v>
      </c>
      <c r="BW106">
        <v>101</v>
      </c>
      <c r="BX106" s="160">
        <v>47908</v>
      </c>
      <c r="BY106" s="7">
        <f t="shared" si="122"/>
        <v>606034.72072550154</v>
      </c>
      <c r="BZ106" s="7">
        <f t="shared" si="123"/>
        <v>4534.7018071413086</v>
      </c>
      <c r="CA106" s="7">
        <f t="shared" si="124"/>
        <v>999.49926957588286</v>
      </c>
      <c r="CB106" s="65">
        <f t="shared" si="97"/>
        <v>1.9790930824148564E-2</v>
      </c>
      <c r="CC106" s="7">
        <f t="shared" si="98"/>
        <v>3535.2025375654257</v>
      </c>
      <c r="CD106" s="65">
        <f t="shared" si="125"/>
        <v>7.0000000000000007E-2</v>
      </c>
      <c r="CE106" s="7">
        <f t="shared" si="126"/>
        <v>76564.77854407423</v>
      </c>
      <c r="CF106" s="7">
        <f t="shared" si="127"/>
        <v>381440.10397719801</v>
      </c>
      <c r="CG106" s="7">
        <f t="shared" si="99"/>
        <v>605035.22145592561</v>
      </c>
      <c r="CH106" s="7">
        <f t="shared" si="77"/>
        <v>458004.88252127223</v>
      </c>
    </row>
    <row r="107" spans="10:86" x14ac:dyDescent="0.3">
      <c r="J107">
        <v>102</v>
      </c>
      <c r="K107" s="160">
        <v>47939</v>
      </c>
      <c r="L107" s="7">
        <f t="shared" si="100"/>
        <v>618525.72435109178</v>
      </c>
      <c r="M107" s="7">
        <f t="shared" si="78"/>
        <v>5120.6331732111075</v>
      </c>
      <c r="N107" s="7">
        <f t="shared" si="68"/>
        <v>868.26881829735157</v>
      </c>
      <c r="O107" s="65">
        <f t="shared" si="79"/>
        <v>1.6845258668100258E-2</v>
      </c>
      <c r="P107" s="7">
        <f t="shared" si="69"/>
        <v>4252.364354913756</v>
      </c>
      <c r="Q107" s="65">
        <f t="shared" si="70"/>
        <v>8.2500000000000004E-2</v>
      </c>
      <c r="R107" s="7">
        <f t="shared" si="80"/>
        <v>63942.544467205538</v>
      </c>
      <c r="S107" s="7">
        <f t="shared" si="101"/>
        <v>458362.03920032718</v>
      </c>
      <c r="T107" s="7">
        <f t="shared" si="71"/>
        <v>617657.45553279447</v>
      </c>
      <c r="U107" s="7">
        <f t="shared" si="72"/>
        <v>522304.58366753272</v>
      </c>
      <c r="W107">
        <v>102</v>
      </c>
      <c r="X107" s="160">
        <v>47939</v>
      </c>
      <c r="Y107" s="7">
        <f t="shared" si="102"/>
        <v>615991.06994502514</v>
      </c>
      <c r="Z107" s="7">
        <f t="shared" si="103"/>
        <v>5001.3393355618373</v>
      </c>
      <c r="AA107" s="7">
        <f t="shared" si="104"/>
        <v>894.73220259500249</v>
      </c>
      <c r="AB107" s="65">
        <f t="shared" si="81"/>
        <v>1.7430100783925727E-2</v>
      </c>
      <c r="AC107" s="7">
        <f t="shared" si="82"/>
        <v>4106.6071329668348</v>
      </c>
      <c r="AD107" s="65">
        <f t="shared" si="83"/>
        <v>0.08</v>
      </c>
      <c r="AE107" s="7">
        <f t="shared" si="105"/>
        <v>66503.662257569842</v>
      </c>
      <c r="AF107" s="7">
        <f t="shared" si="106"/>
        <v>443632.94996973756</v>
      </c>
      <c r="AG107" s="7">
        <f t="shared" si="84"/>
        <v>615096.33774243016</v>
      </c>
      <c r="AH107" s="7">
        <f t="shared" si="73"/>
        <v>510136.6122273074</v>
      </c>
      <c r="AJ107">
        <v>102</v>
      </c>
      <c r="AK107" s="160">
        <v>47939</v>
      </c>
      <c r="AL107" s="7">
        <f t="shared" si="107"/>
        <v>613375.81354872196</v>
      </c>
      <c r="AM107" s="7">
        <f t="shared" si="108"/>
        <v>4883.0658657304484</v>
      </c>
      <c r="AN107" s="7">
        <f t="shared" si="109"/>
        <v>921.68040322828574</v>
      </c>
      <c r="AO107" s="65">
        <f t="shared" si="85"/>
        <v>1.8031628561860295E-2</v>
      </c>
      <c r="AP107" s="7">
        <f t="shared" si="86"/>
        <v>3961.3854625021627</v>
      </c>
      <c r="AQ107" s="65">
        <f t="shared" si="87"/>
        <v>7.7499999999999999E-2</v>
      </c>
      <c r="AR107" s="7">
        <f t="shared" si="110"/>
        <v>69145.866854506487</v>
      </c>
      <c r="AS107" s="7">
        <f t="shared" si="111"/>
        <v>428926.8514499992</v>
      </c>
      <c r="AT107" s="7">
        <f t="shared" si="88"/>
        <v>612454.13314549369</v>
      </c>
      <c r="AU107" s="7">
        <f t="shared" si="74"/>
        <v>498072.71830450569</v>
      </c>
      <c r="AW107">
        <v>102</v>
      </c>
      <c r="AX107" s="160">
        <v>47939</v>
      </c>
      <c r="AY107" s="7">
        <f t="shared" si="112"/>
        <v>610678.79567435174</v>
      </c>
      <c r="AZ107" s="7">
        <f t="shared" si="113"/>
        <v>4765.8460902957322</v>
      </c>
      <c r="BA107" s="7">
        <f t="shared" si="114"/>
        <v>949.103617331034</v>
      </c>
      <c r="BB107" s="65">
        <f t="shared" si="89"/>
        <v>1.8650137336757626E-2</v>
      </c>
      <c r="BC107" s="7">
        <f t="shared" si="90"/>
        <v>3816.7424729646982</v>
      </c>
      <c r="BD107" s="65">
        <f t="shared" si="91"/>
        <v>7.4999999999999997E-2</v>
      </c>
      <c r="BE107" s="7">
        <f t="shared" si="115"/>
        <v>71870.30794297994</v>
      </c>
      <c r="BF107" s="7">
        <f t="shared" si="116"/>
        <v>414245.99326718471</v>
      </c>
      <c r="BG107" s="7">
        <f t="shared" si="92"/>
        <v>609729.69205702073</v>
      </c>
      <c r="BH107" s="7">
        <f t="shared" si="75"/>
        <v>486116.30121016467</v>
      </c>
      <c r="BJ107">
        <v>102</v>
      </c>
      <c r="BK107" s="160">
        <v>47939</v>
      </c>
      <c r="BL107" s="7">
        <f t="shared" si="117"/>
        <v>607898.93239230965</v>
      </c>
      <c r="BM107" s="7">
        <f t="shared" si="118"/>
        <v>4649.713524863002</v>
      </c>
      <c r="BN107" s="7">
        <f t="shared" si="119"/>
        <v>976.99080832613117</v>
      </c>
      <c r="BO107" s="65">
        <f t="shared" si="93"/>
        <v>1.9285919213208162E-2</v>
      </c>
      <c r="BP107" s="7">
        <f t="shared" si="94"/>
        <v>3672.7227165368708</v>
      </c>
      <c r="BQ107" s="65">
        <f t="shared" si="95"/>
        <v>7.2499999999999995E-2</v>
      </c>
      <c r="BR107" s="7">
        <f t="shared" si="120"/>
        <v>74678.058416016589</v>
      </c>
      <c r="BS107" s="7">
        <f t="shared" si="121"/>
        <v>399592.72112000972</v>
      </c>
      <c r="BT107" s="7">
        <f t="shared" si="96"/>
        <v>606921.94158398348</v>
      </c>
      <c r="BU107" s="7">
        <f t="shared" si="76"/>
        <v>474270.7795360263</v>
      </c>
      <c r="BW107">
        <v>102</v>
      </c>
      <c r="BX107" s="160">
        <v>47939</v>
      </c>
      <c r="BY107" s="7">
        <f t="shared" si="122"/>
        <v>605035.22145592561</v>
      </c>
      <c r="BZ107" s="7">
        <f t="shared" si="123"/>
        <v>4534.7018071413086</v>
      </c>
      <c r="CA107" s="7">
        <f t="shared" si="124"/>
        <v>1005.3296819817424</v>
      </c>
      <c r="CB107" s="65">
        <f t="shared" si="97"/>
        <v>1.9939262634579895E-2</v>
      </c>
      <c r="CC107" s="7">
        <f t="shared" si="98"/>
        <v>3529.3721251595662</v>
      </c>
      <c r="CD107" s="65">
        <f t="shared" si="125"/>
        <v>7.0000000000000007E-2</v>
      </c>
      <c r="CE107" s="7">
        <f t="shared" si="126"/>
        <v>77570.108226055978</v>
      </c>
      <c r="CF107" s="7">
        <f t="shared" si="127"/>
        <v>384969.47610235756</v>
      </c>
      <c r="CG107" s="7">
        <f t="shared" si="99"/>
        <v>604029.89177394391</v>
      </c>
      <c r="CH107" s="7">
        <f t="shared" si="77"/>
        <v>462539.58432841353</v>
      </c>
    </row>
    <row r="108" spans="10:86" x14ac:dyDescent="0.3">
      <c r="J108">
        <v>103</v>
      </c>
      <c r="K108" s="160">
        <v>47969</v>
      </c>
      <c r="L108" s="7">
        <f t="shared" si="100"/>
        <v>617657.45553279447</v>
      </c>
      <c r="M108" s="7">
        <f t="shared" si="78"/>
        <v>5120.6331732111075</v>
      </c>
      <c r="N108" s="7">
        <f t="shared" si="68"/>
        <v>874.23816642314523</v>
      </c>
      <c r="O108" s="65">
        <f t="shared" si="79"/>
        <v>1.6984912758849925E-2</v>
      </c>
      <c r="P108" s="7">
        <f t="shared" si="69"/>
        <v>4246.3950067879623</v>
      </c>
      <c r="Q108" s="65">
        <f t="shared" si="70"/>
        <v>8.2500000000000018E-2</v>
      </c>
      <c r="R108" s="7">
        <f t="shared" si="80"/>
        <v>64816.782633628682</v>
      </c>
      <c r="S108" s="7">
        <f t="shared" si="101"/>
        <v>462608.43420711515</v>
      </c>
      <c r="T108" s="7">
        <f t="shared" si="71"/>
        <v>616783.2173663713</v>
      </c>
      <c r="U108" s="7">
        <f t="shared" si="72"/>
        <v>527425.21684074379</v>
      </c>
      <c r="W108">
        <v>103</v>
      </c>
      <c r="X108" s="160">
        <v>47969</v>
      </c>
      <c r="Y108" s="7">
        <f t="shared" si="102"/>
        <v>615096.33774243016</v>
      </c>
      <c r="Z108" s="7">
        <f t="shared" si="103"/>
        <v>5001.3393355618373</v>
      </c>
      <c r="AA108" s="7">
        <f t="shared" si="104"/>
        <v>900.69708394563622</v>
      </c>
      <c r="AB108" s="65">
        <f t="shared" si="81"/>
        <v>1.7571824678744238E-2</v>
      </c>
      <c r="AC108" s="7">
        <f t="shared" si="82"/>
        <v>4100.6422516162011</v>
      </c>
      <c r="AD108" s="65">
        <f t="shared" si="83"/>
        <v>0.08</v>
      </c>
      <c r="AE108" s="7">
        <f t="shared" si="105"/>
        <v>67404.359341515476</v>
      </c>
      <c r="AF108" s="7">
        <f t="shared" si="106"/>
        <v>447733.59222135379</v>
      </c>
      <c r="AG108" s="7">
        <f t="shared" si="84"/>
        <v>614195.64065848454</v>
      </c>
      <c r="AH108" s="7">
        <f t="shared" si="73"/>
        <v>515137.95156286925</v>
      </c>
      <c r="AJ108">
        <v>103</v>
      </c>
      <c r="AK108" s="160">
        <v>47969</v>
      </c>
      <c r="AL108" s="7">
        <f t="shared" si="107"/>
        <v>612454.13314549369</v>
      </c>
      <c r="AM108" s="7">
        <f t="shared" si="108"/>
        <v>4883.0658657304484</v>
      </c>
      <c r="AN108" s="7">
        <f t="shared" si="109"/>
        <v>927.63292249913502</v>
      </c>
      <c r="AO108" s="65">
        <f t="shared" si="85"/>
        <v>1.8175393825524591E-2</v>
      </c>
      <c r="AP108" s="7">
        <f t="shared" si="86"/>
        <v>3955.4329432313134</v>
      </c>
      <c r="AQ108" s="65">
        <f t="shared" si="87"/>
        <v>7.7499999999999999E-2</v>
      </c>
      <c r="AR108" s="7">
        <f t="shared" si="110"/>
        <v>70073.499777005622</v>
      </c>
      <c r="AS108" s="7">
        <f t="shared" si="111"/>
        <v>432882.28439323051</v>
      </c>
      <c r="AT108" s="7">
        <f t="shared" si="88"/>
        <v>611526.5002229946</v>
      </c>
      <c r="AU108" s="7">
        <f t="shared" si="74"/>
        <v>502955.78417023615</v>
      </c>
      <c r="AW108">
        <v>103</v>
      </c>
      <c r="AX108" s="160">
        <v>47969</v>
      </c>
      <c r="AY108" s="7">
        <f t="shared" si="112"/>
        <v>609729.69205702073</v>
      </c>
      <c r="AZ108" s="7">
        <f t="shared" si="113"/>
        <v>4765.8460902957322</v>
      </c>
      <c r="BA108" s="7">
        <f t="shared" si="114"/>
        <v>955.03551493935311</v>
      </c>
      <c r="BB108" s="65">
        <f t="shared" si="89"/>
        <v>1.8795912891512064E-2</v>
      </c>
      <c r="BC108" s="7">
        <f t="shared" si="90"/>
        <v>3810.8105753563791</v>
      </c>
      <c r="BD108" s="65">
        <f t="shared" si="91"/>
        <v>7.4999999999999997E-2</v>
      </c>
      <c r="BE108" s="7">
        <f t="shared" si="115"/>
        <v>72825.343457919298</v>
      </c>
      <c r="BF108" s="7">
        <f t="shared" si="116"/>
        <v>418056.80384254106</v>
      </c>
      <c r="BG108" s="7">
        <f t="shared" si="92"/>
        <v>608774.65654208139</v>
      </c>
      <c r="BH108" s="7">
        <f t="shared" si="75"/>
        <v>490882.14730046038</v>
      </c>
      <c r="BJ108">
        <v>103</v>
      </c>
      <c r="BK108" s="160">
        <v>47969</v>
      </c>
      <c r="BL108" s="7">
        <f t="shared" si="117"/>
        <v>606921.94158398348</v>
      </c>
      <c r="BM108" s="7">
        <f t="shared" si="118"/>
        <v>4649.713524863002</v>
      </c>
      <c r="BN108" s="7">
        <f t="shared" si="119"/>
        <v>982.89346112643534</v>
      </c>
      <c r="BO108" s="65">
        <f t="shared" si="93"/>
        <v>1.943367132638937E-2</v>
      </c>
      <c r="BP108" s="7">
        <f t="shared" si="94"/>
        <v>3666.8200637365667</v>
      </c>
      <c r="BQ108" s="65">
        <f t="shared" si="95"/>
        <v>7.2499999999999995E-2</v>
      </c>
      <c r="BR108" s="7">
        <f t="shared" si="120"/>
        <v>75660.95187714303</v>
      </c>
      <c r="BS108" s="7">
        <f t="shared" si="121"/>
        <v>403259.5411837463</v>
      </c>
      <c r="BT108" s="7">
        <f t="shared" si="96"/>
        <v>605939.048122857</v>
      </c>
      <c r="BU108" s="7">
        <f t="shared" si="76"/>
        <v>478920.4930608893</v>
      </c>
      <c r="BW108">
        <v>103</v>
      </c>
      <c r="BX108" s="160">
        <v>47969</v>
      </c>
      <c r="BY108" s="7">
        <f t="shared" si="122"/>
        <v>604029.89177394391</v>
      </c>
      <c r="BZ108" s="7">
        <f t="shared" si="123"/>
        <v>4534.7018071413086</v>
      </c>
      <c r="CA108" s="7">
        <f t="shared" si="124"/>
        <v>1011.1941051266358</v>
      </c>
      <c r="CB108" s="65">
        <f t="shared" si="97"/>
        <v>2.0088954912285798E-2</v>
      </c>
      <c r="CC108" s="7">
        <f t="shared" si="98"/>
        <v>3523.5077020146728</v>
      </c>
      <c r="CD108" s="65">
        <f t="shared" si="125"/>
        <v>7.0000000000000007E-2</v>
      </c>
      <c r="CE108" s="7">
        <f t="shared" si="126"/>
        <v>78581.302331182611</v>
      </c>
      <c r="CF108" s="7">
        <f t="shared" si="127"/>
        <v>388492.98380437226</v>
      </c>
      <c r="CG108" s="7">
        <f t="shared" si="99"/>
        <v>603018.69766881724</v>
      </c>
      <c r="CH108" s="7">
        <f t="shared" si="77"/>
        <v>467074.2861355549</v>
      </c>
    </row>
    <row r="109" spans="10:86" x14ac:dyDescent="0.3">
      <c r="J109">
        <v>104</v>
      </c>
      <c r="K109" s="160">
        <v>48000</v>
      </c>
      <c r="L109" s="7">
        <f t="shared" si="100"/>
        <v>616783.2173663713</v>
      </c>
      <c r="M109" s="7">
        <f t="shared" si="78"/>
        <v>5120.6331732111075</v>
      </c>
      <c r="N109" s="7">
        <f t="shared" si="68"/>
        <v>880.24855381730504</v>
      </c>
      <c r="O109" s="65">
        <f t="shared" si="79"/>
        <v>1.7125924228144511E-2</v>
      </c>
      <c r="P109" s="7">
        <f t="shared" si="69"/>
        <v>4240.3846193938025</v>
      </c>
      <c r="Q109" s="65">
        <f t="shared" si="70"/>
        <v>8.2500000000000004E-2</v>
      </c>
      <c r="R109" s="7">
        <f t="shared" si="80"/>
        <v>65697.031187445988</v>
      </c>
      <c r="S109" s="7">
        <f t="shared" si="101"/>
        <v>466848.81882650894</v>
      </c>
      <c r="T109" s="7">
        <f t="shared" si="71"/>
        <v>615902.96881255403</v>
      </c>
      <c r="U109" s="7">
        <f t="shared" si="72"/>
        <v>532545.85001395491</v>
      </c>
      <c r="W109">
        <v>104</v>
      </c>
      <c r="X109" s="160">
        <v>48000</v>
      </c>
      <c r="Y109" s="7">
        <f t="shared" si="102"/>
        <v>614195.64065848454</v>
      </c>
      <c r="Z109" s="7">
        <f t="shared" si="103"/>
        <v>5001.3393355618373</v>
      </c>
      <c r="AA109" s="7">
        <f t="shared" si="104"/>
        <v>906.70173117194008</v>
      </c>
      <c r="AB109" s="65">
        <f t="shared" si="81"/>
        <v>1.7714910451657205E-2</v>
      </c>
      <c r="AC109" s="7">
        <f t="shared" si="82"/>
        <v>4094.6376043898972</v>
      </c>
      <c r="AD109" s="65">
        <f t="shared" si="83"/>
        <v>0.08</v>
      </c>
      <c r="AE109" s="7">
        <f t="shared" si="105"/>
        <v>68311.061072687415</v>
      </c>
      <c r="AF109" s="7">
        <f t="shared" si="106"/>
        <v>451828.22982574371</v>
      </c>
      <c r="AG109" s="7">
        <f t="shared" si="84"/>
        <v>613288.93892731261</v>
      </c>
      <c r="AH109" s="7">
        <f t="shared" si="73"/>
        <v>520139.29089843109</v>
      </c>
      <c r="AJ109">
        <v>104</v>
      </c>
      <c r="AK109" s="160">
        <v>48000</v>
      </c>
      <c r="AL109" s="7">
        <f t="shared" si="107"/>
        <v>611526.5002229946</v>
      </c>
      <c r="AM109" s="7">
        <f t="shared" si="108"/>
        <v>4883.0658657304484</v>
      </c>
      <c r="AN109" s="7">
        <f t="shared" si="109"/>
        <v>933.62388512360849</v>
      </c>
      <c r="AO109" s="65">
        <f t="shared" si="85"/>
        <v>1.8320525140607846E-2</v>
      </c>
      <c r="AP109" s="7">
        <f t="shared" si="86"/>
        <v>3949.4419806068399</v>
      </c>
      <c r="AQ109" s="65">
        <f t="shared" si="87"/>
        <v>7.7499999999999999E-2</v>
      </c>
      <c r="AR109" s="7">
        <f t="shared" si="110"/>
        <v>71007.123662129234</v>
      </c>
      <c r="AS109" s="7">
        <f t="shared" si="111"/>
        <v>436831.72637383733</v>
      </c>
      <c r="AT109" s="7">
        <f t="shared" si="88"/>
        <v>610592.87633787096</v>
      </c>
      <c r="AU109" s="7">
        <f t="shared" si="74"/>
        <v>507838.85003596655</v>
      </c>
      <c r="AW109">
        <v>104</v>
      </c>
      <c r="AX109" s="160">
        <v>48000</v>
      </c>
      <c r="AY109" s="7">
        <f t="shared" si="112"/>
        <v>608774.65654208139</v>
      </c>
      <c r="AZ109" s="7">
        <f t="shared" si="113"/>
        <v>4765.8460902957322</v>
      </c>
      <c r="BA109" s="7">
        <f t="shared" si="114"/>
        <v>961.00448690772373</v>
      </c>
      <c r="BB109" s="65">
        <f t="shared" si="89"/>
        <v>1.8943058353309644E-2</v>
      </c>
      <c r="BC109" s="7">
        <f t="shared" si="90"/>
        <v>3804.8416033880085</v>
      </c>
      <c r="BD109" s="65">
        <f t="shared" si="91"/>
        <v>7.4999999999999997E-2</v>
      </c>
      <c r="BE109" s="7">
        <f t="shared" si="115"/>
        <v>73786.347944827023</v>
      </c>
      <c r="BF109" s="7">
        <f t="shared" si="116"/>
        <v>421861.64544592908</v>
      </c>
      <c r="BG109" s="7">
        <f t="shared" si="92"/>
        <v>607813.65205517365</v>
      </c>
      <c r="BH109" s="7">
        <f t="shared" si="75"/>
        <v>495647.99339075608</v>
      </c>
      <c r="BJ109">
        <v>104</v>
      </c>
      <c r="BK109" s="160">
        <v>48000</v>
      </c>
      <c r="BL109" s="7">
        <f t="shared" si="117"/>
        <v>605939.048122857</v>
      </c>
      <c r="BM109" s="7">
        <f t="shared" si="118"/>
        <v>4649.713524863002</v>
      </c>
      <c r="BN109" s="7">
        <f t="shared" si="119"/>
        <v>988.83177578740788</v>
      </c>
      <c r="BO109" s="65">
        <f t="shared" si="93"/>
        <v>1.9582796893860208E-2</v>
      </c>
      <c r="BP109" s="7">
        <f t="shared" si="94"/>
        <v>3660.8817490755941</v>
      </c>
      <c r="BQ109" s="65">
        <f t="shared" si="95"/>
        <v>7.2499999999999995E-2</v>
      </c>
      <c r="BR109" s="7">
        <f t="shared" si="120"/>
        <v>76649.783652930433</v>
      </c>
      <c r="BS109" s="7">
        <f t="shared" si="121"/>
        <v>406920.42293282191</v>
      </c>
      <c r="BT109" s="7">
        <f t="shared" si="96"/>
        <v>604950.2163470696</v>
      </c>
      <c r="BU109" s="7">
        <f t="shared" si="76"/>
        <v>483570.20658575231</v>
      </c>
      <c r="BW109">
        <v>104</v>
      </c>
      <c r="BX109" s="160">
        <v>48000</v>
      </c>
      <c r="BY109" s="7">
        <f t="shared" si="122"/>
        <v>603018.69766881724</v>
      </c>
      <c r="BZ109" s="7">
        <f t="shared" si="123"/>
        <v>4534.7018071413086</v>
      </c>
      <c r="CA109" s="7">
        <f t="shared" si="124"/>
        <v>1017.0927374065413</v>
      </c>
      <c r="CB109" s="65">
        <f t="shared" si="97"/>
        <v>2.0240023893225354E-2</v>
      </c>
      <c r="CC109" s="7">
        <f t="shared" si="98"/>
        <v>3517.6090697347672</v>
      </c>
      <c r="CD109" s="65">
        <f t="shared" si="125"/>
        <v>7.0000000000000007E-2</v>
      </c>
      <c r="CE109" s="7">
        <f t="shared" si="126"/>
        <v>79598.395068589147</v>
      </c>
      <c r="CF109" s="7">
        <f t="shared" si="127"/>
        <v>392010.59287410701</v>
      </c>
      <c r="CG109" s="7">
        <f t="shared" si="99"/>
        <v>602001.60493141075</v>
      </c>
      <c r="CH109" s="7">
        <f t="shared" si="77"/>
        <v>471608.98794269614</v>
      </c>
    </row>
    <row r="110" spans="10:86" x14ac:dyDescent="0.3">
      <c r="J110">
        <v>105</v>
      </c>
      <c r="K110" s="160">
        <v>48030</v>
      </c>
      <c r="L110" s="7">
        <f t="shared" si="100"/>
        <v>615902.96881255403</v>
      </c>
      <c r="M110" s="7">
        <f t="shared" si="78"/>
        <v>5120.6331732111075</v>
      </c>
      <c r="N110" s="7">
        <f t="shared" si="68"/>
        <v>886.30026262479896</v>
      </c>
      <c r="O110" s="65">
        <f t="shared" si="79"/>
        <v>1.72683096040319E-2</v>
      </c>
      <c r="P110" s="7">
        <f t="shared" si="69"/>
        <v>4234.3329105863086</v>
      </c>
      <c r="Q110" s="65">
        <f t="shared" si="70"/>
        <v>8.249999999999999E-2</v>
      </c>
      <c r="R110" s="7">
        <f t="shared" si="80"/>
        <v>66583.331450070793</v>
      </c>
      <c r="S110" s="7">
        <f t="shared" si="101"/>
        <v>471083.15173709526</v>
      </c>
      <c r="T110" s="7">
        <f t="shared" si="71"/>
        <v>615016.66854992928</v>
      </c>
      <c r="U110" s="7">
        <f t="shared" si="72"/>
        <v>537666.48318716604</v>
      </c>
      <c r="W110">
        <v>105</v>
      </c>
      <c r="X110" s="160">
        <v>48030</v>
      </c>
      <c r="Y110" s="7">
        <f t="shared" si="102"/>
        <v>613288.93892731261</v>
      </c>
      <c r="Z110" s="7">
        <f t="shared" si="103"/>
        <v>5001.3393355618373</v>
      </c>
      <c r="AA110" s="7">
        <f t="shared" si="104"/>
        <v>912.746409379753</v>
      </c>
      <c r="AB110" s="65">
        <f t="shared" si="81"/>
        <v>1.785937462318261E-2</v>
      </c>
      <c r="AC110" s="7">
        <f t="shared" si="82"/>
        <v>4088.5929261820843</v>
      </c>
      <c r="AD110" s="65">
        <f t="shared" si="83"/>
        <v>0.08</v>
      </c>
      <c r="AE110" s="7">
        <f t="shared" si="105"/>
        <v>69223.807482067161</v>
      </c>
      <c r="AF110" s="7">
        <f t="shared" si="106"/>
        <v>455916.82275192579</v>
      </c>
      <c r="AG110" s="7">
        <f t="shared" si="84"/>
        <v>612376.19251793285</v>
      </c>
      <c r="AH110" s="7">
        <f t="shared" si="73"/>
        <v>525140.63023399294</v>
      </c>
      <c r="AJ110">
        <v>105</v>
      </c>
      <c r="AK110" s="160">
        <v>48030</v>
      </c>
      <c r="AL110" s="7">
        <f t="shared" si="107"/>
        <v>610592.87633787096</v>
      </c>
      <c r="AM110" s="7">
        <f t="shared" si="108"/>
        <v>4883.0658657304484</v>
      </c>
      <c r="AN110" s="7">
        <f t="shared" si="109"/>
        <v>939.65353938169847</v>
      </c>
      <c r="AO110" s="65">
        <f t="shared" si="85"/>
        <v>1.84670390198606E-2</v>
      </c>
      <c r="AP110" s="7">
        <f t="shared" si="86"/>
        <v>3943.41232634875</v>
      </c>
      <c r="AQ110" s="65">
        <f t="shared" si="87"/>
        <v>7.7499999999999999E-2</v>
      </c>
      <c r="AR110" s="7">
        <f t="shared" si="110"/>
        <v>71946.777201510937</v>
      </c>
      <c r="AS110" s="7">
        <f t="shared" si="111"/>
        <v>440775.1387001861</v>
      </c>
      <c r="AT110" s="7">
        <f t="shared" si="88"/>
        <v>609653.22279848927</v>
      </c>
      <c r="AU110" s="7">
        <f t="shared" si="74"/>
        <v>512721.91590169701</v>
      </c>
      <c r="AW110">
        <v>105</v>
      </c>
      <c r="AX110" s="160">
        <v>48030</v>
      </c>
      <c r="AY110" s="7">
        <f t="shared" si="112"/>
        <v>607813.65205517365</v>
      </c>
      <c r="AZ110" s="7">
        <f t="shared" si="113"/>
        <v>4765.8460902957322</v>
      </c>
      <c r="BA110" s="7">
        <f t="shared" si="114"/>
        <v>967.01076495089728</v>
      </c>
      <c r="BB110" s="65">
        <f t="shared" si="89"/>
        <v>1.9091590226995123E-2</v>
      </c>
      <c r="BC110" s="7">
        <f t="shared" si="90"/>
        <v>3798.8353253448349</v>
      </c>
      <c r="BD110" s="65">
        <f t="shared" si="91"/>
        <v>7.4999999999999997E-2</v>
      </c>
      <c r="BE110" s="7">
        <f t="shared" si="115"/>
        <v>74753.358709777924</v>
      </c>
      <c r="BF110" s="7">
        <f t="shared" si="116"/>
        <v>425660.4807712739</v>
      </c>
      <c r="BG110" s="7">
        <f t="shared" si="92"/>
        <v>606846.64129022276</v>
      </c>
      <c r="BH110" s="7">
        <f t="shared" si="75"/>
        <v>500413.83948105184</v>
      </c>
      <c r="BJ110">
        <v>105</v>
      </c>
      <c r="BK110" s="160">
        <v>48030</v>
      </c>
      <c r="BL110" s="7">
        <f t="shared" si="117"/>
        <v>604950.2163470696</v>
      </c>
      <c r="BM110" s="7">
        <f t="shared" si="118"/>
        <v>4649.713524863002</v>
      </c>
      <c r="BN110" s="7">
        <f t="shared" si="119"/>
        <v>994.8059677661231</v>
      </c>
      <c r="BO110" s="65">
        <f t="shared" si="93"/>
        <v>1.9733312412512048E-2</v>
      </c>
      <c r="BP110" s="7">
        <f t="shared" si="94"/>
        <v>3654.9075570968789</v>
      </c>
      <c r="BQ110" s="65">
        <f t="shared" si="95"/>
        <v>7.2499999999999995E-2</v>
      </c>
      <c r="BR110" s="7">
        <f t="shared" si="120"/>
        <v>77644.589620696555</v>
      </c>
      <c r="BS110" s="7">
        <f t="shared" si="121"/>
        <v>410575.33048991876</v>
      </c>
      <c r="BT110" s="7">
        <f t="shared" si="96"/>
        <v>603955.4103793035</v>
      </c>
      <c r="BU110" s="7">
        <f t="shared" si="76"/>
        <v>488219.92011061532</v>
      </c>
      <c r="BW110">
        <v>105</v>
      </c>
      <c r="BX110" s="160">
        <v>48030</v>
      </c>
      <c r="BY110" s="7">
        <f t="shared" si="122"/>
        <v>602001.60493141075</v>
      </c>
      <c r="BZ110" s="7">
        <f t="shared" si="123"/>
        <v>4534.7018071413086</v>
      </c>
      <c r="CA110" s="7">
        <f t="shared" si="124"/>
        <v>1023.0257783747456</v>
      </c>
      <c r="CB110" s="65">
        <f t="shared" si="97"/>
        <v>2.0392486066371292E-2</v>
      </c>
      <c r="CC110" s="7">
        <f t="shared" si="98"/>
        <v>3511.6760287665629</v>
      </c>
      <c r="CD110" s="65">
        <f t="shared" si="125"/>
        <v>7.0000000000000007E-2</v>
      </c>
      <c r="CE110" s="7">
        <f t="shared" si="126"/>
        <v>80621.420846963898</v>
      </c>
      <c r="CF110" s="7">
        <f t="shared" si="127"/>
        <v>395522.26890287356</v>
      </c>
      <c r="CG110" s="7">
        <f t="shared" si="99"/>
        <v>600978.579153036</v>
      </c>
      <c r="CH110" s="7">
        <f t="shared" si="77"/>
        <v>476143.68974983745</v>
      </c>
    </row>
    <row r="111" spans="10:86" x14ac:dyDescent="0.3">
      <c r="J111">
        <v>106</v>
      </c>
      <c r="K111" s="160">
        <v>48061</v>
      </c>
      <c r="L111" s="7">
        <f t="shared" si="100"/>
        <v>615016.66854992928</v>
      </c>
      <c r="M111" s="7">
        <f t="shared" si="78"/>
        <v>5120.6331732111075</v>
      </c>
      <c r="N111" s="7">
        <f t="shared" si="68"/>
        <v>892.39357693034344</v>
      </c>
      <c r="O111" s="65">
        <f t="shared" si="79"/>
        <v>1.7412085673080821E-2</v>
      </c>
      <c r="P111" s="7">
        <f t="shared" si="69"/>
        <v>4228.2395962807641</v>
      </c>
      <c r="Q111" s="65">
        <f t="shared" si="70"/>
        <v>8.2500000000000018E-2</v>
      </c>
      <c r="R111" s="7">
        <f t="shared" si="80"/>
        <v>67475.725027001143</v>
      </c>
      <c r="S111" s="7">
        <f t="shared" si="101"/>
        <v>475311.39133337606</v>
      </c>
      <c r="T111" s="7">
        <f t="shared" si="71"/>
        <v>614124.27497299889</v>
      </c>
      <c r="U111" s="7">
        <f t="shared" si="72"/>
        <v>542787.11636037717</v>
      </c>
      <c r="W111">
        <v>106</v>
      </c>
      <c r="X111" s="160">
        <v>48061</v>
      </c>
      <c r="Y111" s="7">
        <f t="shared" si="102"/>
        <v>612376.19251793285</v>
      </c>
      <c r="Z111" s="7">
        <f t="shared" si="103"/>
        <v>5001.3393355618373</v>
      </c>
      <c r="AA111" s="7">
        <f t="shared" si="104"/>
        <v>918.8313854422845</v>
      </c>
      <c r="AB111" s="65">
        <f t="shared" si="81"/>
        <v>1.8005233972227828E-2</v>
      </c>
      <c r="AC111" s="7">
        <f t="shared" si="82"/>
        <v>4082.5079501195528</v>
      </c>
      <c r="AD111" s="65">
        <f t="shared" si="83"/>
        <v>0.08</v>
      </c>
      <c r="AE111" s="7">
        <f t="shared" si="105"/>
        <v>70142.638867509449</v>
      </c>
      <c r="AF111" s="7">
        <f t="shared" si="106"/>
        <v>459999.33070204535</v>
      </c>
      <c r="AG111" s="7">
        <f t="shared" si="84"/>
        <v>611457.36113249057</v>
      </c>
      <c r="AH111" s="7">
        <f t="shared" si="73"/>
        <v>530141.96956955479</v>
      </c>
      <c r="AJ111">
        <v>106</v>
      </c>
      <c r="AK111" s="160">
        <v>48061</v>
      </c>
      <c r="AL111" s="7">
        <f t="shared" si="107"/>
        <v>609653.22279848927</v>
      </c>
      <c r="AM111" s="7">
        <f t="shared" si="108"/>
        <v>4883.0658657304484</v>
      </c>
      <c r="AN111" s="7">
        <f t="shared" si="109"/>
        <v>945.7221351568719</v>
      </c>
      <c r="AO111" s="65">
        <f t="shared" si="85"/>
        <v>1.8614952234302509E-2</v>
      </c>
      <c r="AP111" s="7">
        <f t="shared" si="86"/>
        <v>3937.3437305735765</v>
      </c>
      <c r="AQ111" s="65">
        <f t="shared" si="87"/>
        <v>7.7499999999999999E-2</v>
      </c>
      <c r="AR111" s="7">
        <f t="shared" si="110"/>
        <v>72892.49933666781</v>
      </c>
      <c r="AS111" s="7">
        <f t="shared" si="111"/>
        <v>444712.4824307597</v>
      </c>
      <c r="AT111" s="7">
        <f t="shared" si="88"/>
        <v>608707.50066333241</v>
      </c>
      <c r="AU111" s="7">
        <f t="shared" si="74"/>
        <v>517604.98176742753</v>
      </c>
      <c r="AW111">
        <v>106</v>
      </c>
      <c r="AX111" s="160">
        <v>48061</v>
      </c>
      <c r="AY111" s="7">
        <f t="shared" si="112"/>
        <v>606846.64129022276</v>
      </c>
      <c r="AZ111" s="7">
        <f t="shared" si="113"/>
        <v>4765.8460902957322</v>
      </c>
      <c r="BA111" s="7">
        <f t="shared" si="114"/>
        <v>973.05458223184041</v>
      </c>
      <c r="BB111" s="65">
        <f t="shared" si="89"/>
        <v>1.9241525275572477E-2</v>
      </c>
      <c r="BC111" s="7">
        <f t="shared" si="90"/>
        <v>3792.7915080638918</v>
      </c>
      <c r="BD111" s="65">
        <f t="shared" si="91"/>
        <v>7.4999999999999997E-2</v>
      </c>
      <c r="BE111" s="7">
        <f t="shared" si="115"/>
        <v>75726.413292009762</v>
      </c>
      <c r="BF111" s="7">
        <f t="shared" si="116"/>
        <v>429453.27227933781</v>
      </c>
      <c r="BG111" s="7">
        <f t="shared" si="92"/>
        <v>605873.58670799097</v>
      </c>
      <c r="BH111" s="7">
        <f t="shared" si="75"/>
        <v>505179.6855713476</v>
      </c>
      <c r="BJ111">
        <v>106</v>
      </c>
      <c r="BK111" s="160">
        <v>48061</v>
      </c>
      <c r="BL111" s="7">
        <f t="shared" si="117"/>
        <v>603955.4103793035</v>
      </c>
      <c r="BM111" s="7">
        <f t="shared" si="118"/>
        <v>4649.713524863002</v>
      </c>
      <c r="BN111" s="7">
        <f t="shared" si="119"/>
        <v>1000.8162538213769</v>
      </c>
      <c r="BO111" s="65">
        <f t="shared" si="93"/>
        <v>1.9885234637295465E-2</v>
      </c>
      <c r="BP111" s="7">
        <f t="shared" si="94"/>
        <v>3648.8972710416251</v>
      </c>
      <c r="BQ111" s="65">
        <f t="shared" si="95"/>
        <v>7.2499999999999995E-2</v>
      </c>
      <c r="BR111" s="7">
        <f t="shared" si="120"/>
        <v>78645.405874517935</v>
      </c>
      <c r="BS111" s="7">
        <f t="shared" si="121"/>
        <v>414224.22776096041</v>
      </c>
      <c r="BT111" s="7">
        <f t="shared" si="96"/>
        <v>602954.59412548214</v>
      </c>
      <c r="BU111" s="7">
        <f t="shared" si="76"/>
        <v>492869.63363547833</v>
      </c>
      <c r="BW111">
        <v>106</v>
      </c>
      <c r="BX111" s="160">
        <v>48061</v>
      </c>
      <c r="BY111" s="7">
        <f t="shared" si="122"/>
        <v>600978.579153036</v>
      </c>
      <c r="BZ111" s="7">
        <f t="shared" si="123"/>
        <v>4534.7018071413086</v>
      </c>
      <c r="CA111" s="7">
        <f t="shared" si="124"/>
        <v>1028.9934287485985</v>
      </c>
      <c r="CB111" s="65">
        <f t="shared" si="97"/>
        <v>2.0546358178664549E-2</v>
      </c>
      <c r="CC111" s="7">
        <f t="shared" si="98"/>
        <v>3505.7083783927101</v>
      </c>
      <c r="CD111" s="65">
        <f t="shared" si="125"/>
        <v>7.0000000000000007E-2</v>
      </c>
      <c r="CE111" s="7">
        <f t="shared" si="126"/>
        <v>81650.414275712494</v>
      </c>
      <c r="CF111" s="7">
        <f t="shared" si="127"/>
        <v>399027.9772812663</v>
      </c>
      <c r="CG111" s="7">
        <f t="shared" si="99"/>
        <v>599949.58572428743</v>
      </c>
      <c r="CH111" s="7">
        <f t="shared" si="77"/>
        <v>480678.39155697881</v>
      </c>
    </row>
    <row r="112" spans="10:86" x14ac:dyDescent="0.3">
      <c r="J112">
        <v>107</v>
      </c>
      <c r="K112" s="160">
        <v>48092</v>
      </c>
      <c r="L112" s="7">
        <f t="shared" si="100"/>
        <v>614124.27497299889</v>
      </c>
      <c r="M112" s="7">
        <f t="shared" si="78"/>
        <v>5120.6331732111075</v>
      </c>
      <c r="N112" s="7">
        <f t="shared" si="68"/>
        <v>898.52878277174023</v>
      </c>
      <c r="O112" s="65">
        <f t="shared" si="79"/>
        <v>1.7557269485455447E-2</v>
      </c>
      <c r="P112" s="7">
        <f t="shared" si="69"/>
        <v>4222.1043904393673</v>
      </c>
      <c r="Q112" s="65">
        <f t="shared" si="70"/>
        <v>8.2500000000000004E-2</v>
      </c>
      <c r="R112" s="7">
        <f t="shared" si="80"/>
        <v>68374.253809772883</v>
      </c>
      <c r="S112" s="7">
        <f t="shared" si="101"/>
        <v>479533.4957238154</v>
      </c>
      <c r="T112" s="7">
        <f t="shared" si="71"/>
        <v>613225.7461902271</v>
      </c>
      <c r="U112" s="7">
        <f t="shared" si="72"/>
        <v>547907.7495335883</v>
      </c>
      <c r="W112">
        <v>107</v>
      </c>
      <c r="X112" s="160">
        <v>48092</v>
      </c>
      <c r="Y112" s="7">
        <f t="shared" si="102"/>
        <v>611457.36113249057</v>
      </c>
      <c r="Z112" s="7">
        <f t="shared" si="103"/>
        <v>5001.3393355618373</v>
      </c>
      <c r="AA112" s="7">
        <f t="shared" si="104"/>
        <v>924.95692801189989</v>
      </c>
      <c r="AB112" s="65">
        <f t="shared" si="81"/>
        <v>1.8152505541163586E-2</v>
      </c>
      <c r="AC112" s="7">
        <f t="shared" si="82"/>
        <v>4076.3824075499374</v>
      </c>
      <c r="AD112" s="65">
        <f t="shared" si="83"/>
        <v>0.08</v>
      </c>
      <c r="AE112" s="7">
        <f t="shared" si="105"/>
        <v>71067.595795521353</v>
      </c>
      <c r="AF112" s="7">
        <f t="shared" si="106"/>
        <v>464075.71310959529</v>
      </c>
      <c r="AG112" s="7">
        <f t="shared" si="84"/>
        <v>610532.40420447872</v>
      </c>
      <c r="AH112" s="7">
        <f t="shared" si="73"/>
        <v>535143.30890511663</v>
      </c>
      <c r="AJ112">
        <v>107</v>
      </c>
      <c r="AK112" s="160">
        <v>48092</v>
      </c>
      <c r="AL112" s="7">
        <f t="shared" si="107"/>
        <v>608707.50066333241</v>
      </c>
      <c r="AM112" s="7">
        <f t="shared" si="108"/>
        <v>4883.0658657304484</v>
      </c>
      <c r="AN112" s="7">
        <f t="shared" si="109"/>
        <v>951.82992394642679</v>
      </c>
      <c r="AO112" s="65">
        <f t="shared" si="85"/>
        <v>1.8764281818295595E-2</v>
      </c>
      <c r="AP112" s="7">
        <f t="shared" si="86"/>
        <v>3931.2359417840216</v>
      </c>
      <c r="AQ112" s="65">
        <f t="shared" si="87"/>
        <v>7.7499999999999999E-2</v>
      </c>
      <c r="AR112" s="7">
        <f t="shared" si="110"/>
        <v>73844.329260614235</v>
      </c>
      <c r="AS112" s="7">
        <f t="shared" si="111"/>
        <v>448643.71837254375</v>
      </c>
      <c r="AT112" s="7">
        <f t="shared" si="88"/>
        <v>607755.670739386</v>
      </c>
      <c r="AU112" s="7">
        <f t="shared" si="74"/>
        <v>522488.04763315798</v>
      </c>
      <c r="AW112">
        <v>107</v>
      </c>
      <c r="AX112" s="160">
        <v>48092</v>
      </c>
      <c r="AY112" s="7">
        <f t="shared" si="112"/>
        <v>605873.58670799097</v>
      </c>
      <c r="AZ112" s="7">
        <f t="shared" si="113"/>
        <v>4765.8460902957322</v>
      </c>
      <c r="BA112" s="7">
        <f t="shared" si="114"/>
        <v>979.13617337078904</v>
      </c>
      <c r="BB112" s="65">
        <f t="shared" si="89"/>
        <v>1.9392880525277569E-2</v>
      </c>
      <c r="BC112" s="7">
        <f t="shared" si="90"/>
        <v>3786.7099169249432</v>
      </c>
      <c r="BD112" s="65">
        <f t="shared" si="91"/>
        <v>7.4999999999999997E-2</v>
      </c>
      <c r="BE112" s="7">
        <f t="shared" si="115"/>
        <v>76705.549465380551</v>
      </c>
      <c r="BF112" s="7">
        <f t="shared" si="116"/>
        <v>433239.98219626275</v>
      </c>
      <c r="BG112" s="7">
        <f t="shared" si="92"/>
        <v>604894.45053462021</v>
      </c>
      <c r="BH112" s="7">
        <f t="shared" si="75"/>
        <v>509945.5316616433</v>
      </c>
      <c r="BJ112">
        <v>107</v>
      </c>
      <c r="BK112" s="160">
        <v>48092</v>
      </c>
      <c r="BL112" s="7">
        <f t="shared" si="117"/>
        <v>602954.59412548214</v>
      </c>
      <c r="BM112" s="7">
        <f t="shared" si="118"/>
        <v>4649.713524863002</v>
      </c>
      <c r="BN112" s="7">
        <f t="shared" si="119"/>
        <v>1006.8628520215475</v>
      </c>
      <c r="BO112" s="65">
        <f t="shared" si="93"/>
        <v>2.0038580586292185E-2</v>
      </c>
      <c r="BP112" s="7">
        <f t="shared" si="94"/>
        <v>3642.8506728414545</v>
      </c>
      <c r="BQ112" s="65">
        <f t="shared" si="95"/>
        <v>7.2499999999999995E-2</v>
      </c>
      <c r="BR112" s="7">
        <f t="shared" si="120"/>
        <v>79652.268726539478</v>
      </c>
      <c r="BS112" s="7">
        <f t="shared" si="121"/>
        <v>417867.07843380189</v>
      </c>
      <c r="BT112" s="7">
        <f t="shared" si="96"/>
        <v>601947.73127346055</v>
      </c>
      <c r="BU112" s="7">
        <f t="shared" si="76"/>
        <v>497519.34716034133</v>
      </c>
      <c r="BW112">
        <v>107</v>
      </c>
      <c r="BX112" s="160">
        <v>48092</v>
      </c>
      <c r="BY112" s="7">
        <f t="shared" si="122"/>
        <v>599949.58572428743</v>
      </c>
      <c r="BZ112" s="7">
        <f t="shared" si="123"/>
        <v>4534.7018071413086</v>
      </c>
      <c r="CA112" s="7">
        <f t="shared" si="124"/>
        <v>1034.9958904162982</v>
      </c>
      <c r="CB112" s="65">
        <f t="shared" si="97"/>
        <v>2.0701657240085644E-2</v>
      </c>
      <c r="CC112" s="7">
        <f t="shared" si="98"/>
        <v>3499.7059167250104</v>
      </c>
      <c r="CD112" s="65">
        <f t="shared" si="125"/>
        <v>7.0000000000000007E-2</v>
      </c>
      <c r="CE112" s="7">
        <f t="shared" si="126"/>
        <v>82685.410166128786</v>
      </c>
      <c r="CF112" s="7">
        <f t="shared" si="127"/>
        <v>402527.68319799128</v>
      </c>
      <c r="CG112" s="7">
        <f t="shared" si="99"/>
        <v>598914.58983387111</v>
      </c>
      <c r="CH112" s="7">
        <f t="shared" si="77"/>
        <v>485213.09336412005</v>
      </c>
    </row>
    <row r="113" spans="10:86" x14ac:dyDescent="0.3">
      <c r="J113">
        <v>108</v>
      </c>
      <c r="K113" s="160">
        <v>48122</v>
      </c>
      <c r="L113" s="7">
        <f t="shared" si="100"/>
        <v>613225.7461902271</v>
      </c>
      <c r="M113" s="7">
        <f t="shared" si="78"/>
        <v>5120.6331732111075</v>
      </c>
      <c r="N113" s="7">
        <f t="shared" si="68"/>
        <v>904.70616815329595</v>
      </c>
      <c r="O113" s="65">
        <f t="shared" si="79"/>
        <v>1.7703878360110135E-2</v>
      </c>
      <c r="P113" s="7">
        <f t="shared" si="69"/>
        <v>4215.9270050578116</v>
      </c>
      <c r="Q113" s="65">
        <f t="shared" si="70"/>
        <v>8.2500000000000004E-2</v>
      </c>
      <c r="R113" s="7">
        <f t="shared" si="80"/>
        <v>69278.959977926177</v>
      </c>
      <c r="S113" s="7">
        <f t="shared" si="101"/>
        <v>483749.42272887321</v>
      </c>
      <c r="T113" s="7">
        <f t="shared" si="71"/>
        <v>612321.04002207378</v>
      </c>
      <c r="U113" s="7">
        <f t="shared" si="72"/>
        <v>553028.38270679943</v>
      </c>
      <c r="W113">
        <v>108</v>
      </c>
      <c r="X113" s="160">
        <v>48122</v>
      </c>
      <c r="Y113" s="7">
        <f t="shared" si="102"/>
        <v>610532.40420447872</v>
      </c>
      <c r="Z113" s="7">
        <f t="shared" si="103"/>
        <v>5001.3393355618373</v>
      </c>
      <c r="AA113" s="7">
        <f t="shared" si="104"/>
        <v>931.12330753197875</v>
      </c>
      <c r="AB113" s="65">
        <f t="shared" si="81"/>
        <v>1.8301206641018086E-2</v>
      </c>
      <c r="AC113" s="7">
        <f t="shared" si="82"/>
        <v>4070.2160280298585</v>
      </c>
      <c r="AD113" s="65">
        <f t="shared" si="83"/>
        <v>0.08</v>
      </c>
      <c r="AE113" s="7">
        <f t="shared" si="105"/>
        <v>71998.719103053329</v>
      </c>
      <c r="AF113" s="7">
        <f t="shared" si="106"/>
        <v>468145.92913762515</v>
      </c>
      <c r="AG113" s="7">
        <f t="shared" si="84"/>
        <v>609601.28089694679</v>
      </c>
      <c r="AH113" s="7">
        <f t="shared" si="73"/>
        <v>540144.64824067848</v>
      </c>
      <c r="AJ113">
        <v>108</v>
      </c>
      <c r="AK113" s="160">
        <v>48122</v>
      </c>
      <c r="AL113" s="7">
        <f t="shared" si="107"/>
        <v>607755.670739386</v>
      </c>
      <c r="AM113" s="7">
        <f t="shared" si="108"/>
        <v>4883.0658657304484</v>
      </c>
      <c r="AN113" s="7">
        <f t="shared" si="109"/>
        <v>957.97715887191407</v>
      </c>
      <c r="AO113" s="65">
        <f t="shared" si="85"/>
        <v>1.8915045074737763E-2</v>
      </c>
      <c r="AP113" s="7">
        <f t="shared" si="86"/>
        <v>3925.0887068585344</v>
      </c>
      <c r="AQ113" s="65">
        <f t="shared" si="87"/>
        <v>7.7499999999999999E-2</v>
      </c>
      <c r="AR113" s="7">
        <f t="shared" si="110"/>
        <v>74802.306419486151</v>
      </c>
      <c r="AS113" s="7">
        <f t="shared" si="111"/>
        <v>452568.80707940226</v>
      </c>
      <c r="AT113" s="7">
        <f t="shared" si="88"/>
        <v>606797.69358051405</v>
      </c>
      <c r="AU113" s="7">
        <f t="shared" si="74"/>
        <v>527371.11349888844</v>
      </c>
      <c r="AW113">
        <v>108</v>
      </c>
      <c r="AX113" s="160">
        <v>48122</v>
      </c>
      <c r="AY113" s="7">
        <f t="shared" si="112"/>
        <v>604894.45053462021</v>
      </c>
      <c r="AZ113" s="7">
        <f t="shared" si="113"/>
        <v>4765.8460902957322</v>
      </c>
      <c r="BA113" s="7">
        <f t="shared" si="114"/>
        <v>985.25577445435601</v>
      </c>
      <c r="BB113" s="65">
        <f t="shared" si="89"/>
        <v>1.9545673270771058E-2</v>
      </c>
      <c r="BC113" s="7">
        <f t="shared" si="90"/>
        <v>3780.5903158413762</v>
      </c>
      <c r="BD113" s="65">
        <f t="shared" si="91"/>
        <v>7.4999999999999997E-2</v>
      </c>
      <c r="BE113" s="7">
        <f t="shared" si="115"/>
        <v>77690.80523983491</v>
      </c>
      <c r="BF113" s="7">
        <f t="shared" si="116"/>
        <v>437020.57251210412</v>
      </c>
      <c r="BG113" s="7">
        <f t="shared" si="92"/>
        <v>603909.19476016588</v>
      </c>
      <c r="BH113" s="7">
        <f t="shared" si="75"/>
        <v>514711.377751939</v>
      </c>
      <c r="BJ113">
        <v>108</v>
      </c>
      <c r="BK113" s="160">
        <v>48122</v>
      </c>
      <c r="BL113" s="7">
        <f t="shared" si="117"/>
        <v>601947.73127346055</v>
      </c>
      <c r="BM113" s="7">
        <f t="shared" si="118"/>
        <v>4649.713524863002</v>
      </c>
      <c r="BN113" s="7">
        <f t="shared" si="119"/>
        <v>1012.9459817525112</v>
      </c>
      <c r="BO113" s="65">
        <f t="shared" si="93"/>
        <v>2.0193367545907476E-2</v>
      </c>
      <c r="BP113" s="7">
        <f t="shared" si="94"/>
        <v>3636.7675431104908</v>
      </c>
      <c r="BQ113" s="65">
        <f t="shared" si="95"/>
        <v>7.2499999999999995E-2</v>
      </c>
      <c r="BR113" s="7">
        <f t="shared" si="120"/>
        <v>80665.214708291984</v>
      </c>
      <c r="BS113" s="7">
        <f t="shared" si="121"/>
        <v>421503.84597691236</v>
      </c>
      <c r="BT113" s="7">
        <f t="shared" si="96"/>
        <v>600934.78529170807</v>
      </c>
      <c r="BU113" s="7">
        <f t="shared" si="76"/>
        <v>502169.06068520434</v>
      </c>
      <c r="BW113">
        <v>108</v>
      </c>
      <c r="BX113" s="160">
        <v>48122</v>
      </c>
      <c r="BY113" s="7">
        <f t="shared" si="122"/>
        <v>598914.58983387111</v>
      </c>
      <c r="BZ113" s="7">
        <f t="shared" si="123"/>
        <v>4534.7018071413086</v>
      </c>
      <c r="CA113" s="7">
        <f t="shared" si="124"/>
        <v>1041.0333664437271</v>
      </c>
      <c r="CB113" s="65">
        <f t="shared" si="97"/>
        <v>2.0858400528846542E-2</v>
      </c>
      <c r="CC113" s="7">
        <f t="shared" si="98"/>
        <v>3493.6684406975814</v>
      </c>
      <c r="CD113" s="65">
        <f t="shared" si="125"/>
        <v>7.0000000000000007E-2</v>
      </c>
      <c r="CE113" s="7">
        <f t="shared" si="126"/>
        <v>83726.443532572506</v>
      </c>
      <c r="CF113" s="7">
        <f t="shared" si="127"/>
        <v>406021.35163868888</v>
      </c>
      <c r="CG113" s="7">
        <f t="shared" si="99"/>
        <v>597873.55646742741</v>
      </c>
      <c r="CH113" s="7">
        <f t="shared" si="77"/>
        <v>489747.79517126142</v>
      </c>
    </row>
    <row r="114" spans="10:86" x14ac:dyDescent="0.3">
      <c r="J114">
        <v>109</v>
      </c>
      <c r="K114" s="160">
        <v>48153</v>
      </c>
      <c r="L114" s="7">
        <f t="shared" si="100"/>
        <v>612321.04002207378</v>
      </c>
      <c r="M114" s="7">
        <f t="shared" si="78"/>
        <v>5120.6331732111075</v>
      </c>
      <c r="N114" s="7">
        <f t="shared" si="68"/>
        <v>910.92602305934997</v>
      </c>
      <c r="O114" s="65">
        <f t="shared" si="79"/>
        <v>1.7851929890108201E-2</v>
      </c>
      <c r="P114" s="7">
        <f t="shared" si="69"/>
        <v>4209.7071501517576</v>
      </c>
      <c r="Q114" s="65">
        <f t="shared" si="70"/>
        <v>8.2500000000000018E-2</v>
      </c>
      <c r="R114" s="7">
        <f t="shared" si="80"/>
        <v>70189.886000985527</v>
      </c>
      <c r="S114" s="7">
        <f t="shared" si="101"/>
        <v>487959.12987902499</v>
      </c>
      <c r="T114" s="7">
        <f t="shared" si="71"/>
        <v>611410.11399901449</v>
      </c>
      <c r="U114" s="7">
        <f t="shared" si="72"/>
        <v>558149.01588001056</v>
      </c>
      <c r="W114">
        <v>109</v>
      </c>
      <c r="X114" s="160">
        <v>48153</v>
      </c>
      <c r="Y114" s="7">
        <f t="shared" si="102"/>
        <v>609601.28089694679</v>
      </c>
      <c r="Z114" s="7">
        <f t="shared" si="103"/>
        <v>5001.3393355618373</v>
      </c>
      <c r="AA114" s="7">
        <f t="shared" si="104"/>
        <v>937.33079624885841</v>
      </c>
      <c r="AB114" s="65">
        <f t="shared" si="81"/>
        <v>1.8451354856794947E-2</v>
      </c>
      <c r="AC114" s="7">
        <f t="shared" si="82"/>
        <v>4064.0085393129789</v>
      </c>
      <c r="AD114" s="65">
        <f t="shared" si="83"/>
        <v>0.08</v>
      </c>
      <c r="AE114" s="7">
        <f t="shared" si="105"/>
        <v>72936.04989930219</v>
      </c>
      <c r="AF114" s="7">
        <f t="shared" si="106"/>
        <v>472209.93767693813</v>
      </c>
      <c r="AG114" s="7">
        <f t="shared" si="84"/>
        <v>608663.95010069793</v>
      </c>
      <c r="AH114" s="7">
        <f t="shared" si="73"/>
        <v>545145.98757624032</v>
      </c>
      <c r="AJ114">
        <v>109</v>
      </c>
      <c r="AK114" s="160">
        <v>48153</v>
      </c>
      <c r="AL114" s="7">
        <f t="shared" si="107"/>
        <v>606797.69358051405</v>
      </c>
      <c r="AM114" s="7">
        <f t="shared" si="108"/>
        <v>4883.0658657304484</v>
      </c>
      <c r="AN114" s="7">
        <f t="shared" si="109"/>
        <v>964.16409468962866</v>
      </c>
      <c r="AO114" s="65">
        <f t="shared" si="85"/>
        <v>1.9067259580380001E-2</v>
      </c>
      <c r="AP114" s="7">
        <f t="shared" si="86"/>
        <v>3918.9017710408198</v>
      </c>
      <c r="AQ114" s="65">
        <f t="shared" si="87"/>
        <v>7.7499999999999999E-2</v>
      </c>
      <c r="AR114" s="7">
        <f t="shared" si="110"/>
        <v>75766.470514175773</v>
      </c>
      <c r="AS114" s="7">
        <f t="shared" si="111"/>
        <v>456487.70885044307</v>
      </c>
      <c r="AT114" s="7">
        <f t="shared" si="88"/>
        <v>605833.5294858244</v>
      </c>
      <c r="AU114" s="7">
        <f t="shared" si="74"/>
        <v>532254.17936461885</v>
      </c>
      <c r="AW114">
        <v>109</v>
      </c>
      <c r="AX114" s="160">
        <v>48153</v>
      </c>
      <c r="AY114" s="7">
        <f t="shared" si="112"/>
        <v>603909.19476016588</v>
      </c>
      <c r="AZ114" s="7">
        <f t="shared" si="113"/>
        <v>4765.8460902957322</v>
      </c>
      <c r="BA114" s="7">
        <f t="shared" si="114"/>
        <v>991.41362304469567</v>
      </c>
      <c r="BB114" s="65">
        <f t="shared" si="89"/>
        <v>1.9699921080454923E-2</v>
      </c>
      <c r="BC114" s="7">
        <f t="shared" si="90"/>
        <v>3774.4324672510365</v>
      </c>
      <c r="BD114" s="65">
        <f t="shared" si="91"/>
        <v>7.4999999999999997E-2</v>
      </c>
      <c r="BE114" s="7">
        <f t="shared" si="115"/>
        <v>78682.218862879599</v>
      </c>
      <c r="BF114" s="7">
        <f t="shared" si="116"/>
        <v>440795.00497935514</v>
      </c>
      <c r="BG114" s="7">
        <f t="shared" si="92"/>
        <v>602917.78113712114</v>
      </c>
      <c r="BH114" s="7">
        <f t="shared" si="75"/>
        <v>519477.22384223476</v>
      </c>
      <c r="BJ114">
        <v>109</v>
      </c>
      <c r="BK114" s="160">
        <v>48153</v>
      </c>
      <c r="BL114" s="7">
        <f t="shared" si="117"/>
        <v>600934.78529170807</v>
      </c>
      <c r="BM114" s="7">
        <f t="shared" si="118"/>
        <v>4649.713524863002</v>
      </c>
      <c r="BN114" s="7">
        <f t="shared" si="119"/>
        <v>1019.0658637255992</v>
      </c>
      <c r="BO114" s="65">
        <f t="shared" si="93"/>
        <v>2.0349613076186036E-2</v>
      </c>
      <c r="BP114" s="7">
        <f t="shared" si="94"/>
        <v>3630.6476611374028</v>
      </c>
      <c r="BQ114" s="65">
        <f t="shared" si="95"/>
        <v>7.2499999999999995E-2</v>
      </c>
      <c r="BR114" s="7">
        <f t="shared" si="120"/>
        <v>81684.280572017582</v>
      </c>
      <c r="BS114" s="7">
        <f t="shared" si="121"/>
        <v>425134.49363804975</v>
      </c>
      <c r="BT114" s="7">
        <f t="shared" si="96"/>
        <v>599915.71942798246</v>
      </c>
      <c r="BU114" s="7">
        <f t="shared" si="76"/>
        <v>506818.77421006735</v>
      </c>
      <c r="BW114">
        <v>109</v>
      </c>
      <c r="BX114" s="160">
        <v>48153</v>
      </c>
      <c r="BY114" s="7">
        <f t="shared" si="122"/>
        <v>597873.55646742741</v>
      </c>
      <c r="BZ114" s="7">
        <f t="shared" si="123"/>
        <v>4534.7018071413086</v>
      </c>
      <c r="CA114" s="7">
        <f t="shared" si="124"/>
        <v>1047.1060610813151</v>
      </c>
      <c r="CB114" s="65">
        <f t="shared" si="97"/>
        <v>2.1016605596705876E-2</v>
      </c>
      <c r="CC114" s="7">
        <f t="shared" si="98"/>
        <v>3487.5957460599934</v>
      </c>
      <c r="CD114" s="65">
        <f t="shared" si="125"/>
        <v>7.0000000000000007E-2</v>
      </c>
      <c r="CE114" s="7">
        <f t="shared" si="126"/>
        <v>84773.549593653821</v>
      </c>
      <c r="CF114" s="7">
        <f t="shared" si="127"/>
        <v>409508.9473847489</v>
      </c>
      <c r="CG114" s="7">
        <f t="shared" si="99"/>
        <v>596826.45040634612</v>
      </c>
      <c r="CH114" s="7">
        <f t="shared" si="77"/>
        <v>494282.49697840272</v>
      </c>
    </row>
    <row r="115" spans="10:86" x14ac:dyDescent="0.3">
      <c r="J115">
        <v>110</v>
      </c>
      <c r="K115" s="160">
        <v>48183</v>
      </c>
      <c r="L115" s="7">
        <f t="shared" si="100"/>
        <v>611410.11399901449</v>
      </c>
      <c r="M115" s="7">
        <f t="shared" si="78"/>
        <v>5120.6331732111075</v>
      </c>
      <c r="N115" s="7">
        <f t="shared" si="68"/>
        <v>917.18863946788315</v>
      </c>
      <c r="O115" s="65">
        <f t="shared" si="79"/>
        <v>1.800144194806751E-2</v>
      </c>
      <c r="P115" s="7">
        <f t="shared" si="69"/>
        <v>4203.4445337432244</v>
      </c>
      <c r="Q115" s="65">
        <f t="shared" si="70"/>
        <v>8.2500000000000004E-2</v>
      </c>
      <c r="R115" s="7">
        <f t="shared" si="80"/>
        <v>71107.074640453415</v>
      </c>
      <c r="S115" s="7">
        <f t="shared" si="101"/>
        <v>492162.57441276818</v>
      </c>
      <c r="T115" s="7">
        <f t="shared" si="71"/>
        <v>610492.92535954656</v>
      </c>
      <c r="U115" s="7">
        <f t="shared" si="72"/>
        <v>563269.64905322157</v>
      </c>
      <c r="W115">
        <v>110</v>
      </c>
      <c r="X115" s="160">
        <v>48183</v>
      </c>
      <c r="Y115" s="7">
        <f t="shared" si="102"/>
        <v>608663.95010069793</v>
      </c>
      <c r="Z115" s="7">
        <f t="shared" si="103"/>
        <v>5001.3393355618373</v>
      </c>
      <c r="AA115" s="7">
        <f t="shared" si="104"/>
        <v>943.57966822385106</v>
      </c>
      <c r="AB115" s="65">
        <f t="shared" si="81"/>
        <v>1.8602968052918088E-2</v>
      </c>
      <c r="AC115" s="7">
        <f t="shared" si="82"/>
        <v>4057.7596673379862</v>
      </c>
      <c r="AD115" s="65">
        <f t="shared" si="83"/>
        <v>0.08</v>
      </c>
      <c r="AE115" s="7">
        <f t="shared" si="105"/>
        <v>73879.629567526048</v>
      </c>
      <c r="AF115" s="7">
        <f t="shared" si="106"/>
        <v>476267.69734427612</v>
      </c>
      <c r="AG115" s="7">
        <f t="shared" si="84"/>
        <v>607720.37043247407</v>
      </c>
      <c r="AH115" s="7">
        <f t="shared" si="73"/>
        <v>550147.32691180217</v>
      </c>
      <c r="AJ115">
        <v>110</v>
      </c>
      <c r="AK115" s="160">
        <v>48183</v>
      </c>
      <c r="AL115" s="7">
        <f t="shared" si="107"/>
        <v>605833.5294858244</v>
      </c>
      <c r="AM115" s="7">
        <f t="shared" si="108"/>
        <v>4883.0658657304484</v>
      </c>
      <c r="AN115" s="7">
        <f t="shared" si="109"/>
        <v>970.39098780116592</v>
      </c>
      <c r="AO115" s="65">
        <f t="shared" si="85"/>
        <v>1.9220943191270597E-2</v>
      </c>
      <c r="AP115" s="7">
        <f t="shared" si="86"/>
        <v>3912.6748779292825</v>
      </c>
      <c r="AQ115" s="65">
        <f t="shared" si="87"/>
        <v>7.7499999999999999E-2</v>
      </c>
      <c r="AR115" s="7">
        <f t="shared" si="110"/>
        <v>76736.861501976935</v>
      </c>
      <c r="AS115" s="7">
        <f t="shared" si="111"/>
        <v>460400.38372837234</v>
      </c>
      <c r="AT115" s="7">
        <f t="shared" si="88"/>
        <v>604863.13849802327</v>
      </c>
      <c r="AU115" s="7">
        <f t="shared" si="74"/>
        <v>537137.24523034925</v>
      </c>
      <c r="AW115">
        <v>110</v>
      </c>
      <c r="AX115" s="160">
        <v>48183</v>
      </c>
      <c r="AY115" s="7">
        <f t="shared" si="112"/>
        <v>602917.78113712114</v>
      </c>
      <c r="AZ115" s="7">
        <f t="shared" si="113"/>
        <v>4765.8460902957322</v>
      </c>
      <c r="BA115" s="7">
        <f t="shared" si="114"/>
        <v>997.60995818872516</v>
      </c>
      <c r="BB115" s="65">
        <f t="shared" si="89"/>
        <v>1.9855641801916062E-2</v>
      </c>
      <c r="BC115" s="7">
        <f t="shared" si="90"/>
        <v>3768.2361321070071</v>
      </c>
      <c r="BD115" s="65">
        <f t="shared" si="91"/>
        <v>7.4999999999999997E-2</v>
      </c>
      <c r="BE115" s="7">
        <f t="shared" si="115"/>
        <v>79679.828821068324</v>
      </c>
      <c r="BF115" s="7">
        <f t="shared" si="116"/>
        <v>444563.24111146218</v>
      </c>
      <c r="BG115" s="7">
        <f t="shared" si="92"/>
        <v>601920.17117893242</v>
      </c>
      <c r="BH115" s="7">
        <f t="shared" si="75"/>
        <v>524243.06993253052</v>
      </c>
      <c r="BJ115">
        <v>110</v>
      </c>
      <c r="BK115" s="160">
        <v>48183</v>
      </c>
      <c r="BL115" s="7">
        <f t="shared" si="117"/>
        <v>599915.71942798246</v>
      </c>
      <c r="BM115" s="7">
        <f t="shared" si="118"/>
        <v>4649.713524863002</v>
      </c>
      <c r="BN115" s="7">
        <f t="shared" si="119"/>
        <v>1025.2227199856079</v>
      </c>
      <c r="BO115" s="65">
        <f t="shared" si="93"/>
        <v>2.0507335016255034E-2</v>
      </c>
      <c r="BP115" s="7">
        <f t="shared" si="94"/>
        <v>3624.4908048773941</v>
      </c>
      <c r="BQ115" s="65">
        <f t="shared" si="95"/>
        <v>7.2499999999999995E-2</v>
      </c>
      <c r="BR115" s="7">
        <f t="shared" si="120"/>
        <v>82709.503292003195</v>
      </c>
      <c r="BS115" s="7">
        <f t="shared" si="121"/>
        <v>428758.98444292718</v>
      </c>
      <c r="BT115" s="7">
        <f t="shared" si="96"/>
        <v>598890.49670799682</v>
      </c>
      <c r="BU115" s="7">
        <f t="shared" si="76"/>
        <v>511468.48773493036</v>
      </c>
      <c r="BW115">
        <v>110</v>
      </c>
      <c r="BX115" s="160">
        <v>48183</v>
      </c>
      <c r="BY115" s="7">
        <f t="shared" si="122"/>
        <v>596826.45040634612</v>
      </c>
      <c r="BZ115" s="7">
        <f t="shared" si="123"/>
        <v>4534.7018071413086</v>
      </c>
      <c r="CA115" s="7">
        <f t="shared" si="124"/>
        <v>1053.214179770956</v>
      </c>
      <c r="CB115" s="65">
        <f t="shared" si="97"/>
        <v>2.1176290274411546E-2</v>
      </c>
      <c r="CC115" s="7">
        <f t="shared" si="98"/>
        <v>3481.4876273703526</v>
      </c>
      <c r="CD115" s="65">
        <f t="shared" si="125"/>
        <v>7.0000000000000007E-2</v>
      </c>
      <c r="CE115" s="7">
        <f t="shared" si="126"/>
        <v>85826.763773424784</v>
      </c>
      <c r="CF115" s="7">
        <f t="shared" si="127"/>
        <v>412990.43501211924</v>
      </c>
      <c r="CG115" s="7">
        <f t="shared" si="99"/>
        <v>595773.23622657522</v>
      </c>
      <c r="CH115" s="7">
        <f t="shared" si="77"/>
        <v>498817.19878554402</v>
      </c>
    </row>
    <row r="116" spans="10:86" x14ac:dyDescent="0.3">
      <c r="J116">
        <v>111</v>
      </c>
      <c r="K116" s="160">
        <v>48214</v>
      </c>
      <c r="L116" s="7">
        <f t="shared" si="100"/>
        <v>610492.92535954656</v>
      </c>
      <c r="M116" s="7">
        <f t="shared" si="78"/>
        <v>5120.6331732111075</v>
      </c>
      <c r="N116" s="7">
        <f t="shared" si="68"/>
        <v>923.49431136422481</v>
      </c>
      <c r="O116" s="65">
        <f t="shared" si="79"/>
        <v>1.8152432691736851E-2</v>
      </c>
      <c r="P116" s="7">
        <f t="shared" si="69"/>
        <v>4197.1388618468827</v>
      </c>
      <c r="Q116" s="65">
        <f t="shared" si="70"/>
        <v>8.2500000000000004E-2</v>
      </c>
      <c r="R116" s="7">
        <f t="shared" si="80"/>
        <v>72030.568951817637</v>
      </c>
      <c r="S116" s="7">
        <f t="shared" si="101"/>
        <v>496359.71327461506</v>
      </c>
      <c r="T116" s="7">
        <f t="shared" si="71"/>
        <v>609569.4310481823</v>
      </c>
      <c r="U116" s="7">
        <f t="shared" si="72"/>
        <v>568390.2822264327</v>
      </c>
      <c r="W116">
        <v>111</v>
      </c>
      <c r="X116" s="160">
        <v>48214</v>
      </c>
      <c r="Y116" s="7">
        <f t="shared" si="102"/>
        <v>607720.37043247407</v>
      </c>
      <c r="Z116" s="7">
        <f t="shared" si="103"/>
        <v>5001.3393355618373</v>
      </c>
      <c r="AA116" s="7">
        <f t="shared" si="104"/>
        <v>949.87019934534328</v>
      </c>
      <c r="AB116" s="65">
        <f t="shared" si="81"/>
        <v>1.8756064378807325E-2</v>
      </c>
      <c r="AC116" s="7">
        <f t="shared" si="82"/>
        <v>4051.469136216494</v>
      </c>
      <c r="AD116" s="65">
        <f t="shared" si="83"/>
        <v>0.08</v>
      </c>
      <c r="AE116" s="7">
        <f t="shared" si="105"/>
        <v>74829.499766871391</v>
      </c>
      <c r="AF116" s="7">
        <f t="shared" si="106"/>
        <v>480319.16648049263</v>
      </c>
      <c r="AG116" s="7">
        <f t="shared" si="84"/>
        <v>606770.50023312867</v>
      </c>
      <c r="AH116" s="7">
        <f t="shared" si="73"/>
        <v>555148.66624736402</v>
      </c>
      <c r="AJ116">
        <v>111</v>
      </c>
      <c r="AK116" s="160">
        <v>48214</v>
      </c>
      <c r="AL116" s="7">
        <f t="shared" si="107"/>
        <v>604863.13849802327</v>
      </c>
      <c r="AM116" s="7">
        <f t="shared" si="108"/>
        <v>4883.0658657304484</v>
      </c>
      <c r="AN116" s="7">
        <f t="shared" si="109"/>
        <v>976.65809626404825</v>
      </c>
      <c r="AO116" s="65">
        <f t="shared" si="85"/>
        <v>1.937611404833009E-2</v>
      </c>
      <c r="AP116" s="7">
        <f t="shared" si="86"/>
        <v>3906.4077694664002</v>
      </c>
      <c r="AQ116" s="65">
        <f t="shared" si="87"/>
        <v>7.7499999999999999E-2</v>
      </c>
      <c r="AR116" s="7">
        <f t="shared" si="110"/>
        <v>77713.519598240979</v>
      </c>
      <c r="AS116" s="7">
        <f t="shared" si="111"/>
        <v>464306.79149783874</v>
      </c>
      <c r="AT116" s="7">
        <f t="shared" si="88"/>
        <v>603886.48040175927</v>
      </c>
      <c r="AU116" s="7">
        <f t="shared" si="74"/>
        <v>542020.31109607976</v>
      </c>
      <c r="AW116">
        <v>111</v>
      </c>
      <c r="AX116" s="160">
        <v>48214</v>
      </c>
      <c r="AY116" s="7">
        <f t="shared" si="112"/>
        <v>601920.17117893242</v>
      </c>
      <c r="AZ116" s="7">
        <f t="shared" si="113"/>
        <v>4765.8460902957322</v>
      </c>
      <c r="BA116" s="7">
        <f t="shared" si="114"/>
        <v>1003.845020427405</v>
      </c>
      <c r="BB116" s="65">
        <f t="shared" si="89"/>
        <v>2.0012853567500585E-2</v>
      </c>
      <c r="BC116" s="7">
        <f t="shared" si="90"/>
        <v>3762.0010698683272</v>
      </c>
      <c r="BD116" s="65">
        <f t="shared" si="91"/>
        <v>7.4999999999999997E-2</v>
      </c>
      <c r="BE116" s="7">
        <f t="shared" si="115"/>
        <v>80683.673841495736</v>
      </c>
      <c r="BF116" s="7">
        <f t="shared" si="116"/>
        <v>448325.24218133051</v>
      </c>
      <c r="BG116" s="7">
        <f t="shared" si="92"/>
        <v>600916.32615850505</v>
      </c>
      <c r="BH116" s="7">
        <f t="shared" si="75"/>
        <v>529008.91602282622</v>
      </c>
      <c r="BJ116">
        <v>111</v>
      </c>
      <c r="BK116" s="160">
        <v>48214</v>
      </c>
      <c r="BL116" s="7">
        <f t="shared" si="117"/>
        <v>598890.49670799682</v>
      </c>
      <c r="BM116" s="7">
        <f t="shared" si="118"/>
        <v>4649.713524863002</v>
      </c>
      <c r="BN116" s="7">
        <f t="shared" si="119"/>
        <v>1031.4167739188547</v>
      </c>
      <c r="BO116" s="65">
        <f t="shared" si="93"/>
        <v>2.0666551489897753E-2</v>
      </c>
      <c r="BP116" s="7">
        <f t="shared" si="94"/>
        <v>3618.2967509441473</v>
      </c>
      <c r="BQ116" s="65">
        <f t="shared" si="95"/>
        <v>7.2499999999999995E-2</v>
      </c>
      <c r="BR116" s="7">
        <f t="shared" si="120"/>
        <v>83740.920065922051</v>
      </c>
      <c r="BS116" s="7">
        <f t="shared" si="121"/>
        <v>432377.28119387134</v>
      </c>
      <c r="BT116" s="7">
        <f t="shared" si="96"/>
        <v>597859.07993407792</v>
      </c>
      <c r="BU116" s="7">
        <f t="shared" si="76"/>
        <v>516118.20125979336</v>
      </c>
      <c r="BW116">
        <v>111</v>
      </c>
      <c r="BX116" s="160">
        <v>48214</v>
      </c>
      <c r="BY116" s="7">
        <f t="shared" si="122"/>
        <v>595773.23622657522</v>
      </c>
      <c r="BZ116" s="7">
        <f t="shared" si="123"/>
        <v>4534.7018071413086</v>
      </c>
      <c r="CA116" s="7">
        <f t="shared" si="124"/>
        <v>1059.3579291529531</v>
      </c>
      <c r="CB116" s="65">
        <f t="shared" si="97"/>
        <v>2.1337472677273633E-2</v>
      </c>
      <c r="CC116" s="7">
        <f t="shared" si="98"/>
        <v>3475.3438779883554</v>
      </c>
      <c r="CD116" s="65">
        <f t="shared" si="125"/>
        <v>7.0000000000000007E-2</v>
      </c>
      <c r="CE116" s="7">
        <f t="shared" si="126"/>
        <v>86886.121702577744</v>
      </c>
      <c r="CF116" s="7">
        <f t="shared" si="127"/>
        <v>416465.77889010758</v>
      </c>
      <c r="CG116" s="7">
        <f t="shared" si="99"/>
        <v>594713.87829742231</v>
      </c>
      <c r="CH116" s="7">
        <f t="shared" si="77"/>
        <v>503351.90059268533</v>
      </c>
    </row>
    <row r="117" spans="10:86" x14ac:dyDescent="0.3">
      <c r="J117">
        <v>112</v>
      </c>
      <c r="K117" s="160">
        <v>48245</v>
      </c>
      <c r="L117" s="7">
        <f t="shared" si="100"/>
        <v>609569.4310481823</v>
      </c>
      <c r="M117" s="7">
        <f t="shared" si="78"/>
        <v>5120.6331732111075</v>
      </c>
      <c r="N117" s="7">
        <f t="shared" si="68"/>
        <v>929.84333475485437</v>
      </c>
      <c r="O117" s="65">
        <f t="shared" si="79"/>
        <v>1.8304920569706652E-2</v>
      </c>
      <c r="P117" s="7">
        <f t="shared" si="69"/>
        <v>4190.7898384562532</v>
      </c>
      <c r="Q117" s="65">
        <f t="shared" si="70"/>
        <v>8.2500000000000004E-2</v>
      </c>
      <c r="R117" s="7">
        <f t="shared" si="80"/>
        <v>72960.412286572493</v>
      </c>
      <c r="S117" s="7">
        <f t="shared" si="101"/>
        <v>500550.50311307132</v>
      </c>
      <c r="T117" s="7">
        <f t="shared" si="71"/>
        <v>608639.58771342749</v>
      </c>
      <c r="U117" s="7">
        <f t="shared" si="72"/>
        <v>573510.91539964383</v>
      </c>
      <c r="W117">
        <v>112</v>
      </c>
      <c r="X117" s="160">
        <v>48245</v>
      </c>
      <c r="Y117" s="7">
        <f t="shared" si="102"/>
        <v>606770.50023312867</v>
      </c>
      <c r="Z117" s="7">
        <f t="shared" si="103"/>
        <v>5001.3393355618373</v>
      </c>
      <c r="AA117" s="7">
        <f t="shared" si="104"/>
        <v>956.20266734097913</v>
      </c>
      <c r="AB117" s="65">
        <f t="shared" si="81"/>
        <v>1.8910662274588388E-2</v>
      </c>
      <c r="AC117" s="7">
        <f t="shared" si="82"/>
        <v>4045.1366682208582</v>
      </c>
      <c r="AD117" s="65">
        <f t="shared" si="83"/>
        <v>0.08</v>
      </c>
      <c r="AE117" s="7">
        <f t="shared" si="105"/>
        <v>75785.702434212377</v>
      </c>
      <c r="AF117" s="7">
        <f t="shared" si="106"/>
        <v>484364.30314871349</v>
      </c>
      <c r="AG117" s="7">
        <f t="shared" si="84"/>
        <v>605814.29756578768</v>
      </c>
      <c r="AH117" s="7">
        <f t="shared" si="73"/>
        <v>560150.00558292586</v>
      </c>
      <c r="AJ117">
        <v>112</v>
      </c>
      <c r="AK117" s="160">
        <v>48245</v>
      </c>
      <c r="AL117" s="7">
        <f t="shared" si="107"/>
        <v>603886.48040175927</v>
      </c>
      <c r="AM117" s="7">
        <f t="shared" si="108"/>
        <v>4883.0658657304484</v>
      </c>
      <c r="AN117" s="7">
        <f t="shared" si="109"/>
        <v>982.9656798024198</v>
      </c>
      <c r="AO117" s="65">
        <f t="shared" si="85"/>
        <v>1.9532790583060507E-2</v>
      </c>
      <c r="AP117" s="7">
        <f t="shared" si="86"/>
        <v>3900.1001859280286</v>
      </c>
      <c r="AQ117" s="65">
        <f t="shared" si="87"/>
        <v>7.7499999999999999E-2</v>
      </c>
      <c r="AR117" s="7">
        <f t="shared" si="110"/>
        <v>78696.485278043401</v>
      </c>
      <c r="AS117" s="7">
        <f t="shared" si="111"/>
        <v>468206.89168376679</v>
      </c>
      <c r="AT117" s="7">
        <f t="shared" si="88"/>
        <v>602903.5147219568</v>
      </c>
      <c r="AU117" s="7">
        <f t="shared" si="74"/>
        <v>546903.37696181017</v>
      </c>
      <c r="AW117">
        <v>112</v>
      </c>
      <c r="AX117" s="160">
        <v>48245</v>
      </c>
      <c r="AY117" s="7">
        <f t="shared" si="112"/>
        <v>600916.32615850505</v>
      </c>
      <c r="AZ117" s="7">
        <f t="shared" si="113"/>
        <v>4765.8460902957322</v>
      </c>
      <c r="BA117" s="7">
        <f t="shared" si="114"/>
        <v>1010.1190518050757</v>
      </c>
      <c r="BB117" s="65">
        <f t="shared" si="89"/>
        <v>2.0171574800022345E-2</v>
      </c>
      <c r="BC117" s="7">
        <f t="shared" si="90"/>
        <v>3755.7270384906565</v>
      </c>
      <c r="BD117" s="65">
        <f t="shared" si="91"/>
        <v>7.4999999999999997E-2</v>
      </c>
      <c r="BE117" s="7">
        <f t="shared" si="115"/>
        <v>81693.792893300808</v>
      </c>
      <c r="BF117" s="7">
        <f t="shared" si="116"/>
        <v>452080.96921982116</v>
      </c>
      <c r="BG117" s="7">
        <f t="shared" si="92"/>
        <v>599906.20710669993</v>
      </c>
      <c r="BH117" s="7">
        <f t="shared" si="75"/>
        <v>533774.76211312192</v>
      </c>
      <c r="BJ117">
        <v>112</v>
      </c>
      <c r="BK117" s="160">
        <v>48245</v>
      </c>
      <c r="BL117" s="7">
        <f t="shared" si="117"/>
        <v>597859.07993407792</v>
      </c>
      <c r="BM117" s="7">
        <f t="shared" si="118"/>
        <v>4649.713524863002</v>
      </c>
      <c r="BN117" s="7">
        <f t="shared" si="119"/>
        <v>1037.6482502612812</v>
      </c>
      <c r="BO117" s="65">
        <f t="shared" si="93"/>
        <v>2.0827280911261483E-2</v>
      </c>
      <c r="BP117" s="7">
        <f t="shared" si="94"/>
        <v>3612.0652746017208</v>
      </c>
      <c r="BQ117" s="65">
        <f t="shared" si="95"/>
        <v>7.2499999999999995E-2</v>
      </c>
      <c r="BR117" s="7">
        <f t="shared" si="120"/>
        <v>84778.568316183329</v>
      </c>
      <c r="BS117" s="7">
        <f t="shared" si="121"/>
        <v>435989.34646847309</v>
      </c>
      <c r="BT117" s="7">
        <f t="shared" si="96"/>
        <v>596821.4316838166</v>
      </c>
      <c r="BU117" s="7">
        <f t="shared" si="76"/>
        <v>520767.91478465643</v>
      </c>
      <c r="BW117">
        <v>112</v>
      </c>
      <c r="BX117" s="160">
        <v>48245</v>
      </c>
      <c r="BY117" s="7">
        <f t="shared" si="122"/>
        <v>594713.87829742231</v>
      </c>
      <c r="BZ117" s="7">
        <f t="shared" si="123"/>
        <v>4534.7018071413086</v>
      </c>
      <c r="CA117" s="7">
        <f t="shared" si="124"/>
        <v>1065.5375170730117</v>
      </c>
      <c r="CB117" s="65">
        <f t="shared" si="97"/>
        <v>2.1500171210871777E-2</v>
      </c>
      <c r="CC117" s="7">
        <f t="shared" si="98"/>
        <v>3469.1642900682969</v>
      </c>
      <c r="CD117" s="65">
        <f t="shared" si="125"/>
        <v>7.0000000000000007E-2</v>
      </c>
      <c r="CE117" s="7">
        <f t="shared" si="126"/>
        <v>87951.659219650755</v>
      </c>
      <c r="CF117" s="7">
        <f t="shared" si="127"/>
        <v>419934.94318017591</v>
      </c>
      <c r="CG117" s="7">
        <f t="shared" si="99"/>
        <v>593648.34078034933</v>
      </c>
      <c r="CH117" s="7">
        <f t="shared" si="77"/>
        <v>507886.60239982663</v>
      </c>
    </row>
    <row r="118" spans="10:86" x14ac:dyDescent="0.3">
      <c r="J118">
        <v>113</v>
      </c>
      <c r="K118" s="160">
        <v>48274</v>
      </c>
      <c r="L118" s="7">
        <f t="shared" si="100"/>
        <v>608639.58771342749</v>
      </c>
      <c r="M118" s="7">
        <f t="shared" si="78"/>
        <v>5120.6331732111075</v>
      </c>
      <c r="N118" s="7">
        <f t="shared" si="68"/>
        <v>936.23600768129381</v>
      </c>
      <c r="O118" s="65">
        <f t="shared" si="79"/>
        <v>1.8458924327257771E-2</v>
      </c>
      <c r="P118" s="7">
        <f t="shared" si="69"/>
        <v>4184.3971655298137</v>
      </c>
      <c r="Q118" s="65">
        <f t="shared" si="70"/>
        <v>8.249999999999999E-2</v>
      </c>
      <c r="R118" s="7">
        <f t="shared" si="80"/>
        <v>73896.648294253784</v>
      </c>
      <c r="S118" s="7">
        <f t="shared" si="101"/>
        <v>504734.90027860116</v>
      </c>
      <c r="T118" s="7">
        <f t="shared" si="71"/>
        <v>607703.35170574614</v>
      </c>
      <c r="U118" s="7">
        <f t="shared" si="72"/>
        <v>578631.54857285495</v>
      </c>
      <c r="W118">
        <v>113</v>
      </c>
      <c r="X118" s="160">
        <v>48274</v>
      </c>
      <c r="Y118" s="7">
        <f t="shared" si="102"/>
        <v>605814.29756578768</v>
      </c>
      <c r="Z118" s="7">
        <f t="shared" si="103"/>
        <v>5001.3393355618373</v>
      </c>
      <c r="AA118" s="7">
        <f t="shared" si="104"/>
        <v>962.57735178991925</v>
      </c>
      <c r="AB118" s="65">
        <f t="shared" si="81"/>
        <v>1.9066780476940909E-2</v>
      </c>
      <c r="AC118" s="7">
        <f t="shared" si="82"/>
        <v>4038.761983771918</v>
      </c>
      <c r="AD118" s="65">
        <f t="shared" si="83"/>
        <v>0.08</v>
      </c>
      <c r="AE118" s="7">
        <f t="shared" si="105"/>
        <v>76748.279786002298</v>
      </c>
      <c r="AF118" s="7">
        <f t="shared" si="106"/>
        <v>488403.06513248541</v>
      </c>
      <c r="AG118" s="7">
        <f t="shared" si="84"/>
        <v>604851.72021399776</v>
      </c>
      <c r="AH118" s="7">
        <f t="shared" si="73"/>
        <v>565151.34491848771</v>
      </c>
      <c r="AJ118">
        <v>113</v>
      </c>
      <c r="AK118" s="160">
        <v>48274</v>
      </c>
      <c r="AL118" s="7">
        <f t="shared" si="107"/>
        <v>602903.5147219568</v>
      </c>
      <c r="AM118" s="7">
        <f t="shared" si="108"/>
        <v>4883.0658657304484</v>
      </c>
      <c r="AN118" s="7">
        <f t="shared" si="109"/>
        <v>989.31399981781078</v>
      </c>
      <c r="AO118" s="65">
        <f t="shared" si="85"/>
        <v>1.9690991523392723E-2</v>
      </c>
      <c r="AP118" s="7">
        <f t="shared" si="86"/>
        <v>3893.7518659126376</v>
      </c>
      <c r="AQ118" s="65">
        <f t="shared" si="87"/>
        <v>7.7499999999999999E-2</v>
      </c>
      <c r="AR118" s="7">
        <f t="shared" si="110"/>
        <v>79685.79927786121</v>
      </c>
      <c r="AS118" s="7">
        <f t="shared" si="111"/>
        <v>472100.64354967943</v>
      </c>
      <c r="AT118" s="7">
        <f t="shared" si="88"/>
        <v>601914.20072213898</v>
      </c>
      <c r="AU118" s="7">
        <f t="shared" si="74"/>
        <v>551786.44282754068</v>
      </c>
      <c r="AW118">
        <v>113</v>
      </c>
      <c r="AX118" s="160">
        <v>48274</v>
      </c>
      <c r="AY118" s="7">
        <f t="shared" si="112"/>
        <v>599906.20710669993</v>
      </c>
      <c r="AZ118" s="7">
        <f t="shared" si="113"/>
        <v>4765.8460902957322</v>
      </c>
      <c r="BA118" s="7">
        <f t="shared" si="114"/>
        <v>1016.432295878858</v>
      </c>
      <c r="BB118" s="65">
        <f t="shared" si="89"/>
        <v>2.0331824218609712E-2</v>
      </c>
      <c r="BC118" s="7">
        <f t="shared" si="90"/>
        <v>3749.4137944168742</v>
      </c>
      <c r="BD118" s="65">
        <f t="shared" si="91"/>
        <v>7.4999999999999997E-2</v>
      </c>
      <c r="BE118" s="7">
        <f t="shared" si="115"/>
        <v>82710.225189179662</v>
      </c>
      <c r="BF118" s="7">
        <f t="shared" si="116"/>
        <v>455830.38301423803</v>
      </c>
      <c r="BG118" s="7">
        <f t="shared" si="92"/>
        <v>598889.77481082105</v>
      </c>
      <c r="BH118" s="7">
        <f t="shared" si="75"/>
        <v>538540.60820341774</v>
      </c>
      <c r="BJ118">
        <v>113</v>
      </c>
      <c r="BK118" s="160">
        <v>48274</v>
      </c>
      <c r="BL118" s="7">
        <f t="shared" si="117"/>
        <v>596821.4316838166</v>
      </c>
      <c r="BM118" s="7">
        <f t="shared" si="118"/>
        <v>4649.713524863002</v>
      </c>
      <c r="BN118" s="7">
        <f t="shared" si="119"/>
        <v>1043.9173751066101</v>
      </c>
      <c r="BO118" s="65">
        <f t="shared" si="93"/>
        <v>2.098954199070362E-2</v>
      </c>
      <c r="BP118" s="7">
        <f t="shared" si="94"/>
        <v>3605.796149756392</v>
      </c>
      <c r="BQ118" s="65">
        <f t="shared" si="95"/>
        <v>7.2499999999999995E-2</v>
      </c>
      <c r="BR118" s="7">
        <f t="shared" si="120"/>
        <v>85822.485691289941</v>
      </c>
      <c r="BS118" s="7">
        <f t="shared" si="121"/>
        <v>439595.1426182295</v>
      </c>
      <c r="BT118" s="7">
        <f t="shared" si="96"/>
        <v>595777.51430871</v>
      </c>
      <c r="BU118" s="7">
        <f t="shared" si="76"/>
        <v>525417.6283095195</v>
      </c>
      <c r="BW118">
        <v>113</v>
      </c>
      <c r="BX118" s="160">
        <v>48274</v>
      </c>
      <c r="BY118" s="7">
        <f t="shared" si="122"/>
        <v>593648.34078034933</v>
      </c>
      <c r="BZ118" s="7">
        <f t="shared" si="123"/>
        <v>4534.7018071413086</v>
      </c>
      <c r="CA118" s="7">
        <f t="shared" si="124"/>
        <v>1071.7531525892705</v>
      </c>
      <c r="CB118" s="65">
        <f t="shared" si="97"/>
        <v>2.1664404576900598E-2</v>
      </c>
      <c r="CC118" s="7">
        <f t="shared" si="98"/>
        <v>3462.9486545520381</v>
      </c>
      <c r="CD118" s="65">
        <f t="shared" si="125"/>
        <v>7.0000000000000007E-2</v>
      </c>
      <c r="CE118" s="7">
        <f t="shared" si="126"/>
        <v>89023.412372240025</v>
      </c>
      <c r="CF118" s="7">
        <f t="shared" si="127"/>
        <v>423397.89183472795</v>
      </c>
      <c r="CG118" s="7">
        <f t="shared" si="99"/>
        <v>592576.58762776002</v>
      </c>
      <c r="CH118" s="7">
        <f t="shared" si="77"/>
        <v>512421.30420696799</v>
      </c>
    </row>
    <row r="119" spans="10:86" x14ac:dyDescent="0.3">
      <c r="J119">
        <v>114</v>
      </c>
      <c r="K119" s="160">
        <v>48305</v>
      </c>
      <c r="L119" s="7">
        <f t="shared" si="100"/>
        <v>607703.35170574614</v>
      </c>
      <c r="M119" s="7">
        <f t="shared" si="78"/>
        <v>5120.6331732111075</v>
      </c>
      <c r="N119" s="7">
        <f t="shared" si="68"/>
        <v>942.67263023410305</v>
      </c>
      <c r="O119" s="65">
        <f t="shared" si="79"/>
        <v>1.8614463012352471E-2</v>
      </c>
      <c r="P119" s="7">
        <f t="shared" si="69"/>
        <v>4177.9605429770045</v>
      </c>
      <c r="Q119" s="65">
        <f t="shared" si="70"/>
        <v>8.249999999999999E-2</v>
      </c>
      <c r="R119" s="7">
        <f t="shared" si="80"/>
        <v>74839.320924487882</v>
      </c>
      <c r="S119" s="7">
        <f t="shared" si="101"/>
        <v>508912.86082157819</v>
      </c>
      <c r="T119" s="7">
        <f t="shared" si="71"/>
        <v>606760.67907551199</v>
      </c>
      <c r="U119" s="7">
        <f t="shared" si="72"/>
        <v>583752.18174606608</v>
      </c>
      <c r="W119">
        <v>114</v>
      </c>
      <c r="X119" s="160">
        <v>48305</v>
      </c>
      <c r="Y119" s="7">
        <f t="shared" si="102"/>
        <v>604851.72021399776</v>
      </c>
      <c r="Z119" s="7">
        <f t="shared" si="103"/>
        <v>5001.3393355618373</v>
      </c>
      <c r="AA119" s="7">
        <f t="shared" si="104"/>
        <v>968.9945341351854</v>
      </c>
      <c r="AB119" s="65">
        <f t="shared" si="81"/>
        <v>1.9224438025088594E-2</v>
      </c>
      <c r="AC119" s="7">
        <f t="shared" si="82"/>
        <v>4032.3448014266519</v>
      </c>
      <c r="AD119" s="65">
        <f t="shared" si="83"/>
        <v>0.08</v>
      </c>
      <c r="AE119" s="7">
        <f t="shared" si="105"/>
        <v>77717.274320137483</v>
      </c>
      <c r="AF119" s="7">
        <f t="shared" si="106"/>
        <v>492435.40993391204</v>
      </c>
      <c r="AG119" s="7">
        <f t="shared" si="84"/>
        <v>603882.72567986255</v>
      </c>
      <c r="AH119" s="7">
        <f t="shared" si="73"/>
        <v>570152.68425404956</v>
      </c>
      <c r="AJ119">
        <v>114</v>
      </c>
      <c r="AK119" s="160">
        <v>48305</v>
      </c>
      <c r="AL119" s="7">
        <f t="shared" si="107"/>
        <v>601914.20072213898</v>
      </c>
      <c r="AM119" s="7">
        <f t="shared" si="108"/>
        <v>4883.0658657304484</v>
      </c>
      <c r="AN119" s="7">
        <f t="shared" si="109"/>
        <v>995.70331939996777</v>
      </c>
      <c r="AO119" s="65">
        <f t="shared" si="85"/>
        <v>1.9850735899675773E-2</v>
      </c>
      <c r="AP119" s="7">
        <f t="shared" si="86"/>
        <v>3887.3625463304807</v>
      </c>
      <c r="AQ119" s="65">
        <f t="shared" si="87"/>
        <v>7.7499999999999999E-2</v>
      </c>
      <c r="AR119" s="7">
        <f t="shared" si="110"/>
        <v>80681.502597261177</v>
      </c>
      <c r="AS119" s="7">
        <f t="shared" si="111"/>
        <v>475988.00609600992</v>
      </c>
      <c r="AT119" s="7">
        <f t="shared" si="88"/>
        <v>600918.49740273901</v>
      </c>
      <c r="AU119" s="7">
        <f t="shared" si="74"/>
        <v>556669.50869327108</v>
      </c>
      <c r="AW119">
        <v>114</v>
      </c>
      <c r="AX119" s="160">
        <v>48305</v>
      </c>
      <c r="AY119" s="7">
        <f t="shared" si="112"/>
        <v>598889.77481082105</v>
      </c>
      <c r="AZ119" s="7">
        <f t="shared" si="113"/>
        <v>4765.8460902957322</v>
      </c>
      <c r="BA119" s="7">
        <f t="shared" si="114"/>
        <v>1022.7849977281007</v>
      </c>
      <c r="BB119" s="65">
        <f t="shared" si="89"/>
        <v>2.0493620844694117E-2</v>
      </c>
      <c r="BC119" s="7">
        <f t="shared" si="90"/>
        <v>3743.0610925676315</v>
      </c>
      <c r="BD119" s="65">
        <f t="shared" si="91"/>
        <v>7.4999999999999997E-2</v>
      </c>
      <c r="BE119" s="7">
        <f t="shared" si="115"/>
        <v>83733.010186907763</v>
      </c>
      <c r="BF119" s="7">
        <f t="shared" si="116"/>
        <v>459573.44410680566</v>
      </c>
      <c r="BG119" s="7">
        <f t="shared" si="92"/>
        <v>597866.98981309298</v>
      </c>
      <c r="BH119" s="7">
        <f t="shared" si="75"/>
        <v>543306.45429371344</v>
      </c>
      <c r="BJ119">
        <v>114</v>
      </c>
      <c r="BK119" s="160">
        <v>48305</v>
      </c>
      <c r="BL119" s="7">
        <f t="shared" si="117"/>
        <v>595777.51430871</v>
      </c>
      <c r="BM119" s="7">
        <f t="shared" si="118"/>
        <v>4649.713524863002</v>
      </c>
      <c r="BN119" s="7">
        <f t="shared" si="119"/>
        <v>1050.2243759145458</v>
      </c>
      <c r="BO119" s="65">
        <f t="shared" si="93"/>
        <v>2.1153353740779646E-2</v>
      </c>
      <c r="BP119" s="7">
        <f t="shared" si="94"/>
        <v>3599.4891489484562</v>
      </c>
      <c r="BQ119" s="65">
        <f t="shared" si="95"/>
        <v>7.2499999999999995E-2</v>
      </c>
      <c r="BR119" s="7">
        <f t="shared" si="120"/>
        <v>86872.710067204491</v>
      </c>
      <c r="BS119" s="7">
        <f t="shared" si="121"/>
        <v>443194.63176717795</v>
      </c>
      <c r="BT119" s="7">
        <f t="shared" si="96"/>
        <v>594727.28993279545</v>
      </c>
      <c r="BU119" s="7">
        <f t="shared" si="76"/>
        <v>530067.34183438239</v>
      </c>
      <c r="BW119">
        <v>114</v>
      </c>
      <c r="BX119" s="160">
        <v>48305</v>
      </c>
      <c r="BY119" s="7">
        <f t="shared" si="122"/>
        <v>592576.58762776002</v>
      </c>
      <c r="BZ119" s="7">
        <f t="shared" si="123"/>
        <v>4534.7018071413086</v>
      </c>
      <c r="CA119" s="7">
        <f t="shared" si="124"/>
        <v>1078.0050459793752</v>
      </c>
      <c r="CB119" s="65">
        <f t="shared" si="97"/>
        <v>2.1830191779157113E-2</v>
      </c>
      <c r="CC119" s="7">
        <f t="shared" si="98"/>
        <v>3456.6967611619334</v>
      </c>
      <c r="CD119" s="65">
        <f t="shared" si="125"/>
        <v>7.0000000000000007E-2</v>
      </c>
      <c r="CE119" s="7">
        <f t="shared" si="126"/>
        <v>90101.417418219396</v>
      </c>
      <c r="CF119" s="7">
        <f t="shared" si="127"/>
        <v>426854.58859588992</v>
      </c>
      <c r="CG119" s="7">
        <f t="shared" si="99"/>
        <v>591498.58258178062</v>
      </c>
      <c r="CH119" s="7">
        <f t="shared" si="77"/>
        <v>516956.0060141093</v>
      </c>
    </row>
    <row r="120" spans="10:86" x14ac:dyDescent="0.3">
      <c r="J120">
        <v>115</v>
      </c>
      <c r="K120" s="160">
        <v>48335</v>
      </c>
      <c r="L120" s="7">
        <f t="shared" si="100"/>
        <v>606760.67907551199</v>
      </c>
      <c r="M120" s="7">
        <f t="shared" si="78"/>
        <v>5120.6331732111075</v>
      </c>
      <c r="N120" s="7">
        <f t="shared" si="68"/>
        <v>949.15350456696251</v>
      </c>
      <c r="O120" s="65">
        <f t="shared" si="79"/>
        <v>1.8771555981771312E-2</v>
      </c>
      <c r="P120" s="7">
        <f t="shared" si="69"/>
        <v>4171.479668644145</v>
      </c>
      <c r="Q120" s="65">
        <f t="shared" si="70"/>
        <v>8.2500000000000004E-2</v>
      </c>
      <c r="R120" s="7">
        <f t="shared" si="80"/>
        <v>75788.474429054841</v>
      </c>
      <c r="S120" s="7">
        <f t="shared" si="101"/>
        <v>513084.34049022233</v>
      </c>
      <c r="T120" s="7">
        <f t="shared" si="71"/>
        <v>605811.525570945</v>
      </c>
      <c r="U120" s="7">
        <f t="shared" si="72"/>
        <v>588872.81491927721</v>
      </c>
      <c r="W120">
        <v>115</v>
      </c>
      <c r="X120" s="160">
        <v>48335</v>
      </c>
      <c r="Y120" s="7">
        <f t="shared" si="102"/>
        <v>603882.72567986255</v>
      </c>
      <c r="Z120" s="7">
        <f t="shared" si="103"/>
        <v>5001.3393355618373</v>
      </c>
      <c r="AA120" s="7">
        <f t="shared" si="104"/>
        <v>975.45449769608695</v>
      </c>
      <c r="AB120" s="65">
        <f t="shared" si="81"/>
        <v>1.9383654266935394E-2</v>
      </c>
      <c r="AC120" s="7">
        <f t="shared" si="82"/>
        <v>4025.8848378657503</v>
      </c>
      <c r="AD120" s="65">
        <f t="shared" si="83"/>
        <v>0.08</v>
      </c>
      <c r="AE120" s="7">
        <f t="shared" si="105"/>
        <v>78692.728817833573</v>
      </c>
      <c r="AF120" s="7">
        <f t="shared" si="106"/>
        <v>496461.29477177782</v>
      </c>
      <c r="AG120" s="7">
        <f t="shared" si="84"/>
        <v>602907.27118216641</v>
      </c>
      <c r="AH120" s="7">
        <f t="shared" si="73"/>
        <v>575154.0235896114</v>
      </c>
      <c r="AJ120">
        <v>115</v>
      </c>
      <c r="AK120" s="160">
        <v>48335</v>
      </c>
      <c r="AL120" s="7">
        <f t="shared" si="107"/>
        <v>600918.49740273901</v>
      </c>
      <c r="AM120" s="7">
        <f t="shared" si="108"/>
        <v>4883.0658657304484</v>
      </c>
      <c r="AN120" s="7">
        <f t="shared" si="109"/>
        <v>1002.133903337759</v>
      </c>
      <c r="AO120" s="65">
        <f t="shared" si="85"/>
        <v>2.0012043050812393E-2</v>
      </c>
      <c r="AP120" s="7">
        <f t="shared" si="86"/>
        <v>3880.9319623926895</v>
      </c>
      <c r="AQ120" s="65">
        <f t="shared" si="87"/>
        <v>7.7499999999999999E-2</v>
      </c>
      <c r="AR120" s="7">
        <f t="shared" si="110"/>
        <v>81683.636500598936</v>
      </c>
      <c r="AS120" s="7">
        <f t="shared" si="111"/>
        <v>479868.93805840262</v>
      </c>
      <c r="AT120" s="7">
        <f t="shared" si="88"/>
        <v>599916.36349940125</v>
      </c>
      <c r="AU120" s="7">
        <f t="shared" si="74"/>
        <v>561552.5745590016</v>
      </c>
      <c r="AW120">
        <v>115</v>
      </c>
      <c r="AX120" s="160">
        <v>48335</v>
      </c>
      <c r="AY120" s="7">
        <f t="shared" si="112"/>
        <v>597866.98981309298</v>
      </c>
      <c r="AZ120" s="7">
        <f t="shared" si="113"/>
        <v>4765.8460902957322</v>
      </c>
      <c r="BA120" s="7">
        <f t="shared" si="114"/>
        <v>1029.1774039639013</v>
      </c>
      <c r="BB120" s="65">
        <f t="shared" si="89"/>
        <v>2.0656984008144939E-2</v>
      </c>
      <c r="BC120" s="7">
        <f t="shared" si="90"/>
        <v>3736.6686863318309</v>
      </c>
      <c r="BD120" s="65">
        <f t="shared" si="91"/>
        <v>7.4999999999999997E-2</v>
      </c>
      <c r="BE120" s="7">
        <f t="shared" si="115"/>
        <v>84762.187590871661</v>
      </c>
      <c r="BF120" s="7">
        <f t="shared" si="116"/>
        <v>463310.11279313749</v>
      </c>
      <c r="BG120" s="7">
        <f t="shared" si="92"/>
        <v>596837.81240912911</v>
      </c>
      <c r="BH120" s="7">
        <f t="shared" si="75"/>
        <v>548072.30038400914</v>
      </c>
      <c r="BJ120">
        <v>115</v>
      </c>
      <c r="BK120" s="160">
        <v>48335</v>
      </c>
      <c r="BL120" s="7">
        <f t="shared" si="117"/>
        <v>594727.28993279545</v>
      </c>
      <c r="BM120" s="7">
        <f t="shared" si="118"/>
        <v>4649.713524863002</v>
      </c>
      <c r="BN120" s="7">
        <f t="shared" si="119"/>
        <v>1056.5694815190295</v>
      </c>
      <c r="BO120" s="65">
        <f t="shared" si="93"/>
        <v>2.1318735482377262E-2</v>
      </c>
      <c r="BP120" s="7">
        <f t="shared" si="94"/>
        <v>3593.1440433439725</v>
      </c>
      <c r="BQ120" s="65">
        <f t="shared" si="95"/>
        <v>7.2499999999999995E-2</v>
      </c>
      <c r="BR120" s="7">
        <f t="shared" si="120"/>
        <v>87929.279548723527</v>
      </c>
      <c r="BS120" s="7">
        <f t="shared" si="121"/>
        <v>446787.77581052191</v>
      </c>
      <c r="BT120" s="7">
        <f t="shared" si="96"/>
        <v>593670.7204512764</v>
      </c>
      <c r="BU120" s="7">
        <f t="shared" si="76"/>
        <v>534717.05535924539</v>
      </c>
      <c r="BW120">
        <v>115</v>
      </c>
      <c r="BX120" s="160">
        <v>48335</v>
      </c>
      <c r="BY120" s="7">
        <f t="shared" si="122"/>
        <v>591498.58258178062</v>
      </c>
      <c r="BZ120" s="7">
        <f t="shared" si="123"/>
        <v>4534.7018071413086</v>
      </c>
      <c r="CA120" s="7">
        <f t="shared" si="124"/>
        <v>1084.2934087475883</v>
      </c>
      <c r="CB120" s="65">
        <f t="shared" si="97"/>
        <v>2.1997552129674101E-2</v>
      </c>
      <c r="CC120" s="7">
        <f t="shared" si="98"/>
        <v>3450.4083983937203</v>
      </c>
      <c r="CD120" s="65">
        <f t="shared" si="125"/>
        <v>7.0000000000000007E-2</v>
      </c>
      <c r="CE120" s="7">
        <f t="shared" si="126"/>
        <v>91185.710826966984</v>
      </c>
      <c r="CF120" s="7">
        <f t="shared" si="127"/>
        <v>430304.99699428363</v>
      </c>
      <c r="CG120" s="7">
        <f t="shared" si="99"/>
        <v>590414.28917303297</v>
      </c>
      <c r="CH120" s="7">
        <f t="shared" si="77"/>
        <v>521490.7078212506</v>
      </c>
    </row>
    <row r="121" spans="10:86" x14ac:dyDescent="0.3">
      <c r="J121">
        <v>116</v>
      </c>
      <c r="K121" s="160">
        <v>48366</v>
      </c>
      <c r="L121" s="7">
        <f t="shared" si="100"/>
        <v>605811.525570945</v>
      </c>
      <c r="M121" s="7">
        <f t="shared" si="78"/>
        <v>5120.6331732111075</v>
      </c>
      <c r="N121" s="7">
        <f t="shared" si="68"/>
        <v>955.67893491086033</v>
      </c>
      <c r="O121" s="65">
        <f t="shared" si="79"/>
        <v>1.893022290740046E-2</v>
      </c>
      <c r="P121" s="7">
        <f t="shared" si="69"/>
        <v>4164.9542383002472</v>
      </c>
      <c r="Q121" s="65">
        <f t="shared" si="70"/>
        <v>8.2500000000000018E-2</v>
      </c>
      <c r="R121" s="7">
        <f t="shared" si="80"/>
        <v>76744.153363965699</v>
      </c>
      <c r="S121" s="7">
        <f t="shared" si="101"/>
        <v>517249.2947285226</v>
      </c>
      <c r="T121" s="7">
        <f t="shared" si="71"/>
        <v>604855.84663603408</v>
      </c>
      <c r="U121" s="7">
        <f t="shared" si="72"/>
        <v>593993.44809248834</v>
      </c>
      <c r="W121">
        <v>116</v>
      </c>
      <c r="X121" s="160">
        <v>48366</v>
      </c>
      <c r="Y121" s="7">
        <f t="shared" si="102"/>
        <v>602907.27118216641</v>
      </c>
      <c r="Z121" s="7">
        <f t="shared" si="103"/>
        <v>5001.3393355618373</v>
      </c>
      <c r="AA121" s="7">
        <f t="shared" si="104"/>
        <v>981.95752768072771</v>
      </c>
      <c r="AB121" s="65">
        <f t="shared" si="81"/>
        <v>1.9544448865351949E-2</v>
      </c>
      <c r="AC121" s="7">
        <f t="shared" si="82"/>
        <v>4019.3818078811096</v>
      </c>
      <c r="AD121" s="65">
        <f t="shared" si="83"/>
        <v>0.08</v>
      </c>
      <c r="AE121" s="7">
        <f t="shared" si="105"/>
        <v>79674.686345514303</v>
      </c>
      <c r="AF121" s="7">
        <f t="shared" si="106"/>
        <v>500480.67657965893</v>
      </c>
      <c r="AG121" s="7">
        <f t="shared" si="84"/>
        <v>601925.31365448574</v>
      </c>
      <c r="AH121" s="7">
        <f t="shared" si="73"/>
        <v>580155.36292517325</v>
      </c>
      <c r="AJ121">
        <v>116</v>
      </c>
      <c r="AK121" s="160">
        <v>48366</v>
      </c>
      <c r="AL121" s="7">
        <f t="shared" si="107"/>
        <v>599916.36349940125</v>
      </c>
      <c r="AM121" s="7">
        <f t="shared" si="108"/>
        <v>4883.0658657304484</v>
      </c>
      <c r="AN121" s="7">
        <f t="shared" si="109"/>
        <v>1008.6060181301486</v>
      </c>
      <c r="AO121" s="65">
        <f t="shared" si="85"/>
        <v>2.0174932630544696E-2</v>
      </c>
      <c r="AP121" s="7">
        <f t="shared" si="86"/>
        <v>3874.4598476002998</v>
      </c>
      <c r="AQ121" s="65">
        <f t="shared" si="87"/>
        <v>7.7499999999999999E-2</v>
      </c>
      <c r="AR121" s="7">
        <f t="shared" si="110"/>
        <v>82692.242518729079</v>
      </c>
      <c r="AS121" s="7">
        <f t="shared" si="111"/>
        <v>483743.39790600294</v>
      </c>
      <c r="AT121" s="7">
        <f t="shared" si="88"/>
        <v>598907.75748127105</v>
      </c>
      <c r="AU121" s="7">
        <f t="shared" si="74"/>
        <v>566435.640424732</v>
      </c>
      <c r="AW121">
        <v>116</v>
      </c>
      <c r="AX121" s="160">
        <v>48366</v>
      </c>
      <c r="AY121" s="7">
        <f t="shared" si="112"/>
        <v>596837.81240912911</v>
      </c>
      <c r="AZ121" s="7">
        <f t="shared" si="113"/>
        <v>4765.8460902957322</v>
      </c>
      <c r="BA121" s="7">
        <f t="shared" si="114"/>
        <v>1035.6097627386757</v>
      </c>
      <c r="BB121" s="65">
        <f t="shared" si="89"/>
        <v>2.0821933353554433E-2</v>
      </c>
      <c r="BC121" s="7">
        <f t="shared" si="90"/>
        <v>3730.2363275570565</v>
      </c>
      <c r="BD121" s="65">
        <f t="shared" si="91"/>
        <v>7.4999999999999997E-2</v>
      </c>
      <c r="BE121" s="7">
        <f t="shared" si="115"/>
        <v>85797.797353610338</v>
      </c>
      <c r="BF121" s="7">
        <f t="shared" si="116"/>
        <v>467040.34912069456</v>
      </c>
      <c r="BG121" s="7">
        <f t="shared" si="92"/>
        <v>595802.20264639042</v>
      </c>
      <c r="BH121" s="7">
        <f t="shared" si="75"/>
        <v>552838.14647430484</v>
      </c>
      <c r="BJ121">
        <v>116</v>
      </c>
      <c r="BK121" s="160">
        <v>48366</v>
      </c>
      <c r="BL121" s="7">
        <f t="shared" si="117"/>
        <v>593670.7204512764</v>
      </c>
      <c r="BM121" s="7">
        <f t="shared" si="118"/>
        <v>4649.713524863002</v>
      </c>
      <c r="BN121" s="7">
        <f t="shared" si="119"/>
        <v>1062.9529221365406</v>
      </c>
      <c r="BO121" s="65">
        <f t="shared" si="93"/>
        <v>2.1485706851000659E-2</v>
      </c>
      <c r="BP121" s="7">
        <f t="shared" si="94"/>
        <v>3586.7606027264615</v>
      </c>
      <c r="BQ121" s="65">
        <f t="shared" si="95"/>
        <v>7.2499999999999995E-2</v>
      </c>
      <c r="BR121" s="7">
        <f t="shared" si="120"/>
        <v>88992.232470860064</v>
      </c>
      <c r="BS121" s="7">
        <f t="shared" si="121"/>
        <v>450374.5364132484</v>
      </c>
      <c r="BT121" s="7">
        <f t="shared" si="96"/>
        <v>592607.76752913988</v>
      </c>
      <c r="BU121" s="7">
        <f t="shared" si="76"/>
        <v>539366.7688841084</v>
      </c>
      <c r="BW121">
        <v>116</v>
      </c>
      <c r="BX121" s="160">
        <v>48366</v>
      </c>
      <c r="BY121" s="7">
        <f t="shared" si="122"/>
        <v>590414.28917303297</v>
      </c>
      <c r="BZ121" s="7">
        <f t="shared" si="123"/>
        <v>4534.7018071413086</v>
      </c>
      <c r="CA121" s="7">
        <f t="shared" si="124"/>
        <v>1090.6184536319493</v>
      </c>
      <c r="CB121" s="65">
        <f t="shared" si="97"/>
        <v>2.2166505255003837E-2</v>
      </c>
      <c r="CC121" s="7">
        <f t="shared" si="98"/>
        <v>3444.0833535093593</v>
      </c>
      <c r="CD121" s="65">
        <f t="shared" si="125"/>
        <v>7.0000000000000007E-2</v>
      </c>
      <c r="CE121" s="7">
        <f t="shared" si="126"/>
        <v>92276.329280598933</v>
      </c>
      <c r="CF121" s="7">
        <f t="shared" si="127"/>
        <v>433749.080347793</v>
      </c>
      <c r="CG121" s="7">
        <f t="shared" si="99"/>
        <v>589323.67071940098</v>
      </c>
      <c r="CH121" s="7">
        <f t="shared" si="77"/>
        <v>526025.40962839196</v>
      </c>
    </row>
    <row r="122" spans="10:86" x14ac:dyDescent="0.3">
      <c r="J122">
        <v>117</v>
      </c>
      <c r="K122" s="160">
        <v>48396</v>
      </c>
      <c r="L122" s="7">
        <f t="shared" si="100"/>
        <v>604855.84663603408</v>
      </c>
      <c r="M122" s="7">
        <f t="shared" si="78"/>
        <v>5120.6331732111075</v>
      </c>
      <c r="N122" s="7">
        <f t="shared" si="68"/>
        <v>962.24922758837329</v>
      </c>
      <c r="O122" s="65">
        <f t="shared" si="79"/>
        <v>1.9090483782673535E-2</v>
      </c>
      <c r="P122" s="7">
        <f t="shared" si="69"/>
        <v>4158.3839456227342</v>
      </c>
      <c r="Q122" s="65">
        <f t="shared" si="70"/>
        <v>8.2500000000000004E-2</v>
      </c>
      <c r="R122" s="7">
        <f t="shared" si="80"/>
        <v>77706.40259155407</v>
      </c>
      <c r="S122" s="7">
        <f t="shared" si="101"/>
        <v>521407.67867414531</v>
      </c>
      <c r="T122" s="7">
        <f t="shared" si="71"/>
        <v>603893.59740844567</v>
      </c>
      <c r="U122" s="7">
        <f t="shared" si="72"/>
        <v>599114.08126569935</v>
      </c>
      <c r="W122">
        <v>117</v>
      </c>
      <c r="X122" s="160">
        <v>48396</v>
      </c>
      <c r="Y122" s="7">
        <f t="shared" si="102"/>
        <v>601925.31365448574</v>
      </c>
      <c r="Z122" s="7">
        <f t="shared" si="103"/>
        <v>5001.3393355618373</v>
      </c>
      <c r="AA122" s="7">
        <f t="shared" si="104"/>
        <v>988.50391119859887</v>
      </c>
      <c r="AB122" s="65">
        <f t="shared" si="81"/>
        <v>1.9706841804616612E-2</v>
      </c>
      <c r="AC122" s="7">
        <f t="shared" si="82"/>
        <v>4012.8354243632384</v>
      </c>
      <c r="AD122" s="65">
        <f t="shared" si="83"/>
        <v>0.08</v>
      </c>
      <c r="AE122" s="7">
        <f t="shared" si="105"/>
        <v>80663.1902567129</v>
      </c>
      <c r="AF122" s="7">
        <f t="shared" si="106"/>
        <v>504493.5120040222</v>
      </c>
      <c r="AG122" s="7">
        <f t="shared" si="84"/>
        <v>600936.80974328716</v>
      </c>
      <c r="AH122" s="7">
        <f t="shared" si="73"/>
        <v>585156.7022607351</v>
      </c>
      <c r="AJ122">
        <v>117</v>
      </c>
      <c r="AK122" s="160">
        <v>48396</v>
      </c>
      <c r="AL122" s="7">
        <f t="shared" si="107"/>
        <v>598907.75748127105</v>
      </c>
      <c r="AM122" s="7">
        <f t="shared" si="108"/>
        <v>4883.0658657304484</v>
      </c>
      <c r="AN122" s="7">
        <f t="shared" si="109"/>
        <v>1015.1199319972397</v>
      </c>
      <c r="AO122" s="65">
        <f t="shared" si="85"/>
        <v>2.0339424613894423E-2</v>
      </c>
      <c r="AP122" s="7">
        <f t="shared" si="86"/>
        <v>3867.9459337332087</v>
      </c>
      <c r="AQ122" s="65">
        <f t="shared" si="87"/>
        <v>7.7499999999999999E-2</v>
      </c>
      <c r="AR122" s="7">
        <f t="shared" si="110"/>
        <v>83707.362450726316</v>
      </c>
      <c r="AS122" s="7">
        <f t="shared" si="111"/>
        <v>487611.34383973613</v>
      </c>
      <c r="AT122" s="7">
        <f t="shared" si="88"/>
        <v>597892.63754927379</v>
      </c>
      <c r="AU122" s="7">
        <f t="shared" si="74"/>
        <v>571318.7062904624</v>
      </c>
      <c r="AW122">
        <v>117</v>
      </c>
      <c r="AX122" s="160">
        <v>48396</v>
      </c>
      <c r="AY122" s="7">
        <f t="shared" si="112"/>
        <v>595802.20264639042</v>
      </c>
      <c r="AZ122" s="7">
        <f t="shared" si="113"/>
        <v>4765.8460902957322</v>
      </c>
      <c r="BA122" s="7">
        <f t="shared" si="114"/>
        <v>1042.0823237557925</v>
      </c>
      <c r="BB122" s="65">
        <f t="shared" si="89"/>
        <v>2.0988488846677259E-2</v>
      </c>
      <c r="BC122" s="7">
        <f t="shared" si="90"/>
        <v>3723.7637665399398</v>
      </c>
      <c r="BD122" s="65">
        <f t="shared" si="91"/>
        <v>7.4999999999999997E-2</v>
      </c>
      <c r="BE122" s="7">
        <f t="shared" si="115"/>
        <v>86839.879677366131</v>
      </c>
      <c r="BF122" s="7">
        <f t="shared" si="116"/>
        <v>470764.11288723449</v>
      </c>
      <c r="BG122" s="7">
        <f t="shared" si="92"/>
        <v>594760.12032263458</v>
      </c>
      <c r="BH122" s="7">
        <f t="shared" si="75"/>
        <v>557603.99256460066</v>
      </c>
      <c r="BJ122">
        <v>117</v>
      </c>
      <c r="BK122" s="160">
        <v>48396</v>
      </c>
      <c r="BL122" s="7">
        <f t="shared" si="117"/>
        <v>592607.76752913988</v>
      </c>
      <c r="BM122" s="7">
        <f t="shared" si="118"/>
        <v>4649.713524863002</v>
      </c>
      <c r="BN122" s="7">
        <f t="shared" si="119"/>
        <v>1069.3749293744486</v>
      </c>
      <c r="BO122" s="65">
        <f t="shared" si="93"/>
        <v>2.1654287803209361E-2</v>
      </c>
      <c r="BP122" s="7">
        <f t="shared" si="94"/>
        <v>3580.3385954885534</v>
      </c>
      <c r="BQ122" s="65">
        <f t="shared" si="95"/>
        <v>7.2499999999999995E-2</v>
      </c>
      <c r="BR122" s="7">
        <f t="shared" si="120"/>
        <v>90061.607400234512</v>
      </c>
      <c r="BS122" s="7">
        <f t="shared" si="121"/>
        <v>453954.87500873697</v>
      </c>
      <c r="BT122" s="7">
        <f t="shared" si="96"/>
        <v>591538.39259976544</v>
      </c>
      <c r="BU122" s="7">
        <f t="shared" si="76"/>
        <v>544016.48240897153</v>
      </c>
      <c r="BW122">
        <v>117</v>
      </c>
      <c r="BX122" s="160">
        <v>48396</v>
      </c>
      <c r="BY122" s="7">
        <f t="shared" si="122"/>
        <v>589323.67071940098</v>
      </c>
      <c r="BZ122" s="7">
        <f t="shared" si="123"/>
        <v>4534.7018071413086</v>
      </c>
      <c r="CA122" s="7">
        <f t="shared" si="124"/>
        <v>1096.9803946114694</v>
      </c>
      <c r="CB122" s="65">
        <f t="shared" si="97"/>
        <v>2.2337071102656238E-2</v>
      </c>
      <c r="CC122" s="7">
        <f t="shared" si="98"/>
        <v>3437.7214125298392</v>
      </c>
      <c r="CD122" s="65">
        <f t="shared" si="125"/>
        <v>7.0000000000000007E-2</v>
      </c>
      <c r="CE122" s="7">
        <f t="shared" si="126"/>
        <v>93373.309675210403</v>
      </c>
      <c r="CF122" s="7">
        <f t="shared" si="127"/>
        <v>437186.80176032282</v>
      </c>
      <c r="CG122" s="7">
        <f t="shared" si="99"/>
        <v>588226.6903247895</v>
      </c>
      <c r="CH122" s="7">
        <f t="shared" si="77"/>
        <v>530560.11143553327</v>
      </c>
    </row>
    <row r="123" spans="10:86" x14ac:dyDescent="0.3">
      <c r="J123">
        <v>118</v>
      </c>
      <c r="K123" s="160">
        <v>48427</v>
      </c>
      <c r="L123" s="7">
        <f t="shared" si="100"/>
        <v>603893.59740844567</v>
      </c>
      <c r="M123" s="7">
        <f t="shared" si="78"/>
        <v>5120.6331732111075</v>
      </c>
      <c r="N123" s="7">
        <f t="shared" si="68"/>
        <v>968.86469102804313</v>
      </c>
      <c r="O123" s="65">
        <f t="shared" si="79"/>
        <v>1.9252358929172379E-2</v>
      </c>
      <c r="P123" s="7">
        <f t="shared" si="69"/>
        <v>4151.7684821830644</v>
      </c>
      <c r="Q123" s="65">
        <f t="shared" si="70"/>
        <v>8.2500000000000018E-2</v>
      </c>
      <c r="R123" s="7">
        <f t="shared" si="80"/>
        <v>78675.267282582106</v>
      </c>
      <c r="S123" s="7">
        <f t="shared" si="101"/>
        <v>525559.44715632836</v>
      </c>
      <c r="T123" s="7">
        <f t="shared" si="71"/>
        <v>602924.73271741765</v>
      </c>
      <c r="U123" s="7">
        <f t="shared" si="72"/>
        <v>604234.71443891048</v>
      </c>
      <c r="W123">
        <v>118</v>
      </c>
      <c r="X123" s="160">
        <v>48427</v>
      </c>
      <c r="Y123" s="7">
        <f t="shared" si="102"/>
        <v>600936.80974328716</v>
      </c>
      <c r="Z123" s="7">
        <f t="shared" si="103"/>
        <v>5001.3393355618373</v>
      </c>
      <c r="AA123" s="7">
        <f t="shared" si="104"/>
        <v>995.09393727325596</v>
      </c>
      <c r="AB123" s="65">
        <f t="shared" si="81"/>
        <v>1.9870853397015529E-2</v>
      </c>
      <c r="AC123" s="7">
        <f t="shared" si="82"/>
        <v>4006.2453982885813</v>
      </c>
      <c r="AD123" s="65">
        <f t="shared" si="83"/>
        <v>0.08</v>
      </c>
      <c r="AE123" s="7">
        <f t="shared" si="105"/>
        <v>81658.284193986154</v>
      </c>
      <c r="AF123" s="7">
        <f t="shared" si="106"/>
        <v>508499.75740231079</v>
      </c>
      <c r="AG123" s="7">
        <f t="shared" si="84"/>
        <v>599941.7158060139</v>
      </c>
      <c r="AH123" s="7">
        <f t="shared" si="73"/>
        <v>590158.04159629694</v>
      </c>
      <c r="AJ123">
        <v>118</v>
      </c>
      <c r="AK123" s="160">
        <v>48427</v>
      </c>
      <c r="AL123" s="7">
        <f t="shared" si="107"/>
        <v>597892.63754927379</v>
      </c>
      <c r="AM123" s="7">
        <f t="shared" si="108"/>
        <v>4883.0658657304484</v>
      </c>
      <c r="AN123" s="7">
        <f t="shared" si="109"/>
        <v>1021.6759148913884</v>
      </c>
      <c r="AO123" s="65">
        <f t="shared" si="85"/>
        <v>2.0505539303762164E-2</v>
      </c>
      <c r="AP123" s="7">
        <f t="shared" si="86"/>
        <v>3861.38995083906</v>
      </c>
      <c r="AQ123" s="65">
        <f t="shared" si="87"/>
        <v>7.7499999999999999E-2</v>
      </c>
      <c r="AR123" s="7">
        <f t="shared" si="110"/>
        <v>84729.0383656177</v>
      </c>
      <c r="AS123" s="7">
        <f t="shared" si="111"/>
        <v>491472.73379057518</v>
      </c>
      <c r="AT123" s="7">
        <f t="shared" si="88"/>
        <v>596870.96163438237</v>
      </c>
      <c r="AU123" s="7">
        <f t="shared" si="74"/>
        <v>576201.77215619292</v>
      </c>
      <c r="AW123">
        <v>118</v>
      </c>
      <c r="AX123" s="160">
        <v>48427</v>
      </c>
      <c r="AY123" s="7">
        <f t="shared" si="112"/>
        <v>594760.12032263458</v>
      </c>
      <c r="AZ123" s="7">
        <f t="shared" si="113"/>
        <v>4765.8460902957322</v>
      </c>
      <c r="BA123" s="7">
        <f t="shared" si="114"/>
        <v>1048.5953382792663</v>
      </c>
      <c r="BB123" s="65">
        <f t="shared" si="89"/>
        <v>2.1156670781029036E-2</v>
      </c>
      <c r="BC123" s="7">
        <f t="shared" si="90"/>
        <v>3717.2507520164659</v>
      </c>
      <c r="BD123" s="65">
        <f t="shared" si="91"/>
        <v>7.4999999999999997E-2</v>
      </c>
      <c r="BE123" s="7">
        <f t="shared" si="115"/>
        <v>87888.475015645396</v>
      </c>
      <c r="BF123" s="7">
        <f t="shared" si="116"/>
        <v>474481.36363925098</v>
      </c>
      <c r="BG123" s="7">
        <f t="shared" si="92"/>
        <v>593711.52498435532</v>
      </c>
      <c r="BH123" s="7">
        <f t="shared" si="75"/>
        <v>562369.83865489636</v>
      </c>
      <c r="BJ123">
        <v>118</v>
      </c>
      <c r="BK123" s="160">
        <v>48427</v>
      </c>
      <c r="BL123" s="7">
        <f t="shared" si="117"/>
        <v>591538.39259976544</v>
      </c>
      <c r="BM123" s="7">
        <f t="shared" si="118"/>
        <v>4649.713524863002</v>
      </c>
      <c r="BN123" s="7">
        <f t="shared" si="119"/>
        <v>1075.835736239419</v>
      </c>
      <c r="BO123" s="65">
        <f t="shared" si="93"/>
        <v>2.182449862321607E-2</v>
      </c>
      <c r="BP123" s="7">
        <f t="shared" si="94"/>
        <v>3573.877788623583</v>
      </c>
      <c r="BQ123" s="65">
        <f t="shared" si="95"/>
        <v>7.2499999999999995E-2</v>
      </c>
      <c r="BR123" s="7">
        <f t="shared" si="120"/>
        <v>91137.443136473928</v>
      </c>
      <c r="BS123" s="7">
        <f t="shared" si="121"/>
        <v>457528.75279736053</v>
      </c>
      <c r="BT123" s="7">
        <f t="shared" si="96"/>
        <v>590462.556863526</v>
      </c>
      <c r="BU123" s="7">
        <f t="shared" si="76"/>
        <v>548666.19593383442</v>
      </c>
      <c r="BW123">
        <v>118</v>
      </c>
      <c r="BX123" s="160">
        <v>48427</v>
      </c>
      <c r="BY123" s="7">
        <f t="shared" si="122"/>
        <v>588226.6903247895</v>
      </c>
      <c r="BZ123" s="7">
        <f t="shared" si="123"/>
        <v>4534.7018071413086</v>
      </c>
      <c r="CA123" s="7">
        <f t="shared" si="124"/>
        <v>1103.3794469133695</v>
      </c>
      <c r="CB123" s="65">
        <f t="shared" si="97"/>
        <v>2.2509269947695948E-2</v>
      </c>
      <c r="CC123" s="7">
        <f t="shared" si="98"/>
        <v>3431.322360227939</v>
      </c>
      <c r="CD123" s="65">
        <f t="shared" si="125"/>
        <v>7.0000000000000007E-2</v>
      </c>
      <c r="CE123" s="7">
        <f t="shared" si="126"/>
        <v>94476.689122123775</v>
      </c>
      <c r="CF123" s="7">
        <f t="shared" si="127"/>
        <v>440618.12412055075</v>
      </c>
      <c r="CG123" s="7">
        <f t="shared" si="99"/>
        <v>587123.31087787612</v>
      </c>
      <c r="CH123" s="7">
        <f t="shared" si="77"/>
        <v>535094.81324267457</v>
      </c>
    </row>
    <row r="124" spans="10:86" x14ac:dyDescent="0.3">
      <c r="J124">
        <v>119</v>
      </c>
      <c r="K124" s="160">
        <v>48458</v>
      </c>
      <c r="L124" s="7">
        <f t="shared" si="100"/>
        <v>602924.73271741765</v>
      </c>
      <c r="M124" s="7">
        <f t="shared" si="78"/>
        <v>5120.6331732111075</v>
      </c>
      <c r="N124" s="7">
        <f t="shared" si="68"/>
        <v>975.52563577886121</v>
      </c>
      <c r="O124" s="65">
        <f t="shared" si="79"/>
        <v>1.9415869003391699E-2</v>
      </c>
      <c r="P124" s="7">
        <f t="shared" si="69"/>
        <v>4145.1075374322463</v>
      </c>
      <c r="Q124" s="65">
        <f t="shared" si="70"/>
        <v>8.2500000000000004E-2</v>
      </c>
      <c r="R124" s="7">
        <f t="shared" si="80"/>
        <v>79650.792918360967</v>
      </c>
      <c r="S124" s="7">
        <f t="shared" si="101"/>
        <v>529704.55469376058</v>
      </c>
      <c r="T124" s="7">
        <f t="shared" si="71"/>
        <v>601949.20708163874</v>
      </c>
      <c r="U124" s="7">
        <f t="shared" si="72"/>
        <v>609355.34761212161</v>
      </c>
      <c r="W124">
        <v>119</v>
      </c>
      <c r="X124" s="160">
        <v>48458</v>
      </c>
      <c r="Y124" s="7">
        <f t="shared" si="102"/>
        <v>599941.7158060139</v>
      </c>
      <c r="Z124" s="7">
        <f t="shared" si="103"/>
        <v>5001.3393355618373</v>
      </c>
      <c r="AA124" s="7">
        <f t="shared" si="104"/>
        <v>1001.7278968550777</v>
      </c>
      <c r="AB124" s="65">
        <f t="shared" si="81"/>
        <v>2.0036504289606252E-2</v>
      </c>
      <c r="AC124" s="7">
        <f t="shared" si="82"/>
        <v>3999.6114387067596</v>
      </c>
      <c r="AD124" s="65">
        <f t="shared" si="83"/>
        <v>0.08</v>
      </c>
      <c r="AE124" s="7">
        <f t="shared" si="105"/>
        <v>82660.012090841235</v>
      </c>
      <c r="AF124" s="7">
        <f t="shared" si="106"/>
        <v>512499.36884101754</v>
      </c>
      <c r="AG124" s="7">
        <f t="shared" si="84"/>
        <v>598939.98790915881</v>
      </c>
      <c r="AH124" s="7">
        <f t="shared" si="73"/>
        <v>595159.38093185879</v>
      </c>
      <c r="AJ124">
        <v>119</v>
      </c>
      <c r="AK124" s="160">
        <v>48458</v>
      </c>
      <c r="AL124" s="7">
        <f t="shared" si="107"/>
        <v>596870.96163438237</v>
      </c>
      <c r="AM124" s="7">
        <f t="shared" si="108"/>
        <v>4883.0658657304484</v>
      </c>
      <c r="AN124" s="7">
        <f t="shared" si="109"/>
        <v>1028.2742385083957</v>
      </c>
      <c r="AO124" s="65">
        <f t="shared" si="85"/>
        <v>2.0673297337690338E-2</v>
      </c>
      <c r="AP124" s="7">
        <f t="shared" si="86"/>
        <v>3854.7916272220527</v>
      </c>
      <c r="AQ124" s="65">
        <f t="shared" si="87"/>
        <v>7.7499999999999999E-2</v>
      </c>
      <c r="AR124" s="7">
        <f t="shared" si="110"/>
        <v>85757.312604126098</v>
      </c>
      <c r="AS124" s="7">
        <f t="shared" si="111"/>
        <v>495327.52541779721</v>
      </c>
      <c r="AT124" s="7">
        <f t="shared" si="88"/>
        <v>595842.68739587395</v>
      </c>
      <c r="AU124" s="7">
        <f t="shared" si="74"/>
        <v>581084.83802192332</v>
      </c>
      <c r="AW124">
        <v>119</v>
      </c>
      <c r="AX124" s="160">
        <v>48458</v>
      </c>
      <c r="AY124" s="7">
        <f t="shared" si="112"/>
        <v>593711.52498435532</v>
      </c>
      <c r="AZ124" s="7">
        <f t="shared" si="113"/>
        <v>4765.8460902957322</v>
      </c>
      <c r="BA124" s="7">
        <f t="shared" si="114"/>
        <v>1055.1490591435117</v>
      </c>
      <c r="BB124" s="65">
        <f t="shared" si="89"/>
        <v>2.1326499784648425E-2</v>
      </c>
      <c r="BC124" s="7">
        <f t="shared" si="90"/>
        <v>3710.6970311522205</v>
      </c>
      <c r="BD124" s="65">
        <f t="shared" si="91"/>
        <v>7.4999999999999997E-2</v>
      </c>
      <c r="BE124" s="7">
        <f t="shared" si="115"/>
        <v>88943.62407478891</v>
      </c>
      <c r="BF124" s="7">
        <f t="shared" si="116"/>
        <v>478192.06067040318</v>
      </c>
      <c r="BG124" s="7">
        <f t="shared" si="92"/>
        <v>592656.37592521182</v>
      </c>
      <c r="BH124" s="7">
        <f t="shared" si="75"/>
        <v>567135.68474519206</v>
      </c>
      <c r="BJ124">
        <v>119</v>
      </c>
      <c r="BK124" s="160">
        <v>48458</v>
      </c>
      <c r="BL124" s="7">
        <f t="shared" si="117"/>
        <v>590462.556863526</v>
      </c>
      <c r="BM124" s="7">
        <f t="shared" si="118"/>
        <v>4649.713524863002</v>
      </c>
      <c r="BN124" s="7">
        <f t="shared" si="119"/>
        <v>1082.335577145866</v>
      </c>
      <c r="BO124" s="65">
        <f t="shared" si="93"/>
        <v>2.1996359929648043E-2</v>
      </c>
      <c r="BP124" s="7">
        <f t="shared" si="94"/>
        <v>3567.3779477171361</v>
      </c>
      <c r="BQ124" s="65">
        <f t="shared" si="95"/>
        <v>7.2499999999999995E-2</v>
      </c>
      <c r="BR124" s="7">
        <f t="shared" si="120"/>
        <v>92219.778713619788</v>
      </c>
      <c r="BS124" s="7">
        <f t="shared" si="121"/>
        <v>461096.13074507768</v>
      </c>
      <c r="BT124" s="7">
        <f t="shared" si="96"/>
        <v>589380.22128638008</v>
      </c>
      <c r="BU124" s="7">
        <f t="shared" si="76"/>
        <v>553315.90945869742</v>
      </c>
      <c r="BW124">
        <v>119</v>
      </c>
      <c r="BX124" s="160">
        <v>48458</v>
      </c>
      <c r="BY124" s="7">
        <f t="shared" si="122"/>
        <v>587123.31087787612</v>
      </c>
      <c r="BZ124" s="7">
        <f t="shared" si="123"/>
        <v>4534.7018071413086</v>
      </c>
      <c r="CA124" s="7">
        <f t="shared" si="124"/>
        <v>1109.8158270203644</v>
      </c>
      <c r="CB124" s="65">
        <f t="shared" si="97"/>
        <v>2.2683122399503097E-2</v>
      </c>
      <c r="CC124" s="7">
        <f t="shared" si="98"/>
        <v>3424.8859801209442</v>
      </c>
      <c r="CD124" s="65">
        <f t="shared" si="125"/>
        <v>7.0000000000000007E-2</v>
      </c>
      <c r="CE124" s="7">
        <f t="shared" si="126"/>
        <v>95586.504949144146</v>
      </c>
      <c r="CF124" s="7">
        <f t="shared" si="127"/>
        <v>444043.01010067167</v>
      </c>
      <c r="CG124" s="7">
        <f t="shared" si="99"/>
        <v>586013.4950508558</v>
      </c>
      <c r="CH124" s="7">
        <f t="shared" si="77"/>
        <v>539629.51504981588</v>
      </c>
    </row>
    <row r="125" spans="10:86" x14ac:dyDescent="0.3">
      <c r="J125">
        <v>120</v>
      </c>
      <c r="K125" s="160">
        <v>48488</v>
      </c>
      <c r="L125" s="7">
        <f t="shared" si="100"/>
        <v>601949.20708163874</v>
      </c>
      <c r="M125" s="7">
        <f t="shared" si="78"/>
        <v>5120.6331732111075</v>
      </c>
      <c r="N125" s="7">
        <f t="shared" si="68"/>
        <v>982.23237452484136</v>
      </c>
      <c r="O125" s="65">
        <f t="shared" si="79"/>
        <v>1.9581035003671872E-2</v>
      </c>
      <c r="P125" s="7">
        <f t="shared" si="69"/>
        <v>4138.4007986862662</v>
      </c>
      <c r="Q125" s="65">
        <f t="shared" si="70"/>
        <v>8.2500000000000004E-2</v>
      </c>
      <c r="R125" s="7">
        <f t="shared" si="80"/>
        <v>80633.02529288581</v>
      </c>
      <c r="S125" s="7">
        <f t="shared" si="101"/>
        <v>533842.9554924469</v>
      </c>
      <c r="T125" s="7">
        <f t="shared" si="71"/>
        <v>600966.97470711393</v>
      </c>
      <c r="U125" s="7">
        <f t="shared" si="72"/>
        <v>614475.98078533274</v>
      </c>
      <c r="W125">
        <v>120</v>
      </c>
      <c r="X125" s="160">
        <v>48488</v>
      </c>
      <c r="Y125" s="7">
        <f t="shared" si="102"/>
        <v>598939.98790915881</v>
      </c>
      <c r="Z125" s="7">
        <f t="shared" si="103"/>
        <v>5001.3393355618373</v>
      </c>
      <c r="AA125" s="7">
        <f t="shared" si="104"/>
        <v>1008.4060828341117</v>
      </c>
      <c r="AB125" s="65">
        <f t="shared" si="81"/>
        <v>2.0203815471149807E-2</v>
      </c>
      <c r="AC125" s="7">
        <f t="shared" si="82"/>
        <v>3992.9332527277256</v>
      </c>
      <c r="AD125" s="65">
        <f t="shared" si="83"/>
        <v>0.08</v>
      </c>
      <c r="AE125" s="7">
        <f t="shared" si="105"/>
        <v>83668.418173675353</v>
      </c>
      <c r="AF125" s="7">
        <f t="shared" si="106"/>
        <v>516492.30209374527</v>
      </c>
      <c r="AG125" s="7">
        <f t="shared" si="84"/>
        <v>597931.58182632469</v>
      </c>
      <c r="AH125" s="7">
        <f t="shared" si="73"/>
        <v>600160.72026742063</v>
      </c>
      <c r="AJ125">
        <v>120</v>
      </c>
      <c r="AK125" s="160">
        <v>48488</v>
      </c>
      <c r="AL125" s="7">
        <f t="shared" si="107"/>
        <v>595842.68739587395</v>
      </c>
      <c r="AM125" s="7">
        <f t="shared" si="108"/>
        <v>4883.0658657304484</v>
      </c>
      <c r="AN125" s="7">
        <f t="shared" si="109"/>
        <v>1034.9151762987626</v>
      </c>
      <c r="AO125" s="65">
        <f t="shared" si="85"/>
        <v>2.0842719694794311E-2</v>
      </c>
      <c r="AP125" s="7">
        <f t="shared" si="86"/>
        <v>3848.1506894316858</v>
      </c>
      <c r="AQ125" s="65">
        <f t="shared" si="87"/>
        <v>7.7499999999999999E-2</v>
      </c>
      <c r="AR125" s="7">
        <f t="shared" si="110"/>
        <v>86792.227780424859</v>
      </c>
      <c r="AS125" s="7">
        <f t="shared" si="111"/>
        <v>499175.67610722891</v>
      </c>
      <c r="AT125" s="7">
        <f t="shared" si="88"/>
        <v>594807.77221957513</v>
      </c>
      <c r="AU125" s="7">
        <f t="shared" si="74"/>
        <v>585967.90388765372</v>
      </c>
      <c r="AW125">
        <v>120</v>
      </c>
      <c r="AX125" s="160">
        <v>48488</v>
      </c>
      <c r="AY125" s="7">
        <f t="shared" si="112"/>
        <v>592656.37592521182</v>
      </c>
      <c r="AZ125" s="7">
        <f t="shared" si="113"/>
        <v>4765.8460902957322</v>
      </c>
      <c r="BA125" s="7">
        <f t="shared" si="114"/>
        <v>1061.7437407631587</v>
      </c>
      <c r="BB125" s="65">
        <f t="shared" si="89"/>
        <v>2.1497996827027639E-2</v>
      </c>
      <c r="BC125" s="7">
        <f t="shared" si="90"/>
        <v>3704.1023495325735</v>
      </c>
      <c r="BD125" s="65">
        <f t="shared" si="91"/>
        <v>7.4999999999999997E-2</v>
      </c>
      <c r="BE125" s="7">
        <f t="shared" si="115"/>
        <v>90005.367815552076</v>
      </c>
      <c r="BF125" s="7">
        <f t="shared" si="116"/>
        <v>481896.16301993578</v>
      </c>
      <c r="BG125" s="7">
        <f t="shared" si="92"/>
        <v>591594.63218444865</v>
      </c>
      <c r="BH125" s="7">
        <f t="shared" si="75"/>
        <v>571901.53083548788</v>
      </c>
      <c r="BJ125">
        <v>120</v>
      </c>
      <c r="BK125" s="160">
        <v>48488</v>
      </c>
      <c r="BL125" s="7">
        <f t="shared" si="117"/>
        <v>589380.22128638008</v>
      </c>
      <c r="BM125" s="7">
        <f t="shared" si="118"/>
        <v>4649.713524863002</v>
      </c>
      <c r="BN125" s="7">
        <f t="shared" si="119"/>
        <v>1088.8746879244559</v>
      </c>
      <c r="BO125" s="65">
        <f t="shared" si="93"/>
        <v>2.2169892682476794E-2</v>
      </c>
      <c r="BP125" s="7">
        <f t="shared" si="94"/>
        <v>3560.8388369385461</v>
      </c>
      <c r="BQ125" s="65">
        <f t="shared" si="95"/>
        <v>7.2499999999999995E-2</v>
      </c>
      <c r="BR125" s="7">
        <f t="shared" si="120"/>
        <v>93308.653401544245</v>
      </c>
      <c r="BS125" s="7">
        <f t="shared" si="121"/>
        <v>464656.96958201623</v>
      </c>
      <c r="BT125" s="7">
        <f t="shared" si="96"/>
        <v>588291.34659845568</v>
      </c>
      <c r="BU125" s="7">
        <f t="shared" si="76"/>
        <v>557965.62298356043</v>
      </c>
      <c r="BW125">
        <v>120</v>
      </c>
      <c r="BX125" s="160">
        <v>48488</v>
      </c>
      <c r="BY125" s="7">
        <f t="shared" si="122"/>
        <v>586013.4950508558</v>
      </c>
      <c r="BZ125" s="7">
        <f t="shared" si="123"/>
        <v>4534.7018071413086</v>
      </c>
      <c r="CA125" s="7">
        <f t="shared" si="124"/>
        <v>1116.289752677983</v>
      </c>
      <c r="CB125" s="65">
        <f t="shared" si="97"/>
        <v>2.2858649408702272E-2</v>
      </c>
      <c r="CC125" s="7">
        <f t="shared" si="98"/>
        <v>3418.4120544633256</v>
      </c>
      <c r="CD125" s="65">
        <f t="shared" si="125"/>
        <v>7.0000000000000007E-2</v>
      </c>
      <c r="CE125" s="7">
        <f t="shared" si="126"/>
        <v>96702.794701822131</v>
      </c>
      <c r="CF125" s="7">
        <f t="shared" si="127"/>
        <v>447461.42215513502</v>
      </c>
      <c r="CG125" s="7">
        <f t="shared" si="99"/>
        <v>584897.20529817778</v>
      </c>
      <c r="CH125" s="7">
        <f t="shared" si="77"/>
        <v>544164.21685695718</v>
      </c>
    </row>
    <row r="126" spans="10:86" x14ac:dyDescent="0.3">
      <c r="J126">
        <v>121</v>
      </c>
      <c r="K126" s="160">
        <v>48519</v>
      </c>
      <c r="L126" s="7">
        <f t="shared" si="100"/>
        <v>600966.97470711393</v>
      </c>
      <c r="M126" s="7">
        <f t="shared" si="78"/>
        <v>5120.6331732111075</v>
      </c>
      <c r="N126" s="7">
        <f t="shared" si="68"/>
        <v>988.98522209969906</v>
      </c>
      <c r="O126" s="65">
        <f t="shared" si="79"/>
        <v>1.9747878277305116E-2</v>
      </c>
      <c r="P126" s="7">
        <f t="shared" si="69"/>
        <v>4131.6479511114085</v>
      </c>
      <c r="Q126" s="65">
        <f t="shared" si="70"/>
        <v>8.2500000000000004E-2</v>
      </c>
      <c r="R126" s="7">
        <f t="shared" si="80"/>
        <v>81622.010514985508</v>
      </c>
      <c r="S126" s="7">
        <f t="shared" si="101"/>
        <v>537974.60344355833</v>
      </c>
      <c r="T126" s="7">
        <f t="shared" si="71"/>
        <v>599977.98948501423</v>
      </c>
      <c r="U126" s="7">
        <f t="shared" si="72"/>
        <v>619596.61395854387</v>
      </c>
      <c r="W126">
        <v>121</v>
      </c>
      <c r="X126" s="160">
        <v>48519</v>
      </c>
      <c r="Y126" s="7">
        <f t="shared" si="102"/>
        <v>597931.58182632469</v>
      </c>
      <c r="Z126" s="7">
        <f t="shared" si="103"/>
        <v>5001.3393355618373</v>
      </c>
      <c r="AA126" s="7">
        <f t="shared" si="104"/>
        <v>1015.1287900530056</v>
      </c>
      <c r="AB126" s="65">
        <f t="shared" si="81"/>
        <v>2.0372808279216E-2</v>
      </c>
      <c r="AC126" s="7">
        <f t="shared" si="82"/>
        <v>3986.2105455088317</v>
      </c>
      <c r="AD126" s="65">
        <f t="shared" si="83"/>
        <v>0.08</v>
      </c>
      <c r="AE126" s="7">
        <f t="shared" si="105"/>
        <v>84683.546963728353</v>
      </c>
      <c r="AF126" s="7">
        <f t="shared" si="106"/>
        <v>520478.5126392541</v>
      </c>
      <c r="AG126" s="7">
        <f t="shared" si="84"/>
        <v>596916.45303627173</v>
      </c>
      <c r="AH126" s="7">
        <f t="shared" si="73"/>
        <v>605162.05960298248</v>
      </c>
      <c r="AJ126">
        <v>121</v>
      </c>
      <c r="AK126" s="160">
        <v>48519</v>
      </c>
      <c r="AL126" s="7">
        <f t="shared" si="107"/>
        <v>594807.77221957513</v>
      </c>
      <c r="AM126" s="7">
        <f t="shared" si="108"/>
        <v>4883.0658657304484</v>
      </c>
      <c r="AN126" s="7">
        <f t="shared" si="109"/>
        <v>1041.5990034790257</v>
      </c>
      <c r="AO126" s="65">
        <f t="shared" si="85"/>
        <v>2.1013827702866993E-2</v>
      </c>
      <c r="AP126" s="7">
        <f t="shared" si="86"/>
        <v>3841.4668622514228</v>
      </c>
      <c r="AQ126" s="65">
        <f t="shared" si="87"/>
        <v>7.7499999999999999E-2</v>
      </c>
      <c r="AR126" s="7">
        <f t="shared" si="110"/>
        <v>87833.826783903889</v>
      </c>
      <c r="AS126" s="7">
        <f t="shared" si="111"/>
        <v>503017.14296948031</v>
      </c>
      <c r="AT126" s="7">
        <f t="shared" si="88"/>
        <v>593766.17321609613</v>
      </c>
      <c r="AU126" s="7">
        <f t="shared" si="74"/>
        <v>590850.96975338424</v>
      </c>
      <c r="AW126">
        <v>121</v>
      </c>
      <c r="AX126" s="160">
        <v>48519</v>
      </c>
      <c r="AY126" s="7">
        <f t="shared" si="112"/>
        <v>591594.63218444865</v>
      </c>
      <c r="AZ126" s="7">
        <f t="shared" si="113"/>
        <v>4765.8460902957322</v>
      </c>
      <c r="BA126" s="7">
        <f t="shared" si="114"/>
        <v>1068.3796391429282</v>
      </c>
      <c r="BB126" s="65">
        <f t="shared" si="89"/>
        <v>2.1671183226216154E-2</v>
      </c>
      <c r="BC126" s="7">
        <f t="shared" si="90"/>
        <v>3697.466451152804</v>
      </c>
      <c r="BD126" s="65">
        <f t="shared" si="91"/>
        <v>7.4999999999999997E-2</v>
      </c>
      <c r="BE126" s="7">
        <f t="shared" si="115"/>
        <v>91073.747454695011</v>
      </c>
      <c r="BF126" s="7">
        <f t="shared" si="116"/>
        <v>485593.62947108858</v>
      </c>
      <c r="BG126" s="7">
        <f t="shared" si="92"/>
        <v>590526.25254530576</v>
      </c>
      <c r="BH126" s="7">
        <f t="shared" si="75"/>
        <v>576667.37692578358</v>
      </c>
      <c r="BJ126">
        <v>121</v>
      </c>
      <c r="BK126" s="160">
        <v>48519</v>
      </c>
      <c r="BL126" s="7">
        <f t="shared" si="117"/>
        <v>588291.34659845568</v>
      </c>
      <c r="BM126" s="7">
        <f t="shared" si="118"/>
        <v>4649.713524863002</v>
      </c>
      <c r="BN126" s="7">
        <f t="shared" si="119"/>
        <v>1095.4533058306656</v>
      </c>
      <c r="BO126" s="65">
        <f t="shared" si="93"/>
        <v>2.2345118190121097E-2</v>
      </c>
      <c r="BP126" s="7">
        <f t="shared" si="94"/>
        <v>3554.2602190323364</v>
      </c>
      <c r="BQ126" s="65">
        <f t="shared" si="95"/>
        <v>7.2499999999999995E-2</v>
      </c>
      <c r="BR126" s="7">
        <f t="shared" si="120"/>
        <v>94404.106707374915</v>
      </c>
      <c r="BS126" s="7">
        <f t="shared" si="121"/>
        <v>468211.22980104858</v>
      </c>
      <c r="BT126" s="7">
        <f t="shared" si="96"/>
        <v>587195.89329262497</v>
      </c>
      <c r="BU126" s="7">
        <f t="shared" si="76"/>
        <v>562615.33650842356</v>
      </c>
      <c r="BW126">
        <v>121</v>
      </c>
      <c r="BX126" s="160">
        <v>48519</v>
      </c>
      <c r="BY126" s="7">
        <f t="shared" si="122"/>
        <v>584897.20529817778</v>
      </c>
      <c r="BZ126" s="7">
        <f t="shared" si="123"/>
        <v>4534.7018071413086</v>
      </c>
      <c r="CA126" s="7">
        <f t="shared" si="124"/>
        <v>1122.8014429019381</v>
      </c>
      <c r="CB126" s="65">
        <f t="shared" si="97"/>
        <v>2.3035872274264797E-2</v>
      </c>
      <c r="CC126" s="7">
        <f t="shared" si="98"/>
        <v>3411.9003642393704</v>
      </c>
      <c r="CD126" s="65">
        <f t="shared" si="125"/>
        <v>7.0000000000000007E-2</v>
      </c>
      <c r="CE126" s="7">
        <f t="shared" si="126"/>
        <v>97825.59614472407</v>
      </c>
      <c r="CF126" s="7">
        <f t="shared" si="127"/>
        <v>450873.32251937437</v>
      </c>
      <c r="CG126" s="7">
        <f t="shared" si="99"/>
        <v>583774.40385527583</v>
      </c>
      <c r="CH126" s="7">
        <f t="shared" si="77"/>
        <v>548698.91866409848</v>
      </c>
    </row>
    <row r="127" spans="10:86" x14ac:dyDescent="0.3">
      <c r="J127">
        <v>122</v>
      </c>
      <c r="K127" s="160">
        <v>48549</v>
      </c>
      <c r="L127" s="7">
        <f t="shared" si="100"/>
        <v>599977.98948501423</v>
      </c>
      <c r="M127" s="7">
        <f t="shared" si="78"/>
        <v>5120.6331732111075</v>
      </c>
      <c r="N127" s="7">
        <f t="shared" si="68"/>
        <v>995.78449550163441</v>
      </c>
      <c r="O127" s="65">
        <f t="shared" si="79"/>
        <v>1.9916420527820174E-2</v>
      </c>
      <c r="P127" s="7">
        <f t="shared" si="69"/>
        <v>4124.8486777094731</v>
      </c>
      <c r="Q127" s="65">
        <f t="shared" si="70"/>
        <v>8.2500000000000018E-2</v>
      </c>
      <c r="R127" s="7">
        <f t="shared" si="80"/>
        <v>82617.795010487142</v>
      </c>
      <c r="S127" s="7">
        <f t="shared" si="101"/>
        <v>542099.45212126779</v>
      </c>
      <c r="T127" s="7">
        <f t="shared" si="71"/>
        <v>598982.20498951257</v>
      </c>
      <c r="U127" s="7">
        <f t="shared" si="72"/>
        <v>624717.24713175488</v>
      </c>
      <c r="W127">
        <v>122</v>
      </c>
      <c r="X127" s="160">
        <v>48549</v>
      </c>
      <c r="Y127" s="7">
        <f t="shared" si="102"/>
        <v>596916.45303627173</v>
      </c>
      <c r="Z127" s="7">
        <f t="shared" si="103"/>
        <v>5001.3393355618373</v>
      </c>
      <c r="AA127" s="7">
        <f t="shared" si="104"/>
        <v>1021.8963153200257</v>
      </c>
      <c r="AB127" s="65">
        <f t="shared" si="81"/>
        <v>2.0543504407467151E-2</v>
      </c>
      <c r="AC127" s="7">
        <f t="shared" si="82"/>
        <v>3979.4430202418116</v>
      </c>
      <c r="AD127" s="65">
        <f t="shared" si="83"/>
        <v>0.08</v>
      </c>
      <c r="AE127" s="7">
        <f t="shared" si="105"/>
        <v>85705.443279048384</v>
      </c>
      <c r="AF127" s="7">
        <f t="shared" si="106"/>
        <v>524457.9556594959</v>
      </c>
      <c r="AG127" s="7">
        <f t="shared" si="84"/>
        <v>595894.55672095169</v>
      </c>
      <c r="AH127" s="7">
        <f t="shared" si="73"/>
        <v>610163.39893854433</v>
      </c>
      <c r="AJ127">
        <v>122</v>
      </c>
      <c r="AK127" s="160">
        <v>48549</v>
      </c>
      <c r="AL127" s="7">
        <f t="shared" si="107"/>
        <v>593766.17321609613</v>
      </c>
      <c r="AM127" s="7">
        <f t="shared" si="108"/>
        <v>4883.0658657304484</v>
      </c>
      <c r="AN127" s="7">
        <f t="shared" si="109"/>
        <v>1048.3259970431609</v>
      </c>
      <c r="AO127" s="65">
        <f t="shared" si="85"/>
        <v>2.1186643045661646E-2</v>
      </c>
      <c r="AP127" s="7">
        <f t="shared" si="86"/>
        <v>3834.7398686872875</v>
      </c>
      <c r="AQ127" s="65">
        <f t="shared" si="87"/>
        <v>7.7499999999999999E-2</v>
      </c>
      <c r="AR127" s="7">
        <f t="shared" si="110"/>
        <v>88882.152780947043</v>
      </c>
      <c r="AS127" s="7">
        <f t="shared" si="111"/>
        <v>506851.8828381676</v>
      </c>
      <c r="AT127" s="7">
        <f t="shared" si="88"/>
        <v>592717.84721905296</v>
      </c>
      <c r="AU127" s="7">
        <f t="shared" si="74"/>
        <v>595734.03561911464</v>
      </c>
      <c r="AW127">
        <v>122</v>
      </c>
      <c r="AX127" s="160">
        <v>48549</v>
      </c>
      <c r="AY127" s="7">
        <f t="shared" si="112"/>
        <v>590526.25254530576</v>
      </c>
      <c r="AZ127" s="7">
        <f t="shared" si="113"/>
        <v>4765.8460902957322</v>
      </c>
      <c r="BA127" s="7">
        <f t="shared" si="114"/>
        <v>1075.0570118875717</v>
      </c>
      <c r="BB127" s="65">
        <f t="shared" si="89"/>
        <v>2.1846080656102763E-2</v>
      </c>
      <c r="BC127" s="7">
        <f t="shared" si="90"/>
        <v>3690.7890784081605</v>
      </c>
      <c r="BD127" s="65">
        <f t="shared" si="91"/>
        <v>7.4999999999999997E-2</v>
      </c>
      <c r="BE127" s="7">
        <f t="shared" si="115"/>
        <v>92148.804466582587</v>
      </c>
      <c r="BF127" s="7">
        <f t="shared" si="116"/>
        <v>489284.41854949674</v>
      </c>
      <c r="BG127" s="7">
        <f t="shared" si="92"/>
        <v>589451.19553341821</v>
      </c>
      <c r="BH127" s="7">
        <f t="shared" si="75"/>
        <v>581433.22301607928</v>
      </c>
      <c r="BJ127">
        <v>122</v>
      </c>
      <c r="BK127" s="160">
        <v>48549</v>
      </c>
      <c r="BL127" s="7">
        <f t="shared" si="117"/>
        <v>587195.89329262497</v>
      </c>
      <c r="BM127" s="7">
        <f t="shared" si="118"/>
        <v>4649.713524863002</v>
      </c>
      <c r="BN127" s="7">
        <f t="shared" si="119"/>
        <v>1102.0716695533929</v>
      </c>
      <c r="BO127" s="65">
        <f t="shared" si="93"/>
        <v>2.2522058116728347E-2</v>
      </c>
      <c r="BP127" s="7">
        <f t="shared" si="94"/>
        <v>3547.6418553096091</v>
      </c>
      <c r="BQ127" s="65">
        <f t="shared" si="95"/>
        <v>7.2499999999999995E-2</v>
      </c>
      <c r="BR127" s="7">
        <f t="shared" si="120"/>
        <v>95506.178376928307</v>
      </c>
      <c r="BS127" s="7">
        <f t="shared" si="121"/>
        <v>471758.87165635818</v>
      </c>
      <c r="BT127" s="7">
        <f t="shared" si="96"/>
        <v>586093.82162307156</v>
      </c>
      <c r="BU127" s="7">
        <f t="shared" si="76"/>
        <v>567265.05003328645</v>
      </c>
      <c r="BW127">
        <v>122</v>
      </c>
      <c r="BX127" s="160">
        <v>48549</v>
      </c>
      <c r="BY127" s="7">
        <f t="shared" si="122"/>
        <v>583774.40385527583</v>
      </c>
      <c r="BZ127" s="7">
        <f t="shared" si="123"/>
        <v>4534.7018071413086</v>
      </c>
      <c r="CA127" s="7">
        <f t="shared" si="124"/>
        <v>1129.3511179855327</v>
      </c>
      <c r="CB127" s="65">
        <f t="shared" si="97"/>
        <v>2.3214812650789219E-2</v>
      </c>
      <c r="CC127" s="7">
        <f t="shared" si="98"/>
        <v>3405.3506891557759</v>
      </c>
      <c r="CD127" s="65">
        <f t="shared" si="125"/>
        <v>7.0000000000000007E-2</v>
      </c>
      <c r="CE127" s="7">
        <f t="shared" si="126"/>
        <v>98954.947262709597</v>
      </c>
      <c r="CF127" s="7">
        <f t="shared" si="127"/>
        <v>454278.67320853012</v>
      </c>
      <c r="CG127" s="7">
        <f t="shared" si="99"/>
        <v>582645.05273729027</v>
      </c>
      <c r="CH127" s="7">
        <f t="shared" si="77"/>
        <v>553233.62047123967</v>
      </c>
    </row>
    <row r="128" spans="10:86" x14ac:dyDescent="0.3">
      <c r="J128">
        <v>123</v>
      </c>
      <c r="K128" s="160">
        <v>48580</v>
      </c>
      <c r="L128" s="7">
        <f t="shared" si="100"/>
        <v>598982.20498951257</v>
      </c>
      <c r="M128" s="7">
        <f t="shared" si="78"/>
        <v>5120.6331732111075</v>
      </c>
      <c r="N128" s="7">
        <f t="shared" si="68"/>
        <v>1002.6305139082087</v>
      </c>
      <c r="O128" s="65">
        <f t="shared" si="79"/>
        <v>2.008668382245039E-2</v>
      </c>
      <c r="P128" s="7">
        <f t="shared" si="69"/>
        <v>4118.0026593028988</v>
      </c>
      <c r="Q128" s="65">
        <f t="shared" si="70"/>
        <v>8.2500000000000004E-2</v>
      </c>
      <c r="R128" s="7">
        <f t="shared" si="80"/>
        <v>83620.425524395352</v>
      </c>
      <c r="S128" s="7">
        <f t="shared" si="101"/>
        <v>546217.4547805707</v>
      </c>
      <c r="T128" s="7">
        <f t="shared" si="71"/>
        <v>597979.57447560434</v>
      </c>
      <c r="U128" s="7">
        <f t="shared" si="72"/>
        <v>629837.88030496601</v>
      </c>
      <c r="W128">
        <v>123</v>
      </c>
      <c r="X128" s="160">
        <v>48580</v>
      </c>
      <c r="Y128" s="7">
        <f t="shared" si="102"/>
        <v>595894.55672095169</v>
      </c>
      <c r="Z128" s="7">
        <f t="shared" si="103"/>
        <v>5001.3393355618373</v>
      </c>
      <c r="AA128" s="7">
        <f t="shared" si="104"/>
        <v>1028.7089574221591</v>
      </c>
      <c r="AB128" s="65">
        <f t="shared" si="81"/>
        <v>2.0715925913125353E-2</v>
      </c>
      <c r="AC128" s="7">
        <f t="shared" si="82"/>
        <v>3972.6303781396782</v>
      </c>
      <c r="AD128" s="65">
        <f t="shared" si="83"/>
        <v>0.08</v>
      </c>
      <c r="AE128" s="7">
        <f t="shared" si="105"/>
        <v>86734.152236470545</v>
      </c>
      <c r="AF128" s="7">
        <f t="shared" si="106"/>
        <v>528430.58603763557</v>
      </c>
      <c r="AG128" s="7">
        <f t="shared" si="84"/>
        <v>594865.84776352951</v>
      </c>
      <c r="AH128" s="7">
        <f t="shared" si="73"/>
        <v>615164.73827410606</v>
      </c>
      <c r="AJ128">
        <v>123</v>
      </c>
      <c r="AK128" s="160">
        <v>48580</v>
      </c>
      <c r="AL128" s="7">
        <f t="shared" si="107"/>
        <v>592717.84721905296</v>
      </c>
      <c r="AM128" s="7">
        <f t="shared" si="108"/>
        <v>4883.0658657304484</v>
      </c>
      <c r="AN128" s="7">
        <f t="shared" si="109"/>
        <v>1055.096435774065</v>
      </c>
      <c r="AO128" s="65">
        <f t="shared" si="85"/>
        <v>2.1361187770358378E-2</v>
      </c>
      <c r="AP128" s="7">
        <f t="shared" si="86"/>
        <v>3827.9694299563835</v>
      </c>
      <c r="AQ128" s="65">
        <f t="shared" si="87"/>
        <v>7.7499999999999999E-2</v>
      </c>
      <c r="AR128" s="7">
        <f t="shared" si="110"/>
        <v>89937.249216721102</v>
      </c>
      <c r="AS128" s="7">
        <f t="shared" si="111"/>
        <v>510679.852268124</v>
      </c>
      <c r="AT128" s="7">
        <f t="shared" si="88"/>
        <v>591662.75078327884</v>
      </c>
      <c r="AU128" s="7">
        <f t="shared" si="74"/>
        <v>600617.10148484516</v>
      </c>
      <c r="AW128">
        <v>123</v>
      </c>
      <c r="AX128" s="160">
        <v>48580</v>
      </c>
      <c r="AY128" s="7">
        <f t="shared" si="112"/>
        <v>589451.19553341821</v>
      </c>
      <c r="AZ128" s="7">
        <f t="shared" si="113"/>
        <v>4765.8460902957322</v>
      </c>
      <c r="BA128" s="7">
        <f t="shared" si="114"/>
        <v>1081.7761182118688</v>
      </c>
      <c r="BB128" s="65">
        <f t="shared" si="89"/>
        <v>2.2022711153881214E-2</v>
      </c>
      <c r="BC128" s="7">
        <f t="shared" si="90"/>
        <v>3684.0699720838634</v>
      </c>
      <c r="BD128" s="65">
        <f t="shared" si="91"/>
        <v>7.4999999999999997E-2</v>
      </c>
      <c r="BE128" s="7">
        <f t="shared" si="115"/>
        <v>93230.580584794458</v>
      </c>
      <c r="BF128" s="7">
        <f t="shared" si="116"/>
        <v>492968.48852158058</v>
      </c>
      <c r="BG128" s="7">
        <f t="shared" si="92"/>
        <v>588369.4194152063</v>
      </c>
      <c r="BH128" s="7">
        <f t="shared" si="75"/>
        <v>586199.0691063751</v>
      </c>
      <c r="BJ128">
        <v>123</v>
      </c>
      <c r="BK128" s="160">
        <v>48580</v>
      </c>
      <c r="BL128" s="7">
        <f t="shared" si="117"/>
        <v>586093.82162307156</v>
      </c>
      <c r="BM128" s="7">
        <f t="shared" si="118"/>
        <v>4649.713524863002</v>
      </c>
      <c r="BN128" s="7">
        <f t="shared" si="119"/>
        <v>1108.7300192236112</v>
      </c>
      <c r="BO128" s="65">
        <f t="shared" si="93"/>
        <v>2.2700734489639246E-2</v>
      </c>
      <c r="BP128" s="7">
        <f t="shared" si="94"/>
        <v>3540.9835056393908</v>
      </c>
      <c r="BQ128" s="65">
        <f t="shared" si="95"/>
        <v>7.2499999999999995E-2</v>
      </c>
      <c r="BR128" s="7">
        <f t="shared" si="120"/>
        <v>96614.908396151921</v>
      </c>
      <c r="BS128" s="7">
        <f t="shared" si="121"/>
        <v>475299.85516199755</v>
      </c>
      <c r="BT128" s="7">
        <f t="shared" si="96"/>
        <v>584985.09160384792</v>
      </c>
      <c r="BU128" s="7">
        <f t="shared" si="76"/>
        <v>571914.76355814945</v>
      </c>
      <c r="BW128">
        <v>123</v>
      </c>
      <c r="BX128" s="160">
        <v>48580</v>
      </c>
      <c r="BY128" s="7">
        <f t="shared" si="122"/>
        <v>582645.05273729027</v>
      </c>
      <c r="BZ128" s="7">
        <f t="shared" si="123"/>
        <v>4534.7018071413086</v>
      </c>
      <c r="CA128" s="7">
        <f t="shared" si="124"/>
        <v>1135.9389995071151</v>
      </c>
      <c r="CB128" s="65">
        <f t="shared" si="97"/>
        <v>2.3395492555965468E-2</v>
      </c>
      <c r="CC128" s="7">
        <f t="shared" si="98"/>
        <v>3398.7628076341935</v>
      </c>
      <c r="CD128" s="65">
        <f t="shared" si="125"/>
        <v>7.0000000000000007E-2</v>
      </c>
      <c r="CE128" s="7">
        <f t="shared" si="126"/>
        <v>100090.88626221671</v>
      </c>
      <c r="CF128" s="7">
        <f t="shared" si="127"/>
        <v>457677.43601616431</v>
      </c>
      <c r="CG128" s="7">
        <f t="shared" si="99"/>
        <v>581509.11373778316</v>
      </c>
      <c r="CH128" s="7">
        <f t="shared" si="77"/>
        <v>557768.32227838098</v>
      </c>
    </row>
    <row r="129" spans="10:86" x14ac:dyDescent="0.3">
      <c r="J129">
        <v>124</v>
      </c>
      <c r="K129" s="160">
        <v>48611</v>
      </c>
      <c r="L129" s="7">
        <f t="shared" si="100"/>
        <v>597979.57447560434</v>
      </c>
      <c r="M129" s="7">
        <f t="shared" si="78"/>
        <v>5120.6331732111075</v>
      </c>
      <c r="N129" s="7">
        <f t="shared" si="68"/>
        <v>1009.5235986913276</v>
      </c>
      <c r="O129" s="65">
        <f t="shared" si="79"/>
        <v>2.0258690599790973E-2</v>
      </c>
      <c r="P129" s="7">
        <f t="shared" si="69"/>
        <v>4111.1095745197799</v>
      </c>
      <c r="Q129" s="65">
        <f t="shared" si="70"/>
        <v>8.2500000000000004E-2</v>
      </c>
      <c r="R129" s="7">
        <f t="shared" si="80"/>
        <v>84629.949123086684</v>
      </c>
      <c r="S129" s="7">
        <f t="shared" si="101"/>
        <v>550328.56435509049</v>
      </c>
      <c r="T129" s="7">
        <f t="shared" si="71"/>
        <v>596970.05087691301</v>
      </c>
      <c r="U129" s="7">
        <f t="shared" si="72"/>
        <v>634958.51347817713</v>
      </c>
      <c r="W129">
        <v>124</v>
      </c>
      <c r="X129" s="160">
        <v>48611</v>
      </c>
      <c r="Y129" s="7">
        <f t="shared" si="102"/>
        <v>594865.84776352951</v>
      </c>
      <c r="Z129" s="7">
        <f t="shared" si="103"/>
        <v>5001.3393355618373</v>
      </c>
      <c r="AA129" s="7">
        <f t="shared" si="104"/>
        <v>1035.5670171383072</v>
      </c>
      <c r="AB129" s="65">
        <f t="shared" si="81"/>
        <v>2.0890095224628827E-2</v>
      </c>
      <c r="AC129" s="7">
        <f t="shared" si="82"/>
        <v>3965.7723184235301</v>
      </c>
      <c r="AD129" s="65">
        <f t="shared" si="83"/>
        <v>0.08</v>
      </c>
      <c r="AE129" s="7">
        <f t="shared" si="105"/>
        <v>87769.719253608855</v>
      </c>
      <c r="AF129" s="7">
        <f t="shared" si="106"/>
        <v>532396.35835605906</v>
      </c>
      <c r="AG129" s="7">
        <f t="shared" si="84"/>
        <v>593830.28074639116</v>
      </c>
      <c r="AH129" s="7">
        <f t="shared" si="73"/>
        <v>620166.0776096679</v>
      </c>
      <c r="AJ129">
        <v>124</v>
      </c>
      <c r="AK129" s="160">
        <v>48611</v>
      </c>
      <c r="AL129" s="7">
        <f t="shared" si="107"/>
        <v>591662.75078327884</v>
      </c>
      <c r="AM129" s="7">
        <f t="shared" si="108"/>
        <v>4883.0658657304484</v>
      </c>
      <c r="AN129" s="7">
        <f t="shared" si="109"/>
        <v>1061.9106002551061</v>
      </c>
      <c r="AO129" s="65">
        <f t="shared" si="85"/>
        <v>2.153748429521956E-2</v>
      </c>
      <c r="AP129" s="7">
        <f t="shared" si="86"/>
        <v>3821.1552654753423</v>
      </c>
      <c r="AQ129" s="65">
        <f t="shared" si="87"/>
        <v>7.7499999999999999E-2</v>
      </c>
      <c r="AR129" s="7">
        <f t="shared" si="110"/>
        <v>90999.159816976215</v>
      </c>
      <c r="AS129" s="7">
        <f t="shared" si="111"/>
        <v>514501.00753359933</v>
      </c>
      <c r="AT129" s="7">
        <f t="shared" si="88"/>
        <v>590600.84018302371</v>
      </c>
      <c r="AU129" s="7">
        <f t="shared" si="74"/>
        <v>605500.16735057556</v>
      </c>
      <c r="AW129">
        <v>124</v>
      </c>
      <c r="AX129" s="160">
        <v>48611</v>
      </c>
      <c r="AY129" s="7">
        <f t="shared" si="112"/>
        <v>588369.4194152063</v>
      </c>
      <c r="AZ129" s="7">
        <f t="shared" si="113"/>
        <v>4765.8460902957322</v>
      </c>
      <c r="BA129" s="7">
        <f t="shared" si="114"/>
        <v>1088.5372189506929</v>
      </c>
      <c r="BB129" s="65">
        <f t="shared" si="89"/>
        <v>2.2201097127704864E-2</v>
      </c>
      <c r="BC129" s="7">
        <f t="shared" si="90"/>
        <v>3677.3088713450393</v>
      </c>
      <c r="BD129" s="65">
        <f t="shared" si="91"/>
        <v>7.4999999999999997E-2</v>
      </c>
      <c r="BE129" s="7">
        <f t="shared" si="115"/>
        <v>94319.117803745146</v>
      </c>
      <c r="BF129" s="7">
        <f t="shared" si="116"/>
        <v>496645.7973929256</v>
      </c>
      <c r="BG129" s="7">
        <f t="shared" si="92"/>
        <v>587280.88219625561</v>
      </c>
      <c r="BH129" s="7">
        <f t="shared" si="75"/>
        <v>590964.91519667068</v>
      </c>
      <c r="BJ129">
        <v>124</v>
      </c>
      <c r="BK129" s="160">
        <v>48611</v>
      </c>
      <c r="BL129" s="7">
        <f t="shared" si="117"/>
        <v>584985.09160384792</v>
      </c>
      <c r="BM129" s="7">
        <f t="shared" si="118"/>
        <v>4649.713524863002</v>
      </c>
      <c r="BN129" s="7">
        <f t="shared" si="119"/>
        <v>1115.4285964230876</v>
      </c>
      <c r="BO129" s="65">
        <f t="shared" si="93"/>
        <v>2.2881169707041824E-2</v>
      </c>
      <c r="BP129" s="7">
        <f t="shared" si="94"/>
        <v>3534.2849284399144</v>
      </c>
      <c r="BQ129" s="65">
        <f t="shared" si="95"/>
        <v>7.2499999999999995E-2</v>
      </c>
      <c r="BR129" s="7">
        <f t="shared" si="120"/>
        <v>97730.336992575001</v>
      </c>
      <c r="BS129" s="7">
        <f t="shared" si="121"/>
        <v>478834.14009043749</v>
      </c>
      <c r="BT129" s="7">
        <f t="shared" si="96"/>
        <v>583869.6630074248</v>
      </c>
      <c r="BU129" s="7">
        <f t="shared" si="76"/>
        <v>576564.47708301246</v>
      </c>
      <c r="BW129">
        <v>124</v>
      </c>
      <c r="BX129" s="160">
        <v>48611</v>
      </c>
      <c r="BY129" s="7">
        <f t="shared" si="122"/>
        <v>581509.11373778316</v>
      </c>
      <c r="BZ129" s="7">
        <f t="shared" si="123"/>
        <v>4534.7018071413086</v>
      </c>
      <c r="CA129" s="7">
        <f t="shared" si="124"/>
        <v>1142.5653103375735</v>
      </c>
      <c r="CB129" s="65">
        <f t="shared" si="97"/>
        <v>2.357793437822784E-2</v>
      </c>
      <c r="CC129" s="7">
        <f t="shared" si="98"/>
        <v>3392.1364968037351</v>
      </c>
      <c r="CD129" s="65">
        <f t="shared" si="125"/>
        <v>7.0000000000000007E-2</v>
      </c>
      <c r="CE129" s="7">
        <f t="shared" si="126"/>
        <v>101233.45157255427</v>
      </c>
      <c r="CF129" s="7">
        <f t="shared" si="127"/>
        <v>461069.57251296804</v>
      </c>
      <c r="CG129" s="7">
        <f t="shared" si="99"/>
        <v>580366.54842744558</v>
      </c>
      <c r="CH129" s="7">
        <f t="shared" si="77"/>
        <v>562303.02408552228</v>
      </c>
    </row>
    <row r="130" spans="10:86" x14ac:dyDescent="0.3">
      <c r="J130">
        <v>125</v>
      </c>
      <c r="K130" s="160">
        <v>48639</v>
      </c>
      <c r="L130" s="7">
        <f t="shared" si="100"/>
        <v>596970.05087691301</v>
      </c>
      <c r="M130" s="7">
        <f t="shared" si="78"/>
        <v>5120.6331732111075</v>
      </c>
      <c r="N130" s="7">
        <f t="shared" si="68"/>
        <v>1016.4640734323302</v>
      </c>
      <c r="O130" s="65">
        <f t="shared" si="79"/>
        <v>2.0432463677650947E-2</v>
      </c>
      <c r="P130" s="7">
        <f t="shared" si="69"/>
        <v>4104.1690997787773</v>
      </c>
      <c r="Q130" s="65">
        <f t="shared" si="70"/>
        <v>8.2500000000000018E-2</v>
      </c>
      <c r="R130" s="7">
        <f t="shared" si="80"/>
        <v>85646.413196519017</v>
      </c>
      <c r="S130" s="7">
        <f t="shared" si="101"/>
        <v>554432.73345486925</v>
      </c>
      <c r="T130" s="7">
        <f t="shared" si="71"/>
        <v>595953.58680348063</v>
      </c>
      <c r="U130" s="7">
        <f t="shared" si="72"/>
        <v>640079.14665138826</v>
      </c>
      <c r="W130">
        <v>125</v>
      </c>
      <c r="X130" s="160">
        <v>48639</v>
      </c>
      <c r="Y130" s="7">
        <f t="shared" si="102"/>
        <v>593830.28074639116</v>
      </c>
      <c r="Z130" s="7">
        <f t="shared" si="103"/>
        <v>5001.3393355618373</v>
      </c>
      <c r="AA130" s="7">
        <f t="shared" si="104"/>
        <v>1042.4707972525625</v>
      </c>
      <c r="AB130" s="65">
        <f t="shared" si="81"/>
        <v>2.106603514948286E-2</v>
      </c>
      <c r="AC130" s="7">
        <f t="shared" si="82"/>
        <v>3958.8685383092748</v>
      </c>
      <c r="AD130" s="65">
        <f t="shared" si="83"/>
        <v>0.08</v>
      </c>
      <c r="AE130" s="7">
        <f t="shared" si="105"/>
        <v>88812.19005086142</v>
      </c>
      <c r="AF130" s="7">
        <f t="shared" si="106"/>
        <v>536355.2268943683</v>
      </c>
      <c r="AG130" s="7">
        <f t="shared" si="84"/>
        <v>592787.80994913855</v>
      </c>
      <c r="AH130" s="7">
        <f t="shared" si="73"/>
        <v>625167.41694522975</v>
      </c>
      <c r="AJ130">
        <v>125</v>
      </c>
      <c r="AK130" s="160">
        <v>48639</v>
      </c>
      <c r="AL130" s="7">
        <f t="shared" si="107"/>
        <v>590600.84018302371</v>
      </c>
      <c r="AM130" s="7">
        <f t="shared" si="108"/>
        <v>4883.0658657304484</v>
      </c>
      <c r="AN130" s="7">
        <f t="shared" si="109"/>
        <v>1068.7687728817536</v>
      </c>
      <c r="AO130" s="65">
        <f t="shared" si="85"/>
        <v>2.1715555417439945E-2</v>
      </c>
      <c r="AP130" s="7">
        <f t="shared" si="86"/>
        <v>3814.2970928486948</v>
      </c>
      <c r="AQ130" s="65">
        <f t="shared" si="87"/>
        <v>7.7499999999999999E-2</v>
      </c>
      <c r="AR130" s="7">
        <f t="shared" si="110"/>
        <v>92067.928589857969</v>
      </c>
      <c r="AS130" s="7">
        <f t="shared" si="111"/>
        <v>518315.30462644802</v>
      </c>
      <c r="AT130" s="7">
        <f t="shared" si="88"/>
        <v>589532.071410142</v>
      </c>
      <c r="AU130" s="7">
        <f t="shared" si="74"/>
        <v>610383.23321630596</v>
      </c>
      <c r="AW130">
        <v>125</v>
      </c>
      <c r="AX130" s="160">
        <v>48639</v>
      </c>
      <c r="AY130" s="7">
        <f t="shared" si="112"/>
        <v>587280.88219625561</v>
      </c>
      <c r="AZ130" s="7">
        <f t="shared" si="113"/>
        <v>4765.8460902957322</v>
      </c>
      <c r="BA130" s="7">
        <f t="shared" si="114"/>
        <v>1095.340576569135</v>
      </c>
      <c r="BB130" s="65">
        <f t="shared" si="89"/>
        <v>2.2381261364535908E-2</v>
      </c>
      <c r="BC130" s="7">
        <f t="shared" si="90"/>
        <v>3670.5055137265972</v>
      </c>
      <c r="BD130" s="65">
        <f t="shared" si="91"/>
        <v>7.4999999999999997E-2</v>
      </c>
      <c r="BE130" s="7">
        <f t="shared" si="115"/>
        <v>95414.458380314289</v>
      </c>
      <c r="BF130" s="7">
        <f t="shared" si="116"/>
        <v>500316.30290665221</v>
      </c>
      <c r="BG130" s="7">
        <f t="shared" si="92"/>
        <v>586185.54161968653</v>
      </c>
      <c r="BH130" s="7">
        <f t="shared" si="75"/>
        <v>595730.7612869665</v>
      </c>
      <c r="BJ130">
        <v>125</v>
      </c>
      <c r="BK130" s="160">
        <v>48639</v>
      </c>
      <c r="BL130" s="7">
        <f t="shared" si="117"/>
        <v>583869.6630074248</v>
      </c>
      <c r="BM130" s="7">
        <f t="shared" si="118"/>
        <v>4649.713524863002</v>
      </c>
      <c r="BN130" s="7">
        <f t="shared" si="119"/>
        <v>1122.167644193144</v>
      </c>
      <c r="BO130" s="65">
        <f t="shared" si="93"/>
        <v>2.3063386545819707E-2</v>
      </c>
      <c r="BP130" s="7">
        <f t="shared" si="94"/>
        <v>3527.545880669858</v>
      </c>
      <c r="BQ130" s="65">
        <f t="shared" si="95"/>
        <v>7.2499999999999995E-2</v>
      </c>
      <c r="BR130" s="7">
        <f t="shared" si="120"/>
        <v>98852.50463676815</v>
      </c>
      <c r="BS130" s="7">
        <f t="shared" si="121"/>
        <v>482361.68597110733</v>
      </c>
      <c r="BT130" s="7">
        <f t="shared" si="96"/>
        <v>582747.49536323163</v>
      </c>
      <c r="BU130" s="7">
        <f t="shared" si="76"/>
        <v>581214.19060787547</v>
      </c>
      <c r="BW130">
        <v>125</v>
      </c>
      <c r="BX130" s="160">
        <v>48639</v>
      </c>
      <c r="BY130" s="7">
        <f t="shared" si="122"/>
        <v>580366.54842744558</v>
      </c>
      <c r="BZ130" s="7">
        <f t="shared" si="123"/>
        <v>4534.7018071413086</v>
      </c>
      <c r="CA130" s="7">
        <f t="shared" si="124"/>
        <v>1149.2302746478758</v>
      </c>
      <c r="CB130" s="65">
        <f t="shared" si="97"/>
        <v>2.376216088460267E-2</v>
      </c>
      <c r="CC130" s="7">
        <f t="shared" si="98"/>
        <v>3385.4715324934327</v>
      </c>
      <c r="CD130" s="65">
        <f t="shared" si="125"/>
        <v>7.0000000000000007E-2</v>
      </c>
      <c r="CE130" s="7">
        <f t="shared" si="126"/>
        <v>102382.68184720216</v>
      </c>
      <c r="CF130" s="7">
        <f t="shared" si="127"/>
        <v>464455.04404546146</v>
      </c>
      <c r="CG130" s="7">
        <f t="shared" si="99"/>
        <v>579217.31815279776</v>
      </c>
      <c r="CH130" s="7">
        <f t="shared" si="77"/>
        <v>566837.72589266358</v>
      </c>
    </row>
    <row r="131" spans="10:86" x14ac:dyDescent="0.3">
      <c r="J131">
        <v>126</v>
      </c>
      <c r="K131" s="160">
        <v>48670</v>
      </c>
      <c r="L131" s="7">
        <f t="shared" si="100"/>
        <v>595953.58680348063</v>
      </c>
      <c r="M131" s="7">
        <f t="shared" si="78"/>
        <v>5120.6331732111075</v>
      </c>
      <c r="N131" s="7">
        <f t="shared" si="68"/>
        <v>1023.452263937178</v>
      </c>
      <c r="O131" s="65">
        <f t="shared" si="79"/>
        <v>2.0608026261105486E-2</v>
      </c>
      <c r="P131" s="7">
        <f t="shared" si="69"/>
        <v>4097.1809092739295</v>
      </c>
      <c r="Q131" s="65">
        <f t="shared" si="70"/>
        <v>8.2500000000000004E-2</v>
      </c>
      <c r="R131" s="7">
        <f t="shared" si="80"/>
        <v>86669.865460456189</v>
      </c>
      <c r="S131" s="7">
        <f t="shared" si="101"/>
        <v>558529.91436414316</v>
      </c>
      <c r="T131" s="7">
        <f t="shared" si="71"/>
        <v>594930.13453954342</v>
      </c>
      <c r="U131" s="7">
        <f t="shared" si="72"/>
        <v>645199.77982459939</v>
      </c>
      <c r="W131">
        <v>126</v>
      </c>
      <c r="X131" s="160">
        <v>48670</v>
      </c>
      <c r="Y131" s="7">
        <f t="shared" si="102"/>
        <v>592787.80994913855</v>
      </c>
      <c r="Z131" s="7">
        <f t="shared" si="103"/>
        <v>5001.3393355618373</v>
      </c>
      <c r="AA131" s="7">
        <f t="shared" si="104"/>
        <v>1049.4206025675799</v>
      </c>
      <c r="AB131" s="65">
        <f t="shared" si="81"/>
        <v>2.1243768882311276E-2</v>
      </c>
      <c r="AC131" s="7">
        <f t="shared" si="82"/>
        <v>3951.9187329942574</v>
      </c>
      <c r="AD131" s="65">
        <f t="shared" si="83"/>
        <v>0.08</v>
      </c>
      <c r="AE131" s="7">
        <f t="shared" si="105"/>
        <v>89861.610653429001</v>
      </c>
      <c r="AF131" s="7">
        <f t="shared" si="106"/>
        <v>540307.14562736254</v>
      </c>
      <c r="AG131" s="7">
        <f t="shared" si="84"/>
        <v>591738.38934657094</v>
      </c>
      <c r="AH131" s="7">
        <f t="shared" si="73"/>
        <v>630168.75628079148</v>
      </c>
      <c r="AJ131">
        <v>126</v>
      </c>
      <c r="AK131" s="160">
        <v>48670</v>
      </c>
      <c r="AL131" s="7">
        <f t="shared" si="107"/>
        <v>589532.071410142</v>
      </c>
      <c r="AM131" s="7">
        <f t="shared" si="108"/>
        <v>4883.0658657304484</v>
      </c>
      <c r="AN131" s="7">
        <f t="shared" si="109"/>
        <v>1075.6712378732814</v>
      </c>
      <c r="AO131" s="65">
        <f t="shared" si="85"/>
        <v>2.189542432119718E-2</v>
      </c>
      <c r="AP131" s="7">
        <f t="shared" si="86"/>
        <v>3807.3946278571671</v>
      </c>
      <c r="AQ131" s="65">
        <f t="shared" si="87"/>
        <v>7.7499999999999999E-2</v>
      </c>
      <c r="AR131" s="7">
        <f t="shared" si="110"/>
        <v>93143.599827731246</v>
      </c>
      <c r="AS131" s="7">
        <f t="shared" si="111"/>
        <v>522122.69925430516</v>
      </c>
      <c r="AT131" s="7">
        <f t="shared" si="88"/>
        <v>588456.40017226874</v>
      </c>
      <c r="AU131" s="7">
        <f t="shared" si="74"/>
        <v>615266.29908203636</v>
      </c>
      <c r="AW131">
        <v>126</v>
      </c>
      <c r="AX131" s="160">
        <v>48670</v>
      </c>
      <c r="AY131" s="7">
        <f t="shared" si="112"/>
        <v>586185.54161968653</v>
      </c>
      <c r="AZ131" s="7">
        <f t="shared" si="113"/>
        <v>4765.8460902957322</v>
      </c>
      <c r="BA131" s="7">
        <f t="shared" si="114"/>
        <v>1102.1864551726917</v>
      </c>
      <c r="BB131" s="65">
        <f t="shared" si="89"/>
        <v>2.2563227038195015E-2</v>
      </c>
      <c r="BC131" s="7">
        <f t="shared" si="90"/>
        <v>3663.6596351230405</v>
      </c>
      <c r="BD131" s="65">
        <f t="shared" si="91"/>
        <v>7.4999999999999997E-2</v>
      </c>
      <c r="BE131" s="7">
        <f t="shared" si="115"/>
        <v>96516.644835486979</v>
      </c>
      <c r="BF131" s="7">
        <f t="shared" si="116"/>
        <v>503979.96254177525</v>
      </c>
      <c r="BG131" s="7">
        <f t="shared" si="92"/>
        <v>585083.35516451381</v>
      </c>
      <c r="BH131" s="7">
        <f t="shared" si="75"/>
        <v>600496.6073772622</v>
      </c>
      <c r="BJ131">
        <v>126</v>
      </c>
      <c r="BK131" s="160">
        <v>48670</v>
      </c>
      <c r="BL131" s="7">
        <f t="shared" si="117"/>
        <v>582747.49536323163</v>
      </c>
      <c r="BM131" s="7">
        <f t="shared" si="118"/>
        <v>4649.713524863002</v>
      </c>
      <c r="BN131" s="7">
        <f t="shared" si="119"/>
        <v>1128.9474070434776</v>
      </c>
      <c r="BO131" s="65">
        <f t="shared" si="93"/>
        <v>2.3247408169601032E-2</v>
      </c>
      <c r="BP131" s="7">
        <f t="shared" si="94"/>
        <v>3520.7661178195244</v>
      </c>
      <c r="BQ131" s="65">
        <f t="shared" si="95"/>
        <v>7.2499999999999995E-2</v>
      </c>
      <c r="BR131" s="7">
        <f t="shared" si="120"/>
        <v>99981.452043811631</v>
      </c>
      <c r="BS131" s="7">
        <f t="shared" si="121"/>
        <v>485882.45208892686</v>
      </c>
      <c r="BT131" s="7">
        <f t="shared" si="96"/>
        <v>581618.54795618821</v>
      </c>
      <c r="BU131" s="7">
        <f t="shared" si="76"/>
        <v>585863.90413273848</v>
      </c>
      <c r="BW131">
        <v>126</v>
      </c>
      <c r="BX131" s="160">
        <v>48670</v>
      </c>
      <c r="BY131" s="7">
        <f t="shared" si="122"/>
        <v>579217.31815279776</v>
      </c>
      <c r="BZ131" s="7">
        <f t="shared" si="123"/>
        <v>4534.7018071413086</v>
      </c>
      <c r="CA131" s="7">
        <f t="shared" si="124"/>
        <v>1155.9341179166549</v>
      </c>
      <c r="CB131" s="65">
        <f t="shared" si="97"/>
        <v>2.3948195228756314E-2</v>
      </c>
      <c r="CC131" s="7">
        <f t="shared" si="98"/>
        <v>3378.7676892246536</v>
      </c>
      <c r="CD131" s="65">
        <f t="shared" si="125"/>
        <v>7.0000000000000007E-2</v>
      </c>
      <c r="CE131" s="7">
        <f t="shared" si="126"/>
        <v>103538.61596511881</v>
      </c>
      <c r="CF131" s="7">
        <f t="shared" si="127"/>
        <v>467833.81173468614</v>
      </c>
      <c r="CG131" s="7">
        <f t="shared" si="99"/>
        <v>578061.38403488114</v>
      </c>
      <c r="CH131" s="7">
        <f t="shared" si="77"/>
        <v>571372.427699805</v>
      </c>
    </row>
    <row r="132" spans="10:86" x14ac:dyDescent="0.3">
      <c r="J132">
        <v>127</v>
      </c>
      <c r="K132" s="160">
        <v>48700</v>
      </c>
      <c r="L132" s="7">
        <f t="shared" si="100"/>
        <v>594930.13453954342</v>
      </c>
      <c r="M132" s="7">
        <f t="shared" si="78"/>
        <v>5120.6331732111075</v>
      </c>
      <c r="N132" s="7">
        <f t="shared" si="68"/>
        <v>1030.4884982517465</v>
      </c>
      <c r="O132" s="65">
        <f t="shared" si="79"/>
        <v>2.0785401950754658E-2</v>
      </c>
      <c r="P132" s="7">
        <f t="shared" si="69"/>
        <v>4090.1446749593611</v>
      </c>
      <c r="Q132" s="65">
        <f t="shared" si="70"/>
        <v>8.2500000000000004E-2</v>
      </c>
      <c r="R132" s="7">
        <f t="shared" si="80"/>
        <v>87700.353958707929</v>
      </c>
      <c r="S132" s="7">
        <f t="shared" si="101"/>
        <v>562620.05903910252</v>
      </c>
      <c r="T132" s="7">
        <f t="shared" si="71"/>
        <v>593899.64604129165</v>
      </c>
      <c r="U132" s="7">
        <f t="shared" si="72"/>
        <v>650320.4129978104</v>
      </c>
      <c r="W132">
        <v>127</v>
      </c>
      <c r="X132" s="160">
        <v>48700</v>
      </c>
      <c r="Y132" s="7">
        <f t="shared" si="102"/>
        <v>591738.38934657094</v>
      </c>
      <c r="Z132" s="7">
        <f t="shared" si="103"/>
        <v>5001.3393355618373</v>
      </c>
      <c r="AA132" s="7">
        <f t="shared" si="104"/>
        <v>1056.4167399180305</v>
      </c>
      <c r="AB132" s="65">
        <f t="shared" si="81"/>
        <v>2.1423320013114217E-2</v>
      </c>
      <c r="AC132" s="7">
        <f t="shared" si="82"/>
        <v>3944.9225956438067</v>
      </c>
      <c r="AD132" s="65">
        <f t="shared" si="83"/>
        <v>0.08</v>
      </c>
      <c r="AE132" s="7">
        <f t="shared" si="105"/>
        <v>90918.027393347031</v>
      </c>
      <c r="AF132" s="7">
        <f t="shared" si="106"/>
        <v>544252.06822300632</v>
      </c>
      <c r="AG132" s="7">
        <f t="shared" si="84"/>
        <v>590681.97260665288</v>
      </c>
      <c r="AH132" s="7">
        <f t="shared" si="73"/>
        <v>635170.09561635333</v>
      </c>
      <c r="AJ132">
        <v>127</v>
      </c>
      <c r="AK132" s="160">
        <v>48700</v>
      </c>
      <c r="AL132" s="7">
        <f t="shared" si="107"/>
        <v>588456.40017226874</v>
      </c>
      <c r="AM132" s="7">
        <f t="shared" si="108"/>
        <v>4883.0658657304484</v>
      </c>
      <c r="AN132" s="7">
        <f t="shared" si="109"/>
        <v>1082.6182812845464</v>
      </c>
      <c r="AO132" s="65">
        <f t="shared" si="85"/>
        <v>2.2077114585908761E-2</v>
      </c>
      <c r="AP132" s="7">
        <f t="shared" si="86"/>
        <v>3800.4475844459021</v>
      </c>
      <c r="AQ132" s="65">
        <f t="shared" si="87"/>
        <v>7.7499999999999999E-2</v>
      </c>
      <c r="AR132" s="7">
        <f t="shared" si="110"/>
        <v>94226.218109015797</v>
      </c>
      <c r="AS132" s="7">
        <f t="shared" si="111"/>
        <v>525923.14683875104</v>
      </c>
      <c r="AT132" s="7">
        <f t="shared" si="88"/>
        <v>587373.78189098416</v>
      </c>
      <c r="AU132" s="7">
        <f t="shared" si="74"/>
        <v>620149.36494776688</v>
      </c>
      <c r="AW132">
        <v>127</v>
      </c>
      <c r="AX132" s="160">
        <v>48700</v>
      </c>
      <c r="AY132" s="7">
        <f t="shared" si="112"/>
        <v>585083.35516451381</v>
      </c>
      <c r="AZ132" s="7">
        <f t="shared" si="113"/>
        <v>4765.8460902957322</v>
      </c>
      <c r="BA132" s="7">
        <f t="shared" si="114"/>
        <v>1109.0751205175211</v>
      </c>
      <c r="BB132" s="65">
        <f t="shared" si="89"/>
        <v>2.2747017717617439E-2</v>
      </c>
      <c r="BC132" s="7">
        <f t="shared" si="90"/>
        <v>3656.7709697782111</v>
      </c>
      <c r="BD132" s="65">
        <f t="shared" si="91"/>
        <v>7.4999999999999997E-2</v>
      </c>
      <c r="BE132" s="7">
        <f t="shared" si="115"/>
        <v>97625.719956004497</v>
      </c>
      <c r="BF132" s="7">
        <f t="shared" si="116"/>
        <v>507636.73351155344</v>
      </c>
      <c r="BG132" s="7">
        <f t="shared" si="92"/>
        <v>583974.28004399629</v>
      </c>
      <c r="BH132" s="7">
        <f t="shared" si="75"/>
        <v>605262.45346755791</v>
      </c>
      <c r="BJ132">
        <v>127</v>
      </c>
      <c r="BK132" s="160">
        <v>48700</v>
      </c>
      <c r="BL132" s="7">
        <f t="shared" si="117"/>
        <v>581618.54795618821</v>
      </c>
      <c r="BM132" s="7">
        <f t="shared" si="118"/>
        <v>4649.713524863002</v>
      </c>
      <c r="BN132" s="7">
        <f t="shared" si="119"/>
        <v>1135.7681309610316</v>
      </c>
      <c r="BO132" s="65">
        <f t="shared" si="93"/>
        <v>2.3433258137013597E-2</v>
      </c>
      <c r="BP132" s="7">
        <f t="shared" si="94"/>
        <v>3513.9453939019704</v>
      </c>
      <c r="BQ132" s="65">
        <f t="shared" si="95"/>
        <v>7.2499999999999995E-2</v>
      </c>
      <c r="BR132" s="7">
        <f t="shared" si="120"/>
        <v>101117.22017477266</v>
      </c>
      <c r="BS132" s="7">
        <f t="shared" si="121"/>
        <v>489396.39748282882</v>
      </c>
      <c r="BT132" s="7">
        <f t="shared" si="96"/>
        <v>580482.77982522722</v>
      </c>
      <c r="BU132" s="7">
        <f t="shared" si="76"/>
        <v>590513.61765760148</v>
      </c>
      <c r="BW132">
        <v>127</v>
      </c>
      <c r="BX132" s="160">
        <v>48700</v>
      </c>
      <c r="BY132" s="7">
        <f t="shared" si="122"/>
        <v>578061.38403488114</v>
      </c>
      <c r="BZ132" s="7">
        <f t="shared" si="123"/>
        <v>4534.7018071413086</v>
      </c>
      <c r="CA132" s="7">
        <f t="shared" si="124"/>
        <v>1162.6770669378352</v>
      </c>
      <c r="CB132" s="65">
        <f t="shared" si="97"/>
        <v>2.4136060959249493E-2</v>
      </c>
      <c r="CC132" s="7">
        <f t="shared" si="98"/>
        <v>3372.0247402034734</v>
      </c>
      <c r="CD132" s="65">
        <f t="shared" si="125"/>
        <v>7.0000000000000007E-2</v>
      </c>
      <c r="CE132" s="7">
        <f t="shared" si="126"/>
        <v>104701.29303205664</v>
      </c>
      <c r="CF132" s="7">
        <f t="shared" si="127"/>
        <v>471205.8364748896</v>
      </c>
      <c r="CG132" s="7">
        <f t="shared" si="99"/>
        <v>576898.70696794335</v>
      </c>
      <c r="CH132" s="7">
        <f t="shared" si="77"/>
        <v>575907.12950694619</v>
      </c>
    </row>
    <row r="133" spans="10:86" x14ac:dyDescent="0.3">
      <c r="J133">
        <v>128</v>
      </c>
      <c r="K133" s="160">
        <v>48731</v>
      </c>
      <c r="L133" s="7">
        <f t="shared" si="100"/>
        <v>593899.64604129165</v>
      </c>
      <c r="M133" s="7">
        <f t="shared" si="78"/>
        <v>5120.6331732111075</v>
      </c>
      <c r="N133" s="7">
        <f t="shared" si="68"/>
        <v>1037.5731066772273</v>
      </c>
      <c r="O133" s="65">
        <f t="shared" si="79"/>
        <v>2.096461475119496E-2</v>
      </c>
      <c r="P133" s="7">
        <f t="shared" si="69"/>
        <v>4083.0600665338802</v>
      </c>
      <c r="Q133" s="65">
        <f t="shared" si="70"/>
        <v>8.2500000000000004E-2</v>
      </c>
      <c r="R133" s="7">
        <f t="shared" si="80"/>
        <v>88737.927065385156</v>
      </c>
      <c r="S133" s="7">
        <f t="shared" si="101"/>
        <v>566703.11910563638</v>
      </c>
      <c r="T133" s="7">
        <f t="shared" si="71"/>
        <v>592862.07293461438</v>
      </c>
      <c r="U133" s="7">
        <f t="shared" si="72"/>
        <v>655441.04617102153</v>
      </c>
      <c r="W133">
        <v>128</v>
      </c>
      <c r="X133" s="160">
        <v>48731</v>
      </c>
      <c r="Y133" s="7">
        <f t="shared" si="102"/>
        <v>590681.97260665288</v>
      </c>
      <c r="Z133" s="7">
        <f t="shared" si="103"/>
        <v>5001.3393355618373</v>
      </c>
      <c r="AA133" s="7">
        <f t="shared" si="104"/>
        <v>1063.459518184151</v>
      </c>
      <c r="AB133" s="65">
        <f t="shared" si="81"/>
        <v>2.1604712535738691E-2</v>
      </c>
      <c r="AC133" s="7">
        <f t="shared" si="82"/>
        <v>3937.8798173776863</v>
      </c>
      <c r="AD133" s="65">
        <f t="shared" si="83"/>
        <v>0.08</v>
      </c>
      <c r="AE133" s="7">
        <f t="shared" si="105"/>
        <v>91981.486911531189</v>
      </c>
      <c r="AF133" s="7">
        <f t="shared" si="106"/>
        <v>548189.94804038398</v>
      </c>
      <c r="AG133" s="7">
        <f t="shared" si="84"/>
        <v>589618.5130884687</v>
      </c>
      <c r="AH133" s="7">
        <f t="shared" si="73"/>
        <v>640171.43495191517</v>
      </c>
      <c r="AJ133">
        <v>128</v>
      </c>
      <c r="AK133" s="160">
        <v>48731</v>
      </c>
      <c r="AL133" s="7">
        <f t="shared" si="107"/>
        <v>587373.78189098416</v>
      </c>
      <c r="AM133" s="7">
        <f t="shared" si="108"/>
        <v>4883.0658657304484</v>
      </c>
      <c r="AN133" s="7">
        <f t="shared" si="109"/>
        <v>1089.6101910178422</v>
      </c>
      <c r="AO133" s="65">
        <f t="shared" si="85"/>
        <v>2.2260650194701522E-2</v>
      </c>
      <c r="AP133" s="7">
        <f t="shared" si="86"/>
        <v>3793.4556747126062</v>
      </c>
      <c r="AQ133" s="65">
        <f t="shared" si="87"/>
        <v>7.7499999999999999E-2</v>
      </c>
      <c r="AR133" s="7">
        <f t="shared" si="110"/>
        <v>95315.828300033638</v>
      </c>
      <c r="AS133" s="7">
        <f t="shared" si="111"/>
        <v>529716.6025134637</v>
      </c>
      <c r="AT133" s="7">
        <f t="shared" si="88"/>
        <v>586284.1716999663</v>
      </c>
      <c r="AU133" s="7">
        <f t="shared" si="74"/>
        <v>625032.4308134974</v>
      </c>
      <c r="AW133">
        <v>128</v>
      </c>
      <c r="AX133" s="160">
        <v>48731</v>
      </c>
      <c r="AY133" s="7">
        <f t="shared" si="112"/>
        <v>583974.28004399629</v>
      </c>
      <c r="AZ133" s="7">
        <f t="shared" si="113"/>
        <v>4765.8460902957322</v>
      </c>
      <c r="BA133" s="7">
        <f t="shared" si="114"/>
        <v>1116.0068400207556</v>
      </c>
      <c r="BB133" s="65">
        <f t="shared" si="89"/>
        <v>2.2932657375321592E-2</v>
      </c>
      <c r="BC133" s="7">
        <f t="shared" si="90"/>
        <v>3649.8392502749766</v>
      </c>
      <c r="BD133" s="65">
        <f t="shared" si="91"/>
        <v>7.4999999999999997E-2</v>
      </c>
      <c r="BE133" s="7">
        <f t="shared" si="115"/>
        <v>98741.72679602525</v>
      </c>
      <c r="BF133" s="7">
        <f t="shared" si="116"/>
        <v>511286.57276182843</v>
      </c>
      <c r="BG133" s="7">
        <f t="shared" si="92"/>
        <v>582858.27320397552</v>
      </c>
      <c r="BH133" s="7">
        <f t="shared" si="75"/>
        <v>610028.29955785372</v>
      </c>
      <c r="BJ133">
        <v>128</v>
      </c>
      <c r="BK133" s="160">
        <v>48731</v>
      </c>
      <c r="BL133" s="7">
        <f t="shared" si="117"/>
        <v>580482.77982522722</v>
      </c>
      <c r="BM133" s="7">
        <f t="shared" si="118"/>
        <v>4649.713524863002</v>
      </c>
      <c r="BN133" s="7">
        <f t="shared" si="119"/>
        <v>1142.6300634189211</v>
      </c>
      <c r="BO133" s="65">
        <f t="shared" si="93"/>
        <v>2.3620960410152655E-2</v>
      </c>
      <c r="BP133" s="7">
        <f t="shared" si="94"/>
        <v>3507.083461444081</v>
      </c>
      <c r="BQ133" s="65">
        <f t="shared" si="95"/>
        <v>7.2499999999999995E-2</v>
      </c>
      <c r="BR133" s="7">
        <f t="shared" si="120"/>
        <v>102259.85023819159</v>
      </c>
      <c r="BS133" s="7">
        <f t="shared" si="121"/>
        <v>492903.48094427289</v>
      </c>
      <c r="BT133" s="7">
        <f t="shared" si="96"/>
        <v>579340.14976180834</v>
      </c>
      <c r="BU133" s="7">
        <f t="shared" si="76"/>
        <v>595163.33118246449</v>
      </c>
      <c r="BW133">
        <v>128</v>
      </c>
      <c r="BX133" s="160">
        <v>48731</v>
      </c>
      <c r="BY133" s="7">
        <f t="shared" si="122"/>
        <v>576898.70696794335</v>
      </c>
      <c r="BZ133" s="7">
        <f t="shared" si="123"/>
        <v>4534.7018071413086</v>
      </c>
      <c r="CA133" s="7">
        <f t="shared" si="124"/>
        <v>1169.4593498283057</v>
      </c>
      <c r="CB133" s="65">
        <f t="shared" si="97"/>
        <v>2.4325782028004221E-2</v>
      </c>
      <c r="CC133" s="7">
        <f t="shared" si="98"/>
        <v>3365.2424573130029</v>
      </c>
      <c r="CD133" s="65">
        <f t="shared" si="125"/>
        <v>7.0000000000000007E-2</v>
      </c>
      <c r="CE133" s="7">
        <f t="shared" si="126"/>
        <v>105870.75238188494</v>
      </c>
      <c r="CF133" s="7">
        <f t="shared" si="127"/>
        <v>474571.0789322026</v>
      </c>
      <c r="CG133" s="7">
        <f t="shared" si="99"/>
        <v>575729.24761811504</v>
      </c>
      <c r="CH133" s="7">
        <f t="shared" si="77"/>
        <v>580441.8313140875</v>
      </c>
    </row>
    <row r="134" spans="10:86" x14ac:dyDescent="0.3">
      <c r="J134">
        <v>129</v>
      </c>
      <c r="K134" s="160">
        <v>48761</v>
      </c>
      <c r="L134" s="7">
        <f t="shared" si="100"/>
        <v>592862.07293461438</v>
      </c>
      <c r="M134" s="7">
        <f t="shared" si="78"/>
        <v>5120.6331732111075</v>
      </c>
      <c r="N134" s="7">
        <f t="shared" ref="N134:N197" si="128">M134-P134</f>
        <v>1044.7064217856337</v>
      </c>
      <c r="O134" s="65">
        <f t="shared" si="79"/>
        <v>2.1145689079709824E-2</v>
      </c>
      <c r="P134" s="7">
        <f t="shared" ref="P134:P197" si="129">L134*($K$1/12)</f>
        <v>4075.9267514254739</v>
      </c>
      <c r="Q134" s="65">
        <f t="shared" ref="Q134:Q197" si="130">(P134/L134)*12</f>
        <v>8.2500000000000004E-2</v>
      </c>
      <c r="R134" s="7">
        <f t="shared" si="80"/>
        <v>89782.633487170795</v>
      </c>
      <c r="S134" s="7">
        <f t="shared" si="101"/>
        <v>570779.04585706186</v>
      </c>
      <c r="T134" s="7">
        <f t="shared" ref="T134:T197" si="131">L134-N134</f>
        <v>591817.36651282874</v>
      </c>
      <c r="U134" s="7">
        <f t="shared" ref="U134:U197" si="132">R134+S134</f>
        <v>660561.67934423266</v>
      </c>
      <c r="W134">
        <v>129</v>
      </c>
      <c r="X134" s="160">
        <v>48761</v>
      </c>
      <c r="Y134" s="7">
        <f t="shared" si="102"/>
        <v>589618.5130884687</v>
      </c>
      <c r="Z134" s="7">
        <f t="shared" si="103"/>
        <v>5001.3393355618373</v>
      </c>
      <c r="AA134" s="7">
        <f t="shared" si="104"/>
        <v>1070.549248305379</v>
      </c>
      <c r="AB134" s="65">
        <f t="shared" si="81"/>
        <v>2.1787970856568056E-2</v>
      </c>
      <c r="AC134" s="7">
        <f t="shared" si="82"/>
        <v>3930.7900872564583</v>
      </c>
      <c r="AD134" s="65">
        <f t="shared" si="83"/>
        <v>0.08</v>
      </c>
      <c r="AE134" s="7">
        <f t="shared" si="105"/>
        <v>93052.036159836571</v>
      </c>
      <c r="AF134" s="7">
        <f t="shared" si="106"/>
        <v>552120.73812764045</v>
      </c>
      <c r="AG134" s="7">
        <f t="shared" si="84"/>
        <v>588547.96384016331</v>
      </c>
      <c r="AH134" s="7">
        <f t="shared" ref="AH134:AH197" si="133">AE134+AF134</f>
        <v>645172.77428747702</v>
      </c>
      <c r="AJ134">
        <v>129</v>
      </c>
      <c r="AK134" s="160">
        <v>48761</v>
      </c>
      <c r="AL134" s="7">
        <f t="shared" si="107"/>
        <v>586284.1716999663</v>
      </c>
      <c r="AM134" s="7">
        <f t="shared" si="108"/>
        <v>4883.0658657304484</v>
      </c>
      <c r="AN134" s="7">
        <f t="shared" si="109"/>
        <v>1096.6472568348327</v>
      </c>
      <c r="AO134" s="65">
        <f t="shared" si="85"/>
        <v>2.244605554310029E-2</v>
      </c>
      <c r="AP134" s="7">
        <f t="shared" si="86"/>
        <v>3786.4186088956158</v>
      </c>
      <c r="AQ134" s="65">
        <f t="shared" si="87"/>
        <v>7.7499999999999999E-2</v>
      </c>
      <c r="AR134" s="7">
        <f t="shared" si="110"/>
        <v>96412.475556868478</v>
      </c>
      <c r="AS134" s="7">
        <f t="shared" si="111"/>
        <v>533503.02112235932</v>
      </c>
      <c r="AT134" s="7">
        <f t="shared" si="88"/>
        <v>585187.52444313152</v>
      </c>
      <c r="AU134" s="7">
        <f t="shared" ref="AU134:AU197" si="134">AR134+AS134</f>
        <v>629915.4966792278</v>
      </c>
      <c r="AW134">
        <v>129</v>
      </c>
      <c r="AX134" s="160">
        <v>48761</v>
      </c>
      <c r="AY134" s="7">
        <f t="shared" si="112"/>
        <v>582858.27320397552</v>
      </c>
      <c r="AZ134" s="7">
        <f t="shared" si="113"/>
        <v>4765.8460902957322</v>
      </c>
      <c r="BA134" s="7">
        <f t="shared" si="114"/>
        <v>1122.9818827708855</v>
      </c>
      <c r="BB134" s="65">
        <f t="shared" si="89"/>
        <v>2.3120170396096748E-2</v>
      </c>
      <c r="BC134" s="7">
        <f t="shared" si="90"/>
        <v>3642.8642075248467</v>
      </c>
      <c r="BD134" s="65">
        <f t="shared" si="91"/>
        <v>7.4999999999999997E-2</v>
      </c>
      <c r="BE134" s="7">
        <f t="shared" si="115"/>
        <v>99864.708678796131</v>
      </c>
      <c r="BF134" s="7">
        <f t="shared" si="116"/>
        <v>514929.43696935329</v>
      </c>
      <c r="BG134" s="7">
        <f t="shared" si="92"/>
        <v>581735.29132120463</v>
      </c>
      <c r="BH134" s="7">
        <f t="shared" ref="BH134:BH197" si="135">BE134+BF134</f>
        <v>614794.14564814942</v>
      </c>
      <c r="BJ134">
        <v>129</v>
      </c>
      <c r="BK134" s="160">
        <v>48761</v>
      </c>
      <c r="BL134" s="7">
        <f t="shared" si="117"/>
        <v>579340.14976180834</v>
      </c>
      <c r="BM134" s="7">
        <f t="shared" si="118"/>
        <v>4649.713524863002</v>
      </c>
      <c r="BN134" s="7">
        <f t="shared" si="119"/>
        <v>1149.5334533854102</v>
      </c>
      <c r="BO134" s="65">
        <f t="shared" si="93"/>
        <v>2.3810539363267668E-2</v>
      </c>
      <c r="BP134" s="7">
        <f t="shared" si="94"/>
        <v>3500.1800714775918</v>
      </c>
      <c r="BQ134" s="65">
        <f t="shared" si="95"/>
        <v>7.2499999999999995E-2</v>
      </c>
      <c r="BR134" s="7">
        <f t="shared" si="120"/>
        <v>103409.38369157699</v>
      </c>
      <c r="BS134" s="7">
        <f t="shared" si="121"/>
        <v>496403.66101575049</v>
      </c>
      <c r="BT134" s="7">
        <f t="shared" si="96"/>
        <v>578190.61630842288</v>
      </c>
      <c r="BU134" s="7">
        <f t="shared" ref="BU134:BU197" si="136">BR134+BS134</f>
        <v>599813.0447073275</v>
      </c>
      <c r="BW134">
        <v>129</v>
      </c>
      <c r="BX134" s="160">
        <v>48761</v>
      </c>
      <c r="BY134" s="7">
        <f t="shared" si="122"/>
        <v>575729.24761811504</v>
      </c>
      <c r="BZ134" s="7">
        <f t="shared" si="123"/>
        <v>4534.7018071413086</v>
      </c>
      <c r="CA134" s="7">
        <f t="shared" si="124"/>
        <v>1176.2811960356375</v>
      </c>
      <c r="CB134" s="65">
        <f t="shared" si="97"/>
        <v>2.4517382798989691E-2</v>
      </c>
      <c r="CC134" s="7">
        <f t="shared" si="98"/>
        <v>3358.420611105671</v>
      </c>
      <c r="CD134" s="65">
        <f t="shared" si="125"/>
        <v>7.0000000000000007E-2</v>
      </c>
      <c r="CE134" s="7">
        <f t="shared" si="126"/>
        <v>107047.03357792058</v>
      </c>
      <c r="CF134" s="7">
        <f t="shared" si="127"/>
        <v>477929.49954330828</v>
      </c>
      <c r="CG134" s="7">
        <f t="shared" si="99"/>
        <v>574552.96642207936</v>
      </c>
      <c r="CH134" s="7">
        <f t="shared" ref="CH134:CH197" si="137">CE134+CF134</f>
        <v>584976.53312122892</v>
      </c>
    </row>
    <row r="135" spans="10:86" x14ac:dyDescent="0.3">
      <c r="J135">
        <v>130</v>
      </c>
      <c r="K135" s="160">
        <v>48792</v>
      </c>
      <c r="L135" s="7">
        <f t="shared" si="100"/>
        <v>591817.36651282874</v>
      </c>
      <c r="M135" s="7">
        <f t="shared" ref="M135:M198" si="138">$L$6/((($N$2)-1)/($N$1*$N$2))</f>
        <v>5120.6331732111075</v>
      </c>
      <c r="N135" s="7">
        <f t="shared" si="128"/>
        <v>1051.8887784354101</v>
      </c>
      <c r="O135" s="65">
        <f t="shared" ref="O135:O198" si="139">(N135/L135)*12</f>
        <v>2.1328649775185841E-2</v>
      </c>
      <c r="P135" s="7">
        <f t="shared" si="129"/>
        <v>4068.7443947756974</v>
      </c>
      <c r="Q135" s="65">
        <f t="shared" si="130"/>
        <v>8.2500000000000004E-2</v>
      </c>
      <c r="R135" s="7">
        <f t="shared" ref="R135:R198" si="140">R134+N135</f>
        <v>90834.522265606211</v>
      </c>
      <c r="S135" s="7">
        <f t="shared" si="101"/>
        <v>574847.79025183758</v>
      </c>
      <c r="T135" s="7">
        <f t="shared" si="131"/>
        <v>590765.47773439332</v>
      </c>
      <c r="U135" s="7">
        <f t="shared" si="132"/>
        <v>665682.31251744379</v>
      </c>
      <c r="W135">
        <v>130</v>
      </c>
      <c r="X135" s="160">
        <v>48792</v>
      </c>
      <c r="Y135" s="7">
        <f t="shared" si="102"/>
        <v>588547.96384016331</v>
      </c>
      <c r="Z135" s="7">
        <f t="shared" si="103"/>
        <v>5001.3393355618373</v>
      </c>
      <c r="AA135" s="7">
        <f t="shared" si="104"/>
        <v>1077.6862432940816</v>
      </c>
      <c r="AB135" s="65">
        <f t="shared" ref="AB135:AB198" si="141">(AA135/Y135)*12</f>
        <v>2.1973119803437274E-2</v>
      </c>
      <c r="AC135" s="7">
        <f t="shared" ref="AC135:AC198" si="142">Y135*($X$1/12)</f>
        <v>3923.6530922677557</v>
      </c>
      <c r="AD135" s="65">
        <f t="shared" ref="AD135:AD198" si="143">(AC135/Y135)*12</f>
        <v>0.08</v>
      </c>
      <c r="AE135" s="7">
        <f t="shared" si="105"/>
        <v>94129.722403130654</v>
      </c>
      <c r="AF135" s="7">
        <f t="shared" si="106"/>
        <v>556044.39121990826</v>
      </c>
      <c r="AG135" s="7">
        <f t="shared" ref="AG135:AG198" si="144">Y135-AA135</f>
        <v>587470.27759686927</v>
      </c>
      <c r="AH135" s="7">
        <f t="shared" si="133"/>
        <v>650174.11362303887</v>
      </c>
      <c r="AJ135">
        <v>130</v>
      </c>
      <c r="AK135" s="160">
        <v>48792</v>
      </c>
      <c r="AL135" s="7">
        <f t="shared" si="107"/>
        <v>585187.52444313152</v>
      </c>
      <c r="AM135" s="7">
        <f t="shared" si="108"/>
        <v>4883.0658657304484</v>
      </c>
      <c r="AN135" s="7">
        <f t="shared" si="109"/>
        <v>1103.7297703685572</v>
      </c>
      <c r="AO135" s="65">
        <f t="shared" ref="AO135:AO198" si="145">(AN135/AL135)*12</f>
        <v>2.2633355447942073E-2</v>
      </c>
      <c r="AP135" s="7">
        <f t="shared" ref="AP135:AP198" si="146">AL135*($AK$1/12)</f>
        <v>3779.3360953618912</v>
      </c>
      <c r="AQ135" s="65">
        <f t="shared" ref="AQ135:AQ198" si="147">(AP135/AL135)*12</f>
        <v>7.7499999999999999E-2</v>
      </c>
      <c r="AR135" s="7">
        <f t="shared" si="110"/>
        <v>97516.205327237039</v>
      </c>
      <c r="AS135" s="7">
        <f t="shared" si="111"/>
        <v>537282.35721772118</v>
      </c>
      <c r="AT135" s="7">
        <f t="shared" ref="AT135:AT198" si="148">AL135-AN135</f>
        <v>584083.79467276298</v>
      </c>
      <c r="AU135" s="7">
        <f t="shared" si="134"/>
        <v>634798.5625449582</v>
      </c>
      <c r="AW135">
        <v>130</v>
      </c>
      <c r="AX135" s="160">
        <v>48792</v>
      </c>
      <c r="AY135" s="7">
        <f t="shared" si="112"/>
        <v>581735.29132120463</v>
      </c>
      <c r="AZ135" s="7">
        <f t="shared" si="113"/>
        <v>4765.8460902957322</v>
      </c>
      <c r="BA135" s="7">
        <f t="shared" si="114"/>
        <v>1130.0005195382037</v>
      </c>
      <c r="BB135" s="65">
        <f t="shared" ref="BB135:BB198" si="149">(BA135/AY135)*12</f>
        <v>2.3309581585916367E-2</v>
      </c>
      <c r="BC135" s="7">
        <f t="shared" ref="BC135:BC198" si="150">AY135*($AX$1/12)</f>
        <v>3635.8455707575285</v>
      </c>
      <c r="BD135" s="65">
        <f t="shared" ref="BD135:BD198" si="151">(BC135/AY135)*12</f>
        <v>7.4999999999999997E-2</v>
      </c>
      <c r="BE135" s="7">
        <f t="shared" si="115"/>
        <v>100994.70919833434</v>
      </c>
      <c r="BF135" s="7">
        <f t="shared" si="116"/>
        <v>518565.28254011081</v>
      </c>
      <c r="BG135" s="7">
        <f t="shared" ref="BG135:BG198" si="152">AY135-BA135</f>
        <v>580605.29080166644</v>
      </c>
      <c r="BH135" s="7">
        <f t="shared" si="135"/>
        <v>619559.99173844513</v>
      </c>
      <c r="BJ135">
        <v>130</v>
      </c>
      <c r="BK135" s="160">
        <v>48792</v>
      </c>
      <c r="BL135" s="7">
        <f t="shared" si="117"/>
        <v>578190.61630842288</v>
      </c>
      <c r="BM135" s="7">
        <f t="shared" si="118"/>
        <v>4649.713524863002</v>
      </c>
      <c r="BN135" s="7">
        <f t="shared" si="119"/>
        <v>1156.4785513329471</v>
      </c>
      <c r="BO135" s="65">
        <f t="shared" ref="BO135:BO198" si="153">(BN135/BL135)*12</f>
        <v>2.4002019791674711E-2</v>
      </c>
      <c r="BP135" s="7">
        <f t="shared" ref="BP135:BP198" si="154">BL135*($BK$1/12)</f>
        <v>3493.234973530055</v>
      </c>
      <c r="BQ135" s="65">
        <f t="shared" ref="BQ135:BQ198" si="155">(BP135/BL135)*12</f>
        <v>7.2499999999999995E-2</v>
      </c>
      <c r="BR135" s="7">
        <f t="shared" si="120"/>
        <v>104565.86224290993</v>
      </c>
      <c r="BS135" s="7">
        <f t="shared" si="121"/>
        <v>499896.89598928054</v>
      </c>
      <c r="BT135" s="7">
        <f t="shared" ref="BT135:BT198" si="156">BL135-BN135</f>
        <v>577034.13775708992</v>
      </c>
      <c r="BU135" s="7">
        <f t="shared" si="136"/>
        <v>604462.75823219051</v>
      </c>
      <c r="BW135">
        <v>130</v>
      </c>
      <c r="BX135" s="160">
        <v>48792</v>
      </c>
      <c r="BY135" s="7">
        <f t="shared" si="122"/>
        <v>574552.96642207936</v>
      </c>
      <c r="BZ135" s="7">
        <f t="shared" si="123"/>
        <v>4534.7018071413086</v>
      </c>
      <c r="CA135" s="7">
        <f t="shared" si="124"/>
        <v>1183.1428363458454</v>
      </c>
      <c r="CB135" s="65">
        <f t="shared" ref="CB135:CB198" si="157">(CA135/BY135)*12</f>
        <v>2.4710888057133777E-2</v>
      </c>
      <c r="CC135" s="7">
        <f t="shared" ref="CC135:CC198" si="158">BY135*($BX$1/12)</f>
        <v>3351.5589707954632</v>
      </c>
      <c r="CD135" s="65">
        <f t="shared" si="125"/>
        <v>7.0000000000000007E-2</v>
      </c>
      <c r="CE135" s="7">
        <f t="shared" si="126"/>
        <v>108230.17641426642</v>
      </c>
      <c r="CF135" s="7">
        <f t="shared" si="127"/>
        <v>481281.05851410376</v>
      </c>
      <c r="CG135" s="7">
        <f t="shared" ref="CG135:CG198" si="159">BY135-CA135</f>
        <v>573369.82358573354</v>
      </c>
      <c r="CH135" s="7">
        <f t="shared" si="137"/>
        <v>589511.23492837022</v>
      </c>
    </row>
    <row r="136" spans="10:86" x14ac:dyDescent="0.3">
      <c r="J136">
        <v>131</v>
      </c>
      <c r="K136" s="160">
        <v>48823</v>
      </c>
      <c r="L136" s="7">
        <f t="shared" ref="L136:L199" si="160">T135</f>
        <v>590765.47773439332</v>
      </c>
      <c r="M136" s="7">
        <f t="shared" si="138"/>
        <v>5120.6331732111075</v>
      </c>
      <c r="N136" s="7">
        <f t="shared" si="128"/>
        <v>1059.1205137871534</v>
      </c>
      <c r="O136" s="65">
        <f t="shared" si="139"/>
        <v>2.1513522107261616E-2</v>
      </c>
      <c r="P136" s="7">
        <f t="shared" si="129"/>
        <v>4061.5126594239541</v>
      </c>
      <c r="Q136" s="65">
        <f t="shared" si="130"/>
        <v>8.2500000000000004E-2</v>
      </c>
      <c r="R136" s="7">
        <f t="shared" si="140"/>
        <v>91893.642779393369</v>
      </c>
      <c r="S136" s="7">
        <f t="shared" ref="S136:S199" si="161">S135+P136</f>
        <v>578909.30291126156</v>
      </c>
      <c r="T136" s="7">
        <f t="shared" si="131"/>
        <v>589706.35722060618</v>
      </c>
      <c r="U136" s="7">
        <f t="shared" si="132"/>
        <v>670802.94569065492</v>
      </c>
      <c r="W136">
        <v>131</v>
      </c>
      <c r="X136" s="160">
        <v>48823</v>
      </c>
      <c r="Y136" s="7">
        <f t="shared" ref="Y136:Y199" si="162">AG135</f>
        <v>587470.27759686927</v>
      </c>
      <c r="Z136" s="7">
        <f t="shared" ref="Z136:Z199" si="163">Z135</f>
        <v>5001.3393355618373</v>
      </c>
      <c r="AA136" s="7">
        <f t="shared" ref="AA136:AA199" si="164">Z136-AC136</f>
        <v>1084.8708182493751</v>
      </c>
      <c r="AB136" s="65">
        <f t="shared" si="141"/>
        <v>2.216018463478071E-2</v>
      </c>
      <c r="AC136" s="7">
        <f t="shared" si="142"/>
        <v>3916.4685173124622</v>
      </c>
      <c r="AD136" s="65">
        <f t="shared" si="143"/>
        <v>0.08</v>
      </c>
      <c r="AE136" s="7">
        <f t="shared" ref="AE136:AE199" si="165">AE135+AA136</f>
        <v>95214.593221380026</v>
      </c>
      <c r="AF136" s="7">
        <f t="shared" ref="AF136:AF199" si="166">AF135+AC136</f>
        <v>559960.85973722069</v>
      </c>
      <c r="AG136" s="7">
        <f t="shared" si="144"/>
        <v>586385.40677861986</v>
      </c>
      <c r="AH136" s="7">
        <f t="shared" si="133"/>
        <v>655175.45295860071</v>
      </c>
      <c r="AJ136">
        <v>131</v>
      </c>
      <c r="AK136" s="160">
        <v>48823</v>
      </c>
      <c r="AL136" s="7">
        <f t="shared" ref="AL136:AL199" si="167">AT135</f>
        <v>584083.79467276298</v>
      </c>
      <c r="AM136" s="7">
        <f t="shared" ref="AM136:AM199" si="168">AM135</f>
        <v>4883.0658657304484</v>
      </c>
      <c r="AN136" s="7">
        <f t="shared" ref="AN136:AN199" si="169">AM136-AP136</f>
        <v>1110.8580251355211</v>
      </c>
      <c r="AO136" s="65">
        <f t="shared" si="145"/>
        <v>2.2822575156522952E-2</v>
      </c>
      <c r="AP136" s="7">
        <f t="shared" si="146"/>
        <v>3772.2078405949273</v>
      </c>
      <c r="AQ136" s="65">
        <f t="shared" si="147"/>
        <v>7.7499999999999999E-2</v>
      </c>
      <c r="AR136" s="7">
        <f t="shared" ref="AR136:AR199" si="170">AR135+AN136</f>
        <v>98627.063352372556</v>
      </c>
      <c r="AS136" s="7">
        <f t="shared" ref="AS136:AS199" si="171">AS135+AP136</f>
        <v>541054.5650583161</v>
      </c>
      <c r="AT136" s="7">
        <f t="shared" si="148"/>
        <v>582972.9366476275</v>
      </c>
      <c r="AU136" s="7">
        <f t="shared" si="134"/>
        <v>639681.6284106886</v>
      </c>
      <c r="AW136">
        <v>131</v>
      </c>
      <c r="AX136" s="160">
        <v>48823</v>
      </c>
      <c r="AY136" s="7">
        <f t="shared" ref="AY136:AY199" si="172">BG135</f>
        <v>580605.29080166644</v>
      </c>
      <c r="AZ136" s="7">
        <f t="shared" ref="AZ136:AZ199" si="173">AZ135</f>
        <v>4765.8460902957322</v>
      </c>
      <c r="BA136" s="7">
        <f t="shared" ref="BA136:BA199" si="174">AZ136-BC136</f>
        <v>1137.0630227853171</v>
      </c>
      <c r="BB136" s="65">
        <f t="shared" si="149"/>
        <v>2.3500916181083898E-2</v>
      </c>
      <c r="BC136" s="7">
        <f t="shared" si="150"/>
        <v>3628.7830675104151</v>
      </c>
      <c r="BD136" s="65">
        <f t="shared" si="151"/>
        <v>7.4999999999999997E-2</v>
      </c>
      <c r="BE136" s="7">
        <f t="shared" ref="BE136:BE199" si="175">BE135+BA136</f>
        <v>102131.77222111965</v>
      </c>
      <c r="BF136" s="7">
        <f t="shared" ref="BF136:BF199" si="176">BF135+BC136</f>
        <v>522194.06560762122</v>
      </c>
      <c r="BG136" s="7">
        <f t="shared" si="152"/>
        <v>579468.22777888109</v>
      </c>
      <c r="BH136" s="7">
        <f t="shared" si="135"/>
        <v>624325.83782874083</v>
      </c>
      <c r="BJ136">
        <v>131</v>
      </c>
      <c r="BK136" s="160">
        <v>48823</v>
      </c>
      <c r="BL136" s="7">
        <f t="shared" ref="BL136:BL199" si="177">BT135</f>
        <v>577034.13775708992</v>
      </c>
      <c r="BM136" s="7">
        <f t="shared" ref="BM136:BM199" si="178">BM135</f>
        <v>4649.713524863002</v>
      </c>
      <c r="BN136" s="7">
        <f t="shared" ref="BN136:BN199" si="179">BM136-BP136</f>
        <v>1163.4656092472505</v>
      </c>
      <c r="BO136" s="65">
        <f t="shared" si="153"/>
        <v>2.4195426920901375E-2</v>
      </c>
      <c r="BP136" s="7">
        <f t="shared" si="154"/>
        <v>3486.2479156157515</v>
      </c>
      <c r="BQ136" s="65">
        <f t="shared" si="155"/>
        <v>7.2499999999999995E-2</v>
      </c>
      <c r="BR136" s="7">
        <f t="shared" ref="BR136:BR199" si="180">BR135+BN136</f>
        <v>105729.32785215718</v>
      </c>
      <c r="BS136" s="7">
        <f t="shared" ref="BS136:BS199" si="181">BS135+BP136</f>
        <v>503383.14390489628</v>
      </c>
      <c r="BT136" s="7">
        <f t="shared" si="156"/>
        <v>575870.67214784271</v>
      </c>
      <c r="BU136" s="7">
        <f t="shared" si="136"/>
        <v>609112.4717570534</v>
      </c>
      <c r="BW136">
        <v>131</v>
      </c>
      <c r="BX136" s="160">
        <v>48823</v>
      </c>
      <c r="BY136" s="7">
        <f t="shared" ref="BY136:BY199" si="182">CG135</f>
        <v>573369.82358573354</v>
      </c>
      <c r="BZ136" s="7">
        <f t="shared" ref="BZ136:BZ199" si="183">BZ135</f>
        <v>4534.7018071413086</v>
      </c>
      <c r="CA136" s="7">
        <f t="shared" ref="CA136:CA199" si="184">BZ136-CC136</f>
        <v>1190.0445028911963</v>
      </c>
      <c r="CB136" s="65">
        <f t="shared" si="157"/>
        <v>2.4906323017467015E-2</v>
      </c>
      <c r="CC136" s="7">
        <f t="shared" si="158"/>
        <v>3344.6573042501122</v>
      </c>
      <c r="CD136" s="65">
        <f t="shared" ref="CD136:CD199" si="185">(CC136/BY136)*12</f>
        <v>7.0000000000000007E-2</v>
      </c>
      <c r="CE136" s="7">
        <f t="shared" ref="CE136:CE199" si="186">CE135+CA136</f>
        <v>109420.22091715761</v>
      </c>
      <c r="CF136" s="7">
        <f t="shared" ref="CF136:CF199" si="187">CF135+CC136</f>
        <v>484625.71581835387</v>
      </c>
      <c r="CG136" s="7">
        <f t="shared" si="159"/>
        <v>572179.77908284229</v>
      </c>
      <c r="CH136" s="7">
        <f t="shared" si="137"/>
        <v>594045.93673551152</v>
      </c>
    </row>
    <row r="137" spans="10:86" x14ac:dyDescent="0.3">
      <c r="J137">
        <v>132</v>
      </c>
      <c r="K137" s="160">
        <v>48853</v>
      </c>
      <c r="L137" s="7">
        <f t="shared" si="160"/>
        <v>589706.35722060618</v>
      </c>
      <c r="M137" s="7">
        <f t="shared" si="138"/>
        <v>5120.6331732111075</v>
      </c>
      <c r="N137" s="7">
        <f t="shared" si="128"/>
        <v>1066.4019673194402</v>
      </c>
      <c r="O137" s="65">
        <f t="shared" si="139"/>
        <v>2.1700331785716287E-2</v>
      </c>
      <c r="P137" s="7">
        <f t="shared" si="129"/>
        <v>4054.2312058916673</v>
      </c>
      <c r="Q137" s="65">
        <f t="shared" si="130"/>
        <v>8.2500000000000004E-2</v>
      </c>
      <c r="R137" s="7">
        <f t="shared" si="140"/>
        <v>92960.044746712811</v>
      </c>
      <c r="S137" s="7">
        <f t="shared" si="161"/>
        <v>582963.53411715326</v>
      </c>
      <c r="T137" s="7">
        <f t="shared" si="131"/>
        <v>588639.95525328675</v>
      </c>
      <c r="U137" s="7">
        <f t="shared" si="132"/>
        <v>675923.57886386605</v>
      </c>
      <c r="W137">
        <v>132</v>
      </c>
      <c r="X137" s="160">
        <v>48853</v>
      </c>
      <c r="Y137" s="7">
        <f t="shared" si="162"/>
        <v>586385.40677861986</v>
      </c>
      <c r="Z137" s="7">
        <f t="shared" si="163"/>
        <v>5001.3393355618373</v>
      </c>
      <c r="AA137" s="7">
        <f t="shared" si="164"/>
        <v>1092.1032903710379</v>
      </c>
      <c r="AB137" s="65">
        <f t="shared" si="141"/>
        <v>2.2349191049019612E-2</v>
      </c>
      <c r="AC137" s="7">
        <f t="shared" si="142"/>
        <v>3909.2360451907994</v>
      </c>
      <c r="AD137" s="65">
        <f t="shared" si="143"/>
        <v>0.08</v>
      </c>
      <c r="AE137" s="7">
        <f t="shared" si="165"/>
        <v>96306.69651175107</v>
      </c>
      <c r="AF137" s="7">
        <f t="shared" si="166"/>
        <v>563870.09578241152</v>
      </c>
      <c r="AG137" s="7">
        <f t="shared" si="144"/>
        <v>585293.30348824884</v>
      </c>
      <c r="AH137" s="7">
        <f t="shared" si="133"/>
        <v>660176.79229416256</v>
      </c>
      <c r="AJ137">
        <v>132</v>
      </c>
      <c r="AK137" s="160">
        <v>48853</v>
      </c>
      <c r="AL137" s="7">
        <f t="shared" si="167"/>
        <v>582972.9366476275</v>
      </c>
      <c r="AM137" s="7">
        <f t="shared" si="168"/>
        <v>4883.0658657304484</v>
      </c>
      <c r="AN137" s="7">
        <f t="shared" si="169"/>
        <v>1118.032316547854</v>
      </c>
      <c r="AO137" s="65">
        <f t="shared" si="145"/>
        <v>2.301374035598441E-2</v>
      </c>
      <c r="AP137" s="7">
        <f t="shared" si="146"/>
        <v>3765.0335491825945</v>
      </c>
      <c r="AQ137" s="65">
        <f t="shared" si="147"/>
        <v>7.7499999999999999E-2</v>
      </c>
      <c r="AR137" s="7">
        <f t="shared" si="170"/>
        <v>99745.095668920403</v>
      </c>
      <c r="AS137" s="7">
        <f t="shared" si="171"/>
        <v>544819.59860749869</v>
      </c>
      <c r="AT137" s="7">
        <f t="shared" si="148"/>
        <v>581854.90433107968</v>
      </c>
      <c r="AU137" s="7">
        <f t="shared" si="134"/>
        <v>644564.69427641912</v>
      </c>
      <c r="AW137">
        <v>132</v>
      </c>
      <c r="AX137" s="160">
        <v>48853</v>
      </c>
      <c r="AY137" s="7">
        <f t="shared" si="172"/>
        <v>579468.22777888109</v>
      </c>
      <c r="AZ137" s="7">
        <f t="shared" si="173"/>
        <v>4765.8460902957322</v>
      </c>
      <c r="BA137" s="7">
        <f t="shared" si="174"/>
        <v>1144.1696666777257</v>
      </c>
      <c r="BB137" s="65">
        <f t="shared" si="149"/>
        <v>2.3694199857618326E-2</v>
      </c>
      <c r="BC137" s="7">
        <f t="shared" si="150"/>
        <v>3621.6764236180065</v>
      </c>
      <c r="BD137" s="65">
        <f t="shared" si="151"/>
        <v>7.4999999999999997E-2</v>
      </c>
      <c r="BE137" s="7">
        <f t="shared" si="175"/>
        <v>103275.94188779738</v>
      </c>
      <c r="BF137" s="7">
        <f t="shared" si="176"/>
        <v>525815.74203123921</v>
      </c>
      <c r="BG137" s="7">
        <f t="shared" si="152"/>
        <v>578324.05811220338</v>
      </c>
      <c r="BH137" s="7">
        <f t="shared" si="135"/>
        <v>629091.68391903653</v>
      </c>
      <c r="BJ137">
        <v>132</v>
      </c>
      <c r="BK137" s="160">
        <v>48853</v>
      </c>
      <c r="BL137" s="7">
        <f t="shared" si="177"/>
        <v>575870.67214784271</v>
      </c>
      <c r="BM137" s="7">
        <f t="shared" si="178"/>
        <v>4649.713524863002</v>
      </c>
      <c r="BN137" s="7">
        <f t="shared" si="179"/>
        <v>1170.4948806364523</v>
      </c>
      <c r="BO137" s="65">
        <f t="shared" si="153"/>
        <v>2.4390786416071258E-2</v>
      </c>
      <c r="BP137" s="7">
        <f t="shared" si="154"/>
        <v>3479.2186442265497</v>
      </c>
      <c r="BQ137" s="65">
        <f t="shared" si="155"/>
        <v>7.2499999999999995E-2</v>
      </c>
      <c r="BR137" s="7">
        <f t="shared" si="180"/>
        <v>106899.82273279363</v>
      </c>
      <c r="BS137" s="7">
        <f t="shared" si="181"/>
        <v>506862.36254912283</v>
      </c>
      <c r="BT137" s="7">
        <f t="shared" si="156"/>
        <v>574700.17726720625</v>
      </c>
      <c r="BU137" s="7">
        <f t="shared" si="136"/>
        <v>613762.18528191652</v>
      </c>
      <c r="BW137">
        <v>132</v>
      </c>
      <c r="BX137" s="160">
        <v>48853</v>
      </c>
      <c r="BY137" s="7">
        <f t="shared" si="182"/>
        <v>572179.77908284229</v>
      </c>
      <c r="BZ137" s="7">
        <f t="shared" si="183"/>
        <v>4534.7018071413086</v>
      </c>
      <c r="CA137" s="7">
        <f t="shared" si="184"/>
        <v>1196.9864291580616</v>
      </c>
      <c r="CB137" s="65">
        <f t="shared" si="157"/>
        <v>2.5103713334506166E-2</v>
      </c>
      <c r="CC137" s="7">
        <f t="shared" si="158"/>
        <v>3337.715377983247</v>
      </c>
      <c r="CD137" s="65">
        <f t="shared" si="185"/>
        <v>7.0000000000000007E-2</v>
      </c>
      <c r="CE137" s="7">
        <f t="shared" si="186"/>
        <v>110617.20734631567</v>
      </c>
      <c r="CF137" s="7">
        <f t="shared" si="187"/>
        <v>487963.4311963371</v>
      </c>
      <c r="CG137" s="7">
        <f t="shared" si="159"/>
        <v>570982.79265368427</v>
      </c>
      <c r="CH137" s="7">
        <f t="shared" si="137"/>
        <v>598580.63854265283</v>
      </c>
    </row>
    <row r="138" spans="10:86" x14ac:dyDescent="0.3">
      <c r="J138">
        <v>133</v>
      </c>
      <c r="K138" s="160">
        <v>48884</v>
      </c>
      <c r="L138" s="7">
        <f t="shared" si="160"/>
        <v>588639.95525328675</v>
      </c>
      <c r="M138" s="7">
        <f t="shared" si="138"/>
        <v>5120.6331732111075</v>
      </c>
      <c r="N138" s="7">
        <f t="shared" si="128"/>
        <v>1073.7334808447613</v>
      </c>
      <c r="O138" s="65">
        <f t="shared" si="139"/>
        <v>2.1889104970105055E-2</v>
      </c>
      <c r="P138" s="7">
        <f t="shared" si="129"/>
        <v>4046.8996923663462</v>
      </c>
      <c r="Q138" s="65">
        <f t="shared" si="130"/>
        <v>8.2500000000000004E-2</v>
      </c>
      <c r="R138" s="7">
        <f t="shared" si="140"/>
        <v>94033.778227557574</v>
      </c>
      <c r="S138" s="7">
        <f t="shared" si="161"/>
        <v>587010.43380951963</v>
      </c>
      <c r="T138" s="7">
        <f t="shared" si="131"/>
        <v>587566.22177244199</v>
      </c>
      <c r="U138" s="7">
        <f t="shared" si="132"/>
        <v>681044.21203707717</v>
      </c>
      <c r="W138">
        <v>133</v>
      </c>
      <c r="X138" s="160">
        <v>48884</v>
      </c>
      <c r="Y138" s="7">
        <f t="shared" si="162"/>
        <v>585293.30348824884</v>
      </c>
      <c r="Z138" s="7">
        <f t="shared" si="163"/>
        <v>5001.3393355618373</v>
      </c>
      <c r="AA138" s="7">
        <f t="shared" si="164"/>
        <v>1099.3839789735116</v>
      </c>
      <c r="AB138" s="65">
        <f t="shared" si="141"/>
        <v>2.2540165194196542E-2</v>
      </c>
      <c r="AC138" s="7">
        <f t="shared" si="142"/>
        <v>3901.9553565883257</v>
      </c>
      <c r="AD138" s="65">
        <f t="shared" si="143"/>
        <v>0.08</v>
      </c>
      <c r="AE138" s="7">
        <f t="shared" si="165"/>
        <v>97406.080490724577</v>
      </c>
      <c r="AF138" s="7">
        <f t="shared" si="166"/>
        <v>567772.05113899987</v>
      </c>
      <c r="AG138" s="7">
        <f t="shared" si="144"/>
        <v>584193.91950927535</v>
      </c>
      <c r="AH138" s="7">
        <f t="shared" si="133"/>
        <v>665178.1316297244</v>
      </c>
      <c r="AJ138">
        <v>133</v>
      </c>
      <c r="AK138" s="160">
        <v>48884</v>
      </c>
      <c r="AL138" s="7">
        <f t="shared" si="167"/>
        <v>581854.90433107968</v>
      </c>
      <c r="AM138" s="7">
        <f t="shared" si="168"/>
        <v>4883.0658657304484</v>
      </c>
      <c r="AN138" s="7">
        <f t="shared" si="169"/>
        <v>1125.2529419255588</v>
      </c>
      <c r="AO138" s="65">
        <f t="shared" si="145"/>
        <v>2.3206877182946936E-2</v>
      </c>
      <c r="AP138" s="7">
        <f t="shared" si="146"/>
        <v>3757.8129238048896</v>
      </c>
      <c r="AQ138" s="65">
        <f t="shared" si="147"/>
        <v>7.7499999999999999E-2</v>
      </c>
      <c r="AR138" s="7">
        <f t="shared" si="170"/>
        <v>100870.34861084596</v>
      </c>
      <c r="AS138" s="7">
        <f t="shared" si="171"/>
        <v>548577.41153130354</v>
      </c>
      <c r="AT138" s="7">
        <f t="shared" si="148"/>
        <v>580729.65138915414</v>
      </c>
      <c r="AU138" s="7">
        <f t="shared" si="134"/>
        <v>649447.76014214952</v>
      </c>
      <c r="AW138">
        <v>133</v>
      </c>
      <c r="AX138" s="160">
        <v>48884</v>
      </c>
      <c r="AY138" s="7">
        <f t="shared" si="172"/>
        <v>578324.05811220338</v>
      </c>
      <c r="AZ138" s="7">
        <f t="shared" si="173"/>
        <v>4765.8460902957322</v>
      </c>
      <c r="BA138" s="7">
        <f t="shared" si="174"/>
        <v>1151.3207270944613</v>
      </c>
      <c r="BB138" s="65">
        <f t="shared" si="149"/>
        <v>2.3889458740886511E-2</v>
      </c>
      <c r="BC138" s="7">
        <f t="shared" si="150"/>
        <v>3614.5253632012709</v>
      </c>
      <c r="BD138" s="65">
        <f t="shared" si="151"/>
        <v>7.4999999999999997E-2</v>
      </c>
      <c r="BE138" s="7">
        <f t="shared" si="175"/>
        <v>104427.26261489184</v>
      </c>
      <c r="BF138" s="7">
        <f t="shared" si="176"/>
        <v>529430.26739444048</v>
      </c>
      <c r="BG138" s="7">
        <f t="shared" si="152"/>
        <v>577172.73738510895</v>
      </c>
      <c r="BH138" s="7">
        <f t="shared" si="135"/>
        <v>633857.53000933235</v>
      </c>
      <c r="BJ138">
        <v>133</v>
      </c>
      <c r="BK138" s="160">
        <v>48884</v>
      </c>
      <c r="BL138" s="7">
        <f t="shared" si="177"/>
        <v>574700.17726720625</v>
      </c>
      <c r="BM138" s="7">
        <f t="shared" si="178"/>
        <v>4649.713524863002</v>
      </c>
      <c r="BN138" s="7">
        <f t="shared" si="179"/>
        <v>1177.5666205402977</v>
      </c>
      <c r="BO138" s="65">
        <f t="shared" si="153"/>
        <v>2.4588124391535505E-2</v>
      </c>
      <c r="BP138" s="7">
        <f t="shared" si="154"/>
        <v>3472.1469043227044</v>
      </c>
      <c r="BQ138" s="65">
        <f t="shared" si="155"/>
        <v>7.2499999999999995E-2</v>
      </c>
      <c r="BR138" s="7">
        <f t="shared" si="180"/>
        <v>108077.38935333393</v>
      </c>
      <c r="BS138" s="7">
        <f t="shared" si="181"/>
        <v>510334.50945344556</v>
      </c>
      <c r="BT138" s="7">
        <f t="shared" si="156"/>
        <v>573522.61064666591</v>
      </c>
      <c r="BU138" s="7">
        <f t="shared" si="136"/>
        <v>618411.89880677953</v>
      </c>
      <c r="BW138">
        <v>133</v>
      </c>
      <c r="BX138" s="160">
        <v>48884</v>
      </c>
      <c r="BY138" s="7">
        <f t="shared" si="182"/>
        <v>570982.79265368427</v>
      </c>
      <c r="BZ138" s="7">
        <f t="shared" si="183"/>
        <v>4534.7018071413086</v>
      </c>
      <c r="CA138" s="7">
        <f t="shared" si="184"/>
        <v>1203.968849994817</v>
      </c>
      <c r="CB138" s="65">
        <f t="shared" si="157"/>
        <v>2.5303085111884727E-2</v>
      </c>
      <c r="CC138" s="7">
        <f t="shared" si="158"/>
        <v>3330.7329571464916</v>
      </c>
      <c r="CD138" s="65">
        <f t="shared" si="185"/>
        <v>7.0000000000000007E-2</v>
      </c>
      <c r="CE138" s="7">
        <f t="shared" si="186"/>
        <v>111821.17619631049</v>
      </c>
      <c r="CF138" s="7">
        <f t="shared" si="187"/>
        <v>491294.16415348358</v>
      </c>
      <c r="CG138" s="7">
        <f t="shared" si="159"/>
        <v>569778.82380368945</v>
      </c>
      <c r="CH138" s="7">
        <f t="shared" si="137"/>
        <v>603115.34034979413</v>
      </c>
    </row>
    <row r="139" spans="10:86" x14ac:dyDescent="0.3">
      <c r="J139">
        <v>134</v>
      </c>
      <c r="K139" s="160">
        <v>48914</v>
      </c>
      <c r="L139" s="7">
        <f t="shared" si="160"/>
        <v>587566.22177244199</v>
      </c>
      <c r="M139" s="7">
        <f t="shared" si="138"/>
        <v>5120.6331732111075</v>
      </c>
      <c r="N139" s="7">
        <f t="shared" si="128"/>
        <v>1081.1153985255687</v>
      </c>
      <c r="O139" s="65">
        <f t="shared" si="139"/>
        <v>2.2079868279649466E-2</v>
      </c>
      <c r="P139" s="7">
        <f t="shared" si="129"/>
        <v>4039.5177746855388</v>
      </c>
      <c r="Q139" s="65">
        <f t="shared" si="130"/>
        <v>8.2500000000000004E-2</v>
      </c>
      <c r="R139" s="7">
        <f t="shared" si="140"/>
        <v>95114.89362608314</v>
      </c>
      <c r="S139" s="7">
        <f t="shared" si="161"/>
        <v>591049.95158420515</v>
      </c>
      <c r="T139" s="7">
        <f t="shared" si="131"/>
        <v>586485.10637391638</v>
      </c>
      <c r="U139" s="7">
        <f t="shared" si="132"/>
        <v>686164.8452102883</v>
      </c>
      <c r="W139">
        <v>134</v>
      </c>
      <c r="X139" s="160">
        <v>48914</v>
      </c>
      <c r="Y139" s="7">
        <f t="shared" si="162"/>
        <v>584193.91950927535</v>
      </c>
      <c r="Z139" s="7">
        <f t="shared" si="163"/>
        <v>5001.3393355618373</v>
      </c>
      <c r="AA139" s="7">
        <f t="shared" si="164"/>
        <v>1106.7132055000015</v>
      </c>
      <c r="AB139" s="65">
        <f t="shared" si="141"/>
        <v>2.2733133677864583E-2</v>
      </c>
      <c r="AC139" s="7">
        <f t="shared" si="142"/>
        <v>3894.6261300618357</v>
      </c>
      <c r="AD139" s="65">
        <f t="shared" si="143"/>
        <v>0.08</v>
      </c>
      <c r="AE139" s="7">
        <f t="shared" si="165"/>
        <v>98512.793696224573</v>
      </c>
      <c r="AF139" s="7">
        <f t="shared" si="166"/>
        <v>571666.67726906168</v>
      </c>
      <c r="AG139" s="7">
        <f t="shared" si="144"/>
        <v>583087.20630377531</v>
      </c>
      <c r="AH139" s="7">
        <f t="shared" si="133"/>
        <v>670179.47096528625</v>
      </c>
      <c r="AJ139">
        <v>134</v>
      </c>
      <c r="AK139" s="160">
        <v>48914</v>
      </c>
      <c r="AL139" s="7">
        <f t="shared" si="167"/>
        <v>580729.65138915414</v>
      </c>
      <c r="AM139" s="7">
        <f t="shared" si="168"/>
        <v>4883.0658657304484</v>
      </c>
      <c r="AN139" s="7">
        <f t="shared" si="169"/>
        <v>1132.5202005088281</v>
      </c>
      <c r="AO139" s="65">
        <f t="shared" si="145"/>
        <v>2.3402012233397992E-2</v>
      </c>
      <c r="AP139" s="7">
        <f t="shared" si="146"/>
        <v>3750.5456652216203</v>
      </c>
      <c r="AQ139" s="65">
        <f t="shared" si="147"/>
        <v>7.7499999999999999E-2</v>
      </c>
      <c r="AR139" s="7">
        <f t="shared" si="170"/>
        <v>102002.86881135478</v>
      </c>
      <c r="AS139" s="7">
        <f t="shared" si="171"/>
        <v>552327.95719652518</v>
      </c>
      <c r="AT139" s="7">
        <f t="shared" si="148"/>
        <v>579597.13118864526</v>
      </c>
      <c r="AU139" s="7">
        <f t="shared" si="134"/>
        <v>654330.82600787992</v>
      </c>
      <c r="AW139">
        <v>134</v>
      </c>
      <c r="AX139" s="160">
        <v>48914</v>
      </c>
      <c r="AY139" s="7">
        <f t="shared" si="172"/>
        <v>577172.73738510895</v>
      </c>
      <c r="AZ139" s="7">
        <f t="shared" si="173"/>
        <v>4765.8460902957322</v>
      </c>
      <c r="BA139" s="7">
        <f t="shared" si="174"/>
        <v>1158.5164816388015</v>
      </c>
      <c r="BB139" s="65">
        <f t="shared" si="149"/>
        <v>2.408671941549035E-2</v>
      </c>
      <c r="BC139" s="7">
        <f t="shared" si="150"/>
        <v>3607.3296086569308</v>
      </c>
      <c r="BD139" s="65">
        <f t="shared" si="151"/>
        <v>7.4999999999999997E-2</v>
      </c>
      <c r="BE139" s="7">
        <f t="shared" si="175"/>
        <v>105585.77909653063</v>
      </c>
      <c r="BF139" s="7">
        <f t="shared" si="176"/>
        <v>533037.59700309741</v>
      </c>
      <c r="BG139" s="7">
        <f t="shared" si="152"/>
        <v>576014.22090347018</v>
      </c>
      <c r="BH139" s="7">
        <f t="shared" si="135"/>
        <v>638623.37609962805</v>
      </c>
      <c r="BJ139">
        <v>134</v>
      </c>
      <c r="BK139" s="160">
        <v>48914</v>
      </c>
      <c r="BL139" s="7">
        <f t="shared" si="177"/>
        <v>573522.61064666591</v>
      </c>
      <c r="BM139" s="7">
        <f t="shared" si="178"/>
        <v>4649.713524863002</v>
      </c>
      <c r="BN139" s="7">
        <f t="shared" si="179"/>
        <v>1184.6810855393956</v>
      </c>
      <c r="BO139" s="65">
        <f t="shared" si="153"/>
        <v>2.4787467420758765E-2</v>
      </c>
      <c r="BP139" s="7">
        <f t="shared" si="154"/>
        <v>3465.0324393236065</v>
      </c>
      <c r="BQ139" s="65">
        <f t="shared" si="155"/>
        <v>7.2499999999999995E-2</v>
      </c>
      <c r="BR139" s="7">
        <f t="shared" si="180"/>
        <v>109262.07043887333</v>
      </c>
      <c r="BS139" s="7">
        <f t="shared" si="181"/>
        <v>513799.54189276916</v>
      </c>
      <c r="BT139" s="7">
        <f t="shared" si="156"/>
        <v>572337.92956112651</v>
      </c>
      <c r="BU139" s="7">
        <f t="shared" si="136"/>
        <v>623061.61233164254</v>
      </c>
      <c r="BW139">
        <v>134</v>
      </c>
      <c r="BX139" s="160">
        <v>48914</v>
      </c>
      <c r="BY139" s="7">
        <f t="shared" si="182"/>
        <v>569778.82380368945</v>
      </c>
      <c r="BZ139" s="7">
        <f t="shared" si="183"/>
        <v>4534.7018071413086</v>
      </c>
      <c r="CA139" s="7">
        <f t="shared" si="184"/>
        <v>1210.9920016197866</v>
      </c>
      <c r="CB139" s="65">
        <f t="shared" si="157"/>
        <v>2.5504464912238008E-2</v>
      </c>
      <c r="CC139" s="7">
        <f t="shared" si="158"/>
        <v>3323.709805521522</v>
      </c>
      <c r="CD139" s="65">
        <f t="shared" si="185"/>
        <v>7.0000000000000007E-2</v>
      </c>
      <c r="CE139" s="7">
        <f t="shared" si="186"/>
        <v>113032.16819793028</v>
      </c>
      <c r="CF139" s="7">
        <f t="shared" si="187"/>
        <v>494617.87395900511</v>
      </c>
      <c r="CG139" s="7">
        <f t="shared" si="159"/>
        <v>568567.83180206968</v>
      </c>
      <c r="CH139" s="7">
        <f t="shared" si="137"/>
        <v>607650.04215693544</v>
      </c>
    </row>
    <row r="140" spans="10:86" x14ac:dyDescent="0.3">
      <c r="J140">
        <v>135</v>
      </c>
      <c r="K140" s="160">
        <v>48945</v>
      </c>
      <c r="L140" s="7">
        <f t="shared" si="160"/>
        <v>586485.10637391638</v>
      </c>
      <c r="M140" s="7">
        <f t="shared" si="138"/>
        <v>5120.6331732111075</v>
      </c>
      <c r="N140" s="7">
        <f t="shared" si="128"/>
        <v>1088.5480668904324</v>
      </c>
      <c r="O140" s="65">
        <f t="shared" si="139"/>
        <v>2.2272648803390211E-2</v>
      </c>
      <c r="P140" s="7">
        <f t="shared" si="129"/>
        <v>4032.0851063206751</v>
      </c>
      <c r="Q140" s="65">
        <f t="shared" si="130"/>
        <v>8.2500000000000004E-2</v>
      </c>
      <c r="R140" s="7">
        <f t="shared" si="140"/>
        <v>96203.441692973574</v>
      </c>
      <c r="S140" s="7">
        <f t="shared" si="161"/>
        <v>595082.03669052583</v>
      </c>
      <c r="T140" s="7">
        <f t="shared" si="131"/>
        <v>585396.55830702593</v>
      </c>
      <c r="U140" s="7">
        <f t="shared" si="132"/>
        <v>691285.47838349943</v>
      </c>
      <c r="W140">
        <v>135</v>
      </c>
      <c r="X140" s="160">
        <v>48945</v>
      </c>
      <c r="Y140" s="7">
        <f t="shared" si="162"/>
        <v>583087.20630377531</v>
      </c>
      <c r="Z140" s="7">
        <f t="shared" si="163"/>
        <v>5001.3393355618373</v>
      </c>
      <c r="AA140" s="7">
        <f t="shared" si="164"/>
        <v>1114.0912935366682</v>
      </c>
      <c r="AB140" s="65">
        <f t="shared" si="141"/>
        <v>2.2928123577239012E-2</v>
      </c>
      <c r="AC140" s="7">
        <f t="shared" si="142"/>
        <v>3887.2480420251691</v>
      </c>
      <c r="AD140" s="65">
        <f t="shared" si="143"/>
        <v>0.08</v>
      </c>
      <c r="AE140" s="7">
        <f t="shared" si="165"/>
        <v>99626.884989761238</v>
      </c>
      <c r="AF140" s="7">
        <f t="shared" si="166"/>
        <v>575553.92531108682</v>
      </c>
      <c r="AG140" s="7">
        <f t="shared" si="144"/>
        <v>581973.1150102386</v>
      </c>
      <c r="AH140" s="7">
        <f t="shared" si="133"/>
        <v>675180.8103008481</v>
      </c>
      <c r="AJ140">
        <v>135</v>
      </c>
      <c r="AK140" s="160">
        <v>48945</v>
      </c>
      <c r="AL140" s="7">
        <f t="shared" si="167"/>
        <v>579597.13118864526</v>
      </c>
      <c r="AM140" s="7">
        <f t="shared" si="168"/>
        <v>4883.0658657304484</v>
      </c>
      <c r="AN140" s="7">
        <f t="shared" si="169"/>
        <v>1139.8343934704476</v>
      </c>
      <c r="AO140" s="65">
        <f t="shared" si="145"/>
        <v>2.3599172572842671E-2</v>
      </c>
      <c r="AP140" s="7">
        <f t="shared" si="146"/>
        <v>3743.2314722600008</v>
      </c>
      <c r="AQ140" s="65">
        <f t="shared" si="147"/>
        <v>7.7499999999999999E-2</v>
      </c>
      <c r="AR140" s="7">
        <f t="shared" si="170"/>
        <v>103142.70320482523</v>
      </c>
      <c r="AS140" s="7">
        <f t="shared" si="171"/>
        <v>556071.18866878515</v>
      </c>
      <c r="AT140" s="7">
        <f t="shared" si="148"/>
        <v>578457.29679517483</v>
      </c>
      <c r="AU140" s="7">
        <f t="shared" si="134"/>
        <v>659213.89187361044</v>
      </c>
      <c r="AW140">
        <v>135</v>
      </c>
      <c r="AX140" s="160">
        <v>48945</v>
      </c>
      <c r="AY140" s="7">
        <f t="shared" si="172"/>
        <v>576014.22090347018</v>
      </c>
      <c r="AZ140" s="7">
        <f t="shared" si="173"/>
        <v>4765.8460902957322</v>
      </c>
      <c r="BA140" s="7">
        <f t="shared" si="174"/>
        <v>1165.7572096490439</v>
      </c>
      <c r="BB140" s="65">
        <f t="shared" si="149"/>
        <v>2.4286008935416284E-2</v>
      </c>
      <c r="BC140" s="7">
        <f t="shared" si="150"/>
        <v>3600.0888806466883</v>
      </c>
      <c r="BD140" s="65">
        <f t="shared" si="151"/>
        <v>7.4999999999999997E-2</v>
      </c>
      <c r="BE140" s="7">
        <f t="shared" si="175"/>
        <v>106751.53630617968</v>
      </c>
      <c r="BF140" s="7">
        <f t="shared" si="176"/>
        <v>536637.68588374415</v>
      </c>
      <c r="BG140" s="7">
        <f t="shared" si="152"/>
        <v>574848.4636938211</v>
      </c>
      <c r="BH140" s="7">
        <f t="shared" si="135"/>
        <v>643389.22218992386</v>
      </c>
      <c r="BJ140">
        <v>135</v>
      </c>
      <c r="BK140" s="160">
        <v>48945</v>
      </c>
      <c r="BL140" s="7">
        <f t="shared" si="177"/>
        <v>572337.92956112651</v>
      </c>
      <c r="BM140" s="7">
        <f t="shared" si="178"/>
        <v>4649.713524863002</v>
      </c>
      <c r="BN140" s="7">
        <f t="shared" si="179"/>
        <v>1191.8385337645295</v>
      </c>
      <c r="BO140" s="65">
        <f t="shared" si="153"/>
        <v>2.4988842546467775E-2</v>
      </c>
      <c r="BP140" s="7">
        <f t="shared" si="154"/>
        <v>3457.8749910984725</v>
      </c>
      <c r="BQ140" s="65">
        <f t="shared" si="155"/>
        <v>7.2499999999999995E-2</v>
      </c>
      <c r="BR140" s="7">
        <f t="shared" si="180"/>
        <v>110453.90897263786</v>
      </c>
      <c r="BS140" s="7">
        <f t="shared" si="181"/>
        <v>517257.41688386764</v>
      </c>
      <c r="BT140" s="7">
        <f t="shared" si="156"/>
        <v>571146.09102736204</v>
      </c>
      <c r="BU140" s="7">
        <f t="shared" si="136"/>
        <v>627711.32585650554</v>
      </c>
      <c r="BW140">
        <v>135</v>
      </c>
      <c r="BX140" s="160">
        <v>48945</v>
      </c>
      <c r="BY140" s="7">
        <f t="shared" si="182"/>
        <v>568567.83180206968</v>
      </c>
      <c r="BZ140" s="7">
        <f t="shared" si="183"/>
        <v>4534.7018071413086</v>
      </c>
      <c r="CA140" s="7">
        <f t="shared" si="184"/>
        <v>1218.0561216292353</v>
      </c>
      <c r="CB140" s="65">
        <f t="shared" si="157"/>
        <v>2.5707879767350596E-2</v>
      </c>
      <c r="CC140" s="7">
        <f t="shared" si="158"/>
        <v>3316.6456855120732</v>
      </c>
      <c r="CD140" s="65">
        <f t="shared" si="185"/>
        <v>7.0000000000000007E-2</v>
      </c>
      <c r="CE140" s="7">
        <f t="shared" si="186"/>
        <v>114250.22431955952</v>
      </c>
      <c r="CF140" s="7">
        <f t="shared" si="187"/>
        <v>497934.51964451716</v>
      </c>
      <c r="CG140" s="7">
        <f t="shared" si="159"/>
        <v>567349.77568044048</v>
      </c>
      <c r="CH140" s="7">
        <f t="shared" si="137"/>
        <v>612184.74396407674</v>
      </c>
    </row>
    <row r="141" spans="10:86" x14ac:dyDescent="0.3">
      <c r="J141">
        <v>136</v>
      </c>
      <c r="K141" s="160">
        <v>48976</v>
      </c>
      <c r="L141" s="7">
        <f t="shared" si="160"/>
        <v>585396.55830702593</v>
      </c>
      <c r="M141" s="7">
        <f t="shared" si="138"/>
        <v>5120.6331732111075</v>
      </c>
      <c r="N141" s="7">
        <f t="shared" si="128"/>
        <v>1096.0318348503042</v>
      </c>
      <c r="O141" s="65">
        <f t="shared" si="139"/>
        <v>2.2467474110610595E-2</v>
      </c>
      <c r="P141" s="7">
        <f t="shared" si="129"/>
        <v>4024.6013383608033</v>
      </c>
      <c r="Q141" s="65">
        <f t="shared" si="130"/>
        <v>8.2500000000000004E-2</v>
      </c>
      <c r="R141" s="7">
        <f t="shared" si="140"/>
        <v>97299.47352782388</v>
      </c>
      <c r="S141" s="7">
        <f t="shared" si="161"/>
        <v>599106.63802888663</v>
      </c>
      <c r="T141" s="7">
        <f t="shared" si="131"/>
        <v>584300.52647217561</v>
      </c>
      <c r="U141" s="7">
        <f t="shared" si="132"/>
        <v>696406.11155671056</v>
      </c>
      <c r="W141">
        <v>136</v>
      </c>
      <c r="X141" s="160">
        <v>48976</v>
      </c>
      <c r="Y141" s="7">
        <f t="shared" si="162"/>
        <v>581973.1150102386</v>
      </c>
      <c r="Z141" s="7">
        <f t="shared" si="163"/>
        <v>5001.3393355618373</v>
      </c>
      <c r="AA141" s="7">
        <f t="shared" si="164"/>
        <v>1121.518568826913</v>
      </c>
      <c r="AB141" s="65">
        <f t="shared" si="141"/>
        <v>2.3125162449619666E-2</v>
      </c>
      <c r="AC141" s="7">
        <f t="shared" si="142"/>
        <v>3879.8207667349243</v>
      </c>
      <c r="AD141" s="65">
        <f t="shared" si="143"/>
        <v>0.08</v>
      </c>
      <c r="AE141" s="7">
        <f t="shared" si="165"/>
        <v>100748.40355858815</v>
      </c>
      <c r="AF141" s="7">
        <f t="shared" si="166"/>
        <v>579433.74607782171</v>
      </c>
      <c r="AG141" s="7">
        <f t="shared" si="144"/>
        <v>580851.59644141165</v>
      </c>
      <c r="AH141" s="7">
        <f t="shared" si="133"/>
        <v>680182.14963640983</v>
      </c>
      <c r="AJ141">
        <v>136</v>
      </c>
      <c r="AK141" s="160">
        <v>48976</v>
      </c>
      <c r="AL141" s="7">
        <f t="shared" si="167"/>
        <v>578457.29679517483</v>
      </c>
      <c r="AM141" s="7">
        <f t="shared" si="168"/>
        <v>4883.0658657304484</v>
      </c>
      <c r="AN141" s="7">
        <f t="shared" si="169"/>
        <v>1147.1958239282776</v>
      </c>
      <c r="AO141" s="65">
        <f t="shared" si="145"/>
        <v>2.3798385746724944E-2</v>
      </c>
      <c r="AP141" s="7">
        <f t="shared" si="146"/>
        <v>3735.8700418021708</v>
      </c>
      <c r="AQ141" s="65">
        <f t="shared" si="147"/>
        <v>7.7499999999999999E-2</v>
      </c>
      <c r="AR141" s="7">
        <f t="shared" si="170"/>
        <v>104289.89902875351</v>
      </c>
      <c r="AS141" s="7">
        <f t="shared" si="171"/>
        <v>559807.05871058733</v>
      </c>
      <c r="AT141" s="7">
        <f t="shared" si="148"/>
        <v>577310.1009712466</v>
      </c>
      <c r="AU141" s="7">
        <f t="shared" si="134"/>
        <v>664096.95773934084</v>
      </c>
      <c r="AW141">
        <v>136</v>
      </c>
      <c r="AX141" s="160">
        <v>48976</v>
      </c>
      <c r="AY141" s="7">
        <f t="shared" si="172"/>
        <v>574848.4636938211</v>
      </c>
      <c r="AZ141" s="7">
        <f t="shared" si="173"/>
        <v>4765.8460902957322</v>
      </c>
      <c r="BA141" s="7">
        <f t="shared" si="174"/>
        <v>1173.0431922093508</v>
      </c>
      <c r="BB141" s="65">
        <f t="shared" si="149"/>
        <v>2.4487354834455501E-2</v>
      </c>
      <c r="BC141" s="7">
        <f t="shared" si="150"/>
        <v>3592.8028980863814</v>
      </c>
      <c r="BD141" s="65">
        <f t="shared" si="151"/>
        <v>7.4999999999999997E-2</v>
      </c>
      <c r="BE141" s="7">
        <f t="shared" si="175"/>
        <v>107924.57949838904</v>
      </c>
      <c r="BF141" s="7">
        <f t="shared" si="176"/>
        <v>540230.48878183053</v>
      </c>
      <c r="BG141" s="7">
        <f t="shared" si="152"/>
        <v>573675.42050161178</v>
      </c>
      <c r="BH141" s="7">
        <f t="shared" si="135"/>
        <v>648155.06828021957</v>
      </c>
      <c r="BJ141">
        <v>136</v>
      </c>
      <c r="BK141" s="160">
        <v>48976</v>
      </c>
      <c r="BL141" s="7">
        <f t="shared" si="177"/>
        <v>571146.09102736204</v>
      </c>
      <c r="BM141" s="7">
        <f t="shared" si="178"/>
        <v>4649.713524863002</v>
      </c>
      <c r="BN141" s="7">
        <f t="shared" si="179"/>
        <v>1199.0392249060233</v>
      </c>
      <c r="BO141" s="65">
        <f t="shared" si="153"/>
        <v>2.5192277291070469E-2</v>
      </c>
      <c r="BP141" s="7">
        <f t="shared" si="154"/>
        <v>3450.6742999569788</v>
      </c>
      <c r="BQ141" s="65">
        <f t="shared" si="155"/>
        <v>7.2499999999999995E-2</v>
      </c>
      <c r="BR141" s="7">
        <f t="shared" si="180"/>
        <v>111652.94819754388</v>
      </c>
      <c r="BS141" s="7">
        <f t="shared" si="181"/>
        <v>520708.09118382464</v>
      </c>
      <c r="BT141" s="7">
        <f t="shared" si="156"/>
        <v>569947.05180245603</v>
      </c>
      <c r="BU141" s="7">
        <f t="shared" si="136"/>
        <v>632361.03938136855</v>
      </c>
      <c r="BW141">
        <v>136</v>
      </c>
      <c r="BX141" s="160">
        <v>48976</v>
      </c>
      <c r="BY141" s="7">
        <f t="shared" si="182"/>
        <v>567349.77568044048</v>
      </c>
      <c r="BZ141" s="7">
        <f t="shared" si="183"/>
        <v>4534.7018071413086</v>
      </c>
      <c r="CA141" s="7">
        <f t="shared" si="184"/>
        <v>1225.1614490054058</v>
      </c>
      <c r="CB141" s="65">
        <f t="shared" si="157"/>
        <v>2.5913357188574494E-2</v>
      </c>
      <c r="CC141" s="7">
        <f t="shared" si="158"/>
        <v>3309.5403581359028</v>
      </c>
      <c r="CD141" s="65">
        <f t="shared" si="185"/>
        <v>7.0000000000000007E-2</v>
      </c>
      <c r="CE141" s="7">
        <f t="shared" si="186"/>
        <v>115475.38576856493</v>
      </c>
      <c r="CF141" s="7">
        <f t="shared" si="187"/>
        <v>501244.06000265304</v>
      </c>
      <c r="CG141" s="7">
        <f t="shared" si="159"/>
        <v>566124.61423143512</v>
      </c>
      <c r="CH141" s="7">
        <f t="shared" si="137"/>
        <v>616719.44577121793</v>
      </c>
    </row>
    <row r="142" spans="10:86" x14ac:dyDescent="0.3">
      <c r="J142">
        <v>137</v>
      </c>
      <c r="K142" s="160">
        <v>49004</v>
      </c>
      <c r="L142" s="7">
        <f t="shared" si="160"/>
        <v>584300.52647217561</v>
      </c>
      <c r="M142" s="7">
        <f t="shared" si="138"/>
        <v>5120.6331732111075</v>
      </c>
      <c r="N142" s="7">
        <f t="shared" si="128"/>
        <v>1103.5670537149003</v>
      </c>
      <c r="O142" s="65">
        <f t="shared" si="139"/>
        <v>2.266437226153933E-2</v>
      </c>
      <c r="P142" s="7">
        <f t="shared" si="129"/>
        <v>4017.0661194962072</v>
      </c>
      <c r="Q142" s="65">
        <f t="shared" si="130"/>
        <v>8.2500000000000004E-2</v>
      </c>
      <c r="R142" s="7">
        <f t="shared" si="140"/>
        <v>98403.040581538778</v>
      </c>
      <c r="S142" s="7">
        <f t="shared" si="161"/>
        <v>603123.70414838288</v>
      </c>
      <c r="T142" s="7">
        <f t="shared" si="131"/>
        <v>583196.95941846073</v>
      </c>
      <c r="U142" s="7">
        <f t="shared" si="132"/>
        <v>701526.74472992169</v>
      </c>
      <c r="W142">
        <v>137</v>
      </c>
      <c r="X142" s="160">
        <v>49004</v>
      </c>
      <c r="Y142" s="7">
        <f t="shared" si="162"/>
        <v>580851.59644141165</v>
      </c>
      <c r="Z142" s="7">
        <f t="shared" si="163"/>
        <v>5001.3393355618373</v>
      </c>
      <c r="AA142" s="7">
        <f t="shared" si="164"/>
        <v>1128.9953592857596</v>
      </c>
      <c r="AB142" s="65">
        <f t="shared" si="141"/>
        <v>2.3324278343092489E-2</v>
      </c>
      <c r="AC142" s="7">
        <f t="shared" si="142"/>
        <v>3872.3439762760777</v>
      </c>
      <c r="AD142" s="65">
        <f t="shared" si="143"/>
        <v>0.08</v>
      </c>
      <c r="AE142" s="7">
        <f t="shared" si="165"/>
        <v>101877.39891787391</v>
      </c>
      <c r="AF142" s="7">
        <f t="shared" si="166"/>
        <v>583306.09005409782</v>
      </c>
      <c r="AG142" s="7">
        <f t="shared" si="144"/>
        <v>579722.60108212591</v>
      </c>
      <c r="AH142" s="7">
        <f t="shared" si="133"/>
        <v>685183.48897197167</v>
      </c>
      <c r="AJ142">
        <v>137</v>
      </c>
      <c r="AK142" s="160">
        <v>49004</v>
      </c>
      <c r="AL142" s="7">
        <f t="shared" si="167"/>
        <v>577310.1009712466</v>
      </c>
      <c r="AM142" s="7">
        <f t="shared" si="168"/>
        <v>4883.0658657304484</v>
      </c>
      <c r="AN142" s="7">
        <f t="shared" si="169"/>
        <v>1154.604796957814</v>
      </c>
      <c r="AO142" s="65">
        <f t="shared" si="145"/>
        <v>2.3999679791128131E-2</v>
      </c>
      <c r="AP142" s="7">
        <f t="shared" si="146"/>
        <v>3728.4610687726345</v>
      </c>
      <c r="AQ142" s="65">
        <f t="shared" si="147"/>
        <v>7.7499999999999999E-2</v>
      </c>
      <c r="AR142" s="7">
        <f t="shared" si="170"/>
        <v>105444.50382571132</v>
      </c>
      <c r="AS142" s="7">
        <f t="shared" si="171"/>
        <v>563535.51977935992</v>
      </c>
      <c r="AT142" s="7">
        <f t="shared" si="148"/>
        <v>576155.4961742888</v>
      </c>
      <c r="AU142" s="7">
        <f t="shared" si="134"/>
        <v>668980.02360507124</v>
      </c>
      <c r="AW142">
        <v>137</v>
      </c>
      <c r="AX142" s="160">
        <v>49004</v>
      </c>
      <c r="AY142" s="7">
        <f t="shared" si="172"/>
        <v>573675.42050161178</v>
      </c>
      <c r="AZ142" s="7">
        <f t="shared" si="173"/>
        <v>4765.8460902957322</v>
      </c>
      <c r="BA142" s="7">
        <f t="shared" si="174"/>
        <v>1180.3747121606589</v>
      </c>
      <c r="BB142" s="65">
        <f t="shared" si="149"/>
        <v>2.4690785136903232E-2</v>
      </c>
      <c r="BC142" s="7">
        <f t="shared" si="150"/>
        <v>3585.4713781350733</v>
      </c>
      <c r="BD142" s="65">
        <f t="shared" si="151"/>
        <v>7.4999999999999997E-2</v>
      </c>
      <c r="BE142" s="7">
        <f t="shared" si="175"/>
        <v>109104.95421054969</v>
      </c>
      <c r="BF142" s="7">
        <f t="shared" si="176"/>
        <v>543815.96015996556</v>
      </c>
      <c r="BG142" s="7">
        <f t="shared" si="152"/>
        <v>572495.04578945111</v>
      </c>
      <c r="BH142" s="7">
        <f t="shared" si="135"/>
        <v>652920.91437051527</v>
      </c>
      <c r="BJ142">
        <v>137</v>
      </c>
      <c r="BK142" s="160">
        <v>49004</v>
      </c>
      <c r="BL142" s="7">
        <f t="shared" si="177"/>
        <v>569947.05180245603</v>
      </c>
      <c r="BM142" s="7">
        <f t="shared" si="178"/>
        <v>4649.713524863002</v>
      </c>
      <c r="BN142" s="7">
        <f t="shared" si="179"/>
        <v>1206.2834202231634</v>
      </c>
      <c r="BO142" s="65">
        <f t="shared" si="153"/>
        <v>2.5397799667354261E-2</v>
      </c>
      <c r="BP142" s="7">
        <f t="shared" si="154"/>
        <v>3443.4301046398386</v>
      </c>
      <c r="BQ142" s="65">
        <f t="shared" si="155"/>
        <v>7.2499999999999995E-2</v>
      </c>
      <c r="BR142" s="7">
        <f t="shared" si="180"/>
        <v>112859.23161776704</v>
      </c>
      <c r="BS142" s="7">
        <f t="shared" si="181"/>
        <v>524151.52128846449</v>
      </c>
      <c r="BT142" s="7">
        <f t="shared" si="156"/>
        <v>568740.76838223287</v>
      </c>
      <c r="BU142" s="7">
        <f t="shared" si="136"/>
        <v>637010.75290623156</v>
      </c>
      <c r="BW142">
        <v>137</v>
      </c>
      <c r="BX142" s="160">
        <v>49004</v>
      </c>
      <c r="BY142" s="7">
        <f t="shared" si="182"/>
        <v>566124.61423143512</v>
      </c>
      <c r="BZ142" s="7">
        <f t="shared" si="183"/>
        <v>4534.7018071413086</v>
      </c>
      <c r="CA142" s="7">
        <f t="shared" si="184"/>
        <v>1232.3082241246034</v>
      </c>
      <c r="CB142" s="65">
        <f t="shared" si="157"/>
        <v>2.6120925177526271E-2</v>
      </c>
      <c r="CC142" s="7">
        <f t="shared" si="158"/>
        <v>3302.3935830167052</v>
      </c>
      <c r="CD142" s="65">
        <f t="shared" si="185"/>
        <v>7.0000000000000007E-2</v>
      </c>
      <c r="CE142" s="7">
        <f t="shared" si="186"/>
        <v>116707.69399268953</v>
      </c>
      <c r="CF142" s="7">
        <f t="shared" si="187"/>
        <v>504546.45358566975</v>
      </c>
      <c r="CG142" s="7">
        <f t="shared" si="159"/>
        <v>564892.30600731052</v>
      </c>
      <c r="CH142" s="7">
        <f t="shared" si="137"/>
        <v>621254.14757835923</v>
      </c>
    </row>
    <row r="143" spans="10:86" x14ac:dyDescent="0.3">
      <c r="J143">
        <v>138</v>
      </c>
      <c r="K143" s="160">
        <v>49035</v>
      </c>
      <c r="L143" s="7">
        <f t="shared" si="160"/>
        <v>583196.95941846073</v>
      </c>
      <c r="M143" s="7">
        <f t="shared" si="138"/>
        <v>5120.6331732111075</v>
      </c>
      <c r="N143" s="7">
        <f t="shared" si="128"/>
        <v>1111.1540772091898</v>
      </c>
      <c r="O143" s="65">
        <f t="shared" si="139"/>
        <v>2.2863371818341142E-2</v>
      </c>
      <c r="P143" s="7">
        <f t="shared" si="129"/>
        <v>4009.4790960019177</v>
      </c>
      <c r="Q143" s="65">
        <f t="shared" si="130"/>
        <v>8.2500000000000004E-2</v>
      </c>
      <c r="R143" s="7">
        <f t="shared" si="140"/>
        <v>99514.194658747962</v>
      </c>
      <c r="S143" s="7">
        <f t="shared" si="161"/>
        <v>607133.18324438483</v>
      </c>
      <c r="T143" s="7">
        <f t="shared" si="131"/>
        <v>582085.80534125154</v>
      </c>
      <c r="U143" s="7">
        <f t="shared" si="132"/>
        <v>706647.37790313282</v>
      </c>
      <c r="W143">
        <v>138</v>
      </c>
      <c r="X143" s="160">
        <v>49035</v>
      </c>
      <c r="Y143" s="7">
        <f t="shared" si="162"/>
        <v>579722.60108212591</v>
      </c>
      <c r="Z143" s="7">
        <f t="shared" si="163"/>
        <v>5001.3393355618373</v>
      </c>
      <c r="AA143" s="7">
        <f t="shared" si="164"/>
        <v>1136.521995014331</v>
      </c>
      <c r="AB143" s="65">
        <f t="shared" si="141"/>
        <v>2.3525499807519008E-2</v>
      </c>
      <c r="AC143" s="7">
        <f t="shared" si="142"/>
        <v>3864.8173405475063</v>
      </c>
      <c r="AD143" s="65">
        <f t="shared" si="143"/>
        <v>0.08</v>
      </c>
      <c r="AE143" s="7">
        <f t="shared" si="165"/>
        <v>103013.92091288825</v>
      </c>
      <c r="AF143" s="7">
        <f t="shared" si="166"/>
        <v>587170.90739464527</v>
      </c>
      <c r="AG143" s="7">
        <f t="shared" si="144"/>
        <v>578586.07908711163</v>
      </c>
      <c r="AH143" s="7">
        <f t="shared" si="133"/>
        <v>690184.82830753352</v>
      </c>
      <c r="AJ143">
        <v>138</v>
      </c>
      <c r="AK143" s="160">
        <v>49035</v>
      </c>
      <c r="AL143" s="7">
        <f t="shared" si="167"/>
        <v>576155.4961742888</v>
      </c>
      <c r="AM143" s="7">
        <f t="shared" si="168"/>
        <v>4883.0658657304484</v>
      </c>
      <c r="AN143" s="7">
        <f t="shared" si="169"/>
        <v>1162.0616196048331</v>
      </c>
      <c r="AO143" s="65">
        <f t="shared" si="145"/>
        <v>2.420308324376319E-2</v>
      </c>
      <c r="AP143" s="7">
        <f t="shared" si="146"/>
        <v>3721.0042461256153</v>
      </c>
      <c r="AQ143" s="65">
        <f t="shared" si="147"/>
        <v>7.7499999999999999E-2</v>
      </c>
      <c r="AR143" s="7">
        <f t="shared" si="170"/>
        <v>106606.56544531616</v>
      </c>
      <c r="AS143" s="7">
        <f t="shared" si="171"/>
        <v>567256.5240254855</v>
      </c>
      <c r="AT143" s="7">
        <f t="shared" si="148"/>
        <v>574993.43455468398</v>
      </c>
      <c r="AU143" s="7">
        <f t="shared" si="134"/>
        <v>673863.08947080164</v>
      </c>
      <c r="AW143">
        <v>138</v>
      </c>
      <c r="AX143" s="160">
        <v>49035</v>
      </c>
      <c r="AY143" s="7">
        <f t="shared" si="172"/>
        <v>572495.04578945111</v>
      </c>
      <c r="AZ143" s="7">
        <f t="shared" si="173"/>
        <v>4765.8460902957322</v>
      </c>
      <c r="BA143" s="7">
        <f t="shared" si="174"/>
        <v>1187.7520541116633</v>
      </c>
      <c r="BB143" s="65">
        <f t="shared" si="149"/>
        <v>2.4896328368546009E-2</v>
      </c>
      <c r="BC143" s="7">
        <f t="shared" si="150"/>
        <v>3578.094036184069</v>
      </c>
      <c r="BD143" s="65">
        <f t="shared" si="151"/>
        <v>7.4999999999999997E-2</v>
      </c>
      <c r="BE143" s="7">
        <f t="shared" si="175"/>
        <v>110292.70626466136</v>
      </c>
      <c r="BF143" s="7">
        <f t="shared" si="176"/>
        <v>547394.05419614958</v>
      </c>
      <c r="BG143" s="7">
        <f t="shared" si="152"/>
        <v>571307.29373533942</v>
      </c>
      <c r="BH143" s="7">
        <f t="shared" si="135"/>
        <v>657686.76046081097</v>
      </c>
      <c r="BJ143">
        <v>138</v>
      </c>
      <c r="BK143" s="160">
        <v>49035</v>
      </c>
      <c r="BL143" s="7">
        <f t="shared" si="177"/>
        <v>568740.76838223287</v>
      </c>
      <c r="BM143" s="7">
        <f t="shared" si="178"/>
        <v>4649.713524863002</v>
      </c>
      <c r="BN143" s="7">
        <f t="shared" si="179"/>
        <v>1213.5713825536786</v>
      </c>
      <c r="BO143" s="65">
        <f t="shared" si="153"/>
        <v>2.560543818947212E-2</v>
      </c>
      <c r="BP143" s="7">
        <f t="shared" si="154"/>
        <v>3436.1421423093234</v>
      </c>
      <c r="BQ143" s="65">
        <f t="shared" si="155"/>
        <v>7.2499999999999995E-2</v>
      </c>
      <c r="BR143" s="7">
        <f t="shared" si="180"/>
        <v>114072.80300032072</v>
      </c>
      <c r="BS143" s="7">
        <f t="shared" si="181"/>
        <v>527587.66343077377</v>
      </c>
      <c r="BT143" s="7">
        <f t="shared" si="156"/>
        <v>567527.1969996792</v>
      </c>
      <c r="BU143" s="7">
        <f t="shared" si="136"/>
        <v>641660.46643109445</v>
      </c>
      <c r="BW143">
        <v>138</v>
      </c>
      <c r="BX143" s="160">
        <v>49035</v>
      </c>
      <c r="BY143" s="7">
        <f t="shared" si="182"/>
        <v>564892.30600731052</v>
      </c>
      <c r="BZ143" s="7">
        <f t="shared" si="183"/>
        <v>4534.7018071413086</v>
      </c>
      <c r="CA143" s="7">
        <f t="shared" si="184"/>
        <v>1239.4966887653304</v>
      </c>
      <c r="CB143" s="65">
        <f t="shared" si="157"/>
        <v>2.6330612237072098E-2</v>
      </c>
      <c r="CC143" s="7">
        <f t="shared" si="158"/>
        <v>3295.2051183759781</v>
      </c>
      <c r="CD143" s="65">
        <f t="shared" si="185"/>
        <v>7.0000000000000007E-2</v>
      </c>
      <c r="CE143" s="7">
        <f t="shared" si="186"/>
        <v>117947.19068145486</v>
      </c>
      <c r="CF143" s="7">
        <f t="shared" si="187"/>
        <v>507841.65870404575</v>
      </c>
      <c r="CG143" s="7">
        <f t="shared" si="159"/>
        <v>563652.80931854516</v>
      </c>
      <c r="CH143" s="7">
        <f t="shared" si="137"/>
        <v>625788.84938550065</v>
      </c>
    </row>
    <row r="144" spans="10:86" x14ac:dyDescent="0.3">
      <c r="J144">
        <v>139</v>
      </c>
      <c r="K144" s="160">
        <v>49065</v>
      </c>
      <c r="L144" s="7">
        <f t="shared" si="160"/>
        <v>582085.80534125154</v>
      </c>
      <c r="M144" s="7">
        <f t="shared" si="138"/>
        <v>5120.6331732111075</v>
      </c>
      <c r="N144" s="7">
        <f t="shared" si="128"/>
        <v>1118.7932614900033</v>
      </c>
      <c r="O144" s="65">
        <f t="shared" si="139"/>
        <v>2.306450185640456E-2</v>
      </c>
      <c r="P144" s="7">
        <f t="shared" si="129"/>
        <v>4001.8399117211043</v>
      </c>
      <c r="Q144" s="65">
        <f t="shared" si="130"/>
        <v>8.2500000000000004E-2</v>
      </c>
      <c r="R144" s="7">
        <f t="shared" si="140"/>
        <v>100632.98792023797</v>
      </c>
      <c r="S144" s="7">
        <f t="shared" si="161"/>
        <v>611135.02315610589</v>
      </c>
      <c r="T144" s="7">
        <f t="shared" si="131"/>
        <v>580967.0120797616</v>
      </c>
      <c r="U144" s="7">
        <f t="shared" si="132"/>
        <v>711768.01107634383</v>
      </c>
      <c r="W144">
        <v>139</v>
      </c>
      <c r="X144" s="160">
        <v>49065</v>
      </c>
      <c r="Y144" s="7">
        <f t="shared" si="162"/>
        <v>578586.07908711163</v>
      </c>
      <c r="Z144" s="7">
        <f t="shared" si="163"/>
        <v>5001.3393355618373</v>
      </c>
      <c r="AA144" s="7">
        <f t="shared" si="164"/>
        <v>1144.0988083144262</v>
      </c>
      <c r="AB144" s="65">
        <f t="shared" si="141"/>
        <v>2.3728855905822882E-2</v>
      </c>
      <c r="AC144" s="7">
        <f t="shared" si="142"/>
        <v>3857.2405272474111</v>
      </c>
      <c r="AD144" s="65">
        <f t="shared" si="143"/>
        <v>0.08</v>
      </c>
      <c r="AE144" s="7">
        <f t="shared" si="165"/>
        <v>104158.01972120268</v>
      </c>
      <c r="AF144" s="7">
        <f t="shared" si="166"/>
        <v>591028.1479218927</v>
      </c>
      <c r="AG144" s="7">
        <f t="shared" si="144"/>
        <v>577441.98027879721</v>
      </c>
      <c r="AH144" s="7">
        <f t="shared" si="133"/>
        <v>695186.16764309537</v>
      </c>
      <c r="AJ144">
        <v>139</v>
      </c>
      <c r="AK144" s="160">
        <v>49065</v>
      </c>
      <c r="AL144" s="7">
        <f t="shared" si="167"/>
        <v>574993.43455468398</v>
      </c>
      <c r="AM144" s="7">
        <f t="shared" si="168"/>
        <v>4883.0658657304484</v>
      </c>
      <c r="AN144" s="7">
        <f t="shared" si="169"/>
        <v>1169.5666008981143</v>
      </c>
      <c r="AO144" s="65">
        <f t="shared" si="145"/>
        <v>2.4408625155254028E-2</v>
      </c>
      <c r="AP144" s="7">
        <f t="shared" si="146"/>
        <v>3713.4992648323341</v>
      </c>
      <c r="AQ144" s="65">
        <f t="shared" si="147"/>
        <v>7.7499999999999999E-2</v>
      </c>
      <c r="AR144" s="7">
        <f t="shared" si="170"/>
        <v>107776.13204621428</v>
      </c>
      <c r="AS144" s="7">
        <f t="shared" si="171"/>
        <v>570970.02329031785</v>
      </c>
      <c r="AT144" s="7">
        <f t="shared" si="148"/>
        <v>573823.86795378581</v>
      </c>
      <c r="AU144" s="7">
        <f t="shared" si="134"/>
        <v>678746.15533653216</v>
      </c>
      <c r="AW144">
        <v>139</v>
      </c>
      <c r="AX144" s="160">
        <v>49065</v>
      </c>
      <c r="AY144" s="7">
        <f t="shared" si="172"/>
        <v>571307.29373533942</v>
      </c>
      <c r="AZ144" s="7">
        <f t="shared" si="173"/>
        <v>4765.8460902957322</v>
      </c>
      <c r="BA144" s="7">
        <f t="shared" si="174"/>
        <v>1195.1755044498609</v>
      </c>
      <c r="BB144" s="65">
        <f t="shared" si="149"/>
        <v>2.5104013567945754E-2</v>
      </c>
      <c r="BC144" s="7">
        <f t="shared" si="150"/>
        <v>3570.6705858458713</v>
      </c>
      <c r="BD144" s="65">
        <f t="shared" si="151"/>
        <v>7.4999999999999997E-2</v>
      </c>
      <c r="BE144" s="7">
        <f t="shared" si="175"/>
        <v>111487.88176911122</v>
      </c>
      <c r="BF144" s="7">
        <f t="shared" si="176"/>
        <v>550964.72478199541</v>
      </c>
      <c r="BG144" s="7">
        <f t="shared" si="152"/>
        <v>570112.11823088955</v>
      </c>
      <c r="BH144" s="7">
        <f t="shared" si="135"/>
        <v>662452.60655110667</v>
      </c>
      <c r="BJ144">
        <v>139</v>
      </c>
      <c r="BK144" s="160">
        <v>49065</v>
      </c>
      <c r="BL144" s="7">
        <f t="shared" si="177"/>
        <v>567527.1969996792</v>
      </c>
      <c r="BM144" s="7">
        <f t="shared" si="178"/>
        <v>4649.713524863002</v>
      </c>
      <c r="BN144" s="7">
        <f t="shared" si="179"/>
        <v>1220.9033763232737</v>
      </c>
      <c r="BO144" s="65">
        <f t="shared" si="153"/>
        <v>2.5815221884225519E-2</v>
      </c>
      <c r="BP144" s="7">
        <f t="shared" si="154"/>
        <v>3428.8101485397283</v>
      </c>
      <c r="BQ144" s="65">
        <f t="shared" si="155"/>
        <v>7.2499999999999995E-2</v>
      </c>
      <c r="BR144" s="7">
        <f t="shared" si="180"/>
        <v>115293.706376644</v>
      </c>
      <c r="BS144" s="7">
        <f t="shared" si="181"/>
        <v>531016.47357931349</v>
      </c>
      <c r="BT144" s="7">
        <f t="shared" si="156"/>
        <v>566306.29362335592</v>
      </c>
      <c r="BU144" s="7">
        <f t="shared" si="136"/>
        <v>646310.17995595746</v>
      </c>
      <c r="BW144">
        <v>139</v>
      </c>
      <c r="BX144" s="160">
        <v>49065</v>
      </c>
      <c r="BY144" s="7">
        <f t="shared" si="182"/>
        <v>563652.80931854516</v>
      </c>
      <c r="BZ144" s="7">
        <f t="shared" si="183"/>
        <v>4534.7018071413086</v>
      </c>
      <c r="CA144" s="7">
        <f t="shared" si="184"/>
        <v>1246.7270861164616</v>
      </c>
      <c r="CB144" s="65">
        <f t="shared" si="157"/>
        <v>2.6542447382609548E-2</v>
      </c>
      <c r="CC144" s="7">
        <f t="shared" si="158"/>
        <v>3287.974721024847</v>
      </c>
      <c r="CD144" s="65">
        <f t="shared" si="185"/>
        <v>7.0000000000000007E-2</v>
      </c>
      <c r="CE144" s="7">
        <f t="shared" si="186"/>
        <v>119193.91776757131</v>
      </c>
      <c r="CF144" s="7">
        <f t="shared" si="187"/>
        <v>511129.63342507061</v>
      </c>
      <c r="CG144" s="7">
        <f t="shared" si="159"/>
        <v>562406.08223242871</v>
      </c>
      <c r="CH144" s="7">
        <f t="shared" si="137"/>
        <v>630323.55119264196</v>
      </c>
    </row>
    <row r="145" spans="10:86" x14ac:dyDescent="0.3">
      <c r="J145">
        <v>140</v>
      </c>
      <c r="K145" s="160">
        <v>49096</v>
      </c>
      <c r="L145" s="7">
        <f t="shared" si="160"/>
        <v>580967.0120797616</v>
      </c>
      <c r="M145" s="7">
        <f t="shared" si="138"/>
        <v>5120.6331732111075</v>
      </c>
      <c r="N145" s="7">
        <f t="shared" si="128"/>
        <v>1126.4849651627464</v>
      </c>
      <c r="O145" s="65">
        <f t="shared" si="139"/>
        <v>2.3267791975935946E-2</v>
      </c>
      <c r="P145" s="7">
        <f t="shared" si="129"/>
        <v>3994.1482080483611</v>
      </c>
      <c r="Q145" s="65">
        <f t="shared" si="130"/>
        <v>8.2500000000000004E-2</v>
      </c>
      <c r="R145" s="7">
        <f t="shared" si="140"/>
        <v>101759.47288540071</v>
      </c>
      <c r="S145" s="7">
        <f t="shared" si="161"/>
        <v>615129.1713641542</v>
      </c>
      <c r="T145" s="7">
        <f t="shared" si="131"/>
        <v>579840.5271145989</v>
      </c>
      <c r="U145" s="7">
        <f t="shared" si="132"/>
        <v>716888.64424955496</v>
      </c>
      <c r="W145">
        <v>140</v>
      </c>
      <c r="X145" s="160">
        <v>49096</v>
      </c>
      <c r="Y145" s="7">
        <f t="shared" si="162"/>
        <v>577441.98027879721</v>
      </c>
      <c r="Z145" s="7">
        <f t="shared" si="163"/>
        <v>5001.3393355618373</v>
      </c>
      <c r="AA145" s="7">
        <f t="shared" si="164"/>
        <v>1151.7261337031891</v>
      </c>
      <c r="AB145" s="65">
        <f t="shared" si="141"/>
        <v>2.3934376225582754E-2</v>
      </c>
      <c r="AC145" s="7">
        <f t="shared" si="142"/>
        <v>3849.6132018586482</v>
      </c>
      <c r="AD145" s="65">
        <f t="shared" si="143"/>
        <v>0.08</v>
      </c>
      <c r="AE145" s="7">
        <f t="shared" si="165"/>
        <v>105309.74585490588</v>
      </c>
      <c r="AF145" s="7">
        <f t="shared" si="166"/>
        <v>594877.76112375129</v>
      </c>
      <c r="AG145" s="7">
        <f t="shared" si="144"/>
        <v>576290.25414509408</v>
      </c>
      <c r="AH145" s="7">
        <f t="shared" si="133"/>
        <v>700187.50697865721</v>
      </c>
      <c r="AJ145">
        <v>140</v>
      </c>
      <c r="AK145" s="160">
        <v>49096</v>
      </c>
      <c r="AL145" s="7">
        <f t="shared" si="167"/>
        <v>573823.86795378581</v>
      </c>
      <c r="AM145" s="7">
        <f t="shared" si="168"/>
        <v>4883.0658657304484</v>
      </c>
      <c r="AN145" s="7">
        <f t="shared" si="169"/>
        <v>1177.1200518622486</v>
      </c>
      <c r="AO145" s="65">
        <f t="shared" si="145"/>
        <v>2.4616335100729213E-2</v>
      </c>
      <c r="AP145" s="7">
        <f t="shared" si="146"/>
        <v>3705.9458138681998</v>
      </c>
      <c r="AQ145" s="65">
        <f t="shared" si="147"/>
        <v>7.7499999999999999E-2</v>
      </c>
      <c r="AR145" s="7">
        <f t="shared" si="170"/>
        <v>108953.25209807653</v>
      </c>
      <c r="AS145" s="7">
        <f t="shared" si="171"/>
        <v>574675.96910418605</v>
      </c>
      <c r="AT145" s="7">
        <f t="shared" si="148"/>
        <v>572646.74790192361</v>
      </c>
      <c r="AU145" s="7">
        <f t="shared" si="134"/>
        <v>683629.22120226256</v>
      </c>
      <c r="AW145">
        <v>140</v>
      </c>
      <c r="AX145" s="160">
        <v>49096</v>
      </c>
      <c r="AY145" s="7">
        <f t="shared" si="172"/>
        <v>570112.11823088955</v>
      </c>
      <c r="AZ145" s="7">
        <f t="shared" si="173"/>
        <v>4765.8460902957322</v>
      </c>
      <c r="BA145" s="7">
        <f t="shared" si="174"/>
        <v>1202.6453513526726</v>
      </c>
      <c r="BB145" s="65">
        <f t="shared" si="149"/>
        <v>2.5313870298030328E-2</v>
      </c>
      <c r="BC145" s="7">
        <f t="shared" si="150"/>
        <v>3563.2007389430596</v>
      </c>
      <c r="BD145" s="65">
        <f t="shared" si="151"/>
        <v>7.4999999999999997E-2</v>
      </c>
      <c r="BE145" s="7">
        <f t="shared" si="175"/>
        <v>112690.5271204639</v>
      </c>
      <c r="BF145" s="7">
        <f t="shared" si="176"/>
        <v>554527.92552093847</v>
      </c>
      <c r="BG145" s="7">
        <f t="shared" si="152"/>
        <v>568909.47287953692</v>
      </c>
      <c r="BH145" s="7">
        <f t="shared" si="135"/>
        <v>667218.45264140237</v>
      </c>
      <c r="BJ145">
        <v>140</v>
      </c>
      <c r="BK145" s="160">
        <v>49096</v>
      </c>
      <c r="BL145" s="7">
        <f t="shared" si="177"/>
        <v>566306.29362335592</v>
      </c>
      <c r="BM145" s="7">
        <f t="shared" si="178"/>
        <v>4649.713524863002</v>
      </c>
      <c r="BN145" s="7">
        <f t="shared" si="179"/>
        <v>1228.2796675552268</v>
      </c>
      <c r="BO145" s="65">
        <f t="shared" si="153"/>
        <v>2.6027180302653857E-2</v>
      </c>
      <c r="BP145" s="7">
        <f t="shared" si="154"/>
        <v>3421.4338573077753</v>
      </c>
      <c r="BQ145" s="65">
        <f t="shared" si="155"/>
        <v>7.2499999999999995E-2</v>
      </c>
      <c r="BR145" s="7">
        <f t="shared" si="180"/>
        <v>116521.98604419922</v>
      </c>
      <c r="BS145" s="7">
        <f t="shared" si="181"/>
        <v>534437.90743662126</v>
      </c>
      <c r="BT145" s="7">
        <f t="shared" si="156"/>
        <v>565078.01395580068</v>
      </c>
      <c r="BU145" s="7">
        <f t="shared" si="136"/>
        <v>650959.89348082046</v>
      </c>
      <c r="BW145">
        <v>140</v>
      </c>
      <c r="BX145" s="160">
        <v>49096</v>
      </c>
      <c r="BY145" s="7">
        <f t="shared" si="182"/>
        <v>562406.08223242871</v>
      </c>
      <c r="BZ145" s="7">
        <f t="shared" si="183"/>
        <v>4534.7018071413086</v>
      </c>
      <c r="CA145" s="7">
        <f t="shared" si="184"/>
        <v>1253.9996607854741</v>
      </c>
      <c r="CB145" s="65">
        <f t="shared" si="157"/>
        <v>2.6756460153655875E-2</v>
      </c>
      <c r="CC145" s="7">
        <f t="shared" si="158"/>
        <v>3280.7021463558344</v>
      </c>
      <c r="CD145" s="65">
        <f t="shared" si="185"/>
        <v>7.0000000000000007E-2</v>
      </c>
      <c r="CE145" s="7">
        <f t="shared" si="186"/>
        <v>120447.91742835678</v>
      </c>
      <c r="CF145" s="7">
        <f t="shared" si="187"/>
        <v>514410.33557142643</v>
      </c>
      <c r="CG145" s="7">
        <f t="shared" si="159"/>
        <v>561152.08257164329</v>
      </c>
      <c r="CH145" s="7">
        <f t="shared" si="137"/>
        <v>634858.25299978326</v>
      </c>
    </row>
    <row r="146" spans="10:86" x14ac:dyDescent="0.3">
      <c r="J146">
        <v>141</v>
      </c>
      <c r="K146" s="160">
        <v>49126</v>
      </c>
      <c r="L146" s="7">
        <f t="shared" si="160"/>
        <v>579840.5271145989</v>
      </c>
      <c r="M146" s="7">
        <f t="shared" si="138"/>
        <v>5120.6331732111075</v>
      </c>
      <c r="N146" s="7">
        <f t="shared" si="128"/>
        <v>1134.2295492982403</v>
      </c>
      <c r="O146" s="65">
        <f t="shared" si="139"/>
        <v>2.3473272313869968E-2</v>
      </c>
      <c r="P146" s="7">
        <f t="shared" si="129"/>
        <v>3986.4036239128673</v>
      </c>
      <c r="Q146" s="65">
        <f t="shared" si="130"/>
        <v>8.2500000000000004E-2</v>
      </c>
      <c r="R146" s="7">
        <f t="shared" si="140"/>
        <v>102893.70243469895</v>
      </c>
      <c r="S146" s="7">
        <f t="shared" si="161"/>
        <v>619115.57498806703</v>
      </c>
      <c r="T146" s="7">
        <f t="shared" si="131"/>
        <v>578706.2975653006</v>
      </c>
      <c r="U146" s="7">
        <f t="shared" si="132"/>
        <v>722009.27742276597</v>
      </c>
      <c r="W146">
        <v>141</v>
      </c>
      <c r="X146" s="160">
        <v>49126</v>
      </c>
      <c r="Y146" s="7">
        <f t="shared" si="162"/>
        <v>576290.25414509408</v>
      </c>
      <c r="Z146" s="7">
        <f t="shared" si="163"/>
        <v>5001.3393355618373</v>
      </c>
      <c r="AA146" s="7">
        <f t="shared" si="164"/>
        <v>1159.4043079278767</v>
      </c>
      <c r="AB146" s="65">
        <f t="shared" si="141"/>
        <v>2.4142090890941298E-2</v>
      </c>
      <c r="AC146" s="7">
        <f t="shared" si="142"/>
        <v>3841.9350276339605</v>
      </c>
      <c r="AD146" s="65">
        <f t="shared" si="143"/>
        <v>0.08</v>
      </c>
      <c r="AE146" s="7">
        <f t="shared" si="165"/>
        <v>106469.15016283376</v>
      </c>
      <c r="AF146" s="7">
        <f t="shared" si="166"/>
        <v>598719.6961513852</v>
      </c>
      <c r="AG146" s="7">
        <f t="shared" si="144"/>
        <v>575130.84983716626</v>
      </c>
      <c r="AH146" s="7">
        <f t="shared" si="133"/>
        <v>705188.84631421894</v>
      </c>
      <c r="AJ146">
        <v>141</v>
      </c>
      <c r="AK146" s="160">
        <v>49126</v>
      </c>
      <c r="AL146" s="7">
        <f t="shared" si="167"/>
        <v>572646.74790192361</v>
      </c>
      <c r="AM146" s="7">
        <f t="shared" si="168"/>
        <v>4883.0658657304484</v>
      </c>
      <c r="AN146" s="7">
        <f t="shared" si="169"/>
        <v>1184.7222855305254</v>
      </c>
      <c r="AO146" s="65">
        <f t="shared" si="145"/>
        <v>2.4826243191729734E-2</v>
      </c>
      <c r="AP146" s="7">
        <f t="shared" si="146"/>
        <v>3698.3435801999231</v>
      </c>
      <c r="AQ146" s="65">
        <f t="shared" si="147"/>
        <v>7.7499999999999999E-2</v>
      </c>
      <c r="AR146" s="7">
        <f t="shared" si="170"/>
        <v>110137.97438360706</v>
      </c>
      <c r="AS146" s="7">
        <f t="shared" si="171"/>
        <v>578374.31268438592</v>
      </c>
      <c r="AT146" s="7">
        <f t="shared" si="148"/>
        <v>571462.02561639308</v>
      </c>
      <c r="AU146" s="7">
        <f t="shared" si="134"/>
        <v>688512.28706799296</v>
      </c>
      <c r="AW146">
        <v>141</v>
      </c>
      <c r="AX146" s="160">
        <v>49126</v>
      </c>
      <c r="AY146" s="7">
        <f t="shared" si="172"/>
        <v>568909.47287953692</v>
      </c>
      <c r="AZ146" s="7">
        <f t="shared" si="173"/>
        <v>4765.8460902957322</v>
      </c>
      <c r="BA146" s="7">
        <f t="shared" si="174"/>
        <v>1210.1618847986269</v>
      </c>
      <c r="BB146" s="65">
        <f t="shared" si="149"/>
        <v>2.5525928658000137E-2</v>
      </c>
      <c r="BC146" s="7">
        <f t="shared" si="150"/>
        <v>3555.6842054971053</v>
      </c>
      <c r="BD146" s="65">
        <f t="shared" si="151"/>
        <v>7.4999999999999997E-2</v>
      </c>
      <c r="BE146" s="7">
        <f t="shared" si="175"/>
        <v>113900.68900526252</v>
      </c>
      <c r="BF146" s="7">
        <f t="shared" si="176"/>
        <v>558083.60972643562</v>
      </c>
      <c r="BG146" s="7">
        <f t="shared" si="152"/>
        <v>567699.31099473825</v>
      </c>
      <c r="BH146" s="7">
        <f t="shared" si="135"/>
        <v>671984.29873169819</v>
      </c>
      <c r="BJ146">
        <v>141</v>
      </c>
      <c r="BK146" s="160">
        <v>49126</v>
      </c>
      <c r="BL146" s="7">
        <f t="shared" si="177"/>
        <v>565078.01395580068</v>
      </c>
      <c r="BM146" s="7">
        <f t="shared" si="178"/>
        <v>4649.713524863002</v>
      </c>
      <c r="BN146" s="7">
        <f t="shared" si="179"/>
        <v>1235.7005238800398</v>
      </c>
      <c r="BO146" s="65">
        <f t="shared" si="153"/>
        <v>2.6241343531939867E-2</v>
      </c>
      <c r="BP146" s="7">
        <f t="shared" si="154"/>
        <v>3414.0130009829622</v>
      </c>
      <c r="BQ146" s="65">
        <f t="shared" si="155"/>
        <v>7.2499999999999995E-2</v>
      </c>
      <c r="BR146" s="7">
        <f t="shared" si="180"/>
        <v>117757.68656807925</v>
      </c>
      <c r="BS146" s="7">
        <f t="shared" si="181"/>
        <v>537851.92043760419</v>
      </c>
      <c r="BT146" s="7">
        <f t="shared" si="156"/>
        <v>563842.3134319206</v>
      </c>
      <c r="BU146" s="7">
        <f t="shared" si="136"/>
        <v>655609.60700568347</v>
      </c>
      <c r="BW146">
        <v>141</v>
      </c>
      <c r="BX146" s="160">
        <v>49126</v>
      </c>
      <c r="BY146" s="7">
        <f t="shared" si="182"/>
        <v>561152.08257164329</v>
      </c>
      <c r="BZ146" s="7">
        <f t="shared" si="183"/>
        <v>4534.7018071413086</v>
      </c>
      <c r="CA146" s="7">
        <f t="shared" si="184"/>
        <v>1261.3146588067225</v>
      </c>
      <c r="CB146" s="65">
        <f t="shared" si="157"/>
        <v>2.6972680625752213E-2</v>
      </c>
      <c r="CC146" s="7">
        <f t="shared" si="158"/>
        <v>3273.3871483345861</v>
      </c>
      <c r="CD146" s="65">
        <f t="shared" si="185"/>
        <v>7.0000000000000007E-2</v>
      </c>
      <c r="CE146" s="7">
        <f t="shared" si="186"/>
        <v>121709.2320871635</v>
      </c>
      <c r="CF146" s="7">
        <f t="shared" si="187"/>
        <v>517683.72271976102</v>
      </c>
      <c r="CG146" s="7">
        <f t="shared" si="159"/>
        <v>559890.76791283651</v>
      </c>
      <c r="CH146" s="7">
        <f t="shared" si="137"/>
        <v>639392.95480692456</v>
      </c>
    </row>
    <row r="147" spans="10:86" x14ac:dyDescent="0.3">
      <c r="J147">
        <v>142</v>
      </c>
      <c r="K147" s="160">
        <v>49157</v>
      </c>
      <c r="L147" s="7">
        <f t="shared" si="160"/>
        <v>578706.2975653006</v>
      </c>
      <c r="M147" s="7">
        <f t="shared" si="138"/>
        <v>5120.6331732111075</v>
      </c>
      <c r="N147" s="7">
        <f t="shared" si="128"/>
        <v>1142.0273774496659</v>
      </c>
      <c r="O147" s="65">
        <f t="shared" si="139"/>
        <v>2.3680973556106166E-2</v>
      </c>
      <c r="P147" s="7">
        <f t="shared" si="129"/>
        <v>3978.6057957614416</v>
      </c>
      <c r="Q147" s="65">
        <f t="shared" si="130"/>
        <v>8.2500000000000004E-2</v>
      </c>
      <c r="R147" s="7">
        <f t="shared" si="140"/>
        <v>104035.72981214861</v>
      </c>
      <c r="S147" s="7">
        <f t="shared" si="161"/>
        <v>623094.18078382849</v>
      </c>
      <c r="T147" s="7">
        <f t="shared" si="131"/>
        <v>577564.27018785093</v>
      </c>
      <c r="U147" s="7">
        <f t="shared" si="132"/>
        <v>727129.9105959771</v>
      </c>
      <c r="W147">
        <v>142</v>
      </c>
      <c r="X147" s="160">
        <v>49157</v>
      </c>
      <c r="Y147" s="7">
        <f t="shared" si="162"/>
        <v>575130.84983716626</v>
      </c>
      <c r="Z147" s="7">
        <f t="shared" si="163"/>
        <v>5001.3393355618373</v>
      </c>
      <c r="AA147" s="7">
        <f t="shared" si="164"/>
        <v>1167.1336699807289</v>
      </c>
      <c r="AB147" s="65">
        <f t="shared" si="141"/>
        <v>2.435203057484063E-2</v>
      </c>
      <c r="AC147" s="7">
        <f t="shared" si="142"/>
        <v>3834.2056655811084</v>
      </c>
      <c r="AD147" s="65">
        <f t="shared" si="143"/>
        <v>0.08</v>
      </c>
      <c r="AE147" s="7">
        <f t="shared" si="165"/>
        <v>107636.28383281449</v>
      </c>
      <c r="AF147" s="7">
        <f t="shared" si="166"/>
        <v>602553.90181696636</v>
      </c>
      <c r="AG147" s="7">
        <f t="shared" si="144"/>
        <v>573963.71616718557</v>
      </c>
      <c r="AH147" s="7">
        <f t="shared" si="133"/>
        <v>710190.18564978079</v>
      </c>
      <c r="AJ147">
        <v>142</v>
      </c>
      <c r="AK147" s="160">
        <v>49157</v>
      </c>
      <c r="AL147" s="7">
        <f t="shared" si="167"/>
        <v>571462.02561639308</v>
      </c>
      <c r="AM147" s="7">
        <f t="shared" si="168"/>
        <v>4883.0658657304484</v>
      </c>
      <c r="AN147" s="7">
        <f t="shared" si="169"/>
        <v>1192.3736169579097</v>
      </c>
      <c r="AO147" s="65">
        <f t="shared" si="145"/>
        <v>2.5038380088443203E-2</v>
      </c>
      <c r="AP147" s="7">
        <f t="shared" si="146"/>
        <v>3690.6922487725387</v>
      </c>
      <c r="AQ147" s="65">
        <f t="shared" si="147"/>
        <v>7.7499999999999999E-2</v>
      </c>
      <c r="AR147" s="7">
        <f t="shared" si="170"/>
        <v>111330.34800056496</v>
      </c>
      <c r="AS147" s="7">
        <f t="shared" si="171"/>
        <v>582065.0049331584</v>
      </c>
      <c r="AT147" s="7">
        <f t="shared" si="148"/>
        <v>570269.65199943515</v>
      </c>
      <c r="AU147" s="7">
        <f t="shared" si="134"/>
        <v>693395.35293372336</v>
      </c>
      <c r="AW147">
        <v>142</v>
      </c>
      <c r="AX147" s="160">
        <v>49157</v>
      </c>
      <c r="AY147" s="7">
        <f t="shared" si="172"/>
        <v>567699.31099473825</v>
      </c>
      <c r="AZ147" s="7">
        <f t="shared" si="173"/>
        <v>4765.8460902957322</v>
      </c>
      <c r="BA147" s="7">
        <f t="shared" si="174"/>
        <v>1217.7253965786185</v>
      </c>
      <c r="BB147" s="65">
        <f t="shared" si="149"/>
        <v>2.5740219295560959E-2</v>
      </c>
      <c r="BC147" s="7">
        <f t="shared" si="150"/>
        <v>3548.1206937171137</v>
      </c>
      <c r="BD147" s="65">
        <f t="shared" si="151"/>
        <v>7.4999999999999997E-2</v>
      </c>
      <c r="BE147" s="7">
        <f t="shared" si="175"/>
        <v>115118.41440184115</v>
      </c>
      <c r="BF147" s="7">
        <f t="shared" si="176"/>
        <v>561631.73042015277</v>
      </c>
      <c r="BG147" s="7">
        <f t="shared" si="152"/>
        <v>566481.58559815958</v>
      </c>
      <c r="BH147" s="7">
        <f t="shared" si="135"/>
        <v>676750.14482199389</v>
      </c>
      <c r="BJ147">
        <v>142</v>
      </c>
      <c r="BK147" s="160">
        <v>49157</v>
      </c>
      <c r="BL147" s="7">
        <f t="shared" si="177"/>
        <v>563842.3134319206</v>
      </c>
      <c r="BM147" s="7">
        <f t="shared" si="178"/>
        <v>4649.713524863002</v>
      </c>
      <c r="BN147" s="7">
        <f t="shared" si="179"/>
        <v>1243.1662145451483</v>
      </c>
      <c r="BO147" s="65">
        <f t="shared" si="153"/>
        <v>2.6457742207641192E-2</v>
      </c>
      <c r="BP147" s="7">
        <f t="shared" si="154"/>
        <v>3406.5473103178538</v>
      </c>
      <c r="BQ147" s="65">
        <f t="shared" si="155"/>
        <v>7.2499999999999995E-2</v>
      </c>
      <c r="BR147" s="7">
        <f t="shared" si="180"/>
        <v>119000.8527826244</v>
      </c>
      <c r="BS147" s="7">
        <f t="shared" si="181"/>
        <v>541258.46774792206</v>
      </c>
      <c r="BT147" s="7">
        <f t="shared" si="156"/>
        <v>562599.14721737546</v>
      </c>
      <c r="BU147" s="7">
        <f t="shared" si="136"/>
        <v>660259.32053054648</v>
      </c>
      <c r="BW147">
        <v>142</v>
      </c>
      <c r="BX147" s="160">
        <v>49157</v>
      </c>
      <c r="BY147" s="7">
        <f t="shared" si="182"/>
        <v>559890.76791283651</v>
      </c>
      <c r="BZ147" s="7">
        <f t="shared" si="183"/>
        <v>4534.7018071413086</v>
      </c>
      <c r="CA147" s="7">
        <f t="shared" si="184"/>
        <v>1268.6723276497619</v>
      </c>
      <c r="CB147" s="65">
        <f t="shared" si="157"/>
        <v>2.7191139422693994E-2</v>
      </c>
      <c r="CC147" s="7">
        <f t="shared" si="158"/>
        <v>3266.0294794915467</v>
      </c>
      <c r="CD147" s="65">
        <f t="shared" si="185"/>
        <v>7.0000000000000007E-2</v>
      </c>
      <c r="CE147" s="7">
        <f t="shared" si="186"/>
        <v>122977.90441481327</v>
      </c>
      <c r="CF147" s="7">
        <f t="shared" si="187"/>
        <v>520949.75219925254</v>
      </c>
      <c r="CG147" s="7">
        <f t="shared" si="159"/>
        <v>558622.09558518673</v>
      </c>
      <c r="CH147" s="7">
        <f t="shared" si="137"/>
        <v>643927.65661406587</v>
      </c>
    </row>
    <row r="148" spans="10:86" x14ac:dyDescent="0.3">
      <c r="J148">
        <v>143</v>
      </c>
      <c r="K148" s="160">
        <v>49188</v>
      </c>
      <c r="L148" s="7">
        <f t="shared" si="160"/>
        <v>577564.27018785093</v>
      </c>
      <c r="M148" s="7">
        <f t="shared" si="138"/>
        <v>5120.6331732111075</v>
      </c>
      <c r="N148" s="7">
        <f t="shared" si="128"/>
        <v>1149.8788156696323</v>
      </c>
      <c r="O148" s="65">
        <f t="shared" si="139"/>
        <v>2.3890926950082377E-2</v>
      </c>
      <c r="P148" s="7">
        <f t="shared" si="129"/>
        <v>3970.7543575414752</v>
      </c>
      <c r="Q148" s="65">
        <f t="shared" si="130"/>
        <v>8.2500000000000004E-2</v>
      </c>
      <c r="R148" s="7">
        <f t="shared" si="140"/>
        <v>105185.60862781825</v>
      </c>
      <c r="S148" s="7">
        <f t="shared" si="161"/>
        <v>627064.93514136993</v>
      </c>
      <c r="T148" s="7">
        <f t="shared" si="131"/>
        <v>576414.39137218124</v>
      </c>
      <c r="U148" s="7">
        <f t="shared" si="132"/>
        <v>732250.54376918823</v>
      </c>
      <c r="W148">
        <v>143</v>
      </c>
      <c r="X148" s="160">
        <v>49188</v>
      </c>
      <c r="Y148" s="7">
        <f t="shared" si="162"/>
        <v>573963.71616718557</v>
      </c>
      <c r="Z148" s="7">
        <f t="shared" si="163"/>
        <v>5001.3393355618373</v>
      </c>
      <c r="AA148" s="7">
        <f t="shared" si="164"/>
        <v>1174.9145611139334</v>
      </c>
      <c r="AB148" s="65">
        <f t="shared" si="141"/>
        <v>2.4564226511594359E-2</v>
      </c>
      <c r="AC148" s="7">
        <f t="shared" si="142"/>
        <v>3826.4247744479039</v>
      </c>
      <c r="AD148" s="65">
        <f t="shared" si="143"/>
        <v>0.08</v>
      </c>
      <c r="AE148" s="7">
        <f t="shared" si="165"/>
        <v>108811.19839392843</v>
      </c>
      <c r="AF148" s="7">
        <f t="shared" si="166"/>
        <v>606380.32659141428</v>
      </c>
      <c r="AG148" s="7">
        <f t="shared" si="144"/>
        <v>572788.80160607165</v>
      </c>
      <c r="AH148" s="7">
        <f t="shared" si="133"/>
        <v>715191.52498534275</v>
      </c>
      <c r="AJ148">
        <v>143</v>
      </c>
      <c r="AK148" s="160">
        <v>49188</v>
      </c>
      <c r="AL148" s="7">
        <f t="shared" si="167"/>
        <v>570269.65199943515</v>
      </c>
      <c r="AM148" s="7">
        <f t="shared" si="168"/>
        <v>4883.0658657304484</v>
      </c>
      <c r="AN148" s="7">
        <f t="shared" si="169"/>
        <v>1200.0743632340964</v>
      </c>
      <c r="AO148" s="65">
        <f t="shared" si="145"/>
        <v>2.5252777012274571E-2</v>
      </c>
      <c r="AP148" s="7">
        <f t="shared" si="146"/>
        <v>3682.991502496352</v>
      </c>
      <c r="AQ148" s="65">
        <f t="shared" si="147"/>
        <v>7.7499999999999999E-2</v>
      </c>
      <c r="AR148" s="7">
        <f t="shared" si="170"/>
        <v>112530.42236379907</v>
      </c>
      <c r="AS148" s="7">
        <f t="shared" si="171"/>
        <v>585747.9964356547</v>
      </c>
      <c r="AT148" s="7">
        <f t="shared" si="148"/>
        <v>569069.57763620105</v>
      </c>
      <c r="AU148" s="7">
        <f t="shared" si="134"/>
        <v>698278.41879945376</v>
      </c>
      <c r="AW148">
        <v>143</v>
      </c>
      <c r="AX148" s="160">
        <v>49188</v>
      </c>
      <c r="AY148" s="7">
        <f t="shared" si="172"/>
        <v>566481.58559815958</v>
      </c>
      <c r="AZ148" s="7">
        <f t="shared" si="173"/>
        <v>4765.8460902957322</v>
      </c>
      <c r="BA148" s="7">
        <f t="shared" si="174"/>
        <v>1225.3361803072353</v>
      </c>
      <c r="BB148" s="65">
        <f t="shared" si="149"/>
        <v>2.595677341949347E-2</v>
      </c>
      <c r="BC148" s="7">
        <f t="shared" si="150"/>
        <v>3540.5099099884969</v>
      </c>
      <c r="BD148" s="65">
        <f t="shared" si="151"/>
        <v>7.4999999999999997E-2</v>
      </c>
      <c r="BE148" s="7">
        <f t="shared" si="175"/>
        <v>116343.75058214838</v>
      </c>
      <c r="BF148" s="7">
        <f t="shared" si="176"/>
        <v>565172.24033014127</v>
      </c>
      <c r="BG148" s="7">
        <f t="shared" si="152"/>
        <v>565256.24941785238</v>
      </c>
      <c r="BH148" s="7">
        <f t="shared" si="135"/>
        <v>681515.99091228959</v>
      </c>
      <c r="BJ148">
        <v>143</v>
      </c>
      <c r="BK148" s="160">
        <v>49188</v>
      </c>
      <c r="BL148" s="7">
        <f t="shared" si="177"/>
        <v>562599.14721737546</v>
      </c>
      <c r="BM148" s="7">
        <f t="shared" si="178"/>
        <v>4649.713524863002</v>
      </c>
      <c r="BN148" s="7">
        <f t="shared" si="179"/>
        <v>1250.6770104246921</v>
      </c>
      <c r="BO148" s="65">
        <f t="shared" si="153"/>
        <v>2.6676407526258675E-2</v>
      </c>
      <c r="BP148" s="7">
        <f t="shared" si="154"/>
        <v>3399.03651443831</v>
      </c>
      <c r="BQ148" s="65">
        <f t="shared" si="155"/>
        <v>7.2499999999999995E-2</v>
      </c>
      <c r="BR148" s="7">
        <f t="shared" si="180"/>
        <v>120251.52979304909</v>
      </c>
      <c r="BS148" s="7">
        <f t="shared" si="181"/>
        <v>544657.50426236039</v>
      </c>
      <c r="BT148" s="7">
        <f t="shared" si="156"/>
        <v>561348.47020695079</v>
      </c>
      <c r="BU148" s="7">
        <f t="shared" si="136"/>
        <v>664909.03405540949</v>
      </c>
      <c r="BW148">
        <v>143</v>
      </c>
      <c r="BX148" s="160">
        <v>49188</v>
      </c>
      <c r="BY148" s="7">
        <f t="shared" si="182"/>
        <v>558622.09558518673</v>
      </c>
      <c r="BZ148" s="7">
        <f t="shared" si="183"/>
        <v>4534.7018071413086</v>
      </c>
      <c r="CA148" s="7">
        <f t="shared" si="184"/>
        <v>1276.0729162277194</v>
      </c>
      <c r="CB148" s="65">
        <f t="shared" si="157"/>
        <v>2.7411867729097917E-2</v>
      </c>
      <c r="CC148" s="7">
        <f t="shared" si="158"/>
        <v>3258.6288909135892</v>
      </c>
      <c r="CD148" s="65">
        <f t="shared" si="185"/>
        <v>7.0000000000000007E-2</v>
      </c>
      <c r="CE148" s="7">
        <f t="shared" si="186"/>
        <v>124253.97733104098</v>
      </c>
      <c r="CF148" s="7">
        <f t="shared" si="187"/>
        <v>524208.38109016611</v>
      </c>
      <c r="CG148" s="7">
        <f t="shared" si="159"/>
        <v>557346.02266895899</v>
      </c>
      <c r="CH148" s="7">
        <f t="shared" si="137"/>
        <v>648462.35842120706</v>
      </c>
    </row>
    <row r="149" spans="10:86" x14ac:dyDescent="0.3">
      <c r="J149">
        <v>144</v>
      </c>
      <c r="K149" s="160">
        <v>49218</v>
      </c>
      <c r="L149" s="7">
        <f t="shared" si="160"/>
        <v>576414.39137218124</v>
      </c>
      <c r="M149" s="7">
        <f t="shared" si="138"/>
        <v>5120.6331732111075</v>
      </c>
      <c r="N149" s="7">
        <f t="shared" si="128"/>
        <v>1157.7842325273614</v>
      </c>
      <c r="O149" s="65">
        <f t="shared" si="139"/>
        <v>2.4103164317695866E-2</v>
      </c>
      <c r="P149" s="7">
        <f t="shared" si="129"/>
        <v>3962.8489406837462</v>
      </c>
      <c r="Q149" s="65">
        <f t="shared" si="130"/>
        <v>8.2500000000000004E-2</v>
      </c>
      <c r="R149" s="7">
        <f t="shared" si="140"/>
        <v>106343.39286034562</v>
      </c>
      <c r="S149" s="7">
        <f t="shared" si="161"/>
        <v>631027.78408205369</v>
      </c>
      <c r="T149" s="7">
        <f t="shared" si="131"/>
        <v>575256.60713965388</v>
      </c>
      <c r="U149" s="7">
        <f t="shared" si="132"/>
        <v>737371.17694239935</v>
      </c>
      <c r="W149">
        <v>144</v>
      </c>
      <c r="X149" s="160">
        <v>49218</v>
      </c>
      <c r="Y149" s="7">
        <f t="shared" si="162"/>
        <v>572788.80160607165</v>
      </c>
      <c r="Z149" s="7">
        <f t="shared" si="163"/>
        <v>5001.3393355618373</v>
      </c>
      <c r="AA149" s="7">
        <f t="shared" si="164"/>
        <v>1182.7473248546926</v>
      </c>
      <c r="AB149" s="65">
        <f t="shared" si="141"/>
        <v>2.4778710509807324E-2</v>
      </c>
      <c r="AC149" s="7">
        <f t="shared" si="142"/>
        <v>3818.5920107071447</v>
      </c>
      <c r="AD149" s="65">
        <f t="shared" si="143"/>
        <v>0.08</v>
      </c>
      <c r="AE149" s="7">
        <f t="shared" si="165"/>
        <v>109993.94571878311</v>
      </c>
      <c r="AF149" s="7">
        <f t="shared" si="166"/>
        <v>610198.91860212141</v>
      </c>
      <c r="AG149" s="7">
        <f t="shared" si="144"/>
        <v>571606.05428121693</v>
      </c>
      <c r="AH149" s="7">
        <f t="shared" si="133"/>
        <v>720192.86432090448</v>
      </c>
      <c r="AJ149">
        <v>144</v>
      </c>
      <c r="AK149" s="160">
        <v>49218</v>
      </c>
      <c r="AL149" s="7">
        <f t="shared" si="167"/>
        <v>569069.57763620105</v>
      </c>
      <c r="AM149" s="7">
        <f t="shared" si="168"/>
        <v>4883.0658657304484</v>
      </c>
      <c r="AN149" s="7">
        <f t="shared" si="169"/>
        <v>1207.8248434966499</v>
      </c>
      <c r="AO149" s="65">
        <f t="shared" si="145"/>
        <v>2.5469465758764499E-2</v>
      </c>
      <c r="AP149" s="7">
        <f t="shared" si="146"/>
        <v>3675.2410222337985</v>
      </c>
      <c r="AQ149" s="65">
        <f t="shared" si="147"/>
        <v>7.7499999999999999E-2</v>
      </c>
      <c r="AR149" s="7">
        <f t="shared" si="170"/>
        <v>113738.24720729572</v>
      </c>
      <c r="AS149" s="7">
        <f t="shared" si="171"/>
        <v>589423.23745788855</v>
      </c>
      <c r="AT149" s="7">
        <f t="shared" si="148"/>
        <v>567861.75279270438</v>
      </c>
      <c r="AU149" s="7">
        <f t="shared" si="134"/>
        <v>703161.48466518428</v>
      </c>
      <c r="AW149">
        <v>144</v>
      </c>
      <c r="AX149" s="160">
        <v>49218</v>
      </c>
      <c r="AY149" s="7">
        <f t="shared" si="172"/>
        <v>565256.24941785238</v>
      </c>
      <c r="AZ149" s="7">
        <f t="shared" si="173"/>
        <v>4765.8460902957322</v>
      </c>
      <c r="BA149" s="7">
        <f t="shared" si="174"/>
        <v>1232.9945314341553</v>
      </c>
      <c r="BB149" s="65">
        <f t="shared" si="149"/>
        <v>2.6175622812570298E-2</v>
      </c>
      <c r="BC149" s="7">
        <f t="shared" si="150"/>
        <v>3532.8515588615769</v>
      </c>
      <c r="BD149" s="65">
        <f t="shared" si="151"/>
        <v>7.4999999999999997E-2</v>
      </c>
      <c r="BE149" s="7">
        <f t="shared" si="175"/>
        <v>117576.74511358254</v>
      </c>
      <c r="BF149" s="7">
        <f t="shared" si="176"/>
        <v>568705.09188900283</v>
      </c>
      <c r="BG149" s="7">
        <f t="shared" si="152"/>
        <v>564023.25488641823</v>
      </c>
      <c r="BH149" s="7">
        <f t="shared" si="135"/>
        <v>686281.83700258541</v>
      </c>
      <c r="BJ149">
        <v>144</v>
      </c>
      <c r="BK149" s="160">
        <v>49218</v>
      </c>
      <c r="BL149" s="7">
        <f t="shared" si="177"/>
        <v>561348.47020695079</v>
      </c>
      <c r="BM149" s="7">
        <f t="shared" si="178"/>
        <v>4649.713524863002</v>
      </c>
      <c r="BN149" s="7">
        <f t="shared" si="179"/>
        <v>1258.2331840293409</v>
      </c>
      <c r="BO149" s="65">
        <f t="shared" si="153"/>
        <v>2.68973712581521E-2</v>
      </c>
      <c r="BP149" s="7">
        <f t="shared" si="154"/>
        <v>3391.4803408336611</v>
      </c>
      <c r="BQ149" s="65">
        <f t="shared" si="155"/>
        <v>7.2499999999999995E-2</v>
      </c>
      <c r="BR149" s="7">
        <f t="shared" si="180"/>
        <v>121509.76297707844</v>
      </c>
      <c r="BS149" s="7">
        <f t="shared" si="181"/>
        <v>548048.98460319405</v>
      </c>
      <c r="BT149" s="7">
        <f t="shared" si="156"/>
        <v>560090.23702292144</v>
      </c>
      <c r="BU149" s="7">
        <f t="shared" si="136"/>
        <v>669558.74758027249</v>
      </c>
      <c r="BW149">
        <v>144</v>
      </c>
      <c r="BX149" s="160">
        <v>49218</v>
      </c>
      <c r="BY149" s="7">
        <f t="shared" si="182"/>
        <v>557346.02266895899</v>
      </c>
      <c r="BZ149" s="7">
        <f t="shared" si="183"/>
        <v>4534.7018071413086</v>
      </c>
      <c r="CA149" s="7">
        <f t="shared" si="184"/>
        <v>1283.5166749057144</v>
      </c>
      <c r="CB149" s="65">
        <f t="shared" si="157"/>
        <v>2.7634897303316461E-2</v>
      </c>
      <c r="CC149" s="7">
        <f t="shared" si="158"/>
        <v>3251.1851322355942</v>
      </c>
      <c r="CD149" s="65">
        <f t="shared" si="185"/>
        <v>7.0000000000000007E-2</v>
      </c>
      <c r="CE149" s="7">
        <f t="shared" si="186"/>
        <v>125537.49400594669</v>
      </c>
      <c r="CF149" s="7">
        <f t="shared" si="187"/>
        <v>527459.56622240169</v>
      </c>
      <c r="CG149" s="7">
        <f t="shared" si="159"/>
        <v>556062.50599405332</v>
      </c>
      <c r="CH149" s="7">
        <f t="shared" si="137"/>
        <v>652997.06022834836</v>
      </c>
    </row>
    <row r="150" spans="10:86" x14ac:dyDescent="0.3">
      <c r="J150">
        <v>145</v>
      </c>
      <c r="K150" s="160">
        <v>49249</v>
      </c>
      <c r="L150" s="7">
        <f t="shared" si="160"/>
        <v>575256.60713965388</v>
      </c>
      <c r="M150" s="7">
        <f t="shared" si="138"/>
        <v>5120.6331732111075</v>
      </c>
      <c r="N150" s="7">
        <f t="shared" si="128"/>
        <v>1165.7439991259871</v>
      </c>
      <c r="O150" s="65">
        <f t="shared" si="139"/>
        <v>2.4317718068583231E-2</v>
      </c>
      <c r="P150" s="7">
        <f t="shared" si="129"/>
        <v>3954.8891740851204</v>
      </c>
      <c r="Q150" s="65">
        <f t="shared" si="130"/>
        <v>8.2500000000000004E-2</v>
      </c>
      <c r="R150" s="7">
        <f t="shared" si="140"/>
        <v>107509.1368594716</v>
      </c>
      <c r="S150" s="7">
        <f t="shared" si="161"/>
        <v>634982.67325613881</v>
      </c>
      <c r="T150" s="7">
        <f t="shared" si="131"/>
        <v>574090.86314052786</v>
      </c>
      <c r="U150" s="7">
        <f t="shared" si="132"/>
        <v>742491.81011561037</v>
      </c>
      <c r="W150">
        <v>145</v>
      </c>
      <c r="X150" s="160">
        <v>49249</v>
      </c>
      <c r="Y150" s="7">
        <f t="shared" si="162"/>
        <v>571606.05428121693</v>
      </c>
      <c r="Z150" s="7">
        <f t="shared" si="163"/>
        <v>5001.3393355618373</v>
      </c>
      <c r="AA150" s="7">
        <f t="shared" si="164"/>
        <v>1190.6323070203907</v>
      </c>
      <c r="AB150" s="65">
        <f t="shared" si="141"/>
        <v>2.4995514965654171E-2</v>
      </c>
      <c r="AC150" s="7">
        <f t="shared" si="142"/>
        <v>3810.7070285414466</v>
      </c>
      <c r="AD150" s="65">
        <f t="shared" si="143"/>
        <v>0.08</v>
      </c>
      <c r="AE150" s="7">
        <f t="shared" si="165"/>
        <v>111184.57802580351</v>
      </c>
      <c r="AF150" s="7">
        <f t="shared" si="166"/>
        <v>614009.62563066289</v>
      </c>
      <c r="AG150" s="7">
        <f t="shared" si="144"/>
        <v>570415.42197419656</v>
      </c>
      <c r="AH150" s="7">
        <f t="shared" si="133"/>
        <v>725194.20365646644</v>
      </c>
      <c r="AJ150">
        <v>145</v>
      </c>
      <c r="AK150" s="160">
        <v>49249</v>
      </c>
      <c r="AL150" s="7">
        <f t="shared" si="167"/>
        <v>567861.75279270438</v>
      </c>
      <c r="AM150" s="7">
        <f t="shared" si="168"/>
        <v>4883.0658657304484</v>
      </c>
      <c r="AN150" s="7">
        <f t="shared" si="169"/>
        <v>1215.6253789442326</v>
      </c>
      <c r="AO150" s="65">
        <f t="shared" si="145"/>
        <v>2.5688478710866623E-2</v>
      </c>
      <c r="AP150" s="7">
        <f t="shared" si="146"/>
        <v>3667.4404867862158</v>
      </c>
      <c r="AQ150" s="65">
        <f t="shared" si="147"/>
        <v>7.7499999999999999E-2</v>
      </c>
      <c r="AR150" s="7">
        <f t="shared" si="170"/>
        <v>114953.87258623994</v>
      </c>
      <c r="AS150" s="7">
        <f t="shared" si="171"/>
        <v>593090.67794467474</v>
      </c>
      <c r="AT150" s="7">
        <f t="shared" si="148"/>
        <v>566646.12741376017</v>
      </c>
      <c r="AU150" s="7">
        <f t="shared" si="134"/>
        <v>708044.55053091468</v>
      </c>
      <c r="AW150">
        <v>145</v>
      </c>
      <c r="AX150" s="160">
        <v>49249</v>
      </c>
      <c r="AY150" s="7">
        <f t="shared" si="172"/>
        <v>564023.25488641823</v>
      </c>
      <c r="AZ150" s="7">
        <f t="shared" si="173"/>
        <v>4765.8460902957322</v>
      </c>
      <c r="BA150" s="7">
        <f t="shared" si="174"/>
        <v>1240.7007472556184</v>
      </c>
      <c r="BB150" s="65">
        <f t="shared" si="149"/>
        <v>2.6396799844831953E-2</v>
      </c>
      <c r="BC150" s="7">
        <f t="shared" si="150"/>
        <v>3525.1453430401139</v>
      </c>
      <c r="BD150" s="65">
        <f t="shared" si="151"/>
        <v>7.4999999999999997E-2</v>
      </c>
      <c r="BE150" s="7">
        <f t="shared" si="175"/>
        <v>118817.44586083815</v>
      </c>
      <c r="BF150" s="7">
        <f t="shared" si="176"/>
        <v>572230.23723204294</v>
      </c>
      <c r="BG150" s="7">
        <f t="shared" si="152"/>
        <v>562782.55413916265</v>
      </c>
      <c r="BH150" s="7">
        <f t="shared" si="135"/>
        <v>691047.68309288111</v>
      </c>
      <c r="BJ150">
        <v>145</v>
      </c>
      <c r="BK150" s="160">
        <v>49249</v>
      </c>
      <c r="BL150" s="7">
        <f t="shared" si="177"/>
        <v>560090.23702292144</v>
      </c>
      <c r="BM150" s="7">
        <f t="shared" si="178"/>
        <v>4649.713524863002</v>
      </c>
      <c r="BN150" s="7">
        <f t="shared" si="179"/>
        <v>1265.835009516185</v>
      </c>
      <c r="BO150" s="65">
        <f t="shared" si="153"/>
        <v>2.7120665760814851E-2</v>
      </c>
      <c r="BP150" s="7">
        <f t="shared" si="154"/>
        <v>3383.878515346817</v>
      </c>
      <c r="BQ150" s="65">
        <f t="shared" si="155"/>
        <v>7.2499999999999995E-2</v>
      </c>
      <c r="BR150" s="7">
        <f t="shared" si="180"/>
        <v>122775.59798659463</v>
      </c>
      <c r="BS150" s="7">
        <f t="shared" si="181"/>
        <v>551432.86311854084</v>
      </c>
      <c r="BT150" s="7">
        <f t="shared" si="156"/>
        <v>558824.40201340523</v>
      </c>
      <c r="BU150" s="7">
        <f t="shared" si="136"/>
        <v>674208.4611051355</v>
      </c>
      <c r="BW150">
        <v>145</v>
      </c>
      <c r="BX150" s="160">
        <v>49249</v>
      </c>
      <c r="BY150" s="7">
        <f t="shared" si="182"/>
        <v>556062.50599405332</v>
      </c>
      <c r="BZ150" s="7">
        <f t="shared" si="183"/>
        <v>4534.7018071413086</v>
      </c>
      <c r="CA150" s="7">
        <f t="shared" si="184"/>
        <v>1291.0038555093306</v>
      </c>
      <c r="CB150" s="65">
        <f t="shared" si="157"/>
        <v>2.7860260490711171E-2</v>
      </c>
      <c r="CC150" s="7">
        <f t="shared" si="158"/>
        <v>3243.697951631978</v>
      </c>
      <c r="CD150" s="65">
        <f t="shared" si="185"/>
        <v>7.0000000000000007E-2</v>
      </c>
      <c r="CE150" s="7">
        <f t="shared" si="186"/>
        <v>126828.49786145602</v>
      </c>
      <c r="CF150" s="7">
        <f t="shared" si="187"/>
        <v>530703.26417403365</v>
      </c>
      <c r="CG150" s="7">
        <f t="shared" si="159"/>
        <v>554771.50213854399</v>
      </c>
      <c r="CH150" s="7">
        <f t="shared" si="137"/>
        <v>657531.76203548966</v>
      </c>
    </row>
    <row r="151" spans="10:86" x14ac:dyDescent="0.3">
      <c r="J151">
        <v>146</v>
      </c>
      <c r="K151" s="160">
        <v>49279</v>
      </c>
      <c r="L151" s="7">
        <f t="shared" si="160"/>
        <v>574090.86314052786</v>
      </c>
      <c r="M151" s="7">
        <f t="shared" si="138"/>
        <v>5120.6331732111075</v>
      </c>
      <c r="N151" s="7">
        <f t="shared" si="128"/>
        <v>1173.7584891199785</v>
      </c>
      <c r="O151" s="65">
        <f t="shared" si="139"/>
        <v>2.4534621213771077E-2</v>
      </c>
      <c r="P151" s="7">
        <f t="shared" si="129"/>
        <v>3946.874684091129</v>
      </c>
      <c r="Q151" s="65">
        <f t="shared" si="130"/>
        <v>8.2500000000000004E-2</v>
      </c>
      <c r="R151" s="7">
        <f t="shared" si="140"/>
        <v>108682.89534859158</v>
      </c>
      <c r="S151" s="7">
        <f t="shared" si="161"/>
        <v>638929.54794022988</v>
      </c>
      <c r="T151" s="7">
        <f t="shared" si="131"/>
        <v>572917.10465140792</v>
      </c>
      <c r="U151" s="7">
        <f t="shared" si="132"/>
        <v>747612.44328882149</v>
      </c>
      <c r="W151">
        <v>146</v>
      </c>
      <c r="X151" s="160">
        <v>49279</v>
      </c>
      <c r="Y151" s="7">
        <f t="shared" si="162"/>
        <v>570415.42197419656</v>
      </c>
      <c r="Z151" s="7">
        <f t="shared" si="163"/>
        <v>5001.3393355618373</v>
      </c>
      <c r="AA151" s="7">
        <f t="shared" si="164"/>
        <v>1198.5698557338601</v>
      </c>
      <c r="AB151" s="65">
        <f t="shared" si="141"/>
        <v>2.5214672876528479E-2</v>
      </c>
      <c r="AC151" s="7">
        <f t="shared" si="142"/>
        <v>3802.7694798279772</v>
      </c>
      <c r="AD151" s="65">
        <f t="shared" si="143"/>
        <v>0.08</v>
      </c>
      <c r="AE151" s="7">
        <f t="shared" si="165"/>
        <v>112383.14788153737</v>
      </c>
      <c r="AF151" s="7">
        <f t="shared" si="166"/>
        <v>617812.39511049085</v>
      </c>
      <c r="AG151" s="7">
        <f t="shared" si="144"/>
        <v>569216.85211846267</v>
      </c>
      <c r="AH151" s="7">
        <f t="shared" si="133"/>
        <v>730195.54299202817</v>
      </c>
      <c r="AJ151">
        <v>146</v>
      </c>
      <c r="AK151" s="160">
        <v>49279</v>
      </c>
      <c r="AL151" s="7">
        <f t="shared" si="167"/>
        <v>566646.12741376017</v>
      </c>
      <c r="AM151" s="7">
        <f t="shared" si="168"/>
        <v>4883.0658657304484</v>
      </c>
      <c r="AN151" s="7">
        <f t="shared" si="169"/>
        <v>1223.476292849914</v>
      </c>
      <c r="AO151" s="65">
        <f t="shared" si="145"/>
        <v>2.5909848852595271E-2</v>
      </c>
      <c r="AP151" s="7">
        <f t="shared" si="146"/>
        <v>3659.5895728805344</v>
      </c>
      <c r="AQ151" s="65">
        <f t="shared" si="147"/>
        <v>7.7499999999999999E-2</v>
      </c>
      <c r="AR151" s="7">
        <f t="shared" si="170"/>
        <v>116177.34887908986</v>
      </c>
      <c r="AS151" s="7">
        <f t="shared" si="171"/>
        <v>596750.26751755527</v>
      </c>
      <c r="AT151" s="7">
        <f t="shared" si="148"/>
        <v>565422.6511209103</v>
      </c>
      <c r="AU151" s="7">
        <f t="shared" si="134"/>
        <v>712927.61639664508</v>
      </c>
      <c r="AW151">
        <v>146</v>
      </c>
      <c r="AX151" s="160">
        <v>49279</v>
      </c>
      <c r="AY151" s="7">
        <f t="shared" si="172"/>
        <v>562782.55413916265</v>
      </c>
      <c r="AZ151" s="7">
        <f t="shared" si="173"/>
        <v>4765.8460902957322</v>
      </c>
      <c r="BA151" s="7">
        <f t="shared" si="174"/>
        <v>1248.4551269259659</v>
      </c>
      <c r="BB151" s="65">
        <f t="shared" si="149"/>
        <v>2.6620337487233185E-2</v>
      </c>
      <c r="BC151" s="7">
        <f t="shared" si="150"/>
        <v>3517.3909633697663</v>
      </c>
      <c r="BD151" s="65">
        <f t="shared" si="151"/>
        <v>7.4999999999999997E-2</v>
      </c>
      <c r="BE151" s="7">
        <f t="shared" si="175"/>
        <v>120065.90098776412</v>
      </c>
      <c r="BF151" s="7">
        <f t="shared" si="176"/>
        <v>575747.62819541269</v>
      </c>
      <c r="BG151" s="7">
        <f t="shared" si="152"/>
        <v>561534.09901223669</v>
      </c>
      <c r="BH151" s="7">
        <f t="shared" si="135"/>
        <v>695813.52918317681</v>
      </c>
      <c r="BJ151">
        <v>146</v>
      </c>
      <c r="BK151" s="160">
        <v>49279</v>
      </c>
      <c r="BL151" s="7">
        <f t="shared" si="177"/>
        <v>558824.40201340523</v>
      </c>
      <c r="BM151" s="7">
        <f t="shared" si="178"/>
        <v>4649.713524863002</v>
      </c>
      <c r="BN151" s="7">
        <f t="shared" si="179"/>
        <v>1273.4827626986789</v>
      </c>
      <c r="BO151" s="65">
        <f t="shared" si="153"/>
        <v>2.7346323992518788E-2</v>
      </c>
      <c r="BP151" s="7">
        <f t="shared" si="154"/>
        <v>3376.2307621643231</v>
      </c>
      <c r="BQ151" s="65">
        <f t="shared" si="155"/>
        <v>7.2499999999999995E-2</v>
      </c>
      <c r="BR151" s="7">
        <f t="shared" si="180"/>
        <v>124049.08074929331</v>
      </c>
      <c r="BS151" s="7">
        <f t="shared" si="181"/>
        <v>554809.09388070519</v>
      </c>
      <c r="BT151" s="7">
        <f t="shared" si="156"/>
        <v>557550.91925070656</v>
      </c>
      <c r="BU151" s="7">
        <f t="shared" si="136"/>
        <v>678858.17462999851</v>
      </c>
      <c r="BW151">
        <v>146</v>
      </c>
      <c r="BX151" s="160">
        <v>49279</v>
      </c>
      <c r="BY151" s="7">
        <f t="shared" si="182"/>
        <v>554771.50213854399</v>
      </c>
      <c r="BZ151" s="7">
        <f t="shared" si="183"/>
        <v>4534.7018071413086</v>
      </c>
      <c r="CA151" s="7">
        <f t="shared" si="184"/>
        <v>1298.534711333135</v>
      </c>
      <c r="CB151" s="65">
        <f t="shared" si="157"/>
        <v>2.8087990237296287E-2</v>
      </c>
      <c r="CC151" s="7">
        <f t="shared" si="158"/>
        <v>3236.1670958081736</v>
      </c>
      <c r="CD151" s="65">
        <f t="shared" si="185"/>
        <v>7.0000000000000007E-2</v>
      </c>
      <c r="CE151" s="7">
        <f t="shared" si="186"/>
        <v>128127.03257278916</v>
      </c>
      <c r="CF151" s="7">
        <f t="shared" si="187"/>
        <v>533939.43126984185</v>
      </c>
      <c r="CG151" s="7">
        <f t="shared" si="159"/>
        <v>553472.96742721088</v>
      </c>
      <c r="CH151" s="7">
        <f t="shared" si="137"/>
        <v>662066.46384263097</v>
      </c>
    </row>
    <row r="152" spans="10:86" x14ac:dyDescent="0.3">
      <c r="J152">
        <v>147</v>
      </c>
      <c r="K152" s="160">
        <v>49310</v>
      </c>
      <c r="L152" s="7">
        <f t="shared" si="160"/>
        <v>572917.10465140792</v>
      </c>
      <c r="M152" s="7">
        <f t="shared" si="138"/>
        <v>5120.6331732111075</v>
      </c>
      <c r="N152" s="7">
        <f t="shared" si="128"/>
        <v>1181.828078732678</v>
      </c>
      <c r="O152" s="65">
        <f t="shared" si="139"/>
        <v>2.4753907379709238E-2</v>
      </c>
      <c r="P152" s="7">
        <f t="shared" si="129"/>
        <v>3938.8050944784295</v>
      </c>
      <c r="Q152" s="65">
        <f t="shared" si="130"/>
        <v>8.2500000000000004E-2</v>
      </c>
      <c r="R152" s="7">
        <f t="shared" si="140"/>
        <v>109864.72342732426</v>
      </c>
      <c r="S152" s="7">
        <f t="shared" si="161"/>
        <v>642868.3530347083</v>
      </c>
      <c r="T152" s="7">
        <f t="shared" si="131"/>
        <v>571735.27657267521</v>
      </c>
      <c r="U152" s="7">
        <f t="shared" si="132"/>
        <v>752733.07646203251</v>
      </c>
      <c r="W152">
        <v>147</v>
      </c>
      <c r="X152" s="160">
        <v>49310</v>
      </c>
      <c r="Y152" s="7">
        <f t="shared" si="162"/>
        <v>569216.85211846267</v>
      </c>
      <c r="Z152" s="7">
        <f t="shared" si="163"/>
        <v>5001.3393355618373</v>
      </c>
      <c r="AA152" s="7">
        <f t="shared" si="164"/>
        <v>1206.5603214387525</v>
      </c>
      <c r="AB152" s="65">
        <f t="shared" si="141"/>
        <v>2.5436217855074654E-2</v>
      </c>
      <c r="AC152" s="7">
        <f t="shared" si="142"/>
        <v>3794.7790141230848</v>
      </c>
      <c r="AD152" s="65">
        <f t="shared" si="143"/>
        <v>0.08</v>
      </c>
      <c r="AE152" s="7">
        <f t="shared" si="165"/>
        <v>113589.70820297612</v>
      </c>
      <c r="AF152" s="7">
        <f t="shared" si="166"/>
        <v>621607.17412461399</v>
      </c>
      <c r="AG152" s="7">
        <f t="shared" si="144"/>
        <v>568010.29179702397</v>
      </c>
      <c r="AH152" s="7">
        <f t="shared" si="133"/>
        <v>735196.88232759014</v>
      </c>
      <c r="AJ152">
        <v>147</v>
      </c>
      <c r="AK152" s="160">
        <v>49310</v>
      </c>
      <c r="AL152" s="7">
        <f t="shared" si="167"/>
        <v>565422.6511209103</v>
      </c>
      <c r="AM152" s="7">
        <f t="shared" si="168"/>
        <v>4883.0658657304484</v>
      </c>
      <c r="AN152" s="7">
        <f t="shared" si="169"/>
        <v>1231.3779105745693</v>
      </c>
      <c r="AO152" s="65">
        <f t="shared" si="145"/>
        <v>2.6133609783055914E-2</v>
      </c>
      <c r="AP152" s="7">
        <f t="shared" si="146"/>
        <v>3651.6879551558791</v>
      </c>
      <c r="AQ152" s="65">
        <f t="shared" si="147"/>
        <v>7.7499999999999999E-2</v>
      </c>
      <c r="AR152" s="7">
        <f t="shared" si="170"/>
        <v>117408.72678966442</v>
      </c>
      <c r="AS152" s="7">
        <f t="shared" si="171"/>
        <v>600401.95547271112</v>
      </c>
      <c r="AT152" s="7">
        <f t="shared" si="148"/>
        <v>564191.27321033576</v>
      </c>
      <c r="AU152" s="7">
        <f t="shared" si="134"/>
        <v>717810.68226237549</v>
      </c>
      <c r="AW152">
        <v>147</v>
      </c>
      <c r="AX152" s="160">
        <v>49310</v>
      </c>
      <c r="AY152" s="7">
        <f t="shared" si="172"/>
        <v>561534.09901223669</v>
      </c>
      <c r="AZ152" s="7">
        <f t="shared" si="173"/>
        <v>4765.8460902957322</v>
      </c>
      <c r="BA152" s="7">
        <f t="shared" si="174"/>
        <v>1256.2579714692533</v>
      </c>
      <c r="BB152" s="65">
        <f t="shared" si="149"/>
        <v>2.684626932567194E-2</v>
      </c>
      <c r="BC152" s="7">
        <f t="shared" si="150"/>
        <v>3509.5881188264789</v>
      </c>
      <c r="BD152" s="65">
        <f t="shared" si="151"/>
        <v>7.4999999999999997E-2</v>
      </c>
      <c r="BE152" s="7">
        <f t="shared" si="175"/>
        <v>121322.15895923338</v>
      </c>
      <c r="BF152" s="7">
        <f t="shared" si="176"/>
        <v>579257.21631423919</v>
      </c>
      <c r="BG152" s="7">
        <f t="shared" si="152"/>
        <v>560277.8410407675</v>
      </c>
      <c r="BH152" s="7">
        <f t="shared" si="135"/>
        <v>700579.37527347263</v>
      </c>
      <c r="BJ152">
        <v>147</v>
      </c>
      <c r="BK152" s="160">
        <v>49310</v>
      </c>
      <c r="BL152" s="7">
        <f t="shared" si="177"/>
        <v>557550.91925070656</v>
      </c>
      <c r="BM152" s="7">
        <f t="shared" si="178"/>
        <v>4649.713524863002</v>
      </c>
      <c r="BN152" s="7">
        <f t="shared" si="179"/>
        <v>1281.17672105665</v>
      </c>
      <c r="BO152" s="65">
        <f t="shared" si="153"/>
        <v>2.7574379526341918E-2</v>
      </c>
      <c r="BP152" s="7">
        <f t="shared" si="154"/>
        <v>3368.5368038063521</v>
      </c>
      <c r="BQ152" s="65">
        <f t="shared" si="155"/>
        <v>7.2499999999999995E-2</v>
      </c>
      <c r="BR152" s="7">
        <f t="shared" si="180"/>
        <v>125330.25747034996</v>
      </c>
      <c r="BS152" s="7">
        <f t="shared" si="181"/>
        <v>558177.6306845115</v>
      </c>
      <c r="BT152" s="7">
        <f t="shared" si="156"/>
        <v>556269.74252964987</v>
      </c>
      <c r="BU152" s="7">
        <f t="shared" si="136"/>
        <v>683507.88815486152</v>
      </c>
      <c r="BW152">
        <v>147</v>
      </c>
      <c r="BX152" s="160">
        <v>49310</v>
      </c>
      <c r="BY152" s="7">
        <f t="shared" si="182"/>
        <v>553472.96742721088</v>
      </c>
      <c r="BZ152" s="7">
        <f t="shared" si="183"/>
        <v>4534.7018071413086</v>
      </c>
      <c r="CA152" s="7">
        <f t="shared" si="184"/>
        <v>1306.1094971492448</v>
      </c>
      <c r="CB152" s="65">
        <f t="shared" si="157"/>
        <v>2.8318120103764943E-2</v>
      </c>
      <c r="CC152" s="7">
        <f t="shared" si="158"/>
        <v>3228.5923099920637</v>
      </c>
      <c r="CD152" s="65">
        <f t="shared" si="185"/>
        <v>7.0000000000000007E-2</v>
      </c>
      <c r="CE152" s="7">
        <f t="shared" si="186"/>
        <v>129433.1420699384</v>
      </c>
      <c r="CF152" s="7">
        <f t="shared" si="187"/>
        <v>537168.02357983391</v>
      </c>
      <c r="CG152" s="7">
        <f t="shared" si="159"/>
        <v>552166.85793006164</v>
      </c>
      <c r="CH152" s="7">
        <f t="shared" si="137"/>
        <v>666601.16564977227</v>
      </c>
    </row>
    <row r="153" spans="10:86" x14ac:dyDescent="0.3">
      <c r="J153">
        <v>148</v>
      </c>
      <c r="K153" s="160">
        <v>49341</v>
      </c>
      <c r="L153" s="7">
        <f t="shared" si="160"/>
        <v>571735.27657267521</v>
      </c>
      <c r="M153" s="7">
        <f t="shared" si="138"/>
        <v>5120.6331732111075</v>
      </c>
      <c r="N153" s="7">
        <f t="shared" si="128"/>
        <v>1189.9531467739653</v>
      </c>
      <c r="O153" s="65">
        <f t="shared" si="139"/>
        <v>2.4975610822699473E-2</v>
      </c>
      <c r="P153" s="7">
        <f t="shared" si="129"/>
        <v>3930.6800264371423</v>
      </c>
      <c r="Q153" s="65">
        <f t="shared" si="130"/>
        <v>8.2500000000000004E-2</v>
      </c>
      <c r="R153" s="7">
        <f t="shared" si="140"/>
        <v>111054.67657409824</v>
      </c>
      <c r="S153" s="7">
        <f t="shared" si="161"/>
        <v>646799.03306114546</v>
      </c>
      <c r="T153" s="7">
        <f t="shared" si="131"/>
        <v>570545.32342590124</v>
      </c>
      <c r="U153" s="7">
        <f t="shared" si="132"/>
        <v>757853.70963524375</v>
      </c>
      <c r="W153">
        <v>148</v>
      </c>
      <c r="X153" s="160">
        <v>49341</v>
      </c>
      <c r="Y153" s="7">
        <f t="shared" si="162"/>
        <v>568010.29179702397</v>
      </c>
      <c r="Z153" s="7">
        <f t="shared" si="163"/>
        <v>5001.3393355618373</v>
      </c>
      <c r="AA153" s="7">
        <f t="shared" si="164"/>
        <v>1214.6040569150105</v>
      </c>
      <c r="AB153" s="65">
        <f t="shared" si="141"/>
        <v>2.5660184143615001E-2</v>
      </c>
      <c r="AC153" s="7">
        <f t="shared" si="142"/>
        <v>3786.7352786468268</v>
      </c>
      <c r="AD153" s="65">
        <f t="shared" si="143"/>
        <v>0.08</v>
      </c>
      <c r="AE153" s="7">
        <f t="shared" si="165"/>
        <v>114804.31225989113</v>
      </c>
      <c r="AF153" s="7">
        <f t="shared" si="166"/>
        <v>625393.9094032608</v>
      </c>
      <c r="AG153" s="7">
        <f t="shared" si="144"/>
        <v>566795.68774010893</v>
      </c>
      <c r="AH153" s="7">
        <f t="shared" si="133"/>
        <v>740198.22166315187</v>
      </c>
      <c r="AJ153">
        <v>148</v>
      </c>
      <c r="AK153" s="160">
        <v>49341</v>
      </c>
      <c r="AL153" s="7">
        <f t="shared" si="167"/>
        <v>564191.27321033576</v>
      </c>
      <c r="AM153" s="7">
        <f t="shared" si="168"/>
        <v>4883.0658657304484</v>
      </c>
      <c r="AN153" s="7">
        <f t="shared" si="169"/>
        <v>1239.3305595803636</v>
      </c>
      <c r="AO153" s="65">
        <f t="shared" si="145"/>
        <v>2.6359795730870789E-2</v>
      </c>
      <c r="AP153" s="7">
        <f t="shared" si="146"/>
        <v>3643.7353061500849</v>
      </c>
      <c r="AQ153" s="65">
        <f t="shared" si="147"/>
        <v>7.7499999999999999E-2</v>
      </c>
      <c r="AR153" s="7">
        <f t="shared" si="170"/>
        <v>118648.05734924479</v>
      </c>
      <c r="AS153" s="7">
        <f t="shared" si="171"/>
        <v>604045.69077886117</v>
      </c>
      <c r="AT153" s="7">
        <f t="shared" si="148"/>
        <v>562951.9426507554</v>
      </c>
      <c r="AU153" s="7">
        <f t="shared" si="134"/>
        <v>722693.748128106</v>
      </c>
      <c r="AW153">
        <v>148</v>
      </c>
      <c r="AX153" s="160">
        <v>49341</v>
      </c>
      <c r="AY153" s="7">
        <f t="shared" si="172"/>
        <v>560277.8410407675</v>
      </c>
      <c r="AZ153" s="7">
        <f t="shared" si="173"/>
        <v>4765.8460902957322</v>
      </c>
      <c r="BA153" s="7">
        <f t="shared" si="174"/>
        <v>1264.1095837909356</v>
      </c>
      <c r="BB153" s="65">
        <f t="shared" si="149"/>
        <v>2.7074629575413574E-2</v>
      </c>
      <c r="BC153" s="7">
        <f t="shared" si="150"/>
        <v>3501.7365065047966</v>
      </c>
      <c r="BD153" s="65">
        <f t="shared" si="151"/>
        <v>7.4999999999999997E-2</v>
      </c>
      <c r="BE153" s="7">
        <f t="shared" si="175"/>
        <v>122586.26854302431</v>
      </c>
      <c r="BF153" s="7">
        <f t="shared" si="176"/>
        <v>582758.95282074402</v>
      </c>
      <c r="BG153" s="7">
        <f t="shared" si="152"/>
        <v>559013.73145697662</v>
      </c>
      <c r="BH153" s="7">
        <f t="shared" si="135"/>
        <v>705345.22136376833</v>
      </c>
      <c r="BJ153">
        <v>148</v>
      </c>
      <c r="BK153" s="160">
        <v>49341</v>
      </c>
      <c r="BL153" s="7">
        <f t="shared" si="177"/>
        <v>556269.74252964987</v>
      </c>
      <c r="BM153" s="7">
        <f t="shared" si="178"/>
        <v>4649.713524863002</v>
      </c>
      <c r="BN153" s="7">
        <f t="shared" si="179"/>
        <v>1288.9171637463674</v>
      </c>
      <c r="BO153" s="65">
        <f t="shared" si="153"/>
        <v>2.7804866564591184E-2</v>
      </c>
      <c r="BP153" s="7">
        <f t="shared" si="154"/>
        <v>3360.7963611166347</v>
      </c>
      <c r="BQ153" s="65">
        <f t="shared" si="155"/>
        <v>7.2499999999999995E-2</v>
      </c>
      <c r="BR153" s="7">
        <f t="shared" si="180"/>
        <v>126619.17463409633</v>
      </c>
      <c r="BS153" s="7">
        <f t="shared" si="181"/>
        <v>561538.4270456282</v>
      </c>
      <c r="BT153" s="7">
        <f t="shared" si="156"/>
        <v>554980.82536590355</v>
      </c>
      <c r="BU153" s="7">
        <f t="shared" si="136"/>
        <v>688157.60167972452</v>
      </c>
      <c r="BW153">
        <v>148</v>
      </c>
      <c r="BX153" s="160">
        <v>49341</v>
      </c>
      <c r="BY153" s="7">
        <f t="shared" si="182"/>
        <v>552166.85793006164</v>
      </c>
      <c r="BZ153" s="7">
        <f t="shared" si="183"/>
        <v>4534.7018071413086</v>
      </c>
      <c r="CA153" s="7">
        <f t="shared" si="184"/>
        <v>1313.7284692159487</v>
      </c>
      <c r="CB153" s="65">
        <f t="shared" si="157"/>
        <v>2.8550684279910497E-2</v>
      </c>
      <c r="CC153" s="7">
        <f t="shared" si="158"/>
        <v>3220.9733379253598</v>
      </c>
      <c r="CD153" s="65">
        <f t="shared" si="185"/>
        <v>7.0000000000000007E-2</v>
      </c>
      <c r="CE153" s="7">
        <f t="shared" si="186"/>
        <v>130746.87053915435</v>
      </c>
      <c r="CF153" s="7">
        <f t="shared" si="187"/>
        <v>540388.9969177593</v>
      </c>
      <c r="CG153" s="7">
        <f t="shared" si="159"/>
        <v>550853.12946084572</v>
      </c>
      <c r="CH153" s="7">
        <f t="shared" si="137"/>
        <v>671135.86745691369</v>
      </c>
    </row>
    <row r="154" spans="10:86" x14ac:dyDescent="0.3">
      <c r="J154">
        <v>149</v>
      </c>
      <c r="K154" s="160">
        <v>49369</v>
      </c>
      <c r="L154" s="7">
        <f t="shared" si="160"/>
        <v>570545.32342590124</v>
      </c>
      <c r="M154" s="7">
        <f t="shared" si="138"/>
        <v>5120.6331732111075</v>
      </c>
      <c r="N154" s="7">
        <f t="shared" si="128"/>
        <v>1198.1340746580363</v>
      </c>
      <c r="O154" s="65">
        <f t="shared" si="139"/>
        <v>2.5199766443732327E-2</v>
      </c>
      <c r="P154" s="7">
        <f t="shared" si="129"/>
        <v>3922.4990985530712</v>
      </c>
      <c r="Q154" s="65">
        <f t="shared" si="130"/>
        <v>8.2500000000000004E-2</v>
      </c>
      <c r="R154" s="7">
        <f t="shared" si="140"/>
        <v>112252.81064875628</v>
      </c>
      <c r="S154" s="7">
        <f t="shared" si="161"/>
        <v>650721.53215969855</v>
      </c>
      <c r="T154" s="7">
        <f t="shared" si="131"/>
        <v>569347.1893512432</v>
      </c>
      <c r="U154" s="7">
        <f t="shared" si="132"/>
        <v>762974.34280845476</v>
      </c>
      <c r="W154">
        <v>149</v>
      </c>
      <c r="X154" s="160">
        <v>49369</v>
      </c>
      <c r="Y154" s="7">
        <f t="shared" si="162"/>
        <v>566795.68774010893</v>
      </c>
      <c r="Z154" s="7">
        <f t="shared" si="163"/>
        <v>5001.3393355618373</v>
      </c>
      <c r="AA154" s="7">
        <f t="shared" si="164"/>
        <v>1222.7014172944441</v>
      </c>
      <c r="AB154" s="65">
        <f t="shared" si="141"/>
        <v>2.58866066289852E-2</v>
      </c>
      <c r="AC154" s="7">
        <f t="shared" si="142"/>
        <v>3778.6379182673932</v>
      </c>
      <c r="AD154" s="65">
        <f t="shared" si="143"/>
        <v>0.08</v>
      </c>
      <c r="AE154" s="7">
        <f t="shared" si="165"/>
        <v>116027.01367718558</v>
      </c>
      <c r="AF154" s="7">
        <f t="shared" si="166"/>
        <v>629172.5473215282</v>
      </c>
      <c r="AG154" s="7">
        <f t="shared" si="144"/>
        <v>565572.98632281448</v>
      </c>
      <c r="AH154" s="7">
        <f t="shared" si="133"/>
        <v>745199.56099871383</v>
      </c>
      <c r="AJ154">
        <v>149</v>
      </c>
      <c r="AK154" s="160">
        <v>49369</v>
      </c>
      <c r="AL154" s="7">
        <f t="shared" si="167"/>
        <v>562951.9426507554</v>
      </c>
      <c r="AM154" s="7">
        <f t="shared" si="168"/>
        <v>4883.0658657304484</v>
      </c>
      <c r="AN154" s="7">
        <f t="shared" si="169"/>
        <v>1247.3345694443196</v>
      </c>
      <c r="AO154" s="65">
        <f t="shared" si="145"/>
        <v>2.6588441569012765E-2</v>
      </c>
      <c r="AP154" s="7">
        <f t="shared" si="146"/>
        <v>3635.7312962861288</v>
      </c>
      <c r="AQ154" s="65">
        <f t="shared" si="147"/>
        <v>7.7499999999999999E-2</v>
      </c>
      <c r="AR154" s="7">
        <f t="shared" si="170"/>
        <v>119895.3919186891</v>
      </c>
      <c r="AS154" s="7">
        <f t="shared" si="171"/>
        <v>607681.42207514727</v>
      </c>
      <c r="AT154" s="7">
        <f t="shared" si="148"/>
        <v>561704.6080813111</v>
      </c>
      <c r="AU154" s="7">
        <f t="shared" si="134"/>
        <v>727576.8139938364</v>
      </c>
      <c r="AW154">
        <v>149</v>
      </c>
      <c r="AX154" s="160">
        <v>49369</v>
      </c>
      <c r="AY154" s="7">
        <f t="shared" si="172"/>
        <v>559013.73145697662</v>
      </c>
      <c r="AZ154" s="7">
        <f t="shared" si="173"/>
        <v>4765.8460902957322</v>
      </c>
      <c r="BA154" s="7">
        <f t="shared" si="174"/>
        <v>1272.0102686896284</v>
      </c>
      <c r="BB154" s="65">
        <f t="shared" si="149"/>
        <v>2.7305453095923304E-2</v>
      </c>
      <c r="BC154" s="7">
        <f t="shared" si="150"/>
        <v>3493.8358216061038</v>
      </c>
      <c r="BD154" s="65">
        <f t="shared" si="151"/>
        <v>7.4999999999999997E-2</v>
      </c>
      <c r="BE154" s="7">
        <f t="shared" si="175"/>
        <v>123858.27881171394</v>
      </c>
      <c r="BF154" s="7">
        <f t="shared" si="176"/>
        <v>586252.78864235012</v>
      </c>
      <c r="BG154" s="7">
        <f t="shared" si="152"/>
        <v>557741.72118828702</v>
      </c>
      <c r="BH154" s="7">
        <f t="shared" si="135"/>
        <v>710111.06745406403</v>
      </c>
      <c r="BJ154">
        <v>149</v>
      </c>
      <c r="BK154" s="160">
        <v>49369</v>
      </c>
      <c r="BL154" s="7">
        <f t="shared" si="177"/>
        <v>554980.82536590355</v>
      </c>
      <c r="BM154" s="7">
        <f t="shared" si="178"/>
        <v>4649.713524863002</v>
      </c>
      <c r="BN154" s="7">
        <f t="shared" si="179"/>
        <v>1296.7043716106682</v>
      </c>
      <c r="BO154" s="65">
        <f t="shared" si="153"/>
        <v>2.803781995363332E-2</v>
      </c>
      <c r="BP154" s="7">
        <f t="shared" si="154"/>
        <v>3353.0091532523338</v>
      </c>
      <c r="BQ154" s="65">
        <f t="shared" si="155"/>
        <v>7.2499999999999995E-2</v>
      </c>
      <c r="BR154" s="7">
        <f t="shared" si="180"/>
        <v>127915.879005707</v>
      </c>
      <c r="BS154" s="7">
        <f t="shared" si="181"/>
        <v>564891.43619888055</v>
      </c>
      <c r="BT154" s="7">
        <f t="shared" si="156"/>
        <v>553684.1209942929</v>
      </c>
      <c r="BU154" s="7">
        <f t="shared" si="136"/>
        <v>692807.31520458753</v>
      </c>
      <c r="BW154">
        <v>149</v>
      </c>
      <c r="BX154" s="160">
        <v>49369</v>
      </c>
      <c r="BY154" s="7">
        <f t="shared" si="182"/>
        <v>550853.12946084572</v>
      </c>
      <c r="BZ154" s="7">
        <f t="shared" si="183"/>
        <v>4534.7018071413086</v>
      </c>
      <c r="CA154" s="7">
        <f t="shared" si="184"/>
        <v>1321.3918852863749</v>
      </c>
      <c r="CB154" s="65">
        <f t="shared" si="157"/>
        <v>2.8785717599456032E-2</v>
      </c>
      <c r="CC154" s="7">
        <f t="shared" si="158"/>
        <v>3213.3099218549337</v>
      </c>
      <c r="CD154" s="65">
        <f t="shared" si="185"/>
        <v>7.0000000000000007E-2</v>
      </c>
      <c r="CE154" s="7">
        <f t="shared" si="186"/>
        <v>132068.26242444073</v>
      </c>
      <c r="CF154" s="7">
        <f t="shared" si="187"/>
        <v>543602.30683961429</v>
      </c>
      <c r="CG154" s="7">
        <f t="shared" si="159"/>
        <v>549531.73757555929</v>
      </c>
      <c r="CH154" s="7">
        <f t="shared" si="137"/>
        <v>675670.569264055</v>
      </c>
    </row>
    <row r="155" spans="10:86" x14ac:dyDescent="0.3">
      <c r="J155">
        <v>150</v>
      </c>
      <c r="K155" s="160">
        <v>49400</v>
      </c>
      <c r="L155" s="7">
        <f t="shared" si="160"/>
        <v>569347.1893512432</v>
      </c>
      <c r="M155" s="7">
        <f t="shared" si="138"/>
        <v>5120.6331732111075</v>
      </c>
      <c r="N155" s="7">
        <f t="shared" si="128"/>
        <v>1206.3712464213104</v>
      </c>
      <c r="O155" s="65">
        <f t="shared" si="139"/>
        <v>2.5426409803746077E-2</v>
      </c>
      <c r="P155" s="7">
        <f t="shared" si="129"/>
        <v>3914.2619267897971</v>
      </c>
      <c r="Q155" s="65">
        <f t="shared" si="130"/>
        <v>8.2500000000000004E-2</v>
      </c>
      <c r="R155" s="7">
        <f t="shared" si="140"/>
        <v>113459.18189517759</v>
      </c>
      <c r="S155" s="7">
        <f t="shared" si="161"/>
        <v>654635.79408648831</v>
      </c>
      <c r="T155" s="7">
        <f t="shared" si="131"/>
        <v>568140.81810482184</v>
      </c>
      <c r="U155" s="7">
        <f t="shared" si="132"/>
        <v>768094.97598166589</v>
      </c>
      <c r="W155">
        <v>150</v>
      </c>
      <c r="X155" s="160">
        <v>49400</v>
      </c>
      <c r="Y155" s="7">
        <f t="shared" si="162"/>
        <v>565572.98632281448</v>
      </c>
      <c r="Z155" s="7">
        <f t="shared" si="163"/>
        <v>5001.3393355618373</v>
      </c>
      <c r="AA155" s="7">
        <f t="shared" si="164"/>
        <v>1230.8527600764073</v>
      </c>
      <c r="AB155" s="65">
        <f t="shared" si="141"/>
        <v>2.6115520857791501E-2</v>
      </c>
      <c r="AC155" s="7">
        <f t="shared" si="142"/>
        <v>3770.48657548543</v>
      </c>
      <c r="AD155" s="65">
        <f t="shared" si="143"/>
        <v>0.08</v>
      </c>
      <c r="AE155" s="7">
        <f t="shared" si="165"/>
        <v>117257.86643726198</v>
      </c>
      <c r="AF155" s="7">
        <f t="shared" si="166"/>
        <v>632943.03389701364</v>
      </c>
      <c r="AG155" s="7">
        <f t="shared" si="144"/>
        <v>564342.13356273808</v>
      </c>
      <c r="AH155" s="7">
        <f t="shared" si="133"/>
        <v>750200.90033427556</v>
      </c>
      <c r="AJ155">
        <v>150</v>
      </c>
      <c r="AK155" s="160">
        <v>49400</v>
      </c>
      <c r="AL155" s="7">
        <f t="shared" si="167"/>
        <v>561704.6080813111</v>
      </c>
      <c r="AM155" s="7">
        <f t="shared" si="168"/>
        <v>4883.0658657304484</v>
      </c>
      <c r="AN155" s="7">
        <f t="shared" si="169"/>
        <v>1255.390271871981</v>
      </c>
      <c r="AO155" s="65">
        <f t="shared" si="145"/>
        <v>2.6819582830061174E-2</v>
      </c>
      <c r="AP155" s="7">
        <f t="shared" si="146"/>
        <v>3627.6755938584674</v>
      </c>
      <c r="AQ155" s="65">
        <f t="shared" si="147"/>
        <v>7.7499999999999999E-2</v>
      </c>
      <c r="AR155" s="7">
        <f t="shared" si="170"/>
        <v>121150.78219056108</v>
      </c>
      <c r="AS155" s="7">
        <f t="shared" si="171"/>
        <v>611309.09766900574</v>
      </c>
      <c r="AT155" s="7">
        <f t="shared" si="148"/>
        <v>560449.21780943917</v>
      </c>
      <c r="AU155" s="7">
        <f t="shared" si="134"/>
        <v>732459.8798595668</v>
      </c>
      <c r="AW155">
        <v>150</v>
      </c>
      <c r="AX155" s="160">
        <v>49400</v>
      </c>
      <c r="AY155" s="7">
        <f t="shared" si="172"/>
        <v>557741.72118828702</v>
      </c>
      <c r="AZ155" s="7">
        <f t="shared" si="173"/>
        <v>4765.8460902957322</v>
      </c>
      <c r="BA155" s="7">
        <f t="shared" si="174"/>
        <v>1279.9603328689386</v>
      </c>
      <c r="BB155" s="65">
        <f t="shared" si="149"/>
        <v>2.7538775406120403E-2</v>
      </c>
      <c r="BC155" s="7">
        <f t="shared" si="150"/>
        <v>3485.8857574267936</v>
      </c>
      <c r="BD155" s="65">
        <f t="shared" si="151"/>
        <v>7.4999999999999997E-2</v>
      </c>
      <c r="BE155" s="7">
        <f t="shared" si="175"/>
        <v>125138.23914458288</v>
      </c>
      <c r="BF155" s="7">
        <f t="shared" si="176"/>
        <v>589738.67439977697</v>
      </c>
      <c r="BG155" s="7">
        <f t="shared" si="152"/>
        <v>556461.76085541805</v>
      </c>
      <c r="BH155" s="7">
        <f t="shared" si="135"/>
        <v>714876.91354435985</v>
      </c>
      <c r="BJ155">
        <v>150</v>
      </c>
      <c r="BK155" s="160">
        <v>49400</v>
      </c>
      <c r="BL155" s="7">
        <f t="shared" si="177"/>
        <v>553684.1209942929</v>
      </c>
      <c r="BM155" s="7">
        <f t="shared" si="178"/>
        <v>4649.713524863002</v>
      </c>
      <c r="BN155" s="7">
        <f t="shared" si="179"/>
        <v>1304.5386271891493</v>
      </c>
      <c r="BO155" s="65">
        <f t="shared" si="153"/>
        <v>2.8273275199147622E-2</v>
      </c>
      <c r="BP155" s="7">
        <f t="shared" si="154"/>
        <v>3345.1748976738527</v>
      </c>
      <c r="BQ155" s="65">
        <f t="shared" si="155"/>
        <v>7.2499999999999995E-2</v>
      </c>
      <c r="BR155" s="7">
        <f t="shared" si="180"/>
        <v>129220.41763289615</v>
      </c>
      <c r="BS155" s="7">
        <f t="shared" si="181"/>
        <v>568236.61109655444</v>
      </c>
      <c r="BT155" s="7">
        <f t="shared" si="156"/>
        <v>552379.58236710378</v>
      </c>
      <c r="BU155" s="7">
        <f t="shared" si="136"/>
        <v>697457.02872945054</v>
      </c>
      <c r="BW155">
        <v>150</v>
      </c>
      <c r="BX155" s="160">
        <v>49400</v>
      </c>
      <c r="BY155" s="7">
        <f t="shared" si="182"/>
        <v>549531.73757555929</v>
      </c>
      <c r="BZ155" s="7">
        <f t="shared" si="183"/>
        <v>4534.7018071413086</v>
      </c>
      <c r="CA155" s="7">
        <f t="shared" si="184"/>
        <v>1329.1000046172126</v>
      </c>
      <c r="CB155" s="65">
        <f t="shared" si="157"/>
        <v>2.9023255555305529E-2</v>
      </c>
      <c r="CC155" s="7">
        <f t="shared" si="158"/>
        <v>3205.601802524096</v>
      </c>
      <c r="CD155" s="65">
        <f t="shared" si="185"/>
        <v>7.0000000000000007E-2</v>
      </c>
      <c r="CE155" s="7">
        <f t="shared" si="186"/>
        <v>133397.36242905795</v>
      </c>
      <c r="CF155" s="7">
        <f t="shared" si="187"/>
        <v>546807.90864213835</v>
      </c>
      <c r="CG155" s="7">
        <f t="shared" si="159"/>
        <v>548202.63757094205</v>
      </c>
      <c r="CH155" s="7">
        <f t="shared" si="137"/>
        <v>680205.2710711963</v>
      </c>
    </row>
    <row r="156" spans="10:86" x14ac:dyDescent="0.3">
      <c r="J156">
        <v>151</v>
      </c>
      <c r="K156" s="160">
        <v>49430</v>
      </c>
      <c r="L156" s="7">
        <f t="shared" si="160"/>
        <v>568140.81810482184</v>
      </c>
      <c r="M156" s="7">
        <f t="shared" si="138"/>
        <v>5120.6331732111075</v>
      </c>
      <c r="N156" s="7">
        <f t="shared" si="128"/>
        <v>1214.6650487404572</v>
      </c>
      <c r="O156" s="65">
        <f t="shared" si="139"/>
        <v>2.5655577139321508E-2</v>
      </c>
      <c r="P156" s="7">
        <f t="shared" si="129"/>
        <v>3905.9681244706503</v>
      </c>
      <c r="Q156" s="65">
        <f t="shared" si="130"/>
        <v>8.2500000000000004E-2</v>
      </c>
      <c r="R156" s="7">
        <f t="shared" si="140"/>
        <v>114673.84694391805</v>
      </c>
      <c r="S156" s="7">
        <f t="shared" si="161"/>
        <v>658541.76221095899</v>
      </c>
      <c r="T156" s="7">
        <f t="shared" si="131"/>
        <v>566926.15305608138</v>
      </c>
      <c r="U156" s="7">
        <f t="shared" si="132"/>
        <v>773215.60915487702</v>
      </c>
      <c r="W156">
        <v>151</v>
      </c>
      <c r="X156" s="160">
        <v>49430</v>
      </c>
      <c r="Y156" s="7">
        <f t="shared" si="162"/>
        <v>564342.13356273808</v>
      </c>
      <c r="Z156" s="7">
        <f t="shared" si="163"/>
        <v>5001.3393355618373</v>
      </c>
      <c r="AA156" s="7">
        <f t="shared" si="164"/>
        <v>1239.0584451435834</v>
      </c>
      <c r="AB156" s="65">
        <f t="shared" si="141"/>
        <v>2.6346963052104003E-2</v>
      </c>
      <c r="AC156" s="7">
        <f t="shared" si="142"/>
        <v>3762.2808904182539</v>
      </c>
      <c r="AD156" s="65">
        <f t="shared" si="143"/>
        <v>0.08</v>
      </c>
      <c r="AE156" s="7">
        <f t="shared" si="165"/>
        <v>118496.92488240557</v>
      </c>
      <c r="AF156" s="7">
        <f t="shared" si="166"/>
        <v>636705.31478743185</v>
      </c>
      <c r="AG156" s="7">
        <f t="shared" si="144"/>
        <v>563103.07511759445</v>
      </c>
      <c r="AH156" s="7">
        <f t="shared" si="133"/>
        <v>755202.23966983741</v>
      </c>
      <c r="AJ156">
        <v>151</v>
      </c>
      <c r="AK156" s="160">
        <v>49430</v>
      </c>
      <c r="AL156" s="7">
        <f t="shared" si="167"/>
        <v>560449.21780943917</v>
      </c>
      <c r="AM156" s="7">
        <f t="shared" si="168"/>
        <v>4883.0658657304484</v>
      </c>
      <c r="AN156" s="7">
        <f t="shared" si="169"/>
        <v>1263.498000711154</v>
      </c>
      <c r="AO156" s="65">
        <f t="shared" si="145"/>
        <v>2.7053255721893321E-2</v>
      </c>
      <c r="AP156" s="7">
        <f t="shared" si="146"/>
        <v>3619.5678650192945</v>
      </c>
      <c r="AQ156" s="65">
        <f t="shared" si="147"/>
        <v>7.7499999999999999E-2</v>
      </c>
      <c r="AR156" s="7">
        <f t="shared" si="170"/>
        <v>122414.28019127224</v>
      </c>
      <c r="AS156" s="7">
        <f t="shared" si="171"/>
        <v>614928.66553402506</v>
      </c>
      <c r="AT156" s="7">
        <f t="shared" si="148"/>
        <v>559185.71980872797</v>
      </c>
      <c r="AU156" s="7">
        <f t="shared" si="134"/>
        <v>737342.94572529732</v>
      </c>
      <c r="AW156">
        <v>151</v>
      </c>
      <c r="AX156" s="160">
        <v>49430</v>
      </c>
      <c r="AY156" s="7">
        <f t="shared" si="172"/>
        <v>556461.76085541805</v>
      </c>
      <c r="AZ156" s="7">
        <f t="shared" si="173"/>
        <v>4765.8460902957322</v>
      </c>
      <c r="BA156" s="7">
        <f t="shared" si="174"/>
        <v>1287.9600849493695</v>
      </c>
      <c r="BB156" s="65">
        <f t="shared" si="149"/>
        <v>2.7774632700068219E-2</v>
      </c>
      <c r="BC156" s="7">
        <f t="shared" si="150"/>
        <v>3477.8860053463627</v>
      </c>
      <c r="BD156" s="65">
        <f t="shared" si="151"/>
        <v>7.4999999999999997E-2</v>
      </c>
      <c r="BE156" s="7">
        <f t="shared" si="175"/>
        <v>126426.19922953226</v>
      </c>
      <c r="BF156" s="7">
        <f t="shared" si="176"/>
        <v>593216.56040512328</v>
      </c>
      <c r="BG156" s="7">
        <f t="shared" si="152"/>
        <v>555173.80077046866</v>
      </c>
      <c r="BH156" s="7">
        <f t="shared" si="135"/>
        <v>719642.75963465555</v>
      </c>
      <c r="BJ156">
        <v>151</v>
      </c>
      <c r="BK156" s="160">
        <v>49430</v>
      </c>
      <c r="BL156" s="7">
        <f t="shared" si="177"/>
        <v>552379.58236710378</v>
      </c>
      <c r="BM156" s="7">
        <f t="shared" si="178"/>
        <v>4649.713524863002</v>
      </c>
      <c r="BN156" s="7">
        <f t="shared" si="179"/>
        <v>1312.4202147284168</v>
      </c>
      <c r="BO156" s="65">
        <f t="shared" si="153"/>
        <v>2.8511268481814393E-2</v>
      </c>
      <c r="BP156" s="7">
        <f t="shared" si="154"/>
        <v>3337.2933101345852</v>
      </c>
      <c r="BQ156" s="65">
        <f t="shared" si="155"/>
        <v>7.2499999999999995E-2</v>
      </c>
      <c r="BR156" s="7">
        <f t="shared" si="180"/>
        <v>130532.83784762457</v>
      </c>
      <c r="BS156" s="7">
        <f t="shared" si="181"/>
        <v>571573.90440668899</v>
      </c>
      <c r="BT156" s="7">
        <f t="shared" si="156"/>
        <v>551067.16215237533</v>
      </c>
      <c r="BU156" s="7">
        <f t="shared" si="136"/>
        <v>702106.74225431355</v>
      </c>
      <c r="BW156">
        <v>151</v>
      </c>
      <c r="BX156" s="160">
        <v>49430</v>
      </c>
      <c r="BY156" s="7">
        <f t="shared" si="182"/>
        <v>548202.63757094205</v>
      </c>
      <c r="BZ156" s="7">
        <f t="shared" si="183"/>
        <v>4534.7018071413086</v>
      </c>
      <c r="CA156" s="7">
        <f t="shared" si="184"/>
        <v>1336.8530879774798</v>
      </c>
      <c r="CB156" s="65">
        <f t="shared" si="157"/>
        <v>2.9263334315230753E-2</v>
      </c>
      <c r="CC156" s="7">
        <f t="shared" si="158"/>
        <v>3197.8487191638287</v>
      </c>
      <c r="CD156" s="65">
        <f t="shared" si="185"/>
        <v>7.0000000000000007E-2</v>
      </c>
      <c r="CE156" s="7">
        <f t="shared" si="186"/>
        <v>134734.21551703542</v>
      </c>
      <c r="CF156" s="7">
        <f t="shared" si="187"/>
        <v>550005.75736130215</v>
      </c>
      <c r="CG156" s="7">
        <f t="shared" si="159"/>
        <v>546865.78448296455</v>
      </c>
      <c r="CH156" s="7">
        <f t="shared" si="137"/>
        <v>684739.9728783376</v>
      </c>
    </row>
    <row r="157" spans="10:86" x14ac:dyDescent="0.3">
      <c r="J157">
        <v>152</v>
      </c>
      <c r="K157" s="160">
        <v>49461</v>
      </c>
      <c r="L157" s="7">
        <f t="shared" si="160"/>
        <v>566926.15305608138</v>
      </c>
      <c r="M157" s="7">
        <f t="shared" si="138"/>
        <v>5120.6331732111075</v>
      </c>
      <c r="N157" s="7">
        <f t="shared" si="128"/>
        <v>1223.0158709505481</v>
      </c>
      <c r="O157" s="65">
        <f t="shared" si="139"/>
        <v>2.5887305378827323E-2</v>
      </c>
      <c r="P157" s="7">
        <f t="shared" si="129"/>
        <v>3897.6173022605594</v>
      </c>
      <c r="Q157" s="65">
        <f t="shared" si="130"/>
        <v>8.2500000000000004E-2</v>
      </c>
      <c r="R157" s="7">
        <f t="shared" si="140"/>
        <v>115896.8628148686</v>
      </c>
      <c r="S157" s="7">
        <f t="shared" si="161"/>
        <v>662439.37951321958</v>
      </c>
      <c r="T157" s="7">
        <f t="shared" si="131"/>
        <v>565703.13718513085</v>
      </c>
      <c r="U157" s="7">
        <f t="shared" si="132"/>
        <v>778336.24232808815</v>
      </c>
      <c r="W157">
        <v>152</v>
      </c>
      <c r="X157" s="160">
        <v>49461</v>
      </c>
      <c r="Y157" s="7">
        <f t="shared" si="162"/>
        <v>563103.07511759445</v>
      </c>
      <c r="Z157" s="7">
        <f t="shared" si="163"/>
        <v>5001.3393355618373</v>
      </c>
      <c r="AA157" s="7">
        <f t="shared" si="164"/>
        <v>1247.3188347778741</v>
      </c>
      <c r="AB157" s="65">
        <f t="shared" si="141"/>
        <v>2.6580970125600387E-2</v>
      </c>
      <c r="AC157" s="7">
        <f t="shared" si="142"/>
        <v>3754.0205007839631</v>
      </c>
      <c r="AD157" s="65">
        <f t="shared" si="143"/>
        <v>0.08</v>
      </c>
      <c r="AE157" s="7">
        <f t="shared" si="165"/>
        <v>119744.24371718345</v>
      </c>
      <c r="AF157" s="7">
        <f t="shared" si="166"/>
        <v>640459.33528821578</v>
      </c>
      <c r="AG157" s="7">
        <f t="shared" si="144"/>
        <v>561855.75628281652</v>
      </c>
      <c r="AH157" s="7">
        <f t="shared" si="133"/>
        <v>760203.57900539925</v>
      </c>
      <c r="AJ157">
        <v>152</v>
      </c>
      <c r="AK157" s="160">
        <v>49461</v>
      </c>
      <c r="AL157" s="7">
        <f t="shared" si="167"/>
        <v>559185.71980872797</v>
      </c>
      <c r="AM157" s="7">
        <f t="shared" si="168"/>
        <v>4883.0658657304484</v>
      </c>
      <c r="AN157" s="7">
        <f t="shared" si="169"/>
        <v>1271.6580919657472</v>
      </c>
      <c r="AO157" s="65">
        <f t="shared" si="145"/>
        <v>2.7289497143826714E-2</v>
      </c>
      <c r="AP157" s="7">
        <f t="shared" si="146"/>
        <v>3611.4077737647012</v>
      </c>
      <c r="AQ157" s="65">
        <f t="shared" si="147"/>
        <v>7.7499999999999999E-2</v>
      </c>
      <c r="AR157" s="7">
        <f t="shared" si="170"/>
        <v>123685.93828323798</v>
      </c>
      <c r="AS157" s="7">
        <f t="shared" si="171"/>
        <v>618540.07330778975</v>
      </c>
      <c r="AT157" s="7">
        <f t="shared" si="148"/>
        <v>557914.06171676225</v>
      </c>
      <c r="AU157" s="7">
        <f t="shared" si="134"/>
        <v>742226.01159102772</v>
      </c>
      <c r="AW157">
        <v>152</v>
      </c>
      <c r="AX157" s="160">
        <v>49461</v>
      </c>
      <c r="AY157" s="7">
        <f t="shared" si="172"/>
        <v>555173.80077046866</v>
      </c>
      <c r="AZ157" s="7">
        <f t="shared" si="173"/>
        <v>4765.8460902957322</v>
      </c>
      <c r="BA157" s="7">
        <f t="shared" si="174"/>
        <v>1296.0098354803035</v>
      </c>
      <c r="BB157" s="65">
        <f t="shared" si="149"/>
        <v>2.8013061863114683E-2</v>
      </c>
      <c r="BC157" s="7">
        <f t="shared" si="150"/>
        <v>3469.8362548154287</v>
      </c>
      <c r="BD157" s="65">
        <f t="shared" si="151"/>
        <v>7.4999999999999997E-2</v>
      </c>
      <c r="BE157" s="7">
        <f t="shared" si="175"/>
        <v>127722.20906501256</v>
      </c>
      <c r="BF157" s="7">
        <f t="shared" si="176"/>
        <v>596686.39665993873</v>
      </c>
      <c r="BG157" s="7">
        <f t="shared" si="152"/>
        <v>553877.79093498841</v>
      </c>
      <c r="BH157" s="7">
        <f t="shared" si="135"/>
        <v>724408.60572495125</v>
      </c>
      <c r="BJ157">
        <v>152</v>
      </c>
      <c r="BK157" s="160">
        <v>49461</v>
      </c>
      <c r="BL157" s="7">
        <f t="shared" si="177"/>
        <v>551067.16215237533</v>
      </c>
      <c r="BM157" s="7">
        <f t="shared" si="178"/>
        <v>4649.713524863002</v>
      </c>
      <c r="BN157" s="7">
        <f t="shared" si="179"/>
        <v>1320.3494201924013</v>
      </c>
      <c r="BO157" s="65">
        <f t="shared" si="153"/>
        <v>2.8751836673453872E-2</v>
      </c>
      <c r="BP157" s="7">
        <f t="shared" si="154"/>
        <v>3329.3641046706007</v>
      </c>
      <c r="BQ157" s="65">
        <f t="shared" si="155"/>
        <v>7.2499999999999995E-2</v>
      </c>
      <c r="BR157" s="7">
        <f t="shared" si="180"/>
        <v>131853.18726781697</v>
      </c>
      <c r="BS157" s="7">
        <f t="shared" si="181"/>
        <v>574903.26851135958</v>
      </c>
      <c r="BT157" s="7">
        <f t="shared" si="156"/>
        <v>549746.81273218291</v>
      </c>
      <c r="BU157" s="7">
        <f t="shared" si="136"/>
        <v>706756.45577917655</v>
      </c>
      <c r="BW157">
        <v>152</v>
      </c>
      <c r="BX157" s="160">
        <v>49461</v>
      </c>
      <c r="BY157" s="7">
        <f t="shared" si="182"/>
        <v>546865.78448296455</v>
      </c>
      <c r="BZ157" s="7">
        <f t="shared" si="183"/>
        <v>4534.7018071413086</v>
      </c>
      <c r="CA157" s="7">
        <f t="shared" si="184"/>
        <v>1344.6513976573488</v>
      </c>
      <c r="CB157" s="65">
        <f t="shared" si="157"/>
        <v>2.950599073800865E-2</v>
      </c>
      <c r="CC157" s="7">
        <f t="shared" si="158"/>
        <v>3190.0504094839598</v>
      </c>
      <c r="CD157" s="65">
        <f t="shared" si="185"/>
        <v>7.0000000000000007E-2</v>
      </c>
      <c r="CE157" s="7">
        <f t="shared" si="186"/>
        <v>136078.86691469277</v>
      </c>
      <c r="CF157" s="7">
        <f t="shared" si="187"/>
        <v>553195.80777078611</v>
      </c>
      <c r="CG157" s="7">
        <f t="shared" si="159"/>
        <v>545521.1330853072</v>
      </c>
      <c r="CH157" s="7">
        <f t="shared" si="137"/>
        <v>689274.67468547891</v>
      </c>
    </row>
    <row r="158" spans="10:86" x14ac:dyDescent="0.3">
      <c r="J158">
        <v>153</v>
      </c>
      <c r="K158" s="160">
        <v>49491</v>
      </c>
      <c r="L158" s="7">
        <f t="shared" si="160"/>
        <v>565703.13718513085</v>
      </c>
      <c r="M158" s="7">
        <f t="shared" si="138"/>
        <v>5120.6331732111075</v>
      </c>
      <c r="N158" s="7">
        <f t="shared" si="128"/>
        <v>1231.4241050633327</v>
      </c>
      <c r="O158" s="65">
        <f t="shared" si="139"/>
        <v>2.6121632159031273E-2</v>
      </c>
      <c r="P158" s="7">
        <f t="shared" si="129"/>
        <v>3889.2090681477748</v>
      </c>
      <c r="Q158" s="65">
        <f t="shared" si="130"/>
        <v>8.2500000000000004E-2</v>
      </c>
      <c r="R158" s="7">
        <f t="shared" si="140"/>
        <v>117128.28691993192</v>
      </c>
      <c r="S158" s="7">
        <f t="shared" si="161"/>
        <v>666328.5885813674</v>
      </c>
      <c r="T158" s="7">
        <f t="shared" si="131"/>
        <v>564471.71308006754</v>
      </c>
      <c r="U158" s="7">
        <f t="shared" si="132"/>
        <v>783456.87550129928</v>
      </c>
      <c r="W158">
        <v>153</v>
      </c>
      <c r="X158" s="160">
        <v>49491</v>
      </c>
      <c r="Y158" s="7">
        <f t="shared" si="162"/>
        <v>561855.75628281652</v>
      </c>
      <c r="Z158" s="7">
        <f t="shared" si="163"/>
        <v>5001.3393355618373</v>
      </c>
      <c r="AA158" s="7">
        <f t="shared" si="164"/>
        <v>1255.6342936763936</v>
      </c>
      <c r="AB158" s="65">
        <f t="shared" si="141"/>
        <v>2.6817579700175339E-2</v>
      </c>
      <c r="AC158" s="7">
        <f t="shared" si="142"/>
        <v>3745.7050418854437</v>
      </c>
      <c r="AD158" s="65">
        <f t="shared" si="143"/>
        <v>0.08</v>
      </c>
      <c r="AE158" s="7">
        <f t="shared" si="165"/>
        <v>120999.87801085984</v>
      </c>
      <c r="AF158" s="7">
        <f t="shared" si="166"/>
        <v>644205.04033010127</v>
      </c>
      <c r="AG158" s="7">
        <f t="shared" si="144"/>
        <v>560600.12198914017</v>
      </c>
      <c r="AH158" s="7">
        <f t="shared" si="133"/>
        <v>765204.9183409611</v>
      </c>
      <c r="AJ158">
        <v>153</v>
      </c>
      <c r="AK158" s="160">
        <v>49491</v>
      </c>
      <c r="AL158" s="7">
        <f t="shared" si="167"/>
        <v>557914.06171676225</v>
      </c>
      <c r="AM158" s="7">
        <f t="shared" si="168"/>
        <v>4883.0658657304484</v>
      </c>
      <c r="AN158" s="7">
        <f t="shared" si="169"/>
        <v>1279.8708838096923</v>
      </c>
      <c r="AO158" s="65">
        <f t="shared" si="145"/>
        <v>2.7528344703226668E-2</v>
      </c>
      <c r="AP158" s="7">
        <f t="shared" si="146"/>
        <v>3603.1949819207562</v>
      </c>
      <c r="AQ158" s="65">
        <f t="shared" si="147"/>
        <v>7.7499999999999999E-2</v>
      </c>
      <c r="AR158" s="7">
        <f t="shared" si="170"/>
        <v>124965.80916704767</v>
      </c>
      <c r="AS158" s="7">
        <f t="shared" si="171"/>
        <v>622143.26828971051</v>
      </c>
      <c r="AT158" s="7">
        <f t="shared" si="148"/>
        <v>556634.19083295262</v>
      </c>
      <c r="AU158" s="7">
        <f t="shared" si="134"/>
        <v>747109.07745675812</v>
      </c>
      <c r="AW158">
        <v>153</v>
      </c>
      <c r="AX158" s="160">
        <v>49491</v>
      </c>
      <c r="AY158" s="7">
        <f t="shared" si="172"/>
        <v>553877.79093498841</v>
      </c>
      <c r="AZ158" s="7">
        <f t="shared" si="173"/>
        <v>4765.8460902957322</v>
      </c>
      <c r="BA158" s="7">
        <f t="shared" si="174"/>
        <v>1304.1098969520549</v>
      </c>
      <c r="BB158" s="65">
        <f t="shared" si="149"/>
        <v>2.8254100488498378E-2</v>
      </c>
      <c r="BC158" s="7">
        <f t="shared" si="150"/>
        <v>3461.7361933436773</v>
      </c>
      <c r="BD158" s="65">
        <f t="shared" si="151"/>
        <v>7.4999999999999997E-2</v>
      </c>
      <c r="BE158" s="7">
        <f t="shared" si="175"/>
        <v>129026.31896196461</v>
      </c>
      <c r="BF158" s="7">
        <f t="shared" si="176"/>
        <v>600148.13285328238</v>
      </c>
      <c r="BG158" s="7">
        <f t="shared" si="152"/>
        <v>552573.68103803636</v>
      </c>
      <c r="BH158" s="7">
        <f t="shared" si="135"/>
        <v>729174.45181524695</v>
      </c>
      <c r="BJ158">
        <v>153</v>
      </c>
      <c r="BK158" s="160">
        <v>49491</v>
      </c>
      <c r="BL158" s="7">
        <f t="shared" si="177"/>
        <v>549746.81273218291</v>
      </c>
      <c r="BM158" s="7">
        <f t="shared" si="178"/>
        <v>4649.713524863002</v>
      </c>
      <c r="BN158" s="7">
        <f t="shared" si="179"/>
        <v>1328.3265312727303</v>
      </c>
      <c r="BO158" s="65">
        <f t="shared" si="153"/>
        <v>2.8995017353630616E-2</v>
      </c>
      <c r="BP158" s="7">
        <f t="shared" si="154"/>
        <v>3321.3869935902717</v>
      </c>
      <c r="BQ158" s="65">
        <f t="shared" si="155"/>
        <v>7.2499999999999995E-2</v>
      </c>
      <c r="BR158" s="7">
        <f t="shared" si="180"/>
        <v>133181.51379908971</v>
      </c>
      <c r="BS158" s="7">
        <f t="shared" si="181"/>
        <v>578224.65550494986</v>
      </c>
      <c r="BT158" s="7">
        <f t="shared" si="156"/>
        <v>548418.48620091018</v>
      </c>
      <c r="BU158" s="7">
        <f t="shared" si="136"/>
        <v>711406.16930403956</v>
      </c>
      <c r="BW158">
        <v>153</v>
      </c>
      <c r="BX158" s="160">
        <v>49491</v>
      </c>
      <c r="BY158" s="7">
        <f t="shared" si="182"/>
        <v>545521.1330853072</v>
      </c>
      <c r="BZ158" s="7">
        <f t="shared" si="183"/>
        <v>4534.7018071413086</v>
      </c>
      <c r="CA158" s="7">
        <f t="shared" si="184"/>
        <v>1352.4951974770165</v>
      </c>
      <c r="CB158" s="65">
        <f t="shared" si="157"/>
        <v>2.9751262390024038E-2</v>
      </c>
      <c r="CC158" s="7">
        <f t="shared" si="158"/>
        <v>3182.206609664292</v>
      </c>
      <c r="CD158" s="65">
        <f t="shared" si="185"/>
        <v>7.0000000000000007E-2</v>
      </c>
      <c r="CE158" s="7">
        <f t="shared" si="186"/>
        <v>137431.36211216979</v>
      </c>
      <c r="CF158" s="7">
        <f t="shared" si="187"/>
        <v>556378.01438045036</v>
      </c>
      <c r="CG158" s="7">
        <f t="shared" si="159"/>
        <v>544168.63788783015</v>
      </c>
      <c r="CH158" s="7">
        <f t="shared" si="137"/>
        <v>693809.37649262021</v>
      </c>
    </row>
    <row r="159" spans="10:86" x14ac:dyDescent="0.3">
      <c r="J159">
        <v>154</v>
      </c>
      <c r="K159" s="160">
        <v>49522</v>
      </c>
      <c r="L159" s="7">
        <f t="shared" si="160"/>
        <v>564471.71308006754</v>
      </c>
      <c r="M159" s="7">
        <f t="shared" si="138"/>
        <v>5120.6331732111075</v>
      </c>
      <c r="N159" s="7">
        <f t="shared" si="128"/>
        <v>1239.8901457856432</v>
      </c>
      <c r="O159" s="65">
        <f t="shared" si="139"/>
        <v>2.6358595842192807E-2</v>
      </c>
      <c r="P159" s="7">
        <f t="shared" si="129"/>
        <v>3880.7430274254643</v>
      </c>
      <c r="Q159" s="65">
        <f t="shared" si="130"/>
        <v>8.2500000000000004E-2</v>
      </c>
      <c r="R159" s="7">
        <f t="shared" si="140"/>
        <v>118368.17706571757</v>
      </c>
      <c r="S159" s="7">
        <f t="shared" si="161"/>
        <v>670209.33160879288</v>
      </c>
      <c r="T159" s="7">
        <f t="shared" si="131"/>
        <v>563231.8229342819</v>
      </c>
      <c r="U159" s="7">
        <f t="shared" si="132"/>
        <v>788577.50867451041</v>
      </c>
      <c r="W159">
        <v>154</v>
      </c>
      <c r="X159" s="160">
        <v>49522</v>
      </c>
      <c r="Y159" s="7">
        <f t="shared" si="162"/>
        <v>560600.12198914017</v>
      </c>
      <c r="Z159" s="7">
        <f t="shared" si="163"/>
        <v>5001.3393355618373</v>
      </c>
      <c r="AA159" s="7">
        <f t="shared" si="164"/>
        <v>1264.0051889675692</v>
      </c>
      <c r="AB159" s="65">
        <f t="shared" si="141"/>
        <v>2.7056830123031374E-2</v>
      </c>
      <c r="AC159" s="7">
        <f t="shared" si="142"/>
        <v>3737.3341465942681</v>
      </c>
      <c r="AD159" s="65">
        <f t="shared" si="143"/>
        <v>0.08</v>
      </c>
      <c r="AE159" s="7">
        <f t="shared" si="165"/>
        <v>122263.88319982741</v>
      </c>
      <c r="AF159" s="7">
        <f t="shared" si="166"/>
        <v>647942.37447669555</v>
      </c>
      <c r="AG159" s="7">
        <f t="shared" si="144"/>
        <v>559336.1168001726</v>
      </c>
      <c r="AH159" s="7">
        <f t="shared" si="133"/>
        <v>770206.25767652295</v>
      </c>
      <c r="AJ159">
        <v>154</v>
      </c>
      <c r="AK159" s="160">
        <v>49522</v>
      </c>
      <c r="AL159" s="7">
        <f t="shared" si="167"/>
        <v>556634.19083295262</v>
      </c>
      <c r="AM159" s="7">
        <f t="shared" si="168"/>
        <v>4883.0658657304484</v>
      </c>
      <c r="AN159" s="7">
        <f t="shared" si="169"/>
        <v>1288.1367166009627</v>
      </c>
      <c r="AO159" s="65">
        <f t="shared" si="145"/>
        <v>2.7769836732595591E-2</v>
      </c>
      <c r="AP159" s="7">
        <f t="shared" si="146"/>
        <v>3594.9291491294857</v>
      </c>
      <c r="AQ159" s="65">
        <f t="shared" si="147"/>
        <v>7.7499999999999999E-2</v>
      </c>
      <c r="AR159" s="7">
        <f t="shared" si="170"/>
        <v>126253.94588364863</v>
      </c>
      <c r="AS159" s="7">
        <f t="shared" si="171"/>
        <v>625738.19743883994</v>
      </c>
      <c r="AT159" s="7">
        <f t="shared" si="148"/>
        <v>555346.05411635165</v>
      </c>
      <c r="AU159" s="7">
        <f t="shared" si="134"/>
        <v>751992.14332248853</v>
      </c>
      <c r="AW159">
        <v>154</v>
      </c>
      <c r="AX159" s="160">
        <v>49522</v>
      </c>
      <c r="AY159" s="7">
        <f t="shared" si="172"/>
        <v>552573.68103803636</v>
      </c>
      <c r="AZ159" s="7">
        <f t="shared" si="173"/>
        <v>4765.8460902957322</v>
      </c>
      <c r="BA159" s="7">
        <f t="shared" si="174"/>
        <v>1312.2605838080053</v>
      </c>
      <c r="BB159" s="65">
        <f t="shared" si="149"/>
        <v>2.8497786894436099E-2</v>
      </c>
      <c r="BC159" s="7">
        <f t="shared" si="150"/>
        <v>3453.5855064877269</v>
      </c>
      <c r="BD159" s="65">
        <f t="shared" si="151"/>
        <v>7.4999999999999997E-2</v>
      </c>
      <c r="BE159" s="7">
        <f t="shared" si="175"/>
        <v>130338.57954577262</v>
      </c>
      <c r="BF159" s="7">
        <f t="shared" si="176"/>
        <v>603601.71835977014</v>
      </c>
      <c r="BG159" s="7">
        <f t="shared" si="152"/>
        <v>551261.4204542283</v>
      </c>
      <c r="BH159" s="7">
        <f t="shared" si="135"/>
        <v>733940.29790554277</v>
      </c>
      <c r="BJ159">
        <v>154</v>
      </c>
      <c r="BK159" s="160">
        <v>49522</v>
      </c>
      <c r="BL159" s="7">
        <f t="shared" si="177"/>
        <v>548418.48620091018</v>
      </c>
      <c r="BM159" s="7">
        <f t="shared" si="178"/>
        <v>4649.713524863002</v>
      </c>
      <c r="BN159" s="7">
        <f t="shared" si="179"/>
        <v>1336.3518373991697</v>
      </c>
      <c r="BO159" s="65">
        <f t="shared" si="153"/>
        <v>2.9240848826739316E-2</v>
      </c>
      <c r="BP159" s="7">
        <f t="shared" si="154"/>
        <v>3313.3616874638324</v>
      </c>
      <c r="BQ159" s="65">
        <f t="shared" si="155"/>
        <v>7.2499999999999995E-2</v>
      </c>
      <c r="BR159" s="7">
        <f t="shared" si="180"/>
        <v>134517.86563648889</v>
      </c>
      <c r="BS159" s="7">
        <f t="shared" si="181"/>
        <v>581538.01719241368</v>
      </c>
      <c r="BT159" s="7">
        <f t="shared" si="156"/>
        <v>547082.134363511</v>
      </c>
      <c r="BU159" s="7">
        <f t="shared" si="136"/>
        <v>716055.88282890257</v>
      </c>
      <c r="BW159">
        <v>154</v>
      </c>
      <c r="BX159" s="160">
        <v>49522</v>
      </c>
      <c r="BY159" s="7">
        <f t="shared" si="182"/>
        <v>544168.63788783015</v>
      </c>
      <c r="BZ159" s="7">
        <f t="shared" si="183"/>
        <v>4534.7018071413086</v>
      </c>
      <c r="CA159" s="7">
        <f t="shared" si="184"/>
        <v>1360.3847527956327</v>
      </c>
      <c r="CB159" s="65">
        <f t="shared" si="157"/>
        <v>2.9999187562353778E-2</v>
      </c>
      <c r="CC159" s="7">
        <f t="shared" si="158"/>
        <v>3174.3170543456758</v>
      </c>
      <c r="CD159" s="65">
        <f t="shared" si="185"/>
        <v>7.0000000000000007E-2</v>
      </c>
      <c r="CE159" s="7">
        <f t="shared" si="186"/>
        <v>138791.74686496542</v>
      </c>
      <c r="CF159" s="7">
        <f t="shared" si="187"/>
        <v>559552.33143479598</v>
      </c>
      <c r="CG159" s="7">
        <f t="shared" si="159"/>
        <v>542808.25313503447</v>
      </c>
      <c r="CH159" s="7">
        <f t="shared" si="137"/>
        <v>698344.0782997614</v>
      </c>
    </row>
    <row r="160" spans="10:86" x14ac:dyDescent="0.3">
      <c r="J160">
        <v>155</v>
      </c>
      <c r="K160" s="160">
        <v>49553</v>
      </c>
      <c r="L160" s="7">
        <f t="shared" si="160"/>
        <v>563231.8229342819</v>
      </c>
      <c r="M160" s="7">
        <f t="shared" si="138"/>
        <v>5120.6331732111075</v>
      </c>
      <c r="N160" s="7">
        <f t="shared" si="128"/>
        <v>1248.4143905379196</v>
      </c>
      <c r="O160" s="65">
        <f t="shared" si="139"/>
        <v>2.6598235533653466E-2</v>
      </c>
      <c r="P160" s="7">
        <f t="shared" si="129"/>
        <v>3872.2187826731879</v>
      </c>
      <c r="Q160" s="65">
        <f t="shared" si="130"/>
        <v>8.2500000000000004E-2</v>
      </c>
      <c r="R160" s="7">
        <f t="shared" si="140"/>
        <v>119616.59145625548</v>
      </c>
      <c r="S160" s="7">
        <f t="shared" si="161"/>
        <v>674081.55039146612</v>
      </c>
      <c r="T160" s="7">
        <f t="shared" si="131"/>
        <v>561983.40854374401</v>
      </c>
      <c r="U160" s="7">
        <f t="shared" si="132"/>
        <v>793698.14184772165</v>
      </c>
      <c r="W160">
        <v>155</v>
      </c>
      <c r="X160" s="160">
        <v>49553</v>
      </c>
      <c r="Y160" s="7">
        <f t="shared" si="162"/>
        <v>559336.1168001726</v>
      </c>
      <c r="Z160" s="7">
        <f t="shared" si="163"/>
        <v>5001.3393355618373</v>
      </c>
      <c r="AA160" s="7">
        <f t="shared" si="164"/>
        <v>1272.4318902273531</v>
      </c>
      <c r="AB160" s="65">
        <f t="shared" si="141"/>
        <v>2.7298760484267597E-2</v>
      </c>
      <c r="AC160" s="7">
        <f t="shared" si="142"/>
        <v>3728.9074453344842</v>
      </c>
      <c r="AD160" s="65">
        <f t="shared" si="143"/>
        <v>0.08</v>
      </c>
      <c r="AE160" s="7">
        <f t="shared" si="165"/>
        <v>123536.31509005476</v>
      </c>
      <c r="AF160" s="7">
        <f t="shared" si="166"/>
        <v>651671.28192203003</v>
      </c>
      <c r="AG160" s="7">
        <f t="shared" si="144"/>
        <v>558063.68490994524</v>
      </c>
      <c r="AH160" s="7">
        <f t="shared" si="133"/>
        <v>775207.59701208479</v>
      </c>
      <c r="AJ160">
        <v>155</v>
      </c>
      <c r="AK160" s="160">
        <v>49553</v>
      </c>
      <c r="AL160" s="7">
        <f t="shared" si="167"/>
        <v>555346.05411635165</v>
      </c>
      <c r="AM160" s="7">
        <f t="shared" si="168"/>
        <v>4883.0658657304484</v>
      </c>
      <c r="AN160" s="7">
        <f t="shared" si="169"/>
        <v>1296.4559328956775</v>
      </c>
      <c r="AO160" s="65">
        <f t="shared" si="145"/>
        <v>2.8014012307159841E-2</v>
      </c>
      <c r="AP160" s="7">
        <f t="shared" si="146"/>
        <v>3586.6099328347709</v>
      </c>
      <c r="AQ160" s="65">
        <f t="shared" si="147"/>
        <v>7.7499999999999999E-2</v>
      </c>
      <c r="AR160" s="7">
        <f t="shared" si="170"/>
        <v>127550.40181654431</v>
      </c>
      <c r="AS160" s="7">
        <f t="shared" si="171"/>
        <v>629324.80737167469</v>
      </c>
      <c r="AT160" s="7">
        <f t="shared" si="148"/>
        <v>554049.59818345599</v>
      </c>
      <c r="AU160" s="7">
        <f t="shared" si="134"/>
        <v>756875.20918821904</v>
      </c>
      <c r="AW160">
        <v>155</v>
      </c>
      <c r="AX160" s="160">
        <v>49553</v>
      </c>
      <c r="AY160" s="7">
        <f t="shared" si="172"/>
        <v>551261.4204542283</v>
      </c>
      <c r="AZ160" s="7">
        <f t="shared" si="173"/>
        <v>4765.8460902957322</v>
      </c>
      <c r="BA160" s="7">
        <f t="shared" si="174"/>
        <v>1320.4622124568054</v>
      </c>
      <c r="BB160" s="65">
        <f t="shared" si="149"/>
        <v>2.8744160141707817E-2</v>
      </c>
      <c r="BC160" s="7">
        <f t="shared" si="150"/>
        <v>3445.3838778389268</v>
      </c>
      <c r="BD160" s="65">
        <f t="shared" si="151"/>
        <v>7.4999999999999997E-2</v>
      </c>
      <c r="BE160" s="7">
        <f t="shared" si="175"/>
        <v>131659.04175822943</v>
      </c>
      <c r="BF160" s="7">
        <f t="shared" si="176"/>
        <v>607047.1022376091</v>
      </c>
      <c r="BG160" s="7">
        <f t="shared" si="152"/>
        <v>549940.95824177144</v>
      </c>
      <c r="BH160" s="7">
        <f t="shared" si="135"/>
        <v>738706.14399583847</v>
      </c>
      <c r="BJ160">
        <v>155</v>
      </c>
      <c r="BK160" s="160">
        <v>49553</v>
      </c>
      <c r="BL160" s="7">
        <f t="shared" si="177"/>
        <v>547082.134363511</v>
      </c>
      <c r="BM160" s="7">
        <f t="shared" si="178"/>
        <v>4649.713524863002</v>
      </c>
      <c r="BN160" s="7">
        <f t="shared" si="179"/>
        <v>1344.4256297501233</v>
      </c>
      <c r="BO160" s="65">
        <f t="shared" si="153"/>
        <v>2.9489370139588161E-2</v>
      </c>
      <c r="BP160" s="7">
        <f t="shared" si="154"/>
        <v>3305.2878951128787</v>
      </c>
      <c r="BQ160" s="65">
        <f t="shared" si="155"/>
        <v>7.2499999999999995E-2</v>
      </c>
      <c r="BR160" s="7">
        <f t="shared" si="180"/>
        <v>135862.29126623902</v>
      </c>
      <c r="BS160" s="7">
        <f t="shared" si="181"/>
        <v>584843.30508752656</v>
      </c>
      <c r="BT160" s="7">
        <f t="shared" si="156"/>
        <v>545737.70873376087</v>
      </c>
      <c r="BU160" s="7">
        <f t="shared" si="136"/>
        <v>720705.59635376558</v>
      </c>
      <c r="BW160">
        <v>155</v>
      </c>
      <c r="BX160" s="160">
        <v>49553</v>
      </c>
      <c r="BY160" s="7">
        <f t="shared" si="182"/>
        <v>542808.25313503447</v>
      </c>
      <c r="BZ160" s="7">
        <f t="shared" si="183"/>
        <v>4534.7018071413086</v>
      </c>
      <c r="CA160" s="7">
        <f t="shared" si="184"/>
        <v>1368.3203305202742</v>
      </c>
      <c r="CB160" s="65">
        <f t="shared" si="157"/>
        <v>3.0249805288348343E-2</v>
      </c>
      <c r="CC160" s="7">
        <f t="shared" si="158"/>
        <v>3166.3814766210344</v>
      </c>
      <c r="CD160" s="65">
        <f t="shared" si="185"/>
        <v>7.0000000000000007E-2</v>
      </c>
      <c r="CE160" s="7">
        <f t="shared" si="186"/>
        <v>140160.0671954857</v>
      </c>
      <c r="CF160" s="7">
        <f t="shared" si="187"/>
        <v>562718.71291141701</v>
      </c>
      <c r="CG160" s="7">
        <f t="shared" si="159"/>
        <v>541439.93280451419</v>
      </c>
      <c r="CH160" s="7">
        <f t="shared" si="137"/>
        <v>702878.7801069027</v>
      </c>
    </row>
    <row r="161" spans="10:86" x14ac:dyDescent="0.3">
      <c r="J161">
        <v>156</v>
      </c>
      <c r="K161" s="160">
        <v>49583</v>
      </c>
      <c r="L161" s="7">
        <f t="shared" si="160"/>
        <v>561983.40854374401</v>
      </c>
      <c r="M161" s="7">
        <f t="shared" si="138"/>
        <v>5120.6331732111075</v>
      </c>
      <c r="N161" s="7">
        <f t="shared" si="128"/>
        <v>1256.9972394728675</v>
      </c>
      <c r="O161" s="65">
        <f t="shared" si="139"/>
        <v>2.6840591099942225E-2</v>
      </c>
      <c r="P161" s="7">
        <f t="shared" si="129"/>
        <v>3863.6359337382401</v>
      </c>
      <c r="Q161" s="65">
        <f t="shared" si="130"/>
        <v>8.2500000000000004E-2</v>
      </c>
      <c r="R161" s="7">
        <f t="shared" si="140"/>
        <v>120873.58869572835</v>
      </c>
      <c r="S161" s="7">
        <f t="shared" si="161"/>
        <v>677945.18632520433</v>
      </c>
      <c r="T161" s="7">
        <f t="shared" si="131"/>
        <v>560726.4113042712</v>
      </c>
      <c r="U161" s="7">
        <f t="shared" si="132"/>
        <v>798818.77502093266</v>
      </c>
      <c r="W161">
        <v>156</v>
      </c>
      <c r="X161" s="160">
        <v>49583</v>
      </c>
      <c r="Y161" s="7">
        <f t="shared" si="162"/>
        <v>558063.68490994524</v>
      </c>
      <c r="Z161" s="7">
        <f t="shared" si="163"/>
        <v>5001.3393355618373</v>
      </c>
      <c r="AA161" s="7">
        <f t="shared" si="164"/>
        <v>1280.9147694955354</v>
      </c>
      <c r="AB161" s="65">
        <f t="shared" si="141"/>
        <v>2.754341063498307E-2</v>
      </c>
      <c r="AC161" s="7">
        <f t="shared" si="142"/>
        <v>3720.4245660663018</v>
      </c>
      <c r="AD161" s="65">
        <f t="shared" si="143"/>
        <v>0.08</v>
      </c>
      <c r="AE161" s="7">
        <f t="shared" si="165"/>
        <v>124817.22985955029</v>
      </c>
      <c r="AF161" s="7">
        <f t="shared" si="166"/>
        <v>655391.70648809639</v>
      </c>
      <c r="AG161" s="7">
        <f t="shared" si="144"/>
        <v>556782.77014044975</v>
      </c>
      <c r="AH161" s="7">
        <f t="shared" si="133"/>
        <v>780208.93634764664</v>
      </c>
      <c r="AJ161">
        <v>156</v>
      </c>
      <c r="AK161" s="160">
        <v>49583</v>
      </c>
      <c r="AL161" s="7">
        <f t="shared" si="167"/>
        <v>554049.59818345599</v>
      </c>
      <c r="AM161" s="7">
        <f t="shared" si="168"/>
        <v>4883.0658657304484</v>
      </c>
      <c r="AN161" s="7">
        <f t="shared" si="169"/>
        <v>1304.8288774622952</v>
      </c>
      <c r="AO161" s="65">
        <f t="shared" si="145"/>
        <v>2.8260911262971276E-2</v>
      </c>
      <c r="AP161" s="7">
        <f t="shared" si="146"/>
        <v>3578.2369882681533</v>
      </c>
      <c r="AQ161" s="65">
        <f t="shared" si="147"/>
        <v>7.7499999999999999E-2</v>
      </c>
      <c r="AR161" s="7">
        <f t="shared" si="170"/>
        <v>128855.2306940066</v>
      </c>
      <c r="AS161" s="7">
        <f t="shared" si="171"/>
        <v>632903.0443599429</v>
      </c>
      <c r="AT161" s="7">
        <f t="shared" si="148"/>
        <v>552744.76930599369</v>
      </c>
      <c r="AU161" s="7">
        <f t="shared" si="134"/>
        <v>761758.27505394956</v>
      </c>
      <c r="AW161">
        <v>156</v>
      </c>
      <c r="AX161" s="160">
        <v>49583</v>
      </c>
      <c r="AY161" s="7">
        <f t="shared" si="172"/>
        <v>549940.95824177144</v>
      </c>
      <c r="AZ161" s="7">
        <f t="shared" si="173"/>
        <v>4765.8460902957322</v>
      </c>
      <c r="BA161" s="7">
        <f t="shared" si="174"/>
        <v>1328.7151012846612</v>
      </c>
      <c r="BB161" s="65">
        <f t="shared" si="149"/>
        <v>2.8993260051756668E-2</v>
      </c>
      <c r="BC161" s="7">
        <f t="shared" si="150"/>
        <v>3437.1309890110711</v>
      </c>
      <c r="BD161" s="65">
        <f t="shared" si="151"/>
        <v>7.4999999999999997E-2</v>
      </c>
      <c r="BE161" s="7">
        <f t="shared" si="175"/>
        <v>132987.75685951411</v>
      </c>
      <c r="BF161" s="7">
        <f t="shared" si="176"/>
        <v>610484.23322662013</v>
      </c>
      <c r="BG161" s="7">
        <f t="shared" si="152"/>
        <v>548612.24314048677</v>
      </c>
      <c r="BH161" s="7">
        <f t="shared" si="135"/>
        <v>743471.99008613429</v>
      </c>
      <c r="BJ161">
        <v>156</v>
      </c>
      <c r="BK161" s="160">
        <v>49583</v>
      </c>
      <c r="BL161" s="7">
        <f t="shared" si="177"/>
        <v>545737.70873376087</v>
      </c>
      <c r="BM161" s="7">
        <f t="shared" si="178"/>
        <v>4649.713524863002</v>
      </c>
      <c r="BN161" s="7">
        <f t="shared" si="179"/>
        <v>1352.5482012631969</v>
      </c>
      <c r="BO161" s="65">
        <f t="shared" si="153"/>
        <v>2.9740621099496864E-2</v>
      </c>
      <c r="BP161" s="7">
        <f t="shared" si="154"/>
        <v>3297.1653235998051</v>
      </c>
      <c r="BQ161" s="65">
        <f t="shared" si="155"/>
        <v>7.2499999999999995E-2</v>
      </c>
      <c r="BR161" s="7">
        <f t="shared" si="180"/>
        <v>137214.8394675022</v>
      </c>
      <c r="BS161" s="7">
        <f t="shared" si="181"/>
        <v>588140.47041112639</v>
      </c>
      <c r="BT161" s="7">
        <f t="shared" si="156"/>
        <v>544385.16053249768</v>
      </c>
      <c r="BU161" s="7">
        <f t="shared" si="136"/>
        <v>725355.30987862858</v>
      </c>
      <c r="BW161">
        <v>156</v>
      </c>
      <c r="BX161" s="160">
        <v>49583</v>
      </c>
      <c r="BY161" s="7">
        <f t="shared" si="182"/>
        <v>541439.93280451419</v>
      </c>
      <c r="BZ161" s="7">
        <f t="shared" si="183"/>
        <v>4534.7018071413086</v>
      </c>
      <c r="CA161" s="7">
        <f t="shared" si="184"/>
        <v>1376.3021991149758</v>
      </c>
      <c r="CB161" s="65">
        <f t="shared" si="157"/>
        <v>3.0503155361728082E-2</v>
      </c>
      <c r="CC161" s="7">
        <f t="shared" si="158"/>
        <v>3158.3996080263328</v>
      </c>
      <c r="CD161" s="65">
        <f t="shared" si="185"/>
        <v>7.0000000000000007E-2</v>
      </c>
      <c r="CE161" s="7">
        <f t="shared" si="186"/>
        <v>141536.36939460068</v>
      </c>
      <c r="CF161" s="7">
        <f t="shared" si="187"/>
        <v>565877.11251944338</v>
      </c>
      <c r="CG161" s="7">
        <f t="shared" si="159"/>
        <v>540063.63060539926</v>
      </c>
      <c r="CH161" s="7">
        <f t="shared" si="137"/>
        <v>707413.48191404413</v>
      </c>
    </row>
    <row r="162" spans="10:86" x14ac:dyDescent="0.3">
      <c r="J162">
        <v>157</v>
      </c>
      <c r="K162" s="160">
        <v>49614</v>
      </c>
      <c r="L162" s="7">
        <f t="shared" si="160"/>
        <v>560726.4113042712</v>
      </c>
      <c r="M162" s="7">
        <f t="shared" si="138"/>
        <v>5120.6331732111075</v>
      </c>
      <c r="N162" s="7">
        <f t="shared" si="128"/>
        <v>1265.6390954942431</v>
      </c>
      <c r="O162" s="65">
        <f t="shared" si="139"/>
        <v>2.7085703187413296E-2</v>
      </c>
      <c r="P162" s="7">
        <f t="shared" si="129"/>
        <v>3854.9940777168645</v>
      </c>
      <c r="Q162" s="65">
        <f t="shared" si="130"/>
        <v>8.2500000000000004E-2</v>
      </c>
      <c r="R162" s="7">
        <f t="shared" si="140"/>
        <v>122139.2277912226</v>
      </c>
      <c r="S162" s="7">
        <f t="shared" si="161"/>
        <v>681800.18040292116</v>
      </c>
      <c r="T162" s="7">
        <f t="shared" si="131"/>
        <v>559460.77220877691</v>
      </c>
      <c r="U162" s="7">
        <f t="shared" si="132"/>
        <v>803939.40819414379</v>
      </c>
      <c r="W162">
        <v>157</v>
      </c>
      <c r="X162" s="160">
        <v>49614</v>
      </c>
      <c r="Y162" s="7">
        <f t="shared" si="162"/>
        <v>556782.77014044975</v>
      </c>
      <c r="Z162" s="7">
        <f t="shared" si="163"/>
        <v>5001.3393355618373</v>
      </c>
      <c r="AA162" s="7">
        <f t="shared" si="164"/>
        <v>1289.454201292172</v>
      </c>
      <c r="AB162" s="65">
        <f t="shared" si="141"/>
        <v>2.7790821205912766E-2</v>
      </c>
      <c r="AC162" s="7">
        <f t="shared" si="142"/>
        <v>3711.8851342696653</v>
      </c>
      <c r="AD162" s="65">
        <f t="shared" si="143"/>
        <v>0.08</v>
      </c>
      <c r="AE162" s="7">
        <f t="shared" si="165"/>
        <v>126106.68406084247</v>
      </c>
      <c r="AF162" s="7">
        <f t="shared" si="166"/>
        <v>659103.5916223661</v>
      </c>
      <c r="AG162" s="7">
        <f t="shared" si="144"/>
        <v>555493.31593915762</v>
      </c>
      <c r="AH162" s="7">
        <f t="shared" si="133"/>
        <v>785210.2756832086</v>
      </c>
      <c r="AJ162">
        <v>157</v>
      </c>
      <c r="AK162" s="160">
        <v>49614</v>
      </c>
      <c r="AL162" s="7">
        <f t="shared" si="167"/>
        <v>552744.76930599369</v>
      </c>
      <c r="AM162" s="7">
        <f t="shared" si="168"/>
        <v>4883.0658657304484</v>
      </c>
      <c r="AN162" s="7">
        <f t="shared" si="169"/>
        <v>1313.2558972959059</v>
      </c>
      <c r="AO162" s="65">
        <f t="shared" si="145"/>
        <v>2.851057421554145E-2</v>
      </c>
      <c r="AP162" s="7">
        <f t="shared" si="146"/>
        <v>3569.8099684345425</v>
      </c>
      <c r="AQ162" s="65">
        <f t="shared" si="147"/>
        <v>7.7499999999999999E-2</v>
      </c>
      <c r="AR162" s="7">
        <f t="shared" si="170"/>
        <v>130168.48659130251</v>
      </c>
      <c r="AS162" s="7">
        <f t="shared" si="171"/>
        <v>636472.85432837741</v>
      </c>
      <c r="AT162" s="7">
        <f t="shared" si="148"/>
        <v>551431.51340869779</v>
      </c>
      <c r="AU162" s="7">
        <f t="shared" si="134"/>
        <v>766641.34091967996</v>
      </c>
      <c r="AW162">
        <v>157</v>
      </c>
      <c r="AX162" s="160">
        <v>49614</v>
      </c>
      <c r="AY162" s="7">
        <f t="shared" si="172"/>
        <v>548612.24314048677</v>
      </c>
      <c r="AZ162" s="7">
        <f t="shared" si="173"/>
        <v>4765.8460902957322</v>
      </c>
      <c r="BA162" s="7">
        <f t="shared" si="174"/>
        <v>1337.01957066769</v>
      </c>
      <c r="BB162" s="65">
        <f t="shared" si="149"/>
        <v>2.9245127225321011E-2</v>
      </c>
      <c r="BC162" s="7">
        <f t="shared" si="150"/>
        <v>3428.8265196280422</v>
      </c>
      <c r="BD162" s="65">
        <f t="shared" si="151"/>
        <v>7.4999999999999997E-2</v>
      </c>
      <c r="BE162" s="7">
        <f t="shared" si="175"/>
        <v>134324.77643018181</v>
      </c>
      <c r="BF162" s="7">
        <f t="shared" si="176"/>
        <v>613913.05974624818</v>
      </c>
      <c r="BG162" s="7">
        <f t="shared" si="152"/>
        <v>547275.22356981912</v>
      </c>
      <c r="BH162" s="7">
        <f t="shared" si="135"/>
        <v>748237.83617642999</v>
      </c>
      <c r="BJ162">
        <v>157</v>
      </c>
      <c r="BK162" s="160">
        <v>49614</v>
      </c>
      <c r="BL162" s="7">
        <f t="shared" si="177"/>
        <v>544385.16053249768</v>
      </c>
      <c r="BM162" s="7">
        <f t="shared" si="178"/>
        <v>4649.713524863002</v>
      </c>
      <c r="BN162" s="7">
        <f t="shared" si="179"/>
        <v>1360.7198466458285</v>
      </c>
      <c r="BO162" s="65">
        <f t="shared" si="153"/>
        <v>2.999464229292706E-2</v>
      </c>
      <c r="BP162" s="7">
        <f t="shared" si="154"/>
        <v>3288.9936782171735</v>
      </c>
      <c r="BQ162" s="65">
        <f t="shared" si="155"/>
        <v>7.2499999999999995E-2</v>
      </c>
      <c r="BR162" s="7">
        <f t="shared" si="180"/>
        <v>138575.55931414803</v>
      </c>
      <c r="BS162" s="7">
        <f t="shared" si="181"/>
        <v>591429.46408934356</v>
      </c>
      <c r="BT162" s="7">
        <f t="shared" si="156"/>
        <v>543024.44068585185</v>
      </c>
      <c r="BU162" s="7">
        <f t="shared" si="136"/>
        <v>730005.02340349159</v>
      </c>
      <c r="BW162">
        <v>157</v>
      </c>
      <c r="BX162" s="160">
        <v>49614</v>
      </c>
      <c r="BY162" s="7">
        <f t="shared" si="182"/>
        <v>540063.63060539926</v>
      </c>
      <c r="BZ162" s="7">
        <f t="shared" si="183"/>
        <v>4534.7018071413086</v>
      </c>
      <c r="CA162" s="7">
        <f t="shared" si="184"/>
        <v>1384.3306286098127</v>
      </c>
      <c r="CB162" s="65">
        <f t="shared" si="157"/>
        <v>3.0759278355211792E-2</v>
      </c>
      <c r="CC162" s="7">
        <f t="shared" si="158"/>
        <v>3150.3711785314958</v>
      </c>
      <c r="CD162" s="65">
        <f t="shared" si="185"/>
        <v>7.0000000000000007E-2</v>
      </c>
      <c r="CE162" s="7">
        <f t="shared" si="186"/>
        <v>142920.70002321049</v>
      </c>
      <c r="CF162" s="7">
        <f t="shared" si="187"/>
        <v>569027.48369797494</v>
      </c>
      <c r="CG162" s="7">
        <f t="shared" si="159"/>
        <v>538679.29997678939</v>
      </c>
      <c r="CH162" s="7">
        <f t="shared" si="137"/>
        <v>711948.18372118543</v>
      </c>
    </row>
    <row r="163" spans="10:86" x14ac:dyDescent="0.3">
      <c r="J163">
        <v>158</v>
      </c>
      <c r="K163" s="160">
        <v>49644</v>
      </c>
      <c r="L163" s="7">
        <f t="shared" si="160"/>
        <v>559460.77220877691</v>
      </c>
      <c r="M163" s="7">
        <f t="shared" si="138"/>
        <v>5120.6331732111075</v>
      </c>
      <c r="N163" s="7">
        <f t="shared" si="128"/>
        <v>1274.3403642757662</v>
      </c>
      <c r="O163" s="65">
        <f t="shared" si="139"/>
        <v>2.7333613241434854E-2</v>
      </c>
      <c r="P163" s="7">
        <f t="shared" si="129"/>
        <v>3846.2928089353413</v>
      </c>
      <c r="Q163" s="65">
        <f t="shared" si="130"/>
        <v>8.2500000000000004E-2</v>
      </c>
      <c r="R163" s="7">
        <f t="shared" si="140"/>
        <v>123413.56815549836</v>
      </c>
      <c r="S163" s="7">
        <f t="shared" si="161"/>
        <v>685646.47321185656</v>
      </c>
      <c r="T163" s="7">
        <f t="shared" si="131"/>
        <v>558186.43184450117</v>
      </c>
      <c r="U163" s="7">
        <f t="shared" si="132"/>
        <v>809060.04136735492</v>
      </c>
      <c r="W163">
        <v>158</v>
      </c>
      <c r="X163" s="160">
        <v>49644</v>
      </c>
      <c r="Y163" s="7">
        <f t="shared" si="162"/>
        <v>555493.31593915762</v>
      </c>
      <c r="Z163" s="7">
        <f t="shared" si="163"/>
        <v>5001.3393355618373</v>
      </c>
      <c r="AA163" s="7">
        <f t="shared" si="164"/>
        <v>1298.0505626341196</v>
      </c>
      <c r="AB163" s="65">
        <f t="shared" si="141"/>
        <v>2.8041033626614361E-2</v>
      </c>
      <c r="AC163" s="7">
        <f t="shared" si="142"/>
        <v>3703.2887729277177</v>
      </c>
      <c r="AD163" s="65">
        <f t="shared" si="143"/>
        <v>0.08</v>
      </c>
      <c r="AE163" s="7">
        <f t="shared" si="165"/>
        <v>127404.73462347659</v>
      </c>
      <c r="AF163" s="7">
        <f t="shared" si="166"/>
        <v>662806.88039529382</v>
      </c>
      <c r="AG163" s="7">
        <f t="shared" si="144"/>
        <v>554195.26537652349</v>
      </c>
      <c r="AH163" s="7">
        <f t="shared" si="133"/>
        <v>790211.61501877045</v>
      </c>
      <c r="AJ163">
        <v>158</v>
      </c>
      <c r="AK163" s="160">
        <v>49644</v>
      </c>
      <c r="AL163" s="7">
        <f t="shared" si="167"/>
        <v>551431.51340869779</v>
      </c>
      <c r="AM163" s="7">
        <f t="shared" si="168"/>
        <v>4883.0658657304484</v>
      </c>
      <c r="AN163" s="7">
        <f t="shared" si="169"/>
        <v>1321.7373416326086</v>
      </c>
      <c r="AO163" s="65">
        <f t="shared" si="145"/>
        <v>2.8763042579026329E-2</v>
      </c>
      <c r="AP163" s="7">
        <f t="shared" si="146"/>
        <v>3561.3285240978398</v>
      </c>
      <c r="AQ163" s="65">
        <f t="shared" si="147"/>
        <v>7.7499999999999999E-2</v>
      </c>
      <c r="AR163" s="7">
        <f t="shared" si="170"/>
        <v>131490.22393293513</v>
      </c>
      <c r="AS163" s="7">
        <f t="shared" si="171"/>
        <v>640034.18285247521</v>
      </c>
      <c r="AT163" s="7">
        <f t="shared" si="148"/>
        <v>550109.77606706519</v>
      </c>
      <c r="AU163" s="7">
        <f t="shared" si="134"/>
        <v>771524.40678541036</v>
      </c>
      <c r="AW163">
        <v>158</v>
      </c>
      <c r="AX163" s="160">
        <v>49644</v>
      </c>
      <c r="AY163" s="7">
        <f t="shared" si="172"/>
        <v>547275.22356981912</v>
      </c>
      <c r="AZ163" s="7">
        <f t="shared" si="173"/>
        <v>4765.8460902957322</v>
      </c>
      <c r="BA163" s="7">
        <f t="shared" si="174"/>
        <v>1345.3759429843631</v>
      </c>
      <c r="BB163" s="65">
        <f t="shared" si="149"/>
        <v>2.9499803061617511E-2</v>
      </c>
      <c r="BC163" s="7">
        <f t="shared" si="150"/>
        <v>3420.4701473113691</v>
      </c>
      <c r="BD163" s="65">
        <f t="shared" si="151"/>
        <v>7.4999999999999997E-2</v>
      </c>
      <c r="BE163" s="7">
        <f t="shared" si="175"/>
        <v>135670.15237316617</v>
      </c>
      <c r="BF163" s="7">
        <f t="shared" si="176"/>
        <v>617333.52989355952</v>
      </c>
      <c r="BG163" s="7">
        <f t="shared" si="152"/>
        <v>545929.84762683476</v>
      </c>
      <c r="BH163" s="7">
        <f t="shared" si="135"/>
        <v>753003.68226672569</v>
      </c>
      <c r="BJ163">
        <v>158</v>
      </c>
      <c r="BK163" s="160">
        <v>49644</v>
      </c>
      <c r="BL163" s="7">
        <f t="shared" si="177"/>
        <v>543024.44068585185</v>
      </c>
      <c r="BM163" s="7">
        <f t="shared" si="178"/>
        <v>4649.713524863002</v>
      </c>
      <c r="BN163" s="7">
        <f t="shared" si="179"/>
        <v>1368.9408623859804</v>
      </c>
      <c r="BO163" s="65">
        <f t="shared" si="153"/>
        <v>3.0251475104663306E-2</v>
      </c>
      <c r="BP163" s="7">
        <f t="shared" si="154"/>
        <v>3280.7726624770216</v>
      </c>
      <c r="BQ163" s="65">
        <f t="shared" si="155"/>
        <v>7.2499999999999995E-2</v>
      </c>
      <c r="BR163" s="7">
        <f t="shared" si="180"/>
        <v>139944.50017653403</v>
      </c>
      <c r="BS163" s="7">
        <f t="shared" si="181"/>
        <v>594710.23675182054</v>
      </c>
      <c r="BT163" s="7">
        <f t="shared" si="156"/>
        <v>541655.49982346583</v>
      </c>
      <c r="BU163" s="7">
        <f t="shared" si="136"/>
        <v>734654.7369283546</v>
      </c>
      <c r="BW163">
        <v>158</v>
      </c>
      <c r="BX163" s="160">
        <v>49644</v>
      </c>
      <c r="BY163" s="7">
        <f t="shared" si="182"/>
        <v>538679.29997678939</v>
      </c>
      <c r="BZ163" s="7">
        <f t="shared" si="183"/>
        <v>4534.7018071413086</v>
      </c>
      <c r="CA163" s="7">
        <f t="shared" si="184"/>
        <v>1392.4058906100367</v>
      </c>
      <c r="CB163" s="65">
        <f t="shared" si="157"/>
        <v>3.1018215639695812E-2</v>
      </c>
      <c r="CC163" s="7">
        <f t="shared" si="158"/>
        <v>3142.2959165312718</v>
      </c>
      <c r="CD163" s="65">
        <f t="shared" si="185"/>
        <v>7.0000000000000007E-2</v>
      </c>
      <c r="CE163" s="7">
        <f t="shared" si="186"/>
        <v>144313.10591382053</v>
      </c>
      <c r="CF163" s="7">
        <f t="shared" si="187"/>
        <v>572169.77961450617</v>
      </c>
      <c r="CG163" s="7">
        <f t="shared" si="159"/>
        <v>537286.89408617932</v>
      </c>
      <c r="CH163" s="7">
        <f t="shared" si="137"/>
        <v>716482.88552832673</v>
      </c>
    </row>
    <row r="164" spans="10:86" x14ac:dyDescent="0.3">
      <c r="J164">
        <v>159</v>
      </c>
      <c r="K164" s="160">
        <v>49675</v>
      </c>
      <c r="L164" s="7">
        <f t="shared" si="160"/>
        <v>558186.43184450117</v>
      </c>
      <c r="M164" s="7">
        <f t="shared" si="138"/>
        <v>5120.6331732111075</v>
      </c>
      <c r="N164" s="7">
        <f t="shared" si="128"/>
        <v>1283.1014542801618</v>
      </c>
      <c r="O164" s="65">
        <f t="shared" si="139"/>
        <v>2.7584363526147619E-2</v>
      </c>
      <c r="P164" s="7">
        <f t="shared" si="129"/>
        <v>3837.5317189309458</v>
      </c>
      <c r="Q164" s="65">
        <f t="shared" si="130"/>
        <v>8.2500000000000004E-2</v>
      </c>
      <c r="R164" s="7">
        <f t="shared" si="140"/>
        <v>124696.66960977852</v>
      </c>
      <c r="S164" s="7">
        <f t="shared" si="161"/>
        <v>689484.00493078749</v>
      </c>
      <c r="T164" s="7">
        <f t="shared" si="131"/>
        <v>556903.33039022097</v>
      </c>
      <c r="U164" s="7">
        <f t="shared" si="132"/>
        <v>814180.67454056605</v>
      </c>
      <c r="W164">
        <v>159</v>
      </c>
      <c r="X164" s="160">
        <v>49675</v>
      </c>
      <c r="Y164" s="7">
        <f t="shared" si="162"/>
        <v>554195.26537652349</v>
      </c>
      <c r="Z164" s="7">
        <f t="shared" si="163"/>
        <v>5001.3393355618373</v>
      </c>
      <c r="AA164" s="7">
        <f t="shared" si="164"/>
        <v>1306.7042330516806</v>
      </c>
      <c r="AB164" s="65">
        <f t="shared" si="141"/>
        <v>2.8294090145224857E-2</v>
      </c>
      <c r="AC164" s="7">
        <f t="shared" si="142"/>
        <v>3694.6351025101567</v>
      </c>
      <c r="AD164" s="65">
        <f t="shared" si="143"/>
        <v>0.08</v>
      </c>
      <c r="AE164" s="7">
        <f t="shared" si="165"/>
        <v>128711.43885652827</v>
      </c>
      <c r="AF164" s="7">
        <f t="shared" si="166"/>
        <v>666501.51549780392</v>
      </c>
      <c r="AG164" s="7">
        <f t="shared" si="144"/>
        <v>552888.56114347186</v>
      </c>
      <c r="AH164" s="7">
        <f t="shared" si="133"/>
        <v>795212.95435433218</v>
      </c>
      <c r="AJ164">
        <v>159</v>
      </c>
      <c r="AK164" s="160">
        <v>49675</v>
      </c>
      <c r="AL164" s="7">
        <f t="shared" si="167"/>
        <v>550109.77606706519</v>
      </c>
      <c r="AM164" s="7">
        <f t="shared" si="168"/>
        <v>4883.0658657304484</v>
      </c>
      <c r="AN164" s="7">
        <f t="shared" si="169"/>
        <v>1330.2735619639857</v>
      </c>
      <c r="AO164" s="65">
        <f t="shared" si="145"/>
        <v>2.9018358585981036E-2</v>
      </c>
      <c r="AP164" s="7">
        <f t="shared" si="146"/>
        <v>3552.7923037664627</v>
      </c>
      <c r="AQ164" s="65">
        <f t="shared" si="147"/>
        <v>7.7499999999999999E-2</v>
      </c>
      <c r="AR164" s="7">
        <f t="shared" si="170"/>
        <v>132820.49749489911</v>
      </c>
      <c r="AS164" s="7">
        <f t="shared" si="171"/>
        <v>643586.97515624168</v>
      </c>
      <c r="AT164" s="7">
        <f t="shared" si="148"/>
        <v>548779.50250510126</v>
      </c>
      <c r="AU164" s="7">
        <f t="shared" si="134"/>
        <v>776407.47265114076</v>
      </c>
      <c r="AW164">
        <v>159</v>
      </c>
      <c r="AX164" s="160">
        <v>49675</v>
      </c>
      <c r="AY164" s="7">
        <f t="shared" si="172"/>
        <v>545929.84762683476</v>
      </c>
      <c r="AZ164" s="7">
        <f t="shared" si="173"/>
        <v>4765.8460902957322</v>
      </c>
      <c r="BA164" s="7">
        <f t="shared" si="174"/>
        <v>1353.7845426280151</v>
      </c>
      <c r="BB164" s="65">
        <f t="shared" si="149"/>
        <v>2.9757329778093727E-2</v>
      </c>
      <c r="BC164" s="7">
        <f t="shared" si="150"/>
        <v>3412.0615476677172</v>
      </c>
      <c r="BD164" s="65">
        <f t="shared" si="151"/>
        <v>7.4999999999999997E-2</v>
      </c>
      <c r="BE164" s="7">
        <f t="shared" si="175"/>
        <v>137023.93691579418</v>
      </c>
      <c r="BF164" s="7">
        <f t="shared" si="176"/>
        <v>620745.59144122724</v>
      </c>
      <c r="BG164" s="7">
        <f t="shared" si="152"/>
        <v>544576.06308420678</v>
      </c>
      <c r="BH164" s="7">
        <f t="shared" si="135"/>
        <v>757769.52835702139</v>
      </c>
      <c r="BJ164">
        <v>159</v>
      </c>
      <c r="BK164" s="160">
        <v>49675</v>
      </c>
      <c r="BL164" s="7">
        <f t="shared" si="177"/>
        <v>541655.49982346583</v>
      </c>
      <c r="BM164" s="7">
        <f t="shared" si="178"/>
        <v>4649.713524863002</v>
      </c>
      <c r="BN164" s="7">
        <f t="shared" si="179"/>
        <v>1377.211546762896</v>
      </c>
      <c r="BO164" s="65">
        <f t="shared" si="153"/>
        <v>3.0511161737563845E-2</v>
      </c>
      <c r="BP164" s="7">
        <f t="shared" si="154"/>
        <v>3272.501978100106</v>
      </c>
      <c r="BQ164" s="65">
        <f t="shared" si="155"/>
        <v>7.2499999999999995E-2</v>
      </c>
      <c r="BR164" s="7">
        <f t="shared" si="180"/>
        <v>141321.71172329693</v>
      </c>
      <c r="BS164" s="7">
        <f t="shared" si="181"/>
        <v>597982.7387299207</v>
      </c>
      <c r="BT164" s="7">
        <f t="shared" si="156"/>
        <v>540278.28827670298</v>
      </c>
      <c r="BU164" s="7">
        <f t="shared" si="136"/>
        <v>739304.45045321761</v>
      </c>
      <c r="BW164">
        <v>159</v>
      </c>
      <c r="BX164" s="160">
        <v>49675</v>
      </c>
      <c r="BY164" s="7">
        <f t="shared" si="182"/>
        <v>537286.89408617932</v>
      </c>
      <c r="BZ164" s="7">
        <f t="shared" si="183"/>
        <v>4534.7018071413086</v>
      </c>
      <c r="CA164" s="7">
        <f t="shared" si="184"/>
        <v>1400.5282583052622</v>
      </c>
      <c r="CB164" s="65">
        <f t="shared" si="157"/>
        <v>3.1280009404002801E-2</v>
      </c>
      <c r="CC164" s="7">
        <f t="shared" si="158"/>
        <v>3134.1735488360464</v>
      </c>
      <c r="CD164" s="65">
        <f t="shared" si="185"/>
        <v>7.0000000000000007E-2</v>
      </c>
      <c r="CE164" s="7">
        <f t="shared" si="186"/>
        <v>145713.63417212581</v>
      </c>
      <c r="CF164" s="7">
        <f t="shared" si="187"/>
        <v>575303.9531633422</v>
      </c>
      <c r="CG164" s="7">
        <f t="shared" si="159"/>
        <v>535886.36582787405</v>
      </c>
      <c r="CH164" s="7">
        <f t="shared" si="137"/>
        <v>721017.58733546804</v>
      </c>
    </row>
    <row r="165" spans="10:86" x14ac:dyDescent="0.3">
      <c r="J165">
        <v>160</v>
      </c>
      <c r="K165" s="160">
        <v>49706</v>
      </c>
      <c r="L165" s="7">
        <f t="shared" si="160"/>
        <v>556903.33039022097</v>
      </c>
      <c r="M165" s="7">
        <f t="shared" si="138"/>
        <v>5120.6331732111075</v>
      </c>
      <c r="N165" s="7">
        <f t="shared" si="128"/>
        <v>1291.9227767783382</v>
      </c>
      <c r="O165" s="65">
        <f t="shared" si="139"/>
        <v>2.7837997144813425E-2</v>
      </c>
      <c r="P165" s="7">
        <f t="shared" si="129"/>
        <v>3828.7103964327694</v>
      </c>
      <c r="Q165" s="65">
        <f t="shared" si="130"/>
        <v>8.2500000000000004E-2</v>
      </c>
      <c r="R165" s="7">
        <f t="shared" si="140"/>
        <v>125988.59238655686</v>
      </c>
      <c r="S165" s="7">
        <f t="shared" si="161"/>
        <v>693312.71532722027</v>
      </c>
      <c r="T165" s="7">
        <f t="shared" si="131"/>
        <v>555611.40761344263</v>
      </c>
      <c r="U165" s="7">
        <f t="shared" si="132"/>
        <v>819301.30771377718</v>
      </c>
      <c r="W165">
        <v>160</v>
      </c>
      <c r="X165" s="160">
        <v>49706</v>
      </c>
      <c r="Y165" s="7">
        <f t="shared" si="162"/>
        <v>552888.56114347186</v>
      </c>
      <c r="Z165" s="7">
        <f t="shared" si="163"/>
        <v>5001.3393355618373</v>
      </c>
      <c r="AA165" s="7">
        <f t="shared" si="164"/>
        <v>1315.4155946053579</v>
      </c>
      <c r="AB165" s="65">
        <f t="shared" si="141"/>
        <v>2.8550033848806954E-2</v>
      </c>
      <c r="AC165" s="7">
        <f t="shared" si="142"/>
        <v>3685.9237409564794</v>
      </c>
      <c r="AD165" s="65">
        <f t="shared" si="143"/>
        <v>0.08</v>
      </c>
      <c r="AE165" s="7">
        <f t="shared" si="165"/>
        <v>130026.85445113364</v>
      </c>
      <c r="AF165" s="7">
        <f t="shared" si="166"/>
        <v>670187.43923876039</v>
      </c>
      <c r="AG165" s="7">
        <f t="shared" si="144"/>
        <v>551573.14554886648</v>
      </c>
      <c r="AH165" s="7">
        <f t="shared" si="133"/>
        <v>800214.29368989402</v>
      </c>
      <c r="AJ165">
        <v>160</v>
      </c>
      <c r="AK165" s="160">
        <v>49706</v>
      </c>
      <c r="AL165" s="7">
        <f t="shared" si="167"/>
        <v>548779.50250510126</v>
      </c>
      <c r="AM165" s="7">
        <f t="shared" si="168"/>
        <v>4883.0658657304484</v>
      </c>
      <c r="AN165" s="7">
        <f t="shared" si="169"/>
        <v>1338.8649120516693</v>
      </c>
      <c r="AO165" s="65">
        <f t="shared" si="145"/>
        <v>2.9276565307704228E-2</v>
      </c>
      <c r="AP165" s="7">
        <f t="shared" si="146"/>
        <v>3544.2009536787791</v>
      </c>
      <c r="AQ165" s="65">
        <f t="shared" si="147"/>
        <v>7.7499999999999999E-2</v>
      </c>
      <c r="AR165" s="7">
        <f t="shared" si="170"/>
        <v>134159.36240695079</v>
      </c>
      <c r="AS165" s="7">
        <f t="shared" si="171"/>
        <v>647131.17610992049</v>
      </c>
      <c r="AT165" s="7">
        <f t="shared" si="148"/>
        <v>547440.63759304956</v>
      </c>
      <c r="AU165" s="7">
        <f t="shared" si="134"/>
        <v>781290.53851687128</v>
      </c>
      <c r="AW165">
        <v>160</v>
      </c>
      <c r="AX165" s="160">
        <v>49706</v>
      </c>
      <c r="AY165" s="7">
        <f t="shared" si="172"/>
        <v>544576.06308420678</v>
      </c>
      <c r="AZ165" s="7">
        <f t="shared" si="173"/>
        <v>4765.8460902957322</v>
      </c>
      <c r="BA165" s="7">
        <f t="shared" si="174"/>
        <v>1362.2456960194399</v>
      </c>
      <c r="BB165" s="65">
        <f t="shared" si="149"/>
        <v>3.0017750430770554E-2</v>
      </c>
      <c r="BC165" s="7">
        <f t="shared" si="150"/>
        <v>3403.6003942762923</v>
      </c>
      <c r="BD165" s="65">
        <f t="shared" si="151"/>
        <v>7.4999999999999997E-2</v>
      </c>
      <c r="BE165" s="7">
        <f t="shared" si="175"/>
        <v>138386.18261181362</v>
      </c>
      <c r="BF165" s="7">
        <f t="shared" si="176"/>
        <v>624149.19183550356</v>
      </c>
      <c r="BG165" s="7">
        <f t="shared" si="152"/>
        <v>543213.81738818728</v>
      </c>
      <c r="BH165" s="7">
        <f t="shared" si="135"/>
        <v>762535.37444731721</v>
      </c>
      <c r="BJ165">
        <v>160</v>
      </c>
      <c r="BK165" s="160">
        <v>49706</v>
      </c>
      <c r="BL165" s="7">
        <f t="shared" si="177"/>
        <v>540278.28827670298</v>
      </c>
      <c r="BM165" s="7">
        <f t="shared" si="178"/>
        <v>4649.713524863002</v>
      </c>
      <c r="BN165" s="7">
        <f t="shared" si="179"/>
        <v>1385.5321998579216</v>
      </c>
      <c r="BO165" s="65">
        <f t="shared" si="153"/>
        <v>3.0773745232900919E-2</v>
      </c>
      <c r="BP165" s="7">
        <f t="shared" si="154"/>
        <v>3264.1813250050805</v>
      </c>
      <c r="BQ165" s="65">
        <f t="shared" si="155"/>
        <v>7.2499999999999995E-2</v>
      </c>
      <c r="BR165" s="7">
        <f t="shared" si="180"/>
        <v>142707.24392315486</v>
      </c>
      <c r="BS165" s="7">
        <f t="shared" si="181"/>
        <v>601246.92005492584</v>
      </c>
      <c r="BT165" s="7">
        <f t="shared" si="156"/>
        <v>538892.75607684511</v>
      </c>
      <c r="BU165" s="7">
        <f t="shared" si="136"/>
        <v>743954.16397808073</v>
      </c>
      <c r="BW165">
        <v>160</v>
      </c>
      <c r="BX165" s="160">
        <v>49706</v>
      </c>
      <c r="BY165" s="7">
        <f t="shared" si="182"/>
        <v>535886.36582787405</v>
      </c>
      <c r="BZ165" s="7">
        <f t="shared" si="183"/>
        <v>4534.7018071413086</v>
      </c>
      <c r="CA165" s="7">
        <f t="shared" si="184"/>
        <v>1408.6980064787099</v>
      </c>
      <c r="CB165" s="65">
        <f t="shared" si="157"/>
        <v>3.1544702675220103E-2</v>
      </c>
      <c r="CC165" s="7">
        <f t="shared" si="158"/>
        <v>3126.0038006625987</v>
      </c>
      <c r="CD165" s="65">
        <f t="shared" si="185"/>
        <v>7.0000000000000007E-2</v>
      </c>
      <c r="CE165" s="7">
        <f t="shared" si="186"/>
        <v>147122.33217860453</v>
      </c>
      <c r="CF165" s="7">
        <f t="shared" si="187"/>
        <v>578429.95696400478</v>
      </c>
      <c r="CG165" s="7">
        <f t="shared" si="159"/>
        <v>534477.66782139533</v>
      </c>
      <c r="CH165" s="7">
        <f t="shared" si="137"/>
        <v>725552.28914260934</v>
      </c>
    </row>
    <row r="166" spans="10:86" x14ac:dyDescent="0.3">
      <c r="J166">
        <v>161</v>
      </c>
      <c r="K166" s="160">
        <v>49735</v>
      </c>
      <c r="L166" s="7">
        <f t="shared" si="160"/>
        <v>555611.40761344263</v>
      </c>
      <c r="M166" s="7">
        <f t="shared" si="138"/>
        <v>5120.6331732111075</v>
      </c>
      <c r="N166" s="7">
        <f t="shared" si="128"/>
        <v>1300.8047458686892</v>
      </c>
      <c r="O166" s="65">
        <f t="shared" si="139"/>
        <v>2.8094558060774065E-2</v>
      </c>
      <c r="P166" s="7">
        <f t="shared" si="129"/>
        <v>3819.8284273424183</v>
      </c>
      <c r="Q166" s="65">
        <f t="shared" si="130"/>
        <v>8.2500000000000004E-2</v>
      </c>
      <c r="R166" s="7">
        <f t="shared" si="140"/>
        <v>127289.39713242555</v>
      </c>
      <c r="S166" s="7">
        <f t="shared" si="161"/>
        <v>697132.54375456274</v>
      </c>
      <c r="T166" s="7">
        <f t="shared" si="131"/>
        <v>554310.60286757397</v>
      </c>
      <c r="U166" s="7">
        <f t="shared" si="132"/>
        <v>824421.9408869883</v>
      </c>
      <c r="W166">
        <v>161</v>
      </c>
      <c r="X166" s="160">
        <v>49735</v>
      </c>
      <c r="Y166" s="7">
        <f t="shared" si="162"/>
        <v>551573.14554886648</v>
      </c>
      <c r="Z166" s="7">
        <f t="shared" si="163"/>
        <v>5001.3393355618373</v>
      </c>
      <c r="AA166" s="7">
        <f t="shared" si="164"/>
        <v>1324.1850319027271</v>
      </c>
      <c r="AB166" s="65">
        <f t="shared" si="141"/>
        <v>2.8808908684306016E-2</v>
      </c>
      <c r="AC166" s="7">
        <f t="shared" si="142"/>
        <v>3677.1543036591102</v>
      </c>
      <c r="AD166" s="65">
        <f t="shared" si="143"/>
        <v>0.08</v>
      </c>
      <c r="AE166" s="7">
        <f t="shared" si="165"/>
        <v>131351.03948303635</v>
      </c>
      <c r="AF166" s="7">
        <f t="shared" si="166"/>
        <v>673864.59354241949</v>
      </c>
      <c r="AG166" s="7">
        <f t="shared" si="144"/>
        <v>550248.96051696374</v>
      </c>
      <c r="AH166" s="7">
        <f t="shared" si="133"/>
        <v>805215.63302545587</v>
      </c>
      <c r="AJ166">
        <v>161</v>
      </c>
      <c r="AK166" s="160">
        <v>49735</v>
      </c>
      <c r="AL166" s="7">
        <f t="shared" si="167"/>
        <v>547440.63759304956</v>
      </c>
      <c r="AM166" s="7">
        <f t="shared" si="168"/>
        <v>4883.0658657304484</v>
      </c>
      <c r="AN166" s="7">
        <f t="shared" si="169"/>
        <v>1347.5117479420032</v>
      </c>
      <c r="AO166" s="65">
        <f t="shared" si="145"/>
        <v>2.9537706675192829E-2</v>
      </c>
      <c r="AP166" s="7">
        <f t="shared" si="146"/>
        <v>3535.5541177884452</v>
      </c>
      <c r="AQ166" s="65">
        <f t="shared" si="147"/>
        <v>7.7499999999999999E-2</v>
      </c>
      <c r="AR166" s="7">
        <f t="shared" si="170"/>
        <v>135506.87415489281</v>
      </c>
      <c r="AS166" s="7">
        <f t="shared" si="171"/>
        <v>650666.73022770893</v>
      </c>
      <c r="AT166" s="7">
        <f t="shared" si="148"/>
        <v>546093.1258451076</v>
      </c>
      <c r="AU166" s="7">
        <f t="shared" si="134"/>
        <v>786173.6043826018</v>
      </c>
      <c r="AW166">
        <v>161</v>
      </c>
      <c r="AX166" s="160">
        <v>49735</v>
      </c>
      <c r="AY166" s="7">
        <f t="shared" si="172"/>
        <v>543213.81738818728</v>
      </c>
      <c r="AZ166" s="7">
        <f t="shared" si="173"/>
        <v>4765.8460902957322</v>
      </c>
      <c r="BA166" s="7">
        <f t="shared" si="174"/>
        <v>1370.759731619562</v>
      </c>
      <c r="BB166" s="65">
        <f t="shared" si="149"/>
        <v>3.0281108935194857E-2</v>
      </c>
      <c r="BC166" s="7">
        <f t="shared" si="150"/>
        <v>3395.0863586761702</v>
      </c>
      <c r="BD166" s="65">
        <f t="shared" si="151"/>
        <v>7.4999999999999997E-2</v>
      </c>
      <c r="BE166" s="7">
        <f t="shared" si="175"/>
        <v>139756.94234343318</v>
      </c>
      <c r="BF166" s="7">
        <f t="shared" si="176"/>
        <v>627544.27819417976</v>
      </c>
      <c r="BG166" s="7">
        <f t="shared" si="152"/>
        <v>541843.05765656766</v>
      </c>
      <c r="BH166" s="7">
        <f t="shared" si="135"/>
        <v>767301.22053761291</v>
      </c>
      <c r="BJ166">
        <v>161</v>
      </c>
      <c r="BK166" s="160">
        <v>49735</v>
      </c>
      <c r="BL166" s="7">
        <f t="shared" si="177"/>
        <v>538892.75607684511</v>
      </c>
      <c r="BM166" s="7">
        <f t="shared" si="178"/>
        <v>4649.713524863002</v>
      </c>
      <c r="BN166" s="7">
        <f t="shared" si="179"/>
        <v>1393.9031235653961</v>
      </c>
      <c r="BO166" s="65">
        <f t="shared" si="153"/>
        <v>3.1039269491311437E-2</v>
      </c>
      <c r="BP166" s="7">
        <f t="shared" si="154"/>
        <v>3255.8104012976059</v>
      </c>
      <c r="BQ166" s="65">
        <f t="shared" si="155"/>
        <v>7.2499999999999995E-2</v>
      </c>
      <c r="BR166" s="7">
        <f t="shared" si="180"/>
        <v>144101.14704672026</v>
      </c>
      <c r="BS166" s="7">
        <f t="shared" si="181"/>
        <v>604502.73045622348</v>
      </c>
      <c r="BT166" s="7">
        <f t="shared" si="156"/>
        <v>537498.85295327974</v>
      </c>
      <c r="BU166" s="7">
        <f t="shared" si="136"/>
        <v>748603.87750294374</v>
      </c>
      <c r="BW166">
        <v>161</v>
      </c>
      <c r="BX166" s="160">
        <v>49735</v>
      </c>
      <c r="BY166" s="7">
        <f t="shared" si="182"/>
        <v>534477.66782139533</v>
      </c>
      <c r="BZ166" s="7">
        <f t="shared" si="183"/>
        <v>4534.7018071413086</v>
      </c>
      <c r="CA166" s="7">
        <f t="shared" si="184"/>
        <v>1416.9154115165024</v>
      </c>
      <c r="CB166" s="65">
        <f t="shared" si="157"/>
        <v>3.1812339339648256E-2</v>
      </c>
      <c r="CC166" s="7">
        <f t="shared" si="158"/>
        <v>3117.7863956248061</v>
      </c>
      <c r="CD166" s="65">
        <f t="shared" si="185"/>
        <v>7.0000000000000007E-2</v>
      </c>
      <c r="CE166" s="7">
        <f t="shared" si="186"/>
        <v>148539.24759012103</v>
      </c>
      <c r="CF166" s="7">
        <f t="shared" si="187"/>
        <v>581547.74335962965</v>
      </c>
      <c r="CG166" s="7">
        <f t="shared" si="159"/>
        <v>533060.75240987877</v>
      </c>
      <c r="CH166" s="7">
        <f t="shared" si="137"/>
        <v>730086.99094975065</v>
      </c>
    </row>
    <row r="167" spans="10:86" x14ac:dyDescent="0.3">
      <c r="J167">
        <v>162</v>
      </c>
      <c r="K167" s="160">
        <v>49766</v>
      </c>
      <c r="L167" s="7">
        <f t="shared" si="160"/>
        <v>554310.60286757397</v>
      </c>
      <c r="M167" s="7">
        <f t="shared" si="138"/>
        <v>5120.6331732111075</v>
      </c>
      <c r="N167" s="7">
        <f t="shared" si="128"/>
        <v>1309.7477784965363</v>
      </c>
      <c r="O167" s="65">
        <f t="shared" si="139"/>
        <v>2.8354091119042253E-2</v>
      </c>
      <c r="P167" s="7">
        <f t="shared" si="129"/>
        <v>3810.8853947145712</v>
      </c>
      <c r="Q167" s="65">
        <f t="shared" si="130"/>
        <v>8.2500000000000004E-2</v>
      </c>
      <c r="R167" s="7">
        <f t="shared" si="140"/>
        <v>128599.14491092208</v>
      </c>
      <c r="S167" s="7">
        <f t="shared" si="161"/>
        <v>700943.42914927728</v>
      </c>
      <c r="T167" s="7">
        <f t="shared" si="131"/>
        <v>553000.85508907738</v>
      </c>
      <c r="U167" s="7">
        <f t="shared" si="132"/>
        <v>829542.57406019932</v>
      </c>
      <c r="W167">
        <v>162</v>
      </c>
      <c r="X167" s="160">
        <v>49766</v>
      </c>
      <c r="Y167" s="7">
        <f t="shared" si="162"/>
        <v>550248.96051696374</v>
      </c>
      <c r="Z167" s="7">
        <f t="shared" si="163"/>
        <v>5001.3393355618373</v>
      </c>
      <c r="AA167" s="7">
        <f t="shared" si="164"/>
        <v>1333.0129321154122</v>
      </c>
      <c r="AB167" s="65">
        <f t="shared" si="141"/>
        <v>2.9070759480138625E-2</v>
      </c>
      <c r="AC167" s="7">
        <f t="shared" si="142"/>
        <v>3668.326403446425</v>
      </c>
      <c r="AD167" s="65">
        <f t="shared" si="143"/>
        <v>0.08</v>
      </c>
      <c r="AE167" s="7">
        <f t="shared" si="165"/>
        <v>132684.05241515176</v>
      </c>
      <c r="AF167" s="7">
        <f t="shared" si="166"/>
        <v>677532.91994586587</v>
      </c>
      <c r="AG167" s="7">
        <f t="shared" si="144"/>
        <v>548915.94758484827</v>
      </c>
      <c r="AH167" s="7">
        <f t="shared" si="133"/>
        <v>810216.9723610176</v>
      </c>
      <c r="AJ167">
        <v>162</v>
      </c>
      <c r="AK167" s="160">
        <v>49766</v>
      </c>
      <c r="AL167" s="7">
        <f t="shared" si="167"/>
        <v>546093.1258451076</v>
      </c>
      <c r="AM167" s="7">
        <f t="shared" si="168"/>
        <v>4883.0658657304484</v>
      </c>
      <c r="AN167" s="7">
        <f t="shared" si="169"/>
        <v>1356.2144279807953</v>
      </c>
      <c r="AO167" s="65">
        <f t="shared" si="145"/>
        <v>2.9801827500728552E-2</v>
      </c>
      <c r="AP167" s="7">
        <f t="shared" si="146"/>
        <v>3526.8514377496531</v>
      </c>
      <c r="AQ167" s="65">
        <f t="shared" si="147"/>
        <v>7.7499999999999999E-2</v>
      </c>
      <c r="AR167" s="7">
        <f t="shared" si="170"/>
        <v>136863.08858287361</v>
      </c>
      <c r="AS167" s="7">
        <f t="shared" si="171"/>
        <v>654193.58166545862</v>
      </c>
      <c r="AT167" s="7">
        <f t="shared" si="148"/>
        <v>544736.91141712677</v>
      </c>
      <c r="AU167" s="7">
        <f t="shared" si="134"/>
        <v>791056.6702483322</v>
      </c>
      <c r="AW167">
        <v>162</v>
      </c>
      <c r="AX167" s="160">
        <v>49766</v>
      </c>
      <c r="AY167" s="7">
        <f t="shared" si="172"/>
        <v>541843.05765656766</v>
      </c>
      <c r="AZ167" s="7">
        <f t="shared" si="173"/>
        <v>4765.8460902957322</v>
      </c>
      <c r="BA167" s="7">
        <f t="shared" si="174"/>
        <v>1379.3269799421846</v>
      </c>
      <c r="BB167" s="65">
        <f t="shared" si="149"/>
        <v>3.0547450088023825E-2</v>
      </c>
      <c r="BC167" s="7">
        <f t="shared" si="150"/>
        <v>3386.5191103535476</v>
      </c>
      <c r="BD167" s="65">
        <f t="shared" si="151"/>
        <v>7.4999999999999997E-2</v>
      </c>
      <c r="BE167" s="7">
        <f t="shared" si="175"/>
        <v>141136.26932337537</v>
      </c>
      <c r="BF167" s="7">
        <f t="shared" si="176"/>
        <v>630930.79730453331</v>
      </c>
      <c r="BG167" s="7">
        <f t="shared" si="152"/>
        <v>540463.73067662551</v>
      </c>
      <c r="BH167" s="7">
        <f t="shared" si="135"/>
        <v>772067.06662790873</v>
      </c>
      <c r="BJ167">
        <v>162</v>
      </c>
      <c r="BK167" s="160">
        <v>49766</v>
      </c>
      <c r="BL167" s="7">
        <f t="shared" si="177"/>
        <v>537498.85295327974</v>
      </c>
      <c r="BM167" s="7">
        <f t="shared" si="178"/>
        <v>4649.713524863002</v>
      </c>
      <c r="BN167" s="7">
        <f t="shared" si="179"/>
        <v>1402.3246216036036</v>
      </c>
      <c r="BO167" s="65">
        <f t="shared" si="153"/>
        <v>3.1307779294379168E-2</v>
      </c>
      <c r="BP167" s="7">
        <f t="shared" si="154"/>
        <v>3247.3889032593984</v>
      </c>
      <c r="BQ167" s="65">
        <f t="shared" si="155"/>
        <v>7.2499999999999995E-2</v>
      </c>
      <c r="BR167" s="7">
        <f t="shared" si="180"/>
        <v>145503.47166832385</v>
      </c>
      <c r="BS167" s="7">
        <f t="shared" si="181"/>
        <v>607750.11935948289</v>
      </c>
      <c r="BT167" s="7">
        <f t="shared" si="156"/>
        <v>536096.52833167615</v>
      </c>
      <c r="BU167" s="7">
        <f t="shared" si="136"/>
        <v>753253.59102780675</v>
      </c>
      <c r="BW167">
        <v>162</v>
      </c>
      <c r="BX167" s="160">
        <v>49766</v>
      </c>
      <c r="BY167" s="7">
        <f t="shared" si="182"/>
        <v>533060.75240987877</v>
      </c>
      <c r="BZ167" s="7">
        <f t="shared" si="183"/>
        <v>4534.7018071413086</v>
      </c>
      <c r="CA167" s="7">
        <f t="shared" si="184"/>
        <v>1425.1807514170155</v>
      </c>
      <c r="CB167" s="65">
        <f t="shared" si="157"/>
        <v>3.2082964164381139E-2</v>
      </c>
      <c r="CC167" s="7">
        <f t="shared" si="158"/>
        <v>3109.5210557242931</v>
      </c>
      <c r="CD167" s="65">
        <f t="shared" si="185"/>
        <v>7.0000000000000007E-2</v>
      </c>
      <c r="CE167" s="7">
        <f t="shared" si="186"/>
        <v>149964.42834153803</v>
      </c>
      <c r="CF167" s="7">
        <f t="shared" si="187"/>
        <v>584657.26441535389</v>
      </c>
      <c r="CG167" s="7">
        <f t="shared" si="159"/>
        <v>531635.5716584617</v>
      </c>
      <c r="CH167" s="7">
        <f t="shared" si="137"/>
        <v>734621.69275689195</v>
      </c>
    </row>
    <row r="168" spans="10:86" x14ac:dyDescent="0.3">
      <c r="J168">
        <v>163</v>
      </c>
      <c r="K168" s="160">
        <v>49796</v>
      </c>
      <c r="L168" s="7">
        <f t="shared" si="160"/>
        <v>553000.85508907738</v>
      </c>
      <c r="M168" s="7">
        <f t="shared" si="138"/>
        <v>5120.6331732111075</v>
      </c>
      <c r="N168" s="7">
        <f t="shared" si="128"/>
        <v>1318.7522944737007</v>
      </c>
      <c r="O168" s="65">
        <f t="shared" si="139"/>
        <v>2.8616642068546735E-2</v>
      </c>
      <c r="P168" s="7">
        <f t="shared" si="129"/>
        <v>3801.8808787374069</v>
      </c>
      <c r="Q168" s="65">
        <f t="shared" si="130"/>
        <v>8.2500000000000004E-2</v>
      </c>
      <c r="R168" s="7">
        <f t="shared" si="140"/>
        <v>129917.89720539578</v>
      </c>
      <c r="S168" s="7">
        <f t="shared" si="161"/>
        <v>704745.3100280147</v>
      </c>
      <c r="T168" s="7">
        <f t="shared" si="131"/>
        <v>551682.10279460368</v>
      </c>
      <c r="U168" s="7">
        <f t="shared" si="132"/>
        <v>834663.20723341045</v>
      </c>
      <c r="W168">
        <v>163</v>
      </c>
      <c r="X168" s="160">
        <v>49796</v>
      </c>
      <c r="Y168" s="7">
        <f t="shared" si="162"/>
        <v>548915.94758484827</v>
      </c>
      <c r="Z168" s="7">
        <f t="shared" si="163"/>
        <v>5001.3393355618373</v>
      </c>
      <c r="AA168" s="7">
        <f t="shared" si="164"/>
        <v>1341.8996849961818</v>
      </c>
      <c r="AB168" s="65">
        <f t="shared" si="141"/>
        <v>2.9335631968435576E-2</v>
      </c>
      <c r="AC168" s="7">
        <f t="shared" si="142"/>
        <v>3659.4396505656555</v>
      </c>
      <c r="AD168" s="65">
        <f t="shared" si="143"/>
        <v>0.08</v>
      </c>
      <c r="AE168" s="7">
        <f t="shared" si="165"/>
        <v>134025.95210014793</v>
      </c>
      <c r="AF168" s="7">
        <f t="shared" si="166"/>
        <v>681192.35959643149</v>
      </c>
      <c r="AG168" s="7">
        <f t="shared" si="144"/>
        <v>547574.04789985204</v>
      </c>
      <c r="AH168" s="7">
        <f t="shared" si="133"/>
        <v>815218.31169657945</v>
      </c>
      <c r="AJ168">
        <v>163</v>
      </c>
      <c r="AK168" s="160">
        <v>49796</v>
      </c>
      <c r="AL168" s="7">
        <f t="shared" si="167"/>
        <v>544736.91141712677</v>
      </c>
      <c r="AM168" s="7">
        <f t="shared" si="168"/>
        <v>4883.0658657304484</v>
      </c>
      <c r="AN168" s="7">
        <f t="shared" si="169"/>
        <v>1364.9733128281714</v>
      </c>
      <c r="AO168" s="65">
        <f t="shared" si="145"/>
        <v>3.0068973500118633E-2</v>
      </c>
      <c r="AP168" s="7">
        <f t="shared" si="146"/>
        <v>3518.092552902277</v>
      </c>
      <c r="AQ168" s="65">
        <f t="shared" si="147"/>
        <v>7.7499999999999999E-2</v>
      </c>
      <c r="AR168" s="7">
        <f t="shared" si="170"/>
        <v>138228.06189570177</v>
      </c>
      <c r="AS168" s="7">
        <f t="shared" si="171"/>
        <v>657711.67421836092</v>
      </c>
      <c r="AT168" s="7">
        <f t="shared" si="148"/>
        <v>543371.93810429855</v>
      </c>
      <c r="AU168" s="7">
        <f t="shared" si="134"/>
        <v>795939.73611406272</v>
      </c>
      <c r="AW168">
        <v>163</v>
      </c>
      <c r="AX168" s="160">
        <v>49796</v>
      </c>
      <c r="AY168" s="7">
        <f t="shared" si="172"/>
        <v>540463.73067662551</v>
      </c>
      <c r="AZ168" s="7">
        <f t="shared" si="173"/>
        <v>4765.8460902957322</v>
      </c>
      <c r="BA168" s="7">
        <f t="shared" si="174"/>
        <v>1387.9477735668229</v>
      </c>
      <c r="BB168" s="65">
        <f t="shared" si="149"/>
        <v>3.0816819589263519E-2</v>
      </c>
      <c r="BC168" s="7">
        <f t="shared" si="150"/>
        <v>3377.8983167289093</v>
      </c>
      <c r="BD168" s="65">
        <f t="shared" si="151"/>
        <v>7.4999999999999997E-2</v>
      </c>
      <c r="BE168" s="7">
        <f t="shared" si="175"/>
        <v>142524.21709694219</v>
      </c>
      <c r="BF168" s="7">
        <f t="shared" si="176"/>
        <v>634308.69562126219</v>
      </c>
      <c r="BG168" s="7">
        <f t="shared" si="152"/>
        <v>539075.78290305869</v>
      </c>
      <c r="BH168" s="7">
        <f t="shared" si="135"/>
        <v>776832.91271820432</v>
      </c>
      <c r="BJ168">
        <v>163</v>
      </c>
      <c r="BK168" s="160">
        <v>49796</v>
      </c>
      <c r="BL168" s="7">
        <f t="shared" si="177"/>
        <v>536096.52833167615</v>
      </c>
      <c r="BM168" s="7">
        <f t="shared" si="178"/>
        <v>4649.713524863002</v>
      </c>
      <c r="BN168" s="7">
        <f t="shared" si="179"/>
        <v>1410.7969995257922</v>
      </c>
      <c r="BO168" s="65">
        <f t="shared" si="153"/>
        <v>3.1579320326871052E-2</v>
      </c>
      <c r="BP168" s="7">
        <f t="shared" si="154"/>
        <v>3238.9165253372098</v>
      </c>
      <c r="BQ168" s="65">
        <f t="shared" si="155"/>
        <v>7.2499999999999995E-2</v>
      </c>
      <c r="BR168" s="7">
        <f t="shared" si="180"/>
        <v>146914.26866784965</v>
      </c>
      <c r="BS168" s="7">
        <f t="shared" si="181"/>
        <v>610989.03588482016</v>
      </c>
      <c r="BT168" s="7">
        <f t="shared" si="156"/>
        <v>534685.7313321504</v>
      </c>
      <c r="BU168" s="7">
        <f t="shared" si="136"/>
        <v>757903.30455266987</v>
      </c>
      <c r="BW168">
        <v>163</v>
      </c>
      <c r="BX168" s="160">
        <v>49796</v>
      </c>
      <c r="BY168" s="7">
        <f t="shared" si="182"/>
        <v>531635.5716584617</v>
      </c>
      <c r="BZ168" s="7">
        <f t="shared" si="183"/>
        <v>4534.7018071413086</v>
      </c>
      <c r="CA168" s="7">
        <f t="shared" si="184"/>
        <v>1433.4943058002818</v>
      </c>
      <c r="CB168" s="65">
        <f t="shared" si="157"/>
        <v>3.2356622819540014E-2</v>
      </c>
      <c r="CC168" s="7">
        <f t="shared" si="158"/>
        <v>3101.2075013410267</v>
      </c>
      <c r="CD168" s="65">
        <f t="shared" si="185"/>
        <v>7.0000000000000007E-2</v>
      </c>
      <c r="CE168" s="7">
        <f t="shared" si="186"/>
        <v>151397.9226473383</v>
      </c>
      <c r="CF168" s="7">
        <f t="shared" si="187"/>
        <v>587758.47191669489</v>
      </c>
      <c r="CG168" s="7">
        <f t="shared" si="159"/>
        <v>530202.07735266141</v>
      </c>
      <c r="CH168" s="7">
        <f t="shared" si="137"/>
        <v>739156.39456403325</v>
      </c>
    </row>
    <row r="169" spans="10:86" x14ac:dyDescent="0.3">
      <c r="J169">
        <v>164</v>
      </c>
      <c r="K169" s="160">
        <v>49827</v>
      </c>
      <c r="L169" s="7">
        <f t="shared" si="160"/>
        <v>551682.10279460368</v>
      </c>
      <c r="M169" s="7">
        <f t="shared" si="138"/>
        <v>5120.6331732111075</v>
      </c>
      <c r="N169" s="7">
        <f t="shared" si="128"/>
        <v>1327.8187164982073</v>
      </c>
      <c r="O169" s="65">
        <f t="shared" si="139"/>
        <v>2.8882257585054916E-2</v>
      </c>
      <c r="P169" s="7">
        <f t="shared" si="129"/>
        <v>3792.8144567129002</v>
      </c>
      <c r="Q169" s="65">
        <f t="shared" si="130"/>
        <v>8.2500000000000004E-2</v>
      </c>
      <c r="R169" s="7">
        <f t="shared" si="140"/>
        <v>131245.71592189398</v>
      </c>
      <c r="S169" s="7">
        <f t="shared" si="161"/>
        <v>708538.12448472762</v>
      </c>
      <c r="T169" s="7">
        <f t="shared" si="131"/>
        <v>550354.28407810547</v>
      </c>
      <c r="U169" s="7">
        <f t="shared" si="132"/>
        <v>839783.84040662157</v>
      </c>
      <c r="W169">
        <v>164</v>
      </c>
      <c r="X169" s="160">
        <v>49827</v>
      </c>
      <c r="Y169" s="7">
        <f t="shared" si="162"/>
        <v>547574.04789985204</v>
      </c>
      <c r="Z169" s="7">
        <f t="shared" si="163"/>
        <v>5001.3393355618373</v>
      </c>
      <c r="AA169" s="7">
        <f t="shared" si="164"/>
        <v>1350.8456828961566</v>
      </c>
      <c r="AB169" s="65">
        <f t="shared" si="141"/>
        <v>2.9603572807962251E-2</v>
      </c>
      <c r="AC169" s="7">
        <f t="shared" si="142"/>
        <v>3650.4936526656807</v>
      </c>
      <c r="AD169" s="65">
        <f t="shared" si="143"/>
        <v>0.08</v>
      </c>
      <c r="AE169" s="7">
        <f t="shared" si="165"/>
        <v>135376.79778304408</v>
      </c>
      <c r="AF169" s="7">
        <f t="shared" si="166"/>
        <v>684842.85324909713</v>
      </c>
      <c r="AG169" s="7">
        <f t="shared" si="144"/>
        <v>546223.20221695583</v>
      </c>
      <c r="AH169" s="7">
        <f t="shared" si="133"/>
        <v>820219.65103214118</v>
      </c>
      <c r="AJ169">
        <v>164</v>
      </c>
      <c r="AK169" s="160">
        <v>49827</v>
      </c>
      <c r="AL169" s="7">
        <f t="shared" si="167"/>
        <v>543371.93810429855</v>
      </c>
      <c r="AM169" s="7">
        <f t="shared" si="168"/>
        <v>4883.0658657304484</v>
      </c>
      <c r="AN169" s="7">
        <f t="shared" si="169"/>
        <v>1373.7887654735205</v>
      </c>
      <c r="AO169" s="65">
        <f t="shared" si="145"/>
        <v>3.0339191315613932E-2</v>
      </c>
      <c r="AP169" s="7">
        <f t="shared" si="146"/>
        <v>3509.277100256928</v>
      </c>
      <c r="AQ169" s="65">
        <f t="shared" si="147"/>
        <v>7.7499999999999999E-2</v>
      </c>
      <c r="AR169" s="7">
        <f t="shared" si="170"/>
        <v>139601.8506611753</v>
      </c>
      <c r="AS169" s="7">
        <f t="shared" si="171"/>
        <v>661220.95131861779</v>
      </c>
      <c r="AT169" s="7">
        <f t="shared" si="148"/>
        <v>541998.14933882502</v>
      </c>
      <c r="AU169" s="7">
        <f t="shared" si="134"/>
        <v>800822.80197979312</v>
      </c>
      <c r="AW169">
        <v>164</v>
      </c>
      <c r="AX169" s="160">
        <v>49827</v>
      </c>
      <c r="AY169" s="7">
        <f t="shared" si="172"/>
        <v>539075.78290305869</v>
      </c>
      <c r="AZ169" s="7">
        <f t="shared" si="173"/>
        <v>4765.8460902957322</v>
      </c>
      <c r="BA169" s="7">
        <f t="shared" si="174"/>
        <v>1396.6224471516157</v>
      </c>
      <c r="BB169" s="65">
        <f t="shared" si="149"/>
        <v>3.1089264065184731E-2</v>
      </c>
      <c r="BC169" s="7">
        <f t="shared" si="150"/>
        <v>3369.2236431441165</v>
      </c>
      <c r="BD169" s="65">
        <f t="shared" si="151"/>
        <v>7.4999999999999997E-2</v>
      </c>
      <c r="BE169" s="7">
        <f t="shared" si="175"/>
        <v>143920.83954409379</v>
      </c>
      <c r="BF169" s="7">
        <f t="shared" si="176"/>
        <v>637677.91926440632</v>
      </c>
      <c r="BG169" s="7">
        <f t="shared" si="152"/>
        <v>537679.16045590711</v>
      </c>
      <c r="BH169" s="7">
        <f t="shared" si="135"/>
        <v>781598.75880850013</v>
      </c>
      <c r="BJ169">
        <v>164</v>
      </c>
      <c r="BK169" s="160">
        <v>49827</v>
      </c>
      <c r="BL169" s="7">
        <f t="shared" si="177"/>
        <v>534685.7313321504</v>
      </c>
      <c r="BM169" s="7">
        <f t="shared" si="178"/>
        <v>4649.713524863002</v>
      </c>
      <c r="BN169" s="7">
        <f t="shared" si="179"/>
        <v>1419.3205647312602</v>
      </c>
      <c r="BO169" s="65">
        <f t="shared" si="153"/>
        <v>3.1853939199650766E-2</v>
      </c>
      <c r="BP169" s="7">
        <f t="shared" si="154"/>
        <v>3230.3929601317418</v>
      </c>
      <c r="BQ169" s="65">
        <f t="shared" si="155"/>
        <v>7.2499999999999995E-2</v>
      </c>
      <c r="BR169" s="7">
        <f t="shared" si="180"/>
        <v>148333.58923258091</v>
      </c>
      <c r="BS169" s="7">
        <f t="shared" si="181"/>
        <v>614219.42884495191</v>
      </c>
      <c r="BT169" s="7">
        <f t="shared" si="156"/>
        <v>533266.41076741915</v>
      </c>
      <c r="BU169" s="7">
        <f t="shared" si="136"/>
        <v>762553.01807753276</v>
      </c>
      <c r="BW169">
        <v>164</v>
      </c>
      <c r="BX169" s="160">
        <v>49827</v>
      </c>
      <c r="BY169" s="7">
        <f t="shared" si="182"/>
        <v>530202.07735266141</v>
      </c>
      <c r="BZ169" s="7">
        <f t="shared" si="183"/>
        <v>4534.7018071413086</v>
      </c>
      <c r="CA169" s="7">
        <f t="shared" si="184"/>
        <v>1441.8563559174504</v>
      </c>
      <c r="CB169" s="65">
        <f t="shared" si="157"/>
        <v>3.2633361901184849E-2</v>
      </c>
      <c r="CC169" s="7">
        <f t="shared" si="158"/>
        <v>3092.8454512238582</v>
      </c>
      <c r="CD169" s="65">
        <f t="shared" si="185"/>
        <v>7.0000000000000007E-2</v>
      </c>
      <c r="CE169" s="7">
        <f t="shared" si="186"/>
        <v>152839.77900325574</v>
      </c>
      <c r="CF169" s="7">
        <f t="shared" si="187"/>
        <v>590851.31736791879</v>
      </c>
      <c r="CG169" s="7">
        <f t="shared" si="159"/>
        <v>528760.220996744</v>
      </c>
      <c r="CH169" s="7">
        <f t="shared" si="137"/>
        <v>743691.09637117456</v>
      </c>
    </row>
    <row r="170" spans="10:86" x14ac:dyDescent="0.3">
      <c r="J170">
        <v>165</v>
      </c>
      <c r="K170" s="160">
        <v>49857</v>
      </c>
      <c r="L170" s="7">
        <f t="shared" si="160"/>
        <v>550354.28407810547</v>
      </c>
      <c r="M170" s="7">
        <f t="shared" si="138"/>
        <v>5120.6331732111075</v>
      </c>
      <c r="N170" s="7">
        <f t="shared" si="128"/>
        <v>1336.9474701741324</v>
      </c>
      <c r="O170" s="65">
        <f t="shared" si="139"/>
        <v>2.9150985294797371E-2</v>
      </c>
      <c r="P170" s="7">
        <f t="shared" si="129"/>
        <v>3783.6857030369752</v>
      </c>
      <c r="Q170" s="65">
        <f t="shared" si="130"/>
        <v>8.2500000000000004E-2</v>
      </c>
      <c r="R170" s="7">
        <f t="shared" si="140"/>
        <v>132582.66339206812</v>
      </c>
      <c r="S170" s="7">
        <f t="shared" si="161"/>
        <v>712321.81018776458</v>
      </c>
      <c r="T170" s="7">
        <f t="shared" si="131"/>
        <v>549017.3366079313</v>
      </c>
      <c r="U170" s="7">
        <f t="shared" si="132"/>
        <v>844904.4735798327</v>
      </c>
      <c r="W170">
        <v>165</v>
      </c>
      <c r="X170" s="160">
        <v>49857</v>
      </c>
      <c r="Y170" s="7">
        <f t="shared" si="162"/>
        <v>546223.20221695583</v>
      </c>
      <c r="Z170" s="7">
        <f t="shared" si="163"/>
        <v>5001.3393355618373</v>
      </c>
      <c r="AA170" s="7">
        <f t="shared" si="164"/>
        <v>1359.8513207821316</v>
      </c>
      <c r="AB170" s="65">
        <f t="shared" si="141"/>
        <v>2.9874629607740649E-2</v>
      </c>
      <c r="AC170" s="7">
        <f t="shared" si="142"/>
        <v>3641.4880147797057</v>
      </c>
      <c r="AD170" s="65">
        <f t="shared" si="143"/>
        <v>0.08</v>
      </c>
      <c r="AE170" s="7">
        <f t="shared" si="165"/>
        <v>136736.6491038262</v>
      </c>
      <c r="AF170" s="7">
        <f t="shared" si="166"/>
        <v>688484.34126387688</v>
      </c>
      <c r="AG170" s="7">
        <f t="shared" si="144"/>
        <v>544863.35089617374</v>
      </c>
      <c r="AH170" s="7">
        <f t="shared" si="133"/>
        <v>825220.99036770314</v>
      </c>
      <c r="AJ170">
        <v>165</v>
      </c>
      <c r="AK170" s="160">
        <v>49857</v>
      </c>
      <c r="AL170" s="7">
        <f t="shared" si="167"/>
        <v>541998.14933882502</v>
      </c>
      <c r="AM170" s="7">
        <f t="shared" si="168"/>
        <v>4883.0658657304484</v>
      </c>
      <c r="AN170" s="7">
        <f t="shared" si="169"/>
        <v>1382.6611512505369</v>
      </c>
      <c r="AO170" s="65">
        <f t="shared" si="145"/>
        <v>3.0612528539528561E-2</v>
      </c>
      <c r="AP170" s="7">
        <f t="shared" si="146"/>
        <v>3500.4047144799115</v>
      </c>
      <c r="AQ170" s="65">
        <f t="shared" si="147"/>
        <v>7.7499999999999999E-2</v>
      </c>
      <c r="AR170" s="7">
        <f t="shared" si="170"/>
        <v>140984.51181242583</v>
      </c>
      <c r="AS170" s="7">
        <f t="shared" si="171"/>
        <v>664721.35603309772</v>
      </c>
      <c r="AT170" s="7">
        <f t="shared" si="148"/>
        <v>540615.48818757443</v>
      </c>
      <c r="AU170" s="7">
        <f t="shared" si="134"/>
        <v>805705.86784552352</v>
      </c>
      <c r="AW170">
        <v>165</v>
      </c>
      <c r="AX170" s="160">
        <v>49857</v>
      </c>
      <c r="AY170" s="7">
        <f t="shared" si="172"/>
        <v>537679.16045590711</v>
      </c>
      <c r="AZ170" s="7">
        <f t="shared" si="173"/>
        <v>4765.8460902957322</v>
      </c>
      <c r="BA170" s="7">
        <f t="shared" si="174"/>
        <v>1405.3513374463132</v>
      </c>
      <c r="BB170" s="65">
        <f t="shared" si="149"/>
        <v>3.1364831091940236E-2</v>
      </c>
      <c r="BC170" s="7">
        <f t="shared" si="150"/>
        <v>3360.494752849419</v>
      </c>
      <c r="BD170" s="65">
        <f t="shared" si="151"/>
        <v>7.4999999999999997E-2</v>
      </c>
      <c r="BE170" s="7">
        <f t="shared" si="175"/>
        <v>145326.1908815401</v>
      </c>
      <c r="BF170" s="7">
        <f t="shared" si="176"/>
        <v>641038.41401725577</v>
      </c>
      <c r="BG170" s="7">
        <f t="shared" si="152"/>
        <v>536273.80911846075</v>
      </c>
      <c r="BH170" s="7">
        <f t="shared" si="135"/>
        <v>786364.60489879583</v>
      </c>
      <c r="BJ170">
        <v>165</v>
      </c>
      <c r="BK170" s="160">
        <v>49857</v>
      </c>
      <c r="BL170" s="7">
        <f t="shared" si="177"/>
        <v>533266.41076741915</v>
      </c>
      <c r="BM170" s="7">
        <f t="shared" si="178"/>
        <v>4649.713524863002</v>
      </c>
      <c r="BN170" s="7">
        <f t="shared" si="179"/>
        <v>1427.8956264765116</v>
      </c>
      <c r="BO170" s="65">
        <f t="shared" si="153"/>
        <v>3.2131683473293711E-2</v>
      </c>
      <c r="BP170" s="7">
        <f t="shared" si="154"/>
        <v>3221.8178983864905</v>
      </c>
      <c r="BQ170" s="65">
        <f t="shared" si="155"/>
        <v>7.2499999999999995E-2</v>
      </c>
      <c r="BR170" s="7">
        <f t="shared" si="180"/>
        <v>149761.48485905741</v>
      </c>
      <c r="BS170" s="7">
        <f t="shared" si="181"/>
        <v>617441.24674333842</v>
      </c>
      <c r="BT170" s="7">
        <f t="shared" si="156"/>
        <v>531838.51514094265</v>
      </c>
      <c r="BU170" s="7">
        <f t="shared" si="136"/>
        <v>767202.73160239588</v>
      </c>
      <c r="BW170">
        <v>165</v>
      </c>
      <c r="BX170" s="160">
        <v>49857</v>
      </c>
      <c r="BY170" s="7">
        <f t="shared" si="182"/>
        <v>528760.220996744</v>
      </c>
      <c r="BZ170" s="7">
        <f t="shared" si="183"/>
        <v>4534.7018071413086</v>
      </c>
      <c r="CA170" s="7">
        <f t="shared" si="184"/>
        <v>1450.2671846603016</v>
      </c>
      <c r="CB170" s="65">
        <f t="shared" si="157"/>
        <v>3.2913228954926974E-2</v>
      </c>
      <c r="CC170" s="7">
        <f t="shared" si="158"/>
        <v>3084.434622481007</v>
      </c>
      <c r="CD170" s="65">
        <f t="shared" si="185"/>
        <v>7.0000000000000007E-2</v>
      </c>
      <c r="CE170" s="7">
        <f t="shared" si="186"/>
        <v>154290.04618791604</v>
      </c>
      <c r="CF170" s="7">
        <f t="shared" si="187"/>
        <v>593935.75199039979</v>
      </c>
      <c r="CG170" s="7">
        <f t="shared" si="159"/>
        <v>527309.9538120837</v>
      </c>
      <c r="CH170" s="7">
        <f t="shared" si="137"/>
        <v>748225.79817831586</v>
      </c>
    </row>
    <row r="171" spans="10:86" x14ac:dyDescent="0.3">
      <c r="J171">
        <v>166</v>
      </c>
      <c r="K171" s="160">
        <v>49888</v>
      </c>
      <c r="L171" s="7">
        <f t="shared" si="160"/>
        <v>549017.3366079313</v>
      </c>
      <c r="M171" s="7">
        <f t="shared" si="138"/>
        <v>5120.6331732111075</v>
      </c>
      <c r="N171" s="7">
        <f t="shared" si="128"/>
        <v>1346.1389840315796</v>
      </c>
      <c r="O171" s="65">
        <f t="shared" si="139"/>
        <v>2.942287379881911E-2</v>
      </c>
      <c r="P171" s="7">
        <f t="shared" si="129"/>
        <v>3774.4941891795279</v>
      </c>
      <c r="Q171" s="65">
        <f t="shared" si="130"/>
        <v>8.2500000000000004E-2</v>
      </c>
      <c r="R171" s="7">
        <f t="shared" si="140"/>
        <v>133928.80237609969</v>
      </c>
      <c r="S171" s="7">
        <f t="shared" si="161"/>
        <v>716096.30437694408</v>
      </c>
      <c r="T171" s="7">
        <f t="shared" si="131"/>
        <v>547671.19762389967</v>
      </c>
      <c r="U171" s="7">
        <f t="shared" si="132"/>
        <v>850025.10675304383</v>
      </c>
      <c r="W171">
        <v>166</v>
      </c>
      <c r="X171" s="160">
        <v>49888</v>
      </c>
      <c r="Y171" s="7">
        <f t="shared" si="162"/>
        <v>544863.35089617374</v>
      </c>
      <c r="Z171" s="7">
        <f t="shared" si="163"/>
        <v>5001.3393355618373</v>
      </c>
      <c r="AA171" s="7">
        <f t="shared" si="164"/>
        <v>1368.9169962540122</v>
      </c>
      <c r="AB171" s="65">
        <f t="shared" si="141"/>
        <v>3.0148850951398253E-2</v>
      </c>
      <c r="AC171" s="7">
        <f t="shared" si="142"/>
        <v>3632.422339307825</v>
      </c>
      <c r="AD171" s="65">
        <f t="shared" si="143"/>
        <v>0.08</v>
      </c>
      <c r="AE171" s="7">
        <f t="shared" si="165"/>
        <v>138105.56610008021</v>
      </c>
      <c r="AF171" s="7">
        <f t="shared" si="166"/>
        <v>692116.76360318472</v>
      </c>
      <c r="AG171" s="7">
        <f t="shared" si="144"/>
        <v>543494.43389991974</v>
      </c>
      <c r="AH171" s="7">
        <f t="shared" si="133"/>
        <v>830222.32970326487</v>
      </c>
      <c r="AJ171">
        <v>166</v>
      </c>
      <c r="AK171" s="160">
        <v>49888</v>
      </c>
      <c r="AL171" s="7">
        <f t="shared" si="167"/>
        <v>540615.48818757443</v>
      </c>
      <c r="AM171" s="7">
        <f t="shared" si="168"/>
        <v>4883.0658657304484</v>
      </c>
      <c r="AN171" s="7">
        <f t="shared" si="169"/>
        <v>1391.5908378523636</v>
      </c>
      <c r="AO171" s="65">
        <f t="shared" si="145"/>
        <v>3.0889033738586438E-2</v>
      </c>
      <c r="AP171" s="7">
        <f t="shared" si="146"/>
        <v>3491.4750278780848</v>
      </c>
      <c r="AQ171" s="65">
        <f t="shared" si="147"/>
        <v>7.7499999999999999E-2</v>
      </c>
      <c r="AR171" s="7">
        <f t="shared" si="170"/>
        <v>142376.10265027819</v>
      </c>
      <c r="AS171" s="7">
        <f t="shared" si="171"/>
        <v>668212.83106097579</v>
      </c>
      <c r="AT171" s="7">
        <f t="shared" si="148"/>
        <v>539223.8973497221</v>
      </c>
      <c r="AU171" s="7">
        <f t="shared" si="134"/>
        <v>810588.93371125404</v>
      </c>
      <c r="AW171">
        <v>166</v>
      </c>
      <c r="AX171" s="160">
        <v>49888</v>
      </c>
      <c r="AY171" s="7">
        <f t="shared" si="172"/>
        <v>536273.80911846075</v>
      </c>
      <c r="AZ171" s="7">
        <f t="shared" si="173"/>
        <v>4765.8460902957322</v>
      </c>
      <c r="BA171" s="7">
        <f t="shared" si="174"/>
        <v>1414.1347833053528</v>
      </c>
      <c r="BB171" s="65">
        <f t="shared" si="149"/>
        <v>3.1643569219908921E-2</v>
      </c>
      <c r="BC171" s="7">
        <f t="shared" si="150"/>
        <v>3351.7113069903794</v>
      </c>
      <c r="BD171" s="65">
        <f t="shared" si="151"/>
        <v>7.4999999999999997E-2</v>
      </c>
      <c r="BE171" s="7">
        <f t="shared" si="175"/>
        <v>146740.32566484544</v>
      </c>
      <c r="BF171" s="7">
        <f t="shared" si="176"/>
        <v>644390.12532424612</v>
      </c>
      <c r="BG171" s="7">
        <f t="shared" si="152"/>
        <v>534859.6743351554</v>
      </c>
      <c r="BH171" s="7">
        <f t="shared" si="135"/>
        <v>791130.45098909154</v>
      </c>
      <c r="BJ171">
        <v>166</v>
      </c>
      <c r="BK171" s="160">
        <v>49888</v>
      </c>
      <c r="BL171" s="7">
        <f t="shared" si="177"/>
        <v>531838.51514094265</v>
      </c>
      <c r="BM171" s="7">
        <f t="shared" si="178"/>
        <v>4649.713524863002</v>
      </c>
      <c r="BN171" s="7">
        <f t="shared" si="179"/>
        <v>1436.5224958864737</v>
      </c>
      <c r="BO171" s="65">
        <f t="shared" si="153"/>
        <v>3.2412601682428675E-2</v>
      </c>
      <c r="BP171" s="7">
        <f t="shared" si="154"/>
        <v>3213.1910289765283</v>
      </c>
      <c r="BQ171" s="65">
        <f t="shared" si="155"/>
        <v>7.2499999999999995E-2</v>
      </c>
      <c r="BR171" s="7">
        <f t="shared" si="180"/>
        <v>151198.0073549439</v>
      </c>
      <c r="BS171" s="7">
        <f t="shared" si="181"/>
        <v>620654.437772315</v>
      </c>
      <c r="BT171" s="7">
        <f t="shared" si="156"/>
        <v>530401.99264505622</v>
      </c>
      <c r="BU171" s="7">
        <f t="shared" si="136"/>
        <v>771852.44512725889</v>
      </c>
      <c r="BW171">
        <v>166</v>
      </c>
      <c r="BX171" s="160">
        <v>49888</v>
      </c>
      <c r="BY171" s="7">
        <f t="shared" si="182"/>
        <v>527309.9538120837</v>
      </c>
      <c r="BZ171" s="7">
        <f t="shared" si="183"/>
        <v>4534.7018071413086</v>
      </c>
      <c r="CA171" s="7">
        <f t="shared" si="184"/>
        <v>1458.7270765708204</v>
      </c>
      <c r="CB171" s="65">
        <f t="shared" si="157"/>
        <v>3.3196272500268346E-2</v>
      </c>
      <c r="CC171" s="7">
        <f t="shared" si="158"/>
        <v>3075.9747305704882</v>
      </c>
      <c r="CD171" s="65">
        <f t="shared" si="185"/>
        <v>7.0000000000000007E-2</v>
      </c>
      <c r="CE171" s="7">
        <f t="shared" si="186"/>
        <v>155748.77326448687</v>
      </c>
      <c r="CF171" s="7">
        <f t="shared" si="187"/>
        <v>597011.72672097024</v>
      </c>
      <c r="CG171" s="7">
        <f t="shared" si="159"/>
        <v>525851.22673551284</v>
      </c>
      <c r="CH171" s="7">
        <f t="shared" si="137"/>
        <v>752760.49998545717</v>
      </c>
    </row>
    <row r="172" spans="10:86" x14ac:dyDescent="0.3">
      <c r="J172">
        <v>167</v>
      </c>
      <c r="K172" s="160">
        <v>49919</v>
      </c>
      <c r="L172" s="7">
        <f t="shared" si="160"/>
        <v>547671.19762389967</v>
      </c>
      <c r="M172" s="7">
        <f t="shared" si="138"/>
        <v>5120.6331732111075</v>
      </c>
      <c r="N172" s="7">
        <f t="shared" si="128"/>
        <v>1355.3936895467973</v>
      </c>
      <c r="O172" s="65">
        <f t="shared" si="139"/>
        <v>2.9697972698084052E-2</v>
      </c>
      <c r="P172" s="7">
        <f t="shared" si="129"/>
        <v>3765.2394836643102</v>
      </c>
      <c r="Q172" s="65">
        <f t="shared" si="130"/>
        <v>8.2500000000000004E-2</v>
      </c>
      <c r="R172" s="7">
        <f t="shared" si="140"/>
        <v>135284.19606564648</v>
      </c>
      <c r="S172" s="7">
        <f t="shared" si="161"/>
        <v>719861.54386060836</v>
      </c>
      <c r="T172" s="7">
        <f t="shared" si="131"/>
        <v>546315.80393435282</v>
      </c>
      <c r="U172" s="7">
        <f t="shared" si="132"/>
        <v>855145.73992625484</v>
      </c>
      <c r="W172">
        <v>167</v>
      </c>
      <c r="X172" s="160">
        <v>49919</v>
      </c>
      <c r="Y172" s="7">
        <f t="shared" si="162"/>
        <v>543494.43389991974</v>
      </c>
      <c r="Z172" s="7">
        <f t="shared" si="163"/>
        <v>5001.3393355618373</v>
      </c>
      <c r="AA172" s="7">
        <f t="shared" si="164"/>
        <v>1378.0431095623721</v>
      </c>
      <c r="AB172" s="65">
        <f t="shared" si="141"/>
        <v>3.0426286422270032E-2</v>
      </c>
      <c r="AC172" s="7">
        <f t="shared" si="142"/>
        <v>3623.2962259994652</v>
      </c>
      <c r="AD172" s="65">
        <f t="shared" si="143"/>
        <v>0.08</v>
      </c>
      <c r="AE172" s="7">
        <f t="shared" si="165"/>
        <v>139483.60920964257</v>
      </c>
      <c r="AF172" s="7">
        <f t="shared" si="166"/>
        <v>695740.0598291842</v>
      </c>
      <c r="AG172" s="7">
        <f t="shared" si="144"/>
        <v>542116.39079035737</v>
      </c>
      <c r="AH172" s="7">
        <f t="shared" si="133"/>
        <v>835223.66903882683</v>
      </c>
      <c r="AJ172">
        <v>167</v>
      </c>
      <c r="AK172" s="160">
        <v>49919</v>
      </c>
      <c r="AL172" s="7">
        <f t="shared" si="167"/>
        <v>539223.8973497221</v>
      </c>
      <c r="AM172" s="7">
        <f t="shared" si="168"/>
        <v>4883.0658657304484</v>
      </c>
      <c r="AN172" s="7">
        <f t="shared" si="169"/>
        <v>1400.5781953468268</v>
      </c>
      <c r="AO172" s="65">
        <f t="shared" si="145"/>
        <v>3.1168756479020662E-2</v>
      </c>
      <c r="AP172" s="7">
        <f t="shared" si="146"/>
        <v>3482.4876703836217</v>
      </c>
      <c r="AQ172" s="65">
        <f t="shared" si="147"/>
        <v>7.7499999999999999E-2</v>
      </c>
      <c r="AR172" s="7">
        <f t="shared" si="170"/>
        <v>143776.68084562503</v>
      </c>
      <c r="AS172" s="7">
        <f t="shared" si="171"/>
        <v>671695.31873135944</v>
      </c>
      <c r="AT172" s="7">
        <f t="shared" si="148"/>
        <v>537823.31915437523</v>
      </c>
      <c r="AU172" s="7">
        <f t="shared" si="134"/>
        <v>815471.99957698444</v>
      </c>
      <c r="AW172">
        <v>167</v>
      </c>
      <c r="AX172" s="160">
        <v>49919</v>
      </c>
      <c r="AY172" s="7">
        <f t="shared" si="172"/>
        <v>534859.6743351554</v>
      </c>
      <c r="AZ172" s="7">
        <f t="shared" si="173"/>
        <v>4765.8460902957322</v>
      </c>
      <c r="BA172" s="7">
        <f t="shared" si="174"/>
        <v>1422.9731257010112</v>
      </c>
      <c r="BB172" s="65">
        <f t="shared" si="149"/>
        <v>3.1925527998792676E-2</v>
      </c>
      <c r="BC172" s="7">
        <f t="shared" si="150"/>
        <v>3342.872964594721</v>
      </c>
      <c r="BD172" s="65">
        <f t="shared" si="151"/>
        <v>7.4999999999999997E-2</v>
      </c>
      <c r="BE172" s="7">
        <f t="shared" si="175"/>
        <v>148163.29879054645</v>
      </c>
      <c r="BF172" s="7">
        <f t="shared" si="176"/>
        <v>647732.99828884087</v>
      </c>
      <c r="BG172" s="7">
        <f t="shared" si="152"/>
        <v>533436.70120945445</v>
      </c>
      <c r="BH172" s="7">
        <f t="shared" si="135"/>
        <v>795896.29707938735</v>
      </c>
      <c r="BJ172">
        <v>167</v>
      </c>
      <c r="BK172" s="160">
        <v>49919</v>
      </c>
      <c r="BL172" s="7">
        <f t="shared" si="177"/>
        <v>530401.99264505622</v>
      </c>
      <c r="BM172" s="7">
        <f t="shared" si="178"/>
        <v>4649.713524863002</v>
      </c>
      <c r="BN172" s="7">
        <f t="shared" si="179"/>
        <v>1445.2014859657875</v>
      </c>
      <c r="BO172" s="65">
        <f t="shared" si="153"/>
        <v>3.2696743360832274E-2</v>
      </c>
      <c r="BP172" s="7">
        <f t="shared" si="154"/>
        <v>3204.5120388972146</v>
      </c>
      <c r="BQ172" s="65">
        <f t="shared" si="155"/>
        <v>7.2499999999999995E-2</v>
      </c>
      <c r="BR172" s="7">
        <f t="shared" si="180"/>
        <v>152643.20884090968</v>
      </c>
      <c r="BS172" s="7">
        <f t="shared" si="181"/>
        <v>623858.94981121225</v>
      </c>
      <c r="BT172" s="7">
        <f t="shared" si="156"/>
        <v>528956.79115909047</v>
      </c>
      <c r="BU172" s="7">
        <f t="shared" si="136"/>
        <v>776502.1586521219</v>
      </c>
      <c r="BW172">
        <v>167</v>
      </c>
      <c r="BX172" s="160">
        <v>49919</v>
      </c>
      <c r="BY172" s="7">
        <f t="shared" si="182"/>
        <v>525851.22673551284</v>
      </c>
      <c r="BZ172" s="7">
        <f t="shared" si="183"/>
        <v>4534.7018071413086</v>
      </c>
      <c r="CA172" s="7">
        <f t="shared" si="184"/>
        <v>1467.2363178508167</v>
      </c>
      <c r="CB172" s="65">
        <f t="shared" si="157"/>
        <v>3.3482542055693447E-2</v>
      </c>
      <c r="CC172" s="7">
        <f t="shared" si="158"/>
        <v>3067.4654892904919</v>
      </c>
      <c r="CD172" s="65">
        <f t="shared" si="185"/>
        <v>7.0000000000000007E-2</v>
      </c>
      <c r="CE172" s="7">
        <f t="shared" si="186"/>
        <v>157216.00958233769</v>
      </c>
      <c r="CF172" s="7">
        <f t="shared" si="187"/>
        <v>600079.19221026078</v>
      </c>
      <c r="CG172" s="7">
        <f t="shared" si="159"/>
        <v>524383.99041766208</v>
      </c>
      <c r="CH172" s="7">
        <f t="shared" si="137"/>
        <v>757295.20179259847</v>
      </c>
    </row>
    <row r="173" spans="10:86" x14ac:dyDescent="0.3">
      <c r="J173">
        <v>168</v>
      </c>
      <c r="K173" s="160">
        <v>49949</v>
      </c>
      <c r="L173" s="7">
        <f t="shared" si="160"/>
        <v>546315.80393435282</v>
      </c>
      <c r="M173" s="7">
        <f t="shared" si="138"/>
        <v>5120.6331732111075</v>
      </c>
      <c r="N173" s="7">
        <f t="shared" si="128"/>
        <v>1364.7120211624319</v>
      </c>
      <c r="O173" s="65">
        <f t="shared" si="139"/>
        <v>2.9976332619359926E-2</v>
      </c>
      <c r="P173" s="7">
        <f t="shared" si="129"/>
        <v>3755.9211520486756</v>
      </c>
      <c r="Q173" s="65">
        <f t="shared" si="130"/>
        <v>8.2500000000000004E-2</v>
      </c>
      <c r="R173" s="7">
        <f t="shared" si="140"/>
        <v>136648.90808680892</v>
      </c>
      <c r="S173" s="7">
        <f t="shared" si="161"/>
        <v>723617.46501265699</v>
      </c>
      <c r="T173" s="7">
        <f t="shared" si="131"/>
        <v>544951.09191319044</v>
      </c>
      <c r="U173" s="7">
        <f t="shared" si="132"/>
        <v>860266.37309946585</v>
      </c>
      <c r="W173">
        <v>168</v>
      </c>
      <c r="X173" s="160">
        <v>49949</v>
      </c>
      <c r="Y173" s="7">
        <f t="shared" si="162"/>
        <v>542116.39079035737</v>
      </c>
      <c r="Z173" s="7">
        <f t="shared" si="163"/>
        <v>5001.3393355618373</v>
      </c>
      <c r="AA173" s="7">
        <f t="shared" si="164"/>
        <v>1387.2300636261211</v>
      </c>
      <c r="AB173" s="65">
        <f t="shared" si="141"/>
        <v>3.0706986629280772E-2</v>
      </c>
      <c r="AC173" s="7">
        <f t="shared" si="142"/>
        <v>3614.1092719357162</v>
      </c>
      <c r="AD173" s="65">
        <f t="shared" si="143"/>
        <v>0.08</v>
      </c>
      <c r="AE173" s="7">
        <f t="shared" si="165"/>
        <v>140870.83927326871</v>
      </c>
      <c r="AF173" s="7">
        <f t="shared" si="166"/>
        <v>699354.16910111997</v>
      </c>
      <c r="AG173" s="7">
        <f t="shared" si="144"/>
        <v>540729.16072673129</v>
      </c>
      <c r="AH173" s="7">
        <f t="shared" si="133"/>
        <v>840225.00837438868</v>
      </c>
      <c r="AJ173">
        <v>168</v>
      </c>
      <c r="AK173" s="160">
        <v>49949</v>
      </c>
      <c r="AL173" s="7">
        <f t="shared" si="167"/>
        <v>537823.31915437523</v>
      </c>
      <c r="AM173" s="7">
        <f t="shared" si="168"/>
        <v>4883.0658657304484</v>
      </c>
      <c r="AN173" s="7">
        <f t="shared" si="169"/>
        <v>1409.6235961917751</v>
      </c>
      <c r="AO173" s="65">
        <f t="shared" si="145"/>
        <v>3.145174735245336E-2</v>
      </c>
      <c r="AP173" s="7">
        <f t="shared" si="146"/>
        <v>3473.4422695386734</v>
      </c>
      <c r="AQ173" s="65">
        <f t="shared" si="147"/>
        <v>7.7499999999999999E-2</v>
      </c>
      <c r="AR173" s="7">
        <f t="shared" si="170"/>
        <v>145186.30444181681</v>
      </c>
      <c r="AS173" s="7">
        <f t="shared" si="171"/>
        <v>675168.76100089808</v>
      </c>
      <c r="AT173" s="7">
        <f t="shared" si="148"/>
        <v>536413.69555818348</v>
      </c>
      <c r="AU173" s="7">
        <f t="shared" si="134"/>
        <v>820355.06544271484</v>
      </c>
      <c r="AW173">
        <v>168</v>
      </c>
      <c r="AX173" s="160">
        <v>49949</v>
      </c>
      <c r="AY173" s="7">
        <f t="shared" si="172"/>
        <v>533436.70120945445</v>
      </c>
      <c r="AZ173" s="7">
        <f t="shared" si="173"/>
        <v>4765.8460902957322</v>
      </c>
      <c r="BA173" s="7">
        <f t="shared" si="174"/>
        <v>1431.8667077366422</v>
      </c>
      <c r="BB173" s="65">
        <f t="shared" si="149"/>
        <v>3.2210758003493684E-2</v>
      </c>
      <c r="BC173" s="7">
        <f t="shared" si="150"/>
        <v>3333.97938255909</v>
      </c>
      <c r="BD173" s="65">
        <f t="shared" si="151"/>
        <v>7.4999999999999997E-2</v>
      </c>
      <c r="BE173" s="7">
        <f t="shared" si="175"/>
        <v>149595.16549828311</v>
      </c>
      <c r="BF173" s="7">
        <f t="shared" si="176"/>
        <v>651066.97767139995</v>
      </c>
      <c r="BG173" s="7">
        <f t="shared" si="152"/>
        <v>532004.83450171782</v>
      </c>
      <c r="BH173" s="7">
        <f t="shared" si="135"/>
        <v>800662.14316968306</v>
      </c>
      <c r="BJ173">
        <v>168</v>
      </c>
      <c r="BK173" s="160">
        <v>49949</v>
      </c>
      <c r="BL173" s="7">
        <f t="shared" si="177"/>
        <v>528956.79115909047</v>
      </c>
      <c r="BM173" s="7">
        <f t="shared" si="178"/>
        <v>4649.713524863002</v>
      </c>
      <c r="BN173" s="7">
        <f t="shared" si="179"/>
        <v>1453.932911610164</v>
      </c>
      <c r="BO173" s="65">
        <f t="shared" si="153"/>
        <v>3.2984159067303676E-2</v>
      </c>
      <c r="BP173" s="7">
        <f t="shared" si="154"/>
        <v>3195.7806132528381</v>
      </c>
      <c r="BQ173" s="65">
        <f t="shared" si="155"/>
        <v>7.2499999999999995E-2</v>
      </c>
      <c r="BR173" s="7">
        <f t="shared" si="180"/>
        <v>154097.14175251985</v>
      </c>
      <c r="BS173" s="7">
        <f t="shared" si="181"/>
        <v>627054.73042446515</v>
      </c>
      <c r="BT173" s="7">
        <f t="shared" si="156"/>
        <v>527502.85824748036</v>
      </c>
      <c r="BU173" s="7">
        <f t="shared" si="136"/>
        <v>781151.87217698502</v>
      </c>
      <c r="BW173">
        <v>168</v>
      </c>
      <c r="BX173" s="160">
        <v>49949</v>
      </c>
      <c r="BY173" s="7">
        <f t="shared" si="182"/>
        <v>524383.99041766208</v>
      </c>
      <c r="BZ173" s="7">
        <f t="shared" si="183"/>
        <v>4534.7018071413086</v>
      </c>
      <c r="CA173" s="7">
        <f t="shared" si="184"/>
        <v>1475.7951963716132</v>
      </c>
      <c r="CB173" s="65">
        <f t="shared" si="157"/>
        <v>3.3772088164541476E-2</v>
      </c>
      <c r="CC173" s="7">
        <f t="shared" si="158"/>
        <v>3058.9066107696954</v>
      </c>
      <c r="CD173" s="65">
        <f t="shared" si="185"/>
        <v>7.0000000000000007E-2</v>
      </c>
      <c r="CE173" s="7">
        <f t="shared" si="186"/>
        <v>158691.80477870931</v>
      </c>
      <c r="CF173" s="7">
        <f t="shared" si="187"/>
        <v>603138.09882103046</v>
      </c>
      <c r="CG173" s="7">
        <f t="shared" si="159"/>
        <v>522908.19522129046</v>
      </c>
      <c r="CH173" s="7">
        <f t="shared" si="137"/>
        <v>761829.90359973977</v>
      </c>
    </row>
    <row r="174" spans="10:86" x14ac:dyDescent="0.3">
      <c r="J174">
        <v>169</v>
      </c>
      <c r="K174" s="160">
        <v>49980</v>
      </c>
      <c r="L174" s="7">
        <f t="shared" si="160"/>
        <v>544951.09191319044</v>
      </c>
      <c r="M174" s="7">
        <f t="shared" si="138"/>
        <v>5120.6331732111075</v>
      </c>
      <c r="N174" s="7">
        <f t="shared" si="128"/>
        <v>1374.0944163079234</v>
      </c>
      <c r="O174" s="65">
        <f t="shared" si="139"/>
        <v>3.0258005241912179E-2</v>
      </c>
      <c r="P174" s="7">
        <f t="shared" si="129"/>
        <v>3746.5387569031841</v>
      </c>
      <c r="Q174" s="65">
        <f t="shared" si="130"/>
        <v>8.2500000000000004E-2</v>
      </c>
      <c r="R174" s="7">
        <f t="shared" si="140"/>
        <v>138023.00250311685</v>
      </c>
      <c r="S174" s="7">
        <f t="shared" si="161"/>
        <v>727364.00376956013</v>
      </c>
      <c r="T174" s="7">
        <f t="shared" si="131"/>
        <v>543576.99749688257</v>
      </c>
      <c r="U174" s="7">
        <f t="shared" si="132"/>
        <v>865387.00627267698</v>
      </c>
      <c r="W174">
        <v>169</v>
      </c>
      <c r="X174" s="160">
        <v>49980</v>
      </c>
      <c r="Y174" s="7">
        <f t="shared" si="162"/>
        <v>540729.16072673129</v>
      </c>
      <c r="Z174" s="7">
        <f t="shared" si="163"/>
        <v>5001.3393355618373</v>
      </c>
      <c r="AA174" s="7">
        <f t="shared" si="164"/>
        <v>1396.4782640502949</v>
      </c>
      <c r="AB174" s="65">
        <f t="shared" si="141"/>
        <v>3.0991003233636238E-2</v>
      </c>
      <c r="AC174" s="7">
        <f t="shared" si="142"/>
        <v>3604.8610715115424</v>
      </c>
      <c r="AD174" s="65">
        <f t="shared" si="143"/>
        <v>0.08</v>
      </c>
      <c r="AE174" s="7">
        <f t="shared" si="165"/>
        <v>142267.317537319</v>
      </c>
      <c r="AF174" s="7">
        <f t="shared" si="166"/>
        <v>702959.03017263149</v>
      </c>
      <c r="AG174" s="7">
        <f t="shared" si="144"/>
        <v>539332.68246268097</v>
      </c>
      <c r="AH174" s="7">
        <f t="shared" si="133"/>
        <v>845226.34770995053</v>
      </c>
      <c r="AJ174">
        <v>169</v>
      </c>
      <c r="AK174" s="160">
        <v>49980</v>
      </c>
      <c r="AL174" s="7">
        <f t="shared" si="167"/>
        <v>536413.69555818348</v>
      </c>
      <c r="AM174" s="7">
        <f t="shared" si="168"/>
        <v>4883.0658657304484</v>
      </c>
      <c r="AN174" s="7">
        <f t="shared" si="169"/>
        <v>1418.7274152505133</v>
      </c>
      <c r="AO174" s="65">
        <f t="shared" si="145"/>
        <v>3.1738058002584182E-2</v>
      </c>
      <c r="AP174" s="7">
        <f t="shared" si="146"/>
        <v>3464.3384504799351</v>
      </c>
      <c r="AQ174" s="65">
        <f t="shared" si="147"/>
        <v>7.7499999999999999E-2</v>
      </c>
      <c r="AR174" s="7">
        <f t="shared" si="170"/>
        <v>146605.03185706734</v>
      </c>
      <c r="AS174" s="7">
        <f t="shared" si="171"/>
        <v>678633.09945137799</v>
      </c>
      <c r="AT174" s="7">
        <f t="shared" si="148"/>
        <v>534994.96814293298</v>
      </c>
      <c r="AU174" s="7">
        <f t="shared" si="134"/>
        <v>825238.13130844536</v>
      </c>
      <c r="AW174">
        <v>169</v>
      </c>
      <c r="AX174" s="160">
        <v>49980</v>
      </c>
      <c r="AY174" s="7">
        <f t="shared" si="172"/>
        <v>532004.83450171782</v>
      </c>
      <c r="AZ174" s="7">
        <f t="shared" si="173"/>
        <v>4765.8460902957322</v>
      </c>
      <c r="BA174" s="7">
        <f t="shared" si="174"/>
        <v>1440.8158746599961</v>
      </c>
      <c r="BB174" s="65">
        <f t="shared" si="149"/>
        <v>3.2499310860800316E-2</v>
      </c>
      <c r="BC174" s="7">
        <f t="shared" si="150"/>
        <v>3325.0302156357361</v>
      </c>
      <c r="BD174" s="65">
        <f t="shared" si="151"/>
        <v>7.4999999999999997E-2</v>
      </c>
      <c r="BE174" s="7">
        <f t="shared" si="175"/>
        <v>151035.98137294312</v>
      </c>
      <c r="BF174" s="7">
        <f t="shared" si="176"/>
        <v>654392.00788703572</v>
      </c>
      <c r="BG174" s="7">
        <f t="shared" si="152"/>
        <v>530564.01862705778</v>
      </c>
      <c r="BH174" s="7">
        <f t="shared" si="135"/>
        <v>805427.98925997887</v>
      </c>
      <c r="BJ174">
        <v>169</v>
      </c>
      <c r="BK174" s="160">
        <v>49980</v>
      </c>
      <c r="BL174" s="7">
        <f t="shared" si="177"/>
        <v>527502.85824748036</v>
      </c>
      <c r="BM174" s="7">
        <f t="shared" si="178"/>
        <v>4649.713524863002</v>
      </c>
      <c r="BN174" s="7">
        <f t="shared" si="179"/>
        <v>1462.7170896178081</v>
      </c>
      <c r="BO174" s="65">
        <f t="shared" si="153"/>
        <v>3.3274900412347742E-2</v>
      </c>
      <c r="BP174" s="7">
        <f t="shared" si="154"/>
        <v>3186.9964352451939</v>
      </c>
      <c r="BQ174" s="65">
        <f t="shared" si="155"/>
        <v>7.2499999999999995E-2</v>
      </c>
      <c r="BR174" s="7">
        <f t="shared" si="180"/>
        <v>155559.85884213765</v>
      </c>
      <c r="BS174" s="7">
        <f t="shared" si="181"/>
        <v>630241.7268597103</v>
      </c>
      <c r="BT174" s="7">
        <f t="shared" si="156"/>
        <v>526040.1411578625</v>
      </c>
      <c r="BU174" s="7">
        <f t="shared" si="136"/>
        <v>785801.58570184791</v>
      </c>
      <c r="BW174">
        <v>169</v>
      </c>
      <c r="BX174" s="160">
        <v>49980</v>
      </c>
      <c r="BY174" s="7">
        <f t="shared" si="182"/>
        <v>522908.19522129046</v>
      </c>
      <c r="BZ174" s="7">
        <f t="shared" si="183"/>
        <v>4534.7018071413086</v>
      </c>
      <c r="CA174" s="7">
        <f t="shared" si="184"/>
        <v>1484.4040016837807</v>
      </c>
      <c r="CB174" s="65">
        <f t="shared" si="157"/>
        <v>3.4064962421686884E-2</v>
      </c>
      <c r="CC174" s="7">
        <f t="shared" si="158"/>
        <v>3050.2978054575278</v>
      </c>
      <c r="CD174" s="65">
        <f t="shared" si="185"/>
        <v>7.0000000000000007E-2</v>
      </c>
      <c r="CE174" s="7">
        <f t="shared" si="186"/>
        <v>160176.20878039309</v>
      </c>
      <c r="CF174" s="7">
        <f t="shared" si="187"/>
        <v>606188.39662648796</v>
      </c>
      <c r="CG174" s="7">
        <f t="shared" si="159"/>
        <v>521423.7912196067</v>
      </c>
      <c r="CH174" s="7">
        <f t="shared" si="137"/>
        <v>766364.60540688108</v>
      </c>
    </row>
    <row r="175" spans="10:86" x14ac:dyDescent="0.3">
      <c r="J175">
        <v>170</v>
      </c>
      <c r="K175" s="160">
        <v>50010</v>
      </c>
      <c r="L175" s="7">
        <f t="shared" si="160"/>
        <v>543576.99749688257</v>
      </c>
      <c r="M175" s="7">
        <f t="shared" si="138"/>
        <v>5120.6331732111075</v>
      </c>
      <c r="N175" s="7">
        <f t="shared" si="128"/>
        <v>1383.5413154200401</v>
      </c>
      <c r="O175" s="65">
        <f t="shared" si="139"/>
        <v>3.0543043325036389E-2</v>
      </c>
      <c r="P175" s="7">
        <f t="shared" si="129"/>
        <v>3737.0918577910675</v>
      </c>
      <c r="Q175" s="65">
        <f t="shared" si="130"/>
        <v>8.2500000000000004E-2</v>
      </c>
      <c r="R175" s="7">
        <f t="shared" si="140"/>
        <v>139406.54381853688</v>
      </c>
      <c r="S175" s="7">
        <f t="shared" si="161"/>
        <v>731101.0956273512</v>
      </c>
      <c r="T175" s="7">
        <f t="shared" si="131"/>
        <v>542193.4561814625</v>
      </c>
      <c r="U175" s="7">
        <f t="shared" si="132"/>
        <v>870507.63944588811</v>
      </c>
      <c r="W175">
        <v>170</v>
      </c>
      <c r="X175" s="160">
        <v>50010</v>
      </c>
      <c r="Y175" s="7">
        <f t="shared" si="162"/>
        <v>539332.68246268097</v>
      </c>
      <c r="Z175" s="7">
        <f t="shared" si="163"/>
        <v>5001.3393355618373</v>
      </c>
      <c r="AA175" s="7">
        <f t="shared" si="164"/>
        <v>1405.7881191439637</v>
      </c>
      <c r="AB175" s="65">
        <f t="shared" si="141"/>
        <v>3.1278388976352912E-2</v>
      </c>
      <c r="AC175" s="7">
        <f t="shared" si="142"/>
        <v>3595.5512164178735</v>
      </c>
      <c r="AD175" s="65">
        <f t="shared" si="143"/>
        <v>0.08</v>
      </c>
      <c r="AE175" s="7">
        <f t="shared" si="165"/>
        <v>143673.10565646295</v>
      </c>
      <c r="AF175" s="7">
        <f t="shared" si="166"/>
        <v>706554.58138904942</v>
      </c>
      <c r="AG175" s="7">
        <f t="shared" si="144"/>
        <v>537926.89434353705</v>
      </c>
      <c r="AH175" s="7">
        <f t="shared" si="133"/>
        <v>850227.68704551237</v>
      </c>
      <c r="AJ175">
        <v>170</v>
      </c>
      <c r="AK175" s="160">
        <v>50010</v>
      </c>
      <c r="AL175" s="7">
        <f t="shared" si="167"/>
        <v>534994.96814293298</v>
      </c>
      <c r="AM175" s="7">
        <f t="shared" si="168"/>
        <v>4883.0658657304484</v>
      </c>
      <c r="AN175" s="7">
        <f t="shared" si="169"/>
        <v>1427.8900298073395</v>
      </c>
      <c r="AO175" s="65">
        <f t="shared" si="145"/>
        <v>3.2027741152717261E-2</v>
      </c>
      <c r="AP175" s="7">
        <f t="shared" si="146"/>
        <v>3455.1758359231089</v>
      </c>
      <c r="AQ175" s="65">
        <f t="shared" si="147"/>
        <v>7.7499999999999999E-2</v>
      </c>
      <c r="AR175" s="7">
        <f t="shared" si="170"/>
        <v>148032.92188687468</v>
      </c>
      <c r="AS175" s="7">
        <f t="shared" si="171"/>
        <v>682088.27528730105</v>
      </c>
      <c r="AT175" s="7">
        <f t="shared" si="148"/>
        <v>533567.07811312564</v>
      </c>
      <c r="AU175" s="7">
        <f t="shared" si="134"/>
        <v>830121.19717417576</v>
      </c>
      <c r="AW175">
        <v>170</v>
      </c>
      <c r="AX175" s="160">
        <v>50010</v>
      </c>
      <c r="AY175" s="7">
        <f t="shared" si="172"/>
        <v>530564.01862705778</v>
      </c>
      <c r="AZ175" s="7">
        <f t="shared" si="173"/>
        <v>4765.8460902957322</v>
      </c>
      <c r="BA175" s="7">
        <f t="shared" si="174"/>
        <v>1449.8209738766213</v>
      </c>
      <c r="BB175" s="65">
        <f t="shared" si="149"/>
        <v>3.2791239276911265E-2</v>
      </c>
      <c r="BC175" s="7">
        <f t="shared" si="150"/>
        <v>3316.0251164191109</v>
      </c>
      <c r="BD175" s="65">
        <f t="shared" si="151"/>
        <v>7.4999999999999997E-2</v>
      </c>
      <c r="BE175" s="7">
        <f t="shared" si="175"/>
        <v>152485.80234681975</v>
      </c>
      <c r="BF175" s="7">
        <f t="shared" si="176"/>
        <v>657708.0330034548</v>
      </c>
      <c r="BG175" s="7">
        <f t="shared" si="152"/>
        <v>529114.19765318115</v>
      </c>
      <c r="BH175" s="7">
        <f t="shared" si="135"/>
        <v>810193.83535027457</v>
      </c>
      <c r="BJ175">
        <v>170</v>
      </c>
      <c r="BK175" s="160">
        <v>50010</v>
      </c>
      <c r="BL175" s="7">
        <f t="shared" si="177"/>
        <v>526040.1411578625</v>
      </c>
      <c r="BM175" s="7">
        <f t="shared" si="178"/>
        <v>4649.713524863002</v>
      </c>
      <c r="BN175" s="7">
        <f t="shared" si="179"/>
        <v>1471.5543387009161</v>
      </c>
      <c r="BO175" s="65">
        <f t="shared" si="153"/>
        <v>3.3569020085696663E-2</v>
      </c>
      <c r="BP175" s="7">
        <f t="shared" si="154"/>
        <v>3178.1591861620859</v>
      </c>
      <c r="BQ175" s="65">
        <f t="shared" si="155"/>
        <v>7.2499999999999995E-2</v>
      </c>
      <c r="BR175" s="7">
        <f t="shared" si="180"/>
        <v>157031.41318083857</v>
      </c>
      <c r="BS175" s="7">
        <f t="shared" si="181"/>
        <v>633419.88604587235</v>
      </c>
      <c r="BT175" s="7">
        <f t="shared" si="156"/>
        <v>524568.58681916154</v>
      </c>
      <c r="BU175" s="7">
        <f t="shared" si="136"/>
        <v>790451.29922671092</v>
      </c>
      <c r="BW175">
        <v>170</v>
      </c>
      <c r="BX175" s="160">
        <v>50010</v>
      </c>
      <c r="BY175" s="7">
        <f t="shared" si="182"/>
        <v>521423.7912196067</v>
      </c>
      <c r="BZ175" s="7">
        <f t="shared" si="183"/>
        <v>4534.7018071413086</v>
      </c>
      <c r="CA175" s="7">
        <f t="shared" si="184"/>
        <v>1493.063025026936</v>
      </c>
      <c r="CB175" s="65">
        <f t="shared" si="157"/>
        <v>3.4361217501058132E-2</v>
      </c>
      <c r="CC175" s="7">
        <f t="shared" si="158"/>
        <v>3041.6387821143726</v>
      </c>
      <c r="CD175" s="65">
        <f t="shared" si="185"/>
        <v>7.0000000000000007E-2</v>
      </c>
      <c r="CE175" s="7">
        <f t="shared" si="186"/>
        <v>161669.27180542002</v>
      </c>
      <c r="CF175" s="7">
        <f t="shared" si="187"/>
        <v>609230.03540860233</v>
      </c>
      <c r="CG175" s="7">
        <f t="shared" si="159"/>
        <v>519930.72819457977</v>
      </c>
      <c r="CH175" s="7">
        <f t="shared" si="137"/>
        <v>770899.30721402238</v>
      </c>
    </row>
    <row r="176" spans="10:86" x14ac:dyDescent="0.3">
      <c r="J176">
        <v>171</v>
      </c>
      <c r="K176" s="160">
        <v>50041</v>
      </c>
      <c r="L176" s="7">
        <f t="shared" si="160"/>
        <v>542193.4561814625</v>
      </c>
      <c r="M176" s="7">
        <f t="shared" si="138"/>
        <v>5120.6331732111075</v>
      </c>
      <c r="N176" s="7">
        <f t="shared" si="128"/>
        <v>1393.0531619635526</v>
      </c>
      <c r="O176" s="65">
        <f t="shared" si="139"/>
        <v>3.0831500736460144E-2</v>
      </c>
      <c r="P176" s="7">
        <f t="shared" si="129"/>
        <v>3727.5800112475549</v>
      </c>
      <c r="Q176" s="65">
        <f t="shared" si="130"/>
        <v>8.2500000000000004E-2</v>
      </c>
      <c r="R176" s="7">
        <f t="shared" si="140"/>
        <v>140799.59698050044</v>
      </c>
      <c r="S176" s="7">
        <f t="shared" si="161"/>
        <v>734828.67563859874</v>
      </c>
      <c r="T176" s="7">
        <f t="shared" si="131"/>
        <v>540800.40301949892</v>
      </c>
      <c r="U176" s="7">
        <f t="shared" si="132"/>
        <v>875628.27261909912</v>
      </c>
      <c r="W176">
        <v>171</v>
      </c>
      <c r="X176" s="160">
        <v>50041</v>
      </c>
      <c r="Y176" s="7">
        <f t="shared" si="162"/>
        <v>537926.89434353705</v>
      </c>
      <c r="Z176" s="7">
        <f t="shared" si="163"/>
        <v>5001.3393355618373</v>
      </c>
      <c r="AA176" s="7">
        <f t="shared" si="164"/>
        <v>1415.1600399382569</v>
      </c>
      <c r="AB176" s="65">
        <f t="shared" si="141"/>
        <v>3.1569197706656948E-2</v>
      </c>
      <c r="AC176" s="7">
        <f t="shared" si="142"/>
        <v>3586.1792956235804</v>
      </c>
      <c r="AD176" s="65">
        <f t="shared" si="143"/>
        <v>0.08</v>
      </c>
      <c r="AE176" s="7">
        <f t="shared" si="165"/>
        <v>145088.26569640121</v>
      </c>
      <c r="AF176" s="7">
        <f t="shared" si="166"/>
        <v>710140.76068467298</v>
      </c>
      <c r="AG176" s="7">
        <f t="shared" si="144"/>
        <v>536511.73430359876</v>
      </c>
      <c r="AH176" s="7">
        <f t="shared" si="133"/>
        <v>855229.02638107422</v>
      </c>
      <c r="AJ176">
        <v>171</v>
      </c>
      <c r="AK176" s="160">
        <v>50041</v>
      </c>
      <c r="AL176" s="7">
        <f t="shared" si="167"/>
        <v>533567.07811312564</v>
      </c>
      <c r="AM176" s="7">
        <f t="shared" si="168"/>
        <v>4883.0658657304484</v>
      </c>
      <c r="AN176" s="7">
        <f t="shared" si="169"/>
        <v>1437.1118195831787</v>
      </c>
      <c r="AO176" s="65">
        <f t="shared" si="145"/>
        <v>3.2320850634157426E-2</v>
      </c>
      <c r="AP176" s="7">
        <f t="shared" si="146"/>
        <v>3445.9540461472698</v>
      </c>
      <c r="AQ176" s="65">
        <f t="shared" si="147"/>
        <v>7.7499999999999999E-2</v>
      </c>
      <c r="AR176" s="7">
        <f t="shared" si="170"/>
        <v>149470.03370645785</v>
      </c>
      <c r="AS176" s="7">
        <f t="shared" si="171"/>
        <v>685534.22933344834</v>
      </c>
      <c r="AT176" s="7">
        <f t="shared" si="148"/>
        <v>532129.96629354241</v>
      </c>
      <c r="AU176" s="7">
        <f t="shared" si="134"/>
        <v>835004.26303990616</v>
      </c>
      <c r="AW176">
        <v>171</v>
      </c>
      <c r="AX176" s="160">
        <v>50041</v>
      </c>
      <c r="AY176" s="7">
        <f t="shared" si="172"/>
        <v>529114.19765318115</v>
      </c>
      <c r="AZ176" s="7">
        <f t="shared" si="173"/>
        <v>4765.8460902957322</v>
      </c>
      <c r="BA176" s="7">
        <f t="shared" si="174"/>
        <v>1458.8823549633503</v>
      </c>
      <c r="BB176" s="65">
        <f t="shared" si="149"/>
        <v>3.308659706582899E-2</v>
      </c>
      <c r="BC176" s="7">
        <f t="shared" si="150"/>
        <v>3306.9637353323819</v>
      </c>
      <c r="BD176" s="65">
        <f t="shared" si="151"/>
        <v>7.4999999999999997E-2</v>
      </c>
      <c r="BE176" s="7">
        <f t="shared" si="175"/>
        <v>153944.68470178309</v>
      </c>
      <c r="BF176" s="7">
        <f t="shared" si="176"/>
        <v>661014.99673878716</v>
      </c>
      <c r="BG176" s="7">
        <f t="shared" si="152"/>
        <v>527655.31529821781</v>
      </c>
      <c r="BH176" s="7">
        <f t="shared" si="135"/>
        <v>814959.68144057028</v>
      </c>
      <c r="BJ176">
        <v>171</v>
      </c>
      <c r="BK176" s="160">
        <v>50041</v>
      </c>
      <c r="BL176" s="7">
        <f t="shared" si="177"/>
        <v>524568.58681916154</v>
      </c>
      <c r="BM176" s="7">
        <f t="shared" si="178"/>
        <v>4649.713524863002</v>
      </c>
      <c r="BN176" s="7">
        <f t="shared" si="179"/>
        <v>1480.4449794972343</v>
      </c>
      <c r="BO176" s="65">
        <f t="shared" si="153"/>
        <v>3.3866571884700353E-2</v>
      </c>
      <c r="BP176" s="7">
        <f t="shared" si="154"/>
        <v>3169.2685453657677</v>
      </c>
      <c r="BQ176" s="65">
        <f t="shared" si="155"/>
        <v>7.2499999999999995E-2</v>
      </c>
      <c r="BR176" s="7">
        <f t="shared" si="180"/>
        <v>158511.8581603358</v>
      </c>
      <c r="BS176" s="7">
        <f t="shared" si="181"/>
        <v>636589.15459123813</v>
      </c>
      <c r="BT176" s="7">
        <f t="shared" si="156"/>
        <v>523088.14183966431</v>
      </c>
      <c r="BU176" s="7">
        <f t="shared" si="136"/>
        <v>795101.01275157393</v>
      </c>
      <c r="BW176">
        <v>171</v>
      </c>
      <c r="BX176" s="160">
        <v>50041</v>
      </c>
      <c r="BY176" s="7">
        <f t="shared" si="182"/>
        <v>519930.72819457977</v>
      </c>
      <c r="BZ176" s="7">
        <f t="shared" si="183"/>
        <v>4534.7018071413086</v>
      </c>
      <c r="CA176" s="7">
        <f t="shared" si="184"/>
        <v>1501.772559339593</v>
      </c>
      <c r="CB176" s="65">
        <f t="shared" si="157"/>
        <v>3.4660907184025494E-2</v>
      </c>
      <c r="CC176" s="7">
        <f t="shared" si="158"/>
        <v>3032.9292478017155</v>
      </c>
      <c r="CD176" s="65">
        <f t="shared" si="185"/>
        <v>7.0000000000000007E-2</v>
      </c>
      <c r="CE176" s="7">
        <f t="shared" si="186"/>
        <v>163171.04436475961</v>
      </c>
      <c r="CF176" s="7">
        <f t="shared" si="187"/>
        <v>612262.96465640399</v>
      </c>
      <c r="CG176" s="7">
        <f t="shared" si="159"/>
        <v>518428.95563524019</v>
      </c>
      <c r="CH176" s="7">
        <f t="shared" si="137"/>
        <v>775434.00902116357</v>
      </c>
    </row>
    <row r="177" spans="10:86" x14ac:dyDescent="0.3">
      <c r="J177">
        <v>172</v>
      </c>
      <c r="K177" s="160">
        <v>50072</v>
      </c>
      <c r="L177" s="7">
        <f t="shared" si="160"/>
        <v>540800.40301949892</v>
      </c>
      <c r="M177" s="7">
        <f t="shared" si="138"/>
        <v>5120.6331732111075</v>
      </c>
      <c r="N177" s="7">
        <f t="shared" si="128"/>
        <v>1402.6304024520523</v>
      </c>
      <c r="O177" s="65">
        <f t="shared" si="139"/>
        <v>3.1123432481646566E-2</v>
      </c>
      <c r="P177" s="7">
        <f t="shared" si="129"/>
        <v>3718.0027707590552</v>
      </c>
      <c r="Q177" s="65">
        <f t="shared" si="130"/>
        <v>8.2500000000000004E-2</v>
      </c>
      <c r="R177" s="7">
        <f t="shared" si="140"/>
        <v>142202.22738295249</v>
      </c>
      <c r="S177" s="7">
        <f t="shared" si="161"/>
        <v>738546.67840935779</v>
      </c>
      <c r="T177" s="7">
        <f t="shared" si="131"/>
        <v>539397.77261704684</v>
      </c>
      <c r="U177" s="7">
        <f t="shared" si="132"/>
        <v>880748.90579231025</v>
      </c>
      <c r="W177">
        <v>172</v>
      </c>
      <c r="X177" s="160">
        <v>50072</v>
      </c>
      <c r="Y177" s="7">
        <f t="shared" si="162"/>
        <v>536511.73430359876</v>
      </c>
      <c r="Z177" s="7">
        <f t="shared" si="163"/>
        <v>5001.3393355618373</v>
      </c>
      <c r="AA177" s="7">
        <f t="shared" si="164"/>
        <v>1424.594440204512</v>
      </c>
      <c r="AB177" s="65">
        <f t="shared" si="141"/>
        <v>3.1863484411284899E-2</v>
      </c>
      <c r="AC177" s="7">
        <f t="shared" si="142"/>
        <v>3576.7448953573253</v>
      </c>
      <c r="AD177" s="65">
        <f t="shared" si="143"/>
        <v>0.08</v>
      </c>
      <c r="AE177" s="7">
        <f t="shared" si="165"/>
        <v>146512.86013660571</v>
      </c>
      <c r="AF177" s="7">
        <f t="shared" si="166"/>
        <v>713717.50558003027</v>
      </c>
      <c r="AG177" s="7">
        <f t="shared" si="144"/>
        <v>535087.1398633942</v>
      </c>
      <c r="AH177" s="7">
        <f t="shared" si="133"/>
        <v>860230.36571663595</v>
      </c>
      <c r="AJ177">
        <v>172</v>
      </c>
      <c r="AK177" s="160">
        <v>50072</v>
      </c>
      <c r="AL177" s="7">
        <f t="shared" si="167"/>
        <v>532129.96629354241</v>
      </c>
      <c r="AM177" s="7">
        <f t="shared" si="168"/>
        <v>4883.0658657304484</v>
      </c>
      <c r="AN177" s="7">
        <f t="shared" si="169"/>
        <v>1446.3931667513202</v>
      </c>
      <c r="AO177" s="65">
        <f t="shared" si="145"/>
        <v>3.2617441415507958E-2</v>
      </c>
      <c r="AP177" s="7">
        <f t="shared" si="146"/>
        <v>3436.6726989791282</v>
      </c>
      <c r="AQ177" s="65">
        <f t="shared" si="147"/>
        <v>7.7499999999999999E-2</v>
      </c>
      <c r="AR177" s="7">
        <f t="shared" si="170"/>
        <v>150916.42687320916</v>
      </c>
      <c r="AS177" s="7">
        <f t="shared" si="171"/>
        <v>688970.90203242749</v>
      </c>
      <c r="AT177" s="7">
        <f t="shared" si="148"/>
        <v>530683.57312679105</v>
      </c>
      <c r="AU177" s="7">
        <f t="shared" si="134"/>
        <v>839887.32890563668</v>
      </c>
      <c r="AW177">
        <v>172</v>
      </c>
      <c r="AX177" s="160">
        <v>50072</v>
      </c>
      <c r="AY177" s="7">
        <f t="shared" si="172"/>
        <v>527655.31529821781</v>
      </c>
      <c r="AZ177" s="7">
        <f t="shared" si="173"/>
        <v>4765.8460902957322</v>
      </c>
      <c r="BA177" s="7">
        <f t="shared" si="174"/>
        <v>1468.0003696818712</v>
      </c>
      <c r="BB177" s="65">
        <f t="shared" si="149"/>
        <v>3.3385439178654573E-2</v>
      </c>
      <c r="BC177" s="7">
        <f t="shared" si="150"/>
        <v>3297.845720613861</v>
      </c>
      <c r="BD177" s="65">
        <f t="shared" si="151"/>
        <v>7.4999999999999997E-2</v>
      </c>
      <c r="BE177" s="7">
        <f t="shared" si="175"/>
        <v>155412.68507146495</v>
      </c>
      <c r="BF177" s="7">
        <f t="shared" si="176"/>
        <v>664312.842459401</v>
      </c>
      <c r="BG177" s="7">
        <f t="shared" si="152"/>
        <v>526187.31492853595</v>
      </c>
      <c r="BH177" s="7">
        <f t="shared" si="135"/>
        <v>819725.52753086598</v>
      </c>
      <c r="BJ177">
        <v>172</v>
      </c>
      <c r="BK177" s="160">
        <v>50072</v>
      </c>
      <c r="BL177" s="7">
        <f t="shared" si="177"/>
        <v>523088.14183966431</v>
      </c>
      <c r="BM177" s="7">
        <f t="shared" si="178"/>
        <v>4649.713524863002</v>
      </c>
      <c r="BN177" s="7">
        <f t="shared" si="179"/>
        <v>1489.3893345816969</v>
      </c>
      <c r="BO177" s="65">
        <f t="shared" si="153"/>
        <v>3.4167610743618515E-2</v>
      </c>
      <c r="BP177" s="7">
        <f t="shared" si="154"/>
        <v>3160.3241902813052</v>
      </c>
      <c r="BQ177" s="65">
        <f t="shared" si="155"/>
        <v>7.2499999999999995E-2</v>
      </c>
      <c r="BR177" s="7">
        <f t="shared" si="180"/>
        <v>160001.24749491751</v>
      </c>
      <c r="BS177" s="7">
        <f t="shared" si="181"/>
        <v>639749.47878151946</v>
      </c>
      <c r="BT177" s="7">
        <f t="shared" si="156"/>
        <v>521598.75250508264</v>
      </c>
      <c r="BU177" s="7">
        <f t="shared" si="136"/>
        <v>799750.72627643694</v>
      </c>
      <c r="BW177">
        <v>172</v>
      </c>
      <c r="BX177" s="160">
        <v>50072</v>
      </c>
      <c r="BY177" s="7">
        <f t="shared" si="182"/>
        <v>518428.95563524019</v>
      </c>
      <c r="BZ177" s="7">
        <f t="shared" si="183"/>
        <v>4534.7018071413086</v>
      </c>
      <c r="CA177" s="7">
        <f t="shared" si="184"/>
        <v>1510.5328992690738</v>
      </c>
      <c r="CB177" s="65">
        <f t="shared" si="157"/>
        <v>3.496408638869003E-2</v>
      </c>
      <c r="CC177" s="7">
        <f t="shared" si="158"/>
        <v>3024.1689078722347</v>
      </c>
      <c r="CD177" s="65">
        <f t="shared" si="185"/>
        <v>7.0000000000000007E-2</v>
      </c>
      <c r="CE177" s="7">
        <f t="shared" si="186"/>
        <v>164681.57726402869</v>
      </c>
      <c r="CF177" s="7">
        <f t="shared" si="187"/>
        <v>615287.13356427627</v>
      </c>
      <c r="CG177" s="7">
        <f t="shared" si="159"/>
        <v>516918.42273597111</v>
      </c>
      <c r="CH177" s="7">
        <f t="shared" si="137"/>
        <v>779968.71082830499</v>
      </c>
    </row>
    <row r="178" spans="10:86" x14ac:dyDescent="0.3">
      <c r="J178">
        <v>173</v>
      </c>
      <c r="K178" s="160">
        <v>50100</v>
      </c>
      <c r="L178" s="7">
        <f t="shared" si="160"/>
        <v>539397.77261704684</v>
      </c>
      <c r="M178" s="7">
        <f t="shared" si="138"/>
        <v>5120.6331732111075</v>
      </c>
      <c r="N178" s="7">
        <f t="shared" si="128"/>
        <v>1412.2734864689105</v>
      </c>
      <c r="O178" s="65">
        <f t="shared" si="139"/>
        <v>3.1418894734033115E-2</v>
      </c>
      <c r="P178" s="7">
        <f t="shared" si="129"/>
        <v>3708.359686742197</v>
      </c>
      <c r="Q178" s="65">
        <f t="shared" si="130"/>
        <v>8.2500000000000004E-2</v>
      </c>
      <c r="R178" s="7">
        <f t="shared" si="140"/>
        <v>143614.5008694214</v>
      </c>
      <c r="S178" s="7">
        <f t="shared" si="161"/>
        <v>742255.03809609998</v>
      </c>
      <c r="T178" s="7">
        <f t="shared" si="131"/>
        <v>537985.4991305779</v>
      </c>
      <c r="U178" s="7">
        <f t="shared" si="132"/>
        <v>885869.53896552138</v>
      </c>
      <c r="W178">
        <v>173</v>
      </c>
      <c r="X178" s="160">
        <v>50100</v>
      </c>
      <c r="Y178" s="7">
        <f t="shared" si="162"/>
        <v>535087.1398633942</v>
      </c>
      <c r="Z178" s="7">
        <f t="shared" si="163"/>
        <v>5001.3393355618373</v>
      </c>
      <c r="AA178" s="7">
        <f t="shared" si="164"/>
        <v>1434.0917364725424</v>
      </c>
      <c r="AB178" s="65">
        <f t="shared" si="141"/>
        <v>3.2161305244719447E-2</v>
      </c>
      <c r="AC178" s="7">
        <f t="shared" si="142"/>
        <v>3567.2475990892949</v>
      </c>
      <c r="AD178" s="65">
        <f t="shared" si="143"/>
        <v>0.08</v>
      </c>
      <c r="AE178" s="7">
        <f t="shared" si="165"/>
        <v>147946.95187307824</v>
      </c>
      <c r="AF178" s="7">
        <f t="shared" si="166"/>
        <v>717284.75317911955</v>
      </c>
      <c r="AG178" s="7">
        <f t="shared" si="144"/>
        <v>533653.04812692164</v>
      </c>
      <c r="AH178" s="7">
        <f t="shared" si="133"/>
        <v>865231.70505219779</v>
      </c>
      <c r="AJ178">
        <v>173</v>
      </c>
      <c r="AK178" s="160">
        <v>50100</v>
      </c>
      <c r="AL178" s="7">
        <f t="shared" si="167"/>
        <v>530683.57312679105</v>
      </c>
      <c r="AM178" s="7">
        <f t="shared" si="168"/>
        <v>4883.0658657304484</v>
      </c>
      <c r="AN178" s="7">
        <f t="shared" si="169"/>
        <v>1455.7344559532562</v>
      </c>
      <c r="AO178" s="65">
        <f t="shared" si="145"/>
        <v>3.29175696329033E-2</v>
      </c>
      <c r="AP178" s="7">
        <f t="shared" si="146"/>
        <v>3427.3314097771922</v>
      </c>
      <c r="AQ178" s="65">
        <f t="shared" si="147"/>
        <v>7.7499999999999999E-2</v>
      </c>
      <c r="AR178" s="7">
        <f t="shared" si="170"/>
        <v>152372.16132916242</v>
      </c>
      <c r="AS178" s="7">
        <f t="shared" si="171"/>
        <v>692398.23344220466</v>
      </c>
      <c r="AT178" s="7">
        <f t="shared" si="148"/>
        <v>529227.83867083781</v>
      </c>
      <c r="AU178" s="7">
        <f t="shared" si="134"/>
        <v>844770.39477136708</v>
      </c>
      <c r="AW178">
        <v>173</v>
      </c>
      <c r="AX178" s="160">
        <v>50100</v>
      </c>
      <c r="AY178" s="7">
        <f t="shared" si="172"/>
        <v>526187.31492853595</v>
      </c>
      <c r="AZ178" s="7">
        <f t="shared" si="173"/>
        <v>4765.8460902957322</v>
      </c>
      <c r="BA178" s="7">
        <f t="shared" si="174"/>
        <v>1477.1753719923827</v>
      </c>
      <c r="BB178" s="65">
        <f t="shared" si="149"/>
        <v>3.3687821733817472E-2</v>
      </c>
      <c r="BC178" s="7">
        <f t="shared" si="150"/>
        <v>3288.6707183033495</v>
      </c>
      <c r="BD178" s="65">
        <f t="shared" si="151"/>
        <v>7.4999999999999997E-2</v>
      </c>
      <c r="BE178" s="7">
        <f t="shared" si="175"/>
        <v>156889.86044345732</v>
      </c>
      <c r="BF178" s="7">
        <f t="shared" si="176"/>
        <v>667601.5131777043</v>
      </c>
      <c r="BG178" s="7">
        <f t="shared" si="152"/>
        <v>524710.13955654355</v>
      </c>
      <c r="BH178" s="7">
        <f t="shared" si="135"/>
        <v>824491.37362116156</v>
      </c>
      <c r="BJ178">
        <v>173</v>
      </c>
      <c r="BK178" s="160">
        <v>50100</v>
      </c>
      <c r="BL178" s="7">
        <f t="shared" si="177"/>
        <v>521598.75250508264</v>
      </c>
      <c r="BM178" s="7">
        <f t="shared" si="178"/>
        <v>4649.713524863002</v>
      </c>
      <c r="BN178" s="7">
        <f t="shared" si="179"/>
        <v>1498.3877284781279</v>
      </c>
      <c r="BO178" s="65">
        <f t="shared" si="153"/>
        <v>3.4472192763847387E-2</v>
      </c>
      <c r="BP178" s="7">
        <f t="shared" si="154"/>
        <v>3151.3257963848741</v>
      </c>
      <c r="BQ178" s="65">
        <f t="shared" si="155"/>
        <v>7.2499999999999995E-2</v>
      </c>
      <c r="BR178" s="7">
        <f t="shared" si="180"/>
        <v>161499.63522339563</v>
      </c>
      <c r="BS178" s="7">
        <f t="shared" si="181"/>
        <v>642900.80457790429</v>
      </c>
      <c r="BT178" s="7">
        <f t="shared" si="156"/>
        <v>520100.36477660452</v>
      </c>
      <c r="BU178" s="7">
        <f t="shared" si="136"/>
        <v>804400.43980129994</v>
      </c>
      <c r="BW178">
        <v>173</v>
      </c>
      <c r="BX178" s="160">
        <v>50100</v>
      </c>
      <c r="BY178" s="7">
        <f t="shared" si="182"/>
        <v>516918.42273597111</v>
      </c>
      <c r="BZ178" s="7">
        <f t="shared" si="183"/>
        <v>4534.7018071413086</v>
      </c>
      <c r="CA178" s="7">
        <f t="shared" si="184"/>
        <v>1519.3443411814769</v>
      </c>
      <c r="CB178" s="65">
        <f t="shared" si="157"/>
        <v>3.527081120010736E-2</v>
      </c>
      <c r="CC178" s="7">
        <f t="shared" si="158"/>
        <v>3015.3574659598316</v>
      </c>
      <c r="CD178" s="65">
        <f t="shared" si="185"/>
        <v>7.0000000000000007E-2</v>
      </c>
      <c r="CE178" s="7">
        <f t="shared" si="186"/>
        <v>166200.92160521017</v>
      </c>
      <c r="CF178" s="7">
        <f t="shared" si="187"/>
        <v>618302.49103023612</v>
      </c>
      <c r="CG178" s="7">
        <f t="shared" si="159"/>
        <v>515399.07839478966</v>
      </c>
      <c r="CH178" s="7">
        <f t="shared" si="137"/>
        <v>784503.41263544629</v>
      </c>
    </row>
    <row r="179" spans="10:86" x14ac:dyDescent="0.3">
      <c r="J179">
        <v>174</v>
      </c>
      <c r="K179" s="160">
        <v>50131</v>
      </c>
      <c r="L179" s="7">
        <f t="shared" si="160"/>
        <v>537985.4991305779</v>
      </c>
      <c r="M179" s="7">
        <f t="shared" si="138"/>
        <v>5120.6331732111075</v>
      </c>
      <c r="N179" s="7">
        <f t="shared" si="128"/>
        <v>1421.9828666883845</v>
      </c>
      <c r="O179" s="65">
        <f t="shared" si="139"/>
        <v>3.1717944866240626E-2</v>
      </c>
      <c r="P179" s="7">
        <f t="shared" si="129"/>
        <v>3698.650306522723</v>
      </c>
      <c r="Q179" s="65">
        <f t="shared" si="130"/>
        <v>8.2500000000000004E-2</v>
      </c>
      <c r="R179" s="7">
        <f t="shared" si="140"/>
        <v>145036.4837361098</v>
      </c>
      <c r="S179" s="7">
        <f t="shared" si="161"/>
        <v>745953.68840262271</v>
      </c>
      <c r="T179" s="7">
        <f t="shared" si="131"/>
        <v>536563.5162638895</v>
      </c>
      <c r="U179" s="7">
        <f t="shared" si="132"/>
        <v>890990.17213873251</v>
      </c>
      <c r="W179">
        <v>174</v>
      </c>
      <c r="X179" s="160">
        <v>50131</v>
      </c>
      <c r="Y179" s="7">
        <f t="shared" si="162"/>
        <v>533653.04812692164</v>
      </c>
      <c r="Z179" s="7">
        <f t="shared" si="163"/>
        <v>5001.3393355618373</v>
      </c>
      <c r="AA179" s="7">
        <f t="shared" si="164"/>
        <v>1443.6523480490259</v>
      </c>
      <c r="AB179" s="65">
        <f t="shared" si="141"/>
        <v>3.2462717560395322E-2</v>
      </c>
      <c r="AC179" s="7">
        <f t="shared" si="142"/>
        <v>3557.6869875128114</v>
      </c>
      <c r="AD179" s="65">
        <f t="shared" si="143"/>
        <v>0.08</v>
      </c>
      <c r="AE179" s="7">
        <f t="shared" si="165"/>
        <v>149390.60422112726</v>
      </c>
      <c r="AF179" s="7">
        <f t="shared" si="166"/>
        <v>720842.44016663241</v>
      </c>
      <c r="AG179" s="7">
        <f t="shared" si="144"/>
        <v>532209.39577887265</v>
      </c>
      <c r="AH179" s="7">
        <f t="shared" si="133"/>
        <v>870233.04438775964</v>
      </c>
      <c r="AJ179">
        <v>174</v>
      </c>
      <c r="AK179" s="160">
        <v>50131</v>
      </c>
      <c r="AL179" s="7">
        <f t="shared" si="167"/>
        <v>529227.83867083781</v>
      </c>
      <c r="AM179" s="7">
        <f t="shared" si="168"/>
        <v>4883.0658657304484</v>
      </c>
      <c r="AN179" s="7">
        <f t="shared" si="169"/>
        <v>1465.1360743146211</v>
      </c>
      <c r="AO179" s="65">
        <f t="shared" si="145"/>
        <v>3.3221292621211949E-2</v>
      </c>
      <c r="AP179" s="7">
        <f t="shared" si="146"/>
        <v>3417.9297914158274</v>
      </c>
      <c r="AQ179" s="65">
        <f t="shared" si="147"/>
        <v>7.7499999999999999E-2</v>
      </c>
      <c r="AR179" s="7">
        <f t="shared" si="170"/>
        <v>153837.29740347705</v>
      </c>
      <c r="AS179" s="7">
        <f t="shared" si="171"/>
        <v>695816.16323362046</v>
      </c>
      <c r="AT179" s="7">
        <f t="shared" si="148"/>
        <v>527762.70259652322</v>
      </c>
      <c r="AU179" s="7">
        <f t="shared" si="134"/>
        <v>849653.46063709748</v>
      </c>
      <c r="AW179">
        <v>174</v>
      </c>
      <c r="AX179" s="160">
        <v>50131</v>
      </c>
      <c r="AY179" s="7">
        <f t="shared" si="172"/>
        <v>524710.13955654355</v>
      </c>
      <c r="AZ179" s="7">
        <f t="shared" si="173"/>
        <v>4765.8460902957322</v>
      </c>
      <c r="BA179" s="7">
        <f t="shared" si="174"/>
        <v>1486.4077180673353</v>
      </c>
      <c r="BB179" s="65">
        <f t="shared" si="149"/>
        <v>3.3993802048275248E-2</v>
      </c>
      <c r="BC179" s="7">
        <f t="shared" si="150"/>
        <v>3279.4383722283969</v>
      </c>
      <c r="BD179" s="65">
        <f t="shared" si="151"/>
        <v>7.4999999999999997E-2</v>
      </c>
      <c r="BE179" s="7">
        <f t="shared" si="175"/>
        <v>158376.26816152467</v>
      </c>
      <c r="BF179" s="7">
        <f t="shared" si="176"/>
        <v>670880.95154993271</v>
      </c>
      <c r="BG179" s="7">
        <f t="shared" si="152"/>
        <v>523223.7318384762</v>
      </c>
      <c r="BH179" s="7">
        <f t="shared" si="135"/>
        <v>829257.21971145738</v>
      </c>
      <c r="BJ179">
        <v>174</v>
      </c>
      <c r="BK179" s="160">
        <v>50131</v>
      </c>
      <c r="BL179" s="7">
        <f t="shared" si="177"/>
        <v>520100.36477660452</v>
      </c>
      <c r="BM179" s="7">
        <f t="shared" si="178"/>
        <v>4649.713524863002</v>
      </c>
      <c r="BN179" s="7">
        <f t="shared" si="179"/>
        <v>1507.4404876710164</v>
      </c>
      <c r="BO179" s="65">
        <f t="shared" si="153"/>
        <v>3.4780375245116346E-2</v>
      </c>
      <c r="BP179" s="7">
        <f t="shared" si="154"/>
        <v>3142.2730371919856</v>
      </c>
      <c r="BQ179" s="65">
        <f t="shared" si="155"/>
        <v>7.2499999999999995E-2</v>
      </c>
      <c r="BR179" s="7">
        <f t="shared" si="180"/>
        <v>163007.07571106663</v>
      </c>
      <c r="BS179" s="7">
        <f t="shared" si="181"/>
        <v>646043.07761509623</v>
      </c>
      <c r="BT179" s="7">
        <f t="shared" si="156"/>
        <v>518592.92428893351</v>
      </c>
      <c r="BU179" s="7">
        <f t="shared" si="136"/>
        <v>809050.15332616284</v>
      </c>
      <c r="BW179">
        <v>174</v>
      </c>
      <c r="BX179" s="160">
        <v>50131</v>
      </c>
      <c r="BY179" s="7">
        <f t="shared" si="182"/>
        <v>515399.07839478966</v>
      </c>
      <c r="BZ179" s="7">
        <f t="shared" si="183"/>
        <v>4534.7018071413086</v>
      </c>
      <c r="CA179" s="7">
        <f t="shared" si="184"/>
        <v>1528.2071831717021</v>
      </c>
      <c r="CB179" s="65">
        <f t="shared" si="157"/>
        <v>3.5581138901481228E-2</v>
      </c>
      <c r="CC179" s="7">
        <f t="shared" si="158"/>
        <v>3006.4946239696064</v>
      </c>
      <c r="CD179" s="65">
        <f t="shared" si="185"/>
        <v>7.0000000000000007E-2</v>
      </c>
      <c r="CE179" s="7">
        <f t="shared" si="186"/>
        <v>167729.12878838187</v>
      </c>
      <c r="CF179" s="7">
        <f t="shared" si="187"/>
        <v>621308.98565420578</v>
      </c>
      <c r="CG179" s="7">
        <f t="shared" si="159"/>
        <v>513870.87121161795</v>
      </c>
      <c r="CH179" s="7">
        <f t="shared" si="137"/>
        <v>789038.1144425876</v>
      </c>
    </row>
    <row r="180" spans="10:86" x14ac:dyDescent="0.3">
      <c r="J180">
        <v>175</v>
      </c>
      <c r="K180" s="160">
        <v>50161</v>
      </c>
      <c r="L180" s="7">
        <f t="shared" si="160"/>
        <v>536563.5162638895</v>
      </c>
      <c r="M180" s="7">
        <f t="shared" si="138"/>
        <v>5120.6331732111075</v>
      </c>
      <c r="N180" s="7">
        <f t="shared" si="128"/>
        <v>1431.7589988968671</v>
      </c>
      <c r="O180" s="65">
        <f t="shared" si="139"/>
        <v>3.2020641482289107E-2</v>
      </c>
      <c r="P180" s="7">
        <f t="shared" si="129"/>
        <v>3688.8741743142405</v>
      </c>
      <c r="Q180" s="65">
        <f t="shared" si="130"/>
        <v>8.2500000000000004E-2</v>
      </c>
      <c r="R180" s="7">
        <f t="shared" si="140"/>
        <v>146468.24273500667</v>
      </c>
      <c r="S180" s="7">
        <f t="shared" si="161"/>
        <v>749642.56257693691</v>
      </c>
      <c r="T180" s="7">
        <f t="shared" si="131"/>
        <v>535131.75726499269</v>
      </c>
      <c r="U180" s="7">
        <f t="shared" si="132"/>
        <v>896110.80531194364</v>
      </c>
      <c r="W180">
        <v>175</v>
      </c>
      <c r="X180" s="160">
        <v>50161</v>
      </c>
      <c r="Y180" s="7">
        <f t="shared" si="162"/>
        <v>532209.39577887265</v>
      </c>
      <c r="Z180" s="7">
        <f t="shared" si="163"/>
        <v>5001.3393355618373</v>
      </c>
      <c r="AA180" s="7">
        <f t="shared" si="164"/>
        <v>1453.2766970360194</v>
      </c>
      <c r="AB180" s="65">
        <f t="shared" si="141"/>
        <v>3.2767779942911954E-2</v>
      </c>
      <c r="AC180" s="7">
        <f t="shared" si="142"/>
        <v>3548.0626385258179</v>
      </c>
      <c r="AD180" s="65">
        <f t="shared" si="143"/>
        <v>0.08</v>
      </c>
      <c r="AE180" s="7">
        <f t="shared" si="165"/>
        <v>150843.88091816328</v>
      </c>
      <c r="AF180" s="7">
        <f t="shared" si="166"/>
        <v>724390.50280515826</v>
      </c>
      <c r="AG180" s="7">
        <f t="shared" si="144"/>
        <v>530756.11908183666</v>
      </c>
      <c r="AH180" s="7">
        <f t="shared" si="133"/>
        <v>875234.3837233216</v>
      </c>
      <c r="AJ180">
        <v>175</v>
      </c>
      <c r="AK180" s="160">
        <v>50161</v>
      </c>
      <c r="AL180" s="7">
        <f t="shared" si="167"/>
        <v>527762.70259652322</v>
      </c>
      <c r="AM180" s="7">
        <f t="shared" si="168"/>
        <v>4883.0658657304484</v>
      </c>
      <c r="AN180" s="7">
        <f t="shared" si="169"/>
        <v>1474.5984114612361</v>
      </c>
      <c r="AO180" s="65">
        <f t="shared" si="145"/>
        <v>3.352866894624585E-2</v>
      </c>
      <c r="AP180" s="7">
        <f t="shared" si="146"/>
        <v>3408.4674542692123</v>
      </c>
      <c r="AQ180" s="65">
        <f t="shared" si="147"/>
        <v>7.7499999999999999E-2</v>
      </c>
      <c r="AR180" s="7">
        <f t="shared" si="170"/>
        <v>155311.89581493827</v>
      </c>
      <c r="AS180" s="7">
        <f t="shared" si="171"/>
        <v>699224.63068788964</v>
      </c>
      <c r="AT180" s="7">
        <f t="shared" si="148"/>
        <v>526288.10418506199</v>
      </c>
      <c r="AU180" s="7">
        <f t="shared" si="134"/>
        <v>854536.52650282788</v>
      </c>
      <c r="AW180">
        <v>175</v>
      </c>
      <c r="AX180" s="160">
        <v>50161</v>
      </c>
      <c r="AY180" s="7">
        <f t="shared" si="172"/>
        <v>523223.7318384762</v>
      </c>
      <c r="AZ180" s="7">
        <f t="shared" si="173"/>
        <v>4765.8460902957322</v>
      </c>
      <c r="BA180" s="7">
        <f t="shared" si="174"/>
        <v>1495.6977663052562</v>
      </c>
      <c r="BB180" s="65">
        <f t="shared" si="149"/>
        <v>3.4303438669719778E-2</v>
      </c>
      <c r="BC180" s="7">
        <f t="shared" si="150"/>
        <v>3270.148323990476</v>
      </c>
      <c r="BD180" s="65">
        <f t="shared" si="151"/>
        <v>7.4999999999999997E-2</v>
      </c>
      <c r="BE180" s="7">
        <f t="shared" si="175"/>
        <v>159871.96592782994</v>
      </c>
      <c r="BF180" s="7">
        <f t="shared" si="176"/>
        <v>674151.09987392323</v>
      </c>
      <c r="BG180" s="7">
        <f t="shared" si="152"/>
        <v>521728.03407217097</v>
      </c>
      <c r="BH180" s="7">
        <f t="shared" si="135"/>
        <v>834023.0658017532</v>
      </c>
      <c r="BJ180">
        <v>175</v>
      </c>
      <c r="BK180" s="160">
        <v>50161</v>
      </c>
      <c r="BL180" s="7">
        <f t="shared" si="177"/>
        <v>518592.92428893351</v>
      </c>
      <c r="BM180" s="7">
        <f t="shared" si="178"/>
        <v>4649.713524863002</v>
      </c>
      <c r="BN180" s="7">
        <f t="shared" si="179"/>
        <v>1516.5479406173622</v>
      </c>
      <c r="BO180" s="65">
        <f t="shared" si="153"/>
        <v>3.5092216717690944E-2</v>
      </c>
      <c r="BP180" s="7">
        <f t="shared" si="154"/>
        <v>3133.1655842456398</v>
      </c>
      <c r="BQ180" s="65">
        <f t="shared" si="155"/>
        <v>7.2499999999999995E-2</v>
      </c>
      <c r="BR180" s="7">
        <f t="shared" si="180"/>
        <v>164523.623651684</v>
      </c>
      <c r="BS180" s="7">
        <f t="shared" si="181"/>
        <v>649176.24319934193</v>
      </c>
      <c r="BT180" s="7">
        <f t="shared" si="156"/>
        <v>517076.37634831615</v>
      </c>
      <c r="BU180" s="7">
        <f t="shared" si="136"/>
        <v>813699.86685102596</v>
      </c>
      <c r="BW180">
        <v>175</v>
      </c>
      <c r="BX180" s="160">
        <v>50161</v>
      </c>
      <c r="BY180" s="7">
        <f t="shared" si="182"/>
        <v>513870.87121161795</v>
      </c>
      <c r="BZ180" s="7">
        <f t="shared" si="183"/>
        <v>4534.7018071413086</v>
      </c>
      <c r="CA180" s="7">
        <f t="shared" si="184"/>
        <v>1537.1217250735372</v>
      </c>
      <c r="CB180" s="65">
        <f t="shared" si="157"/>
        <v>3.5895128006363283E-2</v>
      </c>
      <c r="CC180" s="7">
        <f t="shared" si="158"/>
        <v>2997.5800820677714</v>
      </c>
      <c r="CD180" s="65">
        <f t="shared" si="185"/>
        <v>7.0000000000000007E-2</v>
      </c>
      <c r="CE180" s="7">
        <f t="shared" si="186"/>
        <v>169266.25051345542</v>
      </c>
      <c r="CF180" s="7">
        <f t="shared" si="187"/>
        <v>624306.56573627354</v>
      </c>
      <c r="CG180" s="7">
        <f t="shared" si="159"/>
        <v>512333.7494865444</v>
      </c>
      <c r="CH180" s="7">
        <f t="shared" si="137"/>
        <v>793572.8162497289</v>
      </c>
    </row>
    <row r="181" spans="10:86" x14ac:dyDescent="0.3">
      <c r="J181">
        <v>176</v>
      </c>
      <c r="K181" s="160">
        <v>50192</v>
      </c>
      <c r="L181" s="7">
        <f t="shared" si="160"/>
        <v>535131.75726499269</v>
      </c>
      <c r="M181" s="7">
        <f t="shared" si="138"/>
        <v>5120.6331732111075</v>
      </c>
      <c r="N181" s="7">
        <f t="shared" si="128"/>
        <v>1441.6023420142828</v>
      </c>
      <c r="O181" s="65">
        <f t="shared" si="139"/>
        <v>3.2327044450858412E-2</v>
      </c>
      <c r="P181" s="7">
        <f t="shared" si="129"/>
        <v>3679.0308311968247</v>
      </c>
      <c r="Q181" s="65">
        <f t="shared" si="130"/>
        <v>8.2500000000000004E-2</v>
      </c>
      <c r="R181" s="7">
        <f t="shared" si="140"/>
        <v>147909.84507702096</v>
      </c>
      <c r="S181" s="7">
        <f t="shared" si="161"/>
        <v>753321.59340813372</v>
      </c>
      <c r="T181" s="7">
        <f t="shared" si="131"/>
        <v>533690.15492297837</v>
      </c>
      <c r="U181" s="7">
        <f t="shared" si="132"/>
        <v>901231.43848515465</v>
      </c>
      <c r="W181">
        <v>176</v>
      </c>
      <c r="X181" s="160">
        <v>50192</v>
      </c>
      <c r="Y181" s="7">
        <f t="shared" si="162"/>
        <v>530756.11908183666</v>
      </c>
      <c r="Z181" s="7">
        <f t="shared" si="163"/>
        <v>5001.3393355618373</v>
      </c>
      <c r="AA181" s="7">
        <f t="shared" si="164"/>
        <v>1462.9652083495926</v>
      </c>
      <c r="AB181" s="65">
        <f t="shared" si="141"/>
        <v>3.307655224129076E-2</v>
      </c>
      <c r="AC181" s="7">
        <f t="shared" si="142"/>
        <v>3538.3741272122447</v>
      </c>
      <c r="AD181" s="65">
        <f t="shared" si="143"/>
        <v>0.08</v>
      </c>
      <c r="AE181" s="7">
        <f t="shared" si="165"/>
        <v>152306.84612651289</v>
      </c>
      <c r="AF181" s="7">
        <f t="shared" si="166"/>
        <v>727928.87693237048</v>
      </c>
      <c r="AG181" s="7">
        <f t="shared" si="144"/>
        <v>529293.15387348703</v>
      </c>
      <c r="AH181" s="7">
        <f t="shared" si="133"/>
        <v>880235.72305888333</v>
      </c>
      <c r="AJ181">
        <v>176</v>
      </c>
      <c r="AK181" s="160">
        <v>50192</v>
      </c>
      <c r="AL181" s="7">
        <f t="shared" si="167"/>
        <v>526288.10418506199</v>
      </c>
      <c r="AM181" s="7">
        <f t="shared" si="168"/>
        <v>4883.0658657304484</v>
      </c>
      <c r="AN181" s="7">
        <f t="shared" si="169"/>
        <v>1484.1218595352566</v>
      </c>
      <c r="AO181" s="65">
        <f t="shared" si="145"/>
        <v>3.3839758438014449E-2</v>
      </c>
      <c r="AP181" s="7">
        <f t="shared" si="146"/>
        <v>3398.9440061951918</v>
      </c>
      <c r="AQ181" s="65">
        <f t="shared" si="147"/>
        <v>7.7499999999999999E-2</v>
      </c>
      <c r="AR181" s="7">
        <f t="shared" si="170"/>
        <v>156796.01767447352</v>
      </c>
      <c r="AS181" s="7">
        <f t="shared" si="171"/>
        <v>702623.57469408482</v>
      </c>
      <c r="AT181" s="7">
        <f t="shared" si="148"/>
        <v>524803.98232552677</v>
      </c>
      <c r="AU181" s="7">
        <f t="shared" si="134"/>
        <v>859419.59236855828</v>
      </c>
      <c r="AW181">
        <v>176</v>
      </c>
      <c r="AX181" s="160">
        <v>50192</v>
      </c>
      <c r="AY181" s="7">
        <f t="shared" si="172"/>
        <v>521728.03407217097</v>
      </c>
      <c r="AZ181" s="7">
        <f t="shared" si="173"/>
        <v>4765.8460902957322</v>
      </c>
      <c r="BA181" s="7">
        <f t="shared" si="174"/>
        <v>1505.0458773446639</v>
      </c>
      <c r="BB181" s="65">
        <f t="shared" si="149"/>
        <v>3.4616791409827985E-2</v>
      </c>
      <c r="BC181" s="7">
        <f t="shared" si="150"/>
        <v>3260.8002129510683</v>
      </c>
      <c r="BD181" s="65">
        <f t="shared" si="151"/>
        <v>7.4999999999999997E-2</v>
      </c>
      <c r="BE181" s="7">
        <f t="shared" si="175"/>
        <v>161377.01180517461</v>
      </c>
      <c r="BF181" s="7">
        <f t="shared" si="176"/>
        <v>677411.90008687426</v>
      </c>
      <c r="BG181" s="7">
        <f t="shared" si="152"/>
        <v>520222.98819482629</v>
      </c>
      <c r="BH181" s="7">
        <f t="shared" si="135"/>
        <v>838788.9118920489</v>
      </c>
      <c r="BJ181">
        <v>176</v>
      </c>
      <c r="BK181" s="160">
        <v>50192</v>
      </c>
      <c r="BL181" s="7">
        <f t="shared" si="177"/>
        <v>517076.37634831615</v>
      </c>
      <c r="BM181" s="7">
        <f t="shared" si="178"/>
        <v>4649.713524863002</v>
      </c>
      <c r="BN181" s="7">
        <f t="shared" si="179"/>
        <v>1525.710417758592</v>
      </c>
      <c r="BO181" s="65">
        <f t="shared" si="153"/>
        <v>3.5407776975620336E-2</v>
      </c>
      <c r="BP181" s="7">
        <f t="shared" si="154"/>
        <v>3124.00310710441</v>
      </c>
      <c r="BQ181" s="65">
        <f t="shared" si="155"/>
        <v>7.2499999999999995E-2</v>
      </c>
      <c r="BR181" s="7">
        <f t="shared" si="180"/>
        <v>166049.33406944259</v>
      </c>
      <c r="BS181" s="7">
        <f t="shared" si="181"/>
        <v>652300.24630644638</v>
      </c>
      <c r="BT181" s="7">
        <f t="shared" si="156"/>
        <v>515550.66593055753</v>
      </c>
      <c r="BU181" s="7">
        <f t="shared" si="136"/>
        <v>818349.58037588897</v>
      </c>
      <c r="BW181">
        <v>176</v>
      </c>
      <c r="BX181" s="160">
        <v>50192</v>
      </c>
      <c r="BY181" s="7">
        <f t="shared" si="182"/>
        <v>512333.7494865444</v>
      </c>
      <c r="BZ181" s="7">
        <f t="shared" si="183"/>
        <v>4534.7018071413086</v>
      </c>
      <c r="CA181" s="7">
        <f t="shared" si="184"/>
        <v>1546.0882684697995</v>
      </c>
      <c r="CB181" s="65">
        <f t="shared" si="157"/>
        <v>3.6212838291897184E-2</v>
      </c>
      <c r="CC181" s="7">
        <f t="shared" si="158"/>
        <v>2988.6135386715091</v>
      </c>
      <c r="CD181" s="65">
        <f t="shared" si="185"/>
        <v>7.0000000000000007E-2</v>
      </c>
      <c r="CE181" s="7">
        <f t="shared" si="186"/>
        <v>170812.33878192521</v>
      </c>
      <c r="CF181" s="7">
        <f t="shared" si="187"/>
        <v>627295.17927494505</v>
      </c>
      <c r="CG181" s="7">
        <f t="shared" si="159"/>
        <v>510787.66121807462</v>
      </c>
      <c r="CH181" s="7">
        <f t="shared" si="137"/>
        <v>798107.51805687021</v>
      </c>
    </row>
    <row r="182" spans="10:86" x14ac:dyDescent="0.3">
      <c r="J182">
        <v>177</v>
      </c>
      <c r="K182" s="160">
        <v>50222</v>
      </c>
      <c r="L182" s="7">
        <f t="shared" si="160"/>
        <v>533690.15492297837</v>
      </c>
      <c r="M182" s="7">
        <f t="shared" si="138"/>
        <v>5120.6331732111075</v>
      </c>
      <c r="N182" s="7">
        <f t="shared" si="128"/>
        <v>1451.513358115631</v>
      </c>
      <c r="O182" s="65">
        <f t="shared" si="139"/>
        <v>3.2637214939633549E-2</v>
      </c>
      <c r="P182" s="7">
        <f t="shared" si="129"/>
        <v>3669.1198150954765</v>
      </c>
      <c r="Q182" s="65">
        <f t="shared" si="130"/>
        <v>8.2500000000000004E-2</v>
      </c>
      <c r="R182" s="7">
        <f t="shared" si="140"/>
        <v>149361.35843513659</v>
      </c>
      <c r="S182" s="7">
        <f t="shared" si="161"/>
        <v>756990.71322322916</v>
      </c>
      <c r="T182" s="7">
        <f t="shared" si="131"/>
        <v>532238.64156486269</v>
      </c>
      <c r="U182" s="7">
        <f t="shared" si="132"/>
        <v>906352.07165836578</v>
      </c>
      <c r="W182">
        <v>177</v>
      </c>
      <c r="X182" s="160">
        <v>50222</v>
      </c>
      <c r="Y182" s="7">
        <f t="shared" si="162"/>
        <v>529293.15387348703</v>
      </c>
      <c r="Z182" s="7">
        <f t="shared" si="163"/>
        <v>5001.3393355618373</v>
      </c>
      <c r="AA182" s="7">
        <f t="shared" si="164"/>
        <v>1472.7183097385901</v>
      </c>
      <c r="AB182" s="65">
        <f t="shared" si="141"/>
        <v>3.3389095603317091E-2</v>
      </c>
      <c r="AC182" s="7">
        <f t="shared" si="142"/>
        <v>3528.6210258232472</v>
      </c>
      <c r="AD182" s="65">
        <f t="shared" si="143"/>
        <v>0.08</v>
      </c>
      <c r="AE182" s="7">
        <f t="shared" si="165"/>
        <v>153779.56443625147</v>
      </c>
      <c r="AF182" s="7">
        <f t="shared" si="166"/>
        <v>731457.49795819377</v>
      </c>
      <c r="AG182" s="7">
        <f t="shared" si="144"/>
        <v>527820.43556374847</v>
      </c>
      <c r="AH182" s="7">
        <f t="shared" si="133"/>
        <v>885237.0623944453</v>
      </c>
      <c r="AJ182">
        <v>177</v>
      </c>
      <c r="AK182" s="160">
        <v>50222</v>
      </c>
      <c r="AL182" s="7">
        <f t="shared" si="167"/>
        <v>524803.98232552677</v>
      </c>
      <c r="AM182" s="7">
        <f t="shared" si="168"/>
        <v>4883.0658657304484</v>
      </c>
      <c r="AN182" s="7">
        <f t="shared" si="169"/>
        <v>1493.7068132114214</v>
      </c>
      <c r="AO182" s="65">
        <f t="shared" si="145"/>
        <v>3.4154622225063096E-2</v>
      </c>
      <c r="AP182" s="7">
        <f t="shared" si="146"/>
        <v>3389.359052519027</v>
      </c>
      <c r="AQ182" s="65">
        <f t="shared" si="147"/>
        <v>7.7499999999999999E-2</v>
      </c>
      <c r="AR182" s="7">
        <f t="shared" si="170"/>
        <v>158289.72448768493</v>
      </c>
      <c r="AS182" s="7">
        <f t="shared" si="171"/>
        <v>706012.9337466039</v>
      </c>
      <c r="AT182" s="7">
        <f t="shared" si="148"/>
        <v>523310.27551231533</v>
      </c>
      <c r="AU182" s="7">
        <f t="shared" si="134"/>
        <v>864302.6582342888</v>
      </c>
      <c r="AW182">
        <v>177</v>
      </c>
      <c r="AX182" s="160">
        <v>50222</v>
      </c>
      <c r="AY182" s="7">
        <f t="shared" si="172"/>
        <v>520222.98819482629</v>
      </c>
      <c r="AZ182" s="7">
        <f t="shared" si="173"/>
        <v>4765.8460902957322</v>
      </c>
      <c r="BA182" s="7">
        <f t="shared" si="174"/>
        <v>1514.4524140780682</v>
      </c>
      <c r="BB182" s="65">
        <f t="shared" si="149"/>
        <v>3.4933921378596924E-2</v>
      </c>
      <c r="BC182" s="7">
        <f t="shared" si="150"/>
        <v>3251.3936762176641</v>
      </c>
      <c r="BD182" s="65">
        <f t="shared" si="151"/>
        <v>7.4999999999999997E-2</v>
      </c>
      <c r="BE182" s="7">
        <f t="shared" si="175"/>
        <v>162891.46421925267</v>
      </c>
      <c r="BF182" s="7">
        <f t="shared" si="176"/>
        <v>680663.2937630919</v>
      </c>
      <c r="BG182" s="7">
        <f t="shared" si="152"/>
        <v>518708.53578074824</v>
      </c>
      <c r="BH182" s="7">
        <f t="shared" si="135"/>
        <v>843554.7579823446</v>
      </c>
      <c r="BJ182">
        <v>177</v>
      </c>
      <c r="BK182" s="160">
        <v>50222</v>
      </c>
      <c r="BL182" s="7">
        <f t="shared" si="177"/>
        <v>515550.66593055753</v>
      </c>
      <c r="BM182" s="7">
        <f t="shared" si="178"/>
        <v>4649.713524863002</v>
      </c>
      <c r="BN182" s="7">
        <f t="shared" si="179"/>
        <v>1534.9282515325503</v>
      </c>
      <c r="BO182" s="65">
        <f t="shared" si="153"/>
        <v>3.5727117111068928E-2</v>
      </c>
      <c r="BP182" s="7">
        <f t="shared" si="154"/>
        <v>3114.7852733304517</v>
      </c>
      <c r="BQ182" s="65">
        <f t="shared" si="155"/>
        <v>7.2499999999999995E-2</v>
      </c>
      <c r="BR182" s="7">
        <f t="shared" si="180"/>
        <v>167584.26232097513</v>
      </c>
      <c r="BS182" s="7">
        <f t="shared" si="181"/>
        <v>655415.03157977678</v>
      </c>
      <c r="BT182" s="7">
        <f t="shared" si="156"/>
        <v>514015.73767902498</v>
      </c>
      <c r="BU182" s="7">
        <f t="shared" si="136"/>
        <v>822999.29390075197</v>
      </c>
      <c r="BW182">
        <v>177</v>
      </c>
      <c r="BX182" s="160">
        <v>50222</v>
      </c>
      <c r="BY182" s="7">
        <f t="shared" si="182"/>
        <v>510787.66121807462</v>
      </c>
      <c r="BZ182" s="7">
        <f t="shared" si="183"/>
        <v>4534.7018071413086</v>
      </c>
      <c r="CA182" s="7">
        <f t="shared" si="184"/>
        <v>1555.1071167025398</v>
      </c>
      <c r="CB182" s="65">
        <f t="shared" si="157"/>
        <v>3.6534330833146861E-2</v>
      </c>
      <c r="CC182" s="7">
        <f t="shared" si="158"/>
        <v>2979.5946904387688</v>
      </c>
      <c r="CD182" s="65">
        <f t="shared" si="185"/>
        <v>7.0000000000000007E-2</v>
      </c>
      <c r="CE182" s="7">
        <f t="shared" si="186"/>
        <v>172367.44589862775</v>
      </c>
      <c r="CF182" s="7">
        <f t="shared" si="187"/>
        <v>630274.77396538388</v>
      </c>
      <c r="CG182" s="7">
        <f t="shared" si="159"/>
        <v>509232.55410137208</v>
      </c>
      <c r="CH182" s="7">
        <f t="shared" si="137"/>
        <v>802642.21986401163</v>
      </c>
    </row>
    <row r="183" spans="10:86" x14ac:dyDescent="0.3">
      <c r="J183">
        <v>178</v>
      </c>
      <c r="K183" s="160">
        <v>50253</v>
      </c>
      <c r="L183" s="7">
        <f t="shared" si="160"/>
        <v>532238.64156486269</v>
      </c>
      <c r="M183" s="7">
        <f t="shared" si="138"/>
        <v>5120.6331732111075</v>
      </c>
      <c r="N183" s="7">
        <f t="shared" si="128"/>
        <v>1461.4925124526767</v>
      </c>
      <c r="O183" s="65">
        <f t="shared" si="139"/>
        <v>3.2951215450775978E-2</v>
      </c>
      <c r="P183" s="7">
        <f t="shared" si="129"/>
        <v>3659.1406607584308</v>
      </c>
      <c r="Q183" s="65">
        <f t="shared" si="130"/>
        <v>8.2500000000000004E-2</v>
      </c>
      <c r="R183" s="7">
        <f t="shared" si="140"/>
        <v>150822.85094758926</v>
      </c>
      <c r="S183" s="7">
        <f t="shared" si="161"/>
        <v>760649.85388398764</v>
      </c>
      <c r="T183" s="7">
        <f t="shared" si="131"/>
        <v>530777.14905241004</v>
      </c>
      <c r="U183" s="7">
        <f t="shared" si="132"/>
        <v>911472.70483157691</v>
      </c>
      <c r="W183">
        <v>178</v>
      </c>
      <c r="X183" s="160">
        <v>50253</v>
      </c>
      <c r="Y183" s="7">
        <f t="shared" si="162"/>
        <v>527820.43556374847</v>
      </c>
      <c r="Z183" s="7">
        <f t="shared" si="163"/>
        <v>5001.3393355618373</v>
      </c>
      <c r="AA183" s="7">
        <f t="shared" si="164"/>
        <v>1482.536431803514</v>
      </c>
      <c r="AB183" s="65">
        <f t="shared" si="141"/>
        <v>3.3705472511007951E-2</v>
      </c>
      <c r="AC183" s="7">
        <f t="shared" si="142"/>
        <v>3518.8029037583233</v>
      </c>
      <c r="AD183" s="65">
        <f t="shared" si="143"/>
        <v>0.08</v>
      </c>
      <c r="AE183" s="7">
        <f t="shared" si="165"/>
        <v>155262.10086805499</v>
      </c>
      <c r="AF183" s="7">
        <f t="shared" si="166"/>
        <v>734976.30086195213</v>
      </c>
      <c r="AG183" s="7">
        <f t="shared" si="144"/>
        <v>526337.89913194499</v>
      </c>
      <c r="AH183" s="7">
        <f t="shared" si="133"/>
        <v>890238.40173000714</v>
      </c>
      <c r="AJ183">
        <v>178</v>
      </c>
      <c r="AK183" s="160">
        <v>50253</v>
      </c>
      <c r="AL183" s="7">
        <f t="shared" si="167"/>
        <v>523310.27551231533</v>
      </c>
      <c r="AM183" s="7">
        <f t="shared" si="168"/>
        <v>4883.0658657304484</v>
      </c>
      <c r="AN183" s="7">
        <f t="shared" si="169"/>
        <v>1503.3536697134118</v>
      </c>
      <c r="AO183" s="65">
        <f t="shared" si="145"/>
        <v>3.4473322769937455E-2</v>
      </c>
      <c r="AP183" s="7">
        <f t="shared" si="146"/>
        <v>3379.7121960170366</v>
      </c>
      <c r="AQ183" s="65">
        <f t="shared" si="147"/>
        <v>7.7499999999999999E-2</v>
      </c>
      <c r="AR183" s="7">
        <f t="shared" si="170"/>
        <v>159793.07815739835</v>
      </c>
      <c r="AS183" s="7">
        <f t="shared" si="171"/>
        <v>709392.64594262093</v>
      </c>
      <c r="AT183" s="7">
        <f t="shared" si="148"/>
        <v>521806.92184260191</v>
      </c>
      <c r="AU183" s="7">
        <f t="shared" si="134"/>
        <v>869185.72410001932</v>
      </c>
      <c r="AW183">
        <v>178</v>
      </c>
      <c r="AX183" s="160">
        <v>50253</v>
      </c>
      <c r="AY183" s="7">
        <f t="shared" si="172"/>
        <v>518708.53578074824</v>
      </c>
      <c r="AZ183" s="7">
        <f t="shared" si="173"/>
        <v>4765.8460902957322</v>
      </c>
      <c r="BA183" s="7">
        <f t="shared" si="174"/>
        <v>1523.9177416660559</v>
      </c>
      <c r="BB183" s="65">
        <f t="shared" si="149"/>
        <v>3.5254891019804557E-2</v>
      </c>
      <c r="BC183" s="7">
        <f t="shared" si="150"/>
        <v>3241.9283486296763</v>
      </c>
      <c r="BD183" s="65">
        <f t="shared" si="151"/>
        <v>7.4999999999999997E-2</v>
      </c>
      <c r="BE183" s="7">
        <f t="shared" si="175"/>
        <v>164415.38196091872</v>
      </c>
      <c r="BF183" s="7">
        <f t="shared" si="176"/>
        <v>683905.22211172152</v>
      </c>
      <c r="BG183" s="7">
        <f t="shared" si="152"/>
        <v>517184.61803908215</v>
      </c>
      <c r="BH183" s="7">
        <f t="shared" si="135"/>
        <v>848320.60407264018</v>
      </c>
      <c r="BJ183">
        <v>178</v>
      </c>
      <c r="BK183" s="160">
        <v>50253</v>
      </c>
      <c r="BL183" s="7">
        <f t="shared" si="177"/>
        <v>514015.73767902498</v>
      </c>
      <c r="BM183" s="7">
        <f t="shared" si="178"/>
        <v>4649.713524863002</v>
      </c>
      <c r="BN183" s="7">
        <f t="shared" si="179"/>
        <v>1544.2017763855597</v>
      </c>
      <c r="BO183" s="65">
        <f t="shared" si="153"/>
        <v>3.605029954977363E-2</v>
      </c>
      <c r="BP183" s="7">
        <f t="shared" si="154"/>
        <v>3105.5117484774423</v>
      </c>
      <c r="BQ183" s="65">
        <f t="shared" si="155"/>
        <v>7.2499999999999995E-2</v>
      </c>
      <c r="BR183" s="7">
        <f t="shared" si="180"/>
        <v>169128.4640973607</v>
      </c>
      <c r="BS183" s="7">
        <f t="shared" si="181"/>
        <v>658520.54332825425</v>
      </c>
      <c r="BT183" s="7">
        <f t="shared" si="156"/>
        <v>512471.53590263944</v>
      </c>
      <c r="BU183" s="7">
        <f t="shared" si="136"/>
        <v>827649.00742561498</v>
      </c>
      <c r="BW183">
        <v>178</v>
      </c>
      <c r="BX183" s="160">
        <v>50253</v>
      </c>
      <c r="BY183" s="7">
        <f t="shared" si="182"/>
        <v>509232.55410137208</v>
      </c>
      <c r="BZ183" s="7">
        <f t="shared" si="183"/>
        <v>4534.7018071413086</v>
      </c>
      <c r="CA183" s="7">
        <f t="shared" si="184"/>
        <v>1564.1785748833045</v>
      </c>
      <c r="CB183" s="65">
        <f t="shared" si="157"/>
        <v>3.6859668038550245E-2</v>
      </c>
      <c r="CC183" s="7">
        <f t="shared" si="158"/>
        <v>2970.5232322580041</v>
      </c>
      <c r="CD183" s="65">
        <f t="shared" si="185"/>
        <v>7.0000000000000007E-2</v>
      </c>
      <c r="CE183" s="7">
        <f t="shared" si="186"/>
        <v>173931.62447351104</v>
      </c>
      <c r="CF183" s="7">
        <f t="shared" si="187"/>
        <v>633245.29719764192</v>
      </c>
      <c r="CG183" s="7">
        <f t="shared" si="159"/>
        <v>507668.37552648876</v>
      </c>
      <c r="CH183" s="7">
        <f t="shared" si="137"/>
        <v>807176.92167115293</v>
      </c>
    </row>
    <row r="184" spans="10:86" x14ac:dyDescent="0.3">
      <c r="J184">
        <v>179</v>
      </c>
      <c r="K184" s="160">
        <v>50284</v>
      </c>
      <c r="L184" s="7">
        <f t="shared" si="160"/>
        <v>530777.14905241004</v>
      </c>
      <c r="M184" s="7">
        <f t="shared" si="138"/>
        <v>5120.6331732111075</v>
      </c>
      <c r="N184" s="7">
        <f t="shared" si="128"/>
        <v>1471.5402734757886</v>
      </c>
      <c r="O184" s="65">
        <f t="shared" si="139"/>
        <v>3.32691098575644E-2</v>
      </c>
      <c r="P184" s="7">
        <f t="shared" si="129"/>
        <v>3649.092899735319</v>
      </c>
      <c r="Q184" s="65">
        <f t="shared" si="130"/>
        <v>8.2500000000000004E-2</v>
      </c>
      <c r="R184" s="7">
        <f t="shared" si="140"/>
        <v>152294.39122106505</v>
      </c>
      <c r="S184" s="7">
        <f t="shared" si="161"/>
        <v>764298.94678372296</v>
      </c>
      <c r="T184" s="7">
        <f t="shared" si="131"/>
        <v>529305.60877893423</v>
      </c>
      <c r="U184" s="7">
        <f t="shared" si="132"/>
        <v>916593.33800478803</v>
      </c>
      <c r="W184">
        <v>179</v>
      </c>
      <c r="X184" s="160">
        <v>50284</v>
      </c>
      <c r="Y184" s="7">
        <f t="shared" si="162"/>
        <v>526337.89913194499</v>
      </c>
      <c r="Z184" s="7">
        <f t="shared" si="163"/>
        <v>5001.3393355618373</v>
      </c>
      <c r="AA184" s="7">
        <f t="shared" si="164"/>
        <v>1492.420008015537</v>
      </c>
      <c r="AB184" s="65">
        <f t="shared" si="141"/>
        <v>3.4025746817249264E-2</v>
      </c>
      <c r="AC184" s="7">
        <f t="shared" si="142"/>
        <v>3508.9193275463003</v>
      </c>
      <c r="AD184" s="65">
        <f t="shared" si="143"/>
        <v>0.08</v>
      </c>
      <c r="AE184" s="7">
        <f t="shared" si="165"/>
        <v>156754.52087607051</v>
      </c>
      <c r="AF184" s="7">
        <f t="shared" si="166"/>
        <v>738485.22018949839</v>
      </c>
      <c r="AG184" s="7">
        <f t="shared" si="144"/>
        <v>524845.4791239294</v>
      </c>
      <c r="AH184" s="7">
        <f t="shared" si="133"/>
        <v>895239.74106556887</v>
      </c>
      <c r="AJ184">
        <v>179</v>
      </c>
      <c r="AK184" s="160">
        <v>50284</v>
      </c>
      <c r="AL184" s="7">
        <f t="shared" si="167"/>
        <v>521806.92184260191</v>
      </c>
      <c r="AM184" s="7">
        <f t="shared" si="168"/>
        <v>4883.0658657304484</v>
      </c>
      <c r="AN184" s="7">
        <f t="shared" si="169"/>
        <v>1513.062828830311</v>
      </c>
      <c r="AO184" s="65">
        <f t="shared" si="145"/>
        <v>3.4795923905816914E-2</v>
      </c>
      <c r="AP184" s="7">
        <f t="shared" si="146"/>
        <v>3370.0030369001374</v>
      </c>
      <c r="AQ184" s="65">
        <f t="shared" si="147"/>
        <v>7.7499999999999999E-2</v>
      </c>
      <c r="AR184" s="7">
        <f t="shared" si="170"/>
        <v>161306.14098622865</v>
      </c>
      <c r="AS184" s="7">
        <f t="shared" si="171"/>
        <v>712762.64897952112</v>
      </c>
      <c r="AT184" s="7">
        <f t="shared" si="148"/>
        <v>520293.85901377158</v>
      </c>
      <c r="AU184" s="7">
        <f t="shared" si="134"/>
        <v>874068.78996574972</v>
      </c>
      <c r="AW184">
        <v>179</v>
      </c>
      <c r="AX184" s="160">
        <v>50284</v>
      </c>
      <c r="AY184" s="7">
        <f t="shared" si="172"/>
        <v>517184.61803908215</v>
      </c>
      <c r="AZ184" s="7">
        <f t="shared" si="173"/>
        <v>4765.8460902957322</v>
      </c>
      <c r="BA184" s="7">
        <f t="shared" si="174"/>
        <v>1533.4422275514689</v>
      </c>
      <c r="BB184" s="65">
        <f t="shared" si="149"/>
        <v>3.5579764147639623E-2</v>
      </c>
      <c r="BC184" s="7">
        <f t="shared" si="150"/>
        <v>3232.4038627442633</v>
      </c>
      <c r="BD184" s="65">
        <f t="shared" si="151"/>
        <v>7.4999999999999997E-2</v>
      </c>
      <c r="BE184" s="7">
        <f t="shared" si="175"/>
        <v>165948.8241884702</v>
      </c>
      <c r="BF184" s="7">
        <f t="shared" si="176"/>
        <v>687137.62597446574</v>
      </c>
      <c r="BG184" s="7">
        <f t="shared" si="152"/>
        <v>515651.17581153067</v>
      </c>
      <c r="BH184" s="7">
        <f t="shared" si="135"/>
        <v>853086.450162936</v>
      </c>
      <c r="BJ184">
        <v>179</v>
      </c>
      <c r="BK184" s="160">
        <v>50284</v>
      </c>
      <c r="BL184" s="7">
        <f t="shared" si="177"/>
        <v>512471.53590263944</v>
      </c>
      <c r="BM184" s="7">
        <f t="shared" si="178"/>
        <v>4649.713524863002</v>
      </c>
      <c r="BN184" s="7">
        <f t="shared" si="179"/>
        <v>1553.5313287845556</v>
      </c>
      <c r="BO184" s="65">
        <f t="shared" si="153"/>
        <v>3.6377388087670083E-2</v>
      </c>
      <c r="BP184" s="7">
        <f t="shared" si="154"/>
        <v>3096.1821960784464</v>
      </c>
      <c r="BQ184" s="65">
        <f t="shared" si="155"/>
        <v>7.2499999999999995E-2</v>
      </c>
      <c r="BR184" s="7">
        <f t="shared" si="180"/>
        <v>170681.99542614527</v>
      </c>
      <c r="BS184" s="7">
        <f t="shared" si="181"/>
        <v>661616.72552433272</v>
      </c>
      <c r="BT184" s="7">
        <f t="shared" si="156"/>
        <v>510918.00457385491</v>
      </c>
      <c r="BU184" s="7">
        <f t="shared" si="136"/>
        <v>832298.72095047799</v>
      </c>
      <c r="BW184">
        <v>179</v>
      </c>
      <c r="BX184" s="160">
        <v>50284</v>
      </c>
      <c r="BY184" s="7">
        <f t="shared" si="182"/>
        <v>507668.37552648876</v>
      </c>
      <c r="BZ184" s="7">
        <f t="shared" si="183"/>
        <v>4534.7018071413086</v>
      </c>
      <c r="CA184" s="7">
        <f t="shared" si="184"/>
        <v>1573.3029499034574</v>
      </c>
      <c r="CB184" s="65">
        <f t="shared" si="157"/>
        <v>3.718891368654182E-2</v>
      </c>
      <c r="CC184" s="7">
        <f t="shared" si="158"/>
        <v>2961.3988572378512</v>
      </c>
      <c r="CD184" s="65">
        <f t="shared" si="185"/>
        <v>7.0000000000000007E-2</v>
      </c>
      <c r="CE184" s="7">
        <f t="shared" si="186"/>
        <v>175504.92742341448</v>
      </c>
      <c r="CF184" s="7">
        <f t="shared" si="187"/>
        <v>636206.69605487981</v>
      </c>
      <c r="CG184" s="7">
        <f t="shared" si="159"/>
        <v>506095.07257658528</v>
      </c>
      <c r="CH184" s="7">
        <f t="shared" si="137"/>
        <v>811711.62347829435</v>
      </c>
    </row>
    <row r="185" spans="10:86" x14ac:dyDescent="0.3">
      <c r="J185">
        <v>180</v>
      </c>
      <c r="K185" s="160">
        <v>50314</v>
      </c>
      <c r="L185" s="7">
        <f t="shared" si="160"/>
        <v>529305.60877893423</v>
      </c>
      <c r="M185" s="7">
        <f t="shared" si="138"/>
        <v>5120.6331732111075</v>
      </c>
      <c r="N185" s="7">
        <f t="shared" si="128"/>
        <v>1481.6571128559349</v>
      </c>
      <c r="O185" s="65">
        <f t="shared" si="139"/>
        <v>3.35909634422503E-2</v>
      </c>
      <c r="P185" s="7">
        <f t="shared" si="129"/>
        <v>3638.9760603551726</v>
      </c>
      <c r="Q185" s="65">
        <f t="shared" si="130"/>
        <v>8.2500000000000004E-2</v>
      </c>
      <c r="R185" s="7">
        <f t="shared" si="140"/>
        <v>153776.04833392097</v>
      </c>
      <c r="S185" s="7">
        <f t="shared" si="161"/>
        <v>767937.92284407816</v>
      </c>
      <c r="T185" s="7">
        <f t="shared" si="131"/>
        <v>527823.9516660783</v>
      </c>
      <c r="U185" s="7">
        <f t="shared" si="132"/>
        <v>921713.97117799916</v>
      </c>
      <c r="W185">
        <v>180</v>
      </c>
      <c r="X185" s="160">
        <v>50314</v>
      </c>
      <c r="Y185" s="7">
        <f t="shared" si="162"/>
        <v>524845.4791239294</v>
      </c>
      <c r="Z185" s="7">
        <f t="shared" si="163"/>
        <v>5001.3393355618373</v>
      </c>
      <c r="AA185" s="7">
        <f t="shared" si="164"/>
        <v>1502.3694747356412</v>
      </c>
      <c r="AB185" s="65">
        <f t="shared" si="141"/>
        <v>3.4349983783647529E-2</v>
      </c>
      <c r="AC185" s="7">
        <f t="shared" si="142"/>
        <v>3498.9698608261961</v>
      </c>
      <c r="AD185" s="65">
        <f t="shared" si="143"/>
        <v>0.08</v>
      </c>
      <c r="AE185" s="7">
        <f t="shared" si="165"/>
        <v>158256.89035080615</v>
      </c>
      <c r="AF185" s="7">
        <f t="shared" si="166"/>
        <v>741984.19005032454</v>
      </c>
      <c r="AG185" s="7">
        <f t="shared" si="144"/>
        <v>523343.10964919376</v>
      </c>
      <c r="AH185" s="7">
        <f t="shared" si="133"/>
        <v>900241.08040113072</v>
      </c>
      <c r="AJ185">
        <v>180</v>
      </c>
      <c r="AK185" s="160">
        <v>50314</v>
      </c>
      <c r="AL185" s="7">
        <f t="shared" si="167"/>
        <v>520293.85901377158</v>
      </c>
      <c r="AM185" s="7">
        <f t="shared" si="168"/>
        <v>4883.0658657304484</v>
      </c>
      <c r="AN185" s="7">
        <f t="shared" si="169"/>
        <v>1522.8346929331738</v>
      </c>
      <c r="AO185" s="65">
        <f t="shared" si="145"/>
        <v>3.5122490874362589E-2</v>
      </c>
      <c r="AP185" s="7">
        <f t="shared" si="146"/>
        <v>3360.2311727972747</v>
      </c>
      <c r="AQ185" s="65">
        <f t="shared" si="147"/>
        <v>7.7499999999999999E-2</v>
      </c>
      <c r="AR185" s="7">
        <f t="shared" si="170"/>
        <v>162828.97567916181</v>
      </c>
      <c r="AS185" s="7">
        <f t="shared" si="171"/>
        <v>716122.88015231839</v>
      </c>
      <c r="AT185" s="7">
        <f t="shared" si="148"/>
        <v>518771.02432083839</v>
      </c>
      <c r="AU185" s="7">
        <f t="shared" si="134"/>
        <v>878951.85583148024</v>
      </c>
      <c r="AW185">
        <v>180</v>
      </c>
      <c r="AX185" s="160">
        <v>50314</v>
      </c>
      <c r="AY185" s="7">
        <f t="shared" si="172"/>
        <v>515651.17581153067</v>
      </c>
      <c r="AZ185" s="7">
        <f t="shared" si="173"/>
        <v>4765.8460902957322</v>
      </c>
      <c r="BA185" s="7">
        <f t="shared" si="174"/>
        <v>1543.0262414736658</v>
      </c>
      <c r="BB185" s="65">
        <f t="shared" si="149"/>
        <v>3.5908605984545761E-2</v>
      </c>
      <c r="BC185" s="7">
        <f t="shared" si="150"/>
        <v>3222.8198488220664</v>
      </c>
      <c r="BD185" s="65">
        <f t="shared" si="151"/>
        <v>7.4999999999999997E-2</v>
      </c>
      <c r="BE185" s="7">
        <f t="shared" si="175"/>
        <v>167491.85042994388</v>
      </c>
      <c r="BF185" s="7">
        <f t="shared" si="176"/>
        <v>690360.44582328782</v>
      </c>
      <c r="BG185" s="7">
        <f t="shared" si="152"/>
        <v>514108.14957005699</v>
      </c>
      <c r="BH185" s="7">
        <f t="shared" si="135"/>
        <v>857852.2962532317</v>
      </c>
      <c r="BJ185">
        <v>180</v>
      </c>
      <c r="BK185" s="160">
        <v>50314</v>
      </c>
      <c r="BL185" s="7">
        <f t="shared" si="177"/>
        <v>510918.00457385491</v>
      </c>
      <c r="BM185" s="7">
        <f t="shared" si="178"/>
        <v>4649.713524863002</v>
      </c>
      <c r="BN185" s="7">
        <f t="shared" si="179"/>
        <v>1562.9172472292953</v>
      </c>
      <c r="BO185" s="65">
        <f t="shared" si="153"/>
        <v>3.670844792873304E-2</v>
      </c>
      <c r="BP185" s="7">
        <f t="shared" si="154"/>
        <v>3086.7962776337067</v>
      </c>
      <c r="BQ185" s="65">
        <f t="shared" si="155"/>
        <v>7.2499999999999995E-2</v>
      </c>
      <c r="BR185" s="7">
        <f t="shared" si="180"/>
        <v>172244.91267337455</v>
      </c>
      <c r="BS185" s="7">
        <f t="shared" si="181"/>
        <v>664703.52180196648</v>
      </c>
      <c r="BT185" s="7">
        <f t="shared" si="156"/>
        <v>509355.08732662559</v>
      </c>
      <c r="BU185" s="7">
        <f t="shared" si="136"/>
        <v>836948.434475341</v>
      </c>
      <c r="BW185">
        <v>180</v>
      </c>
      <c r="BX185" s="160">
        <v>50314</v>
      </c>
      <c r="BY185" s="7">
        <f t="shared" si="182"/>
        <v>506095.07257658528</v>
      </c>
      <c r="BZ185" s="7">
        <f t="shared" si="183"/>
        <v>4534.7018071413086</v>
      </c>
      <c r="CA185" s="7">
        <f t="shared" si="184"/>
        <v>1582.4805504445608</v>
      </c>
      <c r="CB185" s="65">
        <f t="shared" si="157"/>
        <v>3.7522132963389181E-2</v>
      </c>
      <c r="CC185" s="7">
        <f t="shared" si="158"/>
        <v>2952.2212566967478</v>
      </c>
      <c r="CD185" s="65">
        <f t="shared" si="185"/>
        <v>7.0000000000000007E-2</v>
      </c>
      <c r="CE185" s="7">
        <f t="shared" si="186"/>
        <v>177087.40797385905</v>
      </c>
      <c r="CF185" s="7">
        <f t="shared" si="187"/>
        <v>639158.91731157654</v>
      </c>
      <c r="CG185" s="7">
        <f t="shared" si="159"/>
        <v>504512.59202614072</v>
      </c>
      <c r="CH185" s="7">
        <f t="shared" si="137"/>
        <v>816246.32528543565</v>
      </c>
    </row>
    <row r="186" spans="10:86" x14ac:dyDescent="0.3">
      <c r="J186">
        <v>181</v>
      </c>
      <c r="K186" s="160">
        <v>50345</v>
      </c>
      <c r="L186" s="7">
        <f t="shared" si="160"/>
        <v>527823.9516660783</v>
      </c>
      <c r="M186" s="7">
        <f t="shared" si="138"/>
        <v>5120.6331732111075</v>
      </c>
      <c r="N186" s="7">
        <f t="shared" si="128"/>
        <v>1491.8435055068194</v>
      </c>
      <c r="O186" s="65">
        <f t="shared" si="139"/>
        <v>3.3916842935175107E-2</v>
      </c>
      <c r="P186" s="7">
        <f t="shared" si="129"/>
        <v>3628.7896677042881</v>
      </c>
      <c r="Q186" s="65">
        <f t="shared" si="130"/>
        <v>8.2500000000000004E-2</v>
      </c>
      <c r="R186" s="7">
        <f t="shared" si="140"/>
        <v>155267.89183942779</v>
      </c>
      <c r="S186" s="7">
        <f t="shared" si="161"/>
        <v>771566.71251178242</v>
      </c>
      <c r="T186" s="7">
        <f t="shared" si="131"/>
        <v>526332.10816057143</v>
      </c>
      <c r="U186" s="7">
        <f t="shared" si="132"/>
        <v>926834.60435121018</v>
      </c>
      <c r="W186">
        <v>181</v>
      </c>
      <c r="X186" s="160">
        <v>50345</v>
      </c>
      <c r="Y186" s="7">
        <f t="shared" si="162"/>
        <v>523343.10964919376</v>
      </c>
      <c r="Z186" s="7">
        <f t="shared" si="163"/>
        <v>5001.3393355618373</v>
      </c>
      <c r="AA186" s="7">
        <f t="shared" si="164"/>
        <v>1512.3852712338785</v>
      </c>
      <c r="AB186" s="65">
        <f t="shared" si="141"/>
        <v>3.4678250119643095E-2</v>
      </c>
      <c r="AC186" s="7">
        <f t="shared" si="142"/>
        <v>3488.9540643279588</v>
      </c>
      <c r="AD186" s="65">
        <f t="shared" si="143"/>
        <v>0.08</v>
      </c>
      <c r="AE186" s="7">
        <f t="shared" si="165"/>
        <v>159769.27562204003</v>
      </c>
      <c r="AF186" s="7">
        <f t="shared" si="166"/>
        <v>745473.14411465253</v>
      </c>
      <c r="AG186" s="7">
        <f t="shared" si="144"/>
        <v>521830.72437795991</v>
      </c>
      <c r="AH186" s="7">
        <f t="shared" si="133"/>
        <v>905242.41973669257</v>
      </c>
      <c r="AJ186">
        <v>181</v>
      </c>
      <c r="AK186" s="160">
        <v>50345</v>
      </c>
      <c r="AL186" s="7">
        <f t="shared" si="167"/>
        <v>518771.02432083839</v>
      </c>
      <c r="AM186" s="7">
        <f t="shared" si="168"/>
        <v>4883.0658657304484</v>
      </c>
      <c r="AN186" s="7">
        <f t="shared" si="169"/>
        <v>1532.6696669917005</v>
      </c>
      <c r="AO186" s="65">
        <f t="shared" si="145"/>
        <v>3.5453090364826731E-2</v>
      </c>
      <c r="AP186" s="7">
        <f t="shared" si="146"/>
        <v>3350.3961987387479</v>
      </c>
      <c r="AQ186" s="65">
        <f t="shared" si="147"/>
        <v>7.7499999999999999E-2</v>
      </c>
      <c r="AR186" s="7">
        <f t="shared" si="170"/>
        <v>164361.64534615353</v>
      </c>
      <c r="AS186" s="7">
        <f t="shared" si="171"/>
        <v>719473.27635105711</v>
      </c>
      <c r="AT186" s="7">
        <f t="shared" si="148"/>
        <v>517238.35465384671</v>
      </c>
      <c r="AU186" s="7">
        <f t="shared" si="134"/>
        <v>883834.92169721064</v>
      </c>
      <c r="AW186">
        <v>181</v>
      </c>
      <c r="AX186" s="160">
        <v>50345</v>
      </c>
      <c r="AY186" s="7">
        <f t="shared" si="172"/>
        <v>514108.14957005699</v>
      </c>
      <c r="AZ186" s="7">
        <f t="shared" si="173"/>
        <v>4765.8460902957322</v>
      </c>
      <c r="BA186" s="7">
        <f t="shared" si="174"/>
        <v>1552.6701554828765</v>
      </c>
      <c r="BB186" s="65">
        <f t="shared" si="149"/>
        <v>3.624148320032719E-2</v>
      </c>
      <c r="BC186" s="7">
        <f t="shared" si="150"/>
        <v>3213.1759348128558</v>
      </c>
      <c r="BD186" s="65">
        <f t="shared" si="151"/>
        <v>7.4999999999999997E-2</v>
      </c>
      <c r="BE186" s="7">
        <f t="shared" si="175"/>
        <v>169044.52058542677</v>
      </c>
      <c r="BF186" s="7">
        <f t="shared" si="176"/>
        <v>693573.62175810069</v>
      </c>
      <c r="BG186" s="7">
        <f t="shared" si="152"/>
        <v>512555.4794145741</v>
      </c>
      <c r="BH186" s="7">
        <f t="shared" si="135"/>
        <v>862618.1423435274</v>
      </c>
      <c r="BJ186">
        <v>181</v>
      </c>
      <c r="BK186" s="160">
        <v>50345</v>
      </c>
      <c r="BL186" s="7">
        <f t="shared" si="177"/>
        <v>509355.08732662559</v>
      </c>
      <c r="BM186" s="7">
        <f t="shared" si="178"/>
        <v>4649.713524863002</v>
      </c>
      <c r="BN186" s="7">
        <f t="shared" si="179"/>
        <v>1572.3598722646393</v>
      </c>
      <c r="BO186" s="65">
        <f t="shared" si="153"/>
        <v>3.7043545724078142E-2</v>
      </c>
      <c r="BP186" s="7">
        <f t="shared" si="154"/>
        <v>3077.3536525983627</v>
      </c>
      <c r="BQ186" s="65">
        <f t="shared" si="155"/>
        <v>7.2499999999999995E-2</v>
      </c>
      <c r="BR186" s="7">
        <f t="shared" si="180"/>
        <v>173817.27254563919</v>
      </c>
      <c r="BS186" s="7">
        <f t="shared" si="181"/>
        <v>667780.87545456481</v>
      </c>
      <c r="BT186" s="7">
        <f t="shared" si="156"/>
        <v>507782.72745436098</v>
      </c>
      <c r="BU186" s="7">
        <f t="shared" si="136"/>
        <v>841598.148000204</v>
      </c>
      <c r="BW186">
        <v>181</v>
      </c>
      <c r="BX186" s="160">
        <v>50345</v>
      </c>
      <c r="BY186" s="7">
        <f t="shared" si="182"/>
        <v>504512.59202614072</v>
      </c>
      <c r="BZ186" s="7">
        <f t="shared" si="183"/>
        <v>4534.7018071413086</v>
      </c>
      <c r="CA186" s="7">
        <f t="shared" si="184"/>
        <v>1591.7116869888209</v>
      </c>
      <c r="CB186" s="65">
        <f t="shared" si="157"/>
        <v>3.7859392502290964E-2</v>
      </c>
      <c r="CC186" s="7">
        <f t="shared" si="158"/>
        <v>2942.9901201524876</v>
      </c>
      <c r="CD186" s="65">
        <f t="shared" si="185"/>
        <v>7.0000000000000007E-2</v>
      </c>
      <c r="CE186" s="7">
        <f t="shared" si="186"/>
        <v>178679.11966084788</v>
      </c>
      <c r="CF186" s="7">
        <f t="shared" si="187"/>
        <v>642101.90743172902</v>
      </c>
      <c r="CG186" s="7">
        <f t="shared" si="159"/>
        <v>502920.88033915189</v>
      </c>
      <c r="CH186" s="7">
        <f t="shared" si="137"/>
        <v>820781.02709257696</v>
      </c>
    </row>
    <row r="187" spans="10:86" x14ac:dyDescent="0.3">
      <c r="J187">
        <v>182</v>
      </c>
      <c r="K187" s="160">
        <v>50375</v>
      </c>
      <c r="L187" s="7">
        <f t="shared" si="160"/>
        <v>526332.10816057143</v>
      </c>
      <c r="M187" s="7">
        <f t="shared" si="138"/>
        <v>5120.6331732111075</v>
      </c>
      <c r="N187" s="7">
        <f t="shared" si="128"/>
        <v>1502.0999296071791</v>
      </c>
      <c r="O187" s="65">
        <f t="shared" si="139"/>
        <v>3.424681655519881E-2</v>
      </c>
      <c r="P187" s="7">
        <f t="shared" si="129"/>
        <v>3618.5332436039284</v>
      </c>
      <c r="Q187" s="65">
        <f t="shared" si="130"/>
        <v>8.2500000000000004E-2</v>
      </c>
      <c r="R187" s="7">
        <f t="shared" si="140"/>
        <v>156769.99176903497</v>
      </c>
      <c r="S187" s="7">
        <f t="shared" si="161"/>
        <v>775185.24575538631</v>
      </c>
      <c r="T187" s="7">
        <f t="shared" si="131"/>
        <v>524830.0082309643</v>
      </c>
      <c r="U187" s="7">
        <f t="shared" si="132"/>
        <v>931955.2375244213</v>
      </c>
      <c r="W187">
        <v>182</v>
      </c>
      <c r="X187" s="160">
        <v>50375</v>
      </c>
      <c r="Y187" s="7">
        <f t="shared" si="162"/>
        <v>521830.72437795991</v>
      </c>
      <c r="Z187" s="7">
        <f t="shared" si="163"/>
        <v>5001.3393355618373</v>
      </c>
      <c r="AA187" s="7">
        <f t="shared" si="164"/>
        <v>1522.467839708771</v>
      </c>
      <c r="AB187" s="65">
        <f t="shared" si="141"/>
        <v>3.5010614022934844E-2</v>
      </c>
      <c r="AC187" s="7">
        <f t="shared" si="142"/>
        <v>3478.8714958530663</v>
      </c>
      <c r="AD187" s="65">
        <f t="shared" si="143"/>
        <v>0.08</v>
      </c>
      <c r="AE187" s="7">
        <f t="shared" si="165"/>
        <v>161291.74346174882</v>
      </c>
      <c r="AF187" s="7">
        <f t="shared" si="166"/>
        <v>748952.01561050559</v>
      </c>
      <c r="AG187" s="7">
        <f t="shared" si="144"/>
        <v>520308.25653825112</v>
      </c>
      <c r="AH187" s="7">
        <f t="shared" si="133"/>
        <v>910243.75907225441</v>
      </c>
      <c r="AJ187">
        <v>182</v>
      </c>
      <c r="AK187" s="160">
        <v>50375</v>
      </c>
      <c r="AL187" s="7">
        <f t="shared" si="167"/>
        <v>517238.35465384671</v>
      </c>
      <c r="AM187" s="7">
        <f t="shared" si="168"/>
        <v>4883.0658657304484</v>
      </c>
      <c r="AN187" s="7">
        <f t="shared" si="169"/>
        <v>1542.568158591022</v>
      </c>
      <c r="AO187" s="65">
        <f t="shared" si="145"/>
        <v>3.5787790554473335E-2</v>
      </c>
      <c r="AP187" s="7">
        <f t="shared" si="146"/>
        <v>3340.4977071394264</v>
      </c>
      <c r="AQ187" s="65">
        <f t="shared" si="147"/>
        <v>7.7499999999999999E-2</v>
      </c>
      <c r="AR187" s="7">
        <f t="shared" si="170"/>
        <v>165904.21350474455</v>
      </c>
      <c r="AS187" s="7">
        <f t="shared" si="171"/>
        <v>722813.77405819658</v>
      </c>
      <c r="AT187" s="7">
        <f t="shared" si="148"/>
        <v>515695.78649525566</v>
      </c>
      <c r="AU187" s="7">
        <f t="shared" si="134"/>
        <v>888717.98756294115</v>
      </c>
      <c r="AW187">
        <v>182</v>
      </c>
      <c r="AX187" s="160">
        <v>50375</v>
      </c>
      <c r="AY187" s="7">
        <f t="shared" si="172"/>
        <v>512555.4794145741</v>
      </c>
      <c r="AZ187" s="7">
        <f t="shared" si="173"/>
        <v>4765.8460902957322</v>
      </c>
      <c r="BA187" s="7">
        <f t="shared" si="174"/>
        <v>1562.3743439546442</v>
      </c>
      <c r="BB187" s="65">
        <f t="shared" si="149"/>
        <v>3.6578463952565116E-2</v>
      </c>
      <c r="BC187" s="7">
        <f t="shared" si="150"/>
        <v>3203.471746341088</v>
      </c>
      <c r="BD187" s="65">
        <f t="shared" si="151"/>
        <v>7.4999999999999997E-2</v>
      </c>
      <c r="BE187" s="7">
        <f t="shared" si="175"/>
        <v>170606.89492938141</v>
      </c>
      <c r="BF187" s="7">
        <f t="shared" si="176"/>
        <v>696777.09350444179</v>
      </c>
      <c r="BG187" s="7">
        <f t="shared" si="152"/>
        <v>510993.10507061944</v>
      </c>
      <c r="BH187" s="7">
        <f t="shared" si="135"/>
        <v>867383.98843382322</v>
      </c>
      <c r="BJ187">
        <v>182</v>
      </c>
      <c r="BK187" s="160">
        <v>50375</v>
      </c>
      <c r="BL187" s="7">
        <f t="shared" si="177"/>
        <v>507782.72745436098</v>
      </c>
      <c r="BM187" s="7">
        <f t="shared" si="178"/>
        <v>4649.713524863002</v>
      </c>
      <c r="BN187" s="7">
        <f t="shared" si="179"/>
        <v>1581.8595464929044</v>
      </c>
      <c r="BO187" s="65">
        <f t="shared" si="153"/>
        <v>3.7382749612374255E-2</v>
      </c>
      <c r="BP187" s="7">
        <f t="shared" si="154"/>
        <v>3067.8539783700976</v>
      </c>
      <c r="BQ187" s="65">
        <f t="shared" si="155"/>
        <v>7.2499999999999995E-2</v>
      </c>
      <c r="BR187" s="7">
        <f t="shared" si="180"/>
        <v>175399.13209213209</v>
      </c>
      <c r="BS187" s="7">
        <f t="shared" si="181"/>
        <v>670848.7294329349</v>
      </c>
      <c r="BT187" s="7">
        <f t="shared" si="156"/>
        <v>506200.86790786806</v>
      </c>
      <c r="BU187" s="7">
        <f t="shared" si="136"/>
        <v>846247.86152506701</v>
      </c>
      <c r="BW187">
        <v>182</v>
      </c>
      <c r="BX187" s="160">
        <v>50375</v>
      </c>
      <c r="BY187" s="7">
        <f t="shared" si="182"/>
        <v>502920.88033915189</v>
      </c>
      <c r="BZ187" s="7">
        <f t="shared" si="183"/>
        <v>4534.7018071413086</v>
      </c>
      <c r="CA187" s="7">
        <f t="shared" si="184"/>
        <v>1600.9966718295891</v>
      </c>
      <c r="CB187" s="65">
        <f t="shared" si="157"/>
        <v>3.8200760423785167E-2</v>
      </c>
      <c r="CC187" s="7">
        <f t="shared" si="158"/>
        <v>2933.7051353117195</v>
      </c>
      <c r="CD187" s="65">
        <f t="shared" si="185"/>
        <v>7.0000000000000007E-2</v>
      </c>
      <c r="CE187" s="7">
        <f t="shared" si="186"/>
        <v>180280.11633267745</v>
      </c>
      <c r="CF187" s="7">
        <f t="shared" si="187"/>
        <v>645035.61256704072</v>
      </c>
      <c r="CG187" s="7">
        <f t="shared" si="159"/>
        <v>501319.88366732228</v>
      </c>
      <c r="CH187" s="7">
        <f t="shared" si="137"/>
        <v>825315.72889971815</v>
      </c>
    </row>
    <row r="188" spans="10:86" x14ac:dyDescent="0.3">
      <c r="J188">
        <v>183</v>
      </c>
      <c r="K188" s="160">
        <v>50406</v>
      </c>
      <c r="L188" s="7">
        <f t="shared" si="160"/>
        <v>524830.0082309643</v>
      </c>
      <c r="M188" s="7">
        <f t="shared" si="138"/>
        <v>5120.6331732111075</v>
      </c>
      <c r="N188" s="7">
        <f t="shared" si="128"/>
        <v>1512.4268666232279</v>
      </c>
      <c r="O188" s="65">
        <f t="shared" si="139"/>
        <v>3.4580954051491218E-2</v>
      </c>
      <c r="P188" s="7">
        <f t="shared" si="129"/>
        <v>3608.2063065878797</v>
      </c>
      <c r="Q188" s="65">
        <f t="shared" si="130"/>
        <v>8.2500000000000004E-2</v>
      </c>
      <c r="R188" s="7">
        <f t="shared" si="140"/>
        <v>158282.41863565819</v>
      </c>
      <c r="S188" s="7">
        <f t="shared" si="161"/>
        <v>778793.45206197421</v>
      </c>
      <c r="T188" s="7">
        <f t="shared" si="131"/>
        <v>523317.58136434108</v>
      </c>
      <c r="U188" s="7">
        <f t="shared" si="132"/>
        <v>937075.87069763243</v>
      </c>
      <c r="W188">
        <v>183</v>
      </c>
      <c r="X188" s="160">
        <v>50406</v>
      </c>
      <c r="Y188" s="7">
        <f t="shared" si="162"/>
        <v>520308.25653825112</v>
      </c>
      <c r="Z188" s="7">
        <f t="shared" si="163"/>
        <v>5001.3393355618373</v>
      </c>
      <c r="AA188" s="7">
        <f t="shared" si="164"/>
        <v>1532.6176253068297</v>
      </c>
      <c r="AB188" s="65">
        <f t="shared" si="141"/>
        <v>3.5347145221267293E-2</v>
      </c>
      <c r="AC188" s="7">
        <f t="shared" si="142"/>
        <v>3468.7217102550076</v>
      </c>
      <c r="AD188" s="65">
        <f t="shared" si="143"/>
        <v>0.08</v>
      </c>
      <c r="AE188" s="7">
        <f t="shared" si="165"/>
        <v>162824.36108705564</v>
      </c>
      <c r="AF188" s="7">
        <f t="shared" si="166"/>
        <v>752420.73732076061</v>
      </c>
      <c r="AG188" s="7">
        <f t="shared" si="144"/>
        <v>518775.6389129443</v>
      </c>
      <c r="AH188" s="7">
        <f t="shared" si="133"/>
        <v>915245.09840781626</v>
      </c>
      <c r="AJ188">
        <v>183</v>
      </c>
      <c r="AK188" s="160">
        <v>50406</v>
      </c>
      <c r="AL188" s="7">
        <f t="shared" si="167"/>
        <v>515695.78649525566</v>
      </c>
      <c r="AM188" s="7">
        <f t="shared" si="168"/>
        <v>4883.0658657304484</v>
      </c>
      <c r="AN188" s="7">
        <f t="shared" si="169"/>
        <v>1552.5305779485889</v>
      </c>
      <c r="AO188" s="65">
        <f t="shared" si="145"/>
        <v>3.6126661150361103E-2</v>
      </c>
      <c r="AP188" s="7">
        <f t="shared" si="146"/>
        <v>3330.5352877818596</v>
      </c>
      <c r="AQ188" s="65">
        <f t="shared" si="147"/>
        <v>7.7499999999999999E-2</v>
      </c>
      <c r="AR188" s="7">
        <f t="shared" si="170"/>
        <v>167456.74408269313</v>
      </c>
      <c r="AS188" s="7">
        <f t="shared" si="171"/>
        <v>726144.30934597843</v>
      </c>
      <c r="AT188" s="7">
        <f t="shared" si="148"/>
        <v>514143.25591730705</v>
      </c>
      <c r="AU188" s="7">
        <f t="shared" si="134"/>
        <v>893601.05342867156</v>
      </c>
      <c r="AW188">
        <v>183</v>
      </c>
      <c r="AX188" s="160">
        <v>50406</v>
      </c>
      <c r="AY188" s="7">
        <f t="shared" si="172"/>
        <v>510993.10507061944</v>
      </c>
      <c r="AZ188" s="7">
        <f t="shared" si="173"/>
        <v>4765.8460902957322</v>
      </c>
      <c r="BA188" s="7">
        <f t="shared" si="174"/>
        <v>1572.1391836043608</v>
      </c>
      <c r="BB188" s="65">
        <f t="shared" si="149"/>
        <v>3.6919617928396681E-2</v>
      </c>
      <c r="BC188" s="7">
        <f t="shared" si="150"/>
        <v>3193.7069066913714</v>
      </c>
      <c r="BD188" s="65">
        <f t="shared" si="151"/>
        <v>7.4999999999999997E-2</v>
      </c>
      <c r="BE188" s="7">
        <f t="shared" si="175"/>
        <v>172179.03411298577</v>
      </c>
      <c r="BF188" s="7">
        <f t="shared" si="176"/>
        <v>699970.80041113321</v>
      </c>
      <c r="BG188" s="7">
        <f t="shared" si="152"/>
        <v>509420.9658870151</v>
      </c>
      <c r="BH188" s="7">
        <f t="shared" si="135"/>
        <v>872149.83452411904</v>
      </c>
      <c r="BJ188">
        <v>183</v>
      </c>
      <c r="BK188" s="160">
        <v>50406</v>
      </c>
      <c r="BL188" s="7">
        <f t="shared" si="177"/>
        <v>506200.86790786806</v>
      </c>
      <c r="BM188" s="7">
        <f t="shared" si="178"/>
        <v>4649.713524863002</v>
      </c>
      <c r="BN188" s="7">
        <f t="shared" si="179"/>
        <v>1591.4166145862991</v>
      </c>
      <c r="BO188" s="65">
        <f t="shared" si="153"/>
        <v>3.772612926161828E-2</v>
      </c>
      <c r="BP188" s="7">
        <f t="shared" si="154"/>
        <v>3058.2969102767029</v>
      </c>
      <c r="BQ188" s="65">
        <f t="shared" si="155"/>
        <v>7.2499999999999995E-2</v>
      </c>
      <c r="BR188" s="7">
        <f t="shared" si="180"/>
        <v>176990.5487067184</v>
      </c>
      <c r="BS188" s="7">
        <f t="shared" si="181"/>
        <v>673907.02634321165</v>
      </c>
      <c r="BT188" s="7">
        <f t="shared" si="156"/>
        <v>504609.45129328175</v>
      </c>
      <c r="BU188" s="7">
        <f t="shared" si="136"/>
        <v>850897.57504993002</v>
      </c>
      <c r="BW188">
        <v>183</v>
      </c>
      <c r="BX188" s="160">
        <v>50406</v>
      </c>
      <c r="BY188" s="7">
        <f t="shared" si="182"/>
        <v>501319.88366732228</v>
      </c>
      <c r="BZ188" s="7">
        <f t="shared" si="183"/>
        <v>4534.7018071413086</v>
      </c>
      <c r="CA188" s="7">
        <f t="shared" si="184"/>
        <v>1610.3358190819285</v>
      </c>
      <c r="CB188" s="65">
        <f t="shared" si="157"/>
        <v>3.8546306377519705E-2</v>
      </c>
      <c r="CC188" s="7">
        <f t="shared" si="158"/>
        <v>2924.36598805938</v>
      </c>
      <c r="CD188" s="65">
        <f t="shared" si="185"/>
        <v>7.0000000000000007E-2</v>
      </c>
      <c r="CE188" s="7">
        <f t="shared" si="186"/>
        <v>181890.45215175938</v>
      </c>
      <c r="CF188" s="7">
        <f t="shared" si="187"/>
        <v>647959.97855510016</v>
      </c>
      <c r="CG188" s="7">
        <f t="shared" si="159"/>
        <v>499709.54784824036</v>
      </c>
      <c r="CH188" s="7">
        <f t="shared" si="137"/>
        <v>829850.43070685957</v>
      </c>
    </row>
    <row r="189" spans="10:86" x14ac:dyDescent="0.3">
      <c r="J189">
        <v>184</v>
      </c>
      <c r="K189" s="160">
        <v>50437</v>
      </c>
      <c r="L189" s="7">
        <f t="shared" si="160"/>
        <v>523317.58136434108</v>
      </c>
      <c r="M189" s="7">
        <f t="shared" si="138"/>
        <v>5120.6331732111075</v>
      </c>
      <c r="N189" s="7">
        <f t="shared" si="128"/>
        <v>1522.8248013312627</v>
      </c>
      <c r="O189" s="65">
        <f t="shared" si="139"/>
        <v>3.4919326746740059E-2</v>
      </c>
      <c r="P189" s="7">
        <f t="shared" si="129"/>
        <v>3597.8083718798448</v>
      </c>
      <c r="Q189" s="65">
        <f t="shared" si="130"/>
        <v>8.2500000000000004E-2</v>
      </c>
      <c r="R189" s="7">
        <f t="shared" si="140"/>
        <v>159805.24343698946</v>
      </c>
      <c r="S189" s="7">
        <f t="shared" si="161"/>
        <v>782391.26043385407</v>
      </c>
      <c r="T189" s="7">
        <f t="shared" si="131"/>
        <v>521794.75656300981</v>
      </c>
      <c r="U189" s="7">
        <f t="shared" si="132"/>
        <v>942196.50387084356</v>
      </c>
      <c r="W189">
        <v>184</v>
      </c>
      <c r="X189" s="160">
        <v>50437</v>
      </c>
      <c r="Y189" s="7">
        <f t="shared" si="162"/>
        <v>518775.6389129443</v>
      </c>
      <c r="Z189" s="7">
        <f t="shared" si="163"/>
        <v>5001.3393355618373</v>
      </c>
      <c r="AA189" s="7">
        <f t="shared" si="164"/>
        <v>1542.8350761422084</v>
      </c>
      <c r="AB189" s="65">
        <f t="shared" si="141"/>
        <v>3.5687915015634224E-2</v>
      </c>
      <c r="AC189" s="7">
        <f t="shared" si="142"/>
        <v>3458.5042594196289</v>
      </c>
      <c r="AD189" s="65">
        <f t="shared" si="143"/>
        <v>0.08</v>
      </c>
      <c r="AE189" s="7">
        <f t="shared" si="165"/>
        <v>164367.19616319786</v>
      </c>
      <c r="AF189" s="7">
        <f t="shared" si="166"/>
        <v>755879.24158018024</v>
      </c>
      <c r="AG189" s="7">
        <f t="shared" si="144"/>
        <v>517232.80383680208</v>
      </c>
      <c r="AH189" s="7">
        <f t="shared" si="133"/>
        <v>920246.4377433781</v>
      </c>
      <c r="AJ189">
        <v>184</v>
      </c>
      <c r="AK189" s="160">
        <v>50437</v>
      </c>
      <c r="AL189" s="7">
        <f t="shared" si="167"/>
        <v>514143.25591730705</v>
      </c>
      <c r="AM189" s="7">
        <f t="shared" si="168"/>
        <v>4883.0658657304484</v>
      </c>
      <c r="AN189" s="7">
        <f t="shared" si="169"/>
        <v>1562.5573379311736</v>
      </c>
      <c r="AO189" s="65">
        <f t="shared" si="145"/>
        <v>3.6469773432542846E-2</v>
      </c>
      <c r="AP189" s="7">
        <f t="shared" si="146"/>
        <v>3320.5085277992748</v>
      </c>
      <c r="AQ189" s="65">
        <f t="shared" si="147"/>
        <v>7.7499999999999999E-2</v>
      </c>
      <c r="AR189" s="7">
        <f t="shared" si="170"/>
        <v>169019.30142062431</v>
      </c>
      <c r="AS189" s="7">
        <f t="shared" si="171"/>
        <v>729464.81787377771</v>
      </c>
      <c r="AT189" s="7">
        <f t="shared" si="148"/>
        <v>512580.69857937586</v>
      </c>
      <c r="AU189" s="7">
        <f t="shared" si="134"/>
        <v>898484.11929440196</v>
      </c>
      <c r="AW189">
        <v>184</v>
      </c>
      <c r="AX189" s="160">
        <v>50437</v>
      </c>
      <c r="AY189" s="7">
        <f t="shared" si="172"/>
        <v>509420.9658870151</v>
      </c>
      <c r="AZ189" s="7">
        <f t="shared" si="173"/>
        <v>4765.8460902957322</v>
      </c>
      <c r="BA189" s="7">
        <f t="shared" si="174"/>
        <v>1581.9650535018882</v>
      </c>
      <c r="BB189" s="65">
        <f t="shared" si="149"/>
        <v>3.7265016387709966E-2</v>
      </c>
      <c r="BC189" s="7">
        <f t="shared" si="150"/>
        <v>3183.881036793844</v>
      </c>
      <c r="BD189" s="65">
        <f t="shared" si="151"/>
        <v>7.4999999999999997E-2</v>
      </c>
      <c r="BE189" s="7">
        <f t="shared" si="175"/>
        <v>173760.99916648766</v>
      </c>
      <c r="BF189" s="7">
        <f t="shared" si="176"/>
        <v>703154.68144792703</v>
      </c>
      <c r="BG189" s="7">
        <f t="shared" si="152"/>
        <v>507839.00083351322</v>
      </c>
      <c r="BH189" s="7">
        <f t="shared" si="135"/>
        <v>876915.68061441462</v>
      </c>
      <c r="BJ189">
        <v>184</v>
      </c>
      <c r="BK189" s="160">
        <v>50437</v>
      </c>
      <c r="BL189" s="7">
        <f t="shared" si="177"/>
        <v>504609.45129328175</v>
      </c>
      <c r="BM189" s="7">
        <f t="shared" si="178"/>
        <v>4649.713524863002</v>
      </c>
      <c r="BN189" s="7">
        <f t="shared" si="179"/>
        <v>1601.0314232994247</v>
      </c>
      <c r="BO189" s="65">
        <f t="shared" si="153"/>
        <v>3.8073755912325861E-2</v>
      </c>
      <c r="BP189" s="7">
        <f t="shared" si="154"/>
        <v>3048.6821015635774</v>
      </c>
      <c r="BQ189" s="65">
        <f t="shared" si="155"/>
        <v>7.2499999999999995E-2</v>
      </c>
      <c r="BR189" s="7">
        <f t="shared" si="180"/>
        <v>178591.58013001783</v>
      </c>
      <c r="BS189" s="7">
        <f t="shared" si="181"/>
        <v>676955.7084447752</v>
      </c>
      <c r="BT189" s="7">
        <f t="shared" si="156"/>
        <v>503008.41986998235</v>
      </c>
      <c r="BU189" s="7">
        <f t="shared" si="136"/>
        <v>855547.28857479303</v>
      </c>
      <c r="BW189">
        <v>184</v>
      </c>
      <c r="BX189" s="160">
        <v>50437</v>
      </c>
      <c r="BY189" s="7">
        <f t="shared" si="182"/>
        <v>499709.54784824036</v>
      </c>
      <c r="BZ189" s="7">
        <f t="shared" si="183"/>
        <v>4534.7018071413086</v>
      </c>
      <c r="CA189" s="7">
        <f t="shared" si="184"/>
        <v>1619.7294446932397</v>
      </c>
      <c r="CB189" s="65">
        <f t="shared" si="157"/>
        <v>3.8896101585438853E-2</v>
      </c>
      <c r="CC189" s="7">
        <f t="shared" si="158"/>
        <v>2914.9723624480689</v>
      </c>
      <c r="CD189" s="65">
        <f t="shared" si="185"/>
        <v>7.0000000000000007E-2</v>
      </c>
      <c r="CE189" s="7">
        <f t="shared" si="186"/>
        <v>183510.18159645263</v>
      </c>
      <c r="CF189" s="7">
        <f t="shared" si="187"/>
        <v>650874.95091754827</v>
      </c>
      <c r="CG189" s="7">
        <f t="shared" si="159"/>
        <v>498089.81840354711</v>
      </c>
      <c r="CH189" s="7">
        <f t="shared" si="137"/>
        <v>834385.13251400087</v>
      </c>
    </row>
    <row r="190" spans="10:86" x14ac:dyDescent="0.3">
      <c r="J190">
        <v>185</v>
      </c>
      <c r="K190" s="160">
        <v>50465</v>
      </c>
      <c r="L190" s="7">
        <f t="shared" si="160"/>
        <v>521794.75656300981</v>
      </c>
      <c r="M190" s="7">
        <f t="shared" si="138"/>
        <v>5120.6331732111075</v>
      </c>
      <c r="N190" s="7">
        <f t="shared" si="128"/>
        <v>1533.294221840415</v>
      </c>
      <c r="O190" s="65">
        <f t="shared" si="139"/>
        <v>3.52620075818319E-2</v>
      </c>
      <c r="P190" s="7">
        <f t="shared" si="129"/>
        <v>3587.3389513706925</v>
      </c>
      <c r="Q190" s="65">
        <f t="shared" si="130"/>
        <v>8.2500000000000004E-2</v>
      </c>
      <c r="R190" s="7">
        <f t="shared" si="140"/>
        <v>161338.53765882988</v>
      </c>
      <c r="S190" s="7">
        <f t="shared" si="161"/>
        <v>785978.59938522475</v>
      </c>
      <c r="T190" s="7">
        <f t="shared" si="131"/>
        <v>520261.46234116942</v>
      </c>
      <c r="U190" s="7">
        <f t="shared" si="132"/>
        <v>947317.13704405469</v>
      </c>
      <c r="W190">
        <v>185</v>
      </c>
      <c r="X190" s="160">
        <v>50465</v>
      </c>
      <c r="Y190" s="7">
        <f t="shared" si="162"/>
        <v>517232.80383680208</v>
      </c>
      <c r="Z190" s="7">
        <f t="shared" si="163"/>
        <v>5001.3393355618373</v>
      </c>
      <c r="AA190" s="7">
        <f t="shared" si="164"/>
        <v>1553.1206433164898</v>
      </c>
      <c r="AB190" s="65">
        <f t="shared" si="141"/>
        <v>3.6032996324955421E-2</v>
      </c>
      <c r="AC190" s="7">
        <f t="shared" si="142"/>
        <v>3448.2186922453475</v>
      </c>
      <c r="AD190" s="65">
        <f t="shared" si="143"/>
        <v>0.08</v>
      </c>
      <c r="AE190" s="7">
        <f t="shared" si="165"/>
        <v>165920.31680651434</v>
      </c>
      <c r="AF190" s="7">
        <f t="shared" si="166"/>
        <v>759327.46027242555</v>
      </c>
      <c r="AG190" s="7">
        <f t="shared" si="144"/>
        <v>515679.6831934856</v>
      </c>
      <c r="AH190" s="7">
        <f t="shared" si="133"/>
        <v>925247.77707893983</v>
      </c>
      <c r="AJ190">
        <v>185</v>
      </c>
      <c r="AK190" s="160">
        <v>50465</v>
      </c>
      <c r="AL190" s="7">
        <f t="shared" si="167"/>
        <v>512580.69857937586</v>
      </c>
      <c r="AM190" s="7">
        <f t="shared" si="168"/>
        <v>4883.0658657304484</v>
      </c>
      <c r="AN190" s="7">
        <f t="shared" si="169"/>
        <v>1572.6488540719793</v>
      </c>
      <c r="AO190" s="65">
        <f t="shared" si="145"/>
        <v>3.6817200298737654E-2</v>
      </c>
      <c r="AP190" s="7">
        <f t="shared" si="146"/>
        <v>3310.4170116584692</v>
      </c>
      <c r="AQ190" s="65">
        <f t="shared" si="147"/>
        <v>7.7499999999999999E-2</v>
      </c>
      <c r="AR190" s="7">
        <f t="shared" si="170"/>
        <v>170591.95027469628</v>
      </c>
      <c r="AS190" s="7">
        <f t="shared" si="171"/>
        <v>732775.23488543613</v>
      </c>
      <c r="AT190" s="7">
        <f t="shared" si="148"/>
        <v>511008.04972530389</v>
      </c>
      <c r="AU190" s="7">
        <f t="shared" si="134"/>
        <v>903367.18516013236</v>
      </c>
      <c r="AW190">
        <v>185</v>
      </c>
      <c r="AX190" s="160">
        <v>50465</v>
      </c>
      <c r="AY190" s="7">
        <f t="shared" si="172"/>
        <v>507839.00083351322</v>
      </c>
      <c r="AZ190" s="7">
        <f t="shared" si="173"/>
        <v>4765.8460902957322</v>
      </c>
      <c r="BA190" s="7">
        <f t="shared" si="174"/>
        <v>1591.8523350862747</v>
      </c>
      <c r="BB190" s="65">
        <f t="shared" si="149"/>
        <v>3.7614732207811766E-2</v>
      </c>
      <c r="BC190" s="7">
        <f t="shared" si="150"/>
        <v>3173.9937552094575</v>
      </c>
      <c r="BD190" s="65">
        <f t="shared" si="151"/>
        <v>7.4999999999999997E-2</v>
      </c>
      <c r="BE190" s="7">
        <f t="shared" si="175"/>
        <v>175352.85150157392</v>
      </c>
      <c r="BF190" s="7">
        <f t="shared" si="176"/>
        <v>706328.67520313652</v>
      </c>
      <c r="BG190" s="7">
        <f t="shared" si="152"/>
        <v>506247.14849842695</v>
      </c>
      <c r="BH190" s="7">
        <f t="shared" si="135"/>
        <v>881681.52670471044</v>
      </c>
      <c r="BJ190">
        <v>185</v>
      </c>
      <c r="BK190" s="160">
        <v>50465</v>
      </c>
      <c r="BL190" s="7">
        <f t="shared" si="177"/>
        <v>503008.41986998235</v>
      </c>
      <c r="BM190" s="7">
        <f t="shared" si="178"/>
        <v>4649.713524863002</v>
      </c>
      <c r="BN190" s="7">
        <f t="shared" si="179"/>
        <v>1610.7043214818586</v>
      </c>
      <c r="BO190" s="65">
        <f t="shared" si="153"/>
        <v>3.8425702422194688E-2</v>
      </c>
      <c r="BP190" s="7">
        <f t="shared" si="154"/>
        <v>3039.0092033811434</v>
      </c>
      <c r="BQ190" s="65">
        <f t="shared" si="155"/>
        <v>7.2499999999999995E-2</v>
      </c>
      <c r="BR190" s="7">
        <f t="shared" si="180"/>
        <v>180202.2844514997</v>
      </c>
      <c r="BS190" s="7">
        <f t="shared" si="181"/>
        <v>679994.71764815634</v>
      </c>
      <c r="BT190" s="7">
        <f t="shared" si="156"/>
        <v>501397.71554850048</v>
      </c>
      <c r="BU190" s="7">
        <f t="shared" si="136"/>
        <v>860197.00209965603</v>
      </c>
      <c r="BW190">
        <v>185</v>
      </c>
      <c r="BX190" s="160">
        <v>50465</v>
      </c>
      <c r="BY190" s="7">
        <f t="shared" si="182"/>
        <v>498089.81840354711</v>
      </c>
      <c r="BZ190" s="7">
        <f t="shared" si="183"/>
        <v>4534.7018071413086</v>
      </c>
      <c r="CA190" s="7">
        <f t="shared" si="184"/>
        <v>1629.1778664539502</v>
      </c>
      <c r="CB190" s="65">
        <f t="shared" si="157"/>
        <v>3.9250218886442062E-2</v>
      </c>
      <c r="CC190" s="7">
        <f t="shared" si="158"/>
        <v>2905.5239406873584</v>
      </c>
      <c r="CD190" s="65">
        <f t="shared" si="185"/>
        <v>7.0000000000000007E-2</v>
      </c>
      <c r="CE190" s="7">
        <f t="shared" si="186"/>
        <v>185139.35946290658</v>
      </c>
      <c r="CF190" s="7">
        <f t="shared" si="187"/>
        <v>653780.47485823557</v>
      </c>
      <c r="CG190" s="7">
        <f t="shared" si="159"/>
        <v>496460.64053709316</v>
      </c>
      <c r="CH190" s="7">
        <f t="shared" si="137"/>
        <v>838919.83432114217</v>
      </c>
    </row>
    <row r="191" spans="10:86" x14ac:dyDescent="0.3">
      <c r="J191">
        <v>186</v>
      </c>
      <c r="K191" s="160">
        <v>50496</v>
      </c>
      <c r="L191" s="7">
        <f t="shared" si="160"/>
        <v>520261.46234116942</v>
      </c>
      <c r="M191" s="7">
        <f t="shared" si="138"/>
        <v>5120.6331732111075</v>
      </c>
      <c r="N191" s="7">
        <f t="shared" si="128"/>
        <v>1543.8356196155678</v>
      </c>
      <c r="O191" s="65">
        <f t="shared" si="139"/>
        <v>3.5609071162065214E-2</v>
      </c>
      <c r="P191" s="7">
        <f t="shared" si="129"/>
        <v>3576.7975535955397</v>
      </c>
      <c r="Q191" s="65">
        <f t="shared" si="130"/>
        <v>8.2500000000000004E-2</v>
      </c>
      <c r="R191" s="7">
        <f t="shared" si="140"/>
        <v>162882.37327844545</v>
      </c>
      <c r="S191" s="7">
        <f t="shared" si="161"/>
        <v>789555.39693882025</v>
      </c>
      <c r="T191" s="7">
        <f t="shared" si="131"/>
        <v>518717.62672155385</v>
      </c>
      <c r="U191" s="7">
        <f t="shared" si="132"/>
        <v>952437.7702172657</v>
      </c>
      <c r="W191">
        <v>186</v>
      </c>
      <c r="X191" s="160">
        <v>50496</v>
      </c>
      <c r="Y191" s="7">
        <f t="shared" si="162"/>
        <v>515679.6831934856</v>
      </c>
      <c r="Z191" s="7">
        <f t="shared" si="163"/>
        <v>5001.3393355618373</v>
      </c>
      <c r="AA191" s="7">
        <f t="shared" si="164"/>
        <v>1563.4747809385999</v>
      </c>
      <c r="AB191" s="65">
        <f t="shared" si="141"/>
        <v>3.6382463732284979E-2</v>
      </c>
      <c r="AC191" s="7">
        <f t="shared" si="142"/>
        <v>3437.8645546232374</v>
      </c>
      <c r="AD191" s="65">
        <f t="shared" si="143"/>
        <v>0.08</v>
      </c>
      <c r="AE191" s="7">
        <f t="shared" si="165"/>
        <v>167483.79158745293</v>
      </c>
      <c r="AF191" s="7">
        <f t="shared" si="166"/>
        <v>762765.32482704881</v>
      </c>
      <c r="AG191" s="7">
        <f t="shared" si="144"/>
        <v>514116.20841254701</v>
      </c>
      <c r="AH191" s="7">
        <f t="shared" si="133"/>
        <v>930249.1164145018</v>
      </c>
      <c r="AJ191">
        <v>186</v>
      </c>
      <c r="AK191" s="160">
        <v>50496</v>
      </c>
      <c r="AL191" s="7">
        <f t="shared" si="167"/>
        <v>511008.04972530389</v>
      </c>
      <c r="AM191" s="7">
        <f t="shared" si="168"/>
        <v>4883.0658657304484</v>
      </c>
      <c r="AN191" s="7">
        <f t="shared" si="169"/>
        <v>1582.8055445878608</v>
      </c>
      <c r="AO191" s="65">
        <f t="shared" si="145"/>
        <v>3.7169016310534667E-2</v>
      </c>
      <c r="AP191" s="7">
        <f t="shared" si="146"/>
        <v>3300.2603211425876</v>
      </c>
      <c r="AQ191" s="65">
        <f t="shared" si="147"/>
        <v>7.7499999999999999E-2</v>
      </c>
      <c r="AR191" s="7">
        <f t="shared" si="170"/>
        <v>172174.75581928415</v>
      </c>
      <c r="AS191" s="7">
        <f t="shared" si="171"/>
        <v>736075.49520657875</v>
      </c>
      <c r="AT191" s="7">
        <f t="shared" si="148"/>
        <v>509425.24418071605</v>
      </c>
      <c r="AU191" s="7">
        <f t="shared" si="134"/>
        <v>908250.25102586288</v>
      </c>
      <c r="AW191">
        <v>186</v>
      </c>
      <c r="AX191" s="160">
        <v>50496</v>
      </c>
      <c r="AY191" s="7">
        <f t="shared" si="172"/>
        <v>506247.14849842695</v>
      </c>
      <c r="AZ191" s="7">
        <f t="shared" si="173"/>
        <v>4765.8460902957322</v>
      </c>
      <c r="BA191" s="7">
        <f t="shared" si="174"/>
        <v>1601.8014121805641</v>
      </c>
      <c r="BB191" s="65">
        <f t="shared" si="149"/>
        <v>3.7968839929626776E-2</v>
      </c>
      <c r="BC191" s="7">
        <f t="shared" si="150"/>
        <v>3164.0446781151682</v>
      </c>
      <c r="BD191" s="65">
        <f t="shared" si="151"/>
        <v>7.4999999999999997E-2</v>
      </c>
      <c r="BE191" s="7">
        <f t="shared" si="175"/>
        <v>176954.65291375449</v>
      </c>
      <c r="BF191" s="7">
        <f t="shared" si="176"/>
        <v>709492.71988125169</v>
      </c>
      <c r="BG191" s="7">
        <f t="shared" si="152"/>
        <v>504645.34708624636</v>
      </c>
      <c r="BH191" s="7">
        <f t="shared" si="135"/>
        <v>886447.37279500614</v>
      </c>
      <c r="BJ191">
        <v>186</v>
      </c>
      <c r="BK191" s="160">
        <v>50496</v>
      </c>
      <c r="BL191" s="7">
        <f t="shared" si="177"/>
        <v>501397.71554850048</v>
      </c>
      <c r="BM191" s="7">
        <f t="shared" si="178"/>
        <v>4649.713524863002</v>
      </c>
      <c r="BN191" s="7">
        <f t="shared" si="179"/>
        <v>1620.4356600908118</v>
      </c>
      <c r="BO191" s="65">
        <f t="shared" si="153"/>
        <v>3.878204331229905E-2</v>
      </c>
      <c r="BP191" s="7">
        <f t="shared" si="154"/>
        <v>3029.2778647721902</v>
      </c>
      <c r="BQ191" s="65">
        <f t="shared" si="155"/>
        <v>7.2499999999999995E-2</v>
      </c>
      <c r="BR191" s="7">
        <f t="shared" si="180"/>
        <v>181822.72011159052</v>
      </c>
      <c r="BS191" s="7">
        <f t="shared" si="181"/>
        <v>683023.99551292858</v>
      </c>
      <c r="BT191" s="7">
        <f t="shared" si="156"/>
        <v>499777.27988840966</v>
      </c>
      <c r="BU191" s="7">
        <f t="shared" si="136"/>
        <v>864846.71562451916</v>
      </c>
      <c r="BW191">
        <v>186</v>
      </c>
      <c r="BX191" s="160">
        <v>50496</v>
      </c>
      <c r="BY191" s="7">
        <f t="shared" si="182"/>
        <v>496460.64053709316</v>
      </c>
      <c r="BZ191" s="7">
        <f t="shared" si="183"/>
        <v>4534.7018071413086</v>
      </c>
      <c r="CA191" s="7">
        <f t="shared" si="184"/>
        <v>1638.681404008265</v>
      </c>
      <c r="CB191" s="65">
        <f t="shared" si="157"/>
        <v>3.9608732782573861E-2</v>
      </c>
      <c r="CC191" s="7">
        <f t="shared" si="158"/>
        <v>2896.0204031330436</v>
      </c>
      <c r="CD191" s="65">
        <f t="shared" si="185"/>
        <v>7.0000000000000007E-2</v>
      </c>
      <c r="CE191" s="7">
        <f t="shared" si="186"/>
        <v>186778.04086691485</v>
      </c>
      <c r="CF191" s="7">
        <f t="shared" si="187"/>
        <v>656676.49526136857</v>
      </c>
      <c r="CG191" s="7">
        <f t="shared" si="159"/>
        <v>494821.95913308492</v>
      </c>
      <c r="CH191" s="7">
        <f t="shared" si="137"/>
        <v>843454.53612828348</v>
      </c>
    </row>
    <row r="192" spans="10:86" x14ac:dyDescent="0.3">
      <c r="J192">
        <v>187</v>
      </c>
      <c r="K192" s="160">
        <v>50526</v>
      </c>
      <c r="L192" s="7">
        <f t="shared" si="160"/>
        <v>518717.62672155385</v>
      </c>
      <c r="M192" s="7">
        <f t="shared" si="138"/>
        <v>5120.6331732111075</v>
      </c>
      <c r="N192" s="7">
        <f t="shared" si="128"/>
        <v>1554.449489500425</v>
      </c>
      <c r="O192" s="65">
        <f t="shared" si="139"/>
        <v>3.5960593804956989E-2</v>
      </c>
      <c r="P192" s="7">
        <f t="shared" si="129"/>
        <v>3566.1836837106825</v>
      </c>
      <c r="Q192" s="65">
        <f t="shared" si="130"/>
        <v>8.2500000000000004E-2</v>
      </c>
      <c r="R192" s="7">
        <f t="shared" si="140"/>
        <v>164436.82276794588</v>
      </c>
      <c r="S192" s="7">
        <f t="shared" si="161"/>
        <v>793121.58062253089</v>
      </c>
      <c r="T192" s="7">
        <f t="shared" si="131"/>
        <v>517163.17723205342</v>
      </c>
      <c r="U192" s="7">
        <f t="shared" si="132"/>
        <v>957558.40339047671</v>
      </c>
      <c r="W192">
        <v>187</v>
      </c>
      <c r="X192" s="160">
        <v>50526</v>
      </c>
      <c r="Y192" s="7">
        <f t="shared" si="162"/>
        <v>514116.20841254701</v>
      </c>
      <c r="Z192" s="7">
        <f t="shared" si="163"/>
        <v>5001.3393355618373</v>
      </c>
      <c r="AA192" s="7">
        <f t="shared" si="164"/>
        <v>1573.8979461448571</v>
      </c>
      <c r="AB192" s="65">
        <f t="shared" si="141"/>
        <v>3.6736393532613147E-2</v>
      </c>
      <c r="AC192" s="7">
        <f t="shared" si="142"/>
        <v>3427.4413894169802</v>
      </c>
      <c r="AD192" s="65">
        <f t="shared" si="143"/>
        <v>0.08</v>
      </c>
      <c r="AE192" s="7">
        <f t="shared" si="165"/>
        <v>169057.68953359779</v>
      </c>
      <c r="AF192" s="7">
        <f t="shared" si="166"/>
        <v>766192.76621646574</v>
      </c>
      <c r="AG192" s="7">
        <f t="shared" si="144"/>
        <v>512542.31046640215</v>
      </c>
      <c r="AH192" s="7">
        <f t="shared" si="133"/>
        <v>935250.45575006353</v>
      </c>
      <c r="AJ192">
        <v>187</v>
      </c>
      <c r="AK192" s="160">
        <v>50526</v>
      </c>
      <c r="AL192" s="7">
        <f t="shared" si="167"/>
        <v>509425.24418071605</v>
      </c>
      <c r="AM192" s="7">
        <f t="shared" si="168"/>
        <v>4883.0658657304484</v>
      </c>
      <c r="AN192" s="7">
        <f t="shared" si="169"/>
        <v>1593.0278303966575</v>
      </c>
      <c r="AO192" s="65">
        <f t="shared" si="145"/>
        <v>3.7525297741190199E-2</v>
      </c>
      <c r="AP192" s="7">
        <f t="shared" si="146"/>
        <v>3290.038035333791</v>
      </c>
      <c r="AQ192" s="65">
        <f t="shared" si="147"/>
        <v>7.7499999999999999E-2</v>
      </c>
      <c r="AR192" s="7">
        <f t="shared" si="170"/>
        <v>173767.78364968082</v>
      </c>
      <c r="AS192" s="7">
        <f t="shared" si="171"/>
        <v>739365.53324191249</v>
      </c>
      <c r="AT192" s="7">
        <f t="shared" si="148"/>
        <v>507832.21635031939</v>
      </c>
      <c r="AU192" s="7">
        <f t="shared" si="134"/>
        <v>913133.31689159328</v>
      </c>
      <c r="AW192">
        <v>187</v>
      </c>
      <c r="AX192" s="160">
        <v>50526</v>
      </c>
      <c r="AY192" s="7">
        <f t="shared" si="172"/>
        <v>504645.34708624636</v>
      </c>
      <c r="AZ192" s="7">
        <f t="shared" si="173"/>
        <v>4765.8460902957322</v>
      </c>
      <c r="BA192" s="7">
        <f t="shared" si="174"/>
        <v>1611.8126710066927</v>
      </c>
      <c r="BB192" s="65">
        <f t="shared" si="149"/>
        <v>3.8327415805489859E-2</v>
      </c>
      <c r="BC192" s="7">
        <f t="shared" si="150"/>
        <v>3154.0334192890396</v>
      </c>
      <c r="BD192" s="65">
        <f t="shared" si="151"/>
        <v>7.4999999999999997E-2</v>
      </c>
      <c r="BE192" s="7">
        <f t="shared" si="175"/>
        <v>178566.46558476117</v>
      </c>
      <c r="BF192" s="7">
        <f t="shared" si="176"/>
        <v>712646.75330054073</v>
      </c>
      <c r="BG192" s="7">
        <f t="shared" si="152"/>
        <v>503033.53441523964</v>
      </c>
      <c r="BH192" s="7">
        <f t="shared" si="135"/>
        <v>891213.21888530185</v>
      </c>
      <c r="BJ192">
        <v>187</v>
      </c>
      <c r="BK192" s="160">
        <v>50526</v>
      </c>
      <c r="BL192" s="7">
        <f t="shared" si="177"/>
        <v>499777.27988840966</v>
      </c>
      <c r="BM192" s="7">
        <f t="shared" si="178"/>
        <v>4649.713524863002</v>
      </c>
      <c r="BN192" s="7">
        <f t="shared" si="179"/>
        <v>1630.2257922038602</v>
      </c>
      <c r="BO192" s="65">
        <f t="shared" si="153"/>
        <v>3.9142854814877309E-2</v>
      </c>
      <c r="BP192" s="7">
        <f t="shared" si="154"/>
        <v>3019.4877326591418</v>
      </c>
      <c r="BQ192" s="65">
        <f t="shared" si="155"/>
        <v>7.2499999999999995E-2</v>
      </c>
      <c r="BR192" s="7">
        <f t="shared" si="180"/>
        <v>183452.94590379437</v>
      </c>
      <c r="BS192" s="7">
        <f t="shared" si="181"/>
        <v>686043.48324558767</v>
      </c>
      <c r="BT192" s="7">
        <f t="shared" si="156"/>
        <v>498147.0540962058</v>
      </c>
      <c r="BU192" s="7">
        <f t="shared" si="136"/>
        <v>869496.42914938205</v>
      </c>
      <c r="BW192">
        <v>187</v>
      </c>
      <c r="BX192" s="160">
        <v>50526</v>
      </c>
      <c r="BY192" s="7">
        <f t="shared" si="182"/>
        <v>494821.95913308492</v>
      </c>
      <c r="BZ192" s="7">
        <f t="shared" si="183"/>
        <v>4534.7018071413086</v>
      </c>
      <c r="CA192" s="7">
        <f t="shared" si="184"/>
        <v>1648.2403788649799</v>
      </c>
      <c r="CB192" s="65">
        <f t="shared" si="157"/>
        <v>3.9971719486806619E-2</v>
      </c>
      <c r="CC192" s="7">
        <f t="shared" si="158"/>
        <v>2886.4614282763287</v>
      </c>
      <c r="CD192" s="65">
        <f t="shared" si="185"/>
        <v>7.0000000000000007E-2</v>
      </c>
      <c r="CE192" s="7">
        <f t="shared" si="186"/>
        <v>188426.28124577983</v>
      </c>
      <c r="CF192" s="7">
        <f t="shared" si="187"/>
        <v>659562.95668964495</v>
      </c>
      <c r="CG192" s="7">
        <f t="shared" si="159"/>
        <v>493173.71875421994</v>
      </c>
      <c r="CH192" s="7">
        <f t="shared" si="137"/>
        <v>847989.23793542478</v>
      </c>
    </row>
    <row r="193" spans="10:86" x14ac:dyDescent="0.3">
      <c r="J193">
        <v>188</v>
      </c>
      <c r="K193" s="160">
        <v>50557</v>
      </c>
      <c r="L193" s="7">
        <f t="shared" si="160"/>
        <v>517163.17723205342</v>
      </c>
      <c r="M193" s="7">
        <f t="shared" si="138"/>
        <v>5120.6331732111075</v>
      </c>
      <c r="N193" s="7">
        <f t="shared" si="128"/>
        <v>1565.1363297407402</v>
      </c>
      <c r="O193" s="65">
        <f t="shared" si="139"/>
        <v>3.6316653589707287E-2</v>
      </c>
      <c r="P193" s="7">
        <f t="shared" si="129"/>
        <v>3555.4968434703674</v>
      </c>
      <c r="Q193" s="65">
        <f t="shared" si="130"/>
        <v>8.2500000000000004E-2</v>
      </c>
      <c r="R193" s="7">
        <f t="shared" si="140"/>
        <v>166001.95909768663</v>
      </c>
      <c r="S193" s="7">
        <f t="shared" si="161"/>
        <v>796677.07746600127</v>
      </c>
      <c r="T193" s="7">
        <f t="shared" si="131"/>
        <v>515598.04090231267</v>
      </c>
      <c r="U193" s="7">
        <f t="shared" si="132"/>
        <v>962679.03656368796</v>
      </c>
      <c r="W193">
        <v>188</v>
      </c>
      <c r="X193" s="160">
        <v>50557</v>
      </c>
      <c r="Y193" s="7">
        <f t="shared" si="162"/>
        <v>512542.31046640215</v>
      </c>
      <c r="Z193" s="7">
        <f t="shared" si="163"/>
        <v>5001.3393355618373</v>
      </c>
      <c r="AA193" s="7">
        <f t="shared" si="164"/>
        <v>1584.3905991191559</v>
      </c>
      <c r="AB193" s="65">
        <f t="shared" si="141"/>
        <v>3.7094863782326085E-2</v>
      </c>
      <c r="AC193" s="7">
        <f t="shared" si="142"/>
        <v>3416.9487364426814</v>
      </c>
      <c r="AD193" s="65">
        <f t="shared" si="143"/>
        <v>0.08</v>
      </c>
      <c r="AE193" s="7">
        <f t="shared" si="165"/>
        <v>170642.08013271695</v>
      </c>
      <c r="AF193" s="7">
        <f t="shared" si="166"/>
        <v>769609.71495290846</v>
      </c>
      <c r="AG193" s="7">
        <f t="shared" si="144"/>
        <v>510957.91986728302</v>
      </c>
      <c r="AH193" s="7">
        <f t="shared" si="133"/>
        <v>940251.79508562537</v>
      </c>
      <c r="AJ193">
        <v>188</v>
      </c>
      <c r="AK193" s="160">
        <v>50557</v>
      </c>
      <c r="AL193" s="7">
        <f t="shared" si="167"/>
        <v>507832.21635031939</v>
      </c>
      <c r="AM193" s="7">
        <f t="shared" si="168"/>
        <v>4883.0658657304484</v>
      </c>
      <c r="AN193" s="7">
        <f t="shared" si="169"/>
        <v>1603.3161351346357</v>
      </c>
      <c r="AO193" s="65">
        <f t="shared" si="145"/>
        <v>3.7886122625082508E-2</v>
      </c>
      <c r="AP193" s="7">
        <f t="shared" si="146"/>
        <v>3279.7497305958127</v>
      </c>
      <c r="AQ193" s="65">
        <f t="shared" si="147"/>
        <v>7.7499999999999999E-2</v>
      </c>
      <c r="AR193" s="7">
        <f t="shared" si="170"/>
        <v>175371.09978481545</v>
      </c>
      <c r="AS193" s="7">
        <f t="shared" si="171"/>
        <v>742645.28297250834</v>
      </c>
      <c r="AT193" s="7">
        <f t="shared" si="148"/>
        <v>506228.90021518472</v>
      </c>
      <c r="AU193" s="7">
        <f t="shared" si="134"/>
        <v>918016.38275732379</v>
      </c>
      <c r="AW193">
        <v>188</v>
      </c>
      <c r="AX193" s="160">
        <v>50557</v>
      </c>
      <c r="AY193" s="7">
        <f t="shared" si="172"/>
        <v>503033.53441523964</v>
      </c>
      <c r="AZ193" s="7">
        <f t="shared" si="173"/>
        <v>4765.8460902957322</v>
      </c>
      <c r="BA193" s="7">
        <f t="shared" si="174"/>
        <v>1621.8865002004845</v>
      </c>
      <c r="BB193" s="65">
        <f t="shared" si="149"/>
        <v>3.8690537848595934E-2</v>
      </c>
      <c r="BC193" s="7">
        <f t="shared" si="150"/>
        <v>3143.9595900952477</v>
      </c>
      <c r="BD193" s="65">
        <f t="shared" si="151"/>
        <v>7.4999999999999997E-2</v>
      </c>
      <c r="BE193" s="7">
        <f t="shared" si="175"/>
        <v>180188.35208496166</v>
      </c>
      <c r="BF193" s="7">
        <f t="shared" si="176"/>
        <v>715790.71289063594</v>
      </c>
      <c r="BG193" s="7">
        <f t="shared" si="152"/>
        <v>501411.64791503915</v>
      </c>
      <c r="BH193" s="7">
        <f t="shared" si="135"/>
        <v>895979.06497559766</v>
      </c>
      <c r="BJ193">
        <v>188</v>
      </c>
      <c r="BK193" s="160">
        <v>50557</v>
      </c>
      <c r="BL193" s="7">
        <f t="shared" si="177"/>
        <v>498147.0540962058</v>
      </c>
      <c r="BM193" s="7">
        <f t="shared" si="178"/>
        <v>4649.713524863002</v>
      </c>
      <c r="BN193" s="7">
        <f t="shared" si="179"/>
        <v>1640.0750730317586</v>
      </c>
      <c r="BO193" s="65">
        <f t="shared" si="153"/>
        <v>3.9508214922776966E-2</v>
      </c>
      <c r="BP193" s="7">
        <f t="shared" si="154"/>
        <v>3009.6384518312434</v>
      </c>
      <c r="BQ193" s="65">
        <f t="shared" si="155"/>
        <v>7.2499999999999995E-2</v>
      </c>
      <c r="BR193" s="7">
        <f t="shared" si="180"/>
        <v>185093.02097682614</v>
      </c>
      <c r="BS193" s="7">
        <f t="shared" si="181"/>
        <v>689053.12169741897</v>
      </c>
      <c r="BT193" s="7">
        <f t="shared" si="156"/>
        <v>496506.97902317403</v>
      </c>
      <c r="BU193" s="7">
        <f t="shared" si="136"/>
        <v>874146.14267424517</v>
      </c>
      <c r="BW193">
        <v>188</v>
      </c>
      <c r="BX193" s="160">
        <v>50557</v>
      </c>
      <c r="BY193" s="7">
        <f t="shared" si="182"/>
        <v>493173.71875421994</v>
      </c>
      <c r="BZ193" s="7">
        <f t="shared" si="183"/>
        <v>4534.7018071413086</v>
      </c>
      <c r="CA193" s="7">
        <f t="shared" si="184"/>
        <v>1657.855114408359</v>
      </c>
      <c r="CB193" s="65">
        <f t="shared" si="157"/>
        <v>4.0339256972480503E-2</v>
      </c>
      <c r="CC193" s="7">
        <f t="shared" si="158"/>
        <v>2876.8466927329496</v>
      </c>
      <c r="CD193" s="65">
        <f t="shared" si="185"/>
        <v>7.0000000000000007E-2</v>
      </c>
      <c r="CE193" s="7">
        <f t="shared" si="186"/>
        <v>190084.13636018819</v>
      </c>
      <c r="CF193" s="7">
        <f t="shared" si="187"/>
        <v>662439.80338237796</v>
      </c>
      <c r="CG193" s="7">
        <f t="shared" si="159"/>
        <v>491515.86363981158</v>
      </c>
      <c r="CH193" s="7">
        <f t="shared" si="137"/>
        <v>852523.93974256609</v>
      </c>
    </row>
    <row r="194" spans="10:86" x14ac:dyDescent="0.3">
      <c r="J194">
        <v>189</v>
      </c>
      <c r="K194" s="160">
        <v>50587</v>
      </c>
      <c r="L194" s="7">
        <f t="shared" si="160"/>
        <v>515598.04090231267</v>
      </c>
      <c r="M194" s="7">
        <f t="shared" si="138"/>
        <v>5120.6331732111075</v>
      </c>
      <c r="N194" s="7">
        <f t="shared" si="128"/>
        <v>1575.8966420077081</v>
      </c>
      <c r="O194" s="65">
        <f t="shared" si="139"/>
        <v>3.6677330408389601E-2</v>
      </c>
      <c r="P194" s="7">
        <f t="shared" si="129"/>
        <v>3544.7365312033994</v>
      </c>
      <c r="Q194" s="65">
        <f t="shared" si="130"/>
        <v>8.2500000000000004E-2</v>
      </c>
      <c r="R194" s="7">
        <f t="shared" si="140"/>
        <v>167577.85573969435</v>
      </c>
      <c r="S194" s="7">
        <f t="shared" si="161"/>
        <v>800221.81399720465</v>
      </c>
      <c r="T194" s="7">
        <f t="shared" si="131"/>
        <v>514022.14426030498</v>
      </c>
      <c r="U194" s="7">
        <f t="shared" si="132"/>
        <v>967799.66973689897</v>
      </c>
      <c r="W194">
        <v>189</v>
      </c>
      <c r="X194" s="160">
        <v>50587</v>
      </c>
      <c r="Y194" s="7">
        <f t="shared" si="162"/>
        <v>510957.91986728302</v>
      </c>
      <c r="Z194" s="7">
        <f t="shared" si="163"/>
        <v>5001.3393355618373</v>
      </c>
      <c r="AA194" s="7">
        <f t="shared" si="164"/>
        <v>1594.9532031132835</v>
      </c>
      <c r="AB194" s="65">
        <f t="shared" si="141"/>
        <v>3.7457954350390947E-2</v>
      </c>
      <c r="AC194" s="7">
        <f t="shared" si="142"/>
        <v>3406.3861324485538</v>
      </c>
      <c r="AD194" s="65">
        <f t="shared" si="143"/>
        <v>0.08</v>
      </c>
      <c r="AE194" s="7">
        <f t="shared" si="165"/>
        <v>172237.03333583023</v>
      </c>
      <c r="AF194" s="7">
        <f t="shared" si="166"/>
        <v>773016.10108535702</v>
      </c>
      <c r="AG194" s="7">
        <f t="shared" si="144"/>
        <v>509362.96666416974</v>
      </c>
      <c r="AH194" s="7">
        <f t="shared" si="133"/>
        <v>945253.13442118722</v>
      </c>
      <c r="AJ194">
        <v>189</v>
      </c>
      <c r="AK194" s="160">
        <v>50587</v>
      </c>
      <c r="AL194" s="7">
        <f t="shared" si="167"/>
        <v>506228.90021518472</v>
      </c>
      <c r="AM194" s="7">
        <f t="shared" si="168"/>
        <v>4883.0658657304484</v>
      </c>
      <c r="AN194" s="7">
        <f t="shared" si="169"/>
        <v>1613.6708851740473</v>
      </c>
      <c r="AO194" s="65">
        <f t="shared" si="145"/>
        <v>3.8251570808891813E-2</v>
      </c>
      <c r="AP194" s="7">
        <f t="shared" si="146"/>
        <v>3269.3949805564012</v>
      </c>
      <c r="AQ194" s="65">
        <f t="shared" si="147"/>
        <v>7.7499999999999999E-2</v>
      </c>
      <c r="AR194" s="7">
        <f t="shared" si="170"/>
        <v>176984.77066998949</v>
      </c>
      <c r="AS194" s="7">
        <f t="shared" si="171"/>
        <v>745914.67795306479</v>
      </c>
      <c r="AT194" s="7">
        <f t="shared" si="148"/>
        <v>504615.22933001065</v>
      </c>
      <c r="AU194" s="7">
        <f t="shared" si="134"/>
        <v>922899.44862305431</v>
      </c>
      <c r="AW194">
        <v>189</v>
      </c>
      <c r="AX194" s="160">
        <v>50587</v>
      </c>
      <c r="AY194" s="7">
        <f t="shared" si="172"/>
        <v>501411.64791503915</v>
      </c>
      <c r="AZ194" s="7">
        <f t="shared" si="173"/>
        <v>4765.8460902957322</v>
      </c>
      <c r="BA194" s="7">
        <f t="shared" si="174"/>
        <v>1632.0232908267376</v>
      </c>
      <c r="BB194" s="65">
        <f t="shared" si="149"/>
        <v>3.9058285884174905E-2</v>
      </c>
      <c r="BC194" s="7">
        <f t="shared" si="150"/>
        <v>3133.8227994689946</v>
      </c>
      <c r="BD194" s="65">
        <f t="shared" si="151"/>
        <v>7.4999999999999997E-2</v>
      </c>
      <c r="BE194" s="7">
        <f t="shared" si="175"/>
        <v>181820.3753757884</v>
      </c>
      <c r="BF194" s="7">
        <f t="shared" si="176"/>
        <v>718924.53569010494</v>
      </c>
      <c r="BG194" s="7">
        <f t="shared" si="152"/>
        <v>499779.62462421239</v>
      </c>
      <c r="BH194" s="7">
        <f t="shared" si="135"/>
        <v>900744.91106589336</v>
      </c>
      <c r="BJ194">
        <v>189</v>
      </c>
      <c r="BK194" s="160">
        <v>50587</v>
      </c>
      <c r="BL194" s="7">
        <f t="shared" si="177"/>
        <v>496506.97902317403</v>
      </c>
      <c r="BM194" s="7">
        <f t="shared" si="178"/>
        <v>4649.713524863002</v>
      </c>
      <c r="BN194" s="7">
        <f t="shared" si="179"/>
        <v>1649.9838599313257</v>
      </c>
      <c r="BO194" s="65">
        <f t="shared" si="153"/>
        <v>3.9878203440624281E-2</v>
      </c>
      <c r="BP194" s="7">
        <f t="shared" si="154"/>
        <v>2999.7296649316763</v>
      </c>
      <c r="BQ194" s="65">
        <f t="shared" si="155"/>
        <v>7.2499999999999995E-2</v>
      </c>
      <c r="BR194" s="7">
        <f t="shared" si="180"/>
        <v>186743.00483675746</v>
      </c>
      <c r="BS194" s="7">
        <f t="shared" si="181"/>
        <v>692052.85136235063</v>
      </c>
      <c r="BT194" s="7">
        <f t="shared" si="156"/>
        <v>494856.99516324268</v>
      </c>
      <c r="BU194" s="7">
        <f t="shared" si="136"/>
        <v>878795.85619910806</v>
      </c>
      <c r="BW194">
        <v>189</v>
      </c>
      <c r="BX194" s="160">
        <v>50587</v>
      </c>
      <c r="BY194" s="7">
        <f t="shared" si="182"/>
        <v>491515.86363981158</v>
      </c>
      <c r="BZ194" s="7">
        <f t="shared" si="183"/>
        <v>4534.7018071413086</v>
      </c>
      <c r="CA194" s="7">
        <f t="shared" si="184"/>
        <v>1667.5259359090742</v>
      </c>
      <c r="CB194" s="65">
        <f t="shared" si="157"/>
        <v>4.0711425024468131E-2</v>
      </c>
      <c r="CC194" s="7">
        <f t="shared" si="158"/>
        <v>2867.1758712322344</v>
      </c>
      <c r="CD194" s="65">
        <f t="shared" si="185"/>
        <v>7.0000000000000007E-2</v>
      </c>
      <c r="CE194" s="7">
        <f t="shared" si="186"/>
        <v>191751.66229609726</v>
      </c>
      <c r="CF194" s="7">
        <f t="shared" si="187"/>
        <v>665306.97925361025</v>
      </c>
      <c r="CG194" s="7">
        <f t="shared" si="159"/>
        <v>489848.33770390251</v>
      </c>
      <c r="CH194" s="7">
        <f t="shared" si="137"/>
        <v>857058.64154970751</v>
      </c>
    </row>
    <row r="195" spans="10:86" x14ac:dyDescent="0.3">
      <c r="J195">
        <v>190</v>
      </c>
      <c r="K195" s="160">
        <v>50618</v>
      </c>
      <c r="L195" s="7">
        <f t="shared" si="160"/>
        <v>514022.14426030498</v>
      </c>
      <c r="M195" s="7">
        <f t="shared" si="138"/>
        <v>5120.6331732111075</v>
      </c>
      <c r="N195" s="7">
        <f t="shared" si="128"/>
        <v>1586.7309314215108</v>
      </c>
      <c r="O195" s="65">
        <f t="shared" si="139"/>
        <v>3.7042706018937055E-2</v>
      </c>
      <c r="P195" s="7">
        <f t="shared" si="129"/>
        <v>3533.9022417895967</v>
      </c>
      <c r="Q195" s="65">
        <f t="shared" si="130"/>
        <v>8.2500000000000004E-2</v>
      </c>
      <c r="R195" s="7">
        <f t="shared" si="140"/>
        <v>169164.58667111586</v>
      </c>
      <c r="S195" s="7">
        <f t="shared" si="161"/>
        <v>803755.71623899427</v>
      </c>
      <c r="T195" s="7">
        <f t="shared" si="131"/>
        <v>512435.41332888347</v>
      </c>
      <c r="U195" s="7">
        <f t="shared" si="132"/>
        <v>972920.3029101101</v>
      </c>
      <c r="W195">
        <v>190</v>
      </c>
      <c r="X195" s="160">
        <v>50618</v>
      </c>
      <c r="Y195" s="7">
        <f t="shared" si="162"/>
        <v>509362.96666416974</v>
      </c>
      <c r="Z195" s="7">
        <f t="shared" si="163"/>
        <v>5001.3393355618373</v>
      </c>
      <c r="AA195" s="7">
        <f t="shared" si="164"/>
        <v>1605.5862244673722</v>
      </c>
      <c r="AB195" s="65">
        <f t="shared" si="141"/>
        <v>3.7825746971337039E-2</v>
      </c>
      <c r="AC195" s="7">
        <f t="shared" si="142"/>
        <v>3395.7531110944651</v>
      </c>
      <c r="AD195" s="65">
        <f t="shared" si="143"/>
        <v>0.08</v>
      </c>
      <c r="AE195" s="7">
        <f t="shared" si="165"/>
        <v>173842.61956029761</v>
      </c>
      <c r="AF195" s="7">
        <f t="shared" si="166"/>
        <v>776411.85419645149</v>
      </c>
      <c r="AG195" s="7">
        <f t="shared" si="144"/>
        <v>507757.38043970236</v>
      </c>
      <c r="AH195" s="7">
        <f t="shared" si="133"/>
        <v>950254.47375674907</v>
      </c>
      <c r="AJ195">
        <v>190</v>
      </c>
      <c r="AK195" s="160">
        <v>50618</v>
      </c>
      <c r="AL195" s="7">
        <f t="shared" si="167"/>
        <v>504615.22933001065</v>
      </c>
      <c r="AM195" s="7">
        <f t="shared" si="168"/>
        <v>4883.0658657304484</v>
      </c>
      <c r="AN195" s="7">
        <f t="shared" si="169"/>
        <v>1624.0925096407964</v>
      </c>
      <c r="AO195" s="65">
        <f t="shared" si="145"/>
        <v>3.862172400457612E-2</v>
      </c>
      <c r="AP195" s="7">
        <f t="shared" si="146"/>
        <v>3258.973356089652</v>
      </c>
      <c r="AQ195" s="65">
        <f t="shared" si="147"/>
        <v>7.7499999999999999E-2</v>
      </c>
      <c r="AR195" s="7">
        <f t="shared" si="170"/>
        <v>178608.86317963028</v>
      </c>
      <c r="AS195" s="7">
        <f t="shared" si="171"/>
        <v>749173.65130915446</v>
      </c>
      <c r="AT195" s="7">
        <f t="shared" si="148"/>
        <v>502991.13682036987</v>
      </c>
      <c r="AU195" s="7">
        <f t="shared" si="134"/>
        <v>927782.51448878471</v>
      </c>
      <c r="AW195">
        <v>190</v>
      </c>
      <c r="AX195" s="160">
        <v>50618</v>
      </c>
      <c r="AY195" s="7">
        <f t="shared" si="172"/>
        <v>499779.62462421239</v>
      </c>
      <c r="AZ195" s="7">
        <f t="shared" si="173"/>
        <v>4765.8460902957322</v>
      </c>
      <c r="BA195" s="7">
        <f t="shared" si="174"/>
        <v>1642.2234363944049</v>
      </c>
      <c r="BB195" s="65">
        <f t="shared" si="149"/>
        <v>3.9430741602462169E-2</v>
      </c>
      <c r="BC195" s="7">
        <f t="shared" si="150"/>
        <v>3123.6226539013273</v>
      </c>
      <c r="BD195" s="65">
        <f t="shared" si="151"/>
        <v>7.4999999999999997E-2</v>
      </c>
      <c r="BE195" s="7">
        <f t="shared" si="175"/>
        <v>183462.59881218281</v>
      </c>
      <c r="BF195" s="7">
        <f t="shared" si="176"/>
        <v>722048.15834400628</v>
      </c>
      <c r="BG195" s="7">
        <f t="shared" si="152"/>
        <v>498137.40118781797</v>
      </c>
      <c r="BH195" s="7">
        <f t="shared" si="135"/>
        <v>905510.75715618907</v>
      </c>
      <c r="BJ195">
        <v>190</v>
      </c>
      <c r="BK195" s="160">
        <v>50618</v>
      </c>
      <c r="BL195" s="7">
        <f t="shared" si="177"/>
        <v>494856.99516324268</v>
      </c>
      <c r="BM195" s="7">
        <f t="shared" si="178"/>
        <v>4649.713524863002</v>
      </c>
      <c r="BN195" s="7">
        <f t="shared" si="179"/>
        <v>1659.9525124184111</v>
      </c>
      <c r="BO195" s="65">
        <f t="shared" si="153"/>
        <v>4.0252902037789612E-2</v>
      </c>
      <c r="BP195" s="7">
        <f t="shared" si="154"/>
        <v>2989.761012444591</v>
      </c>
      <c r="BQ195" s="65">
        <f t="shared" si="155"/>
        <v>7.2499999999999995E-2</v>
      </c>
      <c r="BR195" s="7">
        <f t="shared" si="180"/>
        <v>188402.95734917588</v>
      </c>
      <c r="BS195" s="7">
        <f t="shared" si="181"/>
        <v>695042.61237479525</v>
      </c>
      <c r="BT195" s="7">
        <f t="shared" si="156"/>
        <v>493197.0426508243</v>
      </c>
      <c r="BU195" s="7">
        <f t="shared" si="136"/>
        <v>883445.56972397119</v>
      </c>
      <c r="BW195">
        <v>190</v>
      </c>
      <c r="BX195" s="160">
        <v>50618</v>
      </c>
      <c r="BY195" s="7">
        <f t="shared" si="182"/>
        <v>489848.33770390251</v>
      </c>
      <c r="BZ195" s="7">
        <f t="shared" si="183"/>
        <v>4534.7018071413086</v>
      </c>
      <c r="CA195" s="7">
        <f t="shared" si="184"/>
        <v>1677.2531705352103</v>
      </c>
      <c r="CB195" s="65">
        <f t="shared" si="157"/>
        <v>4.1088305292134461E-2</v>
      </c>
      <c r="CC195" s="7">
        <f t="shared" si="158"/>
        <v>2857.4486366060983</v>
      </c>
      <c r="CD195" s="65">
        <f t="shared" si="185"/>
        <v>7.0000000000000007E-2</v>
      </c>
      <c r="CE195" s="7">
        <f t="shared" si="186"/>
        <v>193428.91546663246</v>
      </c>
      <c r="CF195" s="7">
        <f t="shared" si="187"/>
        <v>668164.42789021635</v>
      </c>
      <c r="CG195" s="7">
        <f t="shared" si="159"/>
        <v>488171.08453336731</v>
      </c>
      <c r="CH195" s="7">
        <f t="shared" si="137"/>
        <v>861593.34335684881</v>
      </c>
    </row>
    <row r="196" spans="10:86" x14ac:dyDescent="0.3">
      <c r="J196">
        <v>191</v>
      </c>
      <c r="K196" s="160">
        <v>50649</v>
      </c>
      <c r="L196" s="7">
        <f t="shared" si="160"/>
        <v>512435.41332888347</v>
      </c>
      <c r="M196" s="7">
        <f t="shared" si="138"/>
        <v>5120.6331732111075</v>
      </c>
      <c r="N196" s="7">
        <f t="shared" si="128"/>
        <v>1597.6397065750339</v>
      </c>
      <c r="O196" s="65">
        <f t="shared" si="139"/>
        <v>3.7412864099999138E-2</v>
      </c>
      <c r="P196" s="7">
        <f t="shared" si="129"/>
        <v>3522.9934666360737</v>
      </c>
      <c r="Q196" s="65">
        <f t="shared" si="130"/>
        <v>8.2500000000000004E-2</v>
      </c>
      <c r="R196" s="7">
        <f t="shared" si="140"/>
        <v>170762.22637769088</v>
      </c>
      <c r="S196" s="7">
        <f t="shared" si="161"/>
        <v>807278.70970563032</v>
      </c>
      <c r="T196" s="7">
        <f t="shared" si="131"/>
        <v>510837.77362230845</v>
      </c>
      <c r="U196" s="7">
        <f t="shared" si="132"/>
        <v>978040.93608332123</v>
      </c>
      <c r="W196">
        <v>191</v>
      </c>
      <c r="X196" s="160">
        <v>50649</v>
      </c>
      <c r="Y196" s="7">
        <f t="shared" si="162"/>
        <v>507757.38043970236</v>
      </c>
      <c r="Z196" s="7">
        <f t="shared" si="163"/>
        <v>5001.3393355618373</v>
      </c>
      <c r="AA196" s="7">
        <f t="shared" si="164"/>
        <v>1616.2901326304882</v>
      </c>
      <c r="AB196" s="65">
        <f t="shared" si="141"/>
        <v>3.8198325300106847E-2</v>
      </c>
      <c r="AC196" s="7">
        <f t="shared" si="142"/>
        <v>3385.0492029313491</v>
      </c>
      <c r="AD196" s="65">
        <f t="shared" si="143"/>
        <v>0.08</v>
      </c>
      <c r="AE196" s="7">
        <f t="shared" si="165"/>
        <v>175458.90969292811</v>
      </c>
      <c r="AF196" s="7">
        <f t="shared" si="166"/>
        <v>779796.90339938283</v>
      </c>
      <c r="AG196" s="7">
        <f t="shared" si="144"/>
        <v>506141.09030707186</v>
      </c>
      <c r="AH196" s="7">
        <f t="shared" si="133"/>
        <v>955255.81309231091</v>
      </c>
      <c r="AJ196">
        <v>191</v>
      </c>
      <c r="AK196" s="160">
        <v>50649</v>
      </c>
      <c r="AL196" s="7">
        <f t="shared" si="167"/>
        <v>502991.13682036987</v>
      </c>
      <c r="AM196" s="7">
        <f t="shared" si="168"/>
        <v>4883.0658657304484</v>
      </c>
      <c r="AN196" s="7">
        <f t="shared" si="169"/>
        <v>1634.5814404322264</v>
      </c>
      <c r="AO196" s="65">
        <f t="shared" si="145"/>
        <v>3.8996665844216835E-2</v>
      </c>
      <c r="AP196" s="7">
        <f t="shared" si="146"/>
        <v>3248.484425298222</v>
      </c>
      <c r="AQ196" s="65">
        <f t="shared" si="147"/>
        <v>7.7499999999999999E-2</v>
      </c>
      <c r="AR196" s="7">
        <f t="shared" si="170"/>
        <v>180243.44462006251</v>
      </c>
      <c r="AS196" s="7">
        <f t="shared" si="171"/>
        <v>752422.13573445263</v>
      </c>
      <c r="AT196" s="7">
        <f t="shared" si="148"/>
        <v>501356.55537993764</v>
      </c>
      <c r="AU196" s="7">
        <f t="shared" si="134"/>
        <v>932665.58035451511</v>
      </c>
      <c r="AW196">
        <v>191</v>
      </c>
      <c r="AX196" s="160">
        <v>50649</v>
      </c>
      <c r="AY196" s="7">
        <f t="shared" si="172"/>
        <v>498137.40118781797</v>
      </c>
      <c r="AZ196" s="7">
        <f t="shared" si="173"/>
        <v>4765.8460902957322</v>
      </c>
      <c r="BA196" s="7">
        <f t="shared" si="174"/>
        <v>1652.48733287187</v>
      </c>
      <c r="BB196" s="65">
        <f t="shared" si="149"/>
        <v>3.9807988613538743E-2</v>
      </c>
      <c r="BC196" s="7">
        <f t="shared" si="150"/>
        <v>3113.3587574238622</v>
      </c>
      <c r="BD196" s="65">
        <f t="shared" si="151"/>
        <v>7.4999999999999997E-2</v>
      </c>
      <c r="BE196" s="7">
        <f t="shared" si="175"/>
        <v>185115.08614505469</v>
      </c>
      <c r="BF196" s="7">
        <f t="shared" si="176"/>
        <v>725161.5171014301</v>
      </c>
      <c r="BG196" s="7">
        <f t="shared" si="152"/>
        <v>496484.91385494609</v>
      </c>
      <c r="BH196" s="7">
        <f t="shared" si="135"/>
        <v>910276.60324648477</v>
      </c>
      <c r="BJ196">
        <v>191</v>
      </c>
      <c r="BK196" s="160">
        <v>50649</v>
      </c>
      <c r="BL196" s="7">
        <f t="shared" si="177"/>
        <v>493197.0426508243</v>
      </c>
      <c r="BM196" s="7">
        <f t="shared" si="178"/>
        <v>4649.713524863002</v>
      </c>
      <c r="BN196" s="7">
        <f t="shared" si="179"/>
        <v>1669.9813921809387</v>
      </c>
      <c r="BO196" s="65">
        <f t="shared" si="153"/>
        <v>4.0632394303221943E-2</v>
      </c>
      <c r="BP196" s="7">
        <f t="shared" si="154"/>
        <v>2979.7321326820634</v>
      </c>
      <c r="BQ196" s="65">
        <f t="shared" si="155"/>
        <v>7.2499999999999995E-2</v>
      </c>
      <c r="BR196" s="7">
        <f t="shared" si="180"/>
        <v>190072.9387413568</v>
      </c>
      <c r="BS196" s="7">
        <f t="shared" si="181"/>
        <v>698022.34450747736</v>
      </c>
      <c r="BT196" s="7">
        <f t="shared" si="156"/>
        <v>491527.06125864334</v>
      </c>
      <c r="BU196" s="7">
        <f t="shared" si="136"/>
        <v>888095.2832488342</v>
      </c>
      <c r="BW196">
        <v>191</v>
      </c>
      <c r="BX196" s="160">
        <v>50649</v>
      </c>
      <c r="BY196" s="7">
        <f t="shared" si="182"/>
        <v>488171.08453336731</v>
      </c>
      <c r="BZ196" s="7">
        <f t="shared" si="183"/>
        <v>4534.7018071413086</v>
      </c>
      <c r="CA196" s="7">
        <f t="shared" si="184"/>
        <v>1687.0371473633327</v>
      </c>
      <c r="CB196" s="65">
        <f t="shared" si="157"/>
        <v>4.1469981344165928E-2</v>
      </c>
      <c r="CC196" s="7">
        <f t="shared" si="158"/>
        <v>2847.6646597779759</v>
      </c>
      <c r="CD196" s="65">
        <f t="shared" si="185"/>
        <v>7.0000000000000007E-2</v>
      </c>
      <c r="CE196" s="7">
        <f t="shared" si="186"/>
        <v>195115.95261399579</v>
      </c>
      <c r="CF196" s="7">
        <f t="shared" si="187"/>
        <v>671012.09254999436</v>
      </c>
      <c r="CG196" s="7">
        <f t="shared" si="159"/>
        <v>486484.04738600395</v>
      </c>
      <c r="CH196" s="7">
        <f t="shared" si="137"/>
        <v>866128.04516399011</v>
      </c>
    </row>
    <row r="197" spans="10:86" x14ac:dyDescent="0.3">
      <c r="J197">
        <v>192</v>
      </c>
      <c r="K197" s="160">
        <v>50679</v>
      </c>
      <c r="L197" s="7">
        <f t="shared" si="160"/>
        <v>510837.77362230845</v>
      </c>
      <c r="M197" s="7">
        <f t="shared" si="138"/>
        <v>5120.6331732111075</v>
      </c>
      <c r="N197" s="7">
        <f t="shared" si="128"/>
        <v>1608.623479557737</v>
      </c>
      <c r="O197" s="65">
        <f t="shared" si="139"/>
        <v>3.7787890307745743E-2</v>
      </c>
      <c r="P197" s="7">
        <f t="shared" si="129"/>
        <v>3512.0096936533705</v>
      </c>
      <c r="Q197" s="65">
        <f t="shared" si="130"/>
        <v>8.2500000000000004E-2</v>
      </c>
      <c r="R197" s="7">
        <f t="shared" si="140"/>
        <v>172370.84985724863</v>
      </c>
      <c r="S197" s="7">
        <f t="shared" si="161"/>
        <v>810790.71939928364</v>
      </c>
      <c r="T197" s="7">
        <f t="shared" si="131"/>
        <v>509229.1501427507</v>
      </c>
      <c r="U197" s="7">
        <f t="shared" si="132"/>
        <v>983161.56925653224</v>
      </c>
      <c r="W197">
        <v>192</v>
      </c>
      <c r="X197" s="160">
        <v>50679</v>
      </c>
      <c r="Y197" s="7">
        <f t="shared" si="162"/>
        <v>506141.09030707186</v>
      </c>
      <c r="Z197" s="7">
        <f t="shared" si="163"/>
        <v>5001.3393355618373</v>
      </c>
      <c r="AA197" s="7">
        <f t="shared" si="164"/>
        <v>1627.0654001813582</v>
      </c>
      <c r="AB197" s="65">
        <f t="shared" si="141"/>
        <v>3.8575774968854559E-2</v>
      </c>
      <c r="AC197" s="7">
        <f t="shared" si="142"/>
        <v>3374.2739353804791</v>
      </c>
      <c r="AD197" s="65">
        <f t="shared" si="143"/>
        <v>0.08</v>
      </c>
      <c r="AE197" s="7">
        <f t="shared" si="165"/>
        <v>177085.97509310947</v>
      </c>
      <c r="AF197" s="7">
        <f t="shared" si="166"/>
        <v>783171.17733476334</v>
      </c>
      <c r="AG197" s="7">
        <f t="shared" si="144"/>
        <v>504514.02490689053</v>
      </c>
      <c r="AH197" s="7">
        <f t="shared" si="133"/>
        <v>960257.15242787288</v>
      </c>
      <c r="AJ197">
        <v>192</v>
      </c>
      <c r="AK197" s="160">
        <v>50679</v>
      </c>
      <c r="AL197" s="7">
        <f t="shared" si="167"/>
        <v>501356.55537993764</v>
      </c>
      <c r="AM197" s="7">
        <f t="shared" si="168"/>
        <v>4883.0658657304484</v>
      </c>
      <c r="AN197" s="7">
        <f t="shared" si="169"/>
        <v>1645.1381122350181</v>
      </c>
      <c r="AO197" s="65">
        <f t="shared" si="145"/>
        <v>3.937648193681164E-2</v>
      </c>
      <c r="AP197" s="7">
        <f t="shared" si="146"/>
        <v>3237.9277534954304</v>
      </c>
      <c r="AQ197" s="65">
        <f t="shared" si="147"/>
        <v>7.7499999999999999E-2</v>
      </c>
      <c r="AR197" s="7">
        <f t="shared" si="170"/>
        <v>181888.58273229754</v>
      </c>
      <c r="AS197" s="7">
        <f t="shared" si="171"/>
        <v>755660.06348794803</v>
      </c>
      <c r="AT197" s="7">
        <f t="shared" si="148"/>
        <v>499711.41726770264</v>
      </c>
      <c r="AU197" s="7">
        <f t="shared" si="134"/>
        <v>937548.64622024563</v>
      </c>
      <c r="AW197">
        <v>192</v>
      </c>
      <c r="AX197" s="160">
        <v>50679</v>
      </c>
      <c r="AY197" s="7">
        <f t="shared" si="172"/>
        <v>496484.91385494609</v>
      </c>
      <c r="AZ197" s="7">
        <f t="shared" si="173"/>
        <v>4765.8460902957322</v>
      </c>
      <c r="BA197" s="7">
        <f t="shared" si="174"/>
        <v>1662.8153787023193</v>
      </c>
      <c r="BB197" s="65">
        <f t="shared" si="149"/>
        <v>4.0190112504118428E-2</v>
      </c>
      <c r="BC197" s="7">
        <f t="shared" si="150"/>
        <v>3103.0307115934129</v>
      </c>
      <c r="BD197" s="65">
        <f t="shared" si="151"/>
        <v>7.4999999999999997E-2</v>
      </c>
      <c r="BE197" s="7">
        <f t="shared" si="175"/>
        <v>186777.90152375703</v>
      </c>
      <c r="BF197" s="7">
        <f t="shared" si="176"/>
        <v>728264.54781302356</v>
      </c>
      <c r="BG197" s="7">
        <f t="shared" si="152"/>
        <v>494822.09847624379</v>
      </c>
      <c r="BH197" s="7">
        <f t="shared" si="135"/>
        <v>915042.44933678058</v>
      </c>
      <c r="BJ197">
        <v>192</v>
      </c>
      <c r="BK197" s="160">
        <v>50679</v>
      </c>
      <c r="BL197" s="7">
        <f t="shared" si="177"/>
        <v>491527.06125864334</v>
      </c>
      <c r="BM197" s="7">
        <f t="shared" si="178"/>
        <v>4649.713524863002</v>
      </c>
      <c r="BN197" s="7">
        <f t="shared" si="179"/>
        <v>1680.0708630920317</v>
      </c>
      <c r="BO197" s="65">
        <f t="shared" si="153"/>
        <v>4.1016765802230501E-2</v>
      </c>
      <c r="BP197" s="7">
        <f t="shared" si="154"/>
        <v>2969.6426617709703</v>
      </c>
      <c r="BQ197" s="65">
        <f t="shared" si="155"/>
        <v>7.2499999999999995E-2</v>
      </c>
      <c r="BR197" s="7">
        <f t="shared" si="180"/>
        <v>191753.00960444883</v>
      </c>
      <c r="BS197" s="7">
        <f t="shared" si="181"/>
        <v>700991.98716924828</v>
      </c>
      <c r="BT197" s="7">
        <f t="shared" si="156"/>
        <v>489846.99039555131</v>
      </c>
      <c r="BU197" s="7">
        <f t="shared" si="136"/>
        <v>892744.99677369709</v>
      </c>
      <c r="BW197">
        <v>192</v>
      </c>
      <c r="BX197" s="160">
        <v>50679</v>
      </c>
      <c r="BY197" s="7">
        <f t="shared" si="182"/>
        <v>486484.04738600395</v>
      </c>
      <c r="BZ197" s="7">
        <f t="shared" si="183"/>
        <v>4534.7018071413086</v>
      </c>
      <c r="CA197" s="7">
        <f t="shared" si="184"/>
        <v>1696.8781973896189</v>
      </c>
      <c r="CB197" s="65">
        <f t="shared" si="157"/>
        <v>4.1856538725346198E-2</v>
      </c>
      <c r="CC197" s="7">
        <f t="shared" si="158"/>
        <v>2837.8236097516897</v>
      </c>
      <c r="CD197" s="65">
        <f t="shared" si="185"/>
        <v>7.0000000000000007E-2</v>
      </c>
      <c r="CE197" s="7">
        <f t="shared" si="186"/>
        <v>196812.83081138541</v>
      </c>
      <c r="CF197" s="7">
        <f t="shared" si="187"/>
        <v>673849.916159746</v>
      </c>
      <c r="CG197" s="7">
        <f t="shared" si="159"/>
        <v>484787.16918861435</v>
      </c>
      <c r="CH197" s="7">
        <f t="shared" si="137"/>
        <v>870662.74697113142</v>
      </c>
    </row>
    <row r="198" spans="10:86" x14ac:dyDescent="0.3">
      <c r="J198">
        <v>193</v>
      </c>
      <c r="K198" s="160">
        <v>50710</v>
      </c>
      <c r="L198" s="7">
        <f t="shared" si="160"/>
        <v>509229.1501427507</v>
      </c>
      <c r="M198" s="7">
        <f t="shared" si="138"/>
        <v>5120.6331732111075</v>
      </c>
      <c r="N198" s="7">
        <f t="shared" ref="N198:N261" si="188">M198-P198</f>
        <v>1619.6827659796963</v>
      </c>
      <c r="O198" s="65">
        <f t="shared" si="139"/>
        <v>3.8167872334700134E-2</v>
      </c>
      <c r="P198" s="7">
        <f t="shared" ref="P198:P261" si="189">L198*($K$1/12)</f>
        <v>3500.9504072314112</v>
      </c>
      <c r="Q198" s="65">
        <f t="shared" ref="Q198:Q261" si="190">(P198/L198)*12</f>
        <v>8.2500000000000004E-2</v>
      </c>
      <c r="R198" s="7">
        <f t="shared" si="140"/>
        <v>173990.53262322833</v>
      </c>
      <c r="S198" s="7">
        <f t="shared" si="161"/>
        <v>814291.6698065151</v>
      </c>
      <c r="T198" s="7">
        <f t="shared" ref="T198:T261" si="191">L198-N198</f>
        <v>507609.46737677103</v>
      </c>
      <c r="U198" s="7">
        <f t="shared" ref="U198:U261" si="192">R198+S198</f>
        <v>988282.20242974348</v>
      </c>
      <c r="W198">
        <v>193</v>
      </c>
      <c r="X198" s="160">
        <v>50710</v>
      </c>
      <c r="Y198" s="7">
        <f t="shared" si="162"/>
        <v>504514.02490689053</v>
      </c>
      <c r="Z198" s="7">
        <f t="shared" si="163"/>
        <v>5001.3393355618373</v>
      </c>
      <c r="AA198" s="7">
        <f t="shared" si="164"/>
        <v>1637.9125028492335</v>
      </c>
      <c r="AB198" s="65">
        <f t="shared" si="141"/>
        <v>3.8958183645773137E-2</v>
      </c>
      <c r="AC198" s="7">
        <f t="shared" si="142"/>
        <v>3363.4268327126038</v>
      </c>
      <c r="AD198" s="65">
        <f t="shared" si="143"/>
        <v>0.08</v>
      </c>
      <c r="AE198" s="7">
        <f t="shared" si="165"/>
        <v>178723.88759595872</v>
      </c>
      <c r="AF198" s="7">
        <f t="shared" si="166"/>
        <v>786534.60416747595</v>
      </c>
      <c r="AG198" s="7">
        <f t="shared" si="144"/>
        <v>502876.11240404128</v>
      </c>
      <c r="AH198" s="7">
        <f t="shared" ref="AH198:AH261" si="193">AE198+AF198</f>
        <v>965258.49176343461</v>
      </c>
      <c r="AJ198">
        <v>193</v>
      </c>
      <c r="AK198" s="160">
        <v>50710</v>
      </c>
      <c r="AL198" s="7">
        <f t="shared" si="167"/>
        <v>499711.41726770264</v>
      </c>
      <c r="AM198" s="7">
        <f t="shared" si="168"/>
        <v>4883.0658657304484</v>
      </c>
      <c r="AN198" s="7">
        <f t="shared" si="169"/>
        <v>1655.7629625432023</v>
      </c>
      <c r="AO198" s="65">
        <f t="shared" si="145"/>
        <v>3.9761259927095553E-2</v>
      </c>
      <c r="AP198" s="7">
        <f t="shared" si="146"/>
        <v>3227.3029031872461</v>
      </c>
      <c r="AQ198" s="65">
        <f t="shared" si="147"/>
        <v>7.7499999999999999E-2</v>
      </c>
      <c r="AR198" s="7">
        <f t="shared" si="170"/>
        <v>183544.34569484074</v>
      </c>
      <c r="AS198" s="7">
        <f t="shared" si="171"/>
        <v>758887.36639113526</v>
      </c>
      <c r="AT198" s="7">
        <f t="shared" si="148"/>
        <v>498055.65430515941</v>
      </c>
      <c r="AU198" s="7">
        <f t="shared" ref="AU198:AU261" si="194">AR198+AS198</f>
        <v>942431.71208597603</v>
      </c>
      <c r="AW198">
        <v>193</v>
      </c>
      <c r="AX198" s="160">
        <v>50710</v>
      </c>
      <c r="AY198" s="7">
        <f t="shared" si="172"/>
        <v>494822.09847624379</v>
      </c>
      <c r="AZ198" s="7">
        <f t="shared" si="173"/>
        <v>4765.8460902957322</v>
      </c>
      <c r="BA198" s="7">
        <f t="shared" si="174"/>
        <v>1673.2079748192086</v>
      </c>
      <c r="BB198" s="65">
        <f t="shared" si="149"/>
        <v>4.0577200896363089E-2</v>
      </c>
      <c r="BC198" s="7">
        <f t="shared" si="150"/>
        <v>3092.6381154765236</v>
      </c>
      <c r="BD198" s="65">
        <f t="shared" si="151"/>
        <v>7.4999999999999997E-2</v>
      </c>
      <c r="BE198" s="7">
        <f t="shared" si="175"/>
        <v>188451.10949857623</v>
      </c>
      <c r="BF198" s="7">
        <f t="shared" si="176"/>
        <v>731357.18592850002</v>
      </c>
      <c r="BG198" s="7">
        <f t="shared" si="152"/>
        <v>493148.89050142455</v>
      </c>
      <c r="BH198" s="7">
        <f t="shared" ref="BH198:BH261" si="195">BE198+BF198</f>
        <v>919808.29542707629</v>
      </c>
      <c r="BJ198">
        <v>193</v>
      </c>
      <c r="BK198" s="160">
        <v>50710</v>
      </c>
      <c r="BL198" s="7">
        <f t="shared" si="177"/>
        <v>489846.99039555131</v>
      </c>
      <c r="BM198" s="7">
        <f t="shared" si="178"/>
        <v>4649.713524863002</v>
      </c>
      <c r="BN198" s="7">
        <f t="shared" si="179"/>
        <v>1690.221291223213</v>
      </c>
      <c r="BO198" s="65">
        <f t="shared" si="153"/>
        <v>4.1406104135293997E-2</v>
      </c>
      <c r="BP198" s="7">
        <f t="shared" si="154"/>
        <v>2959.492233639789</v>
      </c>
      <c r="BQ198" s="65">
        <f t="shared" si="155"/>
        <v>7.2499999999999995E-2</v>
      </c>
      <c r="BR198" s="7">
        <f t="shared" si="180"/>
        <v>193443.23089567205</v>
      </c>
      <c r="BS198" s="7">
        <f t="shared" si="181"/>
        <v>703951.4794028881</v>
      </c>
      <c r="BT198" s="7">
        <f t="shared" si="156"/>
        <v>488156.76910432812</v>
      </c>
      <c r="BU198" s="7">
        <f t="shared" ref="BU198:BU261" si="196">BR198+BS198</f>
        <v>897394.71029856009</v>
      </c>
      <c r="BW198">
        <v>193</v>
      </c>
      <c r="BX198" s="160">
        <v>50710</v>
      </c>
      <c r="BY198" s="7">
        <f t="shared" si="182"/>
        <v>484787.16918861435</v>
      </c>
      <c r="BZ198" s="7">
        <f t="shared" si="183"/>
        <v>4534.7018071413086</v>
      </c>
      <c r="CA198" s="7">
        <f t="shared" si="184"/>
        <v>1706.7766535410578</v>
      </c>
      <c r="CB198" s="65">
        <f t="shared" si="157"/>
        <v>4.2248065015359562E-2</v>
      </c>
      <c r="CC198" s="7">
        <f t="shared" si="158"/>
        <v>2827.9251536002507</v>
      </c>
      <c r="CD198" s="65">
        <f t="shared" si="185"/>
        <v>7.0000000000000007E-2</v>
      </c>
      <c r="CE198" s="7">
        <f t="shared" si="186"/>
        <v>198519.60746492646</v>
      </c>
      <c r="CF198" s="7">
        <f t="shared" si="187"/>
        <v>676677.84131334629</v>
      </c>
      <c r="CG198" s="7">
        <f t="shared" si="159"/>
        <v>483080.39253507328</v>
      </c>
      <c r="CH198" s="7">
        <f t="shared" ref="CH198:CH261" si="197">CE198+CF198</f>
        <v>875197.44877827272</v>
      </c>
    </row>
    <row r="199" spans="10:86" x14ac:dyDescent="0.3">
      <c r="J199">
        <v>194</v>
      </c>
      <c r="K199" s="160">
        <v>50740</v>
      </c>
      <c r="L199" s="7">
        <f t="shared" si="160"/>
        <v>507609.46737677103</v>
      </c>
      <c r="M199" s="7">
        <f t="shared" ref="M199:M262" si="198">$L$6/((($N$2)-1)/($N$1*$N$2))</f>
        <v>5120.6331732111075</v>
      </c>
      <c r="N199" s="7">
        <f t="shared" si="188"/>
        <v>1630.8180849958067</v>
      </c>
      <c r="O199" s="65">
        <f t="shared" ref="O199:O262" si="199">(N199/L199)*12</f>
        <v>3.8552899970685658E-2</v>
      </c>
      <c r="P199" s="7">
        <f t="shared" si="189"/>
        <v>3489.8150882153009</v>
      </c>
      <c r="Q199" s="65">
        <f t="shared" si="190"/>
        <v>8.2500000000000004E-2</v>
      </c>
      <c r="R199" s="7">
        <f t="shared" ref="R199:R262" si="200">R198+N199</f>
        <v>175621.35070822414</v>
      </c>
      <c r="S199" s="7">
        <f t="shared" si="161"/>
        <v>817781.48489473038</v>
      </c>
      <c r="T199" s="7">
        <f t="shared" si="191"/>
        <v>505978.64929177525</v>
      </c>
      <c r="U199" s="7">
        <f t="shared" si="192"/>
        <v>993402.8356029545</v>
      </c>
      <c r="W199">
        <v>194</v>
      </c>
      <c r="X199" s="160">
        <v>50740</v>
      </c>
      <c r="Y199" s="7">
        <f t="shared" si="162"/>
        <v>502876.11240404128</v>
      </c>
      <c r="Z199" s="7">
        <f t="shared" si="163"/>
        <v>5001.3393355618373</v>
      </c>
      <c r="AA199" s="7">
        <f t="shared" si="164"/>
        <v>1648.8319195348954</v>
      </c>
      <c r="AB199" s="65">
        <f t="shared" ref="AB199:AB262" si="201">(AA199/Y199)*12</f>
        <v>3.9345641096034958E-2</v>
      </c>
      <c r="AC199" s="7">
        <f t="shared" ref="AC199:AC262" si="202">Y199*($X$1/12)</f>
        <v>3352.5074160269419</v>
      </c>
      <c r="AD199" s="65">
        <f t="shared" ref="AD199:AD262" si="203">(AC199/Y199)*12</f>
        <v>7.9999999999999988E-2</v>
      </c>
      <c r="AE199" s="7">
        <f t="shared" si="165"/>
        <v>180372.71951549361</v>
      </c>
      <c r="AF199" s="7">
        <f t="shared" si="166"/>
        <v>789887.11158350285</v>
      </c>
      <c r="AG199" s="7">
        <f t="shared" ref="AG199:AG262" si="204">Y199-AA199</f>
        <v>501227.28048450639</v>
      </c>
      <c r="AH199" s="7">
        <f t="shared" si="193"/>
        <v>970259.83109899645</v>
      </c>
      <c r="AJ199">
        <v>194</v>
      </c>
      <c r="AK199" s="160">
        <v>50740</v>
      </c>
      <c r="AL199" s="7">
        <f t="shared" si="167"/>
        <v>498055.65430515941</v>
      </c>
      <c r="AM199" s="7">
        <f t="shared" si="168"/>
        <v>4883.0658657304484</v>
      </c>
      <c r="AN199" s="7">
        <f t="shared" si="169"/>
        <v>1666.456431676294</v>
      </c>
      <c r="AO199" s="65">
        <f t="shared" ref="AO199:AO262" si="205">(AN199/AL199)*12</f>
        <v>4.0151089556475644E-2</v>
      </c>
      <c r="AP199" s="7">
        <f t="shared" ref="AP199:AP262" si="206">AL199*($AK$1/12)</f>
        <v>3216.6094340541545</v>
      </c>
      <c r="AQ199" s="65">
        <f t="shared" ref="AQ199:AQ262" si="207">(AP199/AL199)*12</f>
        <v>7.7499999999999999E-2</v>
      </c>
      <c r="AR199" s="7">
        <f t="shared" si="170"/>
        <v>185210.80212651702</v>
      </c>
      <c r="AS199" s="7">
        <f t="shared" si="171"/>
        <v>762103.97582518938</v>
      </c>
      <c r="AT199" s="7">
        <f t="shared" ref="AT199:AT262" si="208">AL199-AN199</f>
        <v>496389.19787348312</v>
      </c>
      <c r="AU199" s="7">
        <f t="shared" si="194"/>
        <v>947314.77795170643</v>
      </c>
      <c r="AW199">
        <v>194</v>
      </c>
      <c r="AX199" s="160">
        <v>50740</v>
      </c>
      <c r="AY199" s="7">
        <f t="shared" si="172"/>
        <v>493148.89050142455</v>
      </c>
      <c r="AZ199" s="7">
        <f t="shared" si="173"/>
        <v>4765.8460902957322</v>
      </c>
      <c r="BA199" s="7">
        <f t="shared" si="174"/>
        <v>1683.6655246618288</v>
      </c>
      <c r="BB199" s="65">
        <f t="shared" ref="BB199:BB262" si="209">(BA199/AY199)*12</f>
        <v>4.0969343508811124E-2</v>
      </c>
      <c r="BC199" s="7">
        <f t="shared" ref="BC199:BC262" si="210">AY199*($AX$1/12)</f>
        <v>3082.1805656339034</v>
      </c>
      <c r="BD199" s="65">
        <f t="shared" ref="BD199:BD262" si="211">(BC199/AY199)*12</f>
        <v>7.4999999999999997E-2</v>
      </c>
      <c r="BE199" s="7">
        <f t="shared" si="175"/>
        <v>190134.77502323806</v>
      </c>
      <c r="BF199" s="7">
        <f t="shared" si="176"/>
        <v>734439.36649413395</v>
      </c>
      <c r="BG199" s="7">
        <f t="shared" ref="BG199:BG262" si="212">AY199-BA199</f>
        <v>491465.22497676272</v>
      </c>
      <c r="BH199" s="7">
        <f t="shared" si="195"/>
        <v>924574.14151737199</v>
      </c>
      <c r="BJ199">
        <v>194</v>
      </c>
      <c r="BK199" s="160">
        <v>50740</v>
      </c>
      <c r="BL199" s="7">
        <f t="shared" si="177"/>
        <v>488156.76910432812</v>
      </c>
      <c r="BM199" s="7">
        <f t="shared" si="178"/>
        <v>4649.713524863002</v>
      </c>
      <c r="BN199" s="7">
        <f t="shared" si="179"/>
        <v>1700.4330448576861</v>
      </c>
      <c r="BO199" s="65">
        <f t="shared" ref="BO199:BO262" si="213">(BN199/BL199)*12</f>
        <v>4.1800498998982978E-2</v>
      </c>
      <c r="BP199" s="7">
        <f t="shared" ref="BP199:BP262" si="214">BL199*($BK$1/12)</f>
        <v>2949.2804800053159</v>
      </c>
      <c r="BQ199" s="65">
        <f t="shared" ref="BQ199:BQ262" si="215">(BP199/BL199)*12</f>
        <v>7.2500000000000009E-2</v>
      </c>
      <c r="BR199" s="7">
        <f t="shared" si="180"/>
        <v>195143.66394052975</v>
      </c>
      <c r="BS199" s="7">
        <f t="shared" si="181"/>
        <v>706900.75988289341</v>
      </c>
      <c r="BT199" s="7">
        <f t="shared" ref="BT199:BT262" si="216">BL199-BN199</f>
        <v>486456.33605947043</v>
      </c>
      <c r="BU199" s="7">
        <f t="shared" si="196"/>
        <v>902044.42382342322</v>
      </c>
      <c r="BW199">
        <v>194</v>
      </c>
      <c r="BX199" s="160">
        <v>50740</v>
      </c>
      <c r="BY199" s="7">
        <f t="shared" si="182"/>
        <v>483080.39253507328</v>
      </c>
      <c r="BZ199" s="7">
        <f t="shared" si="183"/>
        <v>4534.7018071413086</v>
      </c>
      <c r="CA199" s="7">
        <f t="shared" si="184"/>
        <v>1716.7328506867143</v>
      </c>
      <c r="CB199" s="65">
        <f t="shared" ref="CB199:CB262" si="217">(CA199/BY199)*12</f>
        <v>4.2644649889707301E-2</v>
      </c>
      <c r="CC199" s="7">
        <f t="shared" ref="CC199:CC262" si="218">BY199*($BX$1/12)</f>
        <v>2817.9689564545943</v>
      </c>
      <c r="CD199" s="65">
        <f t="shared" si="185"/>
        <v>7.0000000000000007E-2</v>
      </c>
      <c r="CE199" s="7">
        <f t="shared" si="186"/>
        <v>200236.34031561317</v>
      </c>
      <c r="CF199" s="7">
        <f t="shared" si="187"/>
        <v>679495.81026980083</v>
      </c>
      <c r="CG199" s="7">
        <f t="shared" ref="CG199:CG262" si="219">BY199-CA199</f>
        <v>481363.65968438657</v>
      </c>
      <c r="CH199" s="7">
        <f t="shared" si="197"/>
        <v>879732.15058541403</v>
      </c>
    </row>
    <row r="200" spans="10:86" x14ac:dyDescent="0.3">
      <c r="J200">
        <v>195</v>
      </c>
      <c r="K200" s="160">
        <v>50771</v>
      </c>
      <c r="L200" s="7">
        <f t="shared" ref="L200:L263" si="220">T199</f>
        <v>505978.64929177525</v>
      </c>
      <c r="M200" s="7">
        <f t="shared" si="198"/>
        <v>5120.6331732111075</v>
      </c>
      <c r="N200" s="7">
        <f t="shared" si="188"/>
        <v>1642.0299593301529</v>
      </c>
      <c r="O200" s="65">
        <f t="shared" si="199"/>
        <v>3.8943065165975441E-2</v>
      </c>
      <c r="P200" s="7">
        <f t="shared" si="189"/>
        <v>3478.6032138809546</v>
      </c>
      <c r="Q200" s="65">
        <f t="shared" si="190"/>
        <v>8.2500000000000004E-2</v>
      </c>
      <c r="R200" s="7">
        <f t="shared" si="200"/>
        <v>177263.3806675543</v>
      </c>
      <c r="S200" s="7">
        <f t="shared" ref="S200:S263" si="221">S199+P200</f>
        <v>821260.08810861129</v>
      </c>
      <c r="T200" s="7">
        <f t="shared" si="191"/>
        <v>504336.61933244509</v>
      </c>
      <c r="U200" s="7">
        <f t="shared" si="192"/>
        <v>998523.46877616562</v>
      </c>
      <c r="W200">
        <v>195</v>
      </c>
      <c r="X200" s="160">
        <v>50771</v>
      </c>
      <c r="Y200" s="7">
        <f t="shared" ref="Y200:Y263" si="222">AG199</f>
        <v>501227.28048450639</v>
      </c>
      <c r="Z200" s="7">
        <f t="shared" ref="Z200:Z263" si="223">Z199</f>
        <v>5001.3393355618373</v>
      </c>
      <c r="AA200" s="7">
        <f t="shared" ref="AA200:AA263" si="224">Z200-AC200</f>
        <v>1659.8241323317943</v>
      </c>
      <c r="AB200" s="65">
        <f t="shared" si="201"/>
        <v>3.973823924493515E-2</v>
      </c>
      <c r="AC200" s="7">
        <f t="shared" si="202"/>
        <v>3341.515203230043</v>
      </c>
      <c r="AD200" s="65">
        <f t="shared" si="203"/>
        <v>0.08</v>
      </c>
      <c r="AE200" s="7">
        <f t="shared" ref="AE200:AE263" si="225">AE199+AA200</f>
        <v>182032.5436478254</v>
      </c>
      <c r="AF200" s="7">
        <f t="shared" ref="AF200:AF263" si="226">AF199+AC200</f>
        <v>793228.62678673293</v>
      </c>
      <c r="AG200" s="7">
        <f t="shared" si="204"/>
        <v>499567.45635217457</v>
      </c>
      <c r="AH200" s="7">
        <f t="shared" si="193"/>
        <v>975261.1704345583</v>
      </c>
      <c r="AJ200">
        <v>195</v>
      </c>
      <c r="AK200" s="160">
        <v>50771</v>
      </c>
      <c r="AL200" s="7">
        <f t="shared" ref="AL200:AL263" si="227">AT199</f>
        <v>496389.19787348312</v>
      </c>
      <c r="AM200" s="7">
        <f t="shared" ref="AM200:AM263" si="228">AM199</f>
        <v>4883.0658657304484</v>
      </c>
      <c r="AN200" s="7">
        <f t="shared" ref="AN200:AN263" si="229">AM200-AP200</f>
        <v>1677.2189627975367</v>
      </c>
      <c r="AO200" s="65">
        <f t="shared" si="205"/>
        <v>4.0546062726167953E-2</v>
      </c>
      <c r="AP200" s="7">
        <f t="shared" si="206"/>
        <v>3205.8469029329117</v>
      </c>
      <c r="AQ200" s="65">
        <f t="shared" si="207"/>
        <v>7.7499999999999999E-2</v>
      </c>
      <c r="AR200" s="7">
        <f t="shared" ref="AR200:AR263" si="230">AR199+AN200</f>
        <v>186888.02108931457</v>
      </c>
      <c r="AS200" s="7">
        <f t="shared" ref="AS200:AS263" si="231">AS199+AP200</f>
        <v>765309.82272812224</v>
      </c>
      <c r="AT200" s="7">
        <f t="shared" si="208"/>
        <v>494711.97891068558</v>
      </c>
      <c r="AU200" s="7">
        <f t="shared" si="194"/>
        <v>952197.84381743683</v>
      </c>
      <c r="AW200">
        <v>195</v>
      </c>
      <c r="AX200" s="160">
        <v>50771</v>
      </c>
      <c r="AY200" s="7">
        <f t="shared" ref="AY200:AY263" si="232">BG199</f>
        <v>491465.22497676272</v>
      </c>
      <c r="AZ200" s="7">
        <f t="shared" ref="AZ200:AZ263" si="233">AZ199</f>
        <v>4765.8460902957322</v>
      </c>
      <c r="BA200" s="7">
        <f t="shared" ref="BA200:BA263" si="234">AZ200-BC200</f>
        <v>1694.1884341909654</v>
      </c>
      <c r="BB200" s="65">
        <f t="shared" si="209"/>
        <v>4.1366632219508169E-2</v>
      </c>
      <c r="BC200" s="7">
        <f t="shared" si="210"/>
        <v>3071.6576561047668</v>
      </c>
      <c r="BD200" s="65">
        <f t="shared" si="211"/>
        <v>7.4999999999999997E-2</v>
      </c>
      <c r="BE200" s="7">
        <f t="shared" ref="BE200:BE263" si="235">BE199+BA200</f>
        <v>191828.96345742902</v>
      </c>
      <c r="BF200" s="7">
        <f t="shared" ref="BF200:BF263" si="236">BF199+BC200</f>
        <v>737511.02415023872</v>
      </c>
      <c r="BG200" s="7">
        <f t="shared" si="212"/>
        <v>489771.03654257173</v>
      </c>
      <c r="BH200" s="7">
        <f t="shared" si="195"/>
        <v>929339.98760766769</v>
      </c>
      <c r="BJ200">
        <v>195</v>
      </c>
      <c r="BK200" s="160">
        <v>50771</v>
      </c>
      <c r="BL200" s="7">
        <f t="shared" ref="BL200:BL263" si="237">BT199</f>
        <v>486456.33605947043</v>
      </c>
      <c r="BM200" s="7">
        <f t="shared" ref="BM200:BM263" si="238">BM199</f>
        <v>4649.713524863002</v>
      </c>
      <c r="BN200" s="7">
        <f t="shared" ref="BN200:BN263" si="239">BM200-BP200</f>
        <v>1710.7064945037014</v>
      </c>
      <c r="BO200" s="65">
        <f t="shared" si="213"/>
        <v>4.220004224908433E-2</v>
      </c>
      <c r="BP200" s="7">
        <f t="shared" si="214"/>
        <v>2939.0070303593006</v>
      </c>
      <c r="BQ200" s="65">
        <f t="shared" si="215"/>
        <v>7.2499999999999995E-2</v>
      </c>
      <c r="BR200" s="7">
        <f t="shared" ref="BR200:BR263" si="240">BR199+BN200</f>
        <v>196854.37043503346</v>
      </c>
      <c r="BS200" s="7">
        <f t="shared" ref="BS200:BS263" si="241">BS199+BP200</f>
        <v>709839.76691325277</v>
      </c>
      <c r="BT200" s="7">
        <f t="shared" si="216"/>
        <v>484745.62956496672</v>
      </c>
      <c r="BU200" s="7">
        <f t="shared" si="196"/>
        <v>906694.13734828623</v>
      </c>
      <c r="BW200">
        <v>195</v>
      </c>
      <c r="BX200" s="160">
        <v>50771</v>
      </c>
      <c r="BY200" s="7">
        <f t="shared" ref="BY200:BY263" si="242">CG199</f>
        <v>481363.65968438657</v>
      </c>
      <c r="BZ200" s="7">
        <f t="shared" ref="BZ200:BZ263" si="243">BZ199</f>
        <v>4534.7018071413086</v>
      </c>
      <c r="CA200" s="7">
        <f t="shared" ref="CA200:CA263" si="244">BZ200-CC200</f>
        <v>1726.7471256490535</v>
      </c>
      <c r="CB200" s="65">
        <f t="shared" si="217"/>
        <v>4.3046385182825511E-2</v>
      </c>
      <c r="CC200" s="7">
        <f t="shared" si="218"/>
        <v>2807.9546814922551</v>
      </c>
      <c r="CD200" s="65">
        <f t="shared" ref="CD200:CD263" si="245">(CC200/BY200)*12</f>
        <v>7.0000000000000007E-2</v>
      </c>
      <c r="CE200" s="7">
        <f t="shared" ref="CE200:CE263" si="246">CE199+CA200</f>
        <v>201963.08744126221</v>
      </c>
      <c r="CF200" s="7">
        <f t="shared" ref="CF200:CF263" si="247">CF199+CC200</f>
        <v>682303.76495129312</v>
      </c>
      <c r="CG200" s="7">
        <f t="shared" si="219"/>
        <v>479636.9125587375</v>
      </c>
      <c r="CH200" s="7">
        <f t="shared" si="197"/>
        <v>884266.85239255533</v>
      </c>
    </row>
    <row r="201" spans="10:86" x14ac:dyDescent="0.3">
      <c r="J201">
        <v>196</v>
      </c>
      <c r="K201" s="160">
        <v>50802</v>
      </c>
      <c r="L201" s="7">
        <f t="shared" si="220"/>
        <v>504336.61933244509</v>
      </c>
      <c r="M201" s="7">
        <f t="shared" si="198"/>
        <v>5120.6331732111075</v>
      </c>
      <c r="N201" s="7">
        <f t="shared" si="188"/>
        <v>1653.3189153005474</v>
      </c>
      <c r="O201" s="65">
        <f t="shared" si="199"/>
        <v>3.9338462096738386E-2</v>
      </c>
      <c r="P201" s="7">
        <f t="shared" si="189"/>
        <v>3467.3142579105602</v>
      </c>
      <c r="Q201" s="65">
        <f t="shared" si="190"/>
        <v>8.2500000000000004E-2</v>
      </c>
      <c r="R201" s="7">
        <f t="shared" si="200"/>
        <v>178916.69958285484</v>
      </c>
      <c r="S201" s="7">
        <f t="shared" si="221"/>
        <v>824727.40236652188</v>
      </c>
      <c r="T201" s="7">
        <f t="shared" si="191"/>
        <v>502683.30041714455</v>
      </c>
      <c r="U201" s="7">
        <f t="shared" si="192"/>
        <v>1003644.1019493768</v>
      </c>
      <c r="W201">
        <v>196</v>
      </c>
      <c r="X201" s="160">
        <v>50802</v>
      </c>
      <c r="Y201" s="7">
        <f t="shared" si="222"/>
        <v>499567.45635217457</v>
      </c>
      <c r="Z201" s="7">
        <f t="shared" si="223"/>
        <v>5001.3393355618373</v>
      </c>
      <c r="AA201" s="7">
        <f t="shared" si="224"/>
        <v>1670.88962654734</v>
      </c>
      <c r="AB201" s="65">
        <f t="shared" si="201"/>
        <v>4.013607224333119E-2</v>
      </c>
      <c r="AC201" s="7">
        <f t="shared" si="202"/>
        <v>3330.4497090144973</v>
      </c>
      <c r="AD201" s="65">
        <f t="shared" si="203"/>
        <v>0.08</v>
      </c>
      <c r="AE201" s="7">
        <f t="shared" si="225"/>
        <v>183703.43327437274</v>
      </c>
      <c r="AF201" s="7">
        <f t="shared" si="226"/>
        <v>796559.07649574743</v>
      </c>
      <c r="AG201" s="7">
        <f t="shared" si="204"/>
        <v>497896.56672562723</v>
      </c>
      <c r="AH201" s="7">
        <f t="shared" si="193"/>
        <v>980262.50977012014</v>
      </c>
      <c r="AJ201">
        <v>196</v>
      </c>
      <c r="AK201" s="160">
        <v>50802</v>
      </c>
      <c r="AL201" s="7">
        <f t="shared" si="227"/>
        <v>494711.97891068558</v>
      </c>
      <c r="AM201" s="7">
        <f t="shared" si="228"/>
        <v>4883.0658657304484</v>
      </c>
      <c r="AN201" s="7">
        <f t="shared" si="229"/>
        <v>1688.051001932271</v>
      </c>
      <c r="AO201" s="65">
        <f t="shared" si="205"/>
        <v>4.0946273562630559E-2</v>
      </c>
      <c r="AP201" s="7">
        <f t="shared" si="206"/>
        <v>3195.0148637981774</v>
      </c>
      <c r="AQ201" s="65">
        <f t="shared" si="207"/>
        <v>7.7499999999999986E-2</v>
      </c>
      <c r="AR201" s="7">
        <f t="shared" si="230"/>
        <v>188576.07209124684</v>
      </c>
      <c r="AS201" s="7">
        <f t="shared" si="231"/>
        <v>768504.8375919204</v>
      </c>
      <c r="AT201" s="7">
        <f t="shared" si="208"/>
        <v>493023.92790875328</v>
      </c>
      <c r="AU201" s="7">
        <f t="shared" si="194"/>
        <v>957080.90968316724</v>
      </c>
      <c r="AW201">
        <v>196</v>
      </c>
      <c r="AX201" s="160">
        <v>50802</v>
      </c>
      <c r="AY201" s="7">
        <f t="shared" si="232"/>
        <v>489771.03654257173</v>
      </c>
      <c r="AZ201" s="7">
        <f t="shared" si="233"/>
        <v>4765.8460902957322</v>
      </c>
      <c r="BA201" s="7">
        <f t="shared" si="234"/>
        <v>1704.7771119046593</v>
      </c>
      <c r="BB201" s="65">
        <f t="shared" si="209"/>
        <v>4.1769161131433558E-2</v>
      </c>
      <c r="BC201" s="7">
        <f t="shared" si="210"/>
        <v>3061.068978391073</v>
      </c>
      <c r="BD201" s="65">
        <f t="shared" si="211"/>
        <v>7.4999999999999997E-2</v>
      </c>
      <c r="BE201" s="7">
        <f t="shared" si="235"/>
        <v>193533.74056933369</v>
      </c>
      <c r="BF201" s="7">
        <f t="shared" si="236"/>
        <v>740572.09312862984</v>
      </c>
      <c r="BG201" s="7">
        <f t="shared" si="212"/>
        <v>488066.25943066709</v>
      </c>
      <c r="BH201" s="7">
        <f t="shared" si="195"/>
        <v>934105.83369796351</v>
      </c>
      <c r="BJ201">
        <v>196</v>
      </c>
      <c r="BK201" s="160">
        <v>50802</v>
      </c>
      <c r="BL201" s="7">
        <f t="shared" si="237"/>
        <v>484745.62956496672</v>
      </c>
      <c r="BM201" s="7">
        <f t="shared" si="238"/>
        <v>4649.713524863002</v>
      </c>
      <c r="BN201" s="7">
        <f t="shared" si="239"/>
        <v>1721.0420129079948</v>
      </c>
      <c r="BO201" s="65">
        <f t="shared" si="213"/>
        <v>4.2604827966020969E-2</v>
      </c>
      <c r="BP201" s="7">
        <f t="shared" si="214"/>
        <v>2928.6715119550072</v>
      </c>
      <c r="BQ201" s="65">
        <f t="shared" si="215"/>
        <v>7.2499999999999995E-2</v>
      </c>
      <c r="BR201" s="7">
        <f t="shared" si="240"/>
        <v>198575.41244794146</v>
      </c>
      <c r="BS201" s="7">
        <f t="shared" si="241"/>
        <v>712768.43842520774</v>
      </c>
      <c r="BT201" s="7">
        <f t="shared" si="216"/>
        <v>483024.58755205874</v>
      </c>
      <c r="BU201" s="7">
        <f t="shared" si="196"/>
        <v>911343.85087314923</v>
      </c>
      <c r="BW201">
        <v>196</v>
      </c>
      <c r="BX201" s="160">
        <v>50802</v>
      </c>
      <c r="BY201" s="7">
        <f t="shared" si="242"/>
        <v>479636.9125587375</v>
      </c>
      <c r="BZ201" s="7">
        <f t="shared" si="243"/>
        <v>4534.7018071413086</v>
      </c>
      <c r="CA201" s="7">
        <f t="shared" si="244"/>
        <v>1736.8198172153398</v>
      </c>
      <c r="CB201" s="65">
        <f t="shared" si="217"/>
        <v>4.3453364953498518E-2</v>
      </c>
      <c r="CC201" s="7">
        <f t="shared" si="218"/>
        <v>2797.8819899259688</v>
      </c>
      <c r="CD201" s="65">
        <f t="shared" si="245"/>
        <v>7.0000000000000007E-2</v>
      </c>
      <c r="CE201" s="7">
        <f t="shared" si="246"/>
        <v>203699.90725847756</v>
      </c>
      <c r="CF201" s="7">
        <f t="shared" si="247"/>
        <v>685101.64694121911</v>
      </c>
      <c r="CG201" s="7">
        <f t="shared" si="219"/>
        <v>477900.09274152218</v>
      </c>
      <c r="CH201" s="7">
        <f t="shared" si="197"/>
        <v>888801.55419969663</v>
      </c>
    </row>
    <row r="202" spans="10:86" x14ac:dyDescent="0.3">
      <c r="J202">
        <v>197</v>
      </c>
      <c r="K202" s="160">
        <v>50830</v>
      </c>
      <c r="L202" s="7">
        <f t="shared" si="220"/>
        <v>502683.30041714455</v>
      </c>
      <c r="M202" s="7">
        <f t="shared" si="198"/>
        <v>5120.6331732111075</v>
      </c>
      <c r="N202" s="7">
        <f t="shared" si="188"/>
        <v>1664.6854828432388</v>
      </c>
      <c r="O202" s="65">
        <f t="shared" si="199"/>
        <v>3.9739187232879787E-2</v>
      </c>
      <c r="P202" s="7">
        <f t="shared" si="189"/>
        <v>3455.9476903678687</v>
      </c>
      <c r="Q202" s="65">
        <f t="shared" si="190"/>
        <v>8.2500000000000004E-2</v>
      </c>
      <c r="R202" s="7">
        <f t="shared" si="200"/>
        <v>180581.38506569806</v>
      </c>
      <c r="S202" s="7">
        <f t="shared" si="221"/>
        <v>828183.3500568897</v>
      </c>
      <c r="T202" s="7">
        <f t="shared" si="191"/>
        <v>501018.61493430129</v>
      </c>
      <c r="U202" s="7">
        <f t="shared" si="192"/>
        <v>1008764.7351225878</v>
      </c>
      <c r="W202">
        <v>197</v>
      </c>
      <c r="X202" s="160">
        <v>50830</v>
      </c>
      <c r="Y202" s="7">
        <f t="shared" si="222"/>
        <v>497896.56672562723</v>
      </c>
      <c r="Z202" s="7">
        <f t="shared" si="223"/>
        <v>5001.3393355618373</v>
      </c>
      <c r="AA202" s="7">
        <f t="shared" si="224"/>
        <v>1682.0288907243221</v>
      </c>
      <c r="AB202" s="65">
        <f t="shared" si="201"/>
        <v>4.053923653547651E-2</v>
      </c>
      <c r="AC202" s="7">
        <f t="shared" si="202"/>
        <v>3319.3104448375152</v>
      </c>
      <c r="AD202" s="65">
        <f t="shared" si="203"/>
        <v>0.08</v>
      </c>
      <c r="AE202" s="7">
        <f t="shared" si="225"/>
        <v>185385.46216509707</v>
      </c>
      <c r="AF202" s="7">
        <f t="shared" si="226"/>
        <v>799878.38694058498</v>
      </c>
      <c r="AG202" s="7">
        <f t="shared" si="204"/>
        <v>496214.53783490293</v>
      </c>
      <c r="AH202" s="7">
        <f t="shared" si="193"/>
        <v>985263.84910568199</v>
      </c>
      <c r="AJ202">
        <v>197</v>
      </c>
      <c r="AK202" s="160">
        <v>50830</v>
      </c>
      <c r="AL202" s="7">
        <f t="shared" si="227"/>
        <v>493023.92790875328</v>
      </c>
      <c r="AM202" s="7">
        <f t="shared" si="228"/>
        <v>4883.0658657304484</v>
      </c>
      <c r="AN202" s="7">
        <f t="shared" si="229"/>
        <v>1698.9529979864169</v>
      </c>
      <c r="AO202" s="65">
        <f t="shared" si="205"/>
        <v>4.1351818485390476E-2</v>
      </c>
      <c r="AP202" s="7">
        <f t="shared" si="206"/>
        <v>3184.1128677440315</v>
      </c>
      <c r="AQ202" s="65">
        <f t="shared" si="207"/>
        <v>7.7499999999999999E-2</v>
      </c>
      <c r="AR202" s="7">
        <f t="shared" si="230"/>
        <v>190275.02508923327</v>
      </c>
      <c r="AS202" s="7">
        <f t="shared" si="231"/>
        <v>771688.95045966445</v>
      </c>
      <c r="AT202" s="7">
        <f t="shared" si="208"/>
        <v>491324.97491076688</v>
      </c>
      <c r="AU202" s="7">
        <f t="shared" si="194"/>
        <v>961963.97554889775</v>
      </c>
      <c r="AW202">
        <v>197</v>
      </c>
      <c r="AX202" s="160">
        <v>50830</v>
      </c>
      <c r="AY202" s="7">
        <f t="shared" si="232"/>
        <v>488066.25943066709</v>
      </c>
      <c r="AZ202" s="7">
        <f t="shared" si="233"/>
        <v>4765.8460902957322</v>
      </c>
      <c r="BA202" s="7">
        <f t="shared" si="234"/>
        <v>1715.4319688540631</v>
      </c>
      <c r="BB202" s="65">
        <f t="shared" si="209"/>
        <v>4.2177026640320366E-2</v>
      </c>
      <c r="BC202" s="7">
        <f t="shared" si="210"/>
        <v>3050.4141214416691</v>
      </c>
      <c r="BD202" s="65">
        <f t="shared" si="211"/>
        <v>7.4999999999999997E-2</v>
      </c>
      <c r="BE202" s="7">
        <f t="shared" si="235"/>
        <v>195249.17253818776</v>
      </c>
      <c r="BF202" s="7">
        <f t="shared" si="236"/>
        <v>743622.5072500715</v>
      </c>
      <c r="BG202" s="7">
        <f t="shared" si="212"/>
        <v>486350.82746181305</v>
      </c>
      <c r="BH202" s="7">
        <f t="shared" si="195"/>
        <v>938871.67978825932</v>
      </c>
      <c r="BJ202">
        <v>197</v>
      </c>
      <c r="BK202" s="160">
        <v>50830</v>
      </c>
      <c r="BL202" s="7">
        <f t="shared" si="237"/>
        <v>483024.58755205874</v>
      </c>
      <c r="BM202" s="7">
        <f t="shared" si="238"/>
        <v>4649.713524863002</v>
      </c>
      <c r="BN202" s="7">
        <f t="shared" si="239"/>
        <v>1731.4399750693137</v>
      </c>
      <c r="BO202" s="65">
        <f t="shared" si="213"/>
        <v>4.301495252266524E-2</v>
      </c>
      <c r="BP202" s="7">
        <f t="shared" si="214"/>
        <v>2918.2735497936883</v>
      </c>
      <c r="BQ202" s="65">
        <f t="shared" si="215"/>
        <v>7.2499999999999995E-2</v>
      </c>
      <c r="BR202" s="7">
        <f t="shared" si="240"/>
        <v>200306.85242301077</v>
      </c>
      <c r="BS202" s="7">
        <f t="shared" si="241"/>
        <v>715686.71197500138</v>
      </c>
      <c r="BT202" s="7">
        <f t="shared" si="216"/>
        <v>481293.14757698943</v>
      </c>
      <c r="BU202" s="7">
        <f t="shared" si="196"/>
        <v>915993.56439801212</v>
      </c>
      <c r="BW202">
        <v>197</v>
      </c>
      <c r="BX202" s="160">
        <v>50830</v>
      </c>
      <c r="BY202" s="7">
        <f t="shared" si="242"/>
        <v>477900.09274152218</v>
      </c>
      <c r="BZ202" s="7">
        <f t="shared" si="243"/>
        <v>4534.7018071413086</v>
      </c>
      <c r="CA202" s="7">
        <f t="shared" si="244"/>
        <v>1746.9512661490958</v>
      </c>
      <c r="CB202" s="65">
        <f t="shared" si="217"/>
        <v>4.3865685552665207E-2</v>
      </c>
      <c r="CC202" s="7">
        <f t="shared" si="218"/>
        <v>2787.7505409922128</v>
      </c>
      <c r="CD202" s="65">
        <f t="shared" si="245"/>
        <v>7.0000000000000007E-2</v>
      </c>
      <c r="CE202" s="7">
        <f t="shared" si="246"/>
        <v>205446.85852462664</v>
      </c>
      <c r="CF202" s="7">
        <f t="shared" si="247"/>
        <v>687889.39748221135</v>
      </c>
      <c r="CG202" s="7">
        <f t="shared" si="219"/>
        <v>476153.14147537306</v>
      </c>
      <c r="CH202" s="7">
        <f t="shared" si="197"/>
        <v>893336.25600683806</v>
      </c>
    </row>
    <row r="203" spans="10:86" x14ac:dyDescent="0.3">
      <c r="J203">
        <v>198</v>
      </c>
      <c r="K203" s="160">
        <v>50861</v>
      </c>
      <c r="L203" s="7">
        <f t="shared" si="220"/>
        <v>501018.61493430129</v>
      </c>
      <c r="M203" s="7">
        <f t="shared" si="198"/>
        <v>5120.6331732111075</v>
      </c>
      <c r="N203" s="7">
        <f t="shared" si="188"/>
        <v>1676.1301955377862</v>
      </c>
      <c r="O203" s="65">
        <f t="shared" si="199"/>
        <v>4.014533940837893E-2</v>
      </c>
      <c r="P203" s="7">
        <f t="shared" si="189"/>
        <v>3444.5029776733213</v>
      </c>
      <c r="Q203" s="65">
        <f t="shared" si="190"/>
        <v>8.2500000000000004E-2</v>
      </c>
      <c r="R203" s="7">
        <f t="shared" si="200"/>
        <v>182257.51526123585</v>
      </c>
      <c r="S203" s="7">
        <f t="shared" si="221"/>
        <v>831627.85303456301</v>
      </c>
      <c r="T203" s="7">
        <f t="shared" si="191"/>
        <v>499342.48473876348</v>
      </c>
      <c r="U203" s="7">
        <f t="shared" si="192"/>
        <v>1013885.3682957989</v>
      </c>
      <c r="W203">
        <v>198</v>
      </c>
      <c r="X203" s="160">
        <v>50861</v>
      </c>
      <c r="Y203" s="7">
        <f t="shared" si="222"/>
        <v>496214.53783490293</v>
      </c>
      <c r="Z203" s="7">
        <f t="shared" si="223"/>
        <v>5001.3393355618373</v>
      </c>
      <c r="AA203" s="7">
        <f t="shared" si="224"/>
        <v>1693.2424166624842</v>
      </c>
      <c r="AB203" s="65">
        <f t="shared" si="201"/>
        <v>4.0947830929351323E-2</v>
      </c>
      <c r="AC203" s="7">
        <f t="shared" si="202"/>
        <v>3308.0969188993531</v>
      </c>
      <c r="AD203" s="65">
        <f t="shared" si="203"/>
        <v>0.08</v>
      </c>
      <c r="AE203" s="7">
        <f t="shared" si="225"/>
        <v>187078.70458175955</v>
      </c>
      <c r="AF203" s="7">
        <f t="shared" si="226"/>
        <v>803186.48385948432</v>
      </c>
      <c r="AG203" s="7">
        <f t="shared" si="204"/>
        <v>494521.29541824048</v>
      </c>
      <c r="AH203" s="7">
        <f t="shared" si="193"/>
        <v>990265.18844124384</v>
      </c>
      <c r="AJ203">
        <v>198</v>
      </c>
      <c r="AK203" s="160">
        <v>50861</v>
      </c>
      <c r="AL203" s="7">
        <f t="shared" si="227"/>
        <v>491324.97491076688</v>
      </c>
      <c r="AM203" s="7">
        <f t="shared" si="228"/>
        <v>4883.0658657304484</v>
      </c>
      <c r="AN203" s="7">
        <f t="shared" si="229"/>
        <v>1709.9254027650791</v>
      </c>
      <c r="AO203" s="65">
        <f t="shared" si="205"/>
        <v>4.176279627736728E-2</v>
      </c>
      <c r="AP203" s="7">
        <f t="shared" si="206"/>
        <v>3173.1404629653694</v>
      </c>
      <c r="AQ203" s="65">
        <f t="shared" si="207"/>
        <v>7.7499999999999999E-2</v>
      </c>
      <c r="AR203" s="7">
        <f t="shared" si="230"/>
        <v>191984.95049199834</v>
      </c>
      <c r="AS203" s="7">
        <f t="shared" si="231"/>
        <v>774862.09092262981</v>
      </c>
      <c r="AT203" s="7">
        <f t="shared" si="208"/>
        <v>489615.04950800177</v>
      </c>
      <c r="AU203" s="7">
        <f t="shared" si="194"/>
        <v>966847.04141462815</v>
      </c>
      <c r="AW203">
        <v>198</v>
      </c>
      <c r="AX203" s="160">
        <v>50861</v>
      </c>
      <c r="AY203" s="7">
        <f t="shared" si="232"/>
        <v>486350.82746181305</v>
      </c>
      <c r="AZ203" s="7">
        <f t="shared" si="233"/>
        <v>4765.8460902957322</v>
      </c>
      <c r="BA203" s="7">
        <f t="shared" si="234"/>
        <v>1726.1534186594008</v>
      </c>
      <c r="BB203" s="65">
        <f t="shared" si="209"/>
        <v>4.2590327504972124E-2</v>
      </c>
      <c r="BC203" s="7">
        <f t="shared" si="210"/>
        <v>3039.6926716363314</v>
      </c>
      <c r="BD203" s="65">
        <f t="shared" si="211"/>
        <v>7.4999999999999997E-2</v>
      </c>
      <c r="BE203" s="7">
        <f t="shared" si="235"/>
        <v>196975.32595684717</v>
      </c>
      <c r="BF203" s="7">
        <f t="shared" si="236"/>
        <v>746662.19992170786</v>
      </c>
      <c r="BG203" s="7">
        <f t="shared" si="212"/>
        <v>484624.67404315365</v>
      </c>
      <c r="BH203" s="7">
        <f t="shared" si="195"/>
        <v>943637.52587855502</v>
      </c>
      <c r="BJ203">
        <v>198</v>
      </c>
      <c r="BK203" s="160">
        <v>50861</v>
      </c>
      <c r="BL203" s="7">
        <f t="shared" si="237"/>
        <v>481293.14757698943</v>
      </c>
      <c r="BM203" s="7">
        <f t="shared" si="238"/>
        <v>4649.713524863002</v>
      </c>
      <c r="BN203" s="7">
        <f t="shared" si="239"/>
        <v>1741.9007582520244</v>
      </c>
      <c r="BO203" s="65">
        <f t="shared" si="213"/>
        <v>4.3430514654648394E-2</v>
      </c>
      <c r="BP203" s="7">
        <f t="shared" si="214"/>
        <v>2907.8127666109776</v>
      </c>
      <c r="BQ203" s="65">
        <f t="shared" si="215"/>
        <v>7.2499999999999995E-2</v>
      </c>
      <c r="BR203" s="7">
        <f t="shared" si="240"/>
        <v>202048.75318126279</v>
      </c>
      <c r="BS203" s="7">
        <f t="shared" si="241"/>
        <v>718594.52474161237</v>
      </c>
      <c r="BT203" s="7">
        <f t="shared" si="216"/>
        <v>479551.24681873742</v>
      </c>
      <c r="BU203" s="7">
        <f t="shared" si="196"/>
        <v>920643.27792287513</v>
      </c>
      <c r="BW203">
        <v>198</v>
      </c>
      <c r="BX203" s="160">
        <v>50861</v>
      </c>
      <c r="BY203" s="7">
        <f t="shared" si="242"/>
        <v>476153.14147537306</v>
      </c>
      <c r="BZ203" s="7">
        <f t="shared" si="243"/>
        <v>4534.7018071413086</v>
      </c>
      <c r="CA203" s="7">
        <f t="shared" si="244"/>
        <v>1757.1418152016322</v>
      </c>
      <c r="CB203" s="65">
        <f t="shared" si="217"/>
        <v>4.4283445693721529E-2</v>
      </c>
      <c r="CC203" s="7">
        <f t="shared" si="218"/>
        <v>2777.5599919396764</v>
      </c>
      <c r="CD203" s="65">
        <f t="shared" si="245"/>
        <v>7.0000000000000007E-2</v>
      </c>
      <c r="CE203" s="7">
        <f t="shared" si="246"/>
        <v>207204.00033982829</v>
      </c>
      <c r="CF203" s="7">
        <f t="shared" si="247"/>
        <v>690666.95747415104</v>
      </c>
      <c r="CG203" s="7">
        <f t="shared" si="219"/>
        <v>474395.99966017145</v>
      </c>
      <c r="CH203" s="7">
        <f t="shared" si="197"/>
        <v>897870.95781397936</v>
      </c>
    </row>
    <row r="204" spans="10:86" x14ac:dyDescent="0.3">
      <c r="J204">
        <v>199</v>
      </c>
      <c r="K204" s="160">
        <v>50891</v>
      </c>
      <c r="L204" s="7">
        <f t="shared" si="220"/>
        <v>499342.48473876348</v>
      </c>
      <c r="M204" s="7">
        <f t="shared" si="198"/>
        <v>5120.6331732111075</v>
      </c>
      <c r="N204" s="7">
        <f t="shared" si="188"/>
        <v>1687.6535906321087</v>
      </c>
      <c r="O204" s="65">
        <f t="shared" si="199"/>
        <v>4.055701989423207E-2</v>
      </c>
      <c r="P204" s="7">
        <f t="shared" si="189"/>
        <v>3432.9795825789988</v>
      </c>
      <c r="Q204" s="65">
        <f t="shared" si="190"/>
        <v>8.2500000000000004E-2</v>
      </c>
      <c r="R204" s="7">
        <f t="shared" si="200"/>
        <v>183945.16885186796</v>
      </c>
      <c r="S204" s="7">
        <f t="shared" si="221"/>
        <v>835060.832617142</v>
      </c>
      <c r="T204" s="7">
        <f t="shared" si="191"/>
        <v>497654.83114813134</v>
      </c>
      <c r="U204" s="7">
        <f t="shared" si="192"/>
        <v>1019006.00146901</v>
      </c>
      <c r="W204">
        <v>199</v>
      </c>
      <c r="X204" s="160">
        <v>50891</v>
      </c>
      <c r="Y204" s="7">
        <f t="shared" si="222"/>
        <v>494521.29541824048</v>
      </c>
      <c r="Z204" s="7">
        <f t="shared" si="223"/>
        <v>5001.3393355618373</v>
      </c>
      <c r="AA204" s="7">
        <f t="shared" si="224"/>
        <v>1704.530699440234</v>
      </c>
      <c r="AB204" s="65">
        <f t="shared" si="201"/>
        <v>4.1361956669598146E-2</v>
      </c>
      <c r="AC204" s="7">
        <f t="shared" si="202"/>
        <v>3296.8086361216033</v>
      </c>
      <c r="AD204" s="65">
        <f t="shared" si="203"/>
        <v>0.08</v>
      </c>
      <c r="AE204" s="7">
        <f t="shared" si="225"/>
        <v>188783.23528119977</v>
      </c>
      <c r="AF204" s="7">
        <f t="shared" si="226"/>
        <v>806483.29249560589</v>
      </c>
      <c r="AG204" s="7">
        <f t="shared" si="204"/>
        <v>492816.76471880026</v>
      </c>
      <c r="AH204" s="7">
        <f t="shared" si="193"/>
        <v>995266.52777680568</v>
      </c>
      <c r="AJ204">
        <v>199</v>
      </c>
      <c r="AK204" s="160">
        <v>50891</v>
      </c>
      <c r="AL204" s="7">
        <f t="shared" si="227"/>
        <v>489615.04950800177</v>
      </c>
      <c r="AM204" s="7">
        <f t="shared" si="228"/>
        <v>4883.0658657304484</v>
      </c>
      <c r="AN204" s="7">
        <f t="shared" si="229"/>
        <v>1720.9686709912703</v>
      </c>
      <c r="AO204" s="65">
        <f t="shared" si="205"/>
        <v>4.21793081578015E-2</v>
      </c>
      <c r="AP204" s="7">
        <f t="shared" si="206"/>
        <v>3162.0971947391781</v>
      </c>
      <c r="AQ204" s="65">
        <f t="shared" si="207"/>
        <v>7.7499999999999999E-2</v>
      </c>
      <c r="AR204" s="7">
        <f t="shared" si="230"/>
        <v>193705.91916298962</v>
      </c>
      <c r="AS204" s="7">
        <f t="shared" si="231"/>
        <v>778024.18811736896</v>
      </c>
      <c r="AT204" s="7">
        <f t="shared" si="208"/>
        <v>487894.08083701052</v>
      </c>
      <c r="AU204" s="7">
        <f t="shared" si="194"/>
        <v>971730.10728035856</v>
      </c>
      <c r="AW204">
        <v>199</v>
      </c>
      <c r="AX204" s="160">
        <v>50891</v>
      </c>
      <c r="AY204" s="7">
        <f t="shared" si="232"/>
        <v>484624.67404315365</v>
      </c>
      <c r="AZ204" s="7">
        <f t="shared" si="233"/>
        <v>4765.8460902957322</v>
      </c>
      <c r="BA204" s="7">
        <f t="shared" si="234"/>
        <v>1736.9418775260224</v>
      </c>
      <c r="BB204" s="65">
        <f t="shared" si="209"/>
        <v>4.300916492018371E-2</v>
      </c>
      <c r="BC204" s="7">
        <f t="shared" si="210"/>
        <v>3028.9042127697098</v>
      </c>
      <c r="BD204" s="65">
        <f t="shared" si="211"/>
        <v>7.4999999999999997E-2</v>
      </c>
      <c r="BE204" s="7">
        <f t="shared" si="235"/>
        <v>198712.2678343732</v>
      </c>
      <c r="BF204" s="7">
        <f t="shared" si="236"/>
        <v>749691.10413447756</v>
      </c>
      <c r="BG204" s="7">
        <f t="shared" si="212"/>
        <v>482887.73216562765</v>
      </c>
      <c r="BH204" s="7">
        <f t="shared" si="195"/>
        <v>948403.37196885073</v>
      </c>
      <c r="BJ204">
        <v>199</v>
      </c>
      <c r="BK204" s="160">
        <v>50891</v>
      </c>
      <c r="BL204" s="7">
        <f t="shared" si="237"/>
        <v>479551.24681873742</v>
      </c>
      <c r="BM204" s="7">
        <f t="shared" si="238"/>
        <v>4649.713524863002</v>
      </c>
      <c r="BN204" s="7">
        <f t="shared" si="239"/>
        <v>1752.4247419997969</v>
      </c>
      <c r="BO204" s="65">
        <f t="shared" si="213"/>
        <v>4.3851615533274213E-2</v>
      </c>
      <c r="BP204" s="7">
        <f t="shared" si="214"/>
        <v>2897.2887828632051</v>
      </c>
      <c r="BQ204" s="65">
        <f t="shared" si="215"/>
        <v>7.2499999999999995E-2</v>
      </c>
      <c r="BR204" s="7">
        <f t="shared" si="240"/>
        <v>203801.17792326258</v>
      </c>
      <c r="BS204" s="7">
        <f t="shared" si="241"/>
        <v>721491.81352447555</v>
      </c>
      <c r="BT204" s="7">
        <f t="shared" si="216"/>
        <v>477798.82207673765</v>
      </c>
      <c r="BU204" s="7">
        <f t="shared" si="196"/>
        <v>925292.99144773814</v>
      </c>
      <c r="BW204">
        <v>199</v>
      </c>
      <c r="BX204" s="160">
        <v>50891</v>
      </c>
      <c r="BY204" s="7">
        <f t="shared" si="242"/>
        <v>474395.99966017145</v>
      </c>
      <c r="BZ204" s="7">
        <f t="shared" si="243"/>
        <v>4534.7018071413086</v>
      </c>
      <c r="CA204" s="7">
        <f t="shared" si="244"/>
        <v>1767.3918091236415</v>
      </c>
      <c r="CB204" s="65">
        <f t="shared" si="217"/>
        <v>4.4706746525426701E-2</v>
      </c>
      <c r="CC204" s="7">
        <f t="shared" si="218"/>
        <v>2767.3099980176671</v>
      </c>
      <c r="CD204" s="65">
        <f t="shared" si="245"/>
        <v>7.0000000000000007E-2</v>
      </c>
      <c r="CE204" s="7">
        <f t="shared" si="246"/>
        <v>208971.39214895194</v>
      </c>
      <c r="CF204" s="7">
        <f t="shared" si="247"/>
        <v>693434.26747216866</v>
      </c>
      <c r="CG204" s="7">
        <f t="shared" si="219"/>
        <v>472628.60785104783</v>
      </c>
      <c r="CH204" s="7">
        <f t="shared" si="197"/>
        <v>902405.65962112066</v>
      </c>
    </row>
    <row r="205" spans="10:86" x14ac:dyDescent="0.3">
      <c r="J205">
        <v>200</v>
      </c>
      <c r="K205" s="160">
        <v>50922</v>
      </c>
      <c r="L205" s="7">
        <f t="shared" si="220"/>
        <v>497654.83114813134</v>
      </c>
      <c r="M205" s="7">
        <f t="shared" si="198"/>
        <v>5120.6331732111075</v>
      </c>
      <c r="N205" s="7">
        <f t="shared" si="188"/>
        <v>1699.2562090677047</v>
      </c>
      <c r="O205" s="65">
        <f t="shared" si="199"/>
        <v>4.0974332474113723E-2</v>
      </c>
      <c r="P205" s="7">
        <f t="shared" si="189"/>
        <v>3421.3769641434028</v>
      </c>
      <c r="Q205" s="65">
        <f t="shared" si="190"/>
        <v>8.2500000000000004E-2</v>
      </c>
      <c r="R205" s="7">
        <f t="shared" si="200"/>
        <v>185644.42506093567</v>
      </c>
      <c r="S205" s="7">
        <f t="shared" si="221"/>
        <v>838482.20958128537</v>
      </c>
      <c r="T205" s="7">
        <f t="shared" si="191"/>
        <v>495955.57493906363</v>
      </c>
      <c r="U205" s="7">
        <f t="shared" si="192"/>
        <v>1024126.634642221</v>
      </c>
      <c r="W205">
        <v>200</v>
      </c>
      <c r="X205" s="160">
        <v>50922</v>
      </c>
      <c r="Y205" s="7">
        <f t="shared" si="222"/>
        <v>492816.76471880026</v>
      </c>
      <c r="Z205" s="7">
        <f t="shared" si="223"/>
        <v>5001.3393355618373</v>
      </c>
      <c r="AA205" s="7">
        <f t="shared" si="224"/>
        <v>1715.894237436502</v>
      </c>
      <c r="AB205" s="65">
        <f t="shared" si="201"/>
        <v>4.1781717513175574E-2</v>
      </c>
      <c r="AC205" s="7">
        <f t="shared" si="202"/>
        <v>3285.4450981253353</v>
      </c>
      <c r="AD205" s="65">
        <f t="shared" si="203"/>
        <v>0.08</v>
      </c>
      <c r="AE205" s="7">
        <f t="shared" si="225"/>
        <v>190499.12951863627</v>
      </c>
      <c r="AF205" s="7">
        <f t="shared" si="226"/>
        <v>809768.73759373126</v>
      </c>
      <c r="AG205" s="7">
        <f t="shared" si="204"/>
        <v>491100.87048136373</v>
      </c>
      <c r="AH205" s="7">
        <f t="shared" si="193"/>
        <v>1000267.8671123675</v>
      </c>
      <c r="AJ205">
        <v>200</v>
      </c>
      <c r="AK205" s="160">
        <v>50922</v>
      </c>
      <c r="AL205" s="7">
        <f t="shared" si="227"/>
        <v>487894.08083701052</v>
      </c>
      <c r="AM205" s="7">
        <f t="shared" si="228"/>
        <v>4883.0658657304484</v>
      </c>
      <c r="AN205" s="7">
        <f t="shared" si="229"/>
        <v>1732.0832603247554</v>
      </c>
      <c r="AO205" s="65">
        <f t="shared" si="205"/>
        <v>4.2601457857900628E-2</v>
      </c>
      <c r="AP205" s="7">
        <f t="shared" si="206"/>
        <v>3150.982605405693</v>
      </c>
      <c r="AQ205" s="65">
        <f t="shared" si="207"/>
        <v>7.7499999999999999E-2</v>
      </c>
      <c r="AR205" s="7">
        <f t="shared" si="230"/>
        <v>195438.00242331438</v>
      </c>
      <c r="AS205" s="7">
        <f t="shared" si="231"/>
        <v>781175.1707227747</v>
      </c>
      <c r="AT205" s="7">
        <f t="shared" si="208"/>
        <v>486161.99757668574</v>
      </c>
      <c r="AU205" s="7">
        <f t="shared" si="194"/>
        <v>976613.17314608907</v>
      </c>
      <c r="AW205">
        <v>200</v>
      </c>
      <c r="AX205" s="160">
        <v>50922</v>
      </c>
      <c r="AY205" s="7">
        <f t="shared" si="232"/>
        <v>482887.73216562765</v>
      </c>
      <c r="AZ205" s="7">
        <f t="shared" si="233"/>
        <v>4765.8460902957322</v>
      </c>
      <c r="BA205" s="7">
        <f t="shared" si="234"/>
        <v>1747.7977642605597</v>
      </c>
      <c r="BB205" s="65">
        <f t="shared" si="209"/>
        <v>4.3433642592379848E-2</v>
      </c>
      <c r="BC205" s="7">
        <f t="shared" si="210"/>
        <v>3018.0483260351725</v>
      </c>
      <c r="BD205" s="65">
        <f t="shared" si="211"/>
        <v>7.4999999999999997E-2</v>
      </c>
      <c r="BE205" s="7">
        <f t="shared" si="235"/>
        <v>200460.06559863375</v>
      </c>
      <c r="BF205" s="7">
        <f t="shared" si="236"/>
        <v>752709.15246051271</v>
      </c>
      <c r="BG205" s="7">
        <f t="shared" si="212"/>
        <v>481139.93440136709</v>
      </c>
      <c r="BH205" s="7">
        <f t="shared" si="195"/>
        <v>953169.21805914643</v>
      </c>
      <c r="BJ205">
        <v>200</v>
      </c>
      <c r="BK205" s="160">
        <v>50922</v>
      </c>
      <c r="BL205" s="7">
        <f t="shared" si="237"/>
        <v>477798.82207673765</v>
      </c>
      <c r="BM205" s="7">
        <f t="shared" si="238"/>
        <v>4649.713524863002</v>
      </c>
      <c r="BN205" s="7">
        <f t="shared" si="239"/>
        <v>1763.0123081493789</v>
      </c>
      <c r="BO205" s="65">
        <f t="shared" si="213"/>
        <v>4.4278358841149945E-2</v>
      </c>
      <c r="BP205" s="7">
        <f t="shared" si="214"/>
        <v>2886.7012167136231</v>
      </c>
      <c r="BQ205" s="65">
        <f t="shared" si="215"/>
        <v>7.2499999999999995E-2</v>
      </c>
      <c r="BR205" s="7">
        <f t="shared" si="240"/>
        <v>205564.19023141195</v>
      </c>
      <c r="BS205" s="7">
        <f t="shared" si="241"/>
        <v>724378.5147411892</v>
      </c>
      <c r="BT205" s="7">
        <f t="shared" si="216"/>
        <v>476035.80976858828</v>
      </c>
      <c r="BU205" s="7">
        <f t="shared" si="196"/>
        <v>929942.70497260115</v>
      </c>
      <c r="BW205">
        <v>200</v>
      </c>
      <c r="BX205" s="160">
        <v>50922</v>
      </c>
      <c r="BY205" s="7">
        <f t="shared" si="242"/>
        <v>472628.60785104783</v>
      </c>
      <c r="BZ205" s="7">
        <f t="shared" si="243"/>
        <v>4534.7018071413086</v>
      </c>
      <c r="CA205" s="7">
        <f t="shared" si="244"/>
        <v>1777.7015946768629</v>
      </c>
      <c r="CB205" s="65">
        <f t="shared" si="217"/>
        <v>4.5135691707526543E-2</v>
      </c>
      <c r="CC205" s="7">
        <f t="shared" si="218"/>
        <v>2757.0002124644457</v>
      </c>
      <c r="CD205" s="65">
        <f t="shared" si="245"/>
        <v>7.0000000000000007E-2</v>
      </c>
      <c r="CE205" s="7">
        <f t="shared" si="246"/>
        <v>210749.09374362879</v>
      </c>
      <c r="CF205" s="7">
        <f t="shared" si="247"/>
        <v>696191.26768463315</v>
      </c>
      <c r="CG205" s="7">
        <f t="shared" si="219"/>
        <v>470850.90625637094</v>
      </c>
      <c r="CH205" s="7">
        <f t="shared" si="197"/>
        <v>906940.36142826197</v>
      </c>
    </row>
    <row r="206" spans="10:86" x14ac:dyDescent="0.3">
      <c r="J206">
        <v>201</v>
      </c>
      <c r="K206" s="160">
        <v>50952</v>
      </c>
      <c r="L206" s="7">
        <f t="shared" si="220"/>
        <v>495955.57493906363</v>
      </c>
      <c r="M206" s="7">
        <f t="shared" si="198"/>
        <v>5120.6331732111075</v>
      </c>
      <c r="N206" s="7">
        <f t="shared" si="188"/>
        <v>1710.9385955050452</v>
      </c>
      <c r="O206" s="65">
        <f t="shared" si="199"/>
        <v>4.1397383522875308E-2</v>
      </c>
      <c r="P206" s="7">
        <f t="shared" si="189"/>
        <v>3409.6945777060623</v>
      </c>
      <c r="Q206" s="65">
        <f t="shared" si="190"/>
        <v>8.2500000000000004E-2</v>
      </c>
      <c r="R206" s="7">
        <f t="shared" si="200"/>
        <v>187355.36365644072</v>
      </c>
      <c r="S206" s="7">
        <f t="shared" si="221"/>
        <v>841891.90415899141</v>
      </c>
      <c r="T206" s="7">
        <f t="shared" si="191"/>
        <v>494244.63634355861</v>
      </c>
      <c r="U206" s="7">
        <f t="shared" si="192"/>
        <v>1029247.2678154322</v>
      </c>
      <c r="W206">
        <v>201</v>
      </c>
      <c r="X206" s="160">
        <v>50952</v>
      </c>
      <c r="Y206" s="7">
        <f t="shared" si="222"/>
        <v>491100.87048136373</v>
      </c>
      <c r="Z206" s="7">
        <f t="shared" si="223"/>
        <v>5001.3393355618373</v>
      </c>
      <c r="AA206" s="7">
        <f t="shared" si="224"/>
        <v>1727.3335323527454</v>
      </c>
      <c r="AB206" s="65">
        <f t="shared" si="201"/>
        <v>4.220721980784909E-2</v>
      </c>
      <c r="AC206" s="7">
        <f t="shared" si="202"/>
        <v>3274.0058032090919</v>
      </c>
      <c r="AD206" s="65">
        <f t="shared" si="203"/>
        <v>0.08</v>
      </c>
      <c r="AE206" s="7">
        <f t="shared" si="225"/>
        <v>192226.46305098903</v>
      </c>
      <c r="AF206" s="7">
        <f t="shared" si="226"/>
        <v>813042.74339694041</v>
      </c>
      <c r="AG206" s="7">
        <f t="shared" si="204"/>
        <v>489373.53694901097</v>
      </c>
      <c r="AH206" s="7">
        <f t="shared" si="193"/>
        <v>1005269.2064479294</v>
      </c>
      <c r="AJ206">
        <v>201</v>
      </c>
      <c r="AK206" s="160">
        <v>50952</v>
      </c>
      <c r="AL206" s="7">
        <f t="shared" si="227"/>
        <v>486161.99757668574</v>
      </c>
      <c r="AM206" s="7">
        <f t="shared" si="228"/>
        <v>4883.0658657304484</v>
      </c>
      <c r="AN206" s="7">
        <f t="shared" si="229"/>
        <v>1743.2696313810197</v>
      </c>
      <c r="AO206" s="65">
        <f t="shared" si="205"/>
        <v>4.3029351699322198E-2</v>
      </c>
      <c r="AP206" s="7">
        <f t="shared" si="206"/>
        <v>3139.7962343494287</v>
      </c>
      <c r="AQ206" s="65">
        <f t="shared" si="207"/>
        <v>7.7499999999999999E-2</v>
      </c>
      <c r="AR206" s="7">
        <f t="shared" si="230"/>
        <v>197181.27205469541</v>
      </c>
      <c r="AS206" s="7">
        <f t="shared" si="231"/>
        <v>784314.96695712407</v>
      </c>
      <c r="AT206" s="7">
        <f t="shared" si="208"/>
        <v>484418.72794530471</v>
      </c>
      <c r="AU206" s="7">
        <f t="shared" si="194"/>
        <v>981496.23901181947</v>
      </c>
      <c r="AW206">
        <v>201</v>
      </c>
      <c r="AX206" s="160">
        <v>50952</v>
      </c>
      <c r="AY206" s="7">
        <f t="shared" si="232"/>
        <v>481139.93440136709</v>
      </c>
      <c r="AZ206" s="7">
        <f t="shared" si="233"/>
        <v>4765.8460902957322</v>
      </c>
      <c r="BA206" s="7">
        <f t="shared" si="234"/>
        <v>1758.7215002871881</v>
      </c>
      <c r="BB206" s="65">
        <f t="shared" si="209"/>
        <v>4.3863866818090277E-2</v>
      </c>
      <c r="BC206" s="7">
        <f t="shared" si="210"/>
        <v>3007.1245900085441</v>
      </c>
      <c r="BD206" s="65">
        <f t="shared" si="211"/>
        <v>7.4999999999999997E-2</v>
      </c>
      <c r="BE206" s="7">
        <f t="shared" si="235"/>
        <v>202218.78709892093</v>
      </c>
      <c r="BF206" s="7">
        <f t="shared" si="236"/>
        <v>755716.27705052122</v>
      </c>
      <c r="BG206" s="7">
        <f t="shared" si="212"/>
        <v>479381.21290107991</v>
      </c>
      <c r="BH206" s="7">
        <f t="shared" si="195"/>
        <v>957935.06414944213</v>
      </c>
      <c r="BJ206">
        <v>201</v>
      </c>
      <c r="BK206" s="160">
        <v>50952</v>
      </c>
      <c r="BL206" s="7">
        <f t="shared" si="237"/>
        <v>476035.80976858828</v>
      </c>
      <c r="BM206" s="7">
        <f t="shared" si="238"/>
        <v>4649.713524863002</v>
      </c>
      <c r="BN206" s="7">
        <f t="shared" si="239"/>
        <v>1773.6638408444478</v>
      </c>
      <c r="BO206" s="65">
        <f t="shared" si="213"/>
        <v>4.4710850850653419E-2</v>
      </c>
      <c r="BP206" s="7">
        <f t="shared" si="214"/>
        <v>2876.0496840185542</v>
      </c>
      <c r="BQ206" s="65">
        <f t="shared" si="215"/>
        <v>7.2499999999999995E-2</v>
      </c>
      <c r="BR206" s="7">
        <f t="shared" si="240"/>
        <v>207337.85407225639</v>
      </c>
      <c r="BS206" s="7">
        <f t="shared" si="241"/>
        <v>727254.56442520779</v>
      </c>
      <c r="BT206" s="7">
        <f t="shared" si="216"/>
        <v>474262.14592774381</v>
      </c>
      <c r="BU206" s="7">
        <f t="shared" si="196"/>
        <v>934592.41849746415</v>
      </c>
      <c r="BW206">
        <v>201</v>
      </c>
      <c r="BX206" s="160">
        <v>50952</v>
      </c>
      <c r="BY206" s="7">
        <f t="shared" si="242"/>
        <v>470850.90625637094</v>
      </c>
      <c r="BZ206" s="7">
        <f t="shared" si="243"/>
        <v>4534.7018071413086</v>
      </c>
      <c r="CA206" s="7">
        <f t="shared" si="244"/>
        <v>1788.0715206458112</v>
      </c>
      <c r="CB206" s="65">
        <f t="shared" si="217"/>
        <v>4.5570387489212591E-2</v>
      </c>
      <c r="CC206" s="7">
        <f t="shared" si="218"/>
        <v>2746.6302864954973</v>
      </c>
      <c r="CD206" s="65">
        <f t="shared" si="245"/>
        <v>7.0000000000000007E-2</v>
      </c>
      <c r="CE206" s="7">
        <f t="shared" si="246"/>
        <v>212537.1652642746</v>
      </c>
      <c r="CF206" s="7">
        <f t="shared" si="247"/>
        <v>698937.8979711287</v>
      </c>
      <c r="CG206" s="7">
        <f t="shared" si="219"/>
        <v>469062.83473572513</v>
      </c>
      <c r="CH206" s="7">
        <f t="shared" si="197"/>
        <v>911475.06323540327</v>
      </c>
    </row>
    <row r="207" spans="10:86" x14ac:dyDescent="0.3">
      <c r="J207">
        <v>202</v>
      </c>
      <c r="K207" s="160">
        <v>50983</v>
      </c>
      <c r="L207" s="7">
        <f t="shared" si="220"/>
        <v>494244.63634355861</v>
      </c>
      <c r="M207" s="7">
        <f t="shared" si="198"/>
        <v>5120.6331732111075</v>
      </c>
      <c r="N207" s="7">
        <f t="shared" si="188"/>
        <v>1722.7012983491422</v>
      </c>
      <c r="O207" s="65">
        <f t="shared" si="199"/>
        <v>4.1826282088006164E-2</v>
      </c>
      <c r="P207" s="7">
        <f t="shared" si="189"/>
        <v>3397.9318748619653</v>
      </c>
      <c r="Q207" s="65">
        <f t="shared" si="190"/>
        <v>8.2500000000000004E-2</v>
      </c>
      <c r="R207" s="7">
        <f t="shared" si="200"/>
        <v>189078.06495478985</v>
      </c>
      <c r="S207" s="7">
        <f t="shared" si="221"/>
        <v>845289.83603385335</v>
      </c>
      <c r="T207" s="7">
        <f t="shared" si="191"/>
        <v>492521.93504520948</v>
      </c>
      <c r="U207" s="7">
        <f t="shared" si="192"/>
        <v>1034367.9009886432</v>
      </c>
      <c r="W207">
        <v>202</v>
      </c>
      <c r="X207" s="160">
        <v>50983</v>
      </c>
      <c r="Y207" s="7">
        <f t="shared" si="222"/>
        <v>489373.53694901097</v>
      </c>
      <c r="Z207" s="7">
        <f t="shared" si="223"/>
        <v>5001.3393355618373</v>
      </c>
      <c r="AA207" s="7">
        <f t="shared" si="224"/>
        <v>1738.8490892350974</v>
      </c>
      <c r="AB207" s="65">
        <f t="shared" si="201"/>
        <v>4.2638572573643813E-2</v>
      </c>
      <c r="AC207" s="7">
        <f t="shared" si="202"/>
        <v>3262.4902463267399</v>
      </c>
      <c r="AD207" s="65">
        <f t="shared" si="203"/>
        <v>0.08</v>
      </c>
      <c r="AE207" s="7">
        <f t="shared" si="225"/>
        <v>193965.31214022412</v>
      </c>
      <c r="AF207" s="7">
        <f t="shared" si="226"/>
        <v>816305.23364326719</v>
      </c>
      <c r="AG207" s="7">
        <f t="shared" si="204"/>
        <v>487634.68785977585</v>
      </c>
      <c r="AH207" s="7">
        <f t="shared" si="193"/>
        <v>1010270.5457834913</v>
      </c>
      <c r="AJ207">
        <v>202</v>
      </c>
      <c r="AK207" s="160">
        <v>50983</v>
      </c>
      <c r="AL207" s="7">
        <f t="shared" si="227"/>
        <v>484418.72794530471</v>
      </c>
      <c r="AM207" s="7">
        <f t="shared" si="228"/>
        <v>4883.0658657304484</v>
      </c>
      <c r="AN207" s="7">
        <f t="shared" si="229"/>
        <v>1754.5282477503556</v>
      </c>
      <c r="AO207" s="65">
        <f t="shared" si="205"/>
        <v>4.3463098675618282E-2</v>
      </c>
      <c r="AP207" s="7">
        <f t="shared" si="206"/>
        <v>3128.5376179800928</v>
      </c>
      <c r="AQ207" s="65">
        <f t="shared" si="207"/>
        <v>7.7499999999999999E-2</v>
      </c>
      <c r="AR207" s="7">
        <f t="shared" si="230"/>
        <v>198935.80030244577</v>
      </c>
      <c r="AS207" s="7">
        <f t="shared" si="231"/>
        <v>787443.5045751041</v>
      </c>
      <c r="AT207" s="7">
        <f t="shared" si="208"/>
        <v>482664.19969755434</v>
      </c>
      <c r="AU207" s="7">
        <f t="shared" si="194"/>
        <v>986379.30487754988</v>
      </c>
      <c r="AW207">
        <v>202</v>
      </c>
      <c r="AX207" s="160">
        <v>50983</v>
      </c>
      <c r="AY207" s="7">
        <f t="shared" si="232"/>
        <v>479381.21290107991</v>
      </c>
      <c r="AZ207" s="7">
        <f t="shared" si="233"/>
        <v>4765.8460902957322</v>
      </c>
      <c r="BA207" s="7">
        <f t="shared" si="234"/>
        <v>1769.7135096639831</v>
      </c>
      <c r="BB207" s="65">
        <f t="shared" si="209"/>
        <v>4.4299946565386057E-2</v>
      </c>
      <c r="BC207" s="7">
        <f t="shared" si="210"/>
        <v>2996.1325806317491</v>
      </c>
      <c r="BD207" s="65">
        <f t="shared" si="211"/>
        <v>7.4999999999999997E-2</v>
      </c>
      <c r="BE207" s="7">
        <f t="shared" si="235"/>
        <v>203988.5006085849</v>
      </c>
      <c r="BF207" s="7">
        <f t="shared" si="236"/>
        <v>758712.40963115299</v>
      </c>
      <c r="BG207" s="7">
        <f t="shared" si="212"/>
        <v>477611.49939141591</v>
      </c>
      <c r="BH207" s="7">
        <f t="shared" si="195"/>
        <v>962700.91023973795</v>
      </c>
      <c r="BJ207">
        <v>202</v>
      </c>
      <c r="BK207" s="160">
        <v>50983</v>
      </c>
      <c r="BL207" s="7">
        <f t="shared" si="237"/>
        <v>474262.14592774381</v>
      </c>
      <c r="BM207" s="7">
        <f t="shared" si="238"/>
        <v>4649.713524863002</v>
      </c>
      <c r="BN207" s="7">
        <f t="shared" si="239"/>
        <v>1784.37972654955</v>
      </c>
      <c r="BO207" s="65">
        <f t="shared" si="213"/>
        <v>4.5149200505361246E-2</v>
      </c>
      <c r="BP207" s="7">
        <f t="shared" si="214"/>
        <v>2865.333798313452</v>
      </c>
      <c r="BQ207" s="65">
        <f t="shared" si="215"/>
        <v>7.2499999999999995E-2</v>
      </c>
      <c r="BR207" s="7">
        <f t="shared" si="240"/>
        <v>209122.23379880594</v>
      </c>
      <c r="BS207" s="7">
        <f t="shared" si="241"/>
        <v>730119.89822352119</v>
      </c>
      <c r="BT207" s="7">
        <f t="shared" si="216"/>
        <v>472477.76620119426</v>
      </c>
      <c r="BU207" s="7">
        <f t="shared" si="196"/>
        <v>939242.13202232716</v>
      </c>
      <c r="BW207">
        <v>202</v>
      </c>
      <c r="BX207" s="160">
        <v>50983</v>
      </c>
      <c r="BY207" s="7">
        <f t="shared" si="242"/>
        <v>469062.83473572513</v>
      </c>
      <c r="BZ207" s="7">
        <f t="shared" si="243"/>
        <v>4534.7018071413086</v>
      </c>
      <c r="CA207" s="7">
        <f t="shared" si="244"/>
        <v>1798.5019378495786</v>
      </c>
      <c r="CB207" s="65">
        <f t="shared" si="217"/>
        <v>4.6010942790542075E-2</v>
      </c>
      <c r="CC207" s="7">
        <f t="shared" si="218"/>
        <v>2736.19986929173</v>
      </c>
      <c r="CD207" s="65">
        <f t="shared" si="245"/>
        <v>7.0000000000000007E-2</v>
      </c>
      <c r="CE207" s="7">
        <f t="shared" si="246"/>
        <v>214335.6672021242</v>
      </c>
      <c r="CF207" s="7">
        <f t="shared" si="247"/>
        <v>701674.09784042044</v>
      </c>
      <c r="CG207" s="7">
        <f t="shared" si="219"/>
        <v>467264.33279787557</v>
      </c>
      <c r="CH207" s="7">
        <f t="shared" si="197"/>
        <v>916009.76504254458</v>
      </c>
    </row>
    <row r="208" spans="10:86" x14ac:dyDescent="0.3">
      <c r="J208">
        <v>203</v>
      </c>
      <c r="K208" s="160">
        <v>51014</v>
      </c>
      <c r="L208" s="7">
        <f t="shared" si="220"/>
        <v>492521.93504520948</v>
      </c>
      <c r="M208" s="7">
        <f t="shared" si="198"/>
        <v>5120.6331732111075</v>
      </c>
      <c r="N208" s="7">
        <f t="shared" si="188"/>
        <v>1734.5448697752922</v>
      </c>
      <c r="O208" s="65">
        <f t="shared" si="199"/>
        <v>4.2261139974187956E-2</v>
      </c>
      <c r="P208" s="7">
        <f t="shared" si="189"/>
        <v>3386.0883034358153</v>
      </c>
      <c r="Q208" s="65">
        <f t="shared" si="190"/>
        <v>8.2500000000000004E-2</v>
      </c>
      <c r="R208" s="7">
        <f t="shared" si="200"/>
        <v>190812.60982456515</v>
      </c>
      <c r="S208" s="7">
        <f t="shared" si="221"/>
        <v>848675.92433728918</v>
      </c>
      <c r="T208" s="7">
        <f t="shared" si="191"/>
        <v>490787.39017543418</v>
      </c>
      <c r="U208" s="7">
        <f t="shared" si="192"/>
        <v>1039488.5341618543</v>
      </c>
      <c r="W208">
        <v>203</v>
      </c>
      <c r="X208" s="160">
        <v>51014</v>
      </c>
      <c r="Y208" s="7">
        <f t="shared" si="222"/>
        <v>487634.68785977585</v>
      </c>
      <c r="Z208" s="7">
        <f t="shared" si="223"/>
        <v>5001.3393355618373</v>
      </c>
      <c r="AA208" s="7">
        <f t="shared" si="224"/>
        <v>1750.4414164966647</v>
      </c>
      <c r="AB208" s="65">
        <f t="shared" si="201"/>
        <v>4.3075887587390532E-2</v>
      </c>
      <c r="AC208" s="7">
        <f t="shared" si="202"/>
        <v>3250.8979190651726</v>
      </c>
      <c r="AD208" s="65">
        <f t="shared" si="203"/>
        <v>0.08</v>
      </c>
      <c r="AE208" s="7">
        <f t="shared" si="225"/>
        <v>195715.7535567208</v>
      </c>
      <c r="AF208" s="7">
        <f t="shared" si="226"/>
        <v>819556.13156233239</v>
      </c>
      <c r="AG208" s="7">
        <f t="shared" si="204"/>
        <v>485884.2464432792</v>
      </c>
      <c r="AH208" s="7">
        <f t="shared" si="193"/>
        <v>1015271.8851190532</v>
      </c>
      <c r="AJ208">
        <v>203</v>
      </c>
      <c r="AK208" s="160">
        <v>51014</v>
      </c>
      <c r="AL208" s="7">
        <f t="shared" si="227"/>
        <v>482664.19969755434</v>
      </c>
      <c r="AM208" s="7">
        <f t="shared" si="228"/>
        <v>4883.0658657304484</v>
      </c>
      <c r="AN208" s="7">
        <f t="shared" si="229"/>
        <v>1765.8595760170765</v>
      </c>
      <c r="AO208" s="65">
        <f t="shared" si="205"/>
        <v>4.3902810536773043E-2</v>
      </c>
      <c r="AP208" s="7">
        <f t="shared" si="206"/>
        <v>3117.2062897133719</v>
      </c>
      <c r="AQ208" s="65">
        <f t="shared" si="207"/>
        <v>7.7499999999999999E-2</v>
      </c>
      <c r="AR208" s="7">
        <f t="shared" si="230"/>
        <v>200701.65987846284</v>
      </c>
      <c r="AS208" s="7">
        <f t="shared" si="231"/>
        <v>790560.71086481749</v>
      </c>
      <c r="AT208" s="7">
        <f t="shared" si="208"/>
        <v>480898.34012153727</v>
      </c>
      <c r="AU208" s="7">
        <f t="shared" si="194"/>
        <v>991262.37074328028</v>
      </c>
      <c r="AW208">
        <v>203</v>
      </c>
      <c r="AX208" s="160">
        <v>51014</v>
      </c>
      <c r="AY208" s="7">
        <f t="shared" si="232"/>
        <v>477611.49939141591</v>
      </c>
      <c r="AZ208" s="7">
        <f t="shared" si="233"/>
        <v>4765.8460902957322</v>
      </c>
      <c r="BA208" s="7">
        <f t="shared" si="234"/>
        <v>1780.7742190993831</v>
      </c>
      <c r="BB208" s="65">
        <f t="shared" si="209"/>
        <v>4.4741993558408591E-2</v>
      </c>
      <c r="BC208" s="7">
        <f t="shared" si="210"/>
        <v>2985.0718711963491</v>
      </c>
      <c r="BD208" s="65">
        <f t="shared" si="211"/>
        <v>7.4999999999999997E-2</v>
      </c>
      <c r="BE208" s="7">
        <f t="shared" si="235"/>
        <v>205769.27482768428</v>
      </c>
      <c r="BF208" s="7">
        <f t="shared" si="236"/>
        <v>761697.48150234937</v>
      </c>
      <c r="BG208" s="7">
        <f t="shared" si="212"/>
        <v>475830.72517231654</v>
      </c>
      <c r="BH208" s="7">
        <f t="shared" si="195"/>
        <v>967466.75633003365</v>
      </c>
      <c r="BJ208">
        <v>203</v>
      </c>
      <c r="BK208" s="160">
        <v>51014</v>
      </c>
      <c r="BL208" s="7">
        <f t="shared" si="237"/>
        <v>472477.76620119426</v>
      </c>
      <c r="BM208" s="7">
        <f t="shared" si="238"/>
        <v>4649.713524863002</v>
      </c>
      <c r="BN208" s="7">
        <f t="shared" si="239"/>
        <v>1795.1603540641199</v>
      </c>
      <c r="BO208" s="65">
        <f t="shared" si="213"/>
        <v>4.5593519504569205E-2</v>
      </c>
      <c r="BP208" s="7">
        <f t="shared" si="214"/>
        <v>2854.5531707988821</v>
      </c>
      <c r="BQ208" s="65">
        <f t="shared" si="215"/>
        <v>7.2499999999999995E-2</v>
      </c>
      <c r="BR208" s="7">
        <f t="shared" si="240"/>
        <v>210917.39415287005</v>
      </c>
      <c r="BS208" s="7">
        <f t="shared" si="241"/>
        <v>732974.45139432012</v>
      </c>
      <c r="BT208" s="7">
        <f t="shared" si="216"/>
        <v>470682.60584713012</v>
      </c>
      <c r="BU208" s="7">
        <f t="shared" si="196"/>
        <v>943891.84554719017</v>
      </c>
      <c r="BW208">
        <v>203</v>
      </c>
      <c r="BX208" s="160">
        <v>51014</v>
      </c>
      <c r="BY208" s="7">
        <f t="shared" si="242"/>
        <v>467264.33279787557</v>
      </c>
      <c r="BZ208" s="7">
        <f t="shared" si="243"/>
        <v>4534.7018071413086</v>
      </c>
      <c r="CA208" s="7">
        <f t="shared" si="244"/>
        <v>1808.993199153701</v>
      </c>
      <c r="CB208" s="65">
        <f t="shared" si="217"/>
        <v>4.645746928694984E-2</v>
      </c>
      <c r="CC208" s="7">
        <f t="shared" si="218"/>
        <v>2725.7086079876076</v>
      </c>
      <c r="CD208" s="65">
        <f t="shared" si="245"/>
        <v>7.0000000000000007E-2</v>
      </c>
      <c r="CE208" s="7">
        <f t="shared" si="246"/>
        <v>216144.66040127788</v>
      </c>
      <c r="CF208" s="7">
        <f t="shared" si="247"/>
        <v>704399.80644840805</v>
      </c>
      <c r="CG208" s="7">
        <f t="shared" si="219"/>
        <v>465455.33959872188</v>
      </c>
      <c r="CH208" s="7">
        <f t="shared" si="197"/>
        <v>920544.46684968588</v>
      </c>
    </row>
    <row r="209" spans="10:86" x14ac:dyDescent="0.3">
      <c r="J209">
        <v>204</v>
      </c>
      <c r="K209" s="160">
        <v>51044</v>
      </c>
      <c r="L209" s="7">
        <f t="shared" si="220"/>
        <v>490787.39017543418</v>
      </c>
      <c r="M209" s="7">
        <f t="shared" si="198"/>
        <v>5120.6331732111075</v>
      </c>
      <c r="N209" s="7">
        <f t="shared" si="188"/>
        <v>1746.4698657549975</v>
      </c>
      <c r="O209" s="65">
        <f t="shared" si="199"/>
        <v>4.2702071831080601E-2</v>
      </c>
      <c r="P209" s="7">
        <f t="shared" si="189"/>
        <v>3374.16330745611</v>
      </c>
      <c r="Q209" s="65">
        <f t="shared" si="190"/>
        <v>8.2500000000000004E-2</v>
      </c>
      <c r="R209" s="7">
        <f t="shared" si="200"/>
        <v>192559.07969032016</v>
      </c>
      <c r="S209" s="7">
        <f t="shared" si="221"/>
        <v>852050.08764474525</v>
      </c>
      <c r="T209" s="7">
        <f t="shared" si="191"/>
        <v>489040.92030967918</v>
      </c>
      <c r="U209" s="7">
        <f t="shared" si="192"/>
        <v>1044609.1673350654</v>
      </c>
      <c r="W209">
        <v>204</v>
      </c>
      <c r="X209" s="160">
        <v>51044</v>
      </c>
      <c r="Y209" s="7">
        <f t="shared" si="222"/>
        <v>485884.2464432792</v>
      </c>
      <c r="Z209" s="7">
        <f t="shared" si="223"/>
        <v>5001.3393355618373</v>
      </c>
      <c r="AA209" s="7">
        <f t="shared" si="224"/>
        <v>1762.1110259399757</v>
      </c>
      <c r="AB209" s="65">
        <f t="shared" si="201"/>
        <v>4.351927947050277E-2</v>
      </c>
      <c r="AC209" s="7">
        <f t="shared" si="202"/>
        <v>3239.2283096218616</v>
      </c>
      <c r="AD209" s="65">
        <f t="shared" si="203"/>
        <v>0.08</v>
      </c>
      <c r="AE209" s="7">
        <f t="shared" si="225"/>
        <v>197477.86458266078</v>
      </c>
      <c r="AF209" s="7">
        <f t="shared" si="226"/>
        <v>822795.35987195431</v>
      </c>
      <c r="AG209" s="7">
        <f t="shared" si="204"/>
        <v>484122.13541733922</v>
      </c>
      <c r="AH209" s="7">
        <f t="shared" si="193"/>
        <v>1020273.224454615</v>
      </c>
      <c r="AJ209">
        <v>204</v>
      </c>
      <c r="AK209" s="160">
        <v>51044</v>
      </c>
      <c r="AL209" s="7">
        <f t="shared" si="227"/>
        <v>480898.34012153727</v>
      </c>
      <c r="AM209" s="7">
        <f t="shared" si="228"/>
        <v>4883.0658657304484</v>
      </c>
      <c r="AN209" s="7">
        <f t="shared" si="229"/>
        <v>1777.2640857788538</v>
      </c>
      <c r="AO209" s="65">
        <f t="shared" si="205"/>
        <v>4.4348601876970997E-2</v>
      </c>
      <c r="AP209" s="7">
        <f t="shared" si="206"/>
        <v>3105.8017799515947</v>
      </c>
      <c r="AQ209" s="65">
        <f t="shared" si="207"/>
        <v>7.7499999999999999E-2</v>
      </c>
      <c r="AR209" s="7">
        <f t="shared" si="230"/>
        <v>202478.92396424169</v>
      </c>
      <c r="AS209" s="7">
        <f t="shared" si="231"/>
        <v>793666.51264476904</v>
      </c>
      <c r="AT209" s="7">
        <f t="shared" si="208"/>
        <v>479121.07603575842</v>
      </c>
      <c r="AU209" s="7">
        <f t="shared" si="194"/>
        <v>996145.43660901068</v>
      </c>
      <c r="AW209">
        <v>204</v>
      </c>
      <c r="AX209" s="160">
        <v>51044</v>
      </c>
      <c r="AY209" s="7">
        <f t="shared" si="232"/>
        <v>475830.72517231654</v>
      </c>
      <c r="AZ209" s="7">
        <f t="shared" si="233"/>
        <v>4765.8460902957322</v>
      </c>
      <c r="BA209" s="7">
        <f t="shared" si="234"/>
        <v>1791.9040579687539</v>
      </c>
      <c r="BB209" s="65">
        <f t="shared" si="209"/>
        <v>4.5190122365128989E-2</v>
      </c>
      <c r="BC209" s="7">
        <f t="shared" si="210"/>
        <v>2973.9420323269783</v>
      </c>
      <c r="BD209" s="65">
        <f t="shared" si="211"/>
        <v>7.4999999999999997E-2</v>
      </c>
      <c r="BE209" s="7">
        <f t="shared" si="235"/>
        <v>207561.17888565303</v>
      </c>
      <c r="BF209" s="7">
        <f t="shared" si="236"/>
        <v>764671.42353467632</v>
      </c>
      <c r="BG209" s="7">
        <f t="shared" si="212"/>
        <v>474038.82111434778</v>
      </c>
      <c r="BH209" s="7">
        <f t="shared" si="195"/>
        <v>972232.60242032935</v>
      </c>
      <c r="BJ209">
        <v>204</v>
      </c>
      <c r="BK209" s="160">
        <v>51044</v>
      </c>
      <c r="BL209" s="7">
        <f t="shared" si="237"/>
        <v>470682.60584713012</v>
      </c>
      <c r="BM209" s="7">
        <f t="shared" si="238"/>
        <v>4649.713524863002</v>
      </c>
      <c r="BN209" s="7">
        <f t="shared" si="239"/>
        <v>1806.0061145365908</v>
      </c>
      <c r="BO209" s="65">
        <f t="shared" si="213"/>
        <v>4.6043922391042887E-2</v>
      </c>
      <c r="BP209" s="7">
        <f t="shared" si="214"/>
        <v>2843.7074103264113</v>
      </c>
      <c r="BQ209" s="65">
        <f t="shared" si="215"/>
        <v>7.2499999999999995E-2</v>
      </c>
      <c r="BR209" s="7">
        <f t="shared" si="240"/>
        <v>212723.40026740666</v>
      </c>
      <c r="BS209" s="7">
        <f t="shared" si="241"/>
        <v>735818.15880464658</v>
      </c>
      <c r="BT209" s="7">
        <f t="shared" si="216"/>
        <v>468876.59973259352</v>
      </c>
      <c r="BU209" s="7">
        <f t="shared" si="196"/>
        <v>948541.55907205329</v>
      </c>
      <c r="BW209">
        <v>204</v>
      </c>
      <c r="BX209" s="160">
        <v>51044</v>
      </c>
      <c r="BY209" s="7">
        <f t="shared" si="242"/>
        <v>465455.33959872188</v>
      </c>
      <c r="BZ209" s="7">
        <f t="shared" si="243"/>
        <v>4534.7018071413086</v>
      </c>
      <c r="CA209" s="7">
        <f t="shared" si="244"/>
        <v>1819.5456594820976</v>
      </c>
      <c r="CB209" s="65">
        <f t="shared" si="217"/>
        <v>4.6910081496989942E-2</v>
      </c>
      <c r="CC209" s="7">
        <f t="shared" si="218"/>
        <v>2715.156147659211</v>
      </c>
      <c r="CD209" s="65">
        <f t="shared" si="245"/>
        <v>7.0000000000000007E-2</v>
      </c>
      <c r="CE209" s="7">
        <f t="shared" si="246"/>
        <v>217964.20606075999</v>
      </c>
      <c r="CF209" s="7">
        <f t="shared" si="247"/>
        <v>707114.96259606723</v>
      </c>
      <c r="CG209" s="7">
        <f t="shared" si="219"/>
        <v>463635.79393923981</v>
      </c>
      <c r="CH209" s="7">
        <f t="shared" si="197"/>
        <v>925079.16865682718</v>
      </c>
    </row>
    <row r="210" spans="10:86" x14ac:dyDescent="0.3">
      <c r="J210">
        <v>205</v>
      </c>
      <c r="K210" s="160">
        <v>51075</v>
      </c>
      <c r="L210" s="7">
        <f t="shared" si="220"/>
        <v>489040.92030967918</v>
      </c>
      <c r="M210" s="7">
        <f t="shared" si="198"/>
        <v>5120.6331732111075</v>
      </c>
      <c r="N210" s="7">
        <f t="shared" si="188"/>
        <v>1758.4768460820633</v>
      </c>
      <c r="O210" s="65">
        <f t="shared" si="199"/>
        <v>4.3149195244484552E-2</v>
      </c>
      <c r="P210" s="7">
        <f t="shared" si="189"/>
        <v>3362.1563271290443</v>
      </c>
      <c r="Q210" s="65">
        <f t="shared" si="190"/>
        <v>8.2500000000000004E-2</v>
      </c>
      <c r="R210" s="7">
        <f t="shared" si="200"/>
        <v>194317.5565364022</v>
      </c>
      <c r="S210" s="7">
        <f t="shared" si="221"/>
        <v>855412.24397187424</v>
      </c>
      <c r="T210" s="7">
        <f t="shared" si="191"/>
        <v>487282.4434635971</v>
      </c>
      <c r="U210" s="7">
        <f t="shared" si="192"/>
        <v>1049729.8005082766</v>
      </c>
      <c r="W210">
        <v>205</v>
      </c>
      <c r="X210" s="160">
        <v>51075</v>
      </c>
      <c r="Y210" s="7">
        <f t="shared" si="222"/>
        <v>484122.13541733922</v>
      </c>
      <c r="Z210" s="7">
        <f t="shared" si="223"/>
        <v>5001.3393355618373</v>
      </c>
      <c r="AA210" s="7">
        <f t="shared" si="224"/>
        <v>1773.8584327795757</v>
      </c>
      <c r="AB210" s="65">
        <f t="shared" si="201"/>
        <v>4.3968865780129998E-2</v>
      </c>
      <c r="AC210" s="7">
        <f t="shared" si="202"/>
        <v>3227.4809027822616</v>
      </c>
      <c r="AD210" s="65">
        <f t="shared" si="203"/>
        <v>0.08</v>
      </c>
      <c r="AE210" s="7">
        <f t="shared" si="225"/>
        <v>199251.72301544037</v>
      </c>
      <c r="AF210" s="7">
        <f t="shared" si="226"/>
        <v>826022.8407747366</v>
      </c>
      <c r="AG210" s="7">
        <f t="shared" si="204"/>
        <v>482348.27698455966</v>
      </c>
      <c r="AH210" s="7">
        <f t="shared" si="193"/>
        <v>1025274.563790177</v>
      </c>
      <c r="AJ210">
        <v>205</v>
      </c>
      <c r="AK210" s="160">
        <v>51075</v>
      </c>
      <c r="AL210" s="7">
        <f t="shared" si="227"/>
        <v>479121.07603575842</v>
      </c>
      <c r="AM210" s="7">
        <f t="shared" si="228"/>
        <v>4883.0658657304484</v>
      </c>
      <c r="AN210" s="7">
        <f t="shared" si="229"/>
        <v>1788.7422496661752</v>
      </c>
      <c r="AO210" s="65">
        <f t="shared" si="205"/>
        <v>4.4800590225740983E-2</v>
      </c>
      <c r="AP210" s="7">
        <f t="shared" si="206"/>
        <v>3094.3236160642732</v>
      </c>
      <c r="AQ210" s="65">
        <f t="shared" si="207"/>
        <v>7.7499999999999999E-2</v>
      </c>
      <c r="AR210" s="7">
        <f t="shared" si="230"/>
        <v>204267.66621390788</v>
      </c>
      <c r="AS210" s="7">
        <f t="shared" si="231"/>
        <v>796760.83626083331</v>
      </c>
      <c r="AT210" s="7">
        <f t="shared" si="208"/>
        <v>477332.33378609223</v>
      </c>
      <c r="AU210" s="7">
        <f t="shared" si="194"/>
        <v>1001028.5024747412</v>
      </c>
      <c r="AW210">
        <v>205</v>
      </c>
      <c r="AX210" s="160">
        <v>51075</v>
      </c>
      <c r="AY210" s="7">
        <f t="shared" si="232"/>
        <v>474038.82111434778</v>
      </c>
      <c r="AZ210" s="7">
        <f t="shared" si="233"/>
        <v>4765.8460902957322</v>
      </c>
      <c r="BA210" s="7">
        <f t="shared" si="234"/>
        <v>1803.1034583310588</v>
      </c>
      <c r="BB210" s="65">
        <f t="shared" si="209"/>
        <v>4.5644450488483021E-2</v>
      </c>
      <c r="BC210" s="7">
        <f t="shared" si="210"/>
        <v>2962.7426319646734</v>
      </c>
      <c r="BD210" s="65">
        <f t="shared" si="211"/>
        <v>7.4999999999999997E-2</v>
      </c>
      <c r="BE210" s="7">
        <f t="shared" si="235"/>
        <v>209364.28234398409</v>
      </c>
      <c r="BF210" s="7">
        <f t="shared" si="236"/>
        <v>767634.16616664093</v>
      </c>
      <c r="BG210" s="7">
        <f t="shared" si="212"/>
        <v>472235.7176560167</v>
      </c>
      <c r="BH210" s="7">
        <f t="shared" si="195"/>
        <v>976998.44851062505</v>
      </c>
      <c r="BJ210">
        <v>205</v>
      </c>
      <c r="BK210" s="160">
        <v>51075</v>
      </c>
      <c r="BL210" s="7">
        <f t="shared" si="237"/>
        <v>468876.59973259352</v>
      </c>
      <c r="BM210" s="7">
        <f t="shared" si="238"/>
        <v>4649.713524863002</v>
      </c>
      <c r="BN210" s="7">
        <f t="shared" si="239"/>
        <v>1816.9174014785831</v>
      </c>
      <c r="BO210" s="65">
        <f t="shared" si="213"/>
        <v>4.6500526642143242E-2</v>
      </c>
      <c r="BP210" s="7">
        <f t="shared" si="214"/>
        <v>2832.7961233844189</v>
      </c>
      <c r="BQ210" s="65">
        <f t="shared" si="215"/>
        <v>7.2499999999999995E-2</v>
      </c>
      <c r="BR210" s="7">
        <f t="shared" si="240"/>
        <v>214540.31766888525</v>
      </c>
      <c r="BS210" s="7">
        <f t="shared" si="241"/>
        <v>738650.95492803096</v>
      </c>
      <c r="BT210" s="7">
        <f t="shared" si="216"/>
        <v>467059.68233111495</v>
      </c>
      <c r="BU210" s="7">
        <f t="shared" si="196"/>
        <v>953191.27259691618</v>
      </c>
      <c r="BW210">
        <v>205</v>
      </c>
      <c r="BX210" s="160">
        <v>51075</v>
      </c>
      <c r="BY210" s="7">
        <f t="shared" si="242"/>
        <v>463635.79393923981</v>
      </c>
      <c r="BZ210" s="7">
        <f t="shared" si="243"/>
        <v>4534.7018071413086</v>
      </c>
      <c r="CA210" s="7">
        <f t="shared" si="244"/>
        <v>1830.1596758290761</v>
      </c>
      <c r="CB210" s="65">
        <f t="shared" si="217"/>
        <v>4.736889687345204E-2</v>
      </c>
      <c r="CC210" s="7">
        <f t="shared" si="218"/>
        <v>2704.5421313122324</v>
      </c>
      <c r="CD210" s="65">
        <f t="shared" si="245"/>
        <v>7.0000000000000007E-2</v>
      </c>
      <c r="CE210" s="7">
        <f t="shared" si="246"/>
        <v>219794.36573658907</v>
      </c>
      <c r="CF210" s="7">
        <f t="shared" si="247"/>
        <v>709819.50472737942</v>
      </c>
      <c r="CG210" s="7">
        <f t="shared" si="219"/>
        <v>461805.63426341076</v>
      </c>
      <c r="CH210" s="7">
        <f t="shared" si="197"/>
        <v>929613.87046396849</v>
      </c>
    </row>
    <row r="211" spans="10:86" x14ac:dyDescent="0.3">
      <c r="J211">
        <v>206</v>
      </c>
      <c r="K211" s="160">
        <v>51105</v>
      </c>
      <c r="L211" s="7">
        <f t="shared" si="220"/>
        <v>487282.4434635971</v>
      </c>
      <c r="M211" s="7">
        <f t="shared" si="198"/>
        <v>5120.6331732111075</v>
      </c>
      <c r="N211" s="7">
        <f t="shared" si="188"/>
        <v>1770.5663743988775</v>
      </c>
      <c r="O211" s="65">
        <f t="shared" si="199"/>
        <v>4.360263083103217E-2</v>
      </c>
      <c r="P211" s="7">
        <f t="shared" si="189"/>
        <v>3350.06679881223</v>
      </c>
      <c r="Q211" s="65">
        <f t="shared" si="190"/>
        <v>8.2500000000000004E-2</v>
      </c>
      <c r="R211" s="7">
        <f t="shared" si="200"/>
        <v>196088.12291080109</v>
      </c>
      <c r="S211" s="7">
        <f t="shared" si="221"/>
        <v>858762.31077068648</v>
      </c>
      <c r="T211" s="7">
        <f t="shared" si="191"/>
        <v>485511.87708919821</v>
      </c>
      <c r="U211" s="7">
        <f t="shared" si="192"/>
        <v>1054850.4336814876</v>
      </c>
      <c r="W211">
        <v>206</v>
      </c>
      <c r="X211" s="160">
        <v>51105</v>
      </c>
      <c r="Y211" s="7">
        <f t="shared" si="222"/>
        <v>482348.27698455966</v>
      </c>
      <c r="Z211" s="7">
        <f t="shared" si="223"/>
        <v>5001.3393355618373</v>
      </c>
      <c r="AA211" s="7">
        <f t="shared" si="224"/>
        <v>1785.6841556647728</v>
      </c>
      <c r="AB211" s="65">
        <f t="shared" si="201"/>
        <v>4.4424767103839385E-2</v>
      </c>
      <c r="AC211" s="7">
        <f t="shared" si="202"/>
        <v>3215.6551798970645</v>
      </c>
      <c r="AD211" s="65">
        <f t="shared" si="203"/>
        <v>0.08</v>
      </c>
      <c r="AE211" s="7">
        <f t="shared" si="225"/>
        <v>201037.40717110515</v>
      </c>
      <c r="AF211" s="7">
        <f t="shared" si="226"/>
        <v>829238.49595463369</v>
      </c>
      <c r="AG211" s="7">
        <f t="shared" si="204"/>
        <v>480562.59282889491</v>
      </c>
      <c r="AH211" s="7">
        <f t="shared" si="193"/>
        <v>1030275.9031257388</v>
      </c>
      <c r="AJ211">
        <v>206</v>
      </c>
      <c r="AK211" s="160">
        <v>51105</v>
      </c>
      <c r="AL211" s="7">
        <f t="shared" si="227"/>
        <v>477332.33378609223</v>
      </c>
      <c r="AM211" s="7">
        <f t="shared" si="228"/>
        <v>4883.0658657304484</v>
      </c>
      <c r="AN211" s="7">
        <f t="shared" si="229"/>
        <v>1800.2945433619361</v>
      </c>
      <c r="AO211" s="65">
        <f t="shared" si="205"/>
        <v>4.5258896142628506E-2</v>
      </c>
      <c r="AP211" s="7">
        <f t="shared" si="206"/>
        <v>3082.7713223685123</v>
      </c>
      <c r="AQ211" s="65">
        <f t="shared" si="207"/>
        <v>7.7499999999999999E-2</v>
      </c>
      <c r="AR211" s="7">
        <f t="shared" si="230"/>
        <v>206067.96075726982</v>
      </c>
      <c r="AS211" s="7">
        <f t="shared" si="231"/>
        <v>799843.60758320184</v>
      </c>
      <c r="AT211" s="7">
        <f t="shared" si="208"/>
        <v>475532.0392427303</v>
      </c>
      <c r="AU211" s="7">
        <f t="shared" si="194"/>
        <v>1005911.5683404717</v>
      </c>
      <c r="AW211">
        <v>206</v>
      </c>
      <c r="AX211" s="160">
        <v>51105</v>
      </c>
      <c r="AY211" s="7">
        <f t="shared" si="232"/>
        <v>472235.7176560167</v>
      </c>
      <c r="AZ211" s="7">
        <f t="shared" si="233"/>
        <v>4765.8460902957322</v>
      </c>
      <c r="BA211" s="7">
        <f t="shared" si="234"/>
        <v>1814.3728549456282</v>
      </c>
      <c r="BB211" s="65">
        <f t="shared" si="209"/>
        <v>4.6105098461033653E-2</v>
      </c>
      <c r="BC211" s="7">
        <f t="shared" si="210"/>
        <v>2951.473235350104</v>
      </c>
      <c r="BD211" s="65">
        <f t="shared" si="211"/>
        <v>7.4999999999999997E-2</v>
      </c>
      <c r="BE211" s="7">
        <f t="shared" si="235"/>
        <v>211178.65519892971</v>
      </c>
      <c r="BF211" s="7">
        <f t="shared" si="236"/>
        <v>770585.63940199104</v>
      </c>
      <c r="BG211" s="7">
        <f t="shared" si="212"/>
        <v>470421.3448010711</v>
      </c>
      <c r="BH211" s="7">
        <f t="shared" si="195"/>
        <v>981764.29460092075</v>
      </c>
      <c r="BJ211">
        <v>206</v>
      </c>
      <c r="BK211" s="160">
        <v>51105</v>
      </c>
      <c r="BL211" s="7">
        <f t="shared" si="237"/>
        <v>467059.68233111495</v>
      </c>
      <c r="BM211" s="7">
        <f t="shared" si="238"/>
        <v>4649.713524863002</v>
      </c>
      <c r="BN211" s="7">
        <f t="shared" si="239"/>
        <v>1827.8946107791826</v>
      </c>
      <c r="BO211" s="65">
        <f t="shared" si="213"/>
        <v>4.6963452764479656E-2</v>
      </c>
      <c r="BP211" s="7">
        <f t="shared" si="214"/>
        <v>2821.8189140838194</v>
      </c>
      <c r="BQ211" s="65">
        <f t="shared" si="215"/>
        <v>7.2499999999999995E-2</v>
      </c>
      <c r="BR211" s="7">
        <f t="shared" si="240"/>
        <v>216368.21227966444</v>
      </c>
      <c r="BS211" s="7">
        <f t="shared" si="241"/>
        <v>741472.77384211472</v>
      </c>
      <c r="BT211" s="7">
        <f t="shared" si="216"/>
        <v>465231.78772033576</v>
      </c>
      <c r="BU211" s="7">
        <f t="shared" si="196"/>
        <v>957840.98612177919</v>
      </c>
      <c r="BW211">
        <v>206</v>
      </c>
      <c r="BX211" s="160">
        <v>51105</v>
      </c>
      <c r="BY211" s="7">
        <f t="shared" si="242"/>
        <v>461805.63426341076</v>
      </c>
      <c r="BZ211" s="7">
        <f t="shared" si="243"/>
        <v>4534.7018071413086</v>
      </c>
      <c r="CA211" s="7">
        <f t="shared" si="244"/>
        <v>1840.8356072714123</v>
      </c>
      <c r="CB211" s="65">
        <f t="shared" si="217"/>
        <v>4.7834035898004973E-2</v>
      </c>
      <c r="CC211" s="7">
        <f t="shared" si="218"/>
        <v>2693.8661998698963</v>
      </c>
      <c r="CD211" s="65">
        <f t="shared" si="245"/>
        <v>7.0000000000000007E-2</v>
      </c>
      <c r="CE211" s="7">
        <f t="shared" si="246"/>
        <v>221635.20134386048</v>
      </c>
      <c r="CF211" s="7">
        <f t="shared" si="247"/>
        <v>712513.37092724931</v>
      </c>
      <c r="CG211" s="7">
        <f t="shared" si="219"/>
        <v>459964.79865613935</v>
      </c>
      <c r="CH211" s="7">
        <f t="shared" si="197"/>
        <v>934148.57227110979</v>
      </c>
    </row>
    <row r="212" spans="10:86" x14ac:dyDescent="0.3">
      <c r="J212">
        <v>207</v>
      </c>
      <c r="K212" s="160">
        <v>51136</v>
      </c>
      <c r="L212" s="7">
        <f t="shared" si="220"/>
        <v>485511.87708919821</v>
      </c>
      <c r="M212" s="7">
        <f t="shared" si="198"/>
        <v>5120.6331732111075</v>
      </c>
      <c r="N212" s="7">
        <f t="shared" si="188"/>
        <v>1782.7390182228696</v>
      </c>
      <c r="O212" s="65">
        <f t="shared" si="199"/>
        <v>4.4062502336568256E-2</v>
      </c>
      <c r="P212" s="7">
        <f t="shared" si="189"/>
        <v>3337.8941549882379</v>
      </c>
      <c r="Q212" s="65">
        <f t="shared" si="190"/>
        <v>8.2500000000000004E-2</v>
      </c>
      <c r="R212" s="7">
        <f t="shared" si="200"/>
        <v>197870.86192902396</v>
      </c>
      <c r="S212" s="7">
        <f t="shared" si="221"/>
        <v>862100.20492567471</v>
      </c>
      <c r="T212" s="7">
        <f t="shared" si="191"/>
        <v>483729.13807097537</v>
      </c>
      <c r="U212" s="7">
        <f t="shared" si="192"/>
        <v>1059971.0668546986</v>
      </c>
      <c r="W212">
        <v>207</v>
      </c>
      <c r="X212" s="160">
        <v>51136</v>
      </c>
      <c r="Y212" s="7">
        <f t="shared" si="222"/>
        <v>480562.59282889491</v>
      </c>
      <c r="Z212" s="7">
        <f t="shared" si="223"/>
        <v>5001.3393355618373</v>
      </c>
      <c r="AA212" s="7">
        <f t="shared" si="224"/>
        <v>1797.5887167025376</v>
      </c>
      <c r="AB212" s="65">
        <f t="shared" si="201"/>
        <v>4.4887107157986522E-2</v>
      </c>
      <c r="AC212" s="7">
        <f t="shared" si="202"/>
        <v>3203.7506188592997</v>
      </c>
      <c r="AD212" s="65">
        <f t="shared" si="203"/>
        <v>0.08</v>
      </c>
      <c r="AE212" s="7">
        <f t="shared" si="225"/>
        <v>202834.99588780769</v>
      </c>
      <c r="AF212" s="7">
        <f t="shared" si="226"/>
        <v>832442.246573493</v>
      </c>
      <c r="AG212" s="7">
        <f t="shared" si="204"/>
        <v>478765.00411219237</v>
      </c>
      <c r="AH212" s="7">
        <f t="shared" si="193"/>
        <v>1035277.2424613007</v>
      </c>
      <c r="AJ212">
        <v>207</v>
      </c>
      <c r="AK212" s="160">
        <v>51136</v>
      </c>
      <c r="AL212" s="7">
        <f t="shared" si="227"/>
        <v>475532.0392427303</v>
      </c>
      <c r="AM212" s="7">
        <f t="shared" si="228"/>
        <v>4883.0658657304484</v>
      </c>
      <c r="AN212" s="7">
        <f t="shared" si="229"/>
        <v>1811.9214456211485</v>
      </c>
      <c r="AO212" s="65">
        <f t="shared" si="205"/>
        <v>4.572364331555643E-2</v>
      </c>
      <c r="AP212" s="7">
        <f t="shared" si="206"/>
        <v>3071.1444201093</v>
      </c>
      <c r="AQ212" s="65">
        <f t="shared" si="207"/>
        <v>7.7499999999999999E-2</v>
      </c>
      <c r="AR212" s="7">
        <f t="shared" si="230"/>
        <v>207879.88220289096</v>
      </c>
      <c r="AS212" s="7">
        <f t="shared" si="231"/>
        <v>802914.75200331118</v>
      </c>
      <c r="AT212" s="7">
        <f t="shared" si="208"/>
        <v>473720.11779710918</v>
      </c>
      <c r="AU212" s="7">
        <f t="shared" si="194"/>
        <v>1010794.6342062021</v>
      </c>
      <c r="AW212">
        <v>207</v>
      </c>
      <c r="AX212" s="160">
        <v>51136</v>
      </c>
      <c r="AY212" s="7">
        <f t="shared" si="232"/>
        <v>470421.3448010711</v>
      </c>
      <c r="AZ212" s="7">
        <f t="shared" si="233"/>
        <v>4765.8460902957322</v>
      </c>
      <c r="BA212" s="7">
        <f t="shared" si="234"/>
        <v>1825.7126852890383</v>
      </c>
      <c r="BB212" s="65">
        <f t="shared" si="209"/>
        <v>4.6572189943322011E-2</v>
      </c>
      <c r="BC212" s="7">
        <f t="shared" si="210"/>
        <v>2940.1334050066939</v>
      </c>
      <c r="BD212" s="65">
        <f t="shared" si="211"/>
        <v>7.4999999999999983E-2</v>
      </c>
      <c r="BE212" s="7">
        <f t="shared" si="235"/>
        <v>213004.36788421875</v>
      </c>
      <c r="BF212" s="7">
        <f t="shared" si="236"/>
        <v>773525.77280699776</v>
      </c>
      <c r="BG212" s="7">
        <f t="shared" si="212"/>
        <v>468595.63211578206</v>
      </c>
      <c r="BH212" s="7">
        <f t="shared" si="195"/>
        <v>986530.14069121657</v>
      </c>
      <c r="BJ212">
        <v>207</v>
      </c>
      <c r="BK212" s="160">
        <v>51136</v>
      </c>
      <c r="BL212" s="7">
        <f t="shared" si="237"/>
        <v>465231.78772033576</v>
      </c>
      <c r="BM212" s="7">
        <f t="shared" si="238"/>
        <v>4649.713524863002</v>
      </c>
      <c r="BN212" s="7">
        <f t="shared" si="239"/>
        <v>1838.9381407193068</v>
      </c>
      <c r="BO212" s="65">
        <f t="shared" si="213"/>
        <v>4.7432824392250994E-2</v>
      </c>
      <c r="BP212" s="7">
        <f t="shared" si="214"/>
        <v>2810.7753841436952</v>
      </c>
      <c r="BQ212" s="65">
        <f t="shared" si="215"/>
        <v>7.2499999999999995E-2</v>
      </c>
      <c r="BR212" s="7">
        <f t="shared" si="240"/>
        <v>218207.15042038375</v>
      </c>
      <c r="BS212" s="7">
        <f t="shared" si="241"/>
        <v>744283.54922625842</v>
      </c>
      <c r="BT212" s="7">
        <f t="shared" si="216"/>
        <v>463392.84957961645</v>
      </c>
      <c r="BU212" s="7">
        <f t="shared" si="196"/>
        <v>962490.6996466422</v>
      </c>
      <c r="BW212">
        <v>207</v>
      </c>
      <c r="BX212" s="160">
        <v>51136</v>
      </c>
      <c r="BY212" s="7">
        <f t="shared" si="242"/>
        <v>459964.79865613935</v>
      </c>
      <c r="BZ212" s="7">
        <f t="shared" si="243"/>
        <v>4534.7018071413086</v>
      </c>
      <c r="CA212" s="7">
        <f t="shared" si="244"/>
        <v>1851.5738149804956</v>
      </c>
      <c r="CB212" s="65">
        <f t="shared" si="217"/>
        <v>4.8305622179527587E-2</v>
      </c>
      <c r="CC212" s="7">
        <f t="shared" si="218"/>
        <v>2683.1279921608129</v>
      </c>
      <c r="CD212" s="65">
        <f t="shared" si="245"/>
        <v>7.0000000000000007E-2</v>
      </c>
      <c r="CE212" s="7">
        <f t="shared" si="246"/>
        <v>223486.77515884096</v>
      </c>
      <c r="CF212" s="7">
        <f t="shared" si="247"/>
        <v>715196.49891941017</v>
      </c>
      <c r="CG212" s="7">
        <f t="shared" si="219"/>
        <v>458113.22484115884</v>
      </c>
      <c r="CH212" s="7">
        <f t="shared" si="197"/>
        <v>938683.2740782511</v>
      </c>
    </row>
    <row r="213" spans="10:86" x14ac:dyDescent="0.3">
      <c r="J213">
        <v>208</v>
      </c>
      <c r="K213" s="160">
        <v>51167</v>
      </c>
      <c r="L213" s="7">
        <f t="shared" si="220"/>
        <v>483729.13807097537</v>
      </c>
      <c r="M213" s="7">
        <f t="shared" si="198"/>
        <v>5120.6331732111075</v>
      </c>
      <c r="N213" s="7">
        <f t="shared" si="188"/>
        <v>1794.995348973152</v>
      </c>
      <c r="O213" s="65">
        <f t="shared" si="199"/>
        <v>4.4528936738388841E-2</v>
      </c>
      <c r="P213" s="7">
        <f t="shared" si="189"/>
        <v>3325.6378242379556</v>
      </c>
      <c r="Q213" s="65">
        <f t="shared" si="190"/>
        <v>8.2500000000000004E-2</v>
      </c>
      <c r="R213" s="7">
        <f t="shared" si="200"/>
        <v>199665.8572779971</v>
      </c>
      <c r="S213" s="7">
        <f t="shared" si="221"/>
        <v>865425.84274991264</v>
      </c>
      <c r="T213" s="7">
        <f t="shared" si="191"/>
        <v>481934.14272200223</v>
      </c>
      <c r="U213" s="7">
        <f t="shared" si="192"/>
        <v>1065091.7000279098</v>
      </c>
      <c r="W213">
        <v>208</v>
      </c>
      <c r="X213" s="160">
        <v>51167</v>
      </c>
      <c r="Y213" s="7">
        <f t="shared" si="222"/>
        <v>478765.00411219237</v>
      </c>
      <c r="Z213" s="7">
        <f t="shared" si="223"/>
        <v>5001.3393355618373</v>
      </c>
      <c r="AA213" s="7">
        <f t="shared" si="224"/>
        <v>1809.5726414805545</v>
      </c>
      <c r="AB213" s="65">
        <f t="shared" si="201"/>
        <v>4.5356012889943925E-2</v>
      </c>
      <c r="AC213" s="7">
        <f t="shared" si="202"/>
        <v>3191.7666940812828</v>
      </c>
      <c r="AD213" s="65">
        <f t="shared" si="203"/>
        <v>0.08</v>
      </c>
      <c r="AE213" s="7">
        <f t="shared" si="225"/>
        <v>204644.56852928826</v>
      </c>
      <c r="AF213" s="7">
        <f t="shared" si="226"/>
        <v>835634.01326757425</v>
      </c>
      <c r="AG213" s="7">
        <f t="shared" si="204"/>
        <v>476955.43147071183</v>
      </c>
      <c r="AH213" s="7">
        <f t="shared" si="193"/>
        <v>1040278.5817968625</v>
      </c>
      <c r="AJ213">
        <v>208</v>
      </c>
      <c r="AK213" s="160">
        <v>51167</v>
      </c>
      <c r="AL213" s="7">
        <f t="shared" si="227"/>
        <v>473720.11779710918</v>
      </c>
      <c r="AM213" s="7">
        <f t="shared" si="228"/>
        <v>4883.0658657304484</v>
      </c>
      <c r="AN213" s="7">
        <f t="shared" si="229"/>
        <v>1823.6234382907851</v>
      </c>
      <c r="AO213" s="65">
        <f t="shared" si="205"/>
        <v>4.6194958663043212E-2</v>
      </c>
      <c r="AP213" s="7">
        <f t="shared" si="206"/>
        <v>3059.4424274396633</v>
      </c>
      <c r="AQ213" s="65">
        <f t="shared" si="207"/>
        <v>7.7499999999999999E-2</v>
      </c>
      <c r="AR213" s="7">
        <f t="shared" si="230"/>
        <v>209703.50564118175</v>
      </c>
      <c r="AS213" s="7">
        <f t="shared" si="231"/>
        <v>805974.19443075079</v>
      </c>
      <c r="AT213" s="7">
        <f t="shared" si="208"/>
        <v>471896.4943588184</v>
      </c>
      <c r="AU213" s="7">
        <f t="shared" si="194"/>
        <v>1015677.7000719325</v>
      </c>
      <c r="AW213">
        <v>208</v>
      </c>
      <c r="AX213" s="160">
        <v>51167</v>
      </c>
      <c r="AY213" s="7">
        <f t="shared" si="232"/>
        <v>468595.63211578206</v>
      </c>
      <c r="AZ213" s="7">
        <f t="shared" si="233"/>
        <v>4765.8460902957322</v>
      </c>
      <c r="BA213" s="7">
        <f t="shared" si="234"/>
        <v>1837.1233895720948</v>
      </c>
      <c r="BB213" s="65">
        <f t="shared" si="209"/>
        <v>4.7045851826075222E-2</v>
      </c>
      <c r="BC213" s="7">
        <f t="shared" si="210"/>
        <v>2928.7227007236374</v>
      </c>
      <c r="BD213" s="65">
        <f t="shared" si="211"/>
        <v>7.4999999999999983E-2</v>
      </c>
      <c r="BE213" s="7">
        <f t="shared" si="235"/>
        <v>214841.49127379086</v>
      </c>
      <c r="BF213" s="7">
        <f t="shared" si="236"/>
        <v>776454.49550772144</v>
      </c>
      <c r="BG213" s="7">
        <f t="shared" si="212"/>
        <v>466758.50872620998</v>
      </c>
      <c r="BH213" s="7">
        <f t="shared" si="195"/>
        <v>991295.98678151227</v>
      </c>
      <c r="BJ213">
        <v>208</v>
      </c>
      <c r="BK213" s="160">
        <v>51167</v>
      </c>
      <c r="BL213" s="7">
        <f t="shared" si="237"/>
        <v>463392.84957961645</v>
      </c>
      <c r="BM213" s="7">
        <f t="shared" si="238"/>
        <v>4649.713524863002</v>
      </c>
      <c r="BN213" s="7">
        <f t="shared" si="239"/>
        <v>1850.0483919861526</v>
      </c>
      <c r="BO213" s="65">
        <f t="shared" si="213"/>
        <v>4.7908768389442975E-2</v>
      </c>
      <c r="BP213" s="7">
        <f t="shared" si="214"/>
        <v>2799.6651328768494</v>
      </c>
      <c r="BQ213" s="65">
        <f t="shared" si="215"/>
        <v>7.2499999999999995E-2</v>
      </c>
      <c r="BR213" s="7">
        <f t="shared" si="240"/>
        <v>220057.1988123699</v>
      </c>
      <c r="BS213" s="7">
        <f t="shared" si="241"/>
        <v>747083.21435913525</v>
      </c>
      <c r="BT213" s="7">
        <f t="shared" si="216"/>
        <v>461542.80118763028</v>
      </c>
      <c r="BU213" s="7">
        <f t="shared" si="196"/>
        <v>967140.41317150509</v>
      </c>
      <c r="BW213">
        <v>208</v>
      </c>
      <c r="BX213" s="160">
        <v>51167</v>
      </c>
      <c r="BY213" s="7">
        <f t="shared" si="242"/>
        <v>458113.22484115884</v>
      </c>
      <c r="BZ213" s="7">
        <f t="shared" si="243"/>
        <v>4534.7018071413086</v>
      </c>
      <c r="CA213" s="7">
        <f t="shared" si="244"/>
        <v>1862.3746622345484</v>
      </c>
      <c r="CB213" s="65">
        <f t="shared" si="217"/>
        <v>4.8783782556295896E-2</v>
      </c>
      <c r="CC213" s="7">
        <f t="shared" si="218"/>
        <v>2672.3271449067602</v>
      </c>
      <c r="CD213" s="65">
        <f t="shared" si="245"/>
        <v>7.0000000000000007E-2</v>
      </c>
      <c r="CE213" s="7">
        <f t="shared" si="246"/>
        <v>225349.14982107549</v>
      </c>
      <c r="CF213" s="7">
        <f t="shared" si="247"/>
        <v>717868.82606431691</v>
      </c>
      <c r="CG213" s="7">
        <f t="shared" si="219"/>
        <v>456250.85017892427</v>
      </c>
      <c r="CH213" s="7">
        <f t="shared" si="197"/>
        <v>943217.9758853924</v>
      </c>
    </row>
    <row r="214" spans="10:86" x14ac:dyDescent="0.3">
      <c r="J214">
        <v>209</v>
      </c>
      <c r="K214" s="160">
        <v>51196</v>
      </c>
      <c r="L214" s="7">
        <f t="shared" si="220"/>
        <v>481934.14272200223</v>
      </c>
      <c r="M214" s="7">
        <f t="shared" si="198"/>
        <v>5120.6331732111075</v>
      </c>
      <c r="N214" s="7">
        <f t="shared" si="188"/>
        <v>1807.3359419973422</v>
      </c>
      <c r="O214" s="65">
        <f t="shared" si="199"/>
        <v>4.5002064351515721E-2</v>
      </c>
      <c r="P214" s="7">
        <f t="shared" si="189"/>
        <v>3313.2972312137654</v>
      </c>
      <c r="Q214" s="65">
        <f t="shared" si="190"/>
        <v>8.2500000000000004E-2</v>
      </c>
      <c r="R214" s="7">
        <f t="shared" si="200"/>
        <v>201473.19321999443</v>
      </c>
      <c r="S214" s="7">
        <f t="shared" si="221"/>
        <v>868739.13998112641</v>
      </c>
      <c r="T214" s="7">
        <f t="shared" si="191"/>
        <v>480126.80678000487</v>
      </c>
      <c r="U214" s="7">
        <f t="shared" si="192"/>
        <v>1070212.3332011208</v>
      </c>
      <c r="W214">
        <v>209</v>
      </c>
      <c r="X214" s="160">
        <v>51196</v>
      </c>
      <c r="Y214" s="7">
        <f t="shared" si="222"/>
        <v>476955.43147071183</v>
      </c>
      <c r="Z214" s="7">
        <f t="shared" si="223"/>
        <v>5001.3393355618373</v>
      </c>
      <c r="AA214" s="7">
        <f t="shared" si="224"/>
        <v>1821.636459090425</v>
      </c>
      <c r="AB214" s="65">
        <f t="shared" si="201"/>
        <v>4.5831614584364834E-2</v>
      </c>
      <c r="AC214" s="7">
        <f t="shared" si="202"/>
        <v>3179.7028764714123</v>
      </c>
      <c r="AD214" s="65">
        <f t="shared" si="203"/>
        <v>0.08</v>
      </c>
      <c r="AE214" s="7">
        <f t="shared" si="225"/>
        <v>206466.20498837868</v>
      </c>
      <c r="AF214" s="7">
        <f t="shared" si="226"/>
        <v>838813.7161440457</v>
      </c>
      <c r="AG214" s="7">
        <f t="shared" si="204"/>
        <v>475133.79501162143</v>
      </c>
      <c r="AH214" s="7">
        <f t="shared" si="193"/>
        <v>1045279.9211324244</v>
      </c>
      <c r="AJ214">
        <v>209</v>
      </c>
      <c r="AK214" s="160">
        <v>51196</v>
      </c>
      <c r="AL214" s="7">
        <f t="shared" si="227"/>
        <v>471896.4943588184</v>
      </c>
      <c r="AM214" s="7">
        <f t="shared" si="228"/>
        <v>4883.0658657304484</v>
      </c>
      <c r="AN214" s="7">
        <f t="shared" si="229"/>
        <v>1835.4010063297465</v>
      </c>
      <c r="AO214" s="65">
        <f t="shared" si="205"/>
        <v>4.6672972440456054E-2</v>
      </c>
      <c r="AP214" s="7">
        <f t="shared" si="206"/>
        <v>3047.664859400702</v>
      </c>
      <c r="AQ214" s="65">
        <f t="shared" si="207"/>
        <v>7.7499999999999999E-2</v>
      </c>
      <c r="AR214" s="7">
        <f t="shared" si="230"/>
        <v>211538.9066475115</v>
      </c>
      <c r="AS214" s="7">
        <f t="shared" si="231"/>
        <v>809021.85929015151</v>
      </c>
      <c r="AT214" s="7">
        <f t="shared" si="208"/>
        <v>470061.09335248865</v>
      </c>
      <c r="AU214" s="7">
        <f t="shared" si="194"/>
        <v>1020560.765937663</v>
      </c>
      <c r="AW214">
        <v>209</v>
      </c>
      <c r="AX214" s="160">
        <v>51196</v>
      </c>
      <c r="AY214" s="7">
        <f t="shared" si="232"/>
        <v>466758.50872620998</v>
      </c>
      <c r="AZ214" s="7">
        <f t="shared" si="233"/>
        <v>4765.8460902957322</v>
      </c>
      <c r="BA214" s="7">
        <f t="shared" si="234"/>
        <v>1848.6054107569203</v>
      </c>
      <c r="BB214" s="65">
        <f t="shared" si="209"/>
        <v>4.7526214336448762E-2</v>
      </c>
      <c r="BC214" s="7">
        <f t="shared" si="210"/>
        <v>2917.2406795388119</v>
      </c>
      <c r="BD214" s="65">
        <f t="shared" si="211"/>
        <v>7.4999999999999983E-2</v>
      </c>
      <c r="BE214" s="7">
        <f t="shared" si="235"/>
        <v>216690.09668454778</v>
      </c>
      <c r="BF214" s="7">
        <f t="shared" si="236"/>
        <v>779371.73618726025</v>
      </c>
      <c r="BG214" s="7">
        <f t="shared" si="212"/>
        <v>464909.90331545309</v>
      </c>
      <c r="BH214" s="7">
        <f t="shared" si="195"/>
        <v>996061.83287180797</v>
      </c>
      <c r="BJ214">
        <v>209</v>
      </c>
      <c r="BK214" s="160">
        <v>51196</v>
      </c>
      <c r="BL214" s="7">
        <f t="shared" si="237"/>
        <v>461542.80118763028</v>
      </c>
      <c r="BM214" s="7">
        <f t="shared" si="238"/>
        <v>4649.713524863002</v>
      </c>
      <c r="BN214" s="7">
        <f t="shared" si="239"/>
        <v>1861.2257676877357</v>
      </c>
      <c r="BO214" s="65">
        <f t="shared" si="213"/>
        <v>4.8391414956059808E-2</v>
      </c>
      <c r="BP214" s="7">
        <f t="shared" si="214"/>
        <v>2788.4877571752663</v>
      </c>
      <c r="BQ214" s="65">
        <f t="shared" si="215"/>
        <v>7.2499999999999995E-2</v>
      </c>
      <c r="BR214" s="7">
        <f t="shared" si="240"/>
        <v>221918.42458005765</v>
      </c>
      <c r="BS214" s="7">
        <f t="shared" si="241"/>
        <v>749871.70211631048</v>
      </c>
      <c r="BT214" s="7">
        <f t="shared" si="216"/>
        <v>459681.57541994256</v>
      </c>
      <c r="BU214" s="7">
        <f t="shared" si="196"/>
        <v>971790.1266963681</v>
      </c>
      <c r="BW214">
        <v>209</v>
      </c>
      <c r="BX214" s="160">
        <v>51196</v>
      </c>
      <c r="BY214" s="7">
        <f t="shared" si="242"/>
        <v>456250.85017892427</v>
      </c>
      <c r="BZ214" s="7">
        <f t="shared" si="243"/>
        <v>4534.7018071413086</v>
      </c>
      <c r="CA214" s="7">
        <f t="shared" si="244"/>
        <v>1873.2385144309169</v>
      </c>
      <c r="CB214" s="65">
        <f t="shared" si="217"/>
        <v>4.9268647202203891E-2</v>
      </c>
      <c r="CC214" s="7">
        <f t="shared" si="218"/>
        <v>2661.4632927103917</v>
      </c>
      <c r="CD214" s="65">
        <f t="shared" si="245"/>
        <v>7.0000000000000007E-2</v>
      </c>
      <c r="CE214" s="7">
        <f t="shared" si="246"/>
        <v>227222.3883355064</v>
      </c>
      <c r="CF214" s="7">
        <f t="shared" si="247"/>
        <v>720530.28935702727</v>
      </c>
      <c r="CG214" s="7">
        <f t="shared" si="219"/>
        <v>454377.61166449334</v>
      </c>
      <c r="CH214" s="7">
        <f t="shared" si="197"/>
        <v>947752.6776925337</v>
      </c>
    </row>
    <row r="215" spans="10:86" x14ac:dyDescent="0.3">
      <c r="J215">
        <v>210</v>
      </c>
      <c r="K215" s="160">
        <v>51227</v>
      </c>
      <c r="L215" s="7">
        <f t="shared" si="220"/>
        <v>480126.80678000487</v>
      </c>
      <c r="M215" s="7">
        <f t="shared" si="198"/>
        <v>5120.6331732111075</v>
      </c>
      <c r="N215" s="7">
        <f t="shared" si="188"/>
        <v>1819.7613765985739</v>
      </c>
      <c r="O215" s="65">
        <f t="shared" si="199"/>
        <v>4.548201893919393E-2</v>
      </c>
      <c r="P215" s="7">
        <f t="shared" si="189"/>
        <v>3300.8717966125337</v>
      </c>
      <c r="Q215" s="65">
        <f t="shared" si="190"/>
        <v>8.2500000000000004E-2</v>
      </c>
      <c r="R215" s="7">
        <f t="shared" si="200"/>
        <v>203292.95459659302</v>
      </c>
      <c r="S215" s="7">
        <f t="shared" si="221"/>
        <v>872040.01177773892</v>
      </c>
      <c r="T215" s="7">
        <f t="shared" si="191"/>
        <v>478307.04540340632</v>
      </c>
      <c r="U215" s="7">
        <f t="shared" si="192"/>
        <v>1075332.9663743319</v>
      </c>
      <c r="W215">
        <v>210</v>
      </c>
      <c r="X215" s="160">
        <v>51227</v>
      </c>
      <c r="Y215" s="7">
        <f t="shared" si="222"/>
        <v>475133.79501162143</v>
      </c>
      <c r="Z215" s="7">
        <f t="shared" si="223"/>
        <v>5001.3393355618373</v>
      </c>
      <c r="AA215" s="7">
        <f t="shared" si="224"/>
        <v>1833.7807021510275</v>
      </c>
      <c r="AB215" s="65">
        <f t="shared" si="201"/>
        <v>4.6314045973669574E-2</v>
      </c>
      <c r="AC215" s="7">
        <f t="shared" si="202"/>
        <v>3167.5586334108098</v>
      </c>
      <c r="AD215" s="65">
        <f t="shared" si="203"/>
        <v>0.08</v>
      </c>
      <c r="AE215" s="7">
        <f t="shared" si="225"/>
        <v>208299.98569052972</v>
      </c>
      <c r="AF215" s="7">
        <f t="shared" si="226"/>
        <v>841981.27477745654</v>
      </c>
      <c r="AG215" s="7">
        <f t="shared" si="204"/>
        <v>473300.01430947043</v>
      </c>
      <c r="AH215" s="7">
        <f t="shared" si="193"/>
        <v>1050281.2604679863</v>
      </c>
      <c r="AJ215">
        <v>210</v>
      </c>
      <c r="AK215" s="160">
        <v>51227</v>
      </c>
      <c r="AL215" s="7">
        <f t="shared" si="227"/>
        <v>470061.09335248865</v>
      </c>
      <c r="AM215" s="7">
        <f t="shared" si="228"/>
        <v>4883.0658657304484</v>
      </c>
      <c r="AN215" s="7">
        <f t="shared" si="229"/>
        <v>1847.2546378289594</v>
      </c>
      <c r="AO215" s="65">
        <f t="shared" si="205"/>
        <v>4.7157818350486019E-2</v>
      </c>
      <c r="AP215" s="7">
        <f t="shared" si="206"/>
        <v>3035.811227901489</v>
      </c>
      <c r="AQ215" s="65">
        <f t="shared" si="207"/>
        <v>7.7499999999999999E-2</v>
      </c>
      <c r="AR215" s="7">
        <f t="shared" si="230"/>
        <v>213386.16128534047</v>
      </c>
      <c r="AS215" s="7">
        <f t="shared" si="231"/>
        <v>812057.670518053</v>
      </c>
      <c r="AT215" s="7">
        <f t="shared" si="208"/>
        <v>468213.83871465968</v>
      </c>
      <c r="AU215" s="7">
        <f t="shared" si="194"/>
        <v>1025443.8318033934</v>
      </c>
      <c r="AW215">
        <v>210</v>
      </c>
      <c r="AX215" s="160">
        <v>51227</v>
      </c>
      <c r="AY215" s="7">
        <f t="shared" si="232"/>
        <v>464909.90331545309</v>
      </c>
      <c r="AZ215" s="7">
        <f t="shared" si="233"/>
        <v>4765.8460902957322</v>
      </c>
      <c r="BA215" s="7">
        <f t="shared" si="234"/>
        <v>1860.1591945741507</v>
      </c>
      <c r="BB215" s="65">
        <f t="shared" si="209"/>
        <v>4.8013411148490476E-2</v>
      </c>
      <c r="BC215" s="7">
        <f t="shared" si="210"/>
        <v>2905.6868957215815</v>
      </c>
      <c r="BD215" s="65">
        <f t="shared" si="211"/>
        <v>7.4999999999999997E-2</v>
      </c>
      <c r="BE215" s="7">
        <f t="shared" si="235"/>
        <v>218550.25587912192</v>
      </c>
      <c r="BF215" s="7">
        <f t="shared" si="236"/>
        <v>782277.42308298184</v>
      </c>
      <c r="BG215" s="7">
        <f t="shared" si="212"/>
        <v>463049.74412087892</v>
      </c>
      <c r="BH215" s="7">
        <f t="shared" si="195"/>
        <v>1000827.6789621038</v>
      </c>
      <c r="BJ215">
        <v>210</v>
      </c>
      <c r="BK215" s="160">
        <v>51227</v>
      </c>
      <c r="BL215" s="7">
        <f t="shared" si="237"/>
        <v>459681.57541994256</v>
      </c>
      <c r="BM215" s="7">
        <f t="shared" si="238"/>
        <v>4649.713524863002</v>
      </c>
      <c r="BN215" s="7">
        <f t="shared" si="239"/>
        <v>1872.4706733675157</v>
      </c>
      <c r="BO215" s="65">
        <f t="shared" si="213"/>
        <v>4.8880897738577012E-2</v>
      </c>
      <c r="BP215" s="7">
        <f t="shared" si="214"/>
        <v>2777.2428514954863</v>
      </c>
      <c r="BQ215" s="65">
        <f t="shared" si="215"/>
        <v>7.2499999999999995E-2</v>
      </c>
      <c r="BR215" s="7">
        <f t="shared" si="240"/>
        <v>223790.89525342517</v>
      </c>
      <c r="BS215" s="7">
        <f t="shared" si="241"/>
        <v>752648.94496780599</v>
      </c>
      <c r="BT215" s="7">
        <f t="shared" si="216"/>
        <v>457809.10474657506</v>
      </c>
      <c r="BU215" s="7">
        <f t="shared" si="196"/>
        <v>976439.8402212311</v>
      </c>
      <c r="BW215">
        <v>210</v>
      </c>
      <c r="BX215" s="160">
        <v>51227</v>
      </c>
      <c r="BY215" s="7">
        <f t="shared" si="242"/>
        <v>454377.61166449334</v>
      </c>
      <c r="BZ215" s="7">
        <f t="shared" si="243"/>
        <v>4534.7018071413086</v>
      </c>
      <c r="CA215" s="7">
        <f t="shared" si="244"/>
        <v>1884.1657390984305</v>
      </c>
      <c r="CB215" s="65">
        <f t="shared" si="217"/>
        <v>4.9760349737205133E-2</v>
      </c>
      <c r="CC215" s="7">
        <f t="shared" si="218"/>
        <v>2650.536068042878</v>
      </c>
      <c r="CD215" s="65">
        <f t="shared" si="245"/>
        <v>7.0000000000000007E-2</v>
      </c>
      <c r="CE215" s="7">
        <f t="shared" si="246"/>
        <v>229106.55407460482</v>
      </c>
      <c r="CF215" s="7">
        <f t="shared" si="247"/>
        <v>723180.82542507013</v>
      </c>
      <c r="CG215" s="7">
        <f t="shared" si="219"/>
        <v>452493.44592539489</v>
      </c>
      <c r="CH215" s="7">
        <f t="shared" si="197"/>
        <v>952287.37949967501</v>
      </c>
    </row>
    <row r="216" spans="10:86" x14ac:dyDescent="0.3">
      <c r="J216">
        <v>211</v>
      </c>
      <c r="K216" s="160">
        <v>51257</v>
      </c>
      <c r="L216" s="7">
        <f t="shared" si="220"/>
        <v>478307.04540340632</v>
      </c>
      <c r="M216" s="7">
        <f t="shared" si="198"/>
        <v>5120.6331732111075</v>
      </c>
      <c r="N216" s="7">
        <f t="shared" si="188"/>
        <v>1832.272236062689</v>
      </c>
      <c r="O216" s="65">
        <f t="shared" si="199"/>
        <v>4.5968937827809142E-2</v>
      </c>
      <c r="P216" s="7">
        <f t="shared" si="189"/>
        <v>3288.3609371484185</v>
      </c>
      <c r="Q216" s="65">
        <f t="shared" si="190"/>
        <v>8.2500000000000004E-2</v>
      </c>
      <c r="R216" s="7">
        <f t="shared" si="200"/>
        <v>205125.2268326557</v>
      </c>
      <c r="S216" s="7">
        <f t="shared" si="221"/>
        <v>875328.37271488737</v>
      </c>
      <c r="T216" s="7">
        <f t="shared" si="191"/>
        <v>476474.77316734364</v>
      </c>
      <c r="U216" s="7">
        <f t="shared" si="192"/>
        <v>1080453.5995475431</v>
      </c>
      <c r="W216">
        <v>211</v>
      </c>
      <c r="X216" s="160">
        <v>51257</v>
      </c>
      <c r="Y216" s="7">
        <f t="shared" si="222"/>
        <v>473300.01430947043</v>
      </c>
      <c r="Z216" s="7">
        <f t="shared" si="223"/>
        <v>5001.3393355618373</v>
      </c>
      <c r="AA216" s="7">
        <f t="shared" si="224"/>
        <v>1846.0059068320343</v>
      </c>
      <c r="AB216" s="65">
        <f t="shared" si="201"/>
        <v>4.6803444352951425E-2</v>
      </c>
      <c r="AC216" s="7">
        <f t="shared" si="202"/>
        <v>3155.333428729803</v>
      </c>
      <c r="AD216" s="65">
        <f t="shared" si="203"/>
        <v>0.08</v>
      </c>
      <c r="AE216" s="7">
        <f t="shared" si="225"/>
        <v>210145.99159736175</v>
      </c>
      <c r="AF216" s="7">
        <f t="shared" si="226"/>
        <v>845136.60820618633</v>
      </c>
      <c r="AG216" s="7">
        <f t="shared" si="204"/>
        <v>471454.00840263837</v>
      </c>
      <c r="AH216" s="7">
        <f t="shared" si="193"/>
        <v>1055282.5998035481</v>
      </c>
      <c r="AJ216">
        <v>211</v>
      </c>
      <c r="AK216" s="160">
        <v>51257</v>
      </c>
      <c r="AL216" s="7">
        <f t="shared" si="227"/>
        <v>468213.83871465968</v>
      </c>
      <c r="AM216" s="7">
        <f t="shared" si="228"/>
        <v>4883.0658657304484</v>
      </c>
      <c r="AN216" s="7">
        <f t="shared" si="229"/>
        <v>1859.1848240316049</v>
      </c>
      <c r="AO216" s="65">
        <f t="shared" si="205"/>
        <v>4.764963365804234E-2</v>
      </c>
      <c r="AP216" s="7">
        <f t="shared" si="206"/>
        <v>3023.8810416988435</v>
      </c>
      <c r="AQ216" s="65">
        <f t="shared" si="207"/>
        <v>7.7499999999999999E-2</v>
      </c>
      <c r="AR216" s="7">
        <f t="shared" si="230"/>
        <v>215245.34610937207</v>
      </c>
      <c r="AS216" s="7">
        <f t="shared" si="231"/>
        <v>815081.55155975185</v>
      </c>
      <c r="AT216" s="7">
        <f t="shared" si="208"/>
        <v>466354.65389062808</v>
      </c>
      <c r="AU216" s="7">
        <f t="shared" si="194"/>
        <v>1030326.897669124</v>
      </c>
      <c r="AW216">
        <v>211</v>
      </c>
      <c r="AX216" s="160">
        <v>51257</v>
      </c>
      <c r="AY216" s="7">
        <f t="shared" si="232"/>
        <v>463049.74412087892</v>
      </c>
      <c r="AZ216" s="7">
        <f t="shared" si="233"/>
        <v>4765.8460902957322</v>
      </c>
      <c r="BA216" s="7">
        <f t="shared" si="234"/>
        <v>1871.7851895402391</v>
      </c>
      <c r="BB216" s="65">
        <f t="shared" si="209"/>
        <v>4.8507579498023271E-2</v>
      </c>
      <c r="BC216" s="7">
        <f t="shared" si="210"/>
        <v>2894.0609007554931</v>
      </c>
      <c r="BD216" s="65">
        <f t="shared" si="211"/>
        <v>7.4999999999999997E-2</v>
      </c>
      <c r="BE216" s="7">
        <f t="shared" si="235"/>
        <v>220422.04106866216</v>
      </c>
      <c r="BF216" s="7">
        <f t="shared" si="236"/>
        <v>785171.4839837373</v>
      </c>
      <c r="BG216" s="7">
        <f t="shared" si="212"/>
        <v>461177.95893133868</v>
      </c>
      <c r="BH216" s="7">
        <f t="shared" si="195"/>
        <v>1005593.5250523995</v>
      </c>
      <c r="BJ216">
        <v>211</v>
      </c>
      <c r="BK216" s="160">
        <v>51257</v>
      </c>
      <c r="BL216" s="7">
        <f t="shared" si="237"/>
        <v>457809.10474657506</v>
      </c>
      <c r="BM216" s="7">
        <f t="shared" si="238"/>
        <v>4649.713524863002</v>
      </c>
      <c r="BN216" s="7">
        <f t="shared" si="239"/>
        <v>1883.7835170191111</v>
      </c>
      <c r="BO216" s="65">
        <f t="shared" si="213"/>
        <v>4.9377353944812401E-2</v>
      </c>
      <c r="BP216" s="7">
        <f t="shared" si="214"/>
        <v>2765.930007843891</v>
      </c>
      <c r="BQ216" s="65">
        <f t="shared" si="215"/>
        <v>7.2499999999999995E-2</v>
      </c>
      <c r="BR216" s="7">
        <f t="shared" si="240"/>
        <v>225674.6787704443</v>
      </c>
      <c r="BS216" s="7">
        <f t="shared" si="241"/>
        <v>755414.87497564987</v>
      </c>
      <c r="BT216" s="7">
        <f t="shared" si="216"/>
        <v>455925.32122955594</v>
      </c>
      <c r="BU216" s="7">
        <f t="shared" si="196"/>
        <v>981089.55374609423</v>
      </c>
      <c r="BW216">
        <v>211</v>
      </c>
      <c r="BX216" s="160">
        <v>51257</v>
      </c>
      <c r="BY216" s="7">
        <f t="shared" si="242"/>
        <v>452493.44592539489</v>
      </c>
      <c r="BZ216" s="7">
        <f t="shared" si="243"/>
        <v>4534.7018071413086</v>
      </c>
      <c r="CA216" s="7">
        <f t="shared" si="244"/>
        <v>1895.1567059098384</v>
      </c>
      <c r="CB216" s="65">
        <f t="shared" si="217"/>
        <v>5.0259027342172025E-2</v>
      </c>
      <c r="CC216" s="7">
        <f t="shared" si="218"/>
        <v>2639.5451012314702</v>
      </c>
      <c r="CD216" s="65">
        <f t="shared" si="245"/>
        <v>7.0000000000000007E-2</v>
      </c>
      <c r="CE216" s="7">
        <f t="shared" si="246"/>
        <v>231001.71078051467</v>
      </c>
      <c r="CF216" s="7">
        <f t="shared" si="247"/>
        <v>725820.37052630156</v>
      </c>
      <c r="CG216" s="7">
        <f t="shared" si="219"/>
        <v>450598.28921948507</v>
      </c>
      <c r="CH216" s="7">
        <f t="shared" si="197"/>
        <v>956822.0813068162</v>
      </c>
    </row>
    <row r="217" spans="10:86" x14ac:dyDescent="0.3">
      <c r="J217">
        <v>212</v>
      </c>
      <c r="K217" s="160">
        <v>51288</v>
      </c>
      <c r="L217" s="7">
        <f t="shared" si="220"/>
        <v>476474.77316734364</v>
      </c>
      <c r="M217" s="7">
        <f t="shared" si="198"/>
        <v>5120.6331732111075</v>
      </c>
      <c r="N217" s="7">
        <f t="shared" si="188"/>
        <v>1844.8691076856198</v>
      </c>
      <c r="O217" s="65">
        <f t="shared" si="199"/>
        <v>4.6462962026432734E-2</v>
      </c>
      <c r="P217" s="7">
        <f t="shared" si="189"/>
        <v>3275.7640655254877</v>
      </c>
      <c r="Q217" s="65">
        <f t="shared" si="190"/>
        <v>8.2500000000000004E-2</v>
      </c>
      <c r="R217" s="7">
        <f t="shared" si="200"/>
        <v>206970.09594034133</v>
      </c>
      <c r="S217" s="7">
        <f t="shared" si="221"/>
        <v>878604.13678041287</v>
      </c>
      <c r="T217" s="7">
        <f t="shared" si="191"/>
        <v>474629.904059658</v>
      </c>
      <c r="U217" s="7">
        <f t="shared" si="192"/>
        <v>1085574.2327207541</v>
      </c>
      <c r="W217">
        <v>212</v>
      </c>
      <c r="X217" s="160">
        <v>51288</v>
      </c>
      <c r="Y217" s="7">
        <f t="shared" si="222"/>
        <v>471454.00840263837</v>
      </c>
      <c r="Z217" s="7">
        <f t="shared" si="223"/>
        <v>5001.3393355618373</v>
      </c>
      <c r="AA217" s="7">
        <f t="shared" si="224"/>
        <v>1858.3126128775812</v>
      </c>
      <c r="AB217" s="65">
        <f t="shared" si="201"/>
        <v>4.7299950699509583E-2</v>
      </c>
      <c r="AC217" s="7">
        <f t="shared" si="202"/>
        <v>3143.0267226842561</v>
      </c>
      <c r="AD217" s="65">
        <f t="shared" si="203"/>
        <v>0.08</v>
      </c>
      <c r="AE217" s="7">
        <f t="shared" si="225"/>
        <v>212004.30421023932</v>
      </c>
      <c r="AF217" s="7">
        <f t="shared" si="226"/>
        <v>848279.6349288706</v>
      </c>
      <c r="AG217" s="7">
        <f t="shared" si="204"/>
        <v>469595.69578976079</v>
      </c>
      <c r="AH217" s="7">
        <f t="shared" si="193"/>
        <v>1060283.93913911</v>
      </c>
      <c r="AJ217">
        <v>212</v>
      </c>
      <c r="AK217" s="160">
        <v>51288</v>
      </c>
      <c r="AL217" s="7">
        <f t="shared" si="227"/>
        <v>466354.65389062808</v>
      </c>
      <c r="AM217" s="7">
        <f t="shared" si="228"/>
        <v>4883.0658657304484</v>
      </c>
      <c r="AN217" s="7">
        <f t="shared" si="229"/>
        <v>1871.1920593534755</v>
      </c>
      <c r="AO217" s="65">
        <f t="shared" si="205"/>
        <v>4.8148559309773305E-2</v>
      </c>
      <c r="AP217" s="7">
        <f t="shared" si="206"/>
        <v>3011.8738063769729</v>
      </c>
      <c r="AQ217" s="65">
        <f t="shared" si="207"/>
        <v>7.7499999999999999E-2</v>
      </c>
      <c r="AR217" s="7">
        <f t="shared" si="230"/>
        <v>217116.53816872556</v>
      </c>
      <c r="AS217" s="7">
        <f t="shared" si="231"/>
        <v>818093.42536612879</v>
      </c>
      <c r="AT217" s="7">
        <f t="shared" si="208"/>
        <v>464483.46183127462</v>
      </c>
      <c r="AU217" s="7">
        <f t="shared" si="194"/>
        <v>1035209.9635348544</v>
      </c>
      <c r="AW217">
        <v>212</v>
      </c>
      <c r="AX217" s="160">
        <v>51288</v>
      </c>
      <c r="AY217" s="7">
        <f t="shared" si="232"/>
        <v>461177.95893133868</v>
      </c>
      <c r="AZ217" s="7">
        <f t="shared" si="233"/>
        <v>4765.8460902957322</v>
      </c>
      <c r="BA217" s="7">
        <f t="shared" si="234"/>
        <v>1883.4838469748656</v>
      </c>
      <c r="BB217" s="65">
        <f t="shared" si="209"/>
        <v>4.9008860302153776E-2</v>
      </c>
      <c r="BC217" s="7">
        <f t="shared" si="210"/>
        <v>2882.3622433208666</v>
      </c>
      <c r="BD217" s="65">
        <f t="shared" si="211"/>
        <v>7.4999999999999997E-2</v>
      </c>
      <c r="BE217" s="7">
        <f t="shared" si="235"/>
        <v>222305.52491563704</v>
      </c>
      <c r="BF217" s="7">
        <f t="shared" si="236"/>
        <v>788053.84622705821</v>
      </c>
      <c r="BG217" s="7">
        <f t="shared" si="212"/>
        <v>459294.47508436383</v>
      </c>
      <c r="BH217" s="7">
        <f t="shared" si="195"/>
        <v>1010359.3711426952</v>
      </c>
      <c r="BJ217">
        <v>212</v>
      </c>
      <c r="BK217" s="160">
        <v>51288</v>
      </c>
      <c r="BL217" s="7">
        <f t="shared" si="237"/>
        <v>455925.32122955594</v>
      </c>
      <c r="BM217" s="7">
        <f t="shared" si="238"/>
        <v>4649.713524863002</v>
      </c>
      <c r="BN217" s="7">
        <f t="shared" si="239"/>
        <v>1895.1647091011018</v>
      </c>
      <c r="BO217" s="65">
        <f t="shared" si="213"/>
        <v>4.9880924463422724E-2</v>
      </c>
      <c r="BP217" s="7">
        <f t="shared" si="214"/>
        <v>2754.5488157619002</v>
      </c>
      <c r="BQ217" s="65">
        <f t="shared" si="215"/>
        <v>7.2499999999999995E-2</v>
      </c>
      <c r="BR217" s="7">
        <f t="shared" si="240"/>
        <v>227569.84347954541</v>
      </c>
      <c r="BS217" s="7">
        <f t="shared" si="241"/>
        <v>758169.4237914118</v>
      </c>
      <c r="BT217" s="7">
        <f t="shared" si="216"/>
        <v>454030.15652045485</v>
      </c>
      <c r="BU217" s="7">
        <f t="shared" si="196"/>
        <v>985739.26727095724</v>
      </c>
      <c r="BW217">
        <v>212</v>
      </c>
      <c r="BX217" s="160">
        <v>51288</v>
      </c>
      <c r="BY217" s="7">
        <f t="shared" si="242"/>
        <v>450598.28921948507</v>
      </c>
      <c r="BZ217" s="7">
        <f t="shared" si="243"/>
        <v>4534.7018071413086</v>
      </c>
      <c r="CA217" s="7">
        <f t="shared" si="244"/>
        <v>1906.2117866943122</v>
      </c>
      <c r="CB217" s="65">
        <f t="shared" si="217"/>
        <v>5.0764820878380273E-2</v>
      </c>
      <c r="CC217" s="7">
        <f t="shared" si="218"/>
        <v>2628.4900204469964</v>
      </c>
      <c r="CD217" s="65">
        <f t="shared" si="245"/>
        <v>7.0000000000000007E-2</v>
      </c>
      <c r="CE217" s="7">
        <f t="shared" si="246"/>
        <v>232907.92256720897</v>
      </c>
      <c r="CF217" s="7">
        <f t="shared" si="247"/>
        <v>728448.8605467485</v>
      </c>
      <c r="CG217" s="7">
        <f t="shared" si="219"/>
        <v>448692.07743279077</v>
      </c>
      <c r="CH217" s="7">
        <f t="shared" si="197"/>
        <v>961356.7831139575</v>
      </c>
    </row>
    <row r="218" spans="10:86" x14ac:dyDescent="0.3">
      <c r="J218">
        <v>213</v>
      </c>
      <c r="K218" s="160">
        <v>51318</v>
      </c>
      <c r="L218" s="7">
        <f t="shared" si="220"/>
        <v>474629.904059658</v>
      </c>
      <c r="M218" s="7">
        <f t="shared" si="198"/>
        <v>5120.6331732111075</v>
      </c>
      <c r="N218" s="7">
        <f t="shared" si="188"/>
        <v>1857.5525828009586</v>
      </c>
      <c r="O218" s="65">
        <f t="shared" si="199"/>
        <v>4.6964236351213363E-2</v>
      </c>
      <c r="P218" s="7">
        <f t="shared" si="189"/>
        <v>3263.0805904101489</v>
      </c>
      <c r="Q218" s="65">
        <f t="shared" si="190"/>
        <v>8.2500000000000004E-2</v>
      </c>
      <c r="R218" s="7">
        <f t="shared" si="200"/>
        <v>208827.6485231423</v>
      </c>
      <c r="S218" s="7">
        <f t="shared" si="221"/>
        <v>881867.21737082303</v>
      </c>
      <c r="T218" s="7">
        <f t="shared" si="191"/>
        <v>472772.35147685703</v>
      </c>
      <c r="U218" s="7">
        <f t="shared" si="192"/>
        <v>1090694.8658939654</v>
      </c>
      <c r="W218">
        <v>213</v>
      </c>
      <c r="X218" s="160">
        <v>51318</v>
      </c>
      <c r="Y218" s="7">
        <f t="shared" si="222"/>
        <v>469595.69578976079</v>
      </c>
      <c r="Z218" s="7">
        <f t="shared" si="223"/>
        <v>5001.3393355618373</v>
      </c>
      <c r="AA218" s="7">
        <f t="shared" si="224"/>
        <v>1870.7013636300985</v>
      </c>
      <c r="AB218" s="65">
        <f t="shared" si="201"/>
        <v>4.78037097972282E-2</v>
      </c>
      <c r="AC218" s="7">
        <f t="shared" si="202"/>
        <v>3130.6379719317388</v>
      </c>
      <c r="AD218" s="65">
        <f t="shared" si="203"/>
        <v>0.08</v>
      </c>
      <c r="AE218" s="7">
        <f t="shared" si="225"/>
        <v>213875.00557386942</v>
      </c>
      <c r="AF218" s="7">
        <f t="shared" si="226"/>
        <v>851410.27290080232</v>
      </c>
      <c r="AG218" s="7">
        <f t="shared" si="204"/>
        <v>467724.99442613067</v>
      </c>
      <c r="AH218" s="7">
        <f t="shared" si="193"/>
        <v>1065285.2784746718</v>
      </c>
      <c r="AJ218">
        <v>213</v>
      </c>
      <c r="AK218" s="160">
        <v>51318</v>
      </c>
      <c r="AL218" s="7">
        <f t="shared" si="227"/>
        <v>464483.46183127462</v>
      </c>
      <c r="AM218" s="7">
        <f t="shared" si="228"/>
        <v>4883.0658657304484</v>
      </c>
      <c r="AN218" s="7">
        <f t="shared" si="229"/>
        <v>1883.2768414034667</v>
      </c>
      <c r="AO218" s="65">
        <f t="shared" si="205"/>
        <v>4.865474005843267E-2</v>
      </c>
      <c r="AP218" s="7">
        <f t="shared" si="206"/>
        <v>2999.7890243269817</v>
      </c>
      <c r="AQ218" s="65">
        <f t="shared" si="207"/>
        <v>7.7499999999999999E-2</v>
      </c>
      <c r="AR218" s="7">
        <f t="shared" si="230"/>
        <v>218999.81501012904</v>
      </c>
      <c r="AS218" s="7">
        <f t="shared" si="231"/>
        <v>821093.21439045575</v>
      </c>
      <c r="AT218" s="7">
        <f t="shared" si="208"/>
        <v>462600.18498987117</v>
      </c>
      <c r="AU218" s="7">
        <f t="shared" si="194"/>
        <v>1040093.0294005848</v>
      </c>
      <c r="AW218">
        <v>213</v>
      </c>
      <c r="AX218" s="160">
        <v>51318</v>
      </c>
      <c r="AY218" s="7">
        <f t="shared" si="232"/>
        <v>459294.47508436383</v>
      </c>
      <c r="AZ218" s="7">
        <f t="shared" si="233"/>
        <v>4765.8460902957322</v>
      </c>
      <c r="BA218" s="7">
        <f t="shared" si="234"/>
        <v>1895.2556210184584</v>
      </c>
      <c r="BB218" s="65">
        <f t="shared" si="209"/>
        <v>4.9517398283626265E-2</v>
      </c>
      <c r="BC218" s="7">
        <f t="shared" si="210"/>
        <v>2870.5904692772738</v>
      </c>
      <c r="BD218" s="65">
        <f t="shared" si="211"/>
        <v>7.4999999999999997E-2</v>
      </c>
      <c r="BE218" s="7">
        <f t="shared" si="235"/>
        <v>224200.78053665551</v>
      </c>
      <c r="BF218" s="7">
        <f t="shared" si="236"/>
        <v>790924.43669633544</v>
      </c>
      <c r="BG218" s="7">
        <f t="shared" si="212"/>
        <v>457399.21946334536</v>
      </c>
      <c r="BH218" s="7">
        <f t="shared" si="195"/>
        <v>1015125.217232991</v>
      </c>
      <c r="BJ218">
        <v>213</v>
      </c>
      <c r="BK218" s="160">
        <v>51318</v>
      </c>
      <c r="BL218" s="7">
        <f t="shared" si="237"/>
        <v>454030.15652045485</v>
      </c>
      <c r="BM218" s="7">
        <f t="shared" si="238"/>
        <v>4649.713524863002</v>
      </c>
      <c r="BN218" s="7">
        <f t="shared" si="239"/>
        <v>1906.6146625519209</v>
      </c>
      <c r="BO218" s="65">
        <f t="shared" si="213"/>
        <v>5.0391753988244817E-2</v>
      </c>
      <c r="BP218" s="7">
        <f t="shared" si="214"/>
        <v>2743.0988623110811</v>
      </c>
      <c r="BQ218" s="65">
        <f t="shared" si="215"/>
        <v>7.2499999999999981E-2</v>
      </c>
      <c r="BR218" s="7">
        <f t="shared" si="240"/>
        <v>229476.45814209734</v>
      </c>
      <c r="BS218" s="7">
        <f t="shared" si="241"/>
        <v>760912.5226537229</v>
      </c>
      <c r="BT218" s="7">
        <f t="shared" si="216"/>
        <v>452123.54185790295</v>
      </c>
      <c r="BU218" s="7">
        <f t="shared" si="196"/>
        <v>990388.98079582024</v>
      </c>
      <c r="BW218">
        <v>213</v>
      </c>
      <c r="BX218" s="160">
        <v>51318</v>
      </c>
      <c r="BY218" s="7">
        <f t="shared" si="242"/>
        <v>448692.07743279077</v>
      </c>
      <c r="BZ218" s="7">
        <f t="shared" si="243"/>
        <v>4534.7018071413086</v>
      </c>
      <c r="CA218" s="7">
        <f t="shared" si="244"/>
        <v>1917.3313554500292</v>
      </c>
      <c r="CB218" s="65">
        <f t="shared" si="217"/>
        <v>5.1277875011837476E-2</v>
      </c>
      <c r="CC218" s="7">
        <f t="shared" si="218"/>
        <v>2617.3704516912794</v>
      </c>
      <c r="CD218" s="65">
        <f t="shared" si="245"/>
        <v>6.9999999999999993E-2</v>
      </c>
      <c r="CE218" s="7">
        <f t="shared" si="246"/>
        <v>234825.253922659</v>
      </c>
      <c r="CF218" s="7">
        <f t="shared" si="247"/>
        <v>731066.23099843983</v>
      </c>
      <c r="CG218" s="7">
        <f t="shared" si="219"/>
        <v>446774.74607734074</v>
      </c>
      <c r="CH218" s="7">
        <f t="shared" si="197"/>
        <v>965891.4849210988</v>
      </c>
    </row>
    <row r="219" spans="10:86" x14ac:dyDescent="0.3">
      <c r="J219">
        <v>214</v>
      </c>
      <c r="K219" s="160">
        <v>51349</v>
      </c>
      <c r="L219" s="7">
        <f t="shared" si="220"/>
        <v>472772.35147685703</v>
      </c>
      <c r="M219" s="7">
        <f t="shared" si="198"/>
        <v>5120.6331732111075</v>
      </c>
      <c r="N219" s="7">
        <f t="shared" si="188"/>
        <v>1870.3232568077156</v>
      </c>
      <c r="O219" s="65">
        <f t="shared" si="199"/>
        <v>4.7472909554845767E-2</v>
      </c>
      <c r="P219" s="7">
        <f t="shared" si="189"/>
        <v>3250.309916403392</v>
      </c>
      <c r="Q219" s="65">
        <f t="shared" si="190"/>
        <v>8.2500000000000004E-2</v>
      </c>
      <c r="R219" s="7">
        <f t="shared" si="200"/>
        <v>210697.97177995002</v>
      </c>
      <c r="S219" s="7">
        <f t="shared" si="221"/>
        <v>885117.5272872264</v>
      </c>
      <c r="T219" s="7">
        <f t="shared" si="191"/>
        <v>470902.02822004934</v>
      </c>
      <c r="U219" s="7">
        <f t="shared" si="192"/>
        <v>1095815.4990671764</v>
      </c>
      <c r="W219">
        <v>214</v>
      </c>
      <c r="X219" s="160">
        <v>51349</v>
      </c>
      <c r="Y219" s="7">
        <f t="shared" si="222"/>
        <v>467724.99442613067</v>
      </c>
      <c r="Z219" s="7">
        <f t="shared" si="223"/>
        <v>5001.3393355618373</v>
      </c>
      <c r="AA219" s="7">
        <f t="shared" si="224"/>
        <v>1883.1727060542994</v>
      </c>
      <c r="AB219" s="65">
        <f t="shared" si="201"/>
        <v>4.831487036603211E-2</v>
      </c>
      <c r="AC219" s="7">
        <f t="shared" si="202"/>
        <v>3118.1666295075379</v>
      </c>
      <c r="AD219" s="65">
        <f t="shared" si="203"/>
        <v>0.08</v>
      </c>
      <c r="AE219" s="7">
        <f t="shared" si="225"/>
        <v>215758.17827992371</v>
      </c>
      <c r="AF219" s="7">
        <f t="shared" si="226"/>
        <v>854528.43953030987</v>
      </c>
      <c r="AG219" s="7">
        <f t="shared" si="204"/>
        <v>465841.82172007638</v>
      </c>
      <c r="AH219" s="7">
        <f t="shared" si="193"/>
        <v>1070286.6178102335</v>
      </c>
      <c r="AJ219">
        <v>214</v>
      </c>
      <c r="AK219" s="160">
        <v>51349</v>
      </c>
      <c r="AL219" s="7">
        <f t="shared" si="227"/>
        <v>462600.18498987117</v>
      </c>
      <c r="AM219" s="7">
        <f t="shared" si="228"/>
        <v>4883.0658657304484</v>
      </c>
      <c r="AN219" s="7">
        <f t="shared" si="229"/>
        <v>1895.439671004197</v>
      </c>
      <c r="AO219" s="65">
        <f t="shared" si="205"/>
        <v>4.9168324592322385E-2</v>
      </c>
      <c r="AP219" s="7">
        <f t="shared" si="206"/>
        <v>2987.6261947262515</v>
      </c>
      <c r="AQ219" s="65">
        <f t="shared" si="207"/>
        <v>7.7500000000000013E-2</v>
      </c>
      <c r="AR219" s="7">
        <f t="shared" si="230"/>
        <v>220895.25468113323</v>
      </c>
      <c r="AS219" s="7">
        <f t="shared" si="231"/>
        <v>824080.84058518196</v>
      </c>
      <c r="AT219" s="7">
        <f t="shared" si="208"/>
        <v>460704.74531886698</v>
      </c>
      <c r="AU219" s="7">
        <f t="shared" si="194"/>
        <v>1044976.0952663152</v>
      </c>
      <c r="AW219">
        <v>214</v>
      </c>
      <c r="AX219" s="160">
        <v>51349</v>
      </c>
      <c r="AY219" s="7">
        <f t="shared" si="232"/>
        <v>457399.21946334536</v>
      </c>
      <c r="AZ219" s="7">
        <f t="shared" si="233"/>
        <v>4765.8460902957322</v>
      </c>
      <c r="BA219" s="7">
        <f t="shared" si="234"/>
        <v>1907.1009686498242</v>
      </c>
      <c r="BB219" s="65">
        <f t="shared" si="209"/>
        <v>5.003334210025219E-2</v>
      </c>
      <c r="BC219" s="7">
        <f t="shared" si="210"/>
        <v>2858.7451216459081</v>
      </c>
      <c r="BD219" s="65">
        <f t="shared" si="211"/>
        <v>7.4999999999999983E-2</v>
      </c>
      <c r="BE219" s="7">
        <f t="shared" si="235"/>
        <v>226107.88150530533</v>
      </c>
      <c r="BF219" s="7">
        <f t="shared" si="236"/>
        <v>793783.1818179813</v>
      </c>
      <c r="BG219" s="7">
        <f t="shared" si="212"/>
        <v>455492.11849469552</v>
      </c>
      <c r="BH219" s="7">
        <f t="shared" si="195"/>
        <v>1019891.0633232866</v>
      </c>
      <c r="BJ219">
        <v>214</v>
      </c>
      <c r="BK219" s="160">
        <v>51349</v>
      </c>
      <c r="BL219" s="7">
        <f t="shared" si="237"/>
        <v>452123.54185790295</v>
      </c>
      <c r="BM219" s="7">
        <f t="shared" si="238"/>
        <v>4649.713524863002</v>
      </c>
      <c r="BN219" s="7">
        <f t="shared" si="239"/>
        <v>1918.1337928048383</v>
      </c>
      <c r="BO219" s="65">
        <f t="shared" si="213"/>
        <v>5.0909991147712053E-2</v>
      </c>
      <c r="BP219" s="7">
        <f t="shared" si="214"/>
        <v>2731.5797320581637</v>
      </c>
      <c r="BQ219" s="65">
        <f t="shared" si="215"/>
        <v>7.2499999999999995E-2</v>
      </c>
      <c r="BR219" s="7">
        <f t="shared" si="240"/>
        <v>231394.59193490219</v>
      </c>
      <c r="BS219" s="7">
        <f t="shared" si="241"/>
        <v>763644.10238578112</v>
      </c>
      <c r="BT219" s="7">
        <f t="shared" si="216"/>
        <v>450205.4080650981</v>
      </c>
      <c r="BU219" s="7">
        <f t="shared" si="196"/>
        <v>995038.69432068337</v>
      </c>
      <c r="BW219">
        <v>214</v>
      </c>
      <c r="BX219" s="160">
        <v>51349</v>
      </c>
      <c r="BY219" s="7">
        <f t="shared" si="242"/>
        <v>446774.74607734074</v>
      </c>
      <c r="BZ219" s="7">
        <f t="shared" si="243"/>
        <v>4534.7018071413086</v>
      </c>
      <c r="CA219" s="7">
        <f t="shared" si="244"/>
        <v>1928.5157883568208</v>
      </c>
      <c r="CB219" s="65">
        <f t="shared" si="217"/>
        <v>5.1798338342686295E-2</v>
      </c>
      <c r="CC219" s="7">
        <f t="shared" si="218"/>
        <v>2606.1860187844877</v>
      </c>
      <c r="CD219" s="65">
        <f t="shared" si="245"/>
        <v>7.0000000000000007E-2</v>
      </c>
      <c r="CE219" s="7">
        <f t="shared" si="246"/>
        <v>236753.76971101583</v>
      </c>
      <c r="CF219" s="7">
        <f t="shared" si="247"/>
        <v>733672.41701722436</v>
      </c>
      <c r="CG219" s="7">
        <f t="shared" si="219"/>
        <v>444846.2302889839</v>
      </c>
      <c r="CH219" s="7">
        <f t="shared" si="197"/>
        <v>970426.18672824022</v>
      </c>
    </row>
    <row r="220" spans="10:86" x14ac:dyDescent="0.3">
      <c r="J220">
        <v>215</v>
      </c>
      <c r="K220" s="160">
        <v>51380</v>
      </c>
      <c r="L220" s="7">
        <f t="shared" si="220"/>
        <v>470902.02822004934</v>
      </c>
      <c r="M220" s="7">
        <f t="shared" si="198"/>
        <v>5120.6331732111075</v>
      </c>
      <c r="N220" s="7">
        <f t="shared" si="188"/>
        <v>1883.1817291982684</v>
      </c>
      <c r="O220" s="65">
        <f t="shared" si="199"/>
        <v>4.7989134461360279E-2</v>
      </c>
      <c r="P220" s="7">
        <f t="shared" si="189"/>
        <v>3237.4514440128391</v>
      </c>
      <c r="Q220" s="65">
        <f t="shared" si="190"/>
        <v>8.2500000000000004E-2</v>
      </c>
      <c r="R220" s="7">
        <f t="shared" si="200"/>
        <v>212581.15350914828</v>
      </c>
      <c r="S220" s="7">
        <f t="shared" si="221"/>
        <v>888354.97873123921</v>
      </c>
      <c r="T220" s="7">
        <f t="shared" si="191"/>
        <v>469018.84649085108</v>
      </c>
      <c r="U220" s="7">
        <f t="shared" si="192"/>
        <v>1100936.1322403876</v>
      </c>
      <c r="W220">
        <v>215</v>
      </c>
      <c r="X220" s="160">
        <v>51380</v>
      </c>
      <c r="Y220" s="7">
        <f t="shared" si="222"/>
        <v>465841.82172007638</v>
      </c>
      <c r="Z220" s="7">
        <f t="shared" si="223"/>
        <v>5001.3393355618373</v>
      </c>
      <c r="AA220" s="7">
        <f t="shared" si="224"/>
        <v>1895.7271907613281</v>
      </c>
      <c r="AB220" s="65">
        <f t="shared" si="201"/>
        <v>4.8833585196662761E-2</v>
      </c>
      <c r="AC220" s="7">
        <f t="shared" si="202"/>
        <v>3105.6121448005092</v>
      </c>
      <c r="AD220" s="65">
        <f t="shared" si="203"/>
        <v>0.08</v>
      </c>
      <c r="AE220" s="7">
        <f t="shared" si="225"/>
        <v>217653.90547068504</v>
      </c>
      <c r="AF220" s="7">
        <f t="shared" si="226"/>
        <v>857634.05167511036</v>
      </c>
      <c r="AG220" s="7">
        <f t="shared" si="204"/>
        <v>463946.09452931507</v>
      </c>
      <c r="AH220" s="7">
        <f t="shared" si="193"/>
        <v>1075287.9571457955</v>
      </c>
      <c r="AJ220">
        <v>215</v>
      </c>
      <c r="AK220" s="160">
        <v>51380</v>
      </c>
      <c r="AL220" s="7">
        <f t="shared" si="227"/>
        <v>460704.74531886698</v>
      </c>
      <c r="AM220" s="7">
        <f t="shared" si="228"/>
        <v>4883.0658657304484</v>
      </c>
      <c r="AN220" s="7">
        <f t="shared" si="229"/>
        <v>1907.6810522127657</v>
      </c>
      <c r="AO220" s="65">
        <f t="shared" si="205"/>
        <v>4.9689465670054819E-2</v>
      </c>
      <c r="AP220" s="7">
        <f t="shared" si="206"/>
        <v>2975.3848135176827</v>
      </c>
      <c r="AQ220" s="65">
        <f t="shared" si="207"/>
        <v>7.7499999999999999E-2</v>
      </c>
      <c r="AR220" s="7">
        <f t="shared" si="230"/>
        <v>222802.93573334601</v>
      </c>
      <c r="AS220" s="7">
        <f t="shared" si="231"/>
        <v>827056.22539869964</v>
      </c>
      <c r="AT220" s="7">
        <f t="shared" si="208"/>
        <v>458797.0642666542</v>
      </c>
      <c r="AU220" s="7">
        <f t="shared" si="194"/>
        <v>1049859.1611320456</v>
      </c>
      <c r="AW220">
        <v>215</v>
      </c>
      <c r="AX220" s="160">
        <v>51380</v>
      </c>
      <c r="AY220" s="7">
        <f t="shared" si="232"/>
        <v>455492.11849469552</v>
      </c>
      <c r="AZ220" s="7">
        <f t="shared" si="233"/>
        <v>4765.8460902957322</v>
      </c>
      <c r="BA220" s="7">
        <f t="shared" si="234"/>
        <v>1919.0203497038856</v>
      </c>
      <c r="BB220" s="65">
        <f t="shared" si="209"/>
        <v>5.0556844479658775E-2</v>
      </c>
      <c r="BC220" s="7">
        <f t="shared" si="210"/>
        <v>2846.8257405918466</v>
      </c>
      <c r="BD220" s="65">
        <f t="shared" si="211"/>
        <v>7.4999999999999997E-2</v>
      </c>
      <c r="BE220" s="7">
        <f t="shared" si="235"/>
        <v>228026.9018550092</v>
      </c>
      <c r="BF220" s="7">
        <f t="shared" si="236"/>
        <v>796630.00755857315</v>
      </c>
      <c r="BG220" s="7">
        <f t="shared" si="212"/>
        <v>453573.09814499161</v>
      </c>
      <c r="BH220" s="7">
        <f t="shared" si="195"/>
        <v>1024656.9094135824</v>
      </c>
      <c r="BJ220">
        <v>215</v>
      </c>
      <c r="BK220" s="160">
        <v>51380</v>
      </c>
      <c r="BL220" s="7">
        <f t="shared" si="237"/>
        <v>450205.4080650981</v>
      </c>
      <c r="BM220" s="7">
        <f t="shared" si="238"/>
        <v>4649.713524863002</v>
      </c>
      <c r="BN220" s="7">
        <f t="shared" si="239"/>
        <v>1929.7225178030344</v>
      </c>
      <c r="BO220" s="65">
        <f t="shared" si="213"/>
        <v>5.1435788639589239E-2</v>
      </c>
      <c r="BP220" s="7">
        <f t="shared" si="214"/>
        <v>2719.9910070599676</v>
      </c>
      <c r="BQ220" s="65">
        <f t="shared" si="215"/>
        <v>7.2499999999999995E-2</v>
      </c>
      <c r="BR220" s="7">
        <f t="shared" si="240"/>
        <v>233324.31445270521</v>
      </c>
      <c r="BS220" s="7">
        <f t="shared" si="241"/>
        <v>766364.09339284105</v>
      </c>
      <c r="BT220" s="7">
        <f t="shared" si="216"/>
        <v>448275.68554729508</v>
      </c>
      <c r="BU220" s="7">
        <f t="shared" si="196"/>
        <v>999688.40784554626</v>
      </c>
      <c r="BW220">
        <v>215</v>
      </c>
      <c r="BX220" s="160">
        <v>51380</v>
      </c>
      <c r="BY220" s="7">
        <f t="shared" si="242"/>
        <v>444846.2302889839</v>
      </c>
      <c r="BZ220" s="7">
        <f t="shared" si="243"/>
        <v>4534.7018071413086</v>
      </c>
      <c r="CA220" s="7">
        <f t="shared" si="244"/>
        <v>1939.7654637889023</v>
      </c>
      <c r="CB220" s="65">
        <f t="shared" si="217"/>
        <v>5.2326363539925591E-2</v>
      </c>
      <c r="CC220" s="7">
        <f t="shared" si="218"/>
        <v>2594.9363433524063</v>
      </c>
      <c r="CD220" s="65">
        <f t="shared" si="245"/>
        <v>7.0000000000000007E-2</v>
      </c>
      <c r="CE220" s="7">
        <f t="shared" si="246"/>
        <v>238693.53517480474</v>
      </c>
      <c r="CF220" s="7">
        <f t="shared" si="247"/>
        <v>736267.35336057679</v>
      </c>
      <c r="CG220" s="7">
        <f t="shared" si="219"/>
        <v>442906.46482519503</v>
      </c>
      <c r="CH220" s="7">
        <f t="shared" si="197"/>
        <v>974960.88853538153</v>
      </c>
    </row>
    <row r="221" spans="10:86" x14ac:dyDescent="0.3">
      <c r="J221">
        <v>216</v>
      </c>
      <c r="K221" s="160">
        <v>51410</v>
      </c>
      <c r="L221" s="7">
        <f t="shared" si="220"/>
        <v>469018.84649085108</v>
      </c>
      <c r="M221" s="7">
        <f t="shared" si="198"/>
        <v>5120.6331732111075</v>
      </c>
      <c r="N221" s="7">
        <f t="shared" si="188"/>
        <v>1896.1286035865064</v>
      </c>
      <c r="O221" s="65">
        <f t="shared" si="199"/>
        <v>4.8513068106490087E-2</v>
      </c>
      <c r="P221" s="7">
        <f t="shared" si="189"/>
        <v>3224.5045696246011</v>
      </c>
      <c r="Q221" s="65">
        <f t="shared" si="190"/>
        <v>8.2500000000000004E-2</v>
      </c>
      <c r="R221" s="7">
        <f t="shared" si="200"/>
        <v>214477.2821127348</v>
      </c>
      <c r="S221" s="7">
        <f t="shared" si="221"/>
        <v>891579.48330086377</v>
      </c>
      <c r="T221" s="7">
        <f t="shared" si="191"/>
        <v>467122.71788726456</v>
      </c>
      <c r="U221" s="7">
        <f t="shared" si="192"/>
        <v>1106056.7654135986</v>
      </c>
      <c r="W221">
        <v>216</v>
      </c>
      <c r="X221" s="160">
        <v>51410</v>
      </c>
      <c r="Y221" s="7">
        <f t="shared" si="222"/>
        <v>463946.09452931507</v>
      </c>
      <c r="Z221" s="7">
        <f t="shared" si="223"/>
        <v>5001.3393355618373</v>
      </c>
      <c r="AA221" s="7">
        <f t="shared" si="224"/>
        <v>1908.3653720330699</v>
      </c>
      <c r="AB221" s="65">
        <f t="shared" si="201"/>
        <v>4.9360011291031236E-2</v>
      </c>
      <c r="AC221" s="7">
        <f t="shared" si="202"/>
        <v>3092.9739635287674</v>
      </c>
      <c r="AD221" s="65">
        <f t="shared" si="203"/>
        <v>0.08</v>
      </c>
      <c r="AE221" s="7">
        <f t="shared" si="225"/>
        <v>219562.27084271811</v>
      </c>
      <c r="AF221" s="7">
        <f t="shared" si="226"/>
        <v>860727.02563863911</v>
      </c>
      <c r="AG221" s="7">
        <f t="shared" si="204"/>
        <v>462037.72915728198</v>
      </c>
      <c r="AH221" s="7">
        <f t="shared" si="193"/>
        <v>1080289.2964813572</v>
      </c>
      <c r="AJ221">
        <v>216</v>
      </c>
      <c r="AK221" s="160">
        <v>51410</v>
      </c>
      <c r="AL221" s="7">
        <f t="shared" si="227"/>
        <v>458797.0642666542</v>
      </c>
      <c r="AM221" s="7">
        <f t="shared" si="228"/>
        <v>4883.0658657304484</v>
      </c>
      <c r="AN221" s="7">
        <f t="shared" si="229"/>
        <v>1920.0014923416402</v>
      </c>
      <c r="AO221" s="65">
        <f t="shared" si="205"/>
        <v>5.0218320260891555E-2</v>
      </c>
      <c r="AP221" s="7">
        <f t="shared" si="206"/>
        <v>2963.0643733888082</v>
      </c>
      <c r="AQ221" s="65">
        <f t="shared" si="207"/>
        <v>7.7499999999999999E-2</v>
      </c>
      <c r="AR221" s="7">
        <f t="shared" si="230"/>
        <v>224722.93722568764</v>
      </c>
      <c r="AS221" s="7">
        <f t="shared" si="231"/>
        <v>830019.28977208841</v>
      </c>
      <c r="AT221" s="7">
        <f t="shared" si="208"/>
        <v>456877.06277431257</v>
      </c>
      <c r="AU221" s="7">
        <f t="shared" si="194"/>
        <v>1054742.226997776</v>
      </c>
      <c r="AW221">
        <v>216</v>
      </c>
      <c r="AX221" s="160">
        <v>51410</v>
      </c>
      <c r="AY221" s="7">
        <f t="shared" si="232"/>
        <v>453573.09814499161</v>
      </c>
      <c r="AZ221" s="7">
        <f t="shared" si="233"/>
        <v>4765.8460902957322</v>
      </c>
      <c r="BA221" s="7">
        <f t="shared" si="234"/>
        <v>1931.0142268895347</v>
      </c>
      <c r="BB221" s="65">
        <f t="shared" si="209"/>
        <v>5.1088062359613474E-2</v>
      </c>
      <c r="BC221" s="7">
        <f t="shared" si="210"/>
        <v>2834.8318634061975</v>
      </c>
      <c r="BD221" s="65">
        <f t="shared" si="211"/>
        <v>7.4999999999999997E-2</v>
      </c>
      <c r="BE221" s="7">
        <f t="shared" si="235"/>
        <v>229957.91608189873</v>
      </c>
      <c r="BF221" s="7">
        <f t="shared" si="236"/>
        <v>799464.83942197938</v>
      </c>
      <c r="BG221" s="7">
        <f t="shared" si="212"/>
        <v>451642.08391810209</v>
      </c>
      <c r="BH221" s="7">
        <f t="shared" si="195"/>
        <v>1029422.7555038781</v>
      </c>
      <c r="BJ221">
        <v>216</v>
      </c>
      <c r="BK221" s="160">
        <v>51410</v>
      </c>
      <c r="BL221" s="7">
        <f t="shared" si="237"/>
        <v>448275.68554729508</v>
      </c>
      <c r="BM221" s="7">
        <f t="shared" si="238"/>
        <v>4649.713524863002</v>
      </c>
      <c r="BN221" s="7">
        <f t="shared" si="239"/>
        <v>1941.381258014761</v>
      </c>
      <c r="BO221" s="65">
        <f t="shared" si="213"/>
        <v>5.1969303371282756E-2</v>
      </c>
      <c r="BP221" s="7">
        <f t="shared" si="214"/>
        <v>2708.332266848241</v>
      </c>
      <c r="BQ221" s="65">
        <f t="shared" si="215"/>
        <v>7.2499999999999995E-2</v>
      </c>
      <c r="BR221" s="7">
        <f t="shared" si="240"/>
        <v>235265.69571071997</v>
      </c>
      <c r="BS221" s="7">
        <f t="shared" si="241"/>
        <v>769072.42565968924</v>
      </c>
      <c r="BT221" s="7">
        <f t="shared" si="216"/>
        <v>446334.30428928032</v>
      </c>
      <c r="BU221" s="7">
        <f t="shared" si="196"/>
        <v>1004338.1213704091</v>
      </c>
      <c r="BW221">
        <v>216</v>
      </c>
      <c r="BX221" s="160">
        <v>51410</v>
      </c>
      <c r="BY221" s="7">
        <f t="shared" si="242"/>
        <v>442906.46482519503</v>
      </c>
      <c r="BZ221" s="7">
        <f t="shared" si="243"/>
        <v>4534.7018071413086</v>
      </c>
      <c r="CA221" s="7">
        <f t="shared" si="244"/>
        <v>1951.080762327671</v>
      </c>
      <c r="CB221" s="65">
        <f t="shared" si="217"/>
        <v>5.2862107481706347E-2</v>
      </c>
      <c r="CC221" s="7">
        <f t="shared" si="218"/>
        <v>2583.6210448136376</v>
      </c>
      <c r="CD221" s="65">
        <f t="shared" si="245"/>
        <v>6.9999999999999993E-2</v>
      </c>
      <c r="CE221" s="7">
        <f t="shared" si="246"/>
        <v>240644.61593713242</v>
      </c>
      <c r="CF221" s="7">
        <f t="shared" si="247"/>
        <v>738850.97440539044</v>
      </c>
      <c r="CG221" s="7">
        <f t="shared" si="219"/>
        <v>440955.38406286738</v>
      </c>
      <c r="CH221" s="7">
        <f t="shared" si="197"/>
        <v>979495.59034252283</v>
      </c>
    </row>
    <row r="222" spans="10:86" x14ac:dyDescent="0.3">
      <c r="J222">
        <v>217</v>
      </c>
      <c r="K222" s="160">
        <v>51441</v>
      </c>
      <c r="L222" s="7">
        <f t="shared" si="220"/>
        <v>467122.71788726456</v>
      </c>
      <c r="M222" s="7">
        <f t="shared" si="198"/>
        <v>5120.6331732111075</v>
      </c>
      <c r="N222" s="7">
        <f t="shared" si="188"/>
        <v>1909.1644877361637</v>
      </c>
      <c r="O222" s="65">
        <f t="shared" si="199"/>
        <v>4.9044871883886967E-2</v>
      </c>
      <c r="P222" s="7">
        <f t="shared" si="189"/>
        <v>3211.4686854749439</v>
      </c>
      <c r="Q222" s="65">
        <f t="shared" si="190"/>
        <v>8.2500000000000004E-2</v>
      </c>
      <c r="R222" s="7">
        <f t="shared" si="200"/>
        <v>216386.44660047095</v>
      </c>
      <c r="S222" s="7">
        <f t="shared" si="221"/>
        <v>894790.95198633871</v>
      </c>
      <c r="T222" s="7">
        <f t="shared" si="191"/>
        <v>465213.55339952838</v>
      </c>
      <c r="U222" s="7">
        <f t="shared" si="192"/>
        <v>1111177.3985868096</v>
      </c>
      <c r="W222">
        <v>217</v>
      </c>
      <c r="X222" s="160">
        <v>51441</v>
      </c>
      <c r="Y222" s="7">
        <f t="shared" si="222"/>
        <v>462037.72915728198</v>
      </c>
      <c r="Z222" s="7">
        <f t="shared" si="223"/>
        <v>5001.3393355618373</v>
      </c>
      <c r="AA222" s="7">
        <f t="shared" si="224"/>
        <v>1921.0878078466239</v>
      </c>
      <c r="AB222" s="65">
        <f t="shared" si="201"/>
        <v>4.9894310008419276E-2</v>
      </c>
      <c r="AC222" s="7">
        <f t="shared" si="202"/>
        <v>3080.2515277152133</v>
      </c>
      <c r="AD222" s="65">
        <f t="shared" si="203"/>
        <v>0.08</v>
      </c>
      <c r="AE222" s="7">
        <f t="shared" si="225"/>
        <v>221483.35865056474</v>
      </c>
      <c r="AF222" s="7">
        <f t="shared" si="226"/>
        <v>863807.27716635435</v>
      </c>
      <c r="AG222" s="7">
        <f t="shared" si="204"/>
        <v>460116.64134943538</v>
      </c>
      <c r="AH222" s="7">
        <f t="shared" si="193"/>
        <v>1085290.6358169192</v>
      </c>
      <c r="AJ222">
        <v>217</v>
      </c>
      <c r="AK222" s="160">
        <v>51441</v>
      </c>
      <c r="AL222" s="7">
        <f t="shared" si="227"/>
        <v>456877.06277431257</v>
      </c>
      <c r="AM222" s="7">
        <f t="shared" si="228"/>
        <v>4883.0658657304484</v>
      </c>
      <c r="AN222" s="7">
        <f t="shared" si="229"/>
        <v>1932.4015019796798</v>
      </c>
      <c r="AO222" s="65">
        <f t="shared" si="205"/>
        <v>5.0755049690929518E-2</v>
      </c>
      <c r="AP222" s="7">
        <f t="shared" si="206"/>
        <v>2950.6643637507686</v>
      </c>
      <c r="AQ222" s="65">
        <f t="shared" si="207"/>
        <v>7.7499999999999999E-2</v>
      </c>
      <c r="AR222" s="7">
        <f t="shared" si="230"/>
        <v>226655.33872766732</v>
      </c>
      <c r="AS222" s="7">
        <f t="shared" si="231"/>
        <v>832969.95413583913</v>
      </c>
      <c r="AT222" s="7">
        <f t="shared" si="208"/>
        <v>454944.66127233289</v>
      </c>
      <c r="AU222" s="7">
        <f t="shared" si="194"/>
        <v>1059625.2928635064</v>
      </c>
      <c r="AW222">
        <v>217</v>
      </c>
      <c r="AX222" s="160">
        <v>51441</v>
      </c>
      <c r="AY222" s="7">
        <f t="shared" si="232"/>
        <v>451642.08391810209</v>
      </c>
      <c r="AZ222" s="7">
        <f t="shared" si="233"/>
        <v>4765.8460902957322</v>
      </c>
      <c r="BA222" s="7">
        <f t="shared" si="234"/>
        <v>1943.0830658075943</v>
      </c>
      <c r="BB222" s="65">
        <f t="shared" si="209"/>
        <v>5.1627157034195431E-2</v>
      </c>
      <c r="BC222" s="7">
        <f t="shared" si="210"/>
        <v>2822.7630244881379</v>
      </c>
      <c r="BD222" s="65">
        <f t="shared" si="211"/>
        <v>7.4999999999999997E-2</v>
      </c>
      <c r="BE222" s="7">
        <f t="shared" si="235"/>
        <v>231900.99914770632</v>
      </c>
      <c r="BF222" s="7">
        <f t="shared" si="236"/>
        <v>802287.6024464675</v>
      </c>
      <c r="BG222" s="7">
        <f t="shared" si="212"/>
        <v>449699.0008522945</v>
      </c>
      <c r="BH222" s="7">
        <f t="shared" si="195"/>
        <v>1034188.6015941738</v>
      </c>
      <c r="BJ222">
        <v>217</v>
      </c>
      <c r="BK222" s="160">
        <v>51441</v>
      </c>
      <c r="BL222" s="7">
        <f t="shared" si="237"/>
        <v>446334.30428928032</v>
      </c>
      <c r="BM222" s="7">
        <f t="shared" si="238"/>
        <v>4649.713524863002</v>
      </c>
      <c r="BN222" s="7">
        <f t="shared" si="239"/>
        <v>1953.1104364486</v>
      </c>
      <c r="BO222" s="65">
        <f t="shared" si="213"/>
        <v>5.2510696605997123E-2</v>
      </c>
      <c r="BP222" s="7">
        <f t="shared" si="214"/>
        <v>2696.603088414402</v>
      </c>
      <c r="BQ222" s="65">
        <f t="shared" si="215"/>
        <v>7.2499999999999995E-2</v>
      </c>
      <c r="BR222" s="7">
        <f t="shared" si="240"/>
        <v>237218.80614716857</v>
      </c>
      <c r="BS222" s="7">
        <f t="shared" si="241"/>
        <v>771769.02874810365</v>
      </c>
      <c r="BT222" s="7">
        <f t="shared" si="216"/>
        <v>444381.19385283173</v>
      </c>
      <c r="BU222" s="7">
        <f t="shared" si="196"/>
        <v>1008987.8348952723</v>
      </c>
      <c r="BW222">
        <v>217</v>
      </c>
      <c r="BX222" s="160">
        <v>51441</v>
      </c>
      <c r="BY222" s="7">
        <f t="shared" si="242"/>
        <v>440955.38406286738</v>
      </c>
      <c r="BZ222" s="7">
        <f t="shared" si="243"/>
        <v>4534.7018071413086</v>
      </c>
      <c r="CA222" s="7">
        <f t="shared" si="244"/>
        <v>1962.4620667745821</v>
      </c>
      <c r="CB222" s="65">
        <f t="shared" si="217"/>
        <v>5.3405731401473269E-2</v>
      </c>
      <c r="CC222" s="7">
        <f t="shared" si="218"/>
        <v>2572.2397403667264</v>
      </c>
      <c r="CD222" s="65">
        <f t="shared" si="245"/>
        <v>7.0000000000000007E-2</v>
      </c>
      <c r="CE222" s="7">
        <f t="shared" si="246"/>
        <v>242607.07800390699</v>
      </c>
      <c r="CF222" s="7">
        <f t="shared" si="247"/>
        <v>741423.21414575714</v>
      </c>
      <c r="CG222" s="7">
        <f t="shared" si="219"/>
        <v>438992.92199609277</v>
      </c>
      <c r="CH222" s="7">
        <f t="shared" si="197"/>
        <v>984030.29214966414</v>
      </c>
    </row>
    <row r="223" spans="10:86" x14ac:dyDescent="0.3">
      <c r="J223">
        <v>218</v>
      </c>
      <c r="K223" s="160">
        <v>51471</v>
      </c>
      <c r="L223" s="7">
        <f t="shared" si="220"/>
        <v>465213.55339952838</v>
      </c>
      <c r="M223" s="7">
        <f t="shared" si="198"/>
        <v>5120.6331732111075</v>
      </c>
      <c r="N223" s="7">
        <f t="shared" si="188"/>
        <v>1922.2899935893497</v>
      </c>
      <c r="O223" s="65">
        <f t="shared" si="199"/>
        <v>4.9584711697472188E-2</v>
      </c>
      <c r="P223" s="7">
        <f t="shared" si="189"/>
        <v>3198.3431796217578</v>
      </c>
      <c r="Q223" s="65">
        <f t="shared" si="190"/>
        <v>8.2500000000000018E-2</v>
      </c>
      <c r="R223" s="7">
        <f t="shared" si="200"/>
        <v>218308.73659406029</v>
      </c>
      <c r="S223" s="7">
        <f t="shared" si="221"/>
        <v>897989.29516596044</v>
      </c>
      <c r="T223" s="7">
        <f t="shared" si="191"/>
        <v>463291.26340593904</v>
      </c>
      <c r="U223" s="7">
        <f t="shared" si="192"/>
        <v>1116298.0317600206</v>
      </c>
      <c r="W223">
        <v>218</v>
      </c>
      <c r="X223" s="160">
        <v>51471</v>
      </c>
      <c r="Y223" s="7">
        <f t="shared" si="222"/>
        <v>460116.64134943538</v>
      </c>
      <c r="Z223" s="7">
        <f t="shared" si="223"/>
        <v>5001.3393355618373</v>
      </c>
      <c r="AA223" s="7">
        <f t="shared" si="224"/>
        <v>1933.8950598989345</v>
      </c>
      <c r="AB223" s="65">
        <f t="shared" si="201"/>
        <v>5.0436647217814636E-2</v>
      </c>
      <c r="AC223" s="7">
        <f t="shared" si="202"/>
        <v>3067.4442756629028</v>
      </c>
      <c r="AD223" s="65">
        <f t="shared" si="203"/>
        <v>0.08</v>
      </c>
      <c r="AE223" s="7">
        <f t="shared" si="225"/>
        <v>223417.25371046367</v>
      </c>
      <c r="AF223" s="7">
        <f t="shared" si="226"/>
        <v>866874.72144201724</v>
      </c>
      <c r="AG223" s="7">
        <f t="shared" si="204"/>
        <v>458182.74628953642</v>
      </c>
      <c r="AH223" s="7">
        <f t="shared" si="193"/>
        <v>1090291.9751524809</v>
      </c>
      <c r="AJ223">
        <v>218</v>
      </c>
      <c r="AK223" s="160">
        <v>51471</v>
      </c>
      <c r="AL223" s="7">
        <f t="shared" si="227"/>
        <v>454944.66127233289</v>
      </c>
      <c r="AM223" s="7">
        <f t="shared" si="228"/>
        <v>4883.0658657304484</v>
      </c>
      <c r="AN223" s="7">
        <f t="shared" si="229"/>
        <v>1944.8815950132985</v>
      </c>
      <c r="AO223" s="65">
        <f t="shared" si="205"/>
        <v>5.1299819795421128E-2</v>
      </c>
      <c r="AP223" s="7">
        <f t="shared" si="206"/>
        <v>2938.18427071715</v>
      </c>
      <c r="AQ223" s="65">
        <f t="shared" si="207"/>
        <v>7.7499999999999999E-2</v>
      </c>
      <c r="AR223" s="7">
        <f t="shared" si="230"/>
        <v>228600.2203226806</v>
      </c>
      <c r="AS223" s="7">
        <f t="shared" si="231"/>
        <v>835908.13840655633</v>
      </c>
      <c r="AT223" s="7">
        <f t="shared" si="208"/>
        <v>452999.77967731957</v>
      </c>
      <c r="AU223" s="7">
        <f t="shared" si="194"/>
        <v>1064508.358729237</v>
      </c>
      <c r="AW223">
        <v>218</v>
      </c>
      <c r="AX223" s="160">
        <v>51471</v>
      </c>
      <c r="AY223" s="7">
        <f t="shared" si="232"/>
        <v>449699.0008522945</v>
      </c>
      <c r="AZ223" s="7">
        <f t="shared" si="233"/>
        <v>4765.8460902957322</v>
      </c>
      <c r="BA223" s="7">
        <f t="shared" si="234"/>
        <v>1955.2273349688917</v>
      </c>
      <c r="BB223" s="65">
        <f t="shared" si="209"/>
        <v>5.2174294306099933E-2</v>
      </c>
      <c r="BC223" s="7">
        <f t="shared" si="210"/>
        <v>2810.6187553268405</v>
      </c>
      <c r="BD223" s="65">
        <f t="shared" si="211"/>
        <v>7.4999999999999997E-2</v>
      </c>
      <c r="BE223" s="7">
        <f t="shared" si="235"/>
        <v>233856.22648267521</v>
      </c>
      <c r="BF223" s="7">
        <f t="shared" si="236"/>
        <v>805098.22120179434</v>
      </c>
      <c r="BG223" s="7">
        <f t="shared" si="212"/>
        <v>447743.77351732558</v>
      </c>
      <c r="BH223" s="7">
        <f t="shared" si="195"/>
        <v>1038954.4476844695</v>
      </c>
      <c r="BJ223">
        <v>218</v>
      </c>
      <c r="BK223" s="160">
        <v>51471</v>
      </c>
      <c r="BL223" s="7">
        <f t="shared" si="237"/>
        <v>444381.19385283173</v>
      </c>
      <c r="BM223" s="7">
        <f t="shared" si="238"/>
        <v>4649.713524863002</v>
      </c>
      <c r="BN223" s="7">
        <f t="shared" si="239"/>
        <v>1964.9104786688104</v>
      </c>
      <c r="BO223" s="65">
        <f t="shared" si="213"/>
        <v>5.3060134115023985E-2</v>
      </c>
      <c r="BP223" s="7">
        <f t="shared" si="214"/>
        <v>2684.8030461941917</v>
      </c>
      <c r="BQ223" s="65">
        <f t="shared" si="215"/>
        <v>7.2499999999999995E-2</v>
      </c>
      <c r="BR223" s="7">
        <f t="shared" si="240"/>
        <v>239183.71662583738</v>
      </c>
      <c r="BS223" s="7">
        <f t="shared" si="241"/>
        <v>774453.83179429779</v>
      </c>
      <c r="BT223" s="7">
        <f t="shared" si="216"/>
        <v>442416.28337416291</v>
      </c>
      <c r="BU223" s="7">
        <f t="shared" si="196"/>
        <v>1013637.5484201352</v>
      </c>
      <c r="BW223">
        <v>218</v>
      </c>
      <c r="BX223" s="160">
        <v>51471</v>
      </c>
      <c r="BY223" s="7">
        <f t="shared" si="242"/>
        <v>438992.92199609277</v>
      </c>
      <c r="BZ223" s="7">
        <f t="shared" si="243"/>
        <v>4534.7018071413086</v>
      </c>
      <c r="CA223" s="7">
        <f t="shared" si="244"/>
        <v>1973.9097621641008</v>
      </c>
      <c r="CB223" s="65">
        <f t="shared" si="217"/>
        <v>5.3957401040238259E-2</v>
      </c>
      <c r="CC223" s="7">
        <f t="shared" si="218"/>
        <v>2560.7920449772078</v>
      </c>
      <c r="CD223" s="65">
        <f t="shared" si="245"/>
        <v>6.9999999999999993E-2</v>
      </c>
      <c r="CE223" s="7">
        <f t="shared" si="246"/>
        <v>244580.98776607111</v>
      </c>
      <c r="CF223" s="7">
        <f t="shared" si="247"/>
        <v>743984.00619073433</v>
      </c>
      <c r="CG223" s="7">
        <f t="shared" si="219"/>
        <v>437019.01223392866</v>
      </c>
      <c r="CH223" s="7">
        <f t="shared" si="197"/>
        <v>988564.99395680544</v>
      </c>
    </row>
    <row r="224" spans="10:86" x14ac:dyDescent="0.3">
      <c r="J224">
        <v>219</v>
      </c>
      <c r="K224" s="160">
        <v>51502</v>
      </c>
      <c r="L224" s="7">
        <f t="shared" si="220"/>
        <v>463291.26340593904</v>
      </c>
      <c r="M224" s="7">
        <f t="shared" si="198"/>
        <v>5120.6331732111075</v>
      </c>
      <c r="N224" s="7">
        <f t="shared" si="188"/>
        <v>1935.5057372952765</v>
      </c>
      <c r="O224" s="65">
        <f t="shared" si="199"/>
        <v>5.0132758120224843E-2</v>
      </c>
      <c r="P224" s="7">
        <f t="shared" si="189"/>
        <v>3185.127435915831</v>
      </c>
      <c r="Q224" s="65">
        <f t="shared" si="190"/>
        <v>8.2500000000000004E-2</v>
      </c>
      <c r="R224" s="7">
        <f t="shared" si="200"/>
        <v>220244.24233135558</v>
      </c>
      <c r="S224" s="7">
        <f t="shared" si="221"/>
        <v>901174.42260187631</v>
      </c>
      <c r="T224" s="7">
        <f t="shared" si="191"/>
        <v>461355.75766864378</v>
      </c>
      <c r="U224" s="7">
        <f t="shared" si="192"/>
        <v>1121418.6649332319</v>
      </c>
      <c r="W224">
        <v>219</v>
      </c>
      <c r="X224" s="160">
        <v>51502</v>
      </c>
      <c r="Y224" s="7">
        <f t="shared" si="222"/>
        <v>458182.74628953642</v>
      </c>
      <c r="Z224" s="7">
        <f t="shared" si="223"/>
        <v>5001.3393355618373</v>
      </c>
      <c r="AA224" s="7">
        <f t="shared" si="224"/>
        <v>1946.7876936315943</v>
      </c>
      <c r="AB224" s="65">
        <f t="shared" si="201"/>
        <v>5.0987193456683504E-2</v>
      </c>
      <c r="AC224" s="7">
        <f t="shared" si="202"/>
        <v>3054.551641930243</v>
      </c>
      <c r="AD224" s="65">
        <f t="shared" si="203"/>
        <v>0.08</v>
      </c>
      <c r="AE224" s="7">
        <f t="shared" si="225"/>
        <v>225364.04140409527</v>
      </c>
      <c r="AF224" s="7">
        <f t="shared" si="226"/>
        <v>869929.27308394748</v>
      </c>
      <c r="AG224" s="7">
        <f t="shared" si="204"/>
        <v>456235.95859590481</v>
      </c>
      <c r="AH224" s="7">
        <f t="shared" si="193"/>
        <v>1095293.3144880428</v>
      </c>
      <c r="AJ224">
        <v>219</v>
      </c>
      <c r="AK224" s="160">
        <v>51502</v>
      </c>
      <c r="AL224" s="7">
        <f t="shared" si="227"/>
        <v>452999.77967731957</v>
      </c>
      <c r="AM224" s="7">
        <f t="shared" si="228"/>
        <v>4883.0658657304484</v>
      </c>
      <c r="AN224" s="7">
        <f t="shared" si="229"/>
        <v>1957.4422886477596</v>
      </c>
      <c r="AO224" s="65">
        <f t="shared" si="205"/>
        <v>5.1852801077530319E-2</v>
      </c>
      <c r="AP224" s="7">
        <f t="shared" si="206"/>
        <v>2925.6235770826888</v>
      </c>
      <c r="AQ224" s="65">
        <f t="shared" si="207"/>
        <v>7.7499999999999999E-2</v>
      </c>
      <c r="AR224" s="7">
        <f t="shared" si="230"/>
        <v>230557.66261132836</v>
      </c>
      <c r="AS224" s="7">
        <f t="shared" si="231"/>
        <v>838833.76198363898</v>
      </c>
      <c r="AT224" s="7">
        <f t="shared" si="208"/>
        <v>451042.33738867182</v>
      </c>
      <c r="AU224" s="7">
        <f t="shared" si="194"/>
        <v>1069391.4245949674</v>
      </c>
      <c r="AW224">
        <v>219</v>
      </c>
      <c r="AX224" s="160">
        <v>51502</v>
      </c>
      <c r="AY224" s="7">
        <f t="shared" si="232"/>
        <v>447743.77351732558</v>
      </c>
      <c r="AZ224" s="7">
        <f t="shared" si="233"/>
        <v>4765.8460902957322</v>
      </c>
      <c r="BA224" s="7">
        <f t="shared" si="234"/>
        <v>1967.4475058124476</v>
      </c>
      <c r="BB224" s="65">
        <f t="shared" si="209"/>
        <v>5.272964464537841E-2</v>
      </c>
      <c r="BC224" s="7">
        <f t="shared" si="210"/>
        <v>2798.3985844832846</v>
      </c>
      <c r="BD224" s="65">
        <f t="shared" si="211"/>
        <v>7.4999999999999997E-2</v>
      </c>
      <c r="BE224" s="7">
        <f t="shared" si="235"/>
        <v>235823.67398848766</v>
      </c>
      <c r="BF224" s="7">
        <f t="shared" si="236"/>
        <v>807896.61978627765</v>
      </c>
      <c r="BG224" s="7">
        <f t="shared" si="212"/>
        <v>445776.32601151313</v>
      </c>
      <c r="BH224" s="7">
        <f t="shared" si="195"/>
        <v>1043720.2937747653</v>
      </c>
      <c r="BJ224">
        <v>219</v>
      </c>
      <c r="BK224" s="160">
        <v>51502</v>
      </c>
      <c r="BL224" s="7">
        <f t="shared" si="237"/>
        <v>442416.28337416291</v>
      </c>
      <c r="BM224" s="7">
        <f t="shared" si="238"/>
        <v>4649.713524863002</v>
      </c>
      <c r="BN224" s="7">
        <f t="shared" si="239"/>
        <v>1976.7818128107679</v>
      </c>
      <c r="BO224" s="65">
        <f t="shared" si="213"/>
        <v>5.361778633646589E-2</v>
      </c>
      <c r="BP224" s="7">
        <f t="shared" si="214"/>
        <v>2672.9317120522342</v>
      </c>
      <c r="BQ224" s="65">
        <f t="shared" si="215"/>
        <v>7.2499999999999995E-2</v>
      </c>
      <c r="BR224" s="7">
        <f t="shared" si="240"/>
        <v>241160.49843864815</v>
      </c>
      <c r="BS224" s="7">
        <f t="shared" si="241"/>
        <v>777126.76350634999</v>
      </c>
      <c r="BT224" s="7">
        <f t="shared" si="216"/>
        <v>440439.50156135217</v>
      </c>
      <c r="BU224" s="7">
        <f t="shared" si="196"/>
        <v>1018287.2619449982</v>
      </c>
      <c r="BW224">
        <v>219</v>
      </c>
      <c r="BX224" s="160">
        <v>51502</v>
      </c>
      <c r="BY224" s="7">
        <f t="shared" si="242"/>
        <v>437019.01223392866</v>
      </c>
      <c r="BZ224" s="7">
        <f t="shared" si="243"/>
        <v>4534.7018071413086</v>
      </c>
      <c r="CA224" s="7">
        <f t="shared" si="244"/>
        <v>1985.4242357767248</v>
      </c>
      <c r="CB224" s="65">
        <f t="shared" si="217"/>
        <v>5.4517286805287869E-2</v>
      </c>
      <c r="CC224" s="7">
        <f t="shared" si="218"/>
        <v>2549.2775713645838</v>
      </c>
      <c r="CD224" s="65">
        <f t="shared" si="245"/>
        <v>6.9999999999999993E-2</v>
      </c>
      <c r="CE224" s="7">
        <f t="shared" si="246"/>
        <v>246566.41200184784</v>
      </c>
      <c r="CF224" s="7">
        <f t="shared" si="247"/>
        <v>746533.28376209887</v>
      </c>
      <c r="CG224" s="7">
        <f t="shared" si="219"/>
        <v>435033.58799815195</v>
      </c>
      <c r="CH224" s="7">
        <f t="shared" si="197"/>
        <v>993099.69576394674</v>
      </c>
    </row>
    <row r="225" spans="10:86" x14ac:dyDescent="0.3">
      <c r="J225">
        <v>220</v>
      </c>
      <c r="K225" s="160">
        <v>51533</v>
      </c>
      <c r="L225" s="7">
        <f t="shared" si="220"/>
        <v>461355.75766864378</v>
      </c>
      <c r="M225" s="7">
        <f t="shared" si="198"/>
        <v>5120.6331732111075</v>
      </c>
      <c r="N225" s="7">
        <f t="shared" si="188"/>
        <v>1948.8123392391817</v>
      </c>
      <c r="O225" s="65">
        <f t="shared" si="199"/>
        <v>5.0689186559727206E-2</v>
      </c>
      <c r="P225" s="7">
        <f t="shared" si="189"/>
        <v>3171.8208339719258</v>
      </c>
      <c r="Q225" s="65">
        <f t="shared" si="190"/>
        <v>8.2500000000000004E-2</v>
      </c>
      <c r="R225" s="7">
        <f t="shared" si="200"/>
        <v>222193.05467059475</v>
      </c>
      <c r="S225" s="7">
        <f t="shared" si="221"/>
        <v>904346.24343584827</v>
      </c>
      <c r="T225" s="7">
        <f t="shared" si="191"/>
        <v>459406.94532940461</v>
      </c>
      <c r="U225" s="7">
        <f t="shared" si="192"/>
        <v>1126539.2981064431</v>
      </c>
      <c r="W225">
        <v>220</v>
      </c>
      <c r="X225" s="160">
        <v>51533</v>
      </c>
      <c r="Y225" s="7">
        <f t="shared" si="222"/>
        <v>456235.95859590481</v>
      </c>
      <c r="Z225" s="7">
        <f t="shared" si="223"/>
        <v>5001.3393355618373</v>
      </c>
      <c r="AA225" s="7">
        <f t="shared" si="224"/>
        <v>1959.766278255805</v>
      </c>
      <c r="AB225" s="65">
        <f t="shared" si="201"/>
        <v>5.154612409649894E-2</v>
      </c>
      <c r="AC225" s="7">
        <f t="shared" si="202"/>
        <v>3041.5730573060323</v>
      </c>
      <c r="AD225" s="65">
        <f t="shared" si="203"/>
        <v>0.08</v>
      </c>
      <c r="AE225" s="7">
        <f t="shared" si="225"/>
        <v>227323.80768235109</v>
      </c>
      <c r="AF225" s="7">
        <f t="shared" si="226"/>
        <v>872970.84614125348</v>
      </c>
      <c r="AG225" s="7">
        <f t="shared" si="204"/>
        <v>454276.19231764902</v>
      </c>
      <c r="AH225" s="7">
        <f t="shared" si="193"/>
        <v>1100294.6538236046</v>
      </c>
      <c r="AJ225">
        <v>220</v>
      </c>
      <c r="AK225" s="160">
        <v>51533</v>
      </c>
      <c r="AL225" s="7">
        <f t="shared" si="227"/>
        <v>451042.33738867182</v>
      </c>
      <c r="AM225" s="7">
        <f t="shared" si="228"/>
        <v>4883.0658657304484</v>
      </c>
      <c r="AN225" s="7">
        <f t="shared" si="229"/>
        <v>1970.0841034286095</v>
      </c>
      <c r="AO225" s="65">
        <f t="shared" si="205"/>
        <v>5.2414168873844327E-2</v>
      </c>
      <c r="AP225" s="7">
        <f t="shared" si="206"/>
        <v>2912.9817623018389</v>
      </c>
      <c r="AQ225" s="65">
        <f t="shared" si="207"/>
        <v>7.7499999999999999E-2</v>
      </c>
      <c r="AR225" s="7">
        <f t="shared" si="230"/>
        <v>232527.74671475697</v>
      </c>
      <c r="AS225" s="7">
        <f t="shared" si="231"/>
        <v>841746.74374594085</v>
      </c>
      <c r="AT225" s="7">
        <f t="shared" si="208"/>
        <v>449072.25328524323</v>
      </c>
      <c r="AU225" s="7">
        <f t="shared" si="194"/>
        <v>1074274.4904606978</v>
      </c>
      <c r="AW225">
        <v>220</v>
      </c>
      <c r="AX225" s="160">
        <v>51533</v>
      </c>
      <c r="AY225" s="7">
        <f t="shared" si="232"/>
        <v>445776.32601151313</v>
      </c>
      <c r="AZ225" s="7">
        <f t="shared" si="233"/>
        <v>4765.8460902957322</v>
      </c>
      <c r="BA225" s="7">
        <f t="shared" si="234"/>
        <v>1979.7440527237754</v>
      </c>
      <c r="BB225" s="65">
        <f t="shared" si="209"/>
        <v>5.3293383354933332E-2</v>
      </c>
      <c r="BC225" s="7">
        <f t="shared" si="210"/>
        <v>2786.1020375719568</v>
      </c>
      <c r="BD225" s="65">
        <f t="shared" si="211"/>
        <v>7.4999999999999997E-2</v>
      </c>
      <c r="BE225" s="7">
        <f t="shared" si="235"/>
        <v>237803.41804121144</v>
      </c>
      <c r="BF225" s="7">
        <f t="shared" si="236"/>
        <v>810682.7218238496</v>
      </c>
      <c r="BG225" s="7">
        <f t="shared" si="212"/>
        <v>443796.58195878938</v>
      </c>
      <c r="BH225" s="7">
        <f t="shared" si="195"/>
        <v>1048486.139865061</v>
      </c>
      <c r="BJ225">
        <v>220</v>
      </c>
      <c r="BK225" s="160">
        <v>51533</v>
      </c>
      <c r="BL225" s="7">
        <f t="shared" si="237"/>
        <v>440439.50156135217</v>
      </c>
      <c r="BM225" s="7">
        <f t="shared" si="238"/>
        <v>4649.713524863002</v>
      </c>
      <c r="BN225" s="7">
        <f t="shared" si="239"/>
        <v>1988.7248695964995</v>
      </c>
      <c r="BO225" s="65">
        <f t="shared" si="213"/>
        <v>5.4183828540714338E-2</v>
      </c>
      <c r="BP225" s="7">
        <f t="shared" si="214"/>
        <v>2660.9886552665025</v>
      </c>
      <c r="BQ225" s="65">
        <f t="shared" si="215"/>
        <v>7.2499999999999995E-2</v>
      </c>
      <c r="BR225" s="7">
        <f t="shared" si="240"/>
        <v>243149.22330824466</v>
      </c>
      <c r="BS225" s="7">
        <f t="shared" si="241"/>
        <v>779787.75216161646</v>
      </c>
      <c r="BT225" s="7">
        <f t="shared" si="216"/>
        <v>438450.77669175569</v>
      </c>
      <c r="BU225" s="7">
        <f t="shared" si="196"/>
        <v>1022936.9754698612</v>
      </c>
      <c r="BW225">
        <v>220</v>
      </c>
      <c r="BX225" s="160">
        <v>51533</v>
      </c>
      <c r="BY225" s="7">
        <f t="shared" si="242"/>
        <v>435033.58799815195</v>
      </c>
      <c r="BZ225" s="7">
        <f t="shared" si="243"/>
        <v>4534.7018071413086</v>
      </c>
      <c r="CA225" s="7">
        <f t="shared" si="244"/>
        <v>1997.0058771520889</v>
      </c>
      <c r="CB225" s="65">
        <f t="shared" si="217"/>
        <v>5.5085563935644594E-2</v>
      </c>
      <c r="CC225" s="7">
        <f t="shared" si="218"/>
        <v>2537.6959299892196</v>
      </c>
      <c r="CD225" s="65">
        <f t="shared" si="245"/>
        <v>6.9999999999999993E-2</v>
      </c>
      <c r="CE225" s="7">
        <f t="shared" si="246"/>
        <v>248563.41787899993</v>
      </c>
      <c r="CF225" s="7">
        <f t="shared" si="247"/>
        <v>749070.97969208809</v>
      </c>
      <c r="CG225" s="7">
        <f t="shared" si="219"/>
        <v>433036.58212099987</v>
      </c>
      <c r="CH225" s="7">
        <f t="shared" si="197"/>
        <v>997634.39757108805</v>
      </c>
    </row>
    <row r="226" spans="10:86" x14ac:dyDescent="0.3">
      <c r="J226">
        <v>221</v>
      </c>
      <c r="K226" s="160">
        <v>51561</v>
      </c>
      <c r="L226" s="7">
        <f t="shared" si="220"/>
        <v>459406.94532940461</v>
      </c>
      <c r="M226" s="7">
        <f t="shared" si="198"/>
        <v>5120.6331732111075</v>
      </c>
      <c r="N226" s="7">
        <f t="shared" si="188"/>
        <v>1962.2104240714507</v>
      </c>
      <c r="O226" s="65">
        <f t="shared" si="199"/>
        <v>5.1254177430804938E-2</v>
      </c>
      <c r="P226" s="7">
        <f t="shared" si="189"/>
        <v>3158.4227491396568</v>
      </c>
      <c r="Q226" s="65">
        <f t="shared" si="190"/>
        <v>8.2500000000000004E-2</v>
      </c>
      <c r="R226" s="7">
        <f t="shared" si="200"/>
        <v>224155.26509466619</v>
      </c>
      <c r="S226" s="7">
        <f t="shared" si="221"/>
        <v>907504.66618498787</v>
      </c>
      <c r="T226" s="7">
        <f t="shared" si="191"/>
        <v>457444.73490533314</v>
      </c>
      <c r="U226" s="7">
        <f t="shared" si="192"/>
        <v>1131659.9312796541</v>
      </c>
      <c r="W226">
        <v>221</v>
      </c>
      <c r="X226" s="160">
        <v>51561</v>
      </c>
      <c r="Y226" s="7">
        <f t="shared" si="222"/>
        <v>454276.19231764902</v>
      </c>
      <c r="Z226" s="7">
        <f t="shared" si="223"/>
        <v>5001.3393355618373</v>
      </c>
      <c r="AA226" s="7">
        <f t="shared" si="224"/>
        <v>1972.8313867775105</v>
      </c>
      <c r="AB226" s="65">
        <f t="shared" si="201"/>
        <v>5.2113619515363648E-2</v>
      </c>
      <c r="AC226" s="7">
        <f t="shared" si="202"/>
        <v>3028.5079487843268</v>
      </c>
      <c r="AD226" s="65">
        <f t="shared" si="203"/>
        <v>7.9999999999999988E-2</v>
      </c>
      <c r="AE226" s="7">
        <f t="shared" si="225"/>
        <v>229296.63906912861</v>
      </c>
      <c r="AF226" s="7">
        <f t="shared" si="226"/>
        <v>875999.35409003776</v>
      </c>
      <c r="AG226" s="7">
        <f t="shared" si="204"/>
        <v>452303.36093087151</v>
      </c>
      <c r="AH226" s="7">
        <f t="shared" si="193"/>
        <v>1105295.9931591663</v>
      </c>
      <c r="AJ226">
        <v>221</v>
      </c>
      <c r="AK226" s="160">
        <v>51561</v>
      </c>
      <c r="AL226" s="7">
        <f t="shared" si="227"/>
        <v>449072.25328524323</v>
      </c>
      <c r="AM226" s="7">
        <f t="shared" si="228"/>
        <v>4883.0658657304484</v>
      </c>
      <c r="AN226" s="7">
        <f t="shared" si="229"/>
        <v>1982.8075632632526</v>
      </c>
      <c r="AO226" s="65">
        <f t="shared" si="205"/>
        <v>5.298410352697893E-2</v>
      </c>
      <c r="AP226" s="7">
        <f t="shared" si="206"/>
        <v>2900.2583024671958</v>
      </c>
      <c r="AQ226" s="65">
        <f t="shared" si="207"/>
        <v>7.7499999999999999E-2</v>
      </c>
      <c r="AR226" s="7">
        <f t="shared" si="230"/>
        <v>234510.55427802022</v>
      </c>
      <c r="AS226" s="7">
        <f t="shared" si="231"/>
        <v>844647.00204840803</v>
      </c>
      <c r="AT226" s="7">
        <f t="shared" si="208"/>
        <v>447089.44572198001</v>
      </c>
      <c r="AU226" s="7">
        <f t="shared" si="194"/>
        <v>1079157.5563264282</v>
      </c>
      <c r="AW226">
        <v>221</v>
      </c>
      <c r="AX226" s="160">
        <v>51561</v>
      </c>
      <c r="AY226" s="7">
        <f t="shared" si="232"/>
        <v>443796.58195878938</v>
      </c>
      <c r="AZ226" s="7">
        <f t="shared" si="233"/>
        <v>4765.8460902957322</v>
      </c>
      <c r="BA226" s="7">
        <f t="shared" si="234"/>
        <v>1992.117453053299</v>
      </c>
      <c r="BB226" s="65">
        <f t="shared" si="209"/>
        <v>5.3865690743105876E-2</v>
      </c>
      <c r="BC226" s="7">
        <f t="shared" si="210"/>
        <v>2773.7286372424333</v>
      </c>
      <c r="BD226" s="65">
        <f t="shared" si="211"/>
        <v>7.4999999999999997E-2</v>
      </c>
      <c r="BE226" s="7">
        <f t="shared" si="235"/>
        <v>239795.53549426474</v>
      </c>
      <c r="BF226" s="7">
        <f t="shared" si="236"/>
        <v>813456.45046109206</v>
      </c>
      <c r="BG226" s="7">
        <f t="shared" si="212"/>
        <v>441804.46450573608</v>
      </c>
      <c r="BH226" s="7">
        <f t="shared" si="195"/>
        <v>1053251.9859553569</v>
      </c>
      <c r="BJ226">
        <v>221</v>
      </c>
      <c r="BK226" s="160">
        <v>51561</v>
      </c>
      <c r="BL226" s="7">
        <f t="shared" si="237"/>
        <v>438450.77669175569</v>
      </c>
      <c r="BM226" s="7">
        <f t="shared" si="238"/>
        <v>4649.713524863002</v>
      </c>
      <c r="BN226" s="7">
        <f t="shared" si="239"/>
        <v>2000.7400823503112</v>
      </c>
      <c r="BO226" s="65">
        <f t="shared" si="213"/>
        <v>5.4758441003019853E-2</v>
      </c>
      <c r="BP226" s="7">
        <f t="shared" si="214"/>
        <v>2648.9734425126908</v>
      </c>
      <c r="BQ226" s="65">
        <f t="shared" si="215"/>
        <v>7.2500000000000009E-2</v>
      </c>
      <c r="BR226" s="7">
        <f t="shared" si="240"/>
        <v>245149.96339059496</v>
      </c>
      <c r="BS226" s="7">
        <f t="shared" si="241"/>
        <v>782436.72560412914</v>
      </c>
      <c r="BT226" s="7">
        <f t="shared" si="216"/>
        <v>436450.03660940536</v>
      </c>
      <c r="BU226" s="7">
        <f t="shared" si="196"/>
        <v>1027586.6889947241</v>
      </c>
      <c r="BW226">
        <v>221</v>
      </c>
      <c r="BX226" s="160">
        <v>51561</v>
      </c>
      <c r="BY226" s="7">
        <f t="shared" si="242"/>
        <v>433036.58212099987</v>
      </c>
      <c r="BZ226" s="7">
        <f t="shared" si="243"/>
        <v>4534.7018071413086</v>
      </c>
      <c r="CA226" s="7">
        <f t="shared" si="244"/>
        <v>2008.6550781021424</v>
      </c>
      <c r="CB226" s="65">
        <f t="shared" si="217"/>
        <v>5.5662412674619167E-2</v>
      </c>
      <c r="CC226" s="7">
        <f t="shared" si="218"/>
        <v>2526.0467290391662</v>
      </c>
      <c r="CD226" s="65">
        <f t="shared" si="245"/>
        <v>7.0000000000000007E-2</v>
      </c>
      <c r="CE226" s="7">
        <f t="shared" si="246"/>
        <v>250572.07295710206</v>
      </c>
      <c r="CF226" s="7">
        <f t="shared" si="247"/>
        <v>751597.02642112726</v>
      </c>
      <c r="CG226" s="7">
        <f t="shared" si="219"/>
        <v>431027.92704289773</v>
      </c>
      <c r="CH226" s="7">
        <f t="shared" si="197"/>
        <v>1002169.0993782294</v>
      </c>
    </row>
    <row r="227" spans="10:86" x14ac:dyDescent="0.3">
      <c r="J227">
        <v>222</v>
      </c>
      <c r="K227" s="160">
        <v>51592</v>
      </c>
      <c r="L227" s="7">
        <f t="shared" si="220"/>
        <v>457444.73490533314</v>
      </c>
      <c r="M227" s="7">
        <f t="shared" si="198"/>
        <v>5120.6331732111075</v>
      </c>
      <c r="N227" s="7">
        <f t="shared" si="188"/>
        <v>1975.7006207369423</v>
      </c>
      <c r="O227" s="65">
        <f t="shared" si="199"/>
        <v>5.1827916335619631E-2</v>
      </c>
      <c r="P227" s="7">
        <f t="shared" si="189"/>
        <v>3144.9325524741653</v>
      </c>
      <c r="Q227" s="65">
        <f t="shared" si="190"/>
        <v>8.2500000000000004E-2</v>
      </c>
      <c r="R227" s="7">
        <f t="shared" si="200"/>
        <v>226130.96571540314</v>
      </c>
      <c r="S227" s="7">
        <f t="shared" si="221"/>
        <v>910649.59873746207</v>
      </c>
      <c r="T227" s="7">
        <f t="shared" si="191"/>
        <v>455469.03428459622</v>
      </c>
      <c r="U227" s="7">
        <f t="shared" si="192"/>
        <v>1136780.5644528652</v>
      </c>
      <c r="W227">
        <v>222</v>
      </c>
      <c r="X227" s="160">
        <v>51592</v>
      </c>
      <c r="Y227" s="7">
        <f t="shared" si="222"/>
        <v>452303.36093087151</v>
      </c>
      <c r="Z227" s="7">
        <f t="shared" si="223"/>
        <v>5001.3393355618373</v>
      </c>
      <c r="AA227" s="7">
        <f t="shared" si="224"/>
        <v>1985.9835960226937</v>
      </c>
      <c r="AB227" s="65">
        <f t="shared" si="201"/>
        <v>5.2689865278084232E-2</v>
      </c>
      <c r="AC227" s="7">
        <f t="shared" si="202"/>
        <v>3015.3557395391435</v>
      </c>
      <c r="AD227" s="65">
        <f t="shared" si="203"/>
        <v>0.08</v>
      </c>
      <c r="AE227" s="7">
        <f t="shared" si="225"/>
        <v>231282.62266515131</v>
      </c>
      <c r="AF227" s="7">
        <f t="shared" si="226"/>
        <v>879014.7098295769</v>
      </c>
      <c r="AG227" s="7">
        <f t="shared" si="204"/>
        <v>450317.3773348488</v>
      </c>
      <c r="AH227" s="7">
        <f t="shared" si="193"/>
        <v>1110297.3324947283</v>
      </c>
      <c r="AJ227">
        <v>222</v>
      </c>
      <c r="AK227" s="160">
        <v>51592</v>
      </c>
      <c r="AL227" s="7">
        <f t="shared" si="227"/>
        <v>447089.44572198001</v>
      </c>
      <c r="AM227" s="7">
        <f t="shared" si="228"/>
        <v>4883.0658657304484</v>
      </c>
      <c r="AN227" s="7">
        <f t="shared" si="229"/>
        <v>1995.613195442661</v>
      </c>
      <c r="AO227" s="65">
        <f t="shared" si="205"/>
        <v>5.3562790565634288E-2</v>
      </c>
      <c r="AP227" s="7">
        <f t="shared" si="206"/>
        <v>2887.4526702877874</v>
      </c>
      <c r="AQ227" s="65">
        <f t="shared" si="207"/>
        <v>7.7499999999999999E-2</v>
      </c>
      <c r="AR227" s="7">
        <f t="shared" si="230"/>
        <v>236506.16747346288</v>
      </c>
      <c r="AS227" s="7">
        <f t="shared" si="231"/>
        <v>847534.45471869584</v>
      </c>
      <c r="AT227" s="7">
        <f t="shared" si="208"/>
        <v>445093.83252653736</v>
      </c>
      <c r="AU227" s="7">
        <f t="shared" si="194"/>
        <v>1084040.6221921588</v>
      </c>
      <c r="AW227">
        <v>222</v>
      </c>
      <c r="AX227" s="160">
        <v>51592</v>
      </c>
      <c r="AY227" s="7">
        <f t="shared" si="232"/>
        <v>441804.46450573608</v>
      </c>
      <c r="AZ227" s="7">
        <f t="shared" si="233"/>
        <v>4765.8460902957322</v>
      </c>
      <c r="BA227" s="7">
        <f t="shared" si="234"/>
        <v>2004.568187134882</v>
      </c>
      <c r="BB227" s="65">
        <f t="shared" si="209"/>
        <v>5.4446752303713472E-2</v>
      </c>
      <c r="BC227" s="7">
        <f t="shared" si="210"/>
        <v>2761.2779031608502</v>
      </c>
      <c r="BD227" s="65">
        <f t="shared" si="211"/>
        <v>7.4999999999999997E-2</v>
      </c>
      <c r="BE227" s="7">
        <f t="shared" si="235"/>
        <v>241800.10368139963</v>
      </c>
      <c r="BF227" s="7">
        <f t="shared" si="236"/>
        <v>816217.72836425295</v>
      </c>
      <c r="BG227" s="7">
        <f t="shared" si="212"/>
        <v>439799.89631860121</v>
      </c>
      <c r="BH227" s="7">
        <f t="shared" si="195"/>
        <v>1058017.8320456527</v>
      </c>
      <c r="BJ227">
        <v>222</v>
      </c>
      <c r="BK227" s="160">
        <v>51592</v>
      </c>
      <c r="BL227" s="7">
        <f t="shared" si="237"/>
        <v>436450.03660940536</v>
      </c>
      <c r="BM227" s="7">
        <f t="shared" si="238"/>
        <v>4649.713524863002</v>
      </c>
      <c r="BN227" s="7">
        <f t="shared" si="239"/>
        <v>2012.8278870145114</v>
      </c>
      <c r="BO227" s="65">
        <f t="shared" si="213"/>
        <v>5.5341809183511073E-2</v>
      </c>
      <c r="BP227" s="7">
        <f t="shared" si="214"/>
        <v>2636.8856378484907</v>
      </c>
      <c r="BQ227" s="65">
        <f t="shared" si="215"/>
        <v>7.2499999999999995E-2</v>
      </c>
      <c r="BR227" s="7">
        <f t="shared" si="240"/>
        <v>247162.79127760947</v>
      </c>
      <c r="BS227" s="7">
        <f t="shared" si="241"/>
        <v>785073.61124197766</v>
      </c>
      <c r="BT227" s="7">
        <f t="shared" si="216"/>
        <v>434437.20872239087</v>
      </c>
      <c r="BU227" s="7">
        <f t="shared" si="196"/>
        <v>1032236.4025195872</v>
      </c>
      <c r="BW227">
        <v>222</v>
      </c>
      <c r="BX227" s="160">
        <v>51592</v>
      </c>
      <c r="BY227" s="7">
        <f t="shared" si="242"/>
        <v>431027.92704289773</v>
      </c>
      <c r="BZ227" s="7">
        <f t="shared" si="243"/>
        <v>4534.7018071413086</v>
      </c>
      <c r="CA227" s="7">
        <f t="shared" si="244"/>
        <v>2020.372232724405</v>
      </c>
      <c r="CB227" s="65">
        <f t="shared" si="217"/>
        <v>5.6248018449811366E-2</v>
      </c>
      <c r="CC227" s="7">
        <f t="shared" si="218"/>
        <v>2514.3295744169036</v>
      </c>
      <c r="CD227" s="65">
        <f t="shared" si="245"/>
        <v>7.0000000000000007E-2</v>
      </c>
      <c r="CE227" s="7">
        <f t="shared" si="246"/>
        <v>252592.44518982648</v>
      </c>
      <c r="CF227" s="7">
        <f t="shared" si="247"/>
        <v>754111.35599554412</v>
      </c>
      <c r="CG227" s="7">
        <f t="shared" si="219"/>
        <v>429007.55481017334</v>
      </c>
      <c r="CH227" s="7">
        <f t="shared" si="197"/>
        <v>1006703.8011853707</v>
      </c>
    </row>
    <row r="228" spans="10:86" x14ac:dyDescent="0.3">
      <c r="J228">
        <v>223</v>
      </c>
      <c r="K228" s="160">
        <v>51622</v>
      </c>
      <c r="L228" s="7">
        <f t="shared" si="220"/>
        <v>455469.03428459622</v>
      </c>
      <c r="M228" s="7">
        <f t="shared" si="198"/>
        <v>5120.6331732111075</v>
      </c>
      <c r="N228" s="7">
        <f t="shared" si="188"/>
        <v>1989.2835625045086</v>
      </c>
      <c r="O228" s="65">
        <f t="shared" si="199"/>
        <v>5.2410594251591308E-2</v>
      </c>
      <c r="P228" s="7">
        <f t="shared" si="189"/>
        <v>3131.3496107065989</v>
      </c>
      <c r="Q228" s="65">
        <f t="shared" si="190"/>
        <v>8.2500000000000004E-2</v>
      </c>
      <c r="R228" s="7">
        <f t="shared" si="200"/>
        <v>228120.24927790766</v>
      </c>
      <c r="S228" s="7">
        <f t="shared" si="221"/>
        <v>913780.94834816863</v>
      </c>
      <c r="T228" s="7">
        <f t="shared" si="191"/>
        <v>453479.7507220917</v>
      </c>
      <c r="U228" s="7">
        <f t="shared" si="192"/>
        <v>1141901.1976260762</v>
      </c>
      <c r="W228">
        <v>223</v>
      </c>
      <c r="X228" s="160">
        <v>51622</v>
      </c>
      <c r="Y228" s="7">
        <f t="shared" si="222"/>
        <v>450317.3773348488</v>
      </c>
      <c r="Z228" s="7">
        <f t="shared" si="223"/>
        <v>5001.3393355618373</v>
      </c>
      <c r="AA228" s="7">
        <f t="shared" si="224"/>
        <v>1999.2234866628451</v>
      </c>
      <c r="AB228" s="65">
        <f t="shared" si="201"/>
        <v>5.3275052324074659E-2</v>
      </c>
      <c r="AC228" s="7">
        <f t="shared" si="202"/>
        <v>3002.1158488989922</v>
      </c>
      <c r="AD228" s="65">
        <f t="shared" si="203"/>
        <v>0.08</v>
      </c>
      <c r="AE228" s="7">
        <f t="shared" si="225"/>
        <v>233281.84615181416</v>
      </c>
      <c r="AF228" s="7">
        <f t="shared" si="226"/>
        <v>882016.8256784759</v>
      </c>
      <c r="AG228" s="7">
        <f t="shared" si="204"/>
        <v>448318.15384818596</v>
      </c>
      <c r="AH228" s="7">
        <f t="shared" si="193"/>
        <v>1115298.67183029</v>
      </c>
      <c r="AJ228">
        <v>223</v>
      </c>
      <c r="AK228" s="160">
        <v>51622</v>
      </c>
      <c r="AL228" s="7">
        <f t="shared" si="227"/>
        <v>445093.83252653736</v>
      </c>
      <c r="AM228" s="7">
        <f t="shared" si="228"/>
        <v>4883.0658657304484</v>
      </c>
      <c r="AN228" s="7">
        <f t="shared" si="229"/>
        <v>2008.5015306632281</v>
      </c>
      <c r="AO228" s="65">
        <f t="shared" si="205"/>
        <v>5.4150420892479401E-2</v>
      </c>
      <c r="AP228" s="7">
        <f t="shared" si="206"/>
        <v>2874.5643350672203</v>
      </c>
      <c r="AQ228" s="65">
        <f t="shared" si="207"/>
        <v>7.7499999999999999E-2</v>
      </c>
      <c r="AR228" s="7">
        <f t="shared" si="230"/>
        <v>238514.6690041261</v>
      </c>
      <c r="AS228" s="7">
        <f t="shared" si="231"/>
        <v>850409.01905376301</v>
      </c>
      <c r="AT228" s="7">
        <f t="shared" si="208"/>
        <v>443085.33099587413</v>
      </c>
      <c r="AU228" s="7">
        <f t="shared" si="194"/>
        <v>1088923.6880578892</v>
      </c>
      <c r="AW228">
        <v>223</v>
      </c>
      <c r="AX228" s="160">
        <v>51622</v>
      </c>
      <c r="AY228" s="7">
        <f t="shared" si="232"/>
        <v>439799.89631860121</v>
      </c>
      <c r="AZ228" s="7">
        <f t="shared" si="233"/>
        <v>4765.8460902957322</v>
      </c>
      <c r="BA228" s="7">
        <f t="shared" si="234"/>
        <v>2017.0967383044749</v>
      </c>
      <c r="BB228" s="65">
        <f t="shared" si="209"/>
        <v>5.5036758903915073E-2</v>
      </c>
      <c r="BC228" s="7">
        <f t="shared" si="210"/>
        <v>2748.7493519912573</v>
      </c>
      <c r="BD228" s="65">
        <f t="shared" si="211"/>
        <v>7.4999999999999997E-2</v>
      </c>
      <c r="BE228" s="7">
        <f t="shared" si="235"/>
        <v>243817.20041970411</v>
      </c>
      <c r="BF228" s="7">
        <f t="shared" si="236"/>
        <v>818966.47771624418</v>
      </c>
      <c r="BG228" s="7">
        <f t="shared" si="212"/>
        <v>437782.79958029673</v>
      </c>
      <c r="BH228" s="7">
        <f t="shared" si="195"/>
        <v>1062783.6781359483</v>
      </c>
      <c r="BJ228">
        <v>223</v>
      </c>
      <c r="BK228" s="160">
        <v>51622</v>
      </c>
      <c r="BL228" s="7">
        <f t="shared" si="237"/>
        <v>434437.20872239087</v>
      </c>
      <c r="BM228" s="7">
        <f t="shared" si="238"/>
        <v>4649.713524863002</v>
      </c>
      <c r="BN228" s="7">
        <f t="shared" si="239"/>
        <v>2024.9887221652239</v>
      </c>
      <c r="BO228" s="65">
        <f t="shared" si="213"/>
        <v>5.5934123915040879E-2</v>
      </c>
      <c r="BP228" s="7">
        <f t="shared" si="214"/>
        <v>2624.7248026977782</v>
      </c>
      <c r="BQ228" s="65">
        <f t="shared" si="215"/>
        <v>7.2499999999999995E-2</v>
      </c>
      <c r="BR228" s="7">
        <f t="shared" si="240"/>
        <v>249187.77999977471</v>
      </c>
      <c r="BS228" s="7">
        <f t="shared" si="241"/>
        <v>787698.33604467544</v>
      </c>
      <c r="BT228" s="7">
        <f t="shared" si="216"/>
        <v>432412.22000022564</v>
      </c>
      <c r="BU228" s="7">
        <f t="shared" si="196"/>
        <v>1036886.1160444501</v>
      </c>
      <c r="BW228">
        <v>223</v>
      </c>
      <c r="BX228" s="160">
        <v>51622</v>
      </c>
      <c r="BY228" s="7">
        <f t="shared" si="242"/>
        <v>429007.55481017334</v>
      </c>
      <c r="BZ228" s="7">
        <f t="shared" si="243"/>
        <v>4534.7018071413086</v>
      </c>
      <c r="CA228" s="7">
        <f t="shared" si="244"/>
        <v>2032.1577374152971</v>
      </c>
      <c r="CB228" s="65">
        <f t="shared" si="217"/>
        <v>5.6842572060936791E-2</v>
      </c>
      <c r="CC228" s="7">
        <f t="shared" si="218"/>
        <v>2502.5440697260115</v>
      </c>
      <c r="CD228" s="65">
        <f t="shared" si="245"/>
        <v>7.0000000000000007E-2</v>
      </c>
      <c r="CE228" s="7">
        <f t="shared" si="246"/>
        <v>254624.60292724177</v>
      </c>
      <c r="CF228" s="7">
        <f t="shared" si="247"/>
        <v>756613.90006527014</v>
      </c>
      <c r="CG228" s="7">
        <f t="shared" si="219"/>
        <v>426975.39707275806</v>
      </c>
      <c r="CH228" s="7">
        <f t="shared" si="197"/>
        <v>1011238.502992512</v>
      </c>
    </row>
    <row r="229" spans="10:86" x14ac:dyDescent="0.3">
      <c r="J229">
        <v>224</v>
      </c>
      <c r="K229" s="160">
        <v>51653</v>
      </c>
      <c r="L229" s="7">
        <f t="shared" si="220"/>
        <v>453479.7507220917</v>
      </c>
      <c r="M229" s="7">
        <f t="shared" si="198"/>
        <v>5120.6331732111075</v>
      </c>
      <c r="N229" s="7">
        <f t="shared" si="188"/>
        <v>2002.9598869967272</v>
      </c>
      <c r="O229" s="65">
        <f t="shared" si="199"/>
        <v>5.3002407727551513E-2</v>
      </c>
      <c r="P229" s="7">
        <f t="shared" si="189"/>
        <v>3117.6732862143804</v>
      </c>
      <c r="Q229" s="65">
        <f t="shared" si="190"/>
        <v>8.2500000000000004E-2</v>
      </c>
      <c r="R229" s="7">
        <f t="shared" si="200"/>
        <v>230123.20916490437</v>
      </c>
      <c r="S229" s="7">
        <f t="shared" si="221"/>
        <v>916898.62163438299</v>
      </c>
      <c r="T229" s="7">
        <f t="shared" si="191"/>
        <v>451476.79083509499</v>
      </c>
      <c r="U229" s="7">
        <f t="shared" si="192"/>
        <v>1147021.8307992874</v>
      </c>
      <c r="W229">
        <v>224</v>
      </c>
      <c r="X229" s="160">
        <v>51653</v>
      </c>
      <c r="Y229" s="7">
        <f t="shared" si="222"/>
        <v>448318.15384818596</v>
      </c>
      <c r="Z229" s="7">
        <f t="shared" si="223"/>
        <v>5001.3393355618373</v>
      </c>
      <c r="AA229" s="7">
        <f t="shared" si="224"/>
        <v>2012.5516432405975</v>
      </c>
      <c r="AB229" s="65">
        <f t="shared" si="201"/>
        <v>5.3869377163489343E-2</v>
      </c>
      <c r="AC229" s="7">
        <f t="shared" si="202"/>
        <v>2988.7876923212398</v>
      </c>
      <c r="AD229" s="65">
        <f t="shared" si="203"/>
        <v>0.08</v>
      </c>
      <c r="AE229" s="7">
        <f t="shared" si="225"/>
        <v>235294.39779505474</v>
      </c>
      <c r="AF229" s="7">
        <f t="shared" si="226"/>
        <v>885005.61337079713</v>
      </c>
      <c r="AG229" s="7">
        <f t="shared" si="204"/>
        <v>446305.60220494535</v>
      </c>
      <c r="AH229" s="7">
        <f t="shared" si="193"/>
        <v>1120300.011165852</v>
      </c>
      <c r="AJ229">
        <v>224</v>
      </c>
      <c r="AK229" s="160">
        <v>51653</v>
      </c>
      <c r="AL229" s="7">
        <f t="shared" si="227"/>
        <v>443085.33099587413</v>
      </c>
      <c r="AM229" s="7">
        <f t="shared" si="228"/>
        <v>4883.0658657304484</v>
      </c>
      <c r="AN229" s="7">
        <f t="shared" si="229"/>
        <v>2021.4731030487615</v>
      </c>
      <c r="AO229" s="65">
        <f t="shared" si="205"/>
        <v>5.474719098026519E-2</v>
      </c>
      <c r="AP229" s="7">
        <f t="shared" si="206"/>
        <v>2861.592762681687</v>
      </c>
      <c r="AQ229" s="65">
        <f t="shared" si="207"/>
        <v>7.7499999999999999E-2</v>
      </c>
      <c r="AR229" s="7">
        <f t="shared" si="230"/>
        <v>240536.14210717488</v>
      </c>
      <c r="AS229" s="7">
        <f t="shared" si="231"/>
        <v>853270.61181644467</v>
      </c>
      <c r="AT229" s="7">
        <f t="shared" si="208"/>
        <v>441063.85789282538</v>
      </c>
      <c r="AU229" s="7">
        <f t="shared" si="194"/>
        <v>1093806.7539236196</v>
      </c>
      <c r="AW229">
        <v>224</v>
      </c>
      <c r="AX229" s="160">
        <v>51653</v>
      </c>
      <c r="AY229" s="7">
        <f t="shared" si="232"/>
        <v>437782.79958029673</v>
      </c>
      <c r="AZ229" s="7">
        <f t="shared" si="233"/>
        <v>4765.8460902957322</v>
      </c>
      <c r="BA229" s="7">
        <f t="shared" si="234"/>
        <v>2029.7035929188778</v>
      </c>
      <c r="BB229" s="65">
        <f t="shared" si="209"/>
        <v>5.563590698030417E-2</v>
      </c>
      <c r="BC229" s="7">
        <f t="shared" si="210"/>
        <v>2736.1424973768544</v>
      </c>
      <c r="BD229" s="65">
        <f t="shared" si="211"/>
        <v>7.4999999999999997E-2</v>
      </c>
      <c r="BE229" s="7">
        <f t="shared" si="235"/>
        <v>245846.90401262298</v>
      </c>
      <c r="BF229" s="7">
        <f t="shared" si="236"/>
        <v>821702.62021362106</v>
      </c>
      <c r="BG229" s="7">
        <f t="shared" si="212"/>
        <v>435753.09598737786</v>
      </c>
      <c r="BH229" s="7">
        <f t="shared" si="195"/>
        <v>1067549.5242262441</v>
      </c>
      <c r="BJ229">
        <v>224</v>
      </c>
      <c r="BK229" s="160">
        <v>51653</v>
      </c>
      <c r="BL229" s="7">
        <f t="shared" si="237"/>
        <v>432412.22000022564</v>
      </c>
      <c r="BM229" s="7">
        <f t="shared" si="238"/>
        <v>4649.713524863002</v>
      </c>
      <c r="BN229" s="7">
        <f t="shared" si="239"/>
        <v>2037.2230290283055</v>
      </c>
      <c r="BO229" s="65">
        <f t="shared" si="213"/>
        <v>5.65355815992594E-2</v>
      </c>
      <c r="BP229" s="7">
        <f t="shared" si="214"/>
        <v>2612.4904958346965</v>
      </c>
      <c r="BQ229" s="65">
        <f t="shared" si="215"/>
        <v>7.2499999999999995E-2</v>
      </c>
      <c r="BR229" s="7">
        <f t="shared" si="240"/>
        <v>251225.00302880301</v>
      </c>
      <c r="BS229" s="7">
        <f t="shared" si="241"/>
        <v>790310.82654051017</v>
      </c>
      <c r="BT229" s="7">
        <f t="shared" si="216"/>
        <v>430374.99697119731</v>
      </c>
      <c r="BU229" s="7">
        <f t="shared" si="196"/>
        <v>1041535.8295693132</v>
      </c>
      <c r="BW229">
        <v>224</v>
      </c>
      <c r="BX229" s="160">
        <v>51653</v>
      </c>
      <c r="BY229" s="7">
        <f t="shared" si="242"/>
        <v>426975.39707275806</v>
      </c>
      <c r="BZ229" s="7">
        <f t="shared" si="243"/>
        <v>4534.7018071413086</v>
      </c>
      <c r="CA229" s="7">
        <f t="shared" si="244"/>
        <v>2044.0119908835532</v>
      </c>
      <c r="CB229" s="65">
        <f t="shared" si="217"/>
        <v>5.7446269875879898E-2</v>
      </c>
      <c r="CC229" s="7">
        <f t="shared" si="218"/>
        <v>2490.6898162577554</v>
      </c>
      <c r="CD229" s="65">
        <f t="shared" si="245"/>
        <v>7.0000000000000007E-2</v>
      </c>
      <c r="CE229" s="7">
        <f t="shared" si="246"/>
        <v>256668.61491812533</v>
      </c>
      <c r="CF229" s="7">
        <f t="shared" si="247"/>
        <v>759104.58988152794</v>
      </c>
      <c r="CG229" s="7">
        <f t="shared" si="219"/>
        <v>424931.3850818745</v>
      </c>
      <c r="CH229" s="7">
        <f t="shared" si="197"/>
        <v>1015773.2047996533</v>
      </c>
    </row>
    <row r="230" spans="10:86" x14ac:dyDescent="0.3">
      <c r="J230">
        <v>225</v>
      </c>
      <c r="K230" s="160">
        <v>51683</v>
      </c>
      <c r="L230" s="7">
        <f t="shared" si="220"/>
        <v>451476.79083509499</v>
      </c>
      <c r="M230" s="7">
        <f t="shared" si="198"/>
        <v>5120.6331732111075</v>
      </c>
      <c r="N230" s="7">
        <f t="shared" si="188"/>
        <v>2016.7302362198293</v>
      </c>
      <c r="O230" s="65">
        <f t="shared" si="199"/>
        <v>5.3603559088550023E-2</v>
      </c>
      <c r="P230" s="7">
        <f t="shared" si="189"/>
        <v>3103.9029369912782</v>
      </c>
      <c r="Q230" s="65">
        <f t="shared" si="190"/>
        <v>8.2500000000000004E-2</v>
      </c>
      <c r="R230" s="7">
        <f t="shared" si="200"/>
        <v>232139.9394011242</v>
      </c>
      <c r="S230" s="7">
        <f t="shared" si="221"/>
        <v>920002.52457137429</v>
      </c>
      <c r="T230" s="7">
        <f t="shared" si="191"/>
        <v>449460.06059887516</v>
      </c>
      <c r="U230" s="7">
        <f t="shared" si="192"/>
        <v>1152142.4639724984</v>
      </c>
      <c r="W230">
        <v>225</v>
      </c>
      <c r="X230" s="160">
        <v>51683</v>
      </c>
      <c r="Y230" s="7">
        <f t="shared" si="222"/>
        <v>446305.60220494535</v>
      </c>
      <c r="Z230" s="7">
        <f t="shared" si="223"/>
        <v>5001.3393355618373</v>
      </c>
      <c r="AA230" s="7">
        <f t="shared" si="224"/>
        <v>2025.9686541955348</v>
      </c>
      <c r="AB230" s="65">
        <f t="shared" si="201"/>
        <v>5.4473042082009135E-2</v>
      </c>
      <c r="AC230" s="7">
        <f t="shared" si="202"/>
        <v>2975.3706813663025</v>
      </c>
      <c r="AD230" s="65">
        <f t="shared" si="203"/>
        <v>0.08</v>
      </c>
      <c r="AE230" s="7">
        <f t="shared" si="225"/>
        <v>237320.36644925029</v>
      </c>
      <c r="AF230" s="7">
        <f t="shared" si="226"/>
        <v>887980.98405216343</v>
      </c>
      <c r="AG230" s="7">
        <f t="shared" si="204"/>
        <v>444279.6335507498</v>
      </c>
      <c r="AH230" s="7">
        <f t="shared" si="193"/>
        <v>1125301.3505014137</v>
      </c>
      <c r="AJ230">
        <v>225</v>
      </c>
      <c r="AK230" s="160">
        <v>51683</v>
      </c>
      <c r="AL230" s="7">
        <f t="shared" si="227"/>
        <v>441063.85789282538</v>
      </c>
      <c r="AM230" s="7">
        <f t="shared" si="228"/>
        <v>4883.0658657304484</v>
      </c>
      <c r="AN230" s="7">
        <f t="shared" si="229"/>
        <v>2034.5284501726178</v>
      </c>
      <c r="AO230" s="65">
        <f t="shared" si="205"/>
        <v>5.5353303076589616E-2</v>
      </c>
      <c r="AP230" s="7">
        <f t="shared" si="206"/>
        <v>2848.5374155578306</v>
      </c>
      <c r="AQ230" s="65">
        <f t="shared" si="207"/>
        <v>7.7499999999999999E-2</v>
      </c>
      <c r="AR230" s="7">
        <f t="shared" si="230"/>
        <v>242570.6705573475</v>
      </c>
      <c r="AS230" s="7">
        <f t="shared" si="231"/>
        <v>856119.14923200244</v>
      </c>
      <c r="AT230" s="7">
        <f t="shared" si="208"/>
        <v>439029.32944265276</v>
      </c>
      <c r="AU230" s="7">
        <f t="shared" si="194"/>
        <v>1098689.81978935</v>
      </c>
      <c r="AW230">
        <v>225</v>
      </c>
      <c r="AX230" s="160">
        <v>51683</v>
      </c>
      <c r="AY230" s="7">
        <f t="shared" si="232"/>
        <v>435753.09598737786</v>
      </c>
      <c r="AZ230" s="7">
        <f t="shared" si="233"/>
        <v>4765.8460902957322</v>
      </c>
      <c r="BA230" s="7">
        <f t="shared" si="234"/>
        <v>2042.3892403746208</v>
      </c>
      <c r="BB230" s="65">
        <f t="shared" si="209"/>
        <v>5.6244398743653161E-2</v>
      </c>
      <c r="BC230" s="7">
        <f t="shared" si="210"/>
        <v>2723.4568499211114</v>
      </c>
      <c r="BD230" s="65">
        <f t="shared" si="211"/>
        <v>7.4999999999999997E-2</v>
      </c>
      <c r="BE230" s="7">
        <f t="shared" si="235"/>
        <v>247889.2932529976</v>
      </c>
      <c r="BF230" s="7">
        <f t="shared" si="236"/>
        <v>824426.07706354221</v>
      </c>
      <c r="BG230" s="7">
        <f t="shared" si="212"/>
        <v>433710.70674700325</v>
      </c>
      <c r="BH230" s="7">
        <f t="shared" si="195"/>
        <v>1072315.3703165399</v>
      </c>
      <c r="BJ230">
        <v>225</v>
      </c>
      <c r="BK230" s="160">
        <v>51683</v>
      </c>
      <c r="BL230" s="7">
        <f t="shared" si="237"/>
        <v>430374.99697119731</v>
      </c>
      <c r="BM230" s="7">
        <f t="shared" si="238"/>
        <v>4649.713524863002</v>
      </c>
      <c r="BN230" s="7">
        <f t="shared" si="239"/>
        <v>2049.5312514953516</v>
      </c>
      <c r="BO230" s="65">
        <f t="shared" si="213"/>
        <v>5.7146384411337424E-2</v>
      </c>
      <c r="BP230" s="7">
        <f t="shared" si="214"/>
        <v>2600.1822733676504</v>
      </c>
      <c r="BQ230" s="65">
        <f t="shared" si="215"/>
        <v>7.2499999999999995E-2</v>
      </c>
      <c r="BR230" s="7">
        <f t="shared" si="240"/>
        <v>253274.53428029837</v>
      </c>
      <c r="BS230" s="7">
        <f t="shared" si="241"/>
        <v>792911.00881387782</v>
      </c>
      <c r="BT230" s="7">
        <f t="shared" si="216"/>
        <v>428325.46571970196</v>
      </c>
      <c r="BU230" s="7">
        <f t="shared" si="196"/>
        <v>1046185.5430941762</v>
      </c>
      <c r="BW230">
        <v>225</v>
      </c>
      <c r="BX230" s="160">
        <v>51683</v>
      </c>
      <c r="BY230" s="7">
        <f t="shared" si="242"/>
        <v>424931.3850818745</v>
      </c>
      <c r="BZ230" s="7">
        <f t="shared" si="243"/>
        <v>4534.7018071413086</v>
      </c>
      <c r="CA230" s="7">
        <f t="shared" si="244"/>
        <v>2055.9353941637073</v>
      </c>
      <c r="CB230" s="65">
        <f t="shared" si="217"/>
        <v>5.8059314035396353E-2</v>
      </c>
      <c r="CC230" s="7">
        <f t="shared" si="218"/>
        <v>2478.7664129776012</v>
      </c>
      <c r="CD230" s="65">
        <f t="shared" si="245"/>
        <v>7.0000000000000007E-2</v>
      </c>
      <c r="CE230" s="7">
        <f t="shared" si="246"/>
        <v>258724.55031228904</v>
      </c>
      <c r="CF230" s="7">
        <f t="shared" si="247"/>
        <v>761583.35629450553</v>
      </c>
      <c r="CG230" s="7">
        <f t="shared" si="219"/>
        <v>422875.44968771079</v>
      </c>
      <c r="CH230" s="7">
        <f t="shared" si="197"/>
        <v>1020307.9066067946</v>
      </c>
    </row>
    <row r="231" spans="10:86" x14ac:dyDescent="0.3">
      <c r="J231">
        <v>226</v>
      </c>
      <c r="K231" s="160">
        <v>51714</v>
      </c>
      <c r="L231" s="7">
        <f t="shared" si="220"/>
        <v>449460.06059887516</v>
      </c>
      <c r="M231" s="7">
        <f t="shared" si="198"/>
        <v>5120.6331732111075</v>
      </c>
      <c r="N231" s="7">
        <f t="shared" si="188"/>
        <v>2030.595256593841</v>
      </c>
      <c r="O231" s="65">
        <f t="shared" si="199"/>
        <v>5.4214256649764439E-2</v>
      </c>
      <c r="P231" s="7">
        <f t="shared" si="189"/>
        <v>3090.0379166172665</v>
      </c>
      <c r="Q231" s="65">
        <f t="shared" si="190"/>
        <v>8.249999999999999E-2</v>
      </c>
      <c r="R231" s="7">
        <f t="shared" si="200"/>
        <v>234170.53465771803</v>
      </c>
      <c r="S231" s="7">
        <f t="shared" si="221"/>
        <v>923092.56248799153</v>
      </c>
      <c r="T231" s="7">
        <f t="shared" si="191"/>
        <v>447429.46534228133</v>
      </c>
      <c r="U231" s="7">
        <f t="shared" si="192"/>
        <v>1157263.0971457097</v>
      </c>
      <c r="W231">
        <v>226</v>
      </c>
      <c r="X231" s="160">
        <v>51714</v>
      </c>
      <c r="Y231" s="7">
        <f t="shared" si="222"/>
        <v>444279.6335507498</v>
      </c>
      <c r="Z231" s="7">
        <f t="shared" si="223"/>
        <v>5001.3393355618373</v>
      </c>
      <c r="AA231" s="7">
        <f t="shared" si="224"/>
        <v>2039.4751118901718</v>
      </c>
      <c r="AB231" s="65">
        <f t="shared" si="201"/>
        <v>5.5086255354729066E-2</v>
      </c>
      <c r="AC231" s="7">
        <f t="shared" si="202"/>
        <v>2961.8642236716655</v>
      </c>
      <c r="AD231" s="65">
        <f t="shared" si="203"/>
        <v>0.08</v>
      </c>
      <c r="AE231" s="7">
        <f t="shared" si="225"/>
        <v>239359.84156114046</v>
      </c>
      <c r="AF231" s="7">
        <f t="shared" si="226"/>
        <v>890942.84827583504</v>
      </c>
      <c r="AG231" s="7">
        <f t="shared" si="204"/>
        <v>442240.15843885962</v>
      </c>
      <c r="AH231" s="7">
        <f t="shared" si="193"/>
        <v>1130302.6898369754</v>
      </c>
      <c r="AJ231">
        <v>226</v>
      </c>
      <c r="AK231" s="160">
        <v>51714</v>
      </c>
      <c r="AL231" s="7">
        <f t="shared" si="227"/>
        <v>439029.32944265276</v>
      </c>
      <c r="AM231" s="7">
        <f t="shared" si="228"/>
        <v>4883.0658657304484</v>
      </c>
      <c r="AN231" s="7">
        <f t="shared" si="229"/>
        <v>2047.6681130799825</v>
      </c>
      <c r="AO231" s="65">
        <f t="shared" si="205"/>
        <v>5.5968965417763639E-2</v>
      </c>
      <c r="AP231" s="7">
        <f t="shared" si="206"/>
        <v>2835.3977526504659</v>
      </c>
      <c r="AQ231" s="65">
        <f t="shared" si="207"/>
        <v>7.7500000000000013E-2</v>
      </c>
      <c r="AR231" s="7">
        <f t="shared" si="230"/>
        <v>244618.33867042747</v>
      </c>
      <c r="AS231" s="7">
        <f t="shared" si="231"/>
        <v>858954.54698465287</v>
      </c>
      <c r="AT231" s="7">
        <f t="shared" si="208"/>
        <v>436981.66132957279</v>
      </c>
      <c r="AU231" s="7">
        <f t="shared" si="194"/>
        <v>1103572.8856550804</v>
      </c>
      <c r="AW231">
        <v>226</v>
      </c>
      <c r="AX231" s="160">
        <v>51714</v>
      </c>
      <c r="AY231" s="7">
        <f t="shared" si="232"/>
        <v>433710.70674700325</v>
      </c>
      <c r="AZ231" s="7">
        <f t="shared" si="233"/>
        <v>4765.8460902957322</v>
      </c>
      <c r="BA231" s="7">
        <f t="shared" si="234"/>
        <v>2055.1541731269622</v>
      </c>
      <c r="BB231" s="65">
        <f t="shared" si="209"/>
        <v>5.686244239275734E-2</v>
      </c>
      <c r="BC231" s="7">
        <f t="shared" si="210"/>
        <v>2710.69191716877</v>
      </c>
      <c r="BD231" s="65">
        <f t="shared" si="211"/>
        <v>7.4999999999999997E-2</v>
      </c>
      <c r="BE231" s="7">
        <f t="shared" si="235"/>
        <v>249944.44742612456</v>
      </c>
      <c r="BF231" s="7">
        <f t="shared" si="236"/>
        <v>827136.768980711</v>
      </c>
      <c r="BG231" s="7">
        <f t="shared" si="212"/>
        <v>431655.55257387628</v>
      </c>
      <c r="BH231" s="7">
        <f t="shared" si="195"/>
        <v>1077081.2164068355</v>
      </c>
      <c r="BJ231">
        <v>226</v>
      </c>
      <c r="BK231" s="160">
        <v>51714</v>
      </c>
      <c r="BL231" s="7">
        <f t="shared" si="237"/>
        <v>428325.46571970196</v>
      </c>
      <c r="BM231" s="7">
        <f t="shared" si="238"/>
        <v>4649.713524863002</v>
      </c>
      <c r="BN231" s="7">
        <f t="shared" si="239"/>
        <v>2061.9138361398027</v>
      </c>
      <c r="BO231" s="65">
        <f t="shared" si="213"/>
        <v>5.7766740513788495E-2</v>
      </c>
      <c r="BP231" s="7">
        <f t="shared" si="214"/>
        <v>2587.7996887231993</v>
      </c>
      <c r="BQ231" s="65">
        <f t="shared" si="215"/>
        <v>7.2499999999999995E-2</v>
      </c>
      <c r="BR231" s="7">
        <f t="shared" si="240"/>
        <v>255336.44811643817</v>
      </c>
      <c r="BS231" s="7">
        <f t="shared" si="241"/>
        <v>795498.80850260099</v>
      </c>
      <c r="BT231" s="7">
        <f t="shared" si="216"/>
        <v>426263.55188356218</v>
      </c>
      <c r="BU231" s="7">
        <f t="shared" si="196"/>
        <v>1050835.2566190392</v>
      </c>
      <c r="BW231">
        <v>226</v>
      </c>
      <c r="BX231" s="160">
        <v>51714</v>
      </c>
      <c r="BY231" s="7">
        <f t="shared" si="242"/>
        <v>422875.44968771079</v>
      </c>
      <c r="BZ231" s="7">
        <f t="shared" si="243"/>
        <v>4534.7018071413086</v>
      </c>
      <c r="CA231" s="7">
        <f t="shared" si="244"/>
        <v>2067.928350629662</v>
      </c>
      <c r="CB231" s="65">
        <f t="shared" si="217"/>
        <v>5.8681912666913319E-2</v>
      </c>
      <c r="CC231" s="7">
        <f t="shared" si="218"/>
        <v>2466.7734565116466</v>
      </c>
      <c r="CD231" s="65">
        <f t="shared" si="245"/>
        <v>7.0000000000000007E-2</v>
      </c>
      <c r="CE231" s="7">
        <f t="shared" si="246"/>
        <v>260792.4786629187</v>
      </c>
      <c r="CF231" s="7">
        <f t="shared" si="247"/>
        <v>764050.1297510172</v>
      </c>
      <c r="CG231" s="7">
        <f t="shared" si="219"/>
        <v>420807.52133708115</v>
      </c>
      <c r="CH231" s="7">
        <f t="shared" si="197"/>
        <v>1024842.6084139359</v>
      </c>
    </row>
    <row r="232" spans="10:86" x14ac:dyDescent="0.3">
      <c r="J232">
        <v>227</v>
      </c>
      <c r="K232" s="160">
        <v>51745</v>
      </c>
      <c r="L232" s="7">
        <f t="shared" si="220"/>
        <v>447429.46534228133</v>
      </c>
      <c r="M232" s="7">
        <f t="shared" si="198"/>
        <v>5120.6331732111075</v>
      </c>
      <c r="N232" s="7">
        <f t="shared" si="188"/>
        <v>2044.5555989829236</v>
      </c>
      <c r="O232" s="65">
        <f t="shared" si="199"/>
        <v>5.4834714939987657E-2</v>
      </c>
      <c r="P232" s="7">
        <f t="shared" si="189"/>
        <v>3076.0775742281839</v>
      </c>
      <c r="Q232" s="65">
        <f t="shared" si="190"/>
        <v>8.249999999999999E-2</v>
      </c>
      <c r="R232" s="7">
        <f t="shared" si="200"/>
        <v>236215.09025670096</v>
      </c>
      <c r="S232" s="7">
        <f t="shared" si="221"/>
        <v>926168.6400622197</v>
      </c>
      <c r="T232" s="7">
        <f t="shared" si="191"/>
        <v>445384.90974329843</v>
      </c>
      <c r="U232" s="7">
        <f t="shared" si="192"/>
        <v>1162383.7303189207</v>
      </c>
      <c r="W232">
        <v>227</v>
      </c>
      <c r="X232" s="160">
        <v>51745</v>
      </c>
      <c r="Y232" s="7">
        <f t="shared" si="222"/>
        <v>442240.15843885962</v>
      </c>
      <c r="Z232" s="7">
        <f t="shared" si="223"/>
        <v>5001.3393355618373</v>
      </c>
      <c r="AA232" s="7">
        <f t="shared" si="224"/>
        <v>2053.0716126361062</v>
      </c>
      <c r="AB232" s="65">
        <f t="shared" si="201"/>
        <v>5.5709231469623213E-2</v>
      </c>
      <c r="AC232" s="7">
        <f t="shared" si="202"/>
        <v>2948.2677229257311</v>
      </c>
      <c r="AD232" s="65">
        <f t="shared" si="203"/>
        <v>0.08</v>
      </c>
      <c r="AE232" s="7">
        <f t="shared" si="225"/>
        <v>241412.91317377656</v>
      </c>
      <c r="AF232" s="7">
        <f t="shared" si="226"/>
        <v>893891.1159987608</v>
      </c>
      <c r="AG232" s="7">
        <f t="shared" si="204"/>
        <v>440187.08682622353</v>
      </c>
      <c r="AH232" s="7">
        <f t="shared" si="193"/>
        <v>1135304.0291725374</v>
      </c>
      <c r="AJ232">
        <v>227</v>
      </c>
      <c r="AK232" s="160">
        <v>51745</v>
      </c>
      <c r="AL232" s="7">
        <f t="shared" si="227"/>
        <v>436981.66132957279</v>
      </c>
      <c r="AM232" s="7">
        <f t="shared" si="228"/>
        <v>4883.0658657304484</v>
      </c>
      <c r="AN232" s="7">
        <f t="shared" si="229"/>
        <v>2060.892636310291</v>
      </c>
      <c r="AO232" s="65">
        <f t="shared" si="205"/>
        <v>5.6594392452253325E-2</v>
      </c>
      <c r="AP232" s="7">
        <f t="shared" si="206"/>
        <v>2822.1732294201574</v>
      </c>
      <c r="AQ232" s="65">
        <f t="shared" si="207"/>
        <v>7.7499999999999999E-2</v>
      </c>
      <c r="AR232" s="7">
        <f t="shared" si="230"/>
        <v>246679.23130673775</v>
      </c>
      <c r="AS232" s="7">
        <f t="shared" si="231"/>
        <v>861776.72021407308</v>
      </c>
      <c r="AT232" s="7">
        <f t="shared" si="208"/>
        <v>434920.76869326248</v>
      </c>
      <c r="AU232" s="7">
        <f t="shared" si="194"/>
        <v>1108455.9515208108</v>
      </c>
      <c r="AW232">
        <v>227</v>
      </c>
      <c r="AX232" s="160">
        <v>51745</v>
      </c>
      <c r="AY232" s="7">
        <f t="shared" si="232"/>
        <v>431655.55257387628</v>
      </c>
      <c r="AZ232" s="7">
        <f t="shared" si="233"/>
        <v>4765.8460902957322</v>
      </c>
      <c r="BA232" s="7">
        <f t="shared" si="234"/>
        <v>2067.9988867090055</v>
      </c>
      <c r="BB232" s="65">
        <f t="shared" si="209"/>
        <v>5.7490252337854271E-2</v>
      </c>
      <c r="BC232" s="7">
        <f t="shared" si="210"/>
        <v>2697.8472035867267</v>
      </c>
      <c r="BD232" s="65">
        <f t="shared" si="211"/>
        <v>7.4999999999999997E-2</v>
      </c>
      <c r="BE232" s="7">
        <f t="shared" si="235"/>
        <v>252012.44631283358</v>
      </c>
      <c r="BF232" s="7">
        <f t="shared" si="236"/>
        <v>829834.61618429772</v>
      </c>
      <c r="BG232" s="7">
        <f t="shared" si="212"/>
        <v>429587.5536871673</v>
      </c>
      <c r="BH232" s="7">
        <f t="shared" si="195"/>
        <v>1081847.0624971313</v>
      </c>
      <c r="BJ232">
        <v>227</v>
      </c>
      <c r="BK232" s="160">
        <v>51745</v>
      </c>
      <c r="BL232" s="7">
        <f t="shared" si="237"/>
        <v>426263.55188356218</v>
      </c>
      <c r="BM232" s="7">
        <f t="shared" si="238"/>
        <v>4649.713524863002</v>
      </c>
      <c r="BN232" s="7">
        <f t="shared" si="239"/>
        <v>2074.3712322331471</v>
      </c>
      <c r="BO232" s="65">
        <f t="shared" si="213"/>
        <v>5.839686427986545E-2</v>
      </c>
      <c r="BP232" s="7">
        <f t="shared" si="214"/>
        <v>2575.3422926298549</v>
      </c>
      <c r="BQ232" s="65">
        <f t="shared" si="215"/>
        <v>7.2499999999999995E-2</v>
      </c>
      <c r="BR232" s="7">
        <f t="shared" si="240"/>
        <v>257410.81934867133</v>
      </c>
      <c r="BS232" s="7">
        <f t="shared" si="241"/>
        <v>798074.15079523087</v>
      </c>
      <c r="BT232" s="7">
        <f t="shared" si="216"/>
        <v>424189.18065132905</v>
      </c>
      <c r="BU232" s="7">
        <f t="shared" si="196"/>
        <v>1055484.9701439021</v>
      </c>
      <c r="BW232">
        <v>227</v>
      </c>
      <c r="BX232" s="160">
        <v>51745</v>
      </c>
      <c r="BY232" s="7">
        <f t="shared" si="242"/>
        <v>420807.52133708115</v>
      </c>
      <c r="BZ232" s="7">
        <f t="shared" si="243"/>
        <v>4534.7018071413086</v>
      </c>
      <c r="CA232" s="7">
        <f t="shared" si="244"/>
        <v>2079.9912660083351</v>
      </c>
      <c r="CB232" s="65">
        <f t="shared" si="217"/>
        <v>5.9314280107903045E-2</v>
      </c>
      <c r="CC232" s="7">
        <f t="shared" si="218"/>
        <v>2454.7105411329735</v>
      </c>
      <c r="CD232" s="65">
        <f t="shared" si="245"/>
        <v>7.0000000000000007E-2</v>
      </c>
      <c r="CE232" s="7">
        <f t="shared" si="246"/>
        <v>262872.46992892702</v>
      </c>
      <c r="CF232" s="7">
        <f t="shared" si="247"/>
        <v>766504.84029215015</v>
      </c>
      <c r="CG232" s="7">
        <f t="shared" si="219"/>
        <v>418727.5300710728</v>
      </c>
      <c r="CH232" s="7">
        <f t="shared" si="197"/>
        <v>1029377.3102210772</v>
      </c>
    </row>
    <row r="233" spans="10:86" x14ac:dyDescent="0.3">
      <c r="J233">
        <v>228</v>
      </c>
      <c r="K233" s="160">
        <v>51775</v>
      </c>
      <c r="L233" s="7">
        <f t="shared" si="220"/>
        <v>445384.90974329843</v>
      </c>
      <c r="M233" s="7">
        <f t="shared" si="198"/>
        <v>5120.6331732111075</v>
      </c>
      <c r="N233" s="7">
        <f t="shared" si="188"/>
        <v>2058.611918725931</v>
      </c>
      <c r="O233" s="65">
        <f t="shared" si="199"/>
        <v>5.546515493519788E-2</v>
      </c>
      <c r="P233" s="7">
        <f t="shared" si="189"/>
        <v>3062.0212544851765</v>
      </c>
      <c r="Q233" s="65">
        <f t="shared" si="190"/>
        <v>8.2500000000000004E-2</v>
      </c>
      <c r="R233" s="7">
        <f t="shared" si="200"/>
        <v>238273.70217542688</v>
      </c>
      <c r="S233" s="7">
        <f t="shared" si="221"/>
        <v>929230.66131670482</v>
      </c>
      <c r="T233" s="7">
        <f t="shared" si="191"/>
        <v>443326.29782457248</v>
      </c>
      <c r="U233" s="7">
        <f t="shared" si="192"/>
        <v>1167504.3634921317</v>
      </c>
      <c r="W233">
        <v>228</v>
      </c>
      <c r="X233" s="160">
        <v>51775</v>
      </c>
      <c r="Y233" s="7">
        <f t="shared" si="222"/>
        <v>440187.08682622353</v>
      </c>
      <c r="Z233" s="7">
        <f t="shared" si="223"/>
        <v>5001.3393355618373</v>
      </c>
      <c r="AA233" s="7">
        <f t="shared" si="224"/>
        <v>2066.7587567203468</v>
      </c>
      <c r="AB233" s="65">
        <f t="shared" si="201"/>
        <v>5.6342191361090768E-2</v>
      </c>
      <c r="AC233" s="7">
        <f t="shared" si="202"/>
        <v>2934.5805788414905</v>
      </c>
      <c r="AD233" s="65">
        <f t="shared" si="203"/>
        <v>0.08</v>
      </c>
      <c r="AE233" s="7">
        <f t="shared" si="225"/>
        <v>243479.6719304969</v>
      </c>
      <c r="AF233" s="7">
        <f t="shared" si="226"/>
        <v>896825.6965776023</v>
      </c>
      <c r="AG233" s="7">
        <f t="shared" si="204"/>
        <v>438120.32806950319</v>
      </c>
      <c r="AH233" s="7">
        <f t="shared" si="193"/>
        <v>1140305.3685080991</v>
      </c>
      <c r="AJ233">
        <v>228</v>
      </c>
      <c r="AK233" s="160">
        <v>51775</v>
      </c>
      <c r="AL233" s="7">
        <f t="shared" si="227"/>
        <v>434920.76869326248</v>
      </c>
      <c r="AM233" s="7">
        <f t="shared" si="228"/>
        <v>4883.0658657304484</v>
      </c>
      <c r="AN233" s="7">
        <f t="shared" si="229"/>
        <v>2074.202567919795</v>
      </c>
      <c r="AO233" s="65">
        <f t="shared" si="205"/>
        <v>5.7229805074202077E-2</v>
      </c>
      <c r="AP233" s="7">
        <f t="shared" si="206"/>
        <v>2808.8632978106534</v>
      </c>
      <c r="AQ233" s="65">
        <f t="shared" si="207"/>
        <v>7.7499999999999999E-2</v>
      </c>
      <c r="AR233" s="7">
        <f t="shared" si="230"/>
        <v>248753.43387465755</v>
      </c>
      <c r="AS233" s="7">
        <f t="shared" si="231"/>
        <v>864585.58351188374</v>
      </c>
      <c r="AT233" s="7">
        <f t="shared" si="208"/>
        <v>432846.56612534268</v>
      </c>
      <c r="AU233" s="7">
        <f t="shared" si="194"/>
        <v>1113339.0173865412</v>
      </c>
      <c r="AW233">
        <v>228</v>
      </c>
      <c r="AX233" s="160">
        <v>51775</v>
      </c>
      <c r="AY233" s="7">
        <f t="shared" si="232"/>
        <v>429587.5536871673</v>
      </c>
      <c r="AZ233" s="7">
        <f t="shared" si="233"/>
        <v>4765.8460902957322</v>
      </c>
      <c r="BA233" s="7">
        <f t="shared" si="234"/>
        <v>2080.923879750937</v>
      </c>
      <c r="BB233" s="65">
        <f t="shared" si="209"/>
        <v>5.81280494341221E-2</v>
      </c>
      <c r="BC233" s="7">
        <f t="shared" si="210"/>
        <v>2684.9222105447952</v>
      </c>
      <c r="BD233" s="65">
        <f t="shared" si="211"/>
        <v>7.4999999999999997E-2</v>
      </c>
      <c r="BE233" s="7">
        <f t="shared" si="235"/>
        <v>254093.37019258452</v>
      </c>
      <c r="BF233" s="7">
        <f t="shared" si="236"/>
        <v>832519.53839484253</v>
      </c>
      <c r="BG233" s="7">
        <f t="shared" si="212"/>
        <v>427506.62980741635</v>
      </c>
      <c r="BH233" s="7">
        <f t="shared" si="195"/>
        <v>1086612.9085874271</v>
      </c>
      <c r="BJ233">
        <v>228</v>
      </c>
      <c r="BK233" s="160">
        <v>51775</v>
      </c>
      <c r="BL233" s="7">
        <f t="shared" si="237"/>
        <v>424189.18065132905</v>
      </c>
      <c r="BM233" s="7">
        <f t="shared" si="238"/>
        <v>4649.713524863002</v>
      </c>
      <c r="BN233" s="7">
        <f t="shared" si="239"/>
        <v>2086.9038917612224</v>
      </c>
      <c r="BO233" s="65">
        <f t="shared" si="213"/>
        <v>5.9036976527034872E-2</v>
      </c>
      <c r="BP233" s="7">
        <f t="shared" si="214"/>
        <v>2562.8096331017796</v>
      </c>
      <c r="BQ233" s="65">
        <f t="shared" si="215"/>
        <v>7.2499999999999995E-2</v>
      </c>
      <c r="BR233" s="7">
        <f t="shared" si="240"/>
        <v>259497.72324043256</v>
      </c>
      <c r="BS233" s="7">
        <f t="shared" si="241"/>
        <v>800636.96042833268</v>
      </c>
      <c r="BT233" s="7">
        <f t="shared" si="216"/>
        <v>422102.27675956785</v>
      </c>
      <c r="BU233" s="7">
        <f t="shared" si="196"/>
        <v>1060134.6836687652</v>
      </c>
      <c r="BW233">
        <v>228</v>
      </c>
      <c r="BX233" s="160">
        <v>51775</v>
      </c>
      <c r="BY233" s="7">
        <f t="shared" si="242"/>
        <v>418727.5300710728</v>
      </c>
      <c r="BZ233" s="7">
        <f t="shared" si="243"/>
        <v>4534.7018071413086</v>
      </c>
      <c r="CA233" s="7">
        <f t="shared" si="244"/>
        <v>2092.124548393384</v>
      </c>
      <c r="CB233" s="65">
        <f t="shared" si="217"/>
        <v>5.9956637139333357E-2</v>
      </c>
      <c r="CC233" s="7">
        <f t="shared" si="218"/>
        <v>2442.5772587479246</v>
      </c>
      <c r="CD233" s="65">
        <f t="shared" si="245"/>
        <v>6.9999999999999993E-2</v>
      </c>
      <c r="CE233" s="7">
        <f t="shared" si="246"/>
        <v>264964.59447732038</v>
      </c>
      <c r="CF233" s="7">
        <f t="shared" si="247"/>
        <v>768947.41755089804</v>
      </c>
      <c r="CG233" s="7">
        <f t="shared" si="219"/>
        <v>416635.40552267944</v>
      </c>
      <c r="CH233" s="7">
        <f t="shared" si="197"/>
        <v>1033912.0120282185</v>
      </c>
    </row>
    <row r="234" spans="10:86" x14ac:dyDescent="0.3">
      <c r="J234">
        <v>229</v>
      </c>
      <c r="K234" s="160">
        <v>51806</v>
      </c>
      <c r="L234" s="7">
        <f t="shared" si="220"/>
        <v>443326.29782457248</v>
      </c>
      <c r="M234" s="7">
        <f t="shared" si="198"/>
        <v>5120.6331732111075</v>
      </c>
      <c r="N234" s="7">
        <f t="shared" si="188"/>
        <v>2072.7648756671715</v>
      </c>
      <c r="O234" s="65">
        <f t="shared" si="199"/>
        <v>5.6105804302745338E-2</v>
      </c>
      <c r="P234" s="7">
        <f t="shared" si="189"/>
        <v>3047.868297543936</v>
      </c>
      <c r="Q234" s="65">
        <f t="shared" si="190"/>
        <v>8.2500000000000018E-2</v>
      </c>
      <c r="R234" s="7">
        <f t="shared" si="200"/>
        <v>240346.46705109405</v>
      </c>
      <c r="S234" s="7">
        <f t="shared" si="221"/>
        <v>932278.52961424878</v>
      </c>
      <c r="T234" s="7">
        <f t="shared" si="191"/>
        <v>441253.53294890531</v>
      </c>
      <c r="U234" s="7">
        <f t="shared" si="192"/>
        <v>1172624.9966653427</v>
      </c>
      <c r="W234">
        <v>229</v>
      </c>
      <c r="X234" s="160">
        <v>51806</v>
      </c>
      <c r="Y234" s="7">
        <f t="shared" si="222"/>
        <v>438120.32806950319</v>
      </c>
      <c r="Z234" s="7">
        <f t="shared" si="223"/>
        <v>5001.3393355618373</v>
      </c>
      <c r="AA234" s="7">
        <f t="shared" si="224"/>
        <v>2080.5371484318157</v>
      </c>
      <c r="AB234" s="65">
        <f t="shared" si="201"/>
        <v>5.6985362654117994E-2</v>
      </c>
      <c r="AC234" s="7">
        <f t="shared" si="202"/>
        <v>2920.8021871300216</v>
      </c>
      <c r="AD234" s="65">
        <f t="shared" si="203"/>
        <v>0.08</v>
      </c>
      <c r="AE234" s="7">
        <f t="shared" si="225"/>
        <v>245560.20907892872</v>
      </c>
      <c r="AF234" s="7">
        <f t="shared" si="226"/>
        <v>899746.49876473227</v>
      </c>
      <c r="AG234" s="7">
        <f t="shared" si="204"/>
        <v>436039.79092107137</v>
      </c>
      <c r="AH234" s="7">
        <f t="shared" si="193"/>
        <v>1145306.7078436611</v>
      </c>
      <c r="AJ234">
        <v>229</v>
      </c>
      <c r="AK234" s="160">
        <v>51806</v>
      </c>
      <c r="AL234" s="7">
        <f t="shared" si="227"/>
        <v>432846.56612534268</v>
      </c>
      <c r="AM234" s="7">
        <f t="shared" si="228"/>
        <v>4883.0658657304484</v>
      </c>
      <c r="AN234" s="7">
        <f t="shared" si="229"/>
        <v>2087.5984595042769</v>
      </c>
      <c r="AO234" s="65">
        <f t="shared" si="205"/>
        <v>5.7875430867567648E-2</v>
      </c>
      <c r="AP234" s="7">
        <f t="shared" si="206"/>
        <v>2795.4674062261715</v>
      </c>
      <c r="AQ234" s="65">
        <f t="shared" si="207"/>
        <v>7.7499999999999999E-2</v>
      </c>
      <c r="AR234" s="7">
        <f t="shared" si="230"/>
        <v>250841.03233416184</v>
      </c>
      <c r="AS234" s="7">
        <f t="shared" si="231"/>
        <v>867381.05091810995</v>
      </c>
      <c r="AT234" s="7">
        <f t="shared" si="208"/>
        <v>430758.96766583843</v>
      </c>
      <c r="AU234" s="7">
        <f t="shared" si="194"/>
        <v>1118222.0832522719</v>
      </c>
      <c r="AW234">
        <v>229</v>
      </c>
      <c r="AX234" s="160">
        <v>51806</v>
      </c>
      <c r="AY234" s="7">
        <f t="shared" si="232"/>
        <v>427506.62980741635</v>
      </c>
      <c r="AZ234" s="7">
        <f t="shared" si="233"/>
        <v>4765.8460902957322</v>
      </c>
      <c r="BA234" s="7">
        <f t="shared" si="234"/>
        <v>2093.9296539993802</v>
      </c>
      <c r="BB234" s="65">
        <f t="shared" si="209"/>
        <v>5.8776061225791681E-2</v>
      </c>
      <c r="BC234" s="7">
        <f t="shared" si="210"/>
        <v>2671.916436296352</v>
      </c>
      <c r="BD234" s="65">
        <f t="shared" si="211"/>
        <v>7.4999999999999997E-2</v>
      </c>
      <c r="BE234" s="7">
        <f t="shared" si="235"/>
        <v>256187.29984658389</v>
      </c>
      <c r="BF234" s="7">
        <f t="shared" si="236"/>
        <v>835191.45483113884</v>
      </c>
      <c r="BG234" s="7">
        <f t="shared" si="212"/>
        <v>425412.70015341695</v>
      </c>
      <c r="BH234" s="7">
        <f t="shared" si="195"/>
        <v>1091378.7546777227</v>
      </c>
      <c r="BJ234">
        <v>229</v>
      </c>
      <c r="BK234" s="160">
        <v>51806</v>
      </c>
      <c r="BL234" s="7">
        <f t="shared" si="237"/>
        <v>422102.27675956785</v>
      </c>
      <c r="BM234" s="7">
        <f t="shared" si="238"/>
        <v>4649.713524863002</v>
      </c>
      <c r="BN234" s="7">
        <f t="shared" si="239"/>
        <v>2099.5122694406132</v>
      </c>
      <c r="BO234" s="65">
        <f t="shared" si="213"/>
        <v>5.9687304761064125E-2</v>
      </c>
      <c r="BP234" s="7">
        <f t="shared" si="214"/>
        <v>2550.2012554223888</v>
      </c>
      <c r="BQ234" s="65">
        <f t="shared" si="215"/>
        <v>7.2499999999999995E-2</v>
      </c>
      <c r="BR234" s="7">
        <f t="shared" si="240"/>
        <v>261597.23550987316</v>
      </c>
      <c r="BS234" s="7">
        <f t="shared" si="241"/>
        <v>803187.16168375511</v>
      </c>
      <c r="BT234" s="7">
        <f t="shared" si="216"/>
        <v>420002.76449012721</v>
      </c>
      <c r="BU234" s="7">
        <f t="shared" si="196"/>
        <v>1064784.3971936284</v>
      </c>
      <c r="BW234">
        <v>229</v>
      </c>
      <c r="BX234" s="160">
        <v>51806</v>
      </c>
      <c r="BY234" s="7">
        <f t="shared" si="242"/>
        <v>416635.40552267944</v>
      </c>
      <c r="BZ234" s="7">
        <f t="shared" si="243"/>
        <v>4534.7018071413086</v>
      </c>
      <c r="CA234" s="7">
        <f t="shared" si="244"/>
        <v>2104.3286082590116</v>
      </c>
      <c r="CB234" s="65">
        <f t="shared" si="217"/>
        <v>6.060921122972962E-2</v>
      </c>
      <c r="CC234" s="7">
        <f t="shared" si="218"/>
        <v>2430.3731988822969</v>
      </c>
      <c r="CD234" s="65">
        <f t="shared" si="245"/>
        <v>7.0000000000000007E-2</v>
      </c>
      <c r="CE234" s="7">
        <f t="shared" si="246"/>
        <v>267068.92308557942</v>
      </c>
      <c r="CF234" s="7">
        <f t="shared" si="247"/>
        <v>771377.79074978037</v>
      </c>
      <c r="CG234" s="7">
        <f t="shared" si="219"/>
        <v>414531.07691442041</v>
      </c>
      <c r="CH234" s="7">
        <f t="shared" si="197"/>
        <v>1038446.7138353598</v>
      </c>
    </row>
    <row r="235" spans="10:86" x14ac:dyDescent="0.3">
      <c r="J235">
        <v>230</v>
      </c>
      <c r="K235" s="160">
        <v>51836</v>
      </c>
      <c r="L235" s="7">
        <f t="shared" si="220"/>
        <v>441253.53294890531</v>
      </c>
      <c r="M235" s="7">
        <f t="shared" si="198"/>
        <v>5120.6331732111075</v>
      </c>
      <c r="N235" s="7">
        <f t="shared" si="188"/>
        <v>2087.0151341873834</v>
      </c>
      <c r="O235" s="65">
        <f t="shared" si="199"/>
        <v>5.6756897656723301E-2</v>
      </c>
      <c r="P235" s="7">
        <f t="shared" si="189"/>
        <v>3033.6180390237241</v>
      </c>
      <c r="Q235" s="65">
        <f t="shared" si="190"/>
        <v>8.2500000000000004E-2</v>
      </c>
      <c r="R235" s="7">
        <f t="shared" si="200"/>
        <v>242433.48218528143</v>
      </c>
      <c r="S235" s="7">
        <f t="shared" si="221"/>
        <v>935312.14765327249</v>
      </c>
      <c r="T235" s="7">
        <f t="shared" si="191"/>
        <v>439166.51781471795</v>
      </c>
      <c r="U235" s="7">
        <f t="shared" si="192"/>
        <v>1177745.629838554</v>
      </c>
      <c r="W235">
        <v>230</v>
      </c>
      <c r="X235" s="160">
        <v>51836</v>
      </c>
      <c r="Y235" s="7">
        <f t="shared" si="222"/>
        <v>436039.79092107137</v>
      </c>
      <c r="Z235" s="7">
        <f t="shared" si="223"/>
        <v>5001.3393355618373</v>
      </c>
      <c r="AA235" s="7">
        <f t="shared" si="224"/>
        <v>2094.4073960880278</v>
      </c>
      <c r="AB235" s="65">
        <f t="shared" si="201"/>
        <v>5.7638979919623204E-2</v>
      </c>
      <c r="AC235" s="7">
        <f t="shared" si="202"/>
        <v>2906.9319394738095</v>
      </c>
      <c r="AD235" s="65">
        <f t="shared" si="203"/>
        <v>8.0000000000000016E-2</v>
      </c>
      <c r="AE235" s="7">
        <f t="shared" si="225"/>
        <v>247654.61647501675</v>
      </c>
      <c r="AF235" s="7">
        <f t="shared" si="226"/>
        <v>902653.43070420611</v>
      </c>
      <c r="AG235" s="7">
        <f t="shared" si="204"/>
        <v>433945.38352498336</v>
      </c>
      <c r="AH235" s="7">
        <f t="shared" si="193"/>
        <v>1150308.0471792228</v>
      </c>
      <c r="AJ235">
        <v>230</v>
      </c>
      <c r="AK235" s="160">
        <v>51836</v>
      </c>
      <c r="AL235" s="7">
        <f t="shared" si="227"/>
        <v>430758.96766583843</v>
      </c>
      <c r="AM235" s="7">
        <f t="shared" si="228"/>
        <v>4883.0658657304484</v>
      </c>
      <c r="AN235" s="7">
        <f t="shared" si="229"/>
        <v>2101.0808662219088</v>
      </c>
      <c r="AO235" s="65">
        <f t="shared" si="205"/>
        <v>5.8531504361441139E-2</v>
      </c>
      <c r="AP235" s="7">
        <f t="shared" si="206"/>
        <v>2781.9849995085397</v>
      </c>
      <c r="AQ235" s="65">
        <f t="shared" si="207"/>
        <v>7.7499999999999999E-2</v>
      </c>
      <c r="AR235" s="7">
        <f t="shared" si="230"/>
        <v>252942.11320038376</v>
      </c>
      <c r="AS235" s="7">
        <f t="shared" si="231"/>
        <v>870163.03591761854</v>
      </c>
      <c r="AT235" s="7">
        <f t="shared" si="208"/>
        <v>428657.88679961651</v>
      </c>
      <c r="AU235" s="7">
        <f t="shared" si="194"/>
        <v>1123105.1491180023</v>
      </c>
      <c r="AW235">
        <v>230</v>
      </c>
      <c r="AX235" s="160">
        <v>51836</v>
      </c>
      <c r="AY235" s="7">
        <f t="shared" si="232"/>
        <v>425412.70015341695</v>
      </c>
      <c r="AZ235" s="7">
        <f t="shared" si="233"/>
        <v>4765.8460902957322</v>
      </c>
      <c r="BA235" s="7">
        <f t="shared" si="234"/>
        <v>2107.0167143368762</v>
      </c>
      <c r="BB235" s="65">
        <f t="shared" si="209"/>
        <v>5.9434522201439327E-2</v>
      </c>
      <c r="BC235" s="7">
        <f t="shared" si="210"/>
        <v>2658.829375958856</v>
      </c>
      <c r="BD235" s="65">
        <f t="shared" si="211"/>
        <v>7.5000000000000011E-2</v>
      </c>
      <c r="BE235" s="7">
        <f t="shared" si="235"/>
        <v>258294.31656092076</v>
      </c>
      <c r="BF235" s="7">
        <f t="shared" si="236"/>
        <v>837850.28420709772</v>
      </c>
      <c r="BG235" s="7">
        <f t="shared" si="212"/>
        <v>423305.68343908008</v>
      </c>
      <c r="BH235" s="7">
        <f t="shared" si="195"/>
        <v>1096144.6007680185</v>
      </c>
      <c r="BJ235">
        <v>230</v>
      </c>
      <c r="BK235" s="160">
        <v>51836</v>
      </c>
      <c r="BL235" s="7">
        <f t="shared" si="237"/>
        <v>420002.76449012721</v>
      </c>
      <c r="BM235" s="7">
        <f t="shared" si="238"/>
        <v>4649.713524863002</v>
      </c>
      <c r="BN235" s="7">
        <f t="shared" si="239"/>
        <v>2112.1968227351504</v>
      </c>
      <c r="BO235" s="65">
        <f t="shared" si="213"/>
        <v>6.0348083431288009E-2</v>
      </c>
      <c r="BP235" s="7">
        <f t="shared" si="214"/>
        <v>2537.5167021278517</v>
      </c>
      <c r="BQ235" s="65">
        <f t="shared" si="215"/>
        <v>7.2499999999999981E-2</v>
      </c>
      <c r="BR235" s="7">
        <f t="shared" si="240"/>
        <v>263709.43233260832</v>
      </c>
      <c r="BS235" s="7">
        <f t="shared" si="241"/>
        <v>805724.67838588299</v>
      </c>
      <c r="BT235" s="7">
        <f t="shared" si="216"/>
        <v>417890.56766739208</v>
      </c>
      <c r="BU235" s="7">
        <f t="shared" si="196"/>
        <v>1069434.1107184913</v>
      </c>
      <c r="BW235">
        <v>230</v>
      </c>
      <c r="BX235" s="160">
        <v>51836</v>
      </c>
      <c r="BY235" s="7">
        <f t="shared" si="242"/>
        <v>414531.07691442041</v>
      </c>
      <c r="BZ235" s="7">
        <f t="shared" si="243"/>
        <v>4534.7018071413086</v>
      </c>
      <c r="CA235" s="7">
        <f t="shared" si="244"/>
        <v>2116.6038584738562</v>
      </c>
      <c r="CB235" s="65">
        <f t="shared" si="217"/>
        <v>6.1272236790415421E-2</v>
      </c>
      <c r="CC235" s="7">
        <f t="shared" si="218"/>
        <v>2418.0979486674523</v>
      </c>
      <c r="CD235" s="65">
        <f t="shared" si="245"/>
        <v>7.0000000000000007E-2</v>
      </c>
      <c r="CE235" s="7">
        <f t="shared" si="246"/>
        <v>269185.52694405324</v>
      </c>
      <c r="CF235" s="7">
        <f t="shared" si="247"/>
        <v>773795.88869844784</v>
      </c>
      <c r="CG235" s="7">
        <f t="shared" si="219"/>
        <v>412414.47305594652</v>
      </c>
      <c r="CH235" s="7">
        <f t="shared" si="197"/>
        <v>1042981.4156425011</v>
      </c>
    </row>
    <row r="236" spans="10:86" x14ac:dyDescent="0.3">
      <c r="J236">
        <v>231</v>
      </c>
      <c r="K236" s="160">
        <v>51867</v>
      </c>
      <c r="L236" s="7">
        <f t="shared" si="220"/>
        <v>439166.51781471795</v>
      </c>
      <c r="M236" s="7">
        <f t="shared" si="198"/>
        <v>5120.6331732111075</v>
      </c>
      <c r="N236" s="7">
        <f t="shared" si="188"/>
        <v>2101.3633632349215</v>
      </c>
      <c r="O236" s="65">
        <f t="shared" si="199"/>
        <v>5.7418676825125609E-2</v>
      </c>
      <c r="P236" s="7">
        <f t="shared" si="189"/>
        <v>3019.269809976186</v>
      </c>
      <c r="Q236" s="65">
        <f t="shared" si="190"/>
        <v>8.2500000000000004E-2</v>
      </c>
      <c r="R236" s="7">
        <f t="shared" si="200"/>
        <v>244534.84554851634</v>
      </c>
      <c r="S236" s="7">
        <f t="shared" si="221"/>
        <v>938331.41746324871</v>
      </c>
      <c r="T236" s="7">
        <f t="shared" si="191"/>
        <v>437065.15445148305</v>
      </c>
      <c r="U236" s="7">
        <f t="shared" si="192"/>
        <v>1182866.263011765</v>
      </c>
      <c r="W236">
        <v>231</v>
      </c>
      <c r="X236" s="160">
        <v>51867</v>
      </c>
      <c r="Y236" s="7">
        <f t="shared" si="222"/>
        <v>433945.38352498336</v>
      </c>
      <c r="Z236" s="7">
        <f t="shared" si="223"/>
        <v>5001.3393355618373</v>
      </c>
      <c r="AA236" s="7">
        <f t="shared" si="224"/>
        <v>2108.370112061948</v>
      </c>
      <c r="AB236" s="65">
        <f t="shared" si="201"/>
        <v>5.8303284941587041E-2</v>
      </c>
      <c r="AC236" s="7">
        <f t="shared" si="202"/>
        <v>2892.9692234998893</v>
      </c>
      <c r="AD236" s="65">
        <f t="shared" si="203"/>
        <v>0.08</v>
      </c>
      <c r="AE236" s="7">
        <f t="shared" si="225"/>
        <v>249762.98658707869</v>
      </c>
      <c r="AF236" s="7">
        <f t="shared" si="226"/>
        <v>905546.39992770599</v>
      </c>
      <c r="AG236" s="7">
        <f t="shared" si="204"/>
        <v>431837.0134129214</v>
      </c>
      <c r="AH236" s="7">
        <f t="shared" si="193"/>
        <v>1155309.3865147848</v>
      </c>
      <c r="AJ236">
        <v>231</v>
      </c>
      <c r="AK236" s="160">
        <v>51867</v>
      </c>
      <c r="AL236" s="7">
        <f t="shared" si="227"/>
        <v>428657.88679961651</v>
      </c>
      <c r="AM236" s="7">
        <f t="shared" si="228"/>
        <v>4883.0658657304484</v>
      </c>
      <c r="AN236" s="7">
        <f t="shared" si="229"/>
        <v>2114.6503468162587</v>
      </c>
      <c r="AO236" s="65">
        <f t="shared" si="205"/>
        <v>5.9198267297149859E-2</v>
      </c>
      <c r="AP236" s="7">
        <f t="shared" si="206"/>
        <v>2768.4155189141898</v>
      </c>
      <c r="AQ236" s="65">
        <f t="shared" si="207"/>
        <v>7.7499999999999999E-2</v>
      </c>
      <c r="AR236" s="7">
        <f t="shared" si="230"/>
        <v>255056.76354720001</v>
      </c>
      <c r="AS236" s="7">
        <f t="shared" si="231"/>
        <v>872931.45143653278</v>
      </c>
      <c r="AT236" s="7">
        <f t="shared" si="208"/>
        <v>426543.23645280022</v>
      </c>
      <c r="AU236" s="7">
        <f t="shared" si="194"/>
        <v>1127988.2149837329</v>
      </c>
      <c r="AW236">
        <v>231</v>
      </c>
      <c r="AX236" s="160">
        <v>51867</v>
      </c>
      <c r="AY236" s="7">
        <f t="shared" si="232"/>
        <v>423305.68343908008</v>
      </c>
      <c r="AZ236" s="7">
        <f t="shared" si="233"/>
        <v>4765.8460902957322</v>
      </c>
      <c r="BA236" s="7">
        <f t="shared" si="234"/>
        <v>2120.1855688014821</v>
      </c>
      <c r="BB236" s="65">
        <f t="shared" si="209"/>
        <v>6.0103674061062533E-2</v>
      </c>
      <c r="BC236" s="7">
        <f t="shared" si="210"/>
        <v>2645.6605214942501</v>
      </c>
      <c r="BD236" s="65">
        <f t="shared" si="211"/>
        <v>7.4999999999999997E-2</v>
      </c>
      <c r="BE236" s="7">
        <f t="shared" si="235"/>
        <v>260414.50212972224</v>
      </c>
      <c r="BF236" s="7">
        <f t="shared" si="236"/>
        <v>840495.94472859195</v>
      </c>
      <c r="BG236" s="7">
        <f t="shared" si="212"/>
        <v>421185.4978702786</v>
      </c>
      <c r="BH236" s="7">
        <f t="shared" si="195"/>
        <v>1100910.4468583141</v>
      </c>
      <c r="BJ236">
        <v>231</v>
      </c>
      <c r="BK236" s="160">
        <v>51867</v>
      </c>
      <c r="BL236" s="7">
        <f t="shared" si="237"/>
        <v>417890.56766739208</v>
      </c>
      <c r="BM236" s="7">
        <f t="shared" si="238"/>
        <v>4649.713524863002</v>
      </c>
      <c r="BN236" s="7">
        <f t="shared" si="239"/>
        <v>2124.9580118725085</v>
      </c>
      <c r="BO236" s="65">
        <f t="shared" si="213"/>
        <v>6.1019554197657047E-2</v>
      </c>
      <c r="BP236" s="7">
        <f t="shared" si="214"/>
        <v>2524.7555129904936</v>
      </c>
      <c r="BQ236" s="65">
        <f t="shared" si="215"/>
        <v>7.2499999999999981E-2</v>
      </c>
      <c r="BR236" s="7">
        <f t="shared" si="240"/>
        <v>265834.39034448081</v>
      </c>
      <c r="BS236" s="7">
        <f t="shared" si="241"/>
        <v>808249.43389887351</v>
      </c>
      <c r="BT236" s="7">
        <f t="shared" si="216"/>
        <v>415765.6096555196</v>
      </c>
      <c r="BU236" s="7">
        <f t="shared" si="196"/>
        <v>1074083.8242433544</v>
      </c>
      <c r="BW236">
        <v>231</v>
      </c>
      <c r="BX236" s="160">
        <v>51867</v>
      </c>
      <c r="BY236" s="7">
        <f t="shared" si="242"/>
        <v>412414.47305594652</v>
      </c>
      <c r="BZ236" s="7">
        <f t="shared" si="243"/>
        <v>4534.7018071413086</v>
      </c>
      <c r="CA236" s="7">
        <f t="shared" si="244"/>
        <v>2128.9507143149535</v>
      </c>
      <c r="CB236" s="65">
        <f t="shared" si="217"/>
        <v>6.1945955442533125E-2</v>
      </c>
      <c r="CC236" s="7">
        <f t="shared" si="218"/>
        <v>2405.751092826355</v>
      </c>
      <c r="CD236" s="65">
        <f t="shared" si="245"/>
        <v>7.0000000000000007E-2</v>
      </c>
      <c r="CE236" s="7">
        <f t="shared" si="246"/>
        <v>271314.47765836818</v>
      </c>
      <c r="CF236" s="7">
        <f t="shared" si="247"/>
        <v>776201.63979127421</v>
      </c>
      <c r="CG236" s="7">
        <f t="shared" si="219"/>
        <v>410285.52234163159</v>
      </c>
      <c r="CH236" s="7">
        <f t="shared" si="197"/>
        <v>1047516.1174496424</v>
      </c>
    </row>
    <row r="237" spans="10:86" x14ac:dyDescent="0.3">
      <c r="J237">
        <v>232</v>
      </c>
      <c r="K237" s="160">
        <v>51898</v>
      </c>
      <c r="L237" s="7">
        <f t="shared" si="220"/>
        <v>437065.15445148305</v>
      </c>
      <c r="M237" s="7">
        <f t="shared" si="198"/>
        <v>5120.6331732111075</v>
      </c>
      <c r="N237" s="7">
        <f t="shared" si="188"/>
        <v>2115.8102363571616</v>
      </c>
      <c r="O237" s="65">
        <f t="shared" si="199"/>
        <v>5.8091391129430237E-2</v>
      </c>
      <c r="P237" s="7">
        <f t="shared" si="189"/>
        <v>3004.822936853946</v>
      </c>
      <c r="Q237" s="65">
        <f t="shared" si="190"/>
        <v>8.2500000000000004E-2</v>
      </c>
      <c r="R237" s="7">
        <f t="shared" si="200"/>
        <v>246650.6557848735</v>
      </c>
      <c r="S237" s="7">
        <f t="shared" si="221"/>
        <v>941336.24040010269</v>
      </c>
      <c r="T237" s="7">
        <f t="shared" si="191"/>
        <v>434949.34421512589</v>
      </c>
      <c r="U237" s="7">
        <f t="shared" si="192"/>
        <v>1187986.8961849762</v>
      </c>
      <c r="W237">
        <v>232</v>
      </c>
      <c r="X237" s="160">
        <v>51898</v>
      </c>
      <c r="Y237" s="7">
        <f t="shared" si="222"/>
        <v>431837.0134129214</v>
      </c>
      <c r="Z237" s="7">
        <f t="shared" si="223"/>
        <v>5001.3393355618373</v>
      </c>
      <c r="AA237" s="7">
        <f t="shared" si="224"/>
        <v>2122.425912809028</v>
      </c>
      <c r="AB237" s="65">
        <f t="shared" si="201"/>
        <v>5.8978526996607494E-2</v>
      </c>
      <c r="AC237" s="7">
        <f t="shared" si="202"/>
        <v>2878.9134227528093</v>
      </c>
      <c r="AD237" s="65">
        <f t="shared" si="203"/>
        <v>7.9999999999999988E-2</v>
      </c>
      <c r="AE237" s="7">
        <f t="shared" si="225"/>
        <v>251885.41249988772</v>
      </c>
      <c r="AF237" s="7">
        <f t="shared" si="226"/>
        <v>908425.31335045875</v>
      </c>
      <c r="AG237" s="7">
        <f t="shared" si="204"/>
        <v>429714.58750011236</v>
      </c>
      <c r="AH237" s="7">
        <f t="shared" si="193"/>
        <v>1160310.7258503465</v>
      </c>
      <c r="AJ237">
        <v>232</v>
      </c>
      <c r="AK237" s="160">
        <v>51898</v>
      </c>
      <c r="AL237" s="7">
        <f t="shared" si="227"/>
        <v>426543.23645280022</v>
      </c>
      <c r="AM237" s="7">
        <f t="shared" si="228"/>
        <v>4883.0658657304484</v>
      </c>
      <c r="AN237" s="7">
        <f t="shared" si="229"/>
        <v>2128.3074636394472</v>
      </c>
      <c r="AO237" s="65">
        <f t="shared" si="205"/>
        <v>5.9875968907783864E-2</v>
      </c>
      <c r="AP237" s="7">
        <f t="shared" si="206"/>
        <v>2754.7584020910012</v>
      </c>
      <c r="AQ237" s="65">
        <f t="shared" si="207"/>
        <v>7.7499999999999999E-2</v>
      </c>
      <c r="AR237" s="7">
        <f t="shared" si="230"/>
        <v>257185.07101083946</v>
      </c>
      <c r="AS237" s="7">
        <f t="shared" si="231"/>
        <v>875686.20983862376</v>
      </c>
      <c r="AT237" s="7">
        <f t="shared" si="208"/>
        <v>424414.92898916075</v>
      </c>
      <c r="AU237" s="7">
        <f t="shared" si="194"/>
        <v>1132871.2808494633</v>
      </c>
      <c r="AW237">
        <v>232</v>
      </c>
      <c r="AX237" s="160">
        <v>51898</v>
      </c>
      <c r="AY237" s="7">
        <f t="shared" si="232"/>
        <v>421185.4978702786</v>
      </c>
      <c r="AZ237" s="7">
        <f t="shared" si="233"/>
        <v>4765.8460902957322</v>
      </c>
      <c r="BA237" s="7">
        <f t="shared" si="234"/>
        <v>2133.4367286064912</v>
      </c>
      <c r="BB237" s="65">
        <f t="shared" si="209"/>
        <v>6.0783765995577679E-2</v>
      </c>
      <c r="BC237" s="7">
        <f t="shared" si="210"/>
        <v>2632.409361689241</v>
      </c>
      <c r="BD237" s="65">
        <f t="shared" si="211"/>
        <v>7.4999999999999997E-2</v>
      </c>
      <c r="BE237" s="7">
        <f t="shared" si="235"/>
        <v>262547.93885832874</v>
      </c>
      <c r="BF237" s="7">
        <f t="shared" si="236"/>
        <v>843128.35409028118</v>
      </c>
      <c r="BG237" s="7">
        <f t="shared" si="212"/>
        <v>419052.06114167214</v>
      </c>
      <c r="BH237" s="7">
        <f t="shared" si="195"/>
        <v>1105676.2929486099</v>
      </c>
      <c r="BJ237">
        <v>232</v>
      </c>
      <c r="BK237" s="160">
        <v>51898</v>
      </c>
      <c r="BL237" s="7">
        <f t="shared" si="237"/>
        <v>415765.6096555196</v>
      </c>
      <c r="BM237" s="7">
        <f t="shared" si="238"/>
        <v>4649.713524863002</v>
      </c>
      <c r="BN237" s="7">
        <f t="shared" si="239"/>
        <v>2137.7962998609046</v>
      </c>
      <c r="BO237" s="65">
        <f t="shared" si="213"/>
        <v>6.1701966210206696E-2</v>
      </c>
      <c r="BP237" s="7">
        <f t="shared" si="214"/>
        <v>2511.9172250020974</v>
      </c>
      <c r="BQ237" s="65">
        <f t="shared" si="215"/>
        <v>7.2499999999999995E-2</v>
      </c>
      <c r="BR237" s="7">
        <f t="shared" si="240"/>
        <v>267972.18664434174</v>
      </c>
      <c r="BS237" s="7">
        <f t="shared" si="241"/>
        <v>810761.35112387559</v>
      </c>
      <c r="BT237" s="7">
        <f t="shared" si="216"/>
        <v>413627.81335565867</v>
      </c>
      <c r="BU237" s="7">
        <f t="shared" si="196"/>
        <v>1078733.5377682173</v>
      </c>
      <c r="BW237">
        <v>232</v>
      </c>
      <c r="BX237" s="160">
        <v>51898</v>
      </c>
      <c r="BY237" s="7">
        <f t="shared" si="242"/>
        <v>410285.52234163159</v>
      </c>
      <c r="BZ237" s="7">
        <f t="shared" si="243"/>
        <v>4534.7018071413086</v>
      </c>
      <c r="CA237" s="7">
        <f t="shared" si="244"/>
        <v>2141.3695934817911</v>
      </c>
      <c r="CB237" s="65">
        <f t="shared" si="217"/>
        <v>6.2630616296484615E-2</v>
      </c>
      <c r="CC237" s="7">
        <f t="shared" si="218"/>
        <v>2393.3322136595175</v>
      </c>
      <c r="CD237" s="65">
        <f t="shared" si="245"/>
        <v>6.9999999999999993E-2</v>
      </c>
      <c r="CE237" s="7">
        <f t="shared" si="246"/>
        <v>273455.84725184995</v>
      </c>
      <c r="CF237" s="7">
        <f t="shared" si="247"/>
        <v>778594.97200493375</v>
      </c>
      <c r="CG237" s="7">
        <f t="shared" si="219"/>
        <v>408144.15274814982</v>
      </c>
      <c r="CH237" s="7">
        <f t="shared" si="197"/>
        <v>1052050.8192567837</v>
      </c>
    </row>
    <row r="238" spans="10:86" x14ac:dyDescent="0.3">
      <c r="J238">
        <v>233</v>
      </c>
      <c r="K238" s="160">
        <v>51926</v>
      </c>
      <c r="L238" s="7">
        <f t="shared" si="220"/>
        <v>434949.34421512589</v>
      </c>
      <c r="M238" s="7">
        <f t="shared" si="198"/>
        <v>5120.6331732111075</v>
      </c>
      <c r="N238" s="7">
        <f t="shared" si="188"/>
        <v>2130.356431732117</v>
      </c>
      <c r="O238" s="65">
        <f t="shared" si="199"/>
        <v>5.8775297677288403E-2</v>
      </c>
      <c r="P238" s="7">
        <f t="shared" si="189"/>
        <v>2990.2767414789905</v>
      </c>
      <c r="Q238" s="65">
        <f t="shared" si="190"/>
        <v>8.2500000000000004E-2</v>
      </c>
      <c r="R238" s="7">
        <f t="shared" si="200"/>
        <v>248781.01221660562</v>
      </c>
      <c r="S238" s="7">
        <f t="shared" si="221"/>
        <v>944326.51714158163</v>
      </c>
      <c r="T238" s="7">
        <f t="shared" si="191"/>
        <v>432818.98778339376</v>
      </c>
      <c r="U238" s="7">
        <f t="shared" si="192"/>
        <v>1193107.5293581872</v>
      </c>
      <c r="W238">
        <v>233</v>
      </c>
      <c r="X238" s="160">
        <v>51926</v>
      </c>
      <c r="Y238" s="7">
        <f t="shared" si="222"/>
        <v>429714.58750011236</v>
      </c>
      <c r="Z238" s="7">
        <f t="shared" si="223"/>
        <v>5001.3393355618373</v>
      </c>
      <c r="AA238" s="7">
        <f t="shared" si="224"/>
        <v>2136.5754188944215</v>
      </c>
      <c r="AB238" s="65">
        <f t="shared" si="201"/>
        <v>5.966496314655912E-2</v>
      </c>
      <c r="AC238" s="7">
        <f t="shared" si="202"/>
        <v>2864.7639166674157</v>
      </c>
      <c r="AD238" s="65">
        <f t="shared" si="203"/>
        <v>7.9999999999999988E-2</v>
      </c>
      <c r="AE238" s="7">
        <f t="shared" si="225"/>
        <v>254021.98791878214</v>
      </c>
      <c r="AF238" s="7">
        <f t="shared" si="226"/>
        <v>911290.07726712618</v>
      </c>
      <c r="AG238" s="7">
        <f t="shared" si="204"/>
        <v>427578.01208121795</v>
      </c>
      <c r="AH238" s="7">
        <f t="shared" si="193"/>
        <v>1165312.0651859082</v>
      </c>
      <c r="AJ238">
        <v>233</v>
      </c>
      <c r="AK238" s="160">
        <v>51926</v>
      </c>
      <c r="AL238" s="7">
        <f t="shared" si="227"/>
        <v>424414.92898916075</v>
      </c>
      <c r="AM238" s="7">
        <f t="shared" si="228"/>
        <v>4883.0658657304484</v>
      </c>
      <c r="AN238" s="7">
        <f t="shared" si="229"/>
        <v>2142.0527826754519</v>
      </c>
      <c r="AO238" s="65">
        <f t="shared" si="205"/>
        <v>6.0564866210825255E-2</v>
      </c>
      <c r="AP238" s="7">
        <f t="shared" si="206"/>
        <v>2741.0130830549965</v>
      </c>
      <c r="AQ238" s="65">
        <f t="shared" si="207"/>
        <v>7.7499999999999999E-2</v>
      </c>
      <c r="AR238" s="7">
        <f t="shared" si="230"/>
        <v>259327.12379351491</v>
      </c>
      <c r="AS238" s="7">
        <f t="shared" si="231"/>
        <v>878427.2229216788</v>
      </c>
      <c r="AT238" s="7">
        <f t="shared" si="208"/>
        <v>422272.87620648532</v>
      </c>
      <c r="AU238" s="7">
        <f t="shared" si="194"/>
        <v>1137754.3467151937</v>
      </c>
      <c r="AW238">
        <v>233</v>
      </c>
      <c r="AX238" s="160">
        <v>51926</v>
      </c>
      <c r="AY238" s="7">
        <f t="shared" si="232"/>
        <v>419052.06114167214</v>
      </c>
      <c r="AZ238" s="7">
        <f t="shared" si="233"/>
        <v>4765.8460902957322</v>
      </c>
      <c r="BA238" s="7">
        <f t="shared" si="234"/>
        <v>2146.7707081602816</v>
      </c>
      <c r="BB238" s="65">
        <f t="shared" si="209"/>
        <v>6.1475054979419554E-2</v>
      </c>
      <c r="BC238" s="7">
        <f t="shared" si="210"/>
        <v>2619.0753821354506</v>
      </c>
      <c r="BD238" s="65">
        <f t="shared" si="211"/>
        <v>7.4999999999999997E-2</v>
      </c>
      <c r="BE238" s="7">
        <f t="shared" si="235"/>
        <v>264694.70956648904</v>
      </c>
      <c r="BF238" s="7">
        <f t="shared" si="236"/>
        <v>845747.42947241664</v>
      </c>
      <c r="BG238" s="7">
        <f t="shared" si="212"/>
        <v>416905.29043351184</v>
      </c>
      <c r="BH238" s="7">
        <f t="shared" si="195"/>
        <v>1110442.1390389057</v>
      </c>
      <c r="BJ238">
        <v>233</v>
      </c>
      <c r="BK238" s="160">
        <v>51926</v>
      </c>
      <c r="BL238" s="7">
        <f t="shared" si="237"/>
        <v>413627.81335565867</v>
      </c>
      <c r="BM238" s="7">
        <f t="shared" si="238"/>
        <v>4649.713524863002</v>
      </c>
      <c r="BN238" s="7">
        <f t="shared" si="239"/>
        <v>2150.7121525058974</v>
      </c>
      <c r="BO238" s="65">
        <f t="shared" si="213"/>
        <v>6.2395576401626657E-2</v>
      </c>
      <c r="BP238" s="7">
        <f t="shared" si="214"/>
        <v>2499.0013723571046</v>
      </c>
      <c r="BQ238" s="65">
        <f t="shared" si="215"/>
        <v>7.2500000000000009E-2</v>
      </c>
      <c r="BR238" s="7">
        <f t="shared" si="240"/>
        <v>270122.89879684761</v>
      </c>
      <c r="BS238" s="7">
        <f t="shared" si="241"/>
        <v>813260.35249623272</v>
      </c>
      <c r="BT238" s="7">
        <f t="shared" si="216"/>
        <v>411477.10120315279</v>
      </c>
      <c r="BU238" s="7">
        <f t="shared" si="196"/>
        <v>1083383.2512930804</v>
      </c>
      <c r="BW238">
        <v>233</v>
      </c>
      <c r="BX238" s="160">
        <v>51926</v>
      </c>
      <c r="BY238" s="7">
        <f t="shared" si="242"/>
        <v>408144.15274814982</v>
      </c>
      <c r="BZ238" s="7">
        <f t="shared" si="243"/>
        <v>4534.7018071413086</v>
      </c>
      <c r="CA238" s="7">
        <f t="shared" si="244"/>
        <v>2153.8609161104346</v>
      </c>
      <c r="CB238" s="65">
        <f t="shared" si="217"/>
        <v>6.3326476244470409E-2</v>
      </c>
      <c r="CC238" s="7">
        <f t="shared" si="218"/>
        <v>2380.840891030874</v>
      </c>
      <c r="CD238" s="65">
        <f t="shared" si="245"/>
        <v>7.0000000000000007E-2</v>
      </c>
      <c r="CE238" s="7">
        <f t="shared" si="246"/>
        <v>275609.7081679604</v>
      </c>
      <c r="CF238" s="7">
        <f t="shared" si="247"/>
        <v>780975.8128959646</v>
      </c>
      <c r="CG238" s="7">
        <f t="shared" si="219"/>
        <v>405990.29183203937</v>
      </c>
      <c r="CH238" s="7">
        <f t="shared" si="197"/>
        <v>1056585.521063925</v>
      </c>
    </row>
    <row r="239" spans="10:86" x14ac:dyDescent="0.3">
      <c r="J239">
        <v>234</v>
      </c>
      <c r="K239" s="160">
        <v>51957</v>
      </c>
      <c r="L239" s="7">
        <f t="shared" si="220"/>
        <v>432818.98778339376</v>
      </c>
      <c r="M239" s="7">
        <f t="shared" si="198"/>
        <v>5120.6331732111075</v>
      </c>
      <c r="N239" s="7">
        <f t="shared" si="188"/>
        <v>2145.0026322002755</v>
      </c>
      <c r="O239" s="65">
        <f t="shared" si="199"/>
        <v>5.9470661669041705E-2</v>
      </c>
      <c r="P239" s="7">
        <f t="shared" si="189"/>
        <v>2975.6305410108321</v>
      </c>
      <c r="Q239" s="65">
        <f t="shared" si="190"/>
        <v>8.2500000000000004E-2</v>
      </c>
      <c r="R239" s="7">
        <f t="shared" si="200"/>
        <v>250926.01484880591</v>
      </c>
      <c r="S239" s="7">
        <f t="shared" si="221"/>
        <v>947302.14768259251</v>
      </c>
      <c r="T239" s="7">
        <f t="shared" si="191"/>
        <v>430673.98515119351</v>
      </c>
      <c r="U239" s="7">
        <f t="shared" si="192"/>
        <v>1198228.1625313985</v>
      </c>
      <c r="W239">
        <v>234</v>
      </c>
      <c r="X239" s="160">
        <v>51957</v>
      </c>
      <c r="Y239" s="7">
        <f t="shared" si="222"/>
        <v>427578.01208121795</v>
      </c>
      <c r="Z239" s="7">
        <f t="shared" si="223"/>
        <v>5001.3393355618373</v>
      </c>
      <c r="AA239" s="7">
        <f t="shared" si="224"/>
        <v>2150.8192550203839</v>
      </c>
      <c r="AB239" s="65">
        <f t="shared" si="201"/>
        <v>6.0362858545078918E-2</v>
      </c>
      <c r="AC239" s="7">
        <f t="shared" si="202"/>
        <v>2850.5200805414534</v>
      </c>
      <c r="AD239" s="65">
        <f t="shared" si="203"/>
        <v>0.08</v>
      </c>
      <c r="AE239" s="7">
        <f t="shared" si="225"/>
        <v>256172.80717380252</v>
      </c>
      <c r="AF239" s="7">
        <f t="shared" si="226"/>
        <v>914140.59734766767</v>
      </c>
      <c r="AG239" s="7">
        <f t="shared" si="204"/>
        <v>425427.19282619754</v>
      </c>
      <c r="AH239" s="7">
        <f t="shared" si="193"/>
        <v>1170313.4045214702</v>
      </c>
      <c r="AJ239">
        <v>234</v>
      </c>
      <c r="AK239" s="160">
        <v>51957</v>
      </c>
      <c r="AL239" s="7">
        <f t="shared" si="227"/>
        <v>422272.87620648532</v>
      </c>
      <c r="AM239" s="7">
        <f t="shared" si="228"/>
        <v>4883.0658657304484</v>
      </c>
      <c r="AN239" s="7">
        <f t="shared" si="229"/>
        <v>2155.8868735635642</v>
      </c>
      <c r="AO239" s="65">
        <f t="shared" si="205"/>
        <v>6.1265224314602677E-2</v>
      </c>
      <c r="AP239" s="7">
        <f t="shared" si="206"/>
        <v>2727.1789921668842</v>
      </c>
      <c r="AQ239" s="65">
        <f t="shared" si="207"/>
        <v>7.7499999999999999E-2</v>
      </c>
      <c r="AR239" s="7">
        <f t="shared" si="230"/>
        <v>261483.01066707849</v>
      </c>
      <c r="AS239" s="7">
        <f t="shared" si="231"/>
        <v>881154.40191384568</v>
      </c>
      <c r="AT239" s="7">
        <f t="shared" si="208"/>
        <v>420116.98933292174</v>
      </c>
      <c r="AU239" s="7">
        <f t="shared" si="194"/>
        <v>1142637.4125809241</v>
      </c>
      <c r="AW239">
        <v>234</v>
      </c>
      <c r="AX239" s="160">
        <v>51957</v>
      </c>
      <c r="AY239" s="7">
        <f t="shared" si="232"/>
        <v>416905.29043351184</v>
      </c>
      <c r="AZ239" s="7">
        <f t="shared" si="233"/>
        <v>4765.8460902957322</v>
      </c>
      <c r="BA239" s="7">
        <f t="shared" si="234"/>
        <v>2160.1880250862832</v>
      </c>
      <c r="BB239" s="65">
        <f t="shared" si="209"/>
        <v>6.217780607696434E-2</v>
      </c>
      <c r="BC239" s="7">
        <f t="shared" si="210"/>
        <v>2605.658065209449</v>
      </c>
      <c r="BD239" s="65">
        <f t="shared" si="211"/>
        <v>7.5000000000000011E-2</v>
      </c>
      <c r="BE239" s="7">
        <f t="shared" si="235"/>
        <v>266854.89759157534</v>
      </c>
      <c r="BF239" s="7">
        <f t="shared" si="236"/>
        <v>848353.08753762604</v>
      </c>
      <c r="BG239" s="7">
        <f t="shared" si="212"/>
        <v>414745.10240842553</v>
      </c>
      <c r="BH239" s="7">
        <f t="shared" si="195"/>
        <v>1115207.9851292013</v>
      </c>
      <c r="BJ239">
        <v>234</v>
      </c>
      <c r="BK239" s="160">
        <v>51957</v>
      </c>
      <c r="BL239" s="7">
        <f t="shared" si="237"/>
        <v>411477.10120315279</v>
      </c>
      <c r="BM239" s="7">
        <f t="shared" si="238"/>
        <v>4649.713524863002</v>
      </c>
      <c r="BN239" s="7">
        <f t="shared" si="239"/>
        <v>2163.7060384272872</v>
      </c>
      <c r="BO239" s="65">
        <f t="shared" si="213"/>
        <v>6.3100649793652486E-2</v>
      </c>
      <c r="BP239" s="7">
        <f t="shared" si="214"/>
        <v>2486.0074864357148</v>
      </c>
      <c r="BQ239" s="65">
        <f t="shared" si="215"/>
        <v>7.2499999999999995E-2</v>
      </c>
      <c r="BR239" s="7">
        <f t="shared" si="240"/>
        <v>272286.60483527492</v>
      </c>
      <c r="BS239" s="7">
        <f t="shared" si="241"/>
        <v>815746.35998266842</v>
      </c>
      <c r="BT239" s="7">
        <f t="shared" si="216"/>
        <v>409313.39516472549</v>
      </c>
      <c r="BU239" s="7">
        <f t="shared" si="196"/>
        <v>1088032.9648179433</v>
      </c>
      <c r="BW239">
        <v>234</v>
      </c>
      <c r="BX239" s="160">
        <v>51957</v>
      </c>
      <c r="BY239" s="7">
        <f t="shared" si="242"/>
        <v>405990.29183203937</v>
      </c>
      <c r="BZ239" s="7">
        <f t="shared" si="243"/>
        <v>4534.7018071413086</v>
      </c>
      <c r="CA239" s="7">
        <f t="shared" si="244"/>
        <v>2166.4251047877456</v>
      </c>
      <c r="CB239" s="65">
        <f t="shared" si="217"/>
        <v>6.4033800266849988E-2</v>
      </c>
      <c r="CC239" s="7">
        <f t="shared" si="218"/>
        <v>2368.276702353563</v>
      </c>
      <c r="CD239" s="65">
        <f t="shared" si="245"/>
        <v>7.0000000000000007E-2</v>
      </c>
      <c r="CE239" s="7">
        <f t="shared" si="246"/>
        <v>277776.13327274815</v>
      </c>
      <c r="CF239" s="7">
        <f t="shared" si="247"/>
        <v>783344.08959831821</v>
      </c>
      <c r="CG239" s="7">
        <f t="shared" si="219"/>
        <v>403823.86672725162</v>
      </c>
      <c r="CH239" s="7">
        <f t="shared" si="197"/>
        <v>1061120.2228710663</v>
      </c>
    </row>
    <row r="240" spans="10:86" x14ac:dyDescent="0.3">
      <c r="J240">
        <v>235</v>
      </c>
      <c r="K240" s="160">
        <v>51987</v>
      </c>
      <c r="L240" s="7">
        <f t="shared" si="220"/>
        <v>430673.98515119351</v>
      </c>
      <c r="M240" s="7">
        <f t="shared" si="198"/>
        <v>5120.6331732111075</v>
      </c>
      <c r="N240" s="7">
        <f t="shared" si="188"/>
        <v>2159.7495252966523</v>
      </c>
      <c r="O240" s="65">
        <f t="shared" si="199"/>
        <v>6.0177756718835344E-2</v>
      </c>
      <c r="P240" s="7">
        <f t="shared" si="189"/>
        <v>2960.8836479144552</v>
      </c>
      <c r="Q240" s="65">
        <f t="shared" si="190"/>
        <v>8.249999999999999E-2</v>
      </c>
      <c r="R240" s="7">
        <f t="shared" si="200"/>
        <v>253085.76437410255</v>
      </c>
      <c r="S240" s="7">
        <f t="shared" si="221"/>
        <v>950263.03133050702</v>
      </c>
      <c r="T240" s="7">
        <f t="shared" si="191"/>
        <v>428514.23562589684</v>
      </c>
      <c r="U240" s="7">
        <f t="shared" si="192"/>
        <v>1203348.7957046095</v>
      </c>
      <c r="W240">
        <v>235</v>
      </c>
      <c r="X240" s="160">
        <v>51987</v>
      </c>
      <c r="Y240" s="7">
        <f t="shared" si="222"/>
        <v>425427.19282619754</v>
      </c>
      <c r="Z240" s="7">
        <f t="shared" si="223"/>
        <v>5001.3393355618373</v>
      </c>
      <c r="AA240" s="7">
        <f t="shared" si="224"/>
        <v>2165.1580500538535</v>
      </c>
      <c r="AB240" s="65">
        <f t="shared" si="201"/>
        <v>6.1072486758646835E-2</v>
      </c>
      <c r="AC240" s="7">
        <f t="shared" si="202"/>
        <v>2836.1812855079838</v>
      </c>
      <c r="AD240" s="65">
        <f t="shared" si="203"/>
        <v>0.08</v>
      </c>
      <c r="AE240" s="7">
        <f t="shared" si="225"/>
        <v>258337.96522385636</v>
      </c>
      <c r="AF240" s="7">
        <f t="shared" si="226"/>
        <v>916976.77863317565</v>
      </c>
      <c r="AG240" s="7">
        <f t="shared" si="204"/>
        <v>423262.03477614367</v>
      </c>
      <c r="AH240" s="7">
        <f t="shared" si="193"/>
        <v>1175314.7438570319</v>
      </c>
      <c r="AJ240">
        <v>235</v>
      </c>
      <c r="AK240" s="160">
        <v>51987</v>
      </c>
      <c r="AL240" s="7">
        <f t="shared" si="227"/>
        <v>420116.98933292174</v>
      </c>
      <c r="AM240" s="7">
        <f t="shared" si="228"/>
        <v>4883.0658657304484</v>
      </c>
      <c r="AN240" s="7">
        <f t="shared" si="229"/>
        <v>2169.8103096219957</v>
      </c>
      <c r="AO240" s="65">
        <f t="shared" si="205"/>
        <v>6.1977316739338886E-2</v>
      </c>
      <c r="AP240" s="7">
        <f t="shared" si="206"/>
        <v>2713.2555561084528</v>
      </c>
      <c r="AQ240" s="65">
        <f t="shared" si="207"/>
        <v>7.7499999999999999E-2</v>
      </c>
      <c r="AR240" s="7">
        <f t="shared" si="230"/>
        <v>263652.82097670046</v>
      </c>
      <c r="AS240" s="7">
        <f t="shared" si="231"/>
        <v>883867.65746995411</v>
      </c>
      <c r="AT240" s="7">
        <f t="shared" si="208"/>
        <v>417947.17902329977</v>
      </c>
      <c r="AU240" s="7">
        <f t="shared" si="194"/>
        <v>1147520.4784466545</v>
      </c>
      <c r="AW240">
        <v>235</v>
      </c>
      <c r="AX240" s="160">
        <v>51987</v>
      </c>
      <c r="AY240" s="7">
        <f t="shared" si="232"/>
        <v>414745.10240842553</v>
      </c>
      <c r="AZ240" s="7">
        <f t="shared" si="233"/>
        <v>4765.8460902957322</v>
      </c>
      <c r="BA240" s="7">
        <f t="shared" si="234"/>
        <v>2173.6892002430727</v>
      </c>
      <c r="BB240" s="65">
        <f t="shared" si="209"/>
        <v>6.2892292763544327E-2</v>
      </c>
      <c r="BC240" s="7">
        <f t="shared" si="210"/>
        <v>2592.1568900526595</v>
      </c>
      <c r="BD240" s="65">
        <f t="shared" si="211"/>
        <v>7.4999999999999997E-2</v>
      </c>
      <c r="BE240" s="7">
        <f t="shared" si="235"/>
        <v>269028.58679181844</v>
      </c>
      <c r="BF240" s="7">
        <f t="shared" si="236"/>
        <v>850945.24442767864</v>
      </c>
      <c r="BG240" s="7">
        <f t="shared" si="212"/>
        <v>412571.41320818244</v>
      </c>
      <c r="BH240" s="7">
        <f t="shared" si="195"/>
        <v>1119973.8312194971</v>
      </c>
      <c r="BJ240">
        <v>235</v>
      </c>
      <c r="BK240" s="160">
        <v>51987</v>
      </c>
      <c r="BL240" s="7">
        <f t="shared" si="237"/>
        <v>409313.39516472549</v>
      </c>
      <c r="BM240" s="7">
        <f t="shared" si="238"/>
        <v>4649.713524863002</v>
      </c>
      <c r="BN240" s="7">
        <f t="shared" si="239"/>
        <v>2176.7784290761188</v>
      </c>
      <c r="BO240" s="65">
        <f t="shared" si="213"/>
        <v>6.3817459818047401E-2</v>
      </c>
      <c r="BP240" s="7">
        <f t="shared" si="214"/>
        <v>2472.9350957868833</v>
      </c>
      <c r="BQ240" s="65">
        <f t="shared" si="215"/>
        <v>7.2499999999999995E-2</v>
      </c>
      <c r="BR240" s="7">
        <f t="shared" si="240"/>
        <v>274463.38326435105</v>
      </c>
      <c r="BS240" s="7">
        <f t="shared" si="241"/>
        <v>818219.29507845535</v>
      </c>
      <c r="BT240" s="7">
        <f t="shared" si="216"/>
        <v>407136.61673564935</v>
      </c>
      <c r="BU240" s="7">
        <f t="shared" si="196"/>
        <v>1092682.6783428064</v>
      </c>
      <c r="BW240">
        <v>235</v>
      </c>
      <c r="BX240" s="160">
        <v>51987</v>
      </c>
      <c r="BY240" s="7">
        <f t="shared" si="242"/>
        <v>403823.86672725162</v>
      </c>
      <c r="BZ240" s="7">
        <f t="shared" si="243"/>
        <v>4534.7018071413086</v>
      </c>
      <c r="CA240" s="7">
        <f t="shared" si="244"/>
        <v>2179.0625845656741</v>
      </c>
      <c r="CB240" s="65">
        <f t="shared" si="217"/>
        <v>6.4752861753090307E-2</v>
      </c>
      <c r="CC240" s="7">
        <f t="shared" si="218"/>
        <v>2355.6392225756344</v>
      </c>
      <c r="CD240" s="65">
        <f t="shared" si="245"/>
        <v>7.0000000000000007E-2</v>
      </c>
      <c r="CE240" s="7">
        <f t="shared" si="246"/>
        <v>279955.19585731381</v>
      </c>
      <c r="CF240" s="7">
        <f t="shared" si="247"/>
        <v>785699.7288208938</v>
      </c>
      <c r="CG240" s="7">
        <f t="shared" si="219"/>
        <v>401644.80414268596</v>
      </c>
      <c r="CH240" s="7">
        <f t="shared" si="197"/>
        <v>1065654.9246782076</v>
      </c>
    </row>
    <row r="241" spans="10:86" x14ac:dyDescent="0.3">
      <c r="J241">
        <v>236</v>
      </c>
      <c r="K241" s="160">
        <v>52018</v>
      </c>
      <c r="L241" s="7">
        <f t="shared" si="220"/>
        <v>428514.23562589684</v>
      </c>
      <c r="M241" s="7">
        <f t="shared" si="198"/>
        <v>5120.6331732111075</v>
      </c>
      <c r="N241" s="7">
        <f t="shared" si="188"/>
        <v>2174.5978032830667</v>
      </c>
      <c r="O241" s="65">
        <f t="shared" si="199"/>
        <v>6.0896865191145039E-2</v>
      </c>
      <c r="P241" s="7">
        <f t="shared" si="189"/>
        <v>2946.0353699280408</v>
      </c>
      <c r="Q241" s="65">
        <f t="shared" si="190"/>
        <v>8.2500000000000004E-2</v>
      </c>
      <c r="R241" s="7">
        <f t="shared" si="200"/>
        <v>255260.36217738563</v>
      </c>
      <c r="S241" s="7">
        <f t="shared" si="221"/>
        <v>953209.06670043501</v>
      </c>
      <c r="T241" s="7">
        <f t="shared" si="191"/>
        <v>426339.63782261376</v>
      </c>
      <c r="U241" s="7">
        <f t="shared" si="192"/>
        <v>1208469.4288778207</v>
      </c>
      <c r="W241">
        <v>236</v>
      </c>
      <c r="X241" s="160">
        <v>52018</v>
      </c>
      <c r="Y241" s="7">
        <f t="shared" si="222"/>
        <v>423262.03477614367</v>
      </c>
      <c r="Z241" s="7">
        <f t="shared" si="223"/>
        <v>5001.3393355618373</v>
      </c>
      <c r="AA241" s="7">
        <f t="shared" si="224"/>
        <v>2179.5924370542125</v>
      </c>
      <c r="AB241" s="65">
        <f t="shared" si="201"/>
        <v>6.1794130103078007E-2</v>
      </c>
      <c r="AC241" s="7">
        <f t="shared" si="202"/>
        <v>2821.7468985076248</v>
      </c>
      <c r="AD241" s="65">
        <f t="shared" si="203"/>
        <v>0.08</v>
      </c>
      <c r="AE241" s="7">
        <f t="shared" si="225"/>
        <v>260517.55766091056</v>
      </c>
      <c r="AF241" s="7">
        <f t="shared" si="226"/>
        <v>919798.52553168323</v>
      </c>
      <c r="AG241" s="7">
        <f t="shared" si="204"/>
        <v>421082.44233908947</v>
      </c>
      <c r="AH241" s="7">
        <f t="shared" si="193"/>
        <v>1180316.0831925939</v>
      </c>
      <c r="AJ241">
        <v>236</v>
      </c>
      <c r="AK241" s="160">
        <v>52018</v>
      </c>
      <c r="AL241" s="7">
        <f t="shared" si="227"/>
        <v>417947.17902329977</v>
      </c>
      <c r="AM241" s="7">
        <f t="shared" si="228"/>
        <v>4883.0658657304484</v>
      </c>
      <c r="AN241" s="7">
        <f t="shared" si="229"/>
        <v>2183.8236678716376</v>
      </c>
      <c r="AO241" s="65">
        <f t="shared" si="205"/>
        <v>6.2701425753608736E-2</v>
      </c>
      <c r="AP241" s="7">
        <f t="shared" si="206"/>
        <v>2699.2421978588109</v>
      </c>
      <c r="AQ241" s="65">
        <f t="shared" si="207"/>
        <v>7.7499999999999999E-2</v>
      </c>
      <c r="AR241" s="7">
        <f t="shared" si="230"/>
        <v>265836.64464457211</v>
      </c>
      <c r="AS241" s="7">
        <f t="shared" si="231"/>
        <v>886566.89966781298</v>
      </c>
      <c r="AT241" s="7">
        <f t="shared" si="208"/>
        <v>415763.35535542812</v>
      </c>
      <c r="AU241" s="7">
        <f t="shared" si="194"/>
        <v>1152403.5443123851</v>
      </c>
      <c r="AW241">
        <v>236</v>
      </c>
      <c r="AX241" s="160">
        <v>52018</v>
      </c>
      <c r="AY241" s="7">
        <f t="shared" si="232"/>
        <v>412571.41320818244</v>
      </c>
      <c r="AZ241" s="7">
        <f t="shared" si="233"/>
        <v>4765.8460902957322</v>
      </c>
      <c r="BA241" s="7">
        <f t="shared" si="234"/>
        <v>2187.2747577445921</v>
      </c>
      <c r="BB241" s="65">
        <f t="shared" si="209"/>
        <v>6.3618797261871335E-2</v>
      </c>
      <c r="BC241" s="7">
        <f t="shared" si="210"/>
        <v>2578.5713325511401</v>
      </c>
      <c r="BD241" s="65">
        <f t="shared" si="211"/>
        <v>7.4999999999999997E-2</v>
      </c>
      <c r="BE241" s="7">
        <f t="shared" si="235"/>
        <v>271215.86154956301</v>
      </c>
      <c r="BF241" s="7">
        <f t="shared" si="236"/>
        <v>853523.81576022983</v>
      </c>
      <c r="BG241" s="7">
        <f t="shared" si="212"/>
        <v>410384.13845043787</v>
      </c>
      <c r="BH241" s="7">
        <f t="shared" si="195"/>
        <v>1124739.677309793</v>
      </c>
      <c r="BJ241">
        <v>236</v>
      </c>
      <c r="BK241" s="160">
        <v>52018</v>
      </c>
      <c r="BL241" s="7">
        <f t="shared" si="237"/>
        <v>407136.61673564935</v>
      </c>
      <c r="BM241" s="7">
        <f t="shared" si="238"/>
        <v>4649.713524863002</v>
      </c>
      <c r="BN241" s="7">
        <f t="shared" si="239"/>
        <v>2189.9297987517871</v>
      </c>
      <c r="BO241" s="65">
        <f t="shared" si="213"/>
        <v>6.4546288652991141E-2</v>
      </c>
      <c r="BP241" s="7">
        <f t="shared" si="214"/>
        <v>2459.7837261112149</v>
      </c>
      <c r="BQ241" s="65">
        <f t="shared" si="215"/>
        <v>7.2499999999999995E-2</v>
      </c>
      <c r="BR241" s="7">
        <f t="shared" si="240"/>
        <v>276653.31306310283</v>
      </c>
      <c r="BS241" s="7">
        <f t="shared" si="241"/>
        <v>820679.07880456652</v>
      </c>
      <c r="BT241" s="7">
        <f t="shared" si="216"/>
        <v>404946.68693689757</v>
      </c>
      <c r="BU241" s="7">
        <f t="shared" si="196"/>
        <v>1097332.3918676693</v>
      </c>
      <c r="BW241">
        <v>236</v>
      </c>
      <c r="BX241" s="160">
        <v>52018</v>
      </c>
      <c r="BY241" s="7">
        <f t="shared" si="242"/>
        <v>401644.80414268596</v>
      </c>
      <c r="BZ241" s="7">
        <f t="shared" si="243"/>
        <v>4534.7018071413086</v>
      </c>
      <c r="CA241" s="7">
        <f t="shared" si="244"/>
        <v>2191.7737829756402</v>
      </c>
      <c r="CB241" s="65">
        <f t="shared" si="217"/>
        <v>6.548394283812034E-2</v>
      </c>
      <c r="CC241" s="7">
        <f t="shared" si="218"/>
        <v>2342.9280241656684</v>
      </c>
      <c r="CD241" s="65">
        <f t="shared" si="245"/>
        <v>7.0000000000000007E-2</v>
      </c>
      <c r="CE241" s="7">
        <f t="shared" si="246"/>
        <v>282146.96964028943</v>
      </c>
      <c r="CF241" s="7">
        <f t="shared" si="247"/>
        <v>788042.65684505948</v>
      </c>
      <c r="CG241" s="7">
        <f t="shared" si="219"/>
        <v>399453.03035971033</v>
      </c>
      <c r="CH241" s="7">
        <f t="shared" si="197"/>
        <v>1070189.6264853489</v>
      </c>
    </row>
    <row r="242" spans="10:86" x14ac:dyDescent="0.3">
      <c r="J242">
        <v>237</v>
      </c>
      <c r="K242" s="160">
        <v>52048</v>
      </c>
      <c r="L242" s="7">
        <f t="shared" si="220"/>
        <v>426339.63782261376</v>
      </c>
      <c r="M242" s="7">
        <f t="shared" si="198"/>
        <v>5120.6331732111075</v>
      </c>
      <c r="N242" s="7">
        <f t="shared" si="188"/>
        <v>2189.5481631806379</v>
      </c>
      <c r="O242" s="65">
        <f t="shared" si="199"/>
        <v>6.1628278553587511E-2</v>
      </c>
      <c r="P242" s="7">
        <f t="shared" si="189"/>
        <v>2931.0850100304697</v>
      </c>
      <c r="Q242" s="65">
        <f t="shared" si="190"/>
        <v>8.2500000000000004E-2</v>
      </c>
      <c r="R242" s="7">
        <f t="shared" si="200"/>
        <v>257449.91034056628</v>
      </c>
      <c r="S242" s="7">
        <f t="shared" si="221"/>
        <v>956140.15171046543</v>
      </c>
      <c r="T242" s="7">
        <f t="shared" si="191"/>
        <v>424150.08965943311</v>
      </c>
      <c r="U242" s="7">
        <f t="shared" si="192"/>
        <v>1213590.0620510317</v>
      </c>
      <c r="W242">
        <v>237</v>
      </c>
      <c r="X242" s="160">
        <v>52048</v>
      </c>
      <c r="Y242" s="7">
        <f t="shared" si="222"/>
        <v>421082.44233908947</v>
      </c>
      <c r="Z242" s="7">
        <f t="shared" si="223"/>
        <v>5001.3393355618373</v>
      </c>
      <c r="AA242" s="7">
        <f t="shared" si="224"/>
        <v>2194.1230533012408</v>
      </c>
      <c r="AB242" s="65">
        <f t="shared" si="201"/>
        <v>6.2528079996297434E-2</v>
      </c>
      <c r="AC242" s="7">
        <f t="shared" si="202"/>
        <v>2807.2162822605965</v>
      </c>
      <c r="AD242" s="65">
        <f t="shared" si="203"/>
        <v>0.08</v>
      </c>
      <c r="AE242" s="7">
        <f t="shared" si="225"/>
        <v>262711.68071421178</v>
      </c>
      <c r="AF242" s="7">
        <f t="shared" si="226"/>
        <v>922605.74181394384</v>
      </c>
      <c r="AG242" s="7">
        <f t="shared" si="204"/>
        <v>418888.31928578822</v>
      </c>
      <c r="AH242" s="7">
        <f t="shared" si="193"/>
        <v>1185317.4225281556</v>
      </c>
      <c r="AJ242">
        <v>237</v>
      </c>
      <c r="AK242" s="160">
        <v>52048</v>
      </c>
      <c r="AL242" s="7">
        <f t="shared" si="227"/>
        <v>415763.35535542812</v>
      </c>
      <c r="AM242" s="7">
        <f t="shared" si="228"/>
        <v>4883.0658657304484</v>
      </c>
      <c r="AN242" s="7">
        <f t="shared" si="229"/>
        <v>2197.9275290599753</v>
      </c>
      <c r="AO242" s="65">
        <f t="shared" si="205"/>
        <v>6.3437842727077545E-2</v>
      </c>
      <c r="AP242" s="7">
        <f t="shared" si="206"/>
        <v>2685.1383366704731</v>
      </c>
      <c r="AQ242" s="65">
        <f t="shared" si="207"/>
        <v>7.7499999999999999E-2</v>
      </c>
      <c r="AR242" s="7">
        <f t="shared" si="230"/>
        <v>268034.5721736321</v>
      </c>
      <c r="AS242" s="7">
        <f t="shared" si="231"/>
        <v>889252.03800448345</v>
      </c>
      <c r="AT242" s="7">
        <f t="shared" si="208"/>
        <v>413565.42782636813</v>
      </c>
      <c r="AU242" s="7">
        <f t="shared" si="194"/>
        <v>1157286.6101781155</v>
      </c>
      <c r="AW242">
        <v>237</v>
      </c>
      <c r="AX242" s="160">
        <v>52048</v>
      </c>
      <c r="AY242" s="7">
        <f t="shared" si="232"/>
        <v>410384.13845043787</v>
      </c>
      <c r="AZ242" s="7">
        <f t="shared" si="233"/>
        <v>4765.8460902957322</v>
      </c>
      <c r="BA242" s="7">
        <f t="shared" si="234"/>
        <v>2200.9452249804958</v>
      </c>
      <c r="BB242" s="65">
        <f t="shared" si="209"/>
        <v>6.4357610894738931E-2</v>
      </c>
      <c r="BC242" s="7">
        <f t="shared" si="210"/>
        <v>2564.9008653152364</v>
      </c>
      <c r="BD242" s="65">
        <f t="shared" si="211"/>
        <v>7.4999999999999997E-2</v>
      </c>
      <c r="BE242" s="7">
        <f t="shared" si="235"/>
        <v>273416.80677454348</v>
      </c>
      <c r="BF242" s="7">
        <f t="shared" si="236"/>
        <v>856088.71662554506</v>
      </c>
      <c r="BG242" s="7">
        <f t="shared" si="212"/>
        <v>408183.19322545739</v>
      </c>
      <c r="BH242" s="7">
        <f t="shared" si="195"/>
        <v>1129505.5234000885</v>
      </c>
      <c r="BJ242">
        <v>237</v>
      </c>
      <c r="BK242" s="160">
        <v>52048</v>
      </c>
      <c r="BL242" s="7">
        <f t="shared" si="237"/>
        <v>404946.68693689757</v>
      </c>
      <c r="BM242" s="7">
        <f t="shared" si="238"/>
        <v>4649.713524863002</v>
      </c>
      <c r="BN242" s="7">
        <f t="shared" si="239"/>
        <v>2203.1606246192459</v>
      </c>
      <c r="BO242" s="65">
        <f t="shared" si="213"/>
        <v>6.5287427575745904E-2</v>
      </c>
      <c r="BP242" s="7">
        <f t="shared" si="214"/>
        <v>2446.5529002437561</v>
      </c>
      <c r="BQ242" s="65">
        <f t="shared" si="215"/>
        <v>7.2499999999999995E-2</v>
      </c>
      <c r="BR242" s="7">
        <f t="shared" si="240"/>
        <v>278856.47368772206</v>
      </c>
      <c r="BS242" s="7">
        <f t="shared" si="241"/>
        <v>823125.63170481031</v>
      </c>
      <c r="BT242" s="7">
        <f t="shared" si="216"/>
        <v>402743.52631227835</v>
      </c>
      <c r="BU242" s="7">
        <f t="shared" si="196"/>
        <v>1101982.1053925324</v>
      </c>
      <c r="BW242">
        <v>237</v>
      </c>
      <c r="BX242" s="160">
        <v>52048</v>
      </c>
      <c r="BY242" s="7">
        <f t="shared" si="242"/>
        <v>399453.03035971033</v>
      </c>
      <c r="BZ242" s="7">
        <f t="shared" si="243"/>
        <v>4534.7018071413086</v>
      </c>
      <c r="CA242" s="7">
        <f t="shared" si="244"/>
        <v>2204.5591300429983</v>
      </c>
      <c r="CB242" s="65">
        <f t="shared" si="217"/>
        <v>6.6227334754960607E-2</v>
      </c>
      <c r="CC242" s="7">
        <f t="shared" si="218"/>
        <v>2330.1426770983103</v>
      </c>
      <c r="CD242" s="65">
        <f t="shared" si="245"/>
        <v>7.0000000000000007E-2</v>
      </c>
      <c r="CE242" s="7">
        <f t="shared" si="246"/>
        <v>284351.52877033246</v>
      </c>
      <c r="CF242" s="7">
        <f t="shared" si="247"/>
        <v>790372.79952215776</v>
      </c>
      <c r="CG242" s="7">
        <f t="shared" si="219"/>
        <v>397248.47122966731</v>
      </c>
      <c r="CH242" s="7">
        <f t="shared" si="197"/>
        <v>1074724.3282924902</v>
      </c>
    </row>
    <row r="243" spans="10:86" x14ac:dyDescent="0.3">
      <c r="J243">
        <v>238</v>
      </c>
      <c r="K243" s="160">
        <v>52079</v>
      </c>
      <c r="L243" s="7">
        <f t="shared" si="220"/>
        <v>424150.08965943311</v>
      </c>
      <c r="M243" s="7">
        <f t="shared" si="198"/>
        <v>5120.6331732111075</v>
      </c>
      <c r="N243" s="7">
        <f t="shared" si="188"/>
        <v>2204.601306802505</v>
      </c>
      <c r="O243" s="65">
        <f t="shared" si="199"/>
        <v>6.2372297746941412E-2</v>
      </c>
      <c r="P243" s="7">
        <f t="shared" si="189"/>
        <v>2916.0318664086026</v>
      </c>
      <c r="Q243" s="65">
        <f t="shared" si="190"/>
        <v>8.2500000000000004E-2</v>
      </c>
      <c r="R243" s="7">
        <f t="shared" si="200"/>
        <v>259654.51164736878</v>
      </c>
      <c r="S243" s="7">
        <f t="shared" si="221"/>
        <v>959056.18357687409</v>
      </c>
      <c r="T243" s="7">
        <f t="shared" si="191"/>
        <v>421945.48835263064</v>
      </c>
      <c r="U243" s="7">
        <f t="shared" si="192"/>
        <v>1218710.6952242428</v>
      </c>
      <c r="W243">
        <v>238</v>
      </c>
      <c r="X243" s="160">
        <v>52079</v>
      </c>
      <c r="Y243" s="7">
        <f t="shared" si="222"/>
        <v>418888.31928578822</v>
      </c>
      <c r="Z243" s="7">
        <f t="shared" si="223"/>
        <v>5001.3393355618373</v>
      </c>
      <c r="AA243" s="7">
        <f t="shared" si="224"/>
        <v>2208.750540323249</v>
      </c>
      <c r="AB243" s="65">
        <f t="shared" si="201"/>
        <v>6.3274637328322933E-2</v>
      </c>
      <c r="AC243" s="7">
        <f t="shared" si="202"/>
        <v>2792.5887952385883</v>
      </c>
      <c r="AD243" s="65">
        <f t="shared" si="203"/>
        <v>0.08</v>
      </c>
      <c r="AE243" s="7">
        <f t="shared" si="225"/>
        <v>264920.43125453504</v>
      </c>
      <c r="AF243" s="7">
        <f t="shared" si="226"/>
        <v>925398.33060918248</v>
      </c>
      <c r="AG243" s="7">
        <f t="shared" si="204"/>
        <v>416679.56874546496</v>
      </c>
      <c r="AH243" s="7">
        <f t="shared" si="193"/>
        <v>1190318.7618637176</v>
      </c>
      <c r="AJ243">
        <v>238</v>
      </c>
      <c r="AK243" s="160">
        <v>52079</v>
      </c>
      <c r="AL243" s="7">
        <f t="shared" si="227"/>
        <v>413565.42782636813</v>
      </c>
      <c r="AM243" s="7">
        <f t="shared" si="228"/>
        <v>4883.0658657304484</v>
      </c>
      <c r="AN243" s="7">
        <f t="shared" si="229"/>
        <v>2212.1224776851541</v>
      </c>
      <c r="AO243" s="65">
        <f t="shared" si="205"/>
        <v>6.4186868500446165E-2</v>
      </c>
      <c r="AP243" s="7">
        <f t="shared" si="206"/>
        <v>2670.9433880452943</v>
      </c>
      <c r="AQ243" s="65">
        <f t="shared" si="207"/>
        <v>7.7499999999999999E-2</v>
      </c>
      <c r="AR243" s="7">
        <f t="shared" si="230"/>
        <v>270246.69465131726</v>
      </c>
      <c r="AS243" s="7">
        <f t="shared" si="231"/>
        <v>891922.98139252875</v>
      </c>
      <c r="AT243" s="7">
        <f t="shared" si="208"/>
        <v>411353.30534868297</v>
      </c>
      <c r="AU243" s="7">
        <f t="shared" si="194"/>
        <v>1162169.6760438459</v>
      </c>
      <c r="AW243">
        <v>238</v>
      </c>
      <c r="AX243" s="160">
        <v>52079</v>
      </c>
      <c r="AY243" s="7">
        <f t="shared" si="232"/>
        <v>408183.19322545739</v>
      </c>
      <c r="AZ243" s="7">
        <f t="shared" si="233"/>
        <v>4765.8460902957322</v>
      </c>
      <c r="BA243" s="7">
        <f t="shared" si="234"/>
        <v>2214.7011326366237</v>
      </c>
      <c r="BB243" s="65">
        <f t="shared" si="209"/>
        <v>6.510903445492959E-2</v>
      </c>
      <c r="BC243" s="7">
        <f t="shared" si="210"/>
        <v>2551.1449576591085</v>
      </c>
      <c r="BD243" s="65">
        <f t="shared" si="211"/>
        <v>7.4999999999999997E-2</v>
      </c>
      <c r="BE243" s="7">
        <f t="shared" si="235"/>
        <v>275631.50790718012</v>
      </c>
      <c r="BF243" s="7">
        <f t="shared" si="236"/>
        <v>858639.86158320413</v>
      </c>
      <c r="BG243" s="7">
        <f t="shared" si="212"/>
        <v>405968.49209282076</v>
      </c>
      <c r="BH243" s="7">
        <f t="shared" si="195"/>
        <v>1134271.3694903841</v>
      </c>
      <c r="BJ243">
        <v>238</v>
      </c>
      <c r="BK243" s="160">
        <v>52079</v>
      </c>
      <c r="BL243" s="7">
        <f t="shared" si="237"/>
        <v>402743.52631227835</v>
      </c>
      <c r="BM243" s="7">
        <f t="shared" si="238"/>
        <v>4649.713524863002</v>
      </c>
      <c r="BN243" s="7">
        <f t="shared" si="239"/>
        <v>2216.4713867263204</v>
      </c>
      <c r="BO243" s="65">
        <f t="shared" si="213"/>
        <v>6.6041177332525555E-2</v>
      </c>
      <c r="BP243" s="7">
        <f t="shared" si="214"/>
        <v>2433.2421381366817</v>
      </c>
      <c r="BQ243" s="65">
        <f t="shared" si="215"/>
        <v>7.2499999999999995E-2</v>
      </c>
      <c r="BR243" s="7">
        <f t="shared" si="240"/>
        <v>281072.94507444836</v>
      </c>
      <c r="BS243" s="7">
        <f t="shared" si="241"/>
        <v>825558.87384294695</v>
      </c>
      <c r="BT243" s="7">
        <f t="shared" si="216"/>
        <v>400527.05492555205</v>
      </c>
      <c r="BU243" s="7">
        <f t="shared" si="196"/>
        <v>1106631.8189173953</v>
      </c>
      <c r="BW243">
        <v>238</v>
      </c>
      <c r="BX243" s="160">
        <v>52079</v>
      </c>
      <c r="BY243" s="7">
        <f t="shared" si="242"/>
        <v>397248.47122966731</v>
      </c>
      <c r="BZ243" s="7">
        <f t="shared" si="243"/>
        <v>4534.7018071413086</v>
      </c>
      <c r="CA243" s="7">
        <f t="shared" si="244"/>
        <v>2217.4190583015825</v>
      </c>
      <c r="CB243" s="65">
        <f t="shared" si="217"/>
        <v>6.6983338204554377E-2</v>
      </c>
      <c r="CC243" s="7">
        <f t="shared" si="218"/>
        <v>2317.2827488397261</v>
      </c>
      <c r="CD243" s="65">
        <f t="shared" si="245"/>
        <v>7.0000000000000007E-2</v>
      </c>
      <c r="CE243" s="7">
        <f t="shared" si="246"/>
        <v>286568.94782863406</v>
      </c>
      <c r="CF243" s="7">
        <f t="shared" si="247"/>
        <v>792690.08227099746</v>
      </c>
      <c r="CG243" s="7">
        <f t="shared" si="219"/>
        <v>395031.05217136571</v>
      </c>
      <c r="CH243" s="7">
        <f t="shared" si="197"/>
        <v>1079259.0300996315</v>
      </c>
    </row>
    <row r="244" spans="10:86" x14ac:dyDescent="0.3">
      <c r="J244">
        <v>239</v>
      </c>
      <c r="K244" s="160">
        <v>52110</v>
      </c>
      <c r="L244" s="7">
        <f t="shared" si="220"/>
        <v>421945.48835263064</v>
      </c>
      <c r="M244" s="7">
        <f t="shared" si="198"/>
        <v>5120.6331732111075</v>
      </c>
      <c r="N244" s="7">
        <f t="shared" si="188"/>
        <v>2219.757940786772</v>
      </c>
      <c r="O244" s="65">
        <f t="shared" si="199"/>
        <v>6.3129233573366139E-2</v>
      </c>
      <c r="P244" s="7">
        <f t="shared" si="189"/>
        <v>2900.8752324243355</v>
      </c>
      <c r="Q244" s="65">
        <f t="shared" si="190"/>
        <v>8.2500000000000004E-2</v>
      </c>
      <c r="R244" s="7">
        <f t="shared" si="200"/>
        <v>261874.26958815556</v>
      </c>
      <c r="S244" s="7">
        <f t="shared" si="221"/>
        <v>961957.05880929844</v>
      </c>
      <c r="T244" s="7">
        <f t="shared" si="191"/>
        <v>419725.73041184386</v>
      </c>
      <c r="U244" s="7">
        <f t="shared" si="192"/>
        <v>1223831.328397454</v>
      </c>
      <c r="W244">
        <v>239</v>
      </c>
      <c r="X244" s="160">
        <v>52110</v>
      </c>
      <c r="Y244" s="7">
        <f t="shared" si="222"/>
        <v>416679.56874546496</v>
      </c>
      <c r="Z244" s="7">
        <f t="shared" si="223"/>
        <v>5001.3393355618373</v>
      </c>
      <c r="AA244" s="7">
        <f t="shared" si="224"/>
        <v>2223.4755439254041</v>
      </c>
      <c r="AB244" s="65">
        <f t="shared" si="201"/>
        <v>6.4034112849444214E-2</v>
      </c>
      <c r="AC244" s="7">
        <f t="shared" si="202"/>
        <v>2777.8637916364332</v>
      </c>
      <c r="AD244" s="65">
        <f t="shared" si="203"/>
        <v>0.08</v>
      </c>
      <c r="AE244" s="7">
        <f t="shared" si="225"/>
        <v>267143.90679846046</v>
      </c>
      <c r="AF244" s="7">
        <f t="shared" si="226"/>
        <v>928176.1944008189</v>
      </c>
      <c r="AG244" s="7">
        <f t="shared" si="204"/>
        <v>414456.09320153954</v>
      </c>
      <c r="AH244" s="7">
        <f t="shared" si="193"/>
        <v>1195320.1011992793</v>
      </c>
      <c r="AJ244">
        <v>239</v>
      </c>
      <c r="AK244" s="160">
        <v>52110</v>
      </c>
      <c r="AL244" s="7">
        <f t="shared" si="227"/>
        <v>411353.30534868297</v>
      </c>
      <c r="AM244" s="7">
        <f t="shared" si="228"/>
        <v>4883.0658657304484</v>
      </c>
      <c r="AN244" s="7">
        <f t="shared" si="229"/>
        <v>2226.409102020204</v>
      </c>
      <c r="AO244" s="65">
        <f t="shared" si="205"/>
        <v>6.4948813773590325E-2</v>
      </c>
      <c r="AP244" s="7">
        <f t="shared" si="206"/>
        <v>2656.6567637102444</v>
      </c>
      <c r="AQ244" s="65">
        <f t="shared" si="207"/>
        <v>7.7500000000000013E-2</v>
      </c>
      <c r="AR244" s="7">
        <f t="shared" si="230"/>
        <v>272473.10375333746</v>
      </c>
      <c r="AS244" s="7">
        <f t="shared" si="231"/>
        <v>894579.63815623894</v>
      </c>
      <c r="AT244" s="7">
        <f t="shared" si="208"/>
        <v>409126.89624666277</v>
      </c>
      <c r="AU244" s="7">
        <f t="shared" si="194"/>
        <v>1167052.7419095763</v>
      </c>
      <c r="AW244">
        <v>239</v>
      </c>
      <c r="AX244" s="160">
        <v>52110</v>
      </c>
      <c r="AY244" s="7">
        <f t="shared" si="232"/>
        <v>405968.49209282076</v>
      </c>
      <c r="AZ244" s="7">
        <f t="shared" si="233"/>
        <v>4765.8460902957322</v>
      </c>
      <c r="BA244" s="7">
        <f t="shared" si="234"/>
        <v>2228.5430147156026</v>
      </c>
      <c r="BB244" s="65">
        <f t="shared" si="209"/>
        <v>6.5873378593314116E-2</v>
      </c>
      <c r="BC244" s="7">
        <f t="shared" si="210"/>
        <v>2537.3030755801296</v>
      </c>
      <c r="BD244" s="65">
        <f t="shared" si="211"/>
        <v>7.4999999999999997E-2</v>
      </c>
      <c r="BE244" s="7">
        <f t="shared" si="235"/>
        <v>277860.05092189572</v>
      </c>
      <c r="BF244" s="7">
        <f t="shared" si="236"/>
        <v>861177.16465878428</v>
      </c>
      <c r="BG244" s="7">
        <f t="shared" si="212"/>
        <v>403739.94907810516</v>
      </c>
      <c r="BH244" s="7">
        <f t="shared" si="195"/>
        <v>1139037.2155806799</v>
      </c>
      <c r="BJ244">
        <v>239</v>
      </c>
      <c r="BK244" s="160">
        <v>52110</v>
      </c>
      <c r="BL244" s="7">
        <f t="shared" si="237"/>
        <v>400527.05492555205</v>
      </c>
      <c r="BM244" s="7">
        <f t="shared" si="238"/>
        <v>4649.713524863002</v>
      </c>
      <c r="BN244" s="7">
        <f t="shared" si="239"/>
        <v>2229.8625680211253</v>
      </c>
      <c r="BO244" s="65">
        <f t="shared" si="213"/>
        <v>6.6807848526555108E-2</v>
      </c>
      <c r="BP244" s="7">
        <f t="shared" si="214"/>
        <v>2419.8509568418767</v>
      </c>
      <c r="BQ244" s="65">
        <f t="shared" si="215"/>
        <v>7.2499999999999995E-2</v>
      </c>
      <c r="BR244" s="7">
        <f t="shared" si="240"/>
        <v>283302.80764246947</v>
      </c>
      <c r="BS244" s="7">
        <f t="shared" si="241"/>
        <v>827978.72479978879</v>
      </c>
      <c r="BT244" s="7">
        <f t="shared" si="216"/>
        <v>398297.19235753093</v>
      </c>
      <c r="BU244" s="7">
        <f t="shared" si="196"/>
        <v>1111281.5324422582</v>
      </c>
      <c r="BW244">
        <v>239</v>
      </c>
      <c r="BX244" s="160">
        <v>52110</v>
      </c>
      <c r="BY244" s="7">
        <f t="shared" si="242"/>
        <v>395031.05217136571</v>
      </c>
      <c r="BZ244" s="7">
        <f t="shared" si="243"/>
        <v>4534.7018071413086</v>
      </c>
      <c r="CA244" s="7">
        <f t="shared" si="244"/>
        <v>2230.3540028083416</v>
      </c>
      <c r="CB244" s="65">
        <f t="shared" si="217"/>
        <v>6.7752263743787122E-2</v>
      </c>
      <c r="CC244" s="7">
        <f t="shared" si="218"/>
        <v>2304.3478043329669</v>
      </c>
      <c r="CD244" s="65">
        <f t="shared" si="245"/>
        <v>7.0000000000000007E-2</v>
      </c>
      <c r="CE244" s="7">
        <f t="shared" si="246"/>
        <v>288799.3018314424</v>
      </c>
      <c r="CF244" s="7">
        <f t="shared" si="247"/>
        <v>794994.43007533043</v>
      </c>
      <c r="CG244" s="7">
        <f t="shared" si="219"/>
        <v>392800.69816855737</v>
      </c>
      <c r="CH244" s="7">
        <f t="shared" si="197"/>
        <v>1083793.7319067728</v>
      </c>
    </row>
    <row r="245" spans="10:86" x14ac:dyDescent="0.3">
      <c r="J245">
        <v>240</v>
      </c>
      <c r="K245" s="160">
        <v>52140</v>
      </c>
      <c r="L245" s="7">
        <f t="shared" si="220"/>
        <v>419725.73041184386</v>
      </c>
      <c r="M245" s="7">
        <f t="shared" si="198"/>
        <v>5120.6331732111075</v>
      </c>
      <c r="N245" s="7">
        <f t="shared" si="188"/>
        <v>2235.0187766296808</v>
      </c>
      <c r="O245" s="65">
        <f t="shared" si="199"/>
        <v>6.3899407103871361E-2</v>
      </c>
      <c r="P245" s="7">
        <f t="shared" si="189"/>
        <v>2885.6143965814267</v>
      </c>
      <c r="Q245" s="65">
        <f t="shared" si="190"/>
        <v>8.2500000000000004E-2</v>
      </c>
      <c r="R245" s="7">
        <f t="shared" si="200"/>
        <v>264109.28836478526</v>
      </c>
      <c r="S245" s="7">
        <f t="shared" si="221"/>
        <v>964842.67320587987</v>
      </c>
      <c r="T245" s="7">
        <f t="shared" si="191"/>
        <v>417490.71163521416</v>
      </c>
      <c r="U245" s="7">
        <f t="shared" si="192"/>
        <v>1228951.9615706652</v>
      </c>
      <c r="W245">
        <v>240</v>
      </c>
      <c r="X245" s="160">
        <v>52140</v>
      </c>
      <c r="Y245" s="7">
        <f t="shared" si="222"/>
        <v>414456.09320153954</v>
      </c>
      <c r="Z245" s="7">
        <f t="shared" si="223"/>
        <v>5001.3393355618373</v>
      </c>
      <c r="AA245" s="7">
        <f t="shared" si="224"/>
        <v>2238.2987142182401</v>
      </c>
      <c r="AB245" s="65">
        <f t="shared" si="201"/>
        <v>6.4806827577650647E-2</v>
      </c>
      <c r="AC245" s="7">
        <f t="shared" si="202"/>
        <v>2763.0406213435972</v>
      </c>
      <c r="AD245" s="65">
        <f t="shared" si="203"/>
        <v>0.08</v>
      </c>
      <c r="AE245" s="7">
        <f t="shared" si="225"/>
        <v>269382.20551267872</v>
      </c>
      <c r="AF245" s="7">
        <f t="shared" si="226"/>
        <v>930939.23502216255</v>
      </c>
      <c r="AG245" s="7">
        <f t="shared" si="204"/>
        <v>412217.79448732128</v>
      </c>
      <c r="AH245" s="7">
        <f t="shared" si="193"/>
        <v>1200321.4405348413</v>
      </c>
      <c r="AJ245">
        <v>240</v>
      </c>
      <c r="AK245" s="160">
        <v>52140</v>
      </c>
      <c r="AL245" s="7">
        <f t="shared" si="227"/>
        <v>409126.89624666277</v>
      </c>
      <c r="AM245" s="7">
        <f t="shared" si="228"/>
        <v>4883.0658657304484</v>
      </c>
      <c r="AN245" s="7">
        <f t="shared" si="229"/>
        <v>2240.7879941374181</v>
      </c>
      <c r="AO245" s="65">
        <f t="shared" si="205"/>
        <v>6.5723999512946593E-2</v>
      </c>
      <c r="AP245" s="7">
        <f t="shared" si="206"/>
        <v>2642.2778715930303</v>
      </c>
      <c r="AQ245" s="65">
        <f t="shared" si="207"/>
        <v>7.7499999999999999E-2</v>
      </c>
      <c r="AR245" s="7">
        <f t="shared" si="230"/>
        <v>274713.8917474749</v>
      </c>
      <c r="AS245" s="7">
        <f t="shared" si="231"/>
        <v>897221.91602783196</v>
      </c>
      <c r="AT245" s="7">
        <f t="shared" si="208"/>
        <v>406886.10825252533</v>
      </c>
      <c r="AU245" s="7">
        <f t="shared" si="194"/>
        <v>1171935.807775307</v>
      </c>
      <c r="AW245">
        <v>240</v>
      </c>
      <c r="AX245" s="160">
        <v>52140</v>
      </c>
      <c r="AY245" s="7">
        <f t="shared" si="232"/>
        <v>403739.94907810516</v>
      </c>
      <c r="AZ245" s="7">
        <f t="shared" si="233"/>
        <v>4765.8460902957322</v>
      </c>
      <c r="BA245" s="7">
        <f t="shared" si="234"/>
        <v>2242.4714085575752</v>
      </c>
      <c r="BB245" s="65">
        <f t="shared" si="209"/>
        <v>6.6650964226195805E-2</v>
      </c>
      <c r="BC245" s="7">
        <f t="shared" si="210"/>
        <v>2523.3746817381571</v>
      </c>
      <c r="BD245" s="65">
        <f t="shared" si="211"/>
        <v>7.4999999999999997E-2</v>
      </c>
      <c r="BE245" s="7">
        <f t="shared" si="235"/>
        <v>280102.52233045327</v>
      </c>
      <c r="BF245" s="7">
        <f t="shared" si="236"/>
        <v>863700.53934052249</v>
      </c>
      <c r="BG245" s="7">
        <f t="shared" si="212"/>
        <v>401497.4776695476</v>
      </c>
      <c r="BH245" s="7">
        <f t="shared" si="195"/>
        <v>1143803.0616709758</v>
      </c>
      <c r="BJ245">
        <v>240</v>
      </c>
      <c r="BK245" s="160">
        <v>52140</v>
      </c>
      <c r="BL245" s="7">
        <f t="shared" si="237"/>
        <v>398297.19235753093</v>
      </c>
      <c r="BM245" s="7">
        <f t="shared" si="238"/>
        <v>4649.713524863002</v>
      </c>
      <c r="BN245" s="7">
        <f t="shared" si="239"/>
        <v>2243.3346543695861</v>
      </c>
      <c r="BO245" s="65">
        <f t="shared" si="213"/>
        <v>6.758776202537306E-2</v>
      </c>
      <c r="BP245" s="7">
        <f t="shared" si="214"/>
        <v>2406.3788704934159</v>
      </c>
      <c r="BQ245" s="65">
        <f t="shared" si="215"/>
        <v>7.2499999999999995E-2</v>
      </c>
      <c r="BR245" s="7">
        <f t="shared" si="240"/>
        <v>285546.14229683904</v>
      </c>
      <c r="BS245" s="7">
        <f t="shared" si="241"/>
        <v>830385.10367028217</v>
      </c>
      <c r="BT245" s="7">
        <f t="shared" si="216"/>
        <v>396053.85770316137</v>
      </c>
      <c r="BU245" s="7">
        <f t="shared" si="196"/>
        <v>1115931.2459671213</v>
      </c>
      <c r="BW245">
        <v>240</v>
      </c>
      <c r="BX245" s="160">
        <v>52140</v>
      </c>
      <c r="BY245" s="7">
        <f t="shared" si="242"/>
        <v>392800.69816855737</v>
      </c>
      <c r="BZ245" s="7">
        <f t="shared" si="243"/>
        <v>4534.7018071413086</v>
      </c>
      <c r="CA245" s="7">
        <f t="shared" si="244"/>
        <v>2243.3644011580573</v>
      </c>
      <c r="CB245" s="65">
        <f t="shared" si="217"/>
        <v>6.8534432192747019E-2</v>
      </c>
      <c r="CC245" s="7">
        <f t="shared" si="218"/>
        <v>2291.3374059832513</v>
      </c>
      <c r="CD245" s="65">
        <f t="shared" si="245"/>
        <v>7.0000000000000007E-2</v>
      </c>
      <c r="CE245" s="7">
        <f t="shared" si="246"/>
        <v>291042.66623260046</v>
      </c>
      <c r="CF245" s="7">
        <f t="shared" si="247"/>
        <v>797285.76748131367</v>
      </c>
      <c r="CG245" s="7">
        <f t="shared" si="219"/>
        <v>390557.33376739931</v>
      </c>
      <c r="CH245" s="7">
        <f t="shared" si="197"/>
        <v>1088328.4337139141</v>
      </c>
    </row>
    <row r="246" spans="10:86" x14ac:dyDescent="0.3">
      <c r="J246">
        <v>241</v>
      </c>
      <c r="K246" s="160">
        <v>52171</v>
      </c>
      <c r="L246" s="7">
        <f t="shared" si="220"/>
        <v>417490.71163521416</v>
      </c>
      <c r="M246" s="7">
        <f t="shared" si="198"/>
        <v>5120.6331732111075</v>
      </c>
      <c r="N246" s="7">
        <f t="shared" si="188"/>
        <v>2250.3845307190099</v>
      </c>
      <c r="O246" s="65">
        <f t="shared" si="199"/>
        <v>6.4683150106160006E-2</v>
      </c>
      <c r="P246" s="7">
        <f t="shared" si="189"/>
        <v>2870.2486424920976</v>
      </c>
      <c r="Q246" s="65">
        <f t="shared" si="190"/>
        <v>8.2500000000000018E-2</v>
      </c>
      <c r="R246" s="7">
        <f t="shared" si="200"/>
        <v>266359.67289550428</v>
      </c>
      <c r="S246" s="7">
        <f t="shared" si="221"/>
        <v>967712.92184837197</v>
      </c>
      <c r="T246" s="7">
        <f t="shared" si="191"/>
        <v>415240.32710449514</v>
      </c>
      <c r="U246" s="7">
        <f t="shared" si="192"/>
        <v>1234072.5947438763</v>
      </c>
      <c r="W246">
        <v>241</v>
      </c>
      <c r="X246" s="160">
        <v>52171</v>
      </c>
      <c r="Y246" s="7">
        <f t="shared" si="222"/>
        <v>412217.79448732128</v>
      </c>
      <c r="Z246" s="7">
        <f t="shared" si="223"/>
        <v>5001.3393355618373</v>
      </c>
      <c r="AA246" s="7">
        <f t="shared" si="224"/>
        <v>2253.2207056463617</v>
      </c>
      <c r="AB246" s="65">
        <f t="shared" si="201"/>
        <v>6.5593113226430549E-2</v>
      </c>
      <c r="AC246" s="7">
        <f t="shared" si="202"/>
        <v>2748.1186299154756</v>
      </c>
      <c r="AD246" s="65">
        <f t="shared" si="203"/>
        <v>8.0000000000000016E-2</v>
      </c>
      <c r="AE246" s="7">
        <f t="shared" si="225"/>
        <v>271635.4262183251</v>
      </c>
      <c r="AF246" s="7">
        <f t="shared" si="226"/>
        <v>933687.35365207808</v>
      </c>
      <c r="AG246" s="7">
        <f t="shared" si="204"/>
        <v>409964.5737816749</v>
      </c>
      <c r="AH246" s="7">
        <f t="shared" si="193"/>
        <v>1205322.7798704032</v>
      </c>
      <c r="AJ246">
        <v>241</v>
      </c>
      <c r="AK246" s="160">
        <v>52171</v>
      </c>
      <c r="AL246" s="7">
        <f t="shared" si="227"/>
        <v>406886.10825252533</v>
      </c>
      <c r="AM246" s="7">
        <f t="shared" si="228"/>
        <v>4883.0658657304484</v>
      </c>
      <c r="AN246" s="7">
        <f t="shared" si="229"/>
        <v>2255.259749932889</v>
      </c>
      <c r="AO246" s="65">
        <f t="shared" si="205"/>
        <v>6.6512757379267692E-2</v>
      </c>
      <c r="AP246" s="7">
        <f t="shared" si="206"/>
        <v>2627.8061157975594</v>
      </c>
      <c r="AQ246" s="65">
        <f t="shared" si="207"/>
        <v>7.7499999999999999E-2</v>
      </c>
      <c r="AR246" s="7">
        <f t="shared" si="230"/>
        <v>276969.15149740782</v>
      </c>
      <c r="AS246" s="7">
        <f t="shared" si="231"/>
        <v>899849.72214362957</v>
      </c>
      <c r="AT246" s="7">
        <f t="shared" si="208"/>
        <v>404630.84850259242</v>
      </c>
      <c r="AU246" s="7">
        <f t="shared" si="194"/>
        <v>1176818.8736410374</v>
      </c>
      <c r="AW246">
        <v>241</v>
      </c>
      <c r="AX246" s="160">
        <v>52171</v>
      </c>
      <c r="AY246" s="7">
        <f t="shared" si="232"/>
        <v>401497.4776695476</v>
      </c>
      <c r="AZ246" s="7">
        <f t="shared" si="233"/>
        <v>4765.8460902957322</v>
      </c>
      <c r="BA246" s="7">
        <f t="shared" si="234"/>
        <v>2256.4868548610598</v>
      </c>
      <c r="BB246" s="65">
        <f t="shared" si="209"/>
        <v>6.7442122963021767E-2</v>
      </c>
      <c r="BC246" s="7">
        <f t="shared" si="210"/>
        <v>2509.3592354346724</v>
      </c>
      <c r="BD246" s="65">
        <f t="shared" si="211"/>
        <v>7.4999999999999997E-2</v>
      </c>
      <c r="BE246" s="7">
        <f t="shared" si="235"/>
        <v>282359.00918531435</v>
      </c>
      <c r="BF246" s="7">
        <f t="shared" si="236"/>
        <v>866209.89857595717</v>
      </c>
      <c r="BG246" s="7">
        <f t="shared" si="212"/>
        <v>399240.99081468652</v>
      </c>
      <c r="BH246" s="7">
        <f t="shared" si="195"/>
        <v>1148568.9077612716</v>
      </c>
      <c r="BJ246">
        <v>241</v>
      </c>
      <c r="BK246" s="160">
        <v>52171</v>
      </c>
      <c r="BL246" s="7">
        <f t="shared" si="237"/>
        <v>396053.85770316137</v>
      </c>
      <c r="BM246" s="7">
        <f t="shared" si="238"/>
        <v>4649.713524863002</v>
      </c>
      <c r="BN246" s="7">
        <f t="shared" si="239"/>
        <v>2256.8881345730688</v>
      </c>
      <c r="BO246" s="65">
        <f t="shared" si="213"/>
        <v>6.8381249388498627E-2</v>
      </c>
      <c r="BP246" s="7">
        <f t="shared" si="214"/>
        <v>2392.8253902899332</v>
      </c>
      <c r="BQ246" s="65">
        <f t="shared" si="215"/>
        <v>7.2499999999999995E-2</v>
      </c>
      <c r="BR246" s="7">
        <f t="shared" si="240"/>
        <v>287803.0304314121</v>
      </c>
      <c r="BS246" s="7">
        <f t="shared" si="241"/>
        <v>832777.92906057206</v>
      </c>
      <c r="BT246" s="7">
        <f t="shared" si="216"/>
        <v>393796.96956858831</v>
      </c>
      <c r="BU246" s="7">
        <f t="shared" si="196"/>
        <v>1120580.9594919842</v>
      </c>
      <c r="BW246">
        <v>241</v>
      </c>
      <c r="BX246" s="160">
        <v>52171</v>
      </c>
      <c r="BY246" s="7">
        <f t="shared" si="242"/>
        <v>390557.33376739931</v>
      </c>
      <c r="BZ246" s="7">
        <f t="shared" si="243"/>
        <v>4534.7018071413086</v>
      </c>
      <c r="CA246" s="7">
        <f t="shared" si="244"/>
        <v>2256.4506934981459</v>
      </c>
      <c r="CB246" s="65">
        <f t="shared" si="217"/>
        <v>6.9330175062348204E-2</v>
      </c>
      <c r="CC246" s="7">
        <f t="shared" si="218"/>
        <v>2278.2511136431626</v>
      </c>
      <c r="CD246" s="65">
        <f t="shared" si="245"/>
        <v>7.0000000000000007E-2</v>
      </c>
      <c r="CE246" s="7">
        <f t="shared" si="246"/>
        <v>293299.11692609859</v>
      </c>
      <c r="CF246" s="7">
        <f t="shared" si="247"/>
        <v>799564.01859495684</v>
      </c>
      <c r="CG246" s="7">
        <f t="shared" si="219"/>
        <v>388300.88307390118</v>
      </c>
      <c r="CH246" s="7">
        <f t="shared" si="197"/>
        <v>1092863.1355210554</v>
      </c>
    </row>
    <row r="247" spans="10:86" x14ac:dyDescent="0.3">
      <c r="J247">
        <v>242</v>
      </c>
      <c r="K247" s="160">
        <v>52201</v>
      </c>
      <c r="L247" s="7">
        <f t="shared" si="220"/>
        <v>415240.32710449514</v>
      </c>
      <c r="M247" s="7">
        <f t="shared" si="198"/>
        <v>5120.6331732111075</v>
      </c>
      <c r="N247" s="7">
        <f t="shared" si="188"/>
        <v>2265.8559243677032</v>
      </c>
      <c r="O247" s="65">
        <f t="shared" si="199"/>
        <v>6.5480805494043476E-2</v>
      </c>
      <c r="P247" s="7">
        <f t="shared" si="189"/>
        <v>2854.7772488434043</v>
      </c>
      <c r="Q247" s="65">
        <f t="shared" si="190"/>
        <v>8.2500000000000018E-2</v>
      </c>
      <c r="R247" s="7">
        <f t="shared" si="200"/>
        <v>268625.52881987201</v>
      </c>
      <c r="S247" s="7">
        <f t="shared" si="221"/>
        <v>970567.69909721543</v>
      </c>
      <c r="T247" s="7">
        <f t="shared" si="191"/>
        <v>412974.47118012741</v>
      </c>
      <c r="U247" s="7">
        <f t="shared" si="192"/>
        <v>1239193.2279170875</v>
      </c>
      <c r="W247">
        <v>242</v>
      </c>
      <c r="X247" s="160">
        <v>52201</v>
      </c>
      <c r="Y247" s="7">
        <f t="shared" si="222"/>
        <v>409964.5737816749</v>
      </c>
      <c r="Z247" s="7">
        <f t="shared" si="223"/>
        <v>5001.3393355618373</v>
      </c>
      <c r="AA247" s="7">
        <f t="shared" si="224"/>
        <v>2268.2421770173378</v>
      </c>
      <c r="AB247" s="65">
        <f t="shared" si="201"/>
        <v>6.6393312654140155E-2</v>
      </c>
      <c r="AC247" s="7">
        <f t="shared" si="202"/>
        <v>2733.0971585444995</v>
      </c>
      <c r="AD247" s="65">
        <f t="shared" si="203"/>
        <v>0.08</v>
      </c>
      <c r="AE247" s="7">
        <f t="shared" si="225"/>
        <v>273903.66839534242</v>
      </c>
      <c r="AF247" s="7">
        <f t="shared" si="226"/>
        <v>936420.45081062254</v>
      </c>
      <c r="AG247" s="7">
        <f t="shared" si="204"/>
        <v>407696.33160465758</v>
      </c>
      <c r="AH247" s="7">
        <f t="shared" si="193"/>
        <v>1210324.119205965</v>
      </c>
      <c r="AJ247">
        <v>242</v>
      </c>
      <c r="AK247" s="160">
        <v>52201</v>
      </c>
      <c r="AL247" s="7">
        <f t="shared" si="227"/>
        <v>404630.84850259242</v>
      </c>
      <c r="AM247" s="7">
        <f t="shared" si="228"/>
        <v>4883.0658657304484</v>
      </c>
      <c r="AN247" s="7">
        <f t="shared" si="229"/>
        <v>2269.8249691512056</v>
      </c>
      <c r="AO247" s="65">
        <f t="shared" si="205"/>
        <v>6.7315430176945482E-2</v>
      </c>
      <c r="AP247" s="7">
        <f t="shared" si="206"/>
        <v>2613.2408965792429</v>
      </c>
      <c r="AQ247" s="65">
        <f t="shared" si="207"/>
        <v>7.7500000000000013E-2</v>
      </c>
      <c r="AR247" s="7">
        <f t="shared" si="230"/>
        <v>279238.97646655905</v>
      </c>
      <c r="AS247" s="7">
        <f t="shared" si="231"/>
        <v>902462.96304020879</v>
      </c>
      <c r="AT247" s="7">
        <f t="shared" si="208"/>
        <v>402361.02353344118</v>
      </c>
      <c r="AU247" s="7">
        <f t="shared" si="194"/>
        <v>1181701.9395067678</v>
      </c>
      <c r="AW247">
        <v>242</v>
      </c>
      <c r="AX247" s="160">
        <v>52201</v>
      </c>
      <c r="AY247" s="7">
        <f t="shared" si="232"/>
        <v>399240.99081468652</v>
      </c>
      <c r="AZ247" s="7">
        <f t="shared" si="233"/>
        <v>4765.8460902957322</v>
      </c>
      <c r="BA247" s="7">
        <f t="shared" si="234"/>
        <v>2270.5898977039415</v>
      </c>
      <c r="BB247" s="65">
        <f t="shared" si="209"/>
        <v>6.8247197555659861E-2</v>
      </c>
      <c r="BC247" s="7">
        <f t="shared" si="210"/>
        <v>2495.2561925917908</v>
      </c>
      <c r="BD247" s="65">
        <f t="shared" si="211"/>
        <v>7.5000000000000011E-2</v>
      </c>
      <c r="BE247" s="7">
        <f t="shared" si="235"/>
        <v>284629.59908301831</v>
      </c>
      <c r="BF247" s="7">
        <f t="shared" si="236"/>
        <v>868705.15476854891</v>
      </c>
      <c r="BG247" s="7">
        <f t="shared" si="212"/>
        <v>396970.40091698256</v>
      </c>
      <c r="BH247" s="7">
        <f t="shared" si="195"/>
        <v>1153334.7538515672</v>
      </c>
      <c r="BJ247">
        <v>242</v>
      </c>
      <c r="BK247" s="160">
        <v>52201</v>
      </c>
      <c r="BL247" s="7">
        <f t="shared" si="237"/>
        <v>393796.96956858831</v>
      </c>
      <c r="BM247" s="7">
        <f t="shared" si="238"/>
        <v>4649.713524863002</v>
      </c>
      <c r="BN247" s="7">
        <f t="shared" si="239"/>
        <v>2270.5235003861144</v>
      </c>
      <c r="BO247" s="65">
        <f t="shared" si="213"/>
        <v>6.918865331666256E-2</v>
      </c>
      <c r="BP247" s="7">
        <f t="shared" si="214"/>
        <v>2379.1900244768876</v>
      </c>
      <c r="BQ247" s="65">
        <f t="shared" si="215"/>
        <v>7.2499999999999995E-2</v>
      </c>
      <c r="BR247" s="7">
        <f t="shared" si="240"/>
        <v>290073.5539317982</v>
      </c>
      <c r="BS247" s="7">
        <f t="shared" si="241"/>
        <v>835157.11908504891</v>
      </c>
      <c r="BT247" s="7">
        <f t="shared" si="216"/>
        <v>391526.4460682022</v>
      </c>
      <c r="BU247" s="7">
        <f t="shared" si="196"/>
        <v>1125230.6730168471</v>
      </c>
      <c r="BW247">
        <v>242</v>
      </c>
      <c r="BX247" s="160">
        <v>52201</v>
      </c>
      <c r="BY247" s="7">
        <f t="shared" si="242"/>
        <v>388300.88307390118</v>
      </c>
      <c r="BZ247" s="7">
        <f t="shared" si="243"/>
        <v>4534.7018071413086</v>
      </c>
      <c r="CA247" s="7">
        <f t="shared" si="244"/>
        <v>2269.6133225435515</v>
      </c>
      <c r="CB247" s="65">
        <f t="shared" si="217"/>
        <v>7.0139835003515047E-2</v>
      </c>
      <c r="CC247" s="7">
        <f t="shared" si="218"/>
        <v>2265.0884845977571</v>
      </c>
      <c r="CD247" s="65">
        <f t="shared" si="245"/>
        <v>7.0000000000000007E-2</v>
      </c>
      <c r="CE247" s="7">
        <f t="shared" si="246"/>
        <v>295568.73024864215</v>
      </c>
      <c r="CF247" s="7">
        <f t="shared" si="247"/>
        <v>801829.10707955458</v>
      </c>
      <c r="CG247" s="7">
        <f t="shared" si="219"/>
        <v>386031.26975135761</v>
      </c>
      <c r="CH247" s="7">
        <f t="shared" si="197"/>
        <v>1097397.8373281967</v>
      </c>
    </row>
    <row r="248" spans="10:86" x14ac:dyDescent="0.3">
      <c r="J248">
        <v>243</v>
      </c>
      <c r="K248" s="160">
        <v>52232</v>
      </c>
      <c r="L248" s="7">
        <f t="shared" si="220"/>
        <v>412974.47118012741</v>
      </c>
      <c r="M248" s="7">
        <f t="shared" si="198"/>
        <v>5120.6331732111075</v>
      </c>
      <c r="N248" s="7">
        <f t="shared" si="188"/>
        <v>2281.4336838477316</v>
      </c>
      <c r="O248" s="65">
        <f t="shared" si="199"/>
        <v>6.6292727799708573E-2</v>
      </c>
      <c r="P248" s="7">
        <f t="shared" si="189"/>
        <v>2839.199489363376</v>
      </c>
      <c r="Q248" s="65">
        <f t="shared" si="190"/>
        <v>8.2500000000000004E-2</v>
      </c>
      <c r="R248" s="7">
        <f t="shared" si="200"/>
        <v>270906.96250371973</v>
      </c>
      <c r="S248" s="7">
        <f t="shared" si="221"/>
        <v>973406.89858657878</v>
      </c>
      <c r="T248" s="7">
        <f t="shared" si="191"/>
        <v>410693.03749627969</v>
      </c>
      <c r="U248" s="7">
        <f t="shared" si="192"/>
        <v>1244313.8610902985</v>
      </c>
      <c r="W248">
        <v>243</v>
      </c>
      <c r="X248" s="160">
        <v>52232</v>
      </c>
      <c r="Y248" s="7">
        <f t="shared" si="222"/>
        <v>407696.33160465758</v>
      </c>
      <c r="Z248" s="7">
        <f t="shared" si="223"/>
        <v>5001.3393355618373</v>
      </c>
      <c r="AA248" s="7">
        <f t="shared" si="224"/>
        <v>2283.3637915307868</v>
      </c>
      <c r="AB248" s="65">
        <f t="shared" si="201"/>
        <v>6.7207780336222225E-2</v>
      </c>
      <c r="AC248" s="7">
        <f t="shared" si="202"/>
        <v>2717.9755440310505</v>
      </c>
      <c r="AD248" s="65">
        <f t="shared" si="203"/>
        <v>7.9999999999999988E-2</v>
      </c>
      <c r="AE248" s="7">
        <f t="shared" si="225"/>
        <v>276187.0321868732</v>
      </c>
      <c r="AF248" s="7">
        <f t="shared" si="226"/>
        <v>939138.42635465355</v>
      </c>
      <c r="AG248" s="7">
        <f t="shared" si="204"/>
        <v>405412.9678131268</v>
      </c>
      <c r="AH248" s="7">
        <f t="shared" si="193"/>
        <v>1215325.4585415267</v>
      </c>
      <c r="AJ248">
        <v>243</v>
      </c>
      <c r="AK248" s="160">
        <v>52232</v>
      </c>
      <c r="AL248" s="7">
        <f t="shared" si="227"/>
        <v>402361.02353344118</v>
      </c>
      <c r="AM248" s="7">
        <f t="shared" si="228"/>
        <v>4883.0658657304484</v>
      </c>
      <c r="AN248" s="7">
        <f t="shared" si="229"/>
        <v>2284.4842554103075</v>
      </c>
      <c r="AO248" s="65">
        <f t="shared" si="205"/>
        <v>6.8132372326180995E-2</v>
      </c>
      <c r="AP248" s="7">
        <f t="shared" si="206"/>
        <v>2598.581610320141</v>
      </c>
      <c r="AQ248" s="65">
        <f t="shared" si="207"/>
        <v>7.7499999999999999E-2</v>
      </c>
      <c r="AR248" s="7">
        <f t="shared" si="230"/>
        <v>281523.46072196937</v>
      </c>
      <c r="AS248" s="7">
        <f t="shared" si="231"/>
        <v>905061.54465052893</v>
      </c>
      <c r="AT248" s="7">
        <f t="shared" si="208"/>
        <v>400076.53927803086</v>
      </c>
      <c r="AU248" s="7">
        <f t="shared" si="194"/>
        <v>1186585.0053724982</v>
      </c>
      <c r="AW248">
        <v>243</v>
      </c>
      <c r="AX248" s="160">
        <v>52232</v>
      </c>
      <c r="AY248" s="7">
        <f t="shared" si="232"/>
        <v>396970.40091698256</v>
      </c>
      <c r="AZ248" s="7">
        <f t="shared" si="233"/>
        <v>4765.8460902957322</v>
      </c>
      <c r="BA248" s="7">
        <f t="shared" si="234"/>
        <v>2284.7810845645913</v>
      </c>
      <c r="BB248" s="65">
        <f t="shared" si="209"/>
        <v>6.9066542370520012E-2</v>
      </c>
      <c r="BC248" s="7">
        <f t="shared" si="210"/>
        <v>2481.0650057311409</v>
      </c>
      <c r="BD248" s="65">
        <f t="shared" si="211"/>
        <v>7.4999999999999997E-2</v>
      </c>
      <c r="BE248" s="7">
        <f t="shared" si="235"/>
        <v>286914.38016758289</v>
      </c>
      <c r="BF248" s="7">
        <f t="shared" si="236"/>
        <v>871186.21977428009</v>
      </c>
      <c r="BG248" s="7">
        <f t="shared" si="212"/>
        <v>394685.61983241799</v>
      </c>
      <c r="BH248" s="7">
        <f t="shared" si="195"/>
        <v>1158100.599941863</v>
      </c>
      <c r="BJ248">
        <v>243</v>
      </c>
      <c r="BK248" s="160">
        <v>52232</v>
      </c>
      <c r="BL248" s="7">
        <f t="shared" si="237"/>
        <v>391526.4460682022</v>
      </c>
      <c r="BM248" s="7">
        <f t="shared" si="238"/>
        <v>4649.713524863002</v>
      </c>
      <c r="BN248" s="7">
        <f t="shared" si="239"/>
        <v>2284.2412465342804</v>
      </c>
      <c r="BO248" s="65">
        <f t="shared" si="213"/>
        <v>7.0010328123879806E-2</v>
      </c>
      <c r="BP248" s="7">
        <f t="shared" si="214"/>
        <v>2365.4722783287216</v>
      </c>
      <c r="BQ248" s="65">
        <f t="shared" si="215"/>
        <v>7.2499999999999995E-2</v>
      </c>
      <c r="BR248" s="7">
        <f t="shared" si="240"/>
        <v>292357.79517833248</v>
      </c>
      <c r="BS248" s="7">
        <f t="shared" si="241"/>
        <v>837522.59136337764</v>
      </c>
      <c r="BT248" s="7">
        <f t="shared" si="216"/>
        <v>389242.20482166792</v>
      </c>
      <c r="BU248" s="7">
        <f t="shared" si="196"/>
        <v>1129880.3865417102</v>
      </c>
      <c r="BW248">
        <v>243</v>
      </c>
      <c r="BX248" s="160">
        <v>52232</v>
      </c>
      <c r="BY248" s="7">
        <f t="shared" si="242"/>
        <v>386031.26975135761</v>
      </c>
      <c r="BZ248" s="7">
        <f t="shared" si="243"/>
        <v>4534.7018071413086</v>
      </c>
      <c r="CA248" s="7">
        <f t="shared" si="244"/>
        <v>2282.8527335917224</v>
      </c>
      <c r="CB248" s="65">
        <f t="shared" si="217"/>
        <v>7.096376627920653E-2</v>
      </c>
      <c r="CC248" s="7">
        <f t="shared" si="218"/>
        <v>2251.8490735495861</v>
      </c>
      <c r="CD248" s="65">
        <f t="shared" si="245"/>
        <v>7.0000000000000007E-2</v>
      </c>
      <c r="CE248" s="7">
        <f t="shared" si="246"/>
        <v>297851.5829822339</v>
      </c>
      <c r="CF248" s="7">
        <f t="shared" si="247"/>
        <v>804080.9561531042</v>
      </c>
      <c r="CG248" s="7">
        <f t="shared" si="219"/>
        <v>383748.41701776587</v>
      </c>
      <c r="CH248" s="7">
        <f t="shared" si="197"/>
        <v>1101932.539135338</v>
      </c>
    </row>
    <row r="249" spans="10:86" x14ac:dyDescent="0.3">
      <c r="J249">
        <v>244</v>
      </c>
      <c r="K249" s="160">
        <v>52263</v>
      </c>
      <c r="L249" s="7">
        <f t="shared" si="220"/>
        <v>410693.03749627969</v>
      </c>
      <c r="M249" s="7">
        <f t="shared" si="198"/>
        <v>5120.6331732111075</v>
      </c>
      <c r="N249" s="7">
        <f t="shared" si="188"/>
        <v>2297.1185404241846</v>
      </c>
      <c r="O249" s="65">
        <f t="shared" si="199"/>
        <v>6.7119283670203242E-2</v>
      </c>
      <c r="P249" s="7">
        <f t="shared" si="189"/>
        <v>2823.5146327869229</v>
      </c>
      <c r="Q249" s="65">
        <f t="shared" si="190"/>
        <v>8.2500000000000004E-2</v>
      </c>
      <c r="R249" s="7">
        <f t="shared" si="200"/>
        <v>273204.08104414394</v>
      </c>
      <c r="S249" s="7">
        <f t="shared" si="221"/>
        <v>976230.41321936576</v>
      </c>
      <c r="T249" s="7">
        <f t="shared" si="191"/>
        <v>408395.91895585548</v>
      </c>
      <c r="U249" s="7">
        <f t="shared" si="192"/>
        <v>1249434.4942635098</v>
      </c>
      <c r="W249">
        <v>244</v>
      </c>
      <c r="X249" s="160">
        <v>52263</v>
      </c>
      <c r="Y249" s="7">
        <f t="shared" si="222"/>
        <v>405412.9678131268</v>
      </c>
      <c r="Z249" s="7">
        <f t="shared" si="223"/>
        <v>5001.3393355618373</v>
      </c>
      <c r="AA249" s="7">
        <f t="shared" si="224"/>
        <v>2298.5862168076583</v>
      </c>
      <c r="AB249" s="65">
        <f t="shared" si="201"/>
        <v>6.803688286164089E-2</v>
      </c>
      <c r="AC249" s="7">
        <f t="shared" si="202"/>
        <v>2702.753118754179</v>
      </c>
      <c r="AD249" s="65">
        <f t="shared" si="203"/>
        <v>0.08</v>
      </c>
      <c r="AE249" s="7">
        <f t="shared" si="225"/>
        <v>278485.61840368086</v>
      </c>
      <c r="AF249" s="7">
        <f t="shared" si="226"/>
        <v>941841.17947340768</v>
      </c>
      <c r="AG249" s="7">
        <f t="shared" si="204"/>
        <v>403114.38159631914</v>
      </c>
      <c r="AH249" s="7">
        <f t="shared" si="193"/>
        <v>1220326.7978770887</v>
      </c>
      <c r="AJ249">
        <v>244</v>
      </c>
      <c r="AK249" s="160">
        <v>52263</v>
      </c>
      <c r="AL249" s="7">
        <f t="shared" si="227"/>
        <v>400076.53927803086</v>
      </c>
      <c r="AM249" s="7">
        <f t="shared" si="228"/>
        <v>4883.0658657304484</v>
      </c>
      <c r="AN249" s="7">
        <f t="shared" si="229"/>
        <v>2299.2382162264989</v>
      </c>
      <c r="AO249" s="65">
        <f t="shared" si="205"/>
        <v>6.8963950359368309E-2</v>
      </c>
      <c r="AP249" s="7">
        <f t="shared" si="206"/>
        <v>2583.8276495039495</v>
      </c>
      <c r="AQ249" s="65">
        <f t="shared" si="207"/>
        <v>7.7500000000000013E-2</v>
      </c>
      <c r="AR249" s="7">
        <f t="shared" si="230"/>
        <v>283822.69893819588</v>
      </c>
      <c r="AS249" s="7">
        <f t="shared" si="231"/>
        <v>907645.37230003288</v>
      </c>
      <c r="AT249" s="7">
        <f t="shared" si="208"/>
        <v>397777.30106180435</v>
      </c>
      <c r="AU249" s="7">
        <f t="shared" si="194"/>
        <v>1191468.0712382288</v>
      </c>
      <c r="AW249">
        <v>244</v>
      </c>
      <c r="AX249" s="160">
        <v>52263</v>
      </c>
      <c r="AY249" s="7">
        <f t="shared" si="232"/>
        <v>394685.61983241799</v>
      </c>
      <c r="AZ249" s="7">
        <f t="shared" si="233"/>
        <v>4765.8460902957322</v>
      </c>
      <c r="BA249" s="7">
        <f t="shared" si="234"/>
        <v>2299.0609663431201</v>
      </c>
      <c r="BB249" s="65">
        <f t="shared" si="209"/>
        <v>6.9900523884887197E-2</v>
      </c>
      <c r="BC249" s="7">
        <f t="shared" si="210"/>
        <v>2466.7851239526121</v>
      </c>
      <c r="BD249" s="65">
        <f t="shared" si="211"/>
        <v>7.4999999999999997E-2</v>
      </c>
      <c r="BE249" s="7">
        <f t="shared" si="235"/>
        <v>289213.44113392598</v>
      </c>
      <c r="BF249" s="7">
        <f t="shared" si="236"/>
        <v>873653.00489823276</v>
      </c>
      <c r="BG249" s="7">
        <f t="shared" si="212"/>
        <v>392386.55886607489</v>
      </c>
      <c r="BH249" s="7">
        <f t="shared" si="195"/>
        <v>1162866.4460321588</v>
      </c>
      <c r="BJ249">
        <v>244</v>
      </c>
      <c r="BK249" s="160">
        <v>52263</v>
      </c>
      <c r="BL249" s="7">
        <f t="shared" si="237"/>
        <v>389242.20482166792</v>
      </c>
      <c r="BM249" s="7">
        <f t="shared" si="238"/>
        <v>4649.713524863002</v>
      </c>
      <c r="BN249" s="7">
        <f t="shared" si="239"/>
        <v>2298.0418707320919</v>
      </c>
      <c r="BO249" s="65">
        <f t="shared" si="213"/>
        <v>7.0846640233731412E-2</v>
      </c>
      <c r="BP249" s="7">
        <f t="shared" si="214"/>
        <v>2351.6716541309102</v>
      </c>
      <c r="BQ249" s="65">
        <f t="shared" si="215"/>
        <v>7.2499999999999981E-2</v>
      </c>
      <c r="BR249" s="7">
        <f t="shared" si="240"/>
        <v>294655.83704906458</v>
      </c>
      <c r="BS249" s="7">
        <f t="shared" si="241"/>
        <v>839874.26301750855</v>
      </c>
      <c r="BT249" s="7">
        <f t="shared" si="216"/>
        <v>386944.16295093583</v>
      </c>
      <c r="BU249" s="7">
        <f t="shared" si="196"/>
        <v>1134530.1000665731</v>
      </c>
      <c r="BW249">
        <v>244</v>
      </c>
      <c r="BX249" s="160">
        <v>52263</v>
      </c>
      <c r="BY249" s="7">
        <f t="shared" si="242"/>
        <v>383748.41701776587</v>
      </c>
      <c r="BZ249" s="7">
        <f t="shared" si="243"/>
        <v>4534.7018071413086</v>
      </c>
      <c r="CA249" s="7">
        <f t="shared" si="244"/>
        <v>2296.1693745376742</v>
      </c>
      <c r="CB249" s="65">
        <f t="shared" si="217"/>
        <v>7.1802335260646721E-2</v>
      </c>
      <c r="CC249" s="7">
        <f t="shared" si="218"/>
        <v>2238.5324326036343</v>
      </c>
      <c r="CD249" s="65">
        <f t="shared" si="245"/>
        <v>7.0000000000000007E-2</v>
      </c>
      <c r="CE249" s="7">
        <f t="shared" si="246"/>
        <v>300147.75235677155</v>
      </c>
      <c r="CF249" s="7">
        <f t="shared" si="247"/>
        <v>806319.48858570785</v>
      </c>
      <c r="CG249" s="7">
        <f t="shared" si="219"/>
        <v>381452.24764322821</v>
      </c>
      <c r="CH249" s="7">
        <f t="shared" si="197"/>
        <v>1106467.2409424793</v>
      </c>
    </row>
    <row r="250" spans="10:86" x14ac:dyDescent="0.3">
      <c r="J250">
        <v>245</v>
      </c>
      <c r="K250" s="160">
        <v>52291</v>
      </c>
      <c r="L250" s="7">
        <f t="shared" si="220"/>
        <v>408395.91895585548</v>
      </c>
      <c r="M250" s="7">
        <f t="shared" si="198"/>
        <v>5120.6331732111075</v>
      </c>
      <c r="N250" s="7">
        <f t="shared" si="188"/>
        <v>2312.9112303896013</v>
      </c>
      <c r="O250" s="65">
        <f t="shared" si="199"/>
        <v>6.7960852389603116E-2</v>
      </c>
      <c r="P250" s="7">
        <f t="shared" si="189"/>
        <v>2807.7219428215062</v>
      </c>
      <c r="Q250" s="65">
        <f t="shared" si="190"/>
        <v>8.249999999999999E-2</v>
      </c>
      <c r="R250" s="7">
        <f t="shared" si="200"/>
        <v>275516.99227453355</v>
      </c>
      <c r="S250" s="7">
        <f t="shared" si="221"/>
        <v>979038.13516218727</v>
      </c>
      <c r="T250" s="7">
        <f t="shared" si="191"/>
        <v>406083.00772546587</v>
      </c>
      <c r="U250" s="7">
        <f t="shared" si="192"/>
        <v>1254555.1274367208</v>
      </c>
      <c r="W250">
        <v>245</v>
      </c>
      <c r="X250" s="160">
        <v>52291</v>
      </c>
      <c r="Y250" s="7">
        <f t="shared" si="222"/>
        <v>403114.38159631914</v>
      </c>
      <c r="Z250" s="7">
        <f t="shared" si="223"/>
        <v>5001.3393355618373</v>
      </c>
      <c r="AA250" s="7">
        <f t="shared" si="224"/>
        <v>2313.9101249197097</v>
      </c>
      <c r="AB250" s="65">
        <f t="shared" si="201"/>
        <v>6.8880999454994526E-2</v>
      </c>
      <c r="AC250" s="7">
        <f t="shared" si="202"/>
        <v>2687.4292106421276</v>
      </c>
      <c r="AD250" s="65">
        <f t="shared" si="203"/>
        <v>7.9999999999999988E-2</v>
      </c>
      <c r="AE250" s="7">
        <f t="shared" si="225"/>
        <v>280799.52852860058</v>
      </c>
      <c r="AF250" s="7">
        <f t="shared" si="226"/>
        <v>944528.6086840498</v>
      </c>
      <c r="AG250" s="7">
        <f t="shared" si="204"/>
        <v>400800.47147139942</v>
      </c>
      <c r="AH250" s="7">
        <f t="shared" si="193"/>
        <v>1225328.1372126504</v>
      </c>
      <c r="AJ250">
        <v>245</v>
      </c>
      <c r="AK250" s="160">
        <v>52291</v>
      </c>
      <c r="AL250" s="7">
        <f t="shared" si="227"/>
        <v>397777.30106180435</v>
      </c>
      <c r="AM250" s="7">
        <f t="shared" si="228"/>
        <v>4883.0658657304484</v>
      </c>
      <c r="AN250" s="7">
        <f t="shared" si="229"/>
        <v>2314.0874630396288</v>
      </c>
      <c r="AO250" s="65">
        <f t="shared" si="205"/>
        <v>6.9810543443153766E-2</v>
      </c>
      <c r="AP250" s="7">
        <f t="shared" si="206"/>
        <v>2568.9784026908196</v>
      </c>
      <c r="AQ250" s="65">
        <f t="shared" si="207"/>
        <v>7.7499999999999999E-2</v>
      </c>
      <c r="AR250" s="7">
        <f t="shared" si="230"/>
        <v>286136.7864012355</v>
      </c>
      <c r="AS250" s="7">
        <f t="shared" si="231"/>
        <v>910214.35070272372</v>
      </c>
      <c r="AT250" s="7">
        <f t="shared" si="208"/>
        <v>395463.21359876473</v>
      </c>
      <c r="AU250" s="7">
        <f t="shared" si="194"/>
        <v>1196351.1371039592</v>
      </c>
      <c r="AW250">
        <v>245</v>
      </c>
      <c r="AX250" s="160">
        <v>52291</v>
      </c>
      <c r="AY250" s="7">
        <f t="shared" si="232"/>
        <v>392386.55886607489</v>
      </c>
      <c r="AZ250" s="7">
        <f t="shared" si="233"/>
        <v>4765.8460902957322</v>
      </c>
      <c r="BA250" s="7">
        <f t="shared" si="234"/>
        <v>2313.4300973827644</v>
      </c>
      <c r="BB250" s="65">
        <f t="shared" si="209"/>
        <v>7.0749521208926802E-2</v>
      </c>
      <c r="BC250" s="7">
        <f t="shared" si="210"/>
        <v>2452.4159929129678</v>
      </c>
      <c r="BD250" s="65">
        <f t="shared" si="211"/>
        <v>7.4999999999999997E-2</v>
      </c>
      <c r="BE250" s="7">
        <f t="shared" si="235"/>
        <v>291526.87123130873</v>
      </c>
      <c r="BF250" s="7">
        <f t="shared" si="236"/>
        <v>876105.42089114571</v>
      </c>
      <c r="BG250" s="7">
        <f t="shared" si="212"/>
        <v>390073.12876869214</v>
      </c>
      <c r="BH250" s="7">
        <f t="shared" si="195"/>
        <v>1167632.2921224544</v>
      </c>
      <c r="BJ250">
        <v>245</v>
      </c>
      <c r="BK250" s="160">
        <v>52291</v>
      </c>
      <c r="BL250" s="7">
        <f t="shared" si="237"/>
        <v>386944.16295093583</v>
      </c>
      <c r="BM250" s="7">
        <f t="shared" si="238"/>
        <v>4649.713524863002</v>
      </c>
      <c r="BN250" s="7">
        <f t="shared" si="239"/>
        <v>2311.9258737010982</v>
      </c>
      <c r="BO250" s="65">
        <f t="shared" si="213"/>
        <v>7.1697968701316159E-2</v>
      </c>
      <c r="BP250" s="7">
        <f t="shared" si="214"/>
        <v>2337.7876511619038</v>
      </c>
      <c r="BQ250" s="65">
        <f t="shared" si="215"/>
        <v>7.2499999999999995E-2</v>
      </c>
      <c r="BR250" s="7">
        <f t="shared" si="240"/>
        <v>296967.76292276569</v>
      </c>
      <c r="BS250" s="7">
        <f t="shared" si="241"/>
        <v>842212.05066867045</v>
      </c>
      <c r="BT250" s="7">
        <f t="shared" si="216"/>
        <v>384632.23707723472</v>
      </c>
      <c r="BU250" s="7">
        <f t="shared" si="196"/>
        <v>1139179.813591436</v>
      </c>
      <c r="BW250">
        <v>245</v>
      </c>
      <c r="BX250" s="160">
        <v>52291</v>
      </c>
      <c r="BY250" s="7">
        <f t="shared" si="242"/>
        <v>381452.24764322821</v>
      </c>
      <c r="BZ250" s="7">
        <f t="shared" si="243"/>
        <v>4534.7018071413086</v>
      </c>
      <c r="CA250" s="7">
        <f t="shared" si="244"/>
        <v>2309.5636958891437</v>
      </c>
      <c r="CB250" s="65">
        <f t="shared" si="217"/>
        <v>7.2655920949222741E-2</v>
      </c>
      <c r="CC250" s="7">
        <f t="shared" si="218"/>
        <v>2225.1381112521649</v>
      </c>
      <c r="CD250" s="65">
        <f t="shared" si="245"/>
        <v>7.0000000000000007E-2</v>
      </c>
      <c r="CE250" s="7">
        <f t="shared" si="246"/>
        <v>302457.3160526607</v>
      </c>
      <c r="CF250" s="7">
        <f t="shared" si="247"/>
        <v>808544.62669696007</v>
      </c>
      <c r="CG250" s="7">
        <f t="shared" si="219"/>
        <v>379142.68394733907</v>
      </c>
      <c r="CH250" s="7">
        <f t="shared" si="197"/>
        <v>1111001.9427496209</v>
      </c>
    </row>
    <row r="251" spans="10:86" x14ac:dyDescent="0.3">
      <c r="J251">
        <v>246</v>
      </c>
      <c r="K251" s="160">
        <v>52322</v>
      </c>
      <c r="L251" s="7">
        <f t="shared" si="220"/>
        <v>406083.00772546587</v>
      </c>
      <c r="M251" s="7">
        <f t="shared" si="198"/>
        <v>5120.6331732111075</v>
      </c>
      <c r="N251" s="7">
        <f t="shared" si="188"/>
        <v>2328.8124950985298</v>
      </c>
      <c r="O251" s="65">
        <f t="shared" si="199"/>
        <v>6.8817826428421255E-2</v>
      </c>
      <c r="P251" s="7">
        <f t="shared" si="189"/>
        <v>2791.8206781125778</v>
      </c>
      <c r="Q251" s="65">
        <f t="shared" si="190"/>
        <v>8.2500000000000004E-2</v>
      </c>
      <c r="R251" s="7">
        <f t="shared" si="200"/>
        <v>277845.80476963206</v>
      </c>
      <c r="S251" s="7">
        <f t="shared" si="221"/>
        <v>981829.95584029984</v>
      </c>
      <c r="T251" s="7">
        <f t="shared" si="191"/>
        <v>403754.19523036736</v>
      </c>
      <c r="U251" s="7">
        <f t="shared" si="192"/>
        <v>1259675.7606099318</v>
      </c>
      <c r="W251">
        <v>246</v>
      </c>
      <c r="X251" s="160">
        <v>52322</v>
      </c>
      <c r="Y251" s="7">
        <f t="shared" si="222"/>
        <v>400800.47147139942</v>
      </c>
      <c r="Z251" s="7">
        <f t="shared" si="223"/>
        <v>5001.3393355618373</v>
      </c>
      <c r="AA251" s="7">
        <f t="shared" si="224"/>
        <v>2329.3361924191745</v>
      </c>
      <c r="AB251" s="65">
        <f t="shared" si="201"/>
        <v>6.9740522525869125E-2</v>
      </c>
      <c r="AC251" s="7">
        <f t="shared" si="202"/>
        <v>2672.0031431426628</v>
      </c>
      <c r="AD251" s="65">
        <f t="shared" si="203"/>
        <v>0.08</v>
      </c>
      <c r="AE251" s="7">
        <f t="shared" si="225"/>
        <v>283128.86472101975</v>
      </c>
      <c r="AF251" s="7">
        <f t="shared" si="226"/>
        <v>947200.61182719248</v>
      </c>
      <c r="AG251" s="7">
        <f t="shared" si="204"/>
        <v>398471.13527898025</v>
      </c>
      <c r="AH251" s="7">
        <f t="shared" si="193"/>
        <v>1230329.4765482121</v>
      </c>
      <c r="AJ251">
        <v>246</v>
      </c>
      <c r="AK251" s="160">
        <v>52322</v>
      </c>
      <c r="AL251" s="7">
        <f t="shared" si="227"/>
        <v>395463.21359876473</v>
      </c>
      <c r="AM251" s="7">
        <f t="shared" si="228"/>
        <v>4883.0658657304484</v>
      </c>
      <c r="AN251" s="7">
        <f t="shared" si="229"/>
        <v>2329.0326112384264</v>
      </c>
      <c r="AO251" s="65">
        <f t="shared" si="205"/>
        <v>7.0672543927732895E-2</v>
      </c>
      <c r="AP251" s="7">
        <f t="shared" si="206"/>
        <v>2554.033254492022</v>
      </c>
      <c r="AQ251" s="65">
        <f t="shared" si="207"/>
        <v>7.7499999999999986E-2</v>
      </c>
      <c r="AR251" s="7">
        <f t="shared" si="230"/>
        <v>288465.81901247392</v>
      </c>
      <c r="AS251" s="7">
        <f t="shared" si="231"/>
        <v>912768.3839572157</v>
      </c>
      <c r="AT251" s="7">
        <f t="shared" si="208"/>
        <v>393134.18098752631</v>
      </c>
      <c r="AU251" s="7">
        <f t="shared" si="194"/>
        <v>1201234.2029696896</v>
      </c>
      <c r="AW251">
        <v>246</v>
      </c>
      <c r="AX251" s="160">
        <v>52322</v>
      </c>
      <c r="AY251" s="7">
        <f t="shared" si="232"/>
        <v>390073.12876869214</v>
      </c>
      <c r="AZ251" s="7">
        <f t="shared" si="233"/>
        <v>4765.8460902957322</v>
      </c>
      <c r="BA251" s="7">
        <f t="shared" si="234"/>
        <v>2327.8890354914065</v>
      </c>
      <c r="BB251" s="65">
        <f t="shared" si="209"/>
        <v>7.1613926634925273E-2</v>
      </c>
      <c r="BC251" s="7">
        <f t="shared" si="210"/>
        <v>2437.9570548043257</v>
      </c>
      <c r="BD251" s="65">
        <f t="shared" si="211"/>
        <v>7.4999999999999997E-2</v>
      </c>
      <c r="BE251" s="7">
        <f t="shared" si="235"/>
        <v>293854.76026680012</v>
      </c>
      <c r="BF251" s="7">
        <f t="shared" si="236"/>
        <v>878543.37794595002</v>
      </c>
      <c r="BG251" s="7">
        <f t="shared" si="212"/>
        <v>387745.23973320075</v>
      </c>
      <c r="BH251" s="7">
        <f t="shared" si="195"/>
        <v>1172398.1382127502</v>
      </c>
      <c r="BJ251">
        <v>246</v>
      </c>
      <c r="BK251" s="160">
        <v>52322</v>
      </c>
      <c r="BL251" s="7">
        <f t="shared" si="237"/>
        <v>384632.23707723472</v>
      </c>
      <c r="BM251" s="7">
        <f t="shared" si="238"/>
        <v>4649.713524863002</v>
      </c>
      <c r="BN251" s="7">
        <f t="shared" si="239"/>
        <v>2325.8937591880422</v>
      </c>
      <c r="BO251" s="65">
        <f t="shared" si="213"/>
        <v>7.2564705762434553E-2</v>
      </c>
      <c r="BP251" s="7">
        <f t="shared" si="214"/>
        <v>2323.8197656749599</v>
      </c>
      <c r="BQ251" s="65">
        <f t="shared" si="215"/>
        <v>7.2499999999999995E-2</v>
      </c>
      <c r="BR251" s="7">
        <f t="shared" si="240"/>
        <v>299293.65668195375</v>
      </c>
      <c r="BS251" s="7">
        <f t="shared" si="241"/>
        <v>844535.87043434544</v>
      </c>
      <c r="BT251" s="7">
        <f t="shared" si="216"/>
        <v>382306.34331804665</v>
      </c>
      <c r="BU251" s="7">
        <f t="shared" si="196"/>
        <v>1143829.5271162991</v>
      </c>
      <c r="BW251">
        <v>246</v>
      </c>
      <c r="BX251" s="160">
        <v>52322</v>
      </c>
      <c r="BY251" s="7">
        <f t="shared" si="242"/>
        <v>379142.68394733907</v>
      </c>
      <c r="BZ251" s="7">
        <f t="shared" si="243"/>
        <v>4534.7018071413086</v>
      </c>
      <c r="CA251" s="7">
        <f t="shared" si="244"/>
        <v>2323.0361507818307</v>
      </c>
      <c r="CB251" s="65">
        <f t="shared" si="217"/>
        <v>7.3524915525612133E-2</v>
      </c>
      <c r="CC251" s="7">
        <f t="shared" si="218"/>
        <v>2211.6656563594779</v>
      </c>
      <c r="CD251" s="65">
        <f t="shared" si="245"/>
        <v>7.0000000000000007E-2</v>
      </c>
      <c r="CE251" s="7">
        <f t="shared" si="246"/>
        <v>304780.35220344254</v>
      </c>
      <c r="CF251" s="7">
        <f t="shared" si="247"/>
        <v>810756.29235331959</v>
      </c>
      <c r="CG251" s="7">
        <f t="shared" si="219"/>
        <v>376819.64779655723</v>
      </c>
      <c r="CH251" s="7">
        <f t="shared" si="197"/>
        <v>1115536.6445567622</v>
      </c>
    </row>
    <row r="252" spans="10:86" x14ac:dyDescent="0.3">
      <c r="J252">
        <v>247</v>
      </c>
      <c r="K252" s="160">
        <v>52352</v>
      </c>
      <c r="L252" s="7">
        <f t="shared" si="220"/>
        <v>403754.19523036736</v>
      </c>
      <c r="M252" s="7">
        <f t="shared" si="198"/>
        <v>5120.6331732111075</v>
      </c>
      <c r="N252" s="7">
        <f t="shared" si="188"/>
        <v>2344.8230810023319</v>
      </c>
      <c r="O252" s="65">
        <f t="shared" si="199"/>
        <v>6.9690612021934634E-2</v>
      </c>
      <c r="P252" s="7">
        <f t="shared" si="189"/>
        <v>2775.8100922087756</v>
      </c>
      <c r="Q252" s="65">
        <f t="shared" si="190"/>
        <v>8.2500000000000004E-2</v>
      </c>
      <c r="R252" s="7">
        <f t="shared" si="200"/>
        <v>280190.6278506344</v>
      </c>
      <c r="S252" s="7">
        <f t="shared" si="221"/>
        <v>984605.76593250863</v>
      </c>
      <c r="T252" s="7">
        <f t="shared" si="191"/>
        <v>401409.37214936502</v>
      </c>
      <c r="U252" s="7">
        <f t="shared" si="192"/>
        <v>1264796.393783143</v>
      </c>
      <c r="W252">
        <v>247</v>
      </c>
      <c r="X252" s="160">
        <v>52352</v>
      </c>
      <c r="Y252" s="7">
        <f t="shared" si="222"/>
        <v>398471.13527898025</v>
      </c>
      <c r="Z252" s="7">
        <f t="shared" si="223"/>
        <v>5001.3393355618373</v>
      </c>
      <c r="AA252" s="7">
        <f t="shared" si="224"/>
        <v>2344.8651003686355</v>
      </c>
      <c r="AB252" s="65">
        <f t="shared" si="201"/>
        <v>7.0615858247105395E-2</v>
      </c>
      <c r="AC252" s="7">
        <f t="shared" si="202"/>
        <v>2656.4742351932018</v>
      </c>
      <c r="AD252" s="65">
        <f t="shared" si="203"/>
        <v>0.08</v>
      </c>
      <c r="AE252" s="7">
        <f t="shared" si="225"/>
        <v>285473.72982138838</v>
      </c>
      <c r="AF252" s="7">
        <f t="shared" si="226"/>
        <v>949857.0860623857</v>
      </c>
      <c r="AG252" s="7">
        <f t="shared" si="204"/>
        <v>396126.27017861162</v>
      </c>
      <c r="AH252" s="7">
        <f t="shared" si="193"/>
        <v>1235330.8158837741</v>
      </c>
      <c r="AJ252">
        <v>247</v>
      </c>
      <c r="AK252" s="160">
        <v>52352</v>
      </c>
      <c r="AL252" s="7">
        <f t="shared" si="227"/>
        <v>393134.18098752631</v>
      </c>
      <c r="AM252" s="7">
        <f t="shared" si="228"/>
        <v>4883.0658657304484</v>
      </c>
      <c r="AN252" s="7">
        <f t="shared" si="229"/>
        <v>2344.0742801860079</v>
      </c>
      <c r="AO252" s="65">
        <f t="shared" si="205"/>
        <v>7.155035792505815E-2</v>
      </c>
      <c r="AP252" s="7">
        <f t="shared" si="206"/>
        <v>2538.9915855444406</v>
      </c>
      <c r="AQ252" s="65">
        <f t="shared" si="207"/>
        <v>7.7499999999999986E-2</v>
      </c>
      <c r="AR252" s="7">
        <f t="shared" si="230"/>
        <v>290809.89329265995</v>
      </c>
      <c r="AS252" s="7">
        <f t="shared" si="231"/>
        <v>915307.37554276013</v>
      </c>
      <c r="AT252" s="7">
        <f t="shared" si="208"/>
        <v>390790.10670734028</v>
      </c>
      <c r="AU252" s="7">
        <f t="shared" si="194"/>
        <v>1206117.26883542</v>
      </c>
      <c r="AW252">
        <v>247</v>
      </c>
      <c r="AX252" s="160">
        <v>52352</v>
      </c>
      <c r="AY252" s="7">
        <f t="shared" si="232"/>
        <v>387745.23973320075</v>
      </c>
      <c r="AZ252" s="7">
        <f t="shared" si="233"/>
        <v>4765.8460902957322</v>
      </c>
      <c r="BA252" s="7">
        <f t="shared" si="234"/>
        <v>2342.4383419632277</v>
      </c>
      <c r="BB252" s="65">
        <f t="shared" si="209"/>
        <v>7.2494146215438038E-2</v>
      </c>
      <c r="BC252" s="7">
        <f t="shared" si="210"/>
        <v>2423.4077483325045</v>
      </c>
      <c r="BD252" s="65">
        <f t="shared" si="211"/>
        <v>7.4999999999999997E-2</v>
      </c>
      <c r="BE252" s="7">
        <f t="shared" si="235"/>
        <v>296197.19860876334</v>
      </c>
      <c r="BF252" s="7">
        <f t="shared" si="236"/>
        <v>880966.7856942825</v>
      </c>
      <c r="BG252" s="7">
        <f t="shared" si="212"/>
        <v>385402.80139123753</v>
      </c>
      <c r="BH252" s="7">
        <f t="shared" si="195"/>
        <v>1177163.9843030458</v>
      </c>
      <c r="BJ252">
        <v>247</v>
      </c>
      <c r="BK252" s="160">
        <v>52352</v>
      </c>
      <c r="BL252" s="7">
        <f t="shared" si="237"/>
        <v>382306.34331804665</v>
      </c>
      <c r="BM252" s="7">
        <f t="shared" si="238"/>
        <v>4649.713524863002</v>
      </c>
      <c r="BN252" s="7">
        <f t="shared" si="239"/>
        <v>2339.9460339831367</v>
      </c>
      <c r="BO252" s="65">
        <f t="shared" si="213"/>
        <v>7.3447257411677278E-2</v>
      </c>
      <c r="BP252" s="7">
        <f t="shared" si="214"/>
        <v>2309.7674908798654</v>
      </c>
      <c r="BQ252" s="65">
        <f t="shared" si="215"/>
        <v>7.2500000000000009E-2</v>
      </c>
      <c r="BR252" s="7">
        <f t="shared" si="240"/>
        <v>301633.6027159369</v>
      </c>
      <c r="BS252" s="7">
        <f t="shared" si="241"/>
        <v>846845.63792522531</v>
      </c>
      <c r="BT252" s="7">
        <f t="shared" si="216"/>
        <v>379966.39728406351</v>
      </c>
      <c r="BU252" s="7">
        <f t="shared" si="196"/>
        <v>1148479.2406411623</v>
      </c>
      <c r="BW252">
        <v>247</v>
      </c>
      <c r="BX252" s="160">
        <v>52352</v>
      </c>
      <c r="BY252" s="7">
        <f t="shared" si="242"/>
        <v>376819.64779655723</v>
      </c>
      <c r="BZ252" s="7">
        <f t="shared" si="243"/>
        <v>4534.7018071413086</v>
      </c>
      <c r="CA252" s="7">
        <f t="shared" si="244"/>
        <v>2336.5871949947245</v>
      </c>
      <c r="CB252" s="65">
        <f t="shared" si="217"/>
        <v>7.4409724927811657E-2</v>
      </c>
      <c r="CC252" s="7">
        <f t="shared" si="218"/>
        <v>2198.114612146584</v>
      </c>
      <c r="CD252" s="65">
        <f t="shared" si="245"/>
        <v>7.0000000000000007E-2</v>
      </c>
      <c r="CE252" s="7">
        <f t="shared" si="246"/>
        <v>307116.93939843727</v>
      </c>
      <c r="CF252" s="7">
        <f t="shared" si="247"/>
        <v>812954.40696546622</v>
      </c>
      <c r="CG252" s="7">
        <f t="shared" si="219"/>
        <v>374483.06060156249</v>
      </c>
      <c r="CH252" s="7">
        <f t="shared" si="197"/>
        <v>1120071.3463639035</v>
      </c>
    </row>
    <row r="253" spans="10:86" x14ac:dyDescent="0.3">
      <c r="J253">
        <v>248</v>
      </c>
      <c r="K253" s="160">
        <v>52383</v>
      </c>
      <c r="L253" s="7">
        <f t="shared" si="220"/>
        <v>401409.37214936502</v>
      </c>
      <c r="M253" s="7">
        <f t="shared" si="198"/>
        <v>5120.6331732111075</v>
      </c>
      <c r="N253" s="7">
        <f t="shared" si="188"/>
        <v>2360.9437396842231</v>
      </c>
      <c r="O253" s="65">
        <f t="shared" si="199"/>
        <v>7.0579629779218375E-2</v>
      </c>
      <c r="P253" s="7">
        <f t="shared" si="189"/>
        <v>2759.6894335268844</v>
      </c>
      <c r="Q253" s="65">
        <f t="shared" si="190"/>
        <v>8.2500000000000004E-2</v>
      </c>
      <c r="R253" s="7">
        <f t="shared" si="200"/>
        <v>282551.57159031864</v>
      </c>
      <c r="S253" s="7">
        <f t="shared" si="221"/>
        <v>987365.45536603546</v>
      </c>
      <c r="T253" s="7">
        <f t="shared" si="191"/>
        <v>399048.42840968078</v>
      </c>
      <c r="U253" s="7">
        <f t="shared" si="192"/>
        <v>1269917.026956354</v>
      </c>
      <c r="W253">
        <v>248</v>
      </c>
      <c r="X253" s="160">
        <v>52383</v>
      </c>
      <c r="Y253" s="7">
        <f t="shared" si="222"/>
        <v>396126.27017861162</v>
      </c>
      <c r="Z253" s="7">
        <f t="shared" si="223"/>
        <v>5001.3393355618373</v>
      </c>
      <c r="AA253" s="7">
        <f t="shared" si="224"/>
        <v>2360.497534371093</v>
      </c>
      <c r="AB253" s="65">
        <f t="shared" si="201"/>
        <v>7.1507427163770426E-2</v>
      </c>
      <c r="AC253" s="7">
        <f t="shared" si="202"/>
        <v>2640.8418011907443</v>
      </c>
      <c r="AD253" s="65">
        <f t="shared" si="203"/>
        <v>0.08</v>
      </c>
      <c r="AE253" s="7">
        <f t="shared" si="225"/>
        <v>287834.22735575947</v>
      </c>
      <c r="AF253" s="7">
        <f t="shared" si="226"/>
        <v>952497.92786357645</v>
      </c>
      <c r="AG253" s="7">
        <f t="shared" si="204"/>
        <v>393765.77264424053</v>
      </c>
      <c r="AH253" s="7">
        <f t="shared" si="193"/>
        <v>1240332.155219336</v>
      </c>
      <c r="AJ253">
        <v>248</v>
      </c>
      <c r="AK253" s="160">
        <v>52383</v>
      </c>
      <c r="AL253" s="7">
        <f t="shared" si="227"/>
        <v>390790.10670734028</v>
      </c>
      <c r="AM253" s="7">
        <f t="shared" si="228"/>
        <v>4883.0658657304484</v>
      </c>
      <c r="AN253" s="7">
        <f t="shared" si="229"/>
        <v>2359.2130932455425</v>
      </c>
      <c r="AO253" s="65">
        <f t="shared" si="205"/>
        <v>7.2444405917747728E-2</v>
      </c>
      <c r="AP253" s="7">
        <f t="shared" si="206"/>
        <v>2523.8527724849059</v>
      </c>
      <c r="AQ253" s="65">
        <f t="shared" si="207"/>
        <v>7.7499999999999999E-2</v>
      </c>
      <c r="AR253" s="7">
        <f t="shared" si="230"/>
        <v>293169.10638590547</v>
      </c>
      <c r="AS253" s="7">
        <f t="shared" si="231"/>
        <v>917831.22831524501</v>
      </c>
      <c r="AT253" s="7">
        <f t="shared" si="208"/>
        <v>388430.89361409476</v>
      </c>
      <c r="AU253" s="7">
        <f t="shared" si="194"/>
        <v>1211000.3347011504</v>
      </c>
      <c r="AW253">
        <v>248</v>
      </c>
      <c r="AX253" s="160">
        <v>52383</v>
      </c>
      <c r="AY253" s="7">
        <f t="shared" si="232"/>
        <v>385402.80139123753</v>
      </c>
      <c r="AZ253" s="7">
        <f t="shared" si="233"/>
        <v>4765.8460902957322</v>
      </c>
      <c r="BA253" s="7">
        <f t="shared" si="234"/>
        <v>2357.0785816004977</v>
      </c>
      <c r="BB253" s="65">
        <f t="shared" si="209"/>
        <v>7.3390600372135892E-2</v>
      </c>
      <c r="BC253" s="7">
        <f t="shared" si="210"/>
        <v>2408.7675086952345</v>
      </c>
      <c r="BD253" s="65">
        <f t="shared" si="211"/>
        <v>7.4999999999999997E-2</v>
      </c>
      <c r="BE253" s="7">
        <f t="shared" si="235"/>
        <v>298554.27719036385</v>
      </c>
      <c r="BF253" s="7">
        <f t="shared" si="236"/>
        <v>883375.55320297775</v>
      </c>
      <c r="BG253" s="7">
        <f t="shared" si="212"/>
        <v>383045.72280963702</v>
      </c>
      <c r="BH253" s="7">
        <f t="shared" si="195"/>
        <v>1181929.8303933416</v>
      </c>
      <c r="BJ253">
        <v>248</v>
      </c>
      <c r="BK253" s="160">
        <v>52383</v>
      </c>
      <c r="BL253" s="7">
        <f t="shared" si="237"/>
        <v>379966.39728406351</v>
      </c>
      <c r="BM253" s="7">
        <f t="shared" si="238"/>
        <v>4649.713524863002</v>
      </c>
      <c r="BN253" s="7">
        <f t="shared" si="239"/>
        <v>2354.0832079384518</v>
      </c>
      <c r="BO253" s="65">
        <f t="shared" si="213"/>
        <v>7.434604401120877E-2</v>
      </c>
      <c r="BP253" s="7">
        <f t="shared" si="214"/>
        <v>2295.6303169245502</v>
      </c>
      <c r="BQ253" s="65">
        <f t="shared" si="215"/>
        <v>7.2499999999999995E-2</v>
      </c>
      <c r="BR253" s="7">
        <f t="shared" si="240"/>
        <v>303987.68592387537</v>
      </c>
      <c r="BS253" s="7">
        <f t="shared" si="241"/>
        <v>849141.26824214985</v>
      </c>
      <c r="BT253" s="7">
        <f t="shared" si="216"/>
        <v>377612.31407612504</v>
      </c>
      <c r="BU253" s="7">
        <f t="shared" si="196"/>
        <v>1153128.9541660252</v>
      </c>
      <c r="BW253">
        <v>248</v>
      </c>
      <c r="BX253" s="160">
        <v>52383</v>
      </c>
      <c r="BY253" s="7">
        <f t="shared" si="242"/>
        <v>374483.06060156249</v>
      </c>
      <c r="BZ253" s="7">
        <f t="shared" si="243"/>
        <v>4534.7018071413086</v>
      </c>
      <c r="CA253" s="7">
        <f t="shared" si="244"/>
        <v>2350.2172869655274</v>
      </c>
      <c r="CB253" s="65">
        <f t="shared" si="217"/>
        <v>7.5310769459858068E-2</v>
      </c>
      <c r="CC253" s="7">
        <f t="shared" si="218"/>
        <v>2184.4845201757812</v>
      </c>
      <c r="CD253" s="65">
        <f t="shared" si="245"/>
        <v>7.0000000000000007E-2</v>
      </c>
      <c r="CE253" s="7">
        <f t="shared" si="246"/>
        <v>309467.15668540279</v>
      </c>
      <c r="CF253" s="7">
        <f t="shared" si="247"/>
        <v>815138.89148564194</v>
      </c>
      <c r="CG253" s="7">
        <f t="shared" si="219"/>
        <v>372132.84331459698</v>
      </c>
      <c r="CH253" s="7">
        <f t="shared" si="197"/>
        <v>1124606.0481710448</v>
      </c>
    </row>
    <row r="254" spans="10:86" x14ac:dyDescent="0.3">
      <c r="J254">
        <v>249</v>
      </c>
      <c r="K254" s="160">
        <v>52413</v>
      </c>
      <c r="L254" s="7">
        <f t="shared" si="220"/>
        <v>399048.42840968078</v>
      </c>
      <c r="M254" s="7">
        <f t="shared" si="198"/>
        <v>5120.6331732111075</v>
      </c>
      <c r="N254" s="7">
        <f t="shared" si="188"/>
        <v>2377.1752278945523</v>
      </c>
      <c r="O254" s="65">
        <f t="shared" si="199"/>
        <v>7.1485315324806814E-2</v>
      </c>
      <c r="P254" s="7">
        <f t="shared" si="189"/>
        <v>2743.4579453165552</v>
      </c>
      <c r="Q254" s="65">
        <f t="shared" si="190"/>
        <v>8.249999999999999E-2</v>
      </c>
      <c r="R254" s="7">
        <f t="shared" si="200"/>
        <v>284928.7468182132</v>
      </c>
      <c r="S254" s="7">
        <f t="shared" si="221"/>
        <v>990108.91331135202</v>
      </c>
      <c r="T254" s="7">
        <f t="shared" si="191"/>
        <v>396671.25318178622</v>
      </c>
      <c r="U254" s="7">
        <f t="shared" si="192"/>
        <v>1275037.6601295653</v>
      </c>
      <c r="W254">
        <v>249</v>
      </c>
      <c r="X254" s="160">
        <v>52413</v>
      </c>
      <c r="Y254" s="7">
        <f t="shared" si="222"/>
        <v>393765.77264424053</v>
      </c>
      <c r="Z254" s="7">
        <f t="shared" si="223"/>
        <v>5001.3393355618373</v>
      </c>
      <c r="AA254" s="7">
        <f t="shared" si="224"/>
        <v>2376.2341846002337</v>
      </c>
      <c r="AB254" s="65">
        <f t="shared" si="201"/>
        <v>7.2415664834752827E-2</v>
      </c>
      <c r="AC254" s="7">
        <f t="shared" si="202"/>
        <v>2625.1051509616036</v>
      </c>
      <c r="AD254" s="65">
        <f t="shared" si="203"/>
        <v>0.08</v>
      </c>
      <c r="AE254" s="7">
        <f t="shared" si="225"/>
        <v>290210.46154035971</v>
      </c>
      <c r="AF254" s="7">
        <f t="shared" si="226"/>
        <v>955123.033014538</v>
      </c>
      <c r="AG254" s="7">
        <f t="shared" si="204"/>
        <v>391389.53845964029</v>
      </c>
      <c r="AH254" s="7">
        <f t="shared" si="193"/>
        <v>1245333.4945548978</v>
      </c>
      <c r="AJ254">
        <v>249</v>
      </c>
      <c r="AK254" s="160">
        <v>52413</v>
      </c>
      <c r="AL254" s="7">
        <f t="shared" si="227"/>
        <v>388430.89361409476</v>
      </c>
      <c r="AM254" s="7">
        <f t="shared" si="228"/>
        <v>4883.0658657304484</v>
      </c>
      <c r="AN254" s="7">
        <f t="shared" si="229"/>
        <v>2374.4496778060866</v>
      </c>
      <c r="AO254" s="65">
        <f t="shared" si="205"/>
        <v>7.3355123400614897E-2</v>
      </c>
      <c r="AP254" s="7">
        <f t="shared" si="206"/>
        <v>2508.6161879243618</v>
      </c>
      <c r="AQ254" s="65">
        <f t="shared" si="207"/>
        <v>7.7499999999999999E-2</v>
      </c>
      <c r="AR254" s="7">
        <f t="shared" si="230"/>
        <v>295543.55606371159</v>
      </c>
      <c r="AS254" s="7">
        <f t="shared" si="231"/>
        <v>920339.84450316941</v>
      </c>
      <c r="AT254" s="7">
        <f t="shared" si="208"/>
        <v>386056.44393628865</v>
      </c>
      <c r="AU254" s="7">
        <f t="shared" si="194"/>
        <v>1215883.4005668811</v>
      </c>
      <c r="AW254">
        <v>249</v>
      </c>
      <c r="AX254" s="160">
        <v>52413</v>
      </c>
      <c r="AY254" s="7">
        <f t="shared" si="232"/>
        <v>383045.72280963702</v>
      </c>
      <c r="AZ254" s="7">
        <f t="shared" si="233"/>
        <v>4765.8460902957322</v>
      </c>
      <c r="BA254" s="7">
        <f t="shared" si="234"/>
        <v>2371.8103227355009</v>
      </c>
      <c r="BB254" s="65">
        <f t="shared" si="209"/>
        <v>7.4303724537268065E-2</v>
      </c>
      <c r="BC254" s="7">
        <f t="shared" si="210"/>
        <v>2394.0357675602313</v>
      </c>
      <c r="BD254" s="65">
        <f t="shared" si="211"/>
        <v>7.4999999999999997E-2</v>
      </c>
      <c r="BE254" s="7">
        <f t="shared" si="235"/>
        <v>300926.08751309937</v>
      </c>
      <c r="BF254" s="7">
        <f t="shared" si="236"/>
        <v>885769.588970538</v>
      </c>
      <c r="BG254" s="7">
        <f t="shared" si="212"/>
        <v>380673.91248690151</v>
      </c>
      <c r="BH254" s="7">
        <f t="shared" si="195"/>
        <v>1186695.6764836374</v>
      </c>
      <c r="BJ254">
        <v>249</v>
      </c>
      <c r="BK254" s="160">
        <v>52413</v>
      </c>
      <c r="BL254" s="7">
        <f t="shared" si="237"/>
        <v>377612.31407612504</v>
      </c>
      <c r="BM254" s="7">
        <f t="shared" si="238"/>
        <v>4649.713524863002</v>
      </c>
      <c r="BN254" s="7">
        <f t="shared" si="239"/>
        <v>2368.3057939864134</v>
      </c>
      <c r="BO254" s="65">
        <f t="shared" si="213"/>
        <v>7.5261500932164188E-2</v>
      </c>
      <c r="BP254" s="7">
        <f t="shared" si="214"/>
        <v>2281.4077308765886</v>
      </c>
      <c r="BQ254" s="65">
        <f t="shared" si="215"/>
        <v>7.2499999999999995E-2</v>
      </c>
      <c r="BR254" s="7">
        <f t="shared" si="240"/>
        <v>306355.99171786179</v>
      </c>
      <c r="BS254" s="7">
        <f t="shared" si="241"/>
        <v>851422.67597302643</v>
      </c>
      <c r="BT254" s="7">
        <f t="shared" si="216"/>
        <v>375244.00828213862</v>
      </c>
      <c r="BU254" s="7">
        <f t="shared" si="196"/>
        <v>1157778.6676908883</v>
      </c>
      <c r="BW254">
        <v>249</v>
      </c>
      <c r="BX254" s="160">
        <v>52413</v>
      </c>
      <c r="BY254" s="7">
        <f t="shared" si="242"/>
        <v>372132.84331459698</v>
      </c>
      <c r="BZ254" s="7">
        <f t="shared" si="243"/>
        <v>4534.7018071413086</v>
      </c>
      <c r="CA254" s="7">
        <f t="shared" si="244"/>
        <v>2363.9268878061594</v>
      </c>
      <c r="CB254" s="65">
        <f t="shared" si="217"/>
        <v>7.6228484433158883E-2</v>
      </c>
      <c r="CC254" s="7">
        <f t="shared" si="218"/>
        <v>2170.7749193351492</v>
      </c>
      <c r="CD254" s="65">
        <f t="shared" si="245"/>
        <v>7.0000000000000007E-2</v>
      </c>
      <c r="CE254" s="7">
        <f t="shared" si="246"/>
        <v>311831.08357320895</v>
      </c>
      <c r="CF254" s="7">
        <f t="shared" si="247"/>
        <v>817309.66640497709</v>
      </c>
      <c r="CG254" s="7">
        <f t="shared" si="219"/>
        <v>369768.91642679082</v>
      </c>
      <c r="CH254" s="7">
        <f t="shared" si="197"/>
        <v>1129140.7499781861</v>
      </c>
    </row>
    <row r="255" spans="10:86" x14ac:dyDescent="0.3">
      <c r="J255">
        <v>250</v>
      </c>
      <c r="K255" s="160">
        <v>52444</v>
      </c>
      <c r="L255" s="7">
        <f t="shared" si="220"/>
        <v>396671.25318178622</v>
      </c>
      <c r="M255" s="7">
        <f t="shared" si="198"/>
        <v>5120.6331732111075</v>
      </c>
      <c r="N255" s="7">
        <f t="shared" si="188"/>
        <v>2393.5183075863274</v>
      </c>
      <c r="O255" s="65">
        <f t="shared" si="199"/>
        <v>7.2408119975039209E-2</v>
      </c>
      <c r="P255" s="7">
        <f t="shared" si="189"/>
        <v>2727.1148656247801</v>
      </c>
      <c r="Q255" s="65">
        <f t="shared" si="190"/>
        <v>8.2500000000000004E-2</v>
      </c>
      <c r="R255" s="7">
        <f t="shared" si="200"/>
        <v>287322.26512579952</v>
      </c>
      <c r="S255" s="7">
        <f t="shared" si="221"/>
        <v>992836.02817697683</v>
      </c>
      <c r="T255" s="7">
        <f t="shared" si="191"/>
        <v>394277.7348741999</v>
      </c>
      <c r="U255" s="7">
        <f t="shared" si="192"/>
        <v>1280158.2933027763</v>
      </c>
      <c r="W255">
        <v>250</v>
      </c>
      <c r="X255" s="160">
        <v>52444</v>
      </c>
      <c r="Y255" s="7">
        <f t="shared" si="222"/>
        <v>391389.53845964029</v>
      </c>
      <c r="Z255" s="7">
        <f t="shared" si="223"/>
        <v>5001.3393355618373</v>
      </c>
      <c r="AA255" s="7">
        <f t="shared" si="224"/>
        <v>2392.0757458309017</v>
      </c>
      <c r="AB255" s="65">
        <f t="shared" si="201"/>
        <v>7.33410225090389E-2</v>
      </c>
      <c r="AC255" s="7">
        <f t="shared" si="202"/>
        <v>2609.2635897309356</v>
      </c>
      <c r="AD255" s="65">
        <f t="shared" si="203"/>
        <v>0.08</v>
      </c>
      <c r="AE255" s="7">
        <f t="shared" si="225"/>
        <v>292602.53728619061</v>
      </c>
      <c r="AF255" s="7">
        <f t="shared" si="226"/>
        <v>957732.29660426895</v>
      </c>
      <c r="AG255" s="7">
        <f t="shared" si="204"/>
        <v>388997.46271380939</v>
      </c>
      <c r="AH255" s="7">
        <f t="shared" si="193"/>
        <v>1250334.8338904595</v>
      </c>
      <c r="AJ255">
        <v>250</v>
      </c>
      <c r="AK255" s="160">
        <v>52444</v>
      </c>
      <c r="AL255" s="7">
        <f t="shared" si="227"/>
        <v>386056.44393628865</v>
      </c>
      <c r="AM255" s="7">
        <f t="shared" si="228"/>
        <v>4883.0658657304484</v>
      </c>
      <c r="AN255" s="7">
        <f t="shared" si="229"/>
        <v>2389.7846653085844</v>
      </c>
      <c r="AO255" s="65">
        <f t="shared" si="205"/>
        <v>7.4282961556874527E-2</v>
      </c>
      <c r="AP255" s="7">
        <f t="shared" si="206"/>
        <v>2493.281200421864</v>
      </c>
      <c r="AQ255" s="65">
        <f t="shared" si="207"/>
        <v>7.7499999999999999E-2</v>
      </c>
      <c r="AR255" s="7">
        <f t="shared" si="230"/>
        <v>297933.34072902019</v>
      </c>
      <c r="AS255" s="7">
        <f t="shared" si="231"/>
        <v>922833.12570359127</v>
      </c>
      <c r="AT255" s="7">
        <f t="shared" si="208"/>
        <v>383666.65927098005</v>
      </c>
      <c r="AU255" s="7">
        <f t="shared" si="194"/>
        <v>1220766.4664326115</v>
      </c>
      <c r="AW255">
        <v>250</v>
      </c>
      <c r="AX255" s="160">
        <v>52444</v>
      </c>
      <c r="AY255" s="7">
        <f t="shared" si="232"/>
        <v>380673.91248690151</v>
      </c>
      <c r="AZ255" s="7">
        <f t="shared" si="233"/>
        <v>4765.8460902957322</v>
      </c>
      <c r="BA255" s="7">
        <f t="shared" si="234"/>
        <v>2386.6341372525981</v>
      </c>
      <c r="BB255" s="65">
        <f t="shared" si="209"/>
        <v>7.5233969829799227E-2</v>
      </c>
      <c r="BC255" s="7">
        <f t="shared" si="210"/>
        <v>2379.2119530431341</v>
      </c>
      <c r="BD255" s="65">
        <f t="shared" si="211"/>
        <v>7.4999999999999997E-2</v>
      </c>
      <c r="BE255" s="7">
        <f t="shared" si="235"/>
        <v>303312.72165035194</v>
      </c>
      <c r="BF255" s="7">
        <f t="shared" si="236"/>
        <v>888148.80092358112</v>
      </c>
      <c r="BG255" s="7">
        <f t="shared" si="212"/>
        <v>378287.27834964893</v>
      </c>
      <c r="BH255" s="7">
        <f t="shared" si="195"/>
        <v>1191461.522573933</v>
      </c>
      <c r="BJ255">
        <v>250</v>
      </c>
      <c r="BK255" s="160">
        <v>52444</v>
      </c>
      <c r="BL255" s="7">
        <f t="shared" si="237"/>
        <v>375244.00828213862</v>
      </c>
      <c r="BM255" s="7">
        <f t="shared" si="238"/>
        <v>4649.713524863002</v>
      </c>
      <c r="BN255" s="7">
        <f t="shared" si="239"/>
        <v>2382.6143081584146</v>
      </c>
      <c r="BO255" s="65">
        <f t="shared" si="213"/>
        <v>7.619407923071668E-2</v>
      </c>
      <c r="BP255" s="7">
        <f t="shared" si="214"/>
        <v>2267.0992167045874</v>
      </c>
      <c r="BQ255" s="65">
        <f t="shared" si="215"/>
        <v>7.2499999999999995E-2</v>
      </c>
      <c r="BR255" s="7">
        <f t="shared" si="240"/>
        <v>308738.60602602019</v>
      </c>
      <c r="BS255" s="7">
        <f t="shared" si="241"/>
        <v>853689.77518973104</v>
      </c>
      <c r="BT255" s="7">
        <f t="shared" si="216"/>
        <v>372861.39397398022</v>
      </c>
      <c r="BU255" s="7">
        <f t="shared" si="196"/>
        <v>1162428.3812157512</v>
      </c>
      <c r="BW255">
        <v>250</v>
      </c>
      <c r="BX255" s="160">
        <v>52444</v>
      </c>
      <c r="BY255" s="7">
        <f t="shared" si="242"/>
        <v>369768.91642679082</v>
      </c>
      <c r="BZ255" s="7">
        <f t="shared" si="243"/>
        <v>4534.7018071413086</v>
      </c>
      <c r="CA255" s="7">
        <f t="shared" si="244"/>
        <v>2377.7164613183622</v>
      </c>
      <c r="CB255" s="65">
        <f t="shared" si="217"/>
        <v>7.7163320842490044E-2</v>
      </c>
      <c r="CC255" s="7">
        <f t="shared" si="218"/>
        <v>2156.9853458229463</v>
      </c>
      <c r="CD255" s="65">
        <f t="shared" si="245"/>
        <v>6.9999999999999993E-2</v>
      </c>
      <c r="CE255" s="7">
        <f t="shared" si="246"/>
        <v>314208.80003452732</v>
      </c>
      <c r="CF255" s="7">
        <f t="shared" si="247"/>
        <v>819466.65175080008</v>
      </c>
      <c r="CG255" s="7">
        <f t="shared" si="219"/>
        <v>367391.19996547245</v>
      </c>
      <c r="CH255" s="7">
        <f t="shared" si="197"/>
        <v>1133675.4517853274</v>
      </c>
    </row>
    <row r="256" spans="10:86" x14ac:dyDescent="0.3">
      <c r="J256">
        <v>251</v>
      </c>
      <c r="K256" s="160">
        <v>52475</v>
      </c>
      <c r="L256" s="7">
        <f t="shared" si="220"/>
        <v>394277.7348741999</v>
      </c>
      <c r="M256" s="7">
        <f t="shared" si="198"/>
        <v>5120.6331732111075</v>
      </c>
      <c r="N256" s="7">
        <f t="shared" si="188"/>
        <v>2409.9737459509834</v>
      </c>
      <c r="O256" s="65">
        <f t="shared" si="199"/>
        <v>7.3348511451297269E-2</v>
      </c>
      <c r="P256" s="7">
        <f t="shared" si="189"/>
        <v>2710.6594272601242</v>
      </c>
      <c r="Q256" s="65">
        <f t="shared" si="190"/>
        <v>8.2500000000000004E-2</v>
      </c>
      <c r="R256" s="7">
        <f t="shared" si="200"/>
        <v>289732.23887175048</v>
      </c>
      <c r="S256" s="7">
        <f t="shared" si="221"/>
        <v>995546.687604237</v>
      </c>
      <c r="T256" s="7">
        <f t="shared" si="191"/>
        <v>391867.76112824894</v>
      </c>
      <c r="U256" s="7">
        <f t="shared" si="192"/>
        <v>1285278.9264759875</v>
      </c>
      <c r="W256">
        <v>251</v>
      </c>
      <c r="X256" s="160">
        <v>52475</v>
      </c>
      <c r="Y256" s="7">
        <f t="shared" si="222"/>
        <v>388997.46271380939</v>
      </c>
      <c r="Z256" s="7">
        <f t="shared" si="223"/>
        <v>5001.3393355618373</v>
      </c>
      <c r="AA256" s="7">
        <f t="shared" si="224"/>
        <v>2408.0229174697747</v>
      </c>
      <c r="AB256" s="65">
        <f t="shared" si="201"/>
        <v>7.4283967838876808E-2</v>
      </c>
      <c r="AC256" s="7">
        <f t="shared" si="202"/>
        <v>2593.3164180920626</v>
      </c>
      <c r="AD256" s="65">
        <f t="shared" si="203"/>
        <v>7.9999999999999988E-2</v>
      </c>
      <c r="AE256" s="7">
        <f t="shared" si="225"/>
        <v>295010.5602036604</v>
      </c>
      <c r="AF256" s="7">
        <f t="shared" si="226"/>
        <v>960325.61302236107</v>
      </c>
      <c r="AG256" s="7">
        <f t="shared" si="204"/>
        <v>386589.4397963396</v>
      </c>
      <c r="AH256" s="7">
        <f t="shared" si="193"/>
        <v>1255336.1732260215</v>
      </c>
      <c r="AJ256">
        <v>251</v>
      </c>
      <c r="AK256" s="160">
        <v>52475</v>
      </c>
      <c r="AL256" s="7">
        <f t="shared" si="227"/>
        <v>383666.65927098005</v>
      </c>
      <c r="AM256" s="7">
        <f t="shared" si="228"/>
        <v>4883.0658657304484</v>
      </c>
      <c r="AN256" s="7">
        <f t="shared" si="229"/>
        <v>2405.2186912720358</v>
      </c>
      <c r="AO256" s="65">
        <f t="shared" si="205"/>
        <v>7.522838797123374E-2</v>
      </c>
      <c r="AP256" s="7">
        <f t="shared" si="206"/>
        <v>2477.8471744584126</v>
      </c>
      <c r="AQ256" s="65">
        <f t="shared" si="207"/>
        <v>7.7499999999999986E-2</v>
      </c>
      <c r="AR256" s="7">
        <f t="shared" si="230"/>
        <v>300338.55942029221</v>
      </c>
      <c r="AS256" s="7">
        <f t="shared" si="231"/>
        <v>925310.97287804971</v>
      </c>
      <c r="AT256" s="7">
        <f t="shared" si="208"/>
        <v>381261.44057970803</v>
      </c>
      <c r="AU256" s="7">
        <f t="shared" si="194"/>
        <v>1225649.5322983419</v>
      </c>
      <c r="AW256">
        <v>251</v>
      </c>
      <c r="AX256" s="160">
        <v>52475</v>
      </c>
      <c r="AY256" s="7">
        <f t="shared" si="232"/>
        <v>378287.27834964893</v>
      </c>
      <c r="AZ256" s="7">
        <f t="shared" si="233"/>
        <v>4765.8460902957322</v>
      </c>
      <c r="BA256" s="7">
        <f t="shared" si="234"/>
        <v>2401.5506006104265</v>
      </c>
      <c r="BB256" s="65">
        <f t="shared" si="209"/>
        <v>7.6181803768426565E-2</v>
      </c>
      <c r="BC256" s="7">
        <f t="shared" si="210"/>
        <v>2364.2954896853057</v>
      </c>
      <c r="BD256" s="65">
        <f t="shared" si="211"/>
        <v>7.4999999999999997E-2</v>
      </c>
      <c r="BE256" s="7">
        <f t="shared" si="235"/>
        <v>305714.27225096239</v>
      </c>
      <c r="BF256" s="7">
        <f t="shared" si="236"/>
        <v>890513.09641326638</v>
      </c>
      <c r="BG256" s="7">
        <f t="shared" si="212"/>
        <v>375885.72774903849</v>
      </c>
      <c r="BH256" s="7">
        <f t="shared" si="195"/>
        <v>1196227.3686642288</v>
      </c>
      <c r="BJ256">
        <v>251</v>
      </c>
      <c r="BK256" s="160">
        <v>52475</v>
      </c>
      <c r="BL256" s="7">
        <f t="shared" si="237"/>
        <v>372861.39397398022</v>
      </c>
      <c r="BM256" s="7">
        <f t="shared" si="238"/>
        <v>4649.713524863002</v>
      </c>
      <c r="BN256" s="7">
        <f t="shared" si="239"/>
        <v>2397.0092696035381</v>
      </c>
      <c r="BO256" s="65">
        <f t="shared" si="213"/>
        <v>7.7144246361021046E-2</v>
      </c>
      <c r="BP256" s="7">
        <f t="shared" si="214"/>
        <v>2252.7042552594639</v>
      </c>
      <c r="BQ256" s="65">
        <f t="shared" si="215"/>
        <v>7.2500000000000009E-2</v>
      </c>
      <c r="BR256" s="7">
        <f t="shared" si="240"/>
        <v>311135.61529562372</v>
      </c>
      <c r="BS256" s="7">
        <f t="shared" si="241"/>
        <v>855942.47944499052</v>
      </c>
      <c r="BT256" s="7">
        <f t="shared" si="216"/>
        <v>370464.38470437669</v>
      </c>
      <c r="BU256" s="7">
        <f t="shared" si="196"/>
        <v>1167078.0947406143</v>
      </c>
      <c r="BW256">
        <v>251</v>
      </c>
      <c r="BX256" s="160">
        <v>52475</v>
      </c>
      <c r="BY256" s="7">
        <f t="shared" si="242"/>
        <v>367391.19996547245</v>
      </c>
      <c r="BZ256" s="7">
        <f t="shared" si="243"/>
        <v>4534.7018071413086</v>
      </c>
      <c r="CA256" s="7">
        <f t="shared" si="244"/>
        <v>2391.5864740093857</v>
      </c>
      <c r="CB256" s="65">
        <f t="shared" si="217"/>
        <v>7.8115746078865733E-2</v>
      </c>
      <c r="CC256" s="7">
        <f t="shared" si="218"/>
        <v>2143.1153331319229</v>
      </c>
      <c r="CD256" s="65">
        <f t="shared" si="245"/>
        <v>7.0000000000000007E-2</v>
      </c>
      <c r="CE256" s="7">
        <f t="shared" si="246"/>
        <v>316600.3865085367</v>
      </c>
      <c r="CF256" s="7">
        <f t="shared" si="247"/>
        <v>821609.76708393206</v>
      </c>
      <c r="CG256" s="7">
        <f t="shared" si="219"/>
        <v>364999.61349146307</v>
      </c>
      <c r="CH256" s="7">
        <f t="shared" si="197"/>
        <v>1138210.1535924687</v>
      </c>
    </row>
    <row r="257" spans="10:86" x14ac:dyDescent="0.3">
      <c r="J257">
        <v>252</v>
      </c>
      <c r="K257" s="160">
        <v>52505</v>
      </c>
      <c r="L257" s="7">
        <f t="shared" si="220"/>
        <v>391867.76112824894</v>
      </c>
      <c r="M257" s="7">
        <f t="shared" si="198"/>
        <v>5120.6331732111075</v>
      </c>
      <c r="N257" s="7">
        <f t="shared" si="188"/>
        <v>2426.542315454396</v>
      </c>
      <c r="O257" s="65">
        <f t="shared" si="199"/>
        <v>7.4306974632503547E-2</v>
      </c>
      <c r="P257" s="7">
        <f t="shared" si="189"/>
        <v>2694.0908577567116</v>
      </c>
      <c r="Q257" s="65">
        <f t="shared" si="190"/>
        <v>8.2500000000000004E-2</v>
      </c>
      <c r="R257" s="7">
        <f t="shared" si="200"/>
        <v>292158.78118720488</v>
      </c>
      <c r="S257" s="7">
        <f t="shared" si="221"/>
        <v>998240.77846199367</v>
      </c>
      <c r="T257" s="7">
        <f t="shared" si="191"/>
        <v>389441.21881279454</v>
      </c>
      <c r="U257" s="7">
        <f t="shared" si="192"/>
        <v>1290399.5596491985</v>
      </c>
      <c r="W257">
        <v>252</v>
      </c>
      <c r="X257" s="160">
        <v>52505</v>
      </c>
      <c r="Y257" s="7">
        <f t="shared" si="222"/>
        <v>386589.4397963396</v>
      </c>
      <c r="Z257" s="7">
        <f t="shared" si="223"/>
        <v>5001.3393355618373</v>
      </c>
      <c r="AA257" s="7">
        <f t="shared" si="224"/>
        <v>2424.0764035862398</v>
      </c>
      <c r="AB257" s="65">
        <f t="shared" si="201"/>
        <v>7.5244985632197559E-2</v>
      </c>
      <c r="AC257" s="7">
        <f t="shared" si="202"/>
        <v>2577.2629319755974</v>
      </c>
      <c r="AD257" s="65">
        <f t="shared" si="203"/>
        <v>0.08</v>
      </c>
      <c r="AE257" s="7">
        <f t="shared" si="225"/>
        <v>297434.63660724665</v>
      </c>
      <c r="AF257" s="7">
        <f t="shared" si="226"/>
        <v>962902.87595433672</v>
      </c>
      <c r="AG257" s="7">
        <f t="shared" si="204"/>
        <v>384165.36339275335</v>
      </c>
      <c r="AH257" s="7">
        <f t="shared" si="193"/>
        <v>1260337.5125615834</v>
      </c>
      <c r="AJ257">
        <v>252</v>
      </c>
      <c r="AK257" s="160">
        <v>52505</v>
      </c>
      <c r="AL257" s="7">
        <f t="shared" si="227"/>
        <v>381261.44057970803</v>
      </c>
      <c r="AM257" s="7">
        <f t="shared" si="228"/>
        <v>4883.0658657304484</v>
      </c>
      <c r="AN257" s="7">
        <f t="shared" si="229"/>
        <v>2420.7523953198342</v>
      </c>
      <c r="AO257" s="65">
        <f t="shared" si="205"/>
        <v>7.6191887382235562E-2</v>
      </c>
      <c r="AP257" s="7">
        <f t="shared" si="206"/>
        <v>2462.3134704106142</v>
      </c>
      <c r="AQ257" s="65">
        <f t="shared" si="207"/>
        <v>7.7499999999999999E-2</v>
      </c>
      <c r="AR257" s="7">
        <f t="shared" si="230"/>
        <v>302759.31181561202</v>
      </c>
      <c r="AS257" s="7">
        <f t="shared" si="231"/>
        <v>927773.28634846036</v>
      </c>
      <c r="AT257" s="7">
        <f t="shared" si="208"/>
        <v>378840.68818438821</v>
      </c>
      <c r="AU257" s="7">
        <f t="shared" si="194"/>
        <v>1230532.5981640723</v>
      </c>
      <c r="AW257">
        <v>252</v>
      </c>
      <c r="AX257" s="160">
        <v>52505</v>
      </c>
      <c r="AY257" s="7">
        <f t="shared" si="232"/>
        <v>375885.72774903849</v>
      </c>
      <c r="AZ257" s="7">
        <f t="shared" si="233"/>
        <v>4765.8460902957322</v>
      </c>
      <c r="BA257" s="7">
        <f t="shared" si="234"/>
        <v>2416.5602918642417</v>
      </c>
      <c r="BB257" s="65">
        <f t="shared" si="209"/>
        <v>7.7147711023846072E-2</v>
      </c>
      <c r="BC257" s="7">
        <f t="shared" si="210"/>
        <v>2349.2857984314905</v>
      </c>
      <c r="BD257" s="65">
        <f t="shared" si="211"/>
        <v>7.5000000000000011E-2</v>
      </c>
      <c r="BE257" s="7">
        <f t="shared" si="235"/>
        <v>308130.83254282665</v>
      </c>
      <c r="BF257" s="7">
        <f t="shared" si="236"/>
        <v>892862.38221169787</v>
      </c>
      <c r="BG257" s="7">
        <f t="shared" si="212"/>
        <v>373469.16745717422</v>
      </c>
      <c r="BH257" s="7">
        <f t="shared" si="195"/>
        <v>1200993.2147545246</v>
      </c>
      <c r="BJ257">
        <v>252</v>
      </c>
      <c r="BK257" s="160">
        <v>52505</v>
      </c>
      <c r="BL257" s="7">
        <f t="shared" si="237"/>
        <v>370464.38470437669</v>
      </c>
      <c r="BM257" s="7">
        <f t="shared" si="238"/>
        <v>4649.713524863002</v>
      </c>
      <c r="BN257" s="7">
        <f t="shared" si="239"/>
        <v>2411.4912006073928</v>
      </c>
      <c r="BO257" s="65">
        <f t="shared" si="213"/>
        <v>7.8112486927402178E-2</v>
      </c>
      <c r="BP257" s="7">
        <f t="shared" si="214"/>
        <v>2238.2223242556092</v>
      </c>
      <c r="BQ257" s="65">
        <f t="shared" si="215"/>
        <v>7.2499999999999995E-2</v>
      </c>
      <c r="BR257" s="7">
        <f t="shared" si="240"/>
        <v>313547.10649623111</v>
      </c>
      <c r="BS257" s="7">
        <f t="shared" si="241"/>
        <v>858180.70176924614</v>
      </c>
      <c r="BT257" s="7">
        <f t="shared" si="216"/>
        <v>368052.8935037693</v>
      </c>
      <c r="BU257" s="7">
        <f t="shared" si="196"/>
        <v>1171727.8082654772</v>
      </c>
      <c r="BW257">
        <v>252</v>
      </c>
      <c r="BX257" s="160">
        <v>52505</v>
      </c>
      <c r="BY257" s="7">
        <f t="shared" si="242"/>
        <v>364999.61349146307</v>
      </c>
      <c r="BZ257" s="7">
        <f t="shared" si="243"/>
        <v>4534.7018071413086</v>
      </c>
      <c r="CA257" s="7">
        <f t="shared" si="244"/>
        <v>2405.537395107774</v>
      </c>
      <c r="CB257" s="65">
        <f t="shared" si="217"/>
        <v>7.9086244681649348E-2</v>
      </c>
      <c r="CC257" s="7">
        <f t="shared" si="218"/>
        <v>2129.1644120335345</v>
      </c>
      <c r="CD257" s="65">
        <f t="shared" si="245"/>
        <v>7.0000000000000007E-2</v>
      </c>
      <c r="CE257" s="7">
        <f t="shared" si="246"/>
        <v>319005.92390364449</v>
      </c>
      <c r="CF257" s="7">
        <f t="shared" si="247"/>
        <v>823738.93149596557</v>
      </c>
      <c r="CG257" s="7">
        <f t="shared" si="219"/>
        <v>362594.07609635527</v>
      </c>
      <c r="CH257" s="7">
        <f t="shared" si="197"/>
        <v>1142744.85539961</v>
      </c>
    </row>
    <row r="258" spans="10:86" x14ac:dyDescent="0.3">
      <c r="J258">
        <v>253</v>
      </c>
      <c r="K258" s="160">
        <v>52536</v>
      </c>
      <c r="L258" s="7">
        <f t="shared" si="220"/>
        <v>389441.21881279454</v>
      </c>
      <c r="M258" s="7">
        <f t="shared" si="198"/>
        <v>5120.6331732111075</v>
      </c>
      <c r="N258" s="7">
        <f t="shared" si="188"/>
        <v>2443.2247938731452</v>
      </c>
      <c r="O258" s="65">
        <f t="shared" si="199"/>
        <v>7.52840123494255E-2</v>
      </c>
      <c r="P258" s="7">
        <f t="shared" si="189"/>
        <v>2677.4083793379623</v>
      </c>
      <c r="Q258" s="65">
        <f t="shared" si="190"/>
        <v>8.249999999999999E-2</v>
      </c>
      <c r="R258" s="7">
        <f t="shared" si="200"/>
        <v>294602.00598107802</v>
      </c>
      <c r="S258" s="7">
        <f t="shared" si="221"/>
        <v>1000918.1868413317</v>
      </c>
      <c r="T258" s="7">
        <f t="shared" si="191"/>
        <v>386997.9940189214</v>
      </c>
      <c r="U258" s="7">
        <f t="shared" si="192"/>
        <v>1295520.1928224098</v>
      </c>
      <c r="W258">
        <v>253</v>
      </c>
      <c r="X258" s="160">
        <v>52536</v>
      </c>
      <c r="Y258" s="7">
        <f t="shared" si="222"/>
        <v>384165.36339275335</v>
      </c>
      <c r="Z258" s="7">
        <f t="shared" si="223"/>
        <v>5001.3393355618373</v>
      </c>
      <c r="AA258" s="7">
        <f t="shared" si="224"/>
        <v>2440.2369129434815</v>
      </c>
      <c r="AB258" s="65">
        <f t="shared" si="201"/>
        <v>7.6224578646837349E-2</v>
      </c>
      <c r="AC258" s="7">
        <f t="shared" si="202"/>
        <v>2561.1024226183558</v>
      </c>
      <c r="AD258" s="65">
        <f t="shared" si="203"/>
        <v>0.08</v>
      </c>
      <c r="AE258" s="7">
        <f t="shared" si="225"/>
        <v>299874.87352019013</v>
      </c>
      <c r="AF258" s="7">
        <f t="shared" si="226"/>
        <v>965463.97837695503</v>
      </c>
      <c r="AG258" s="7">
        <f t="shared" si="204"/>
        <v>381725.12647980987</v>
      </c>
      <c r="AH258" s="7">
        <f t="shared" si="193"/>
        <v>1265338.8518971452</v>
      </c>
      <c r="AJ258">
        <v>253</v>
      </c>
      <c r="AK258" s="160">
        <v>52536</v>
      </c>
      <c r="AL258" s="7">
        <f t="shared" si="227"/>
        <v>378840.68818438821</v>
      </c>
      <c r="AM258" s="7">
        <f t="shared" si="228"/>
        <v>4883.0658657304484</v>
      </c>
      <c r="AN258" s="7">
        <f t="shared" si="229"/>
        <v>2436.3864212062745</v>
      </c>
      <c r="AO258" s="65">
        <f t="shared" si="205"/>
        <v>7.7173962476399377E-2</v>
      </c>
      <c r="AP258" s="7">
        <f t="shared" si="206"/>
        <v>2446.679444524174</v>
      </c>
      <c r="AQ258" s="65">
        <f t="shared" si="207"/>
        <v>7.7499999999999999E-2</v>
      </c>
      <c r="AR258" s="7">
        <f t="shared" si="230"/>
        <v>305195.69823681831</v>
      </c>
      <c r="AS258" s="7">
        <f t="shared" si="231"/>
        <v>930219.96579298459</v>
      </c>
      <c r="AT258" s="7">
        <f t="shared" si="208"/>
        <v>376404.30176318192</v>
      </c>
      <c r="AU258" s="7">
        <f t="shared" si="194"/>
        <v>1235415.6640298029</v>
      </c>
      <c r="AW258">
        <v>253</v>
      </c>
      <c r="AX258" s="160">
        <v>52536</v>
      </c>
      <c r="AY258" s="7">
        <f t="shared" si="232"/>
        <v>373469.16745717422</v>
      </c>
      <c r="AZ258" s="7">
        <f t="shared" si="233"/>
        <v>4765.8460902957322</v>
      </c>
      <c r="BA258" s="7">
        <f t="shared" si="234"/>
        <v>2431.6637936883935</v>
      </c>
      <c r="BB258" s="65">
        <f t="shared" si="209"/>
        <v>7.8132194212810868E-2</v>
      </c>
      <c r="BC258" s="7">
        <f t="shared" si="210"/>
        <v>2334.1822966073387</v>
      </c>
      <c r="BD258" s="65">
        <f t="shared" si="211"/>
        <v>7.4999999999999997E-2</v>
      </c>
      <c r="BE258" s="7">
        <f t="shared" si="235"/>
        <v>310562.49633651506</v>
      </c>
      <c r="BF258" s="7">
        <f t="shared" si="236"/>
        <v>895196.56450830516</v>
      </c>
      <c r="BG258" s="7">
        <f t="shared" si="212"/>
        <v>371037.50366348581</v>
      </c>
      <c r="BH258" s="7">
        <f t="shared" si="195"/>
        <v>1205759.0608448202</v>
      </c>
      <c r="BJ258">
        <v>253</v>
      </c>
      <c r="BK258" s="160">
        <v>52536</v>
      </c>
      <c r="BL258" s="7">
        <f t="shared" si="237"/>
        <v>368052.8935037693</v>
      </c>
      <c r="BM258" s="7">
        <f t="shared" si="238"/>
        <v>4649.713524863002</v>
      </c>
      <c r="BN258" s="7">
        <f t="shared" si="239"/>
        <v>2426.0606266110626</v>
      </c>
      <c r="BO258" s="65">
        <f t="shared" si="213"/>
        <v>7.9099303478331717E-2</v>
      </c>
      <c r="BP258" s="7">
        <f t="shared" si="214"/>
        <v>2223.6528982519394</v>
      </c>
      <c r="BQ258" s="65">
        <f t="shared" si="215"/>
        <v>7.2499999999999995E-2</v>
      </c>
      <c r="BR258" s="7">
        <f t="shared" si="240"/>
        <v>315973.16712284216</v>
      </c>
      <c r="BS258" s="7">
        <f t="shared" si="241"/>
        <v>860404.35466749803</v>
      </c>
      <c r="BT258" s="7">
        <f t="shared" si="216"/>
        <v>365626.83287715825</v>
      </c>
      <c r="BU258" s="7">
        <f t="shared" si="196"/>
        <v>1176377.5217903401</v>
      </c>
      <c r="BW258">
        <v>253</v>
      </c>
      <c r="BX258" s="160">
        <v>52536</v>
      </c>
      <c r="BY258" s="7">
        <f t="shared" si="242"/>
        <v>362594.07609635527</v>
      </c>
      <c r="BZ258" s="7">
        <f t="shared" si="243"/>
        <v>4534.7018071413086</v>
      </c>
      <c r="CA258" s="7">
        <f t="shared" si="244"/>
        <v>2419.5696965792358</v>
      </c>
      <c r="CB258" s="65">
        <f t="shared" si="217"/>
        <v>8.0075319132448128E-2</v>
      </c>
      <c r="CC258" s="7">
        <f t="shared" si="218"/>
        <v>2115.1321105620727</v>
      </c>
      <c r="CD258" s="65">
        <f t="shared" si="245"/>
        <v>7.0000000000000007E-2</v>
      </c>
      <c r="CE258" s="7">
        <f t="shared" si="246"/>
        <v>321425.49360022374</v>
      </c>
      <c r="CF258" s="7">
        <f t="shared" si="247"/>
        <v>825854.06360652763</v>
      </c>
      <c r="CG258" s="7">
        <f t="shared" si="219"/>
        <v>360174.50639977603</v>
      </c>
      <c r="CH258" s="7">
        <f t="shared" si="197"/>
        <v>1147279.5572067513</v>
      </c>
    </row>
    <row r="259" spans="10:86" x14ac:dyDescent="0.3">
      <c r="J259">
        <v>254</v>
      </c>
      <c r="K259" s="160">
        <v>52566</v>
      </c>
      <c r="L259" s="7">
        <f t="shared" si="220"/>
        <v>386997.9940189214</v>
      </c>
      <c r="M259" s="7">
        <f t="shared" si="198"/>
        <v>5120.6331732111075</v>
      </c>
      <c r="N259" s="7">
        <f t="shared" si="188"/>
        <v>2460.0219643310229</v>
      </c>
      <c r="O259" s="65">
        <f t="shared" si="199"/>
        <v>7.6280146223520084E-2</v>
      </c>
      <c r="P259" s="7">
        <f t="shared" si="189"/>
        <v>2660.6112088800846</v>
      </c>
      <c r="Q259" s="65">
        <f t="shared" si="190"/>
        <v>8.2500000000000004E-2</v>
      </c>
      <c r="R259" s="7">
        <f t="shared" si="200"/>
        <v>297062.02794540906</v>
      </c>
      <c r="S259" s="7">
        <f t="shared" si="221"/>
        <v>1003578.7980502117</v>
      </c>
      <c r="T259" s="7">
        <f t="shared" si="191"/>
        <v>384537.97205459035</v>
      </c>
      <c r="U259" s="7">
        <f t="shared" si="192"/>
        <v>1300640.8259956208</v>
      </c>
      <c r="W259">
        <v>254</v>
      </c>
      <c r="X259" s="160">
        <v>52566</v>
      </c>
      <c r="Y259" s="7">
        <f t="shared" si="222"/>
        <v>381725.12647980987</v>
      </c>
      <c r="Z259" s="7">
        <f t="shared" si="223"/>
        <v>5001.3393355618373</v>
      </c>
      <c r="AA259" s="7">
        <f t="shared" si="224"/>
        <v>2456.5051590297712</v>
      </c>
      <c r="AB259" s="65">
        <f t="shared" si="201"/>
        <v>7.7223268429295819E-2</v>
      </c>
      <c r="AC259" s="7">
        <f t="shared" si="202"/>
        <v>2544.8341765320661</v>
      </c>
      <c r="AD259" s="65">
        <f t="shared" si="203"/>
        <v>0.08</v>
      </c>
      <c r="AE259" s="7">
        <f t="shared" si="225"/>
        <v>302331.37867921992</v>
      </c>
      <c r="AF259" s="7">
        <f t="shared" si="226"/>
        <v>968008.81255348714</v>
      </c>
      <c r="AG259" s="7">
        <f t="shared" si="204"/>
        <v>379268.62132078008</v>
      </c>
      <c r="AH259" s="7">
        <f t="shared" si="193"/>
        <v>1270340.1912327071</v>
      </c>
      <c r="AJ259">
        <v>254</v>
      </c>
      <c r="AK259" s="160">
        <v>52566</v>
      </c>
      <c r="AL259" s="7">
        <f t="shared" si="227"/>
        <v>376404.30176318192</v>
      </c>
      <c r="AM259" s="7">
        <f t="shared" si="228"/>
        <v>4883.0658657304484</v>
      </c>
      <c r="AN259" s="7">
        <f t="shared" si="229"/>
        <v>2452.1214168432321</v>
      </c>
      <c r="AO259" s="65">
        <f t="shared" si="205"/>
        <v>7.8175134726892873E-2</v>
      </c>
      <c r="AP259" s="7">
        <f t="shared" si="206"/>
        <v>2430.9444488872164</v>
      </c>
      <c r="AQ259" s="65">
        <f t="shared" si="207"/>
        <v>7.7499999999999986E-2</v>
      </c>
      <c r="AR259" s="7">
        <f t="shared" si="230"/>
        <v>307647.81965366151</v>
      </c>
      <c r="AS259" s="7">
        <f t="shared" si="231"/>
        <v>932650.91024187184</v>
      </c>
      <c r="AT259" s="7">
        <f t="shared" si="208"/>
        <v>373952.18034633872</v>
      </c>
      <c r="AU259" s="7">
        <f t="shared" si="194"/>
        <v>1240298.7298955333</v>
      </c>
      <c r="AW259">
        <v>254</v>
      </c>
      <c r="AX259" s="160">
        <v>52566</v>
      </c>
      <c r="AY259" s="7">
        <f t="shared" si="232"/>
        <v>371037.50366348581</v>
      </c>
      <c r="AZ259" s="7">
        <f t="shared" si="233"/>
        <v>4765.8460902957322</v>
      </c>
      <c r="BA259" s="7">
        <f t="shared" si="234"/>
        <v>2446.8616923989462</v>
      </c>
      <c r="BB259" s="65">
        <f t="shared" si="209"/>
        <v>7.9135774736716819E-2</v>
      </c>
      <c r="BC259" s="7">
        <f t="shared" si="210"/>
        <v>2318.984397896786</v>
      </c>
      <c r="BD259" s="65">
        <f t="shared" si="211"/>
        <v>7.4999999999999997E-2</v>
      </c>
      <c r="BE259" s="7">
        <f t="shared" si="235"/>
        <v>313009.35802891402</v>
      </c>
      <c r="BF259" s="7">
        <f t="shared" si="236"/>
        <v>897515.54890620196</v>
      </c>
      <c r="BG259" s="7">
        <f t="shared" si="212"/>
        <v>368590.64197108685</v>
      </c>
      <c r="BH259" s="7">
        <f t="shared" si="195"/>
        <v>1210524.906935116</v>
      </c>
      <c r="BJ259">
        <v>254</v>
      </c>
      <c r="BK259" s="160">
        <v>52566</v>
      </c>
      <c r="BL259" s="7">
        <f t="shared" si="237"/>
        <v>365626.83287715825</v>
      </c>
      <c r="BM259" s="7">
        <f t="shared" si="238"/>
        <v>4649.713524863002</v>
      </c>
      <c r="BN259" s="7">
        <f t="shared" si="239"/>
        <v>2440.7180762301709</v>
      </c>
      <c r="BO259" s="65">
        <f t="shared" si="213"/>
        <v>8.0105217344926968E-2</v>
      </c>
      <c r="BP259" s="7">
        <f t="shared" si="214"/>
        <v>2208.9954486328311</v>
      </c>
      <c r="BQ259" s="65">
        <f t="shared" si="215"/>
        <v>7.2499999999999995E-2</v>
      </c>
      <c r="BR259" s="7">
        <f t="shared" si="240"/>
        <v>318413.88519907231</v>
      </c>
      <c r="BS259" s="7">
        <f t="shared" si="241"/>
        <v>862613.3501161309</v>
      </c>
      <c r="BT259" s="7">
        <f t="shared" si="216"/>
        <v>363186.1148009281</v>
      </c>
      <c r="BU259" s="7">
        <f t="shared" si="196"/>
        <v>1181027.2353152032</v>
      </c>
      <c r="BW259">
        <v>254</v>
      </c>
      <c r="BX259" s="160">
        <v>52566</v>
      </c>
      <c r="BY259" s="7">
        <f t="shared" si="242"/>
        <v>360174.50639977603</v>
      </c>
      <c r="BZ259" s="7">
        <f t="shared" si="243"/>
        <v>4534.7018071413086</v>
      </c>
      <c r="CA259" s="7">
        <f t="shared" si="244"/>
        <v>2433.6838531426151</v>
      </c>
      <c r="CB259" s="65">
        <f t="shared" si="217"/>
        <v>8.1083490693525509E-2</v>
      </c>
      <c r="CC259" s="7">
        <f t="shared" si="218"/>
        <v>2101.0179539986934</v>
      </c>
      <c r="CD259" s="65">
        <f t="shared" si="245"/>
        <v>6.9999999999999993E-2</v>
      </c>
      <c r="CE259" s="7">
        <f t="shared" si="246"/>
        <v>323859.17745336634</v>
      </c>
      <c r="CF259" s="7">
        <f t="shared" si="247"/>
        <v>827955.08156052628</v>
      </c>
      <c r="CG259" s="7">
        <f t="shared" si="219"/>
        <v>357740.82254663343</v>
      </c>
      <c r="CH259" s="7">
        <f t="shared" si="197"/>
        <v>1151814.2590138926</v>
      </c>
    </row>
    <row r="260" spans="10:86" x14ac:dyDescent="0.3">
      <c r="J260">
        <v>255</v>
      </c>
      <c r="K260" s="160">
        <v>52597</v>
      </c>
      <c r="L260" s="7">
        <f t="shared" si="220"/>
        <v>384537.97205459035</v>
      </c>
      <c r="M260" s="7">
        <f t="shared" si="198"/>
        <v>5120.6331732111075</v>
      </c>
      <c r="N260" s="7">
        <f t="shared" si="188"/>
        <v>2476.9346153357988</v>
      </c>
      <c r="O260" s="65">
        <f t="shared" si="199"/>
        <v>7.7295917553260443E-2</v>
      </c>
      <c r="P260" s="7">
        <f t="shared" si="189"/>
        <v>2643.6985578753088</v>
      </c>
      <c r="Q260" s="65">
        <f t="shared" si="190"/>
        <v>8.2500000000000004E-2</v>
      </c>
      <c r="R260" s="7">
        <f t="shared" si="200"/>
        <v>299538.96256074484</v>
      </c>
      <c r="S260" s="7">
        <f t="shared" si="221"/>
        <v>1006222.4966080871</v>
      </c>
      <c r="T260" s="7">
        <f t="shared" si="191"/>
        <v>382061.03743925458</v>
      </c>
      <c r="U260" s="7">
        <f t="shared" si="192"/>
        <v>1305761.4591688318</v>
      </c>
      <c r="W260">
        <v>255</v>
      </c>
      <c r="X260" s="160">
        <v>52597</v>
      </c>
      <c r="Y260" s="7">
        <f t="shared" si="222"/>
        <v>379268.62132078008</v>
      </c>
      <c r="Z260" s="7">
        <f t="shared" si="223"/>
        <v>5001.3393355618373</v>
      </c>
      <c r="AA260" s="7">
        <f t="shared" si="224"/>
        <v>2472.8818600899699</v>
      </c>
      <c r="AB260" s="65">
        <f t="shared" si="201"/>
        <v>7.8241596200971486E-2</v>
      </c>
      <c r="AC260" s="7">
        <f t="shared" si="202"/>
        <v>2528.4574754718674</v>
      </c>
      <c r="AD260" s="65">
        <f t="shared" si="203"/>
        <v>0.08</v>
      </c>
      <c r="AE260" s="7">
        <f t="shared" si="225"/>
        <v>304804.26053930988</v>
      </c>
      <c r="AF260" s="7">
        <f t="shared" si="226"/>
        <v>970537.27002895903</v>
      </c>
      <c r="AG260" s="7">
        <f t="shared" si="204"/>
        <v>376795.73946069012</v>
      </c>
      <c r="AH260" s="7">
        <f t="shared" si="193"/>
        <v>1275341.5305682688</v>
      </c>
      <c r="AJ260">
        <v>255</v>
      </c>
      <c r="AK260" s="160">
        <v>52597</v>
      </c>
      <c r="AL260" s="7">
        <f t="shared" si="227"/>
        <v>373952.18034633872</v>
      </c>
      <c r="AM260" s="7">
        <f t="shared" si="228"/>
        <v>4883.0658657304484</v>
      </c>
      <c r="AN260" s="7">
        <f t="shared" si="229"/>
        <v>2467.9580343270109</v>
      </c>
      <c r="AO260" s="65">
        <f t="shared" si="205"/>
        <v>7.9195945279675883E-2</v>
      </c>
      <c r="AP260" s="7">
        <f t="shared" si="206"/>
        <v>2415.1078314034376</v>
      </c>
      <c r="AQ260" s="65">
        <f t="shared" si="207"/>
        <v>7.7499999999999999E-2</v>
      </c>
      <c r="AR260" s="7">
        <f t="shared" si="230"/>
        <v>310115.77768798854</v>
      </c>
      <c r="AS260" s="7">
        <f t="shared" si="231"/>
        <v>935066.01807327522</v>
      </c>
      <c r="AT260" s="7">
        <f t="shared" si="208"/>
        <v>371484.2223120117</v>
      </c>
      <c r="AU260" s="7">
        <f t="shared" si="194"/>
        <v>1245181.7957612637</v>
      </c>
      <c r="AW260">
        <v>255</v>
      </c>
      <c r="AX260" s="160">
        <v>52597</v>
      </c>
      <c r="AY260" s="7">
        <f t="shared" si="232"/>
        <v>368590.64197108685</v>
      </c>
      <c r="AZ260" s="7">
        <f t="shared" si="233"/>
        <v>4765.8460902957322</v>
      </c>
      <c r="BA260" s="7">
        <f t="shared" si="234"/>
        <v>2462.1545779764397</v>
      </c>
      <c r="BB260" s="65">
        <f t="shared" si="209"/>
        <v>8.0158993667655082E-2</v>
      </c>
      <c r="BC260" s="7">
        <f t="shared" si="210"/>
        <v>2303.6915123192925</v>
      </c>
      <c r="BD260" s="65">
        <f t="shared" si="211"/>
        <v>7.4999999999999997E-2</v>
      </c>
      <c r="BE260" s="7">
        <f t="shared" si="235"/>
        <v>315471.51260689046</v>
      </c>
      <c r="BF260" s="7">
        <f t="shared" si="236"/>
        <v>899819.24041852122</v>
      </c>
      <c r="BG260" s="7">
        <f t="shared" si="212"/>
        <v>366128.48739311041</v>
      </c>
      <c r="BH260" s="7">
        <f t="shared" si="195"/>
        <v>1215290.7530254116</v>
      </c>
      <c r="BJ260">
        <v>255</v>
      </c>
      <c r="BK260" s="160">
        <v>52597</v>
      </c>
      <c r="BL260" s="7">
        <f t="shared" si="237"/>
        <v>363186.1148009281</v>
      </c>
      <c r="BM260" s="7">
        <f t="shared" si="238"/>
        <v>4649.713524863002</v>
      </c>
      <c r="BN260" s="7">
        <f t="shared" si="239"/>
        <v>2455.4640812740613</v>
      </c>
      <c r="BO260" s="65">
        <f t="shared" si="213"/>
        <v>8.1130769526912089E-2</v>
      </c>
      <c r="BP260" s="7">
        <f t="shared" si="214"/>
        <v>2194.2494435889407</v>
      </c>
      <c r="BQ260" s="65">
        <f t="shared" si="215"/>
        <v>7.2499999999999995E-2</v>
      </c>
      <c r="BR260" s="7">
        <f t="shared" si="240"/>
        <v>320869.34928034636</v>
      </c>
      <c r="BS260" s="7">
        <f t="shared" si="241"/>
        <v>864807.59955971979</v>
      </c>
      <c r="BT260" s="7">
        <f t="shared" si="216"/>
        <v>360730.65071965405</v>
      </c>
      <c r="BU260" s="7">
        <f t="shared" si="196"/>
        <v>1185676.9488400661</v>
      </c>
      <c r="BW260">
        <v>255</v>
      </c>
      <c r="BX260" s="160">
        <v>52597</v>
      </c>
      <c r="BY260" s="7">
        <f t="shared" si="242"/>
        <v>357740.82254663343</v>
      </c>
      <c r="BZ260" s="7">
        <f t="shared" si="243"/>
        <v>4534.7018071413086</v>
      </c>
      <c r="CA260" s="7">
        <f t="shared" si="244"/>
        <v>2447.8803422859469</v>
      </c>
      <c r="CB260" s="65">
        <f t="shared" si="217"/>
        <v>8.2111300293670655E-2</v>
      </c>
      <c r="CC260" s="7">
        <f t="shared" si="218"/>
        <v>2086.8214648553617</v>
      </c>
      <c r="CD260" s="65">
        <f t="shared" si="245"/>
        <v>7.0000000000000007E-2</v>
      </c>
      <c r="CE260" s="7">
        <f t="shared" si="246"/>
        <v>326307.0577956523</v>
      </c>
      <c r="CF260" s="7">
        <f t="shared" si="247"/>
        <v>830041.90302538162</v>
      </c>
      <c r="CG260" s="7">
        <f t="shared" si="219"/>
        <v>355292.94220434746</v>
      </c>
      <c r="CH260" s="7">
        <f t="shared" si="197"/>
        <v>1156348.9608210339</v>
      </c>
    </row>
    <row r="261" spans="10:86" x14ac:dyDescent="0.3">
      <c r="J261">
        <v>256</v>
      </c>
      <c r="K261" s="160">
        <v>52628</v>
      </c>
      <c r="L261" s="7">
        <f t="shared" si="220"/>
        <v>382061.03743925458</v>
      </c>
      <c r="M261" s="7">
        <f t="shared" si="198"/>
        <v>5120.6331732111075</v>
      </c>
      <c r="N261" s="7">
        <f t="shared" si="188"/>
        <v>2493.9635408162321</v>
      </c>
      <c r="O261" s="65">
        <f t="shared" si="199"/>
        <v>7.8331888251109844E-2</v>
      </c>
      <c r="P261" s="7">
        <f t="shared" si="189"/>
        <v>2626.6696323948754</v>
      </c>
      <c r="Q261" s="65">
        <f t="shared" si="190"/>
        <v>8.2500000000000018E-2</v>
      </c>
      <c r="R261" s="7">
        <f t="shared" si="200"/>
        <v>302032.92610156105</v>
      </c>
      <c r="S261" s="7">
        <f t="shared" si="221"/>
        <v>1008849.166240482</v>
      </c>
      <c r="T261" s="7">
        <f t="shared" si="191"/>
        <v>379567.07389843836</v>
      </c>
      <c r="U261" s="7">
        <f t="shared" si="192"/>
        <v>1310882.0923420431</v>
      </c>
      <c r="W261">
        <v>256</v>
      </c>
      <c r="X261" s="160">
        <v>52628</v>
      </c>
      <c r="Y261" s="7">
        <f t="shared" si="222"/>
        <v>376795.73946069012</v>
      </c>
      <c r="Z261" s="7">
        <f t="shared" si="223"/>
        <v>5001.3393355618373</v>
      </c>
      <c r="AA261" s="7">
        <f t="shared" si="224"/>
        <v>2489.3677391572364</v>
      </c>
      <c r="AB261" s="65">
        <f t="shared" si="201"/>
        <v>7.9280123795039167E-2</v>
      </c>
      <c r="AC261" s="7">
        <f t="shared" si="202"/>
        <v>2511.9715964046009</v>
      </c>
      <c r="AD261" s="65">
        <f t="shared" si="203"/>
        <v>0.08</v>
      </c>
      <c r="AE261" s="7">
        <f t="shared" si="225"/>
        <v>307293.62827846711</v>
      </c>
      <c r="AF261" s="7">
        <f t="shared" si="226"/>
        <v>973049.24162536359</v>
      </c>
      <c r="AG261" s="7">
        <f t="shared" si="204"/>
        <v>374306.37172153289</v>
      </c>
      <c r="AH261" s="7">
        <f t="shared" si="193"/>
        <v>1280342.8699038308</v>
      </c>
      <c r="AJ261">
        <v>256</v>
      </c>
      <c r="AK261" s="160">
        <v>52628</v>
      </c>
      <c r="AL261" s="7">
        <f t="shared" si="227"/>
        <v>371484.2223120117</v>
      </c>
      <c r="AM261" s="7">
        <f t="shared" si="228"/>
        <v>4883.0658657304484</v>
      </c>
      <c r="AN261" s="7">
        <f t="shared" si="229"/>
        <v>2483.8969299653727</v>
      </c>
      <c r="AO261" s="65">
        <f t="shared" si="205"/>
        <v>8.0236955890281667E-2</v>
      </c>
      <c r="AP261" s="7">
        <f t="shared" si="206"/>
        <v>2399.1689357650757</v>
      </c>
      <c r="AQ261" s="65">
        <f t="shared" si="207"/>
        <v>7.7500000000000013E-2</v>
      </c>
      <c r="AR261" s="7">
        <f t="shared" si="230"/>
        <v>312599.67461795389</v>
      </c>
      <c r="AS261" s="7">
        <f t="shared" si="231"/>
        <v>937465.18700904027</v>
      </c>
      <c r="AT261" s="7">
        <f t="shared" si="208"/>
        <v>369000.32538204634</v>
      </c>
      <c r="AU261" s="7">
        <f t="shared" si="194"/>
        <v>1250064.8616269941</v>
      </c>
      <c r="AW261">
        <v>256</v>
      </c>
      <c r="AX261" s="160">
        <v>52628</v>
      </c>
      <c r="AY261" s="7">
        <f t="shared" si="232"/>
        <v>366128.48739311041</v>
      </c>
      <c r="AZ261" s="7">
        <f t="shared" si="233"/>
        <v>4765.8460902957322</v>
      </c>
      <c r="BA261" s="7">
        <f t="shared" si="234"/>
        <v>2477.5430440887922</v>
      </c>
      <c r="BB261" s="65">
        <f t="shared" si="209"/>
        <v>8.1202412685096509E-2</v>
      </c>
      <c r="BC261" s="7">
        <f t="shared" si="210"/>
        <v>2288.3030462069401</v>
      </c>
      <c r="BD261" s="65">
        <f t="shared" si="211"/>
        <v>7.5000000000000011E-2</v>
      </c>
      <c r="BE261" s="7">
        <f t="shared" si="235"/>
        <v>317949.05565097928</v>
      </c>
      <c r="BF261" s="7">
        <f t="shared" si="236"/>
        <v>902107.54346472817</v>
      </c>
      <c r="BG261" s="7">
        <f t="shared" si="212"/>
        <v>363650.94434902159</v>
      </c>
      <c r="BH261" s="7">
        <f t="shared" si="195"/>
        <v>1220056.5991157074</v>
      </c>
      <c r="BJ261">
        <v>256</v>
      </c>
      <c r="BK261" s="160">
        <v>52628</v>
      </c>
      <c r="BL261" s="7">
        <f t="shared" si="237"/>
        <v>360730.65071965405</v>
      </c>
      <c r="BM261" s="7">
        <f t="shared" si="238"/>
        <v>4649.713524863002</v>
      </c>
      <c r="BN261" s="7">
        <f t="shared" si="239"/>
        <v>2470.2991767650924</v>
      </c>
      <c r="BO261" s="65">
        <f t="shared" si="213"/>
        <v>8.2176521629205732E-2</v>
      </c>
      <c r="BP261" s="7">
        <f t="shared" si="214"/>
        <v>2179.4143480979096</v>
      </c>
      <c r="BQ261" s="65">
        <f t="shared" si="215"/>
        <v>7.2499999999999981E-2</v>
      </c>
      <c r="BR261" s="7">
        <f t="shared" si="240"/>
        <v>323339.64845711144</v>
      </c>
      <c r="BS261" s="7">
        <f t="shared" si="241"/>
        <v>866987.01390781766</v>
      </c>
      <c r="BT261" s="7">
        <f t="shared" si="216"/>
        <v>358260.35154288897</v>
      </c>
      <c r="BU261" s="7">
        <f t="shared" si="196"/>
        <v>1190326.662364929</v>
      </c>
      <c r="BW261">
        <v>256</v>
      </c>
      <c r="BX261" s="160">
        <v>52628</v>
      </c>
      <c r="BY261" s="7">
        <f t="shared" si="242"/>
        <v>355292.94220434746</v>
      </c>
      <c r="BZ261" s="7">
        <f t="shared" si="243"/>
        <v>4534.7018071413086</v>
      </c>
      <c r="CA261" s="7">
        <f t="shared" si="244"/>
        <v>2462.1596442826149</v>
      </c>
      <c r="CB261" s="65">
        <f t="shared" si="217"/>
        <v>8.3159309464689524E-2</v>
      </c>
      <c r="CC261" s="7">
        <f t="shared" si="218"/>
        <v>2072.5421628586937</v>
      </c>
      <c r="CD261" s="65">
        <f t="shared" si="245"/>
        <v>7.0000000000000007E-2</v>
      </c>
      <c r="CE261" s="7">
        <f t="shared" si="246"/>
        <v>328769.2174399349</v>
      </c>
      <c r="CF261" s="7">
        <f t="shared" si="247"/>
        <v>832114.44518824026</v>
      </c>
      <c r="CG261" s="7">
        <f t="shared" si="219"/>
        <v>352830.78256006486</v>
      </c>
      <c r="CH261" s="7">
        <f t="shared" si="197"/>
        <v>1160883.6626281752</v>
      </c>
    </row>
    <row r="262" spans="10:86" x14ac:dyDescent="0.3">
      <c r="J262">
        <v>257</v>
      </c>
      <c r="K262" s="160">
        <v>52657</v>
      </c>
      <c r="L262" s="7">
        <f t="shared" si="220"/>
        <v>379567.07389843836</v>
      </c>
      <c r="M262" s="7">
        <f t="shared" si="198"/>
        <v>5120.6331732111075</v>
      </c>
      <c r="N262" s="7">
        <f t="shared" ref="N262:N325" si="248">M262-P262</f>
        <v>2511.1095401593439</v>
      </c>
      <c r="O262" s="65">
        <f t="shared" si="199"/>
        <v>7.9388641834552187E-2</v>
      </c>
      <c r="P262" s="7">
        <f t="shared" ref="P262:P325" si="249">L262*($K$1/12)</f>
        <v>2609.5236330517637</v>
      </c>
      <c r="Q262" s="65">
        <f t="shared" ref="Q262:Q325" si="250">(P262/L262)*12</f>
        <v>8.2500000000000004E-2</v>
      </c>
      <c r="R262" s="7">
        <f t="shared" si="200"/>
        <v>304544.0356417204</v>
      </c>
      <c r="S262" s="7">
        <f t="shared" si="221"/>
        <v>1011458.6898735338</v>
      </c>
      <c r="T262" s="7">
        <f t="shared" ref="T262:T325" si="251">L262-N262</f>
        <v>377055.96435827902</v>
      </c>
      <c r="U262" s="7">
        <f t="shared" ref="U262:U325" si="252">R262+S262</f>
        <v>1316002.7255152543</v>
      </c>
      <c r="W262">
        <v>257</v>
      </c>
      <c r="X262" s="160">
        <v>52657</v>
      </c>
      <c r="Y262" s="7">
        <f t="shared" si="222"/>
        <v>374306.37172153289</v>
      </c>
      <c r="Z262" s="7">
        <f t="shared" si="223"/>
        <v>5001.3393355618373</v>
      </c>
      <c r="AA262" s="7">
        <f t="shared" si="224"/>
        <v>2505.9635240849511</v>
      </c>
      <c r="AB262" s="65">
        <f t="shared" si="201"/>
        <v>8.0339434647378388E-2</v>
      </c>
      <c r="AC262" s="7">
        <f t="shared" si="202"/>
        <v>2495.3758114768862</v>
      </c>
      <c r="AD262" s="65">
        <f t="shared" si="203"/>
        <v>0.08</v>
      </c>
      <c r="AE262" s="7">
        <f t="shared" si="225"/>
        <v>309799.59180255205</v>
      </c>
      <c r="AF262" s="7">
        <f t="shared" si="226"/>
        <v>975544.61743684043</v>
      </c>
      <c r="AG262" s="7">
        <f t="shared" si="204"/>
        <v>371800.40819744795</v>
      </c>
      <c r="AH262" s="7">
        <f t="shared" ref="AH262:AH325" si="253">AE262+AF262</f>
        <v>1285344.2092393925</v>
      </c>
      <c r="AJ262">
        <v>257</v>
      </c>
      <c r="AK262" s="160">
        <v>52657</v>
      </c>
      <c r="AL262" s="7">
        <f t="shared" si="227"/>
        <v>369000.32538204634</v>
      </c>
      <c r="AM262" s="7">
        <f t="shared" si="228"/>
        <v>4883.0658657304484</v>
      </c>
      <c r="AN262" s="7">
        <f t="shared" si="229"/>
        <v>2499.9387643047326</v>
      </c>
      <c r="AO262" s="65">
        <f t="shared" si="205"/>
        <v>8.1298749914642754E-2</v>
      </c>
      <c r="AP262" s="7">
        <f t="shared" si="206"/>
        <v>2383.1271014257159</v>
      </c>
      <c r="AQ262" s="65">
        <f t="shared" si="207"/>
        <v>7.7499999999999999E-2</v>
      </c>
      <c r="AR262" s="7">
        <f t="shared" si="230"/>
        <v>315099.61338225863</v>
      </c>
      <c r="AS262" s="7">
        <f t="shared" si="231"/>
        <v>939848.31411046593</v>
      </c>
      <c r="AT262" s="7">
        <f t="shared" si="208"/>
        <v>366500.38661774161</v>
      </c>
      <c r="AU262" s="7">
        <f t="shared" ref="AU262:AU325" si="254">AR262+AS262</f>
        <v>1254947.9274927245</v>
      </c>
      <c r="AW262">
        <v>257</v>
      </c>
      <c r="AX262" s="160">
        <v>52657</v>
      </c>
      <c r="AY262" s="7">
        <f t="shared" si="232"/>
        <v>363650.94434902159</v>
      </c>
      <c r="AZ262" s="7">
        <f t="shared" si="233"/>
        <v>4765.8460902957322</v>
      </c>
      <c r="BA262" s="7">
        <f t="shared" si="234"/>
        <v>2493.0276881143473</v>
      </c>
      <c r="BB262" s="65">
        <f t="shared" si="209"/>
        <v>8.2266615066615478E-2</v>
      </c>
      <c r="BC262" s="7">
        <f t="shared" si="210"/>
        <v>2272.818402181385</v>
      </c>
      <c r="BD262" s="65">
        <f t="shared" si="211"/>
        <v>7.5000000000000011E-2</v>
      </c>
      <c r="BE262" s="7">
        <f t="shared" si="235"/>
        <v>320442.0833390936</v>
      </c>
      <c r="BF262" s="7">
        <f t="shared" si="236"/>
        <v>904380.36186690954</v>
      </c>
      <c r="BG262" s="7">
        <f t="shared" si="212"/>
        <v>361157.91666090727</v>
      </c>
      <c r="BH262" s="7">
        <f t="shared" ref="BH262:BH325" si="255">BE262+BF262</f>
        <v>1224822.4452060033</v>
      </c>
      <c r="BJ262">
        <v>257</v>
      </c>
      <c r="BK262" s="160">
        <v>52657</v>
      </c>
      <c r="BL262" s="7">
        <f t="shared" si="237"/>
        <v>358260.35154288897</v>
      </c>
      <c r="BM262" s="7">
        <f t="shared" si="238"/>
        <v>4649.713524863002</v>
      </c>
      <c r="BN262" s="7">
        <f t="shared" si="239"/>
        <v>2485.223900958048</v>
      </c>
      <c r="BO262" s="65">
        <f t="shared" si="213"/>
        <v>8.3243056852542519E-2</v>
      </c>
      <c r="BP262" s="7">
        <f t="shared" si="214"/>
        <v>2164.489623904954</v>
      </c>
      <c r="BQ262" s="65">
        <f t="shared" si="215"/>
        <v>7.2499999999999995E-2</v>
      </c>
      <c r="BR262" s="7">
        <f t="shared" si="240"/>
        <v>325824.87235806946</v>
      </c>
      <c r="BS262" s="7">
        <f t="shared" si="241"/>
        <v>869151.50353172258</v>
      </c>
      <c r="BT262" s="7">
        <f t="shared" si="216"/>
        <v>355775.12764193094</v>
      </c>
      <c r="BU262" s="7">
        <f t="shared" ref="BU262:BU325" si="256">BR262+BS262</f>
        <v>1194976.3758897921</v>
      </c>
      <c r="BW262">
        <v>257</v>
      </c>
      <c r="BX262" s="160">
        <v>52657</v>
      </c>
      <c r="BY262" s="7">
        <f t="shared" si="242"/>
        <v>352830.78256006486</v>
      </c>
      <c r="BZ262" s="7">
        <f t="shared" si="243"/>
        <v>4534.7018071413086</v>
      </c>
      <c r="CA262" s="7">
        <f t="shared" si="244"/>
        <v>2476.5222422075967</v>
      </c>
      <c r="CB262" s="65">
        <f t="shared" si="217"/>
        <v>8.4228101331923932E-2</v>
      </c>
      <c r="CC262" s="7">
        <f t="shared" si="218"/>
        <v>2058.1795649337118</v>
      </c>
      <c r="CD262" s="65">
        <f t="shared" si="245"/>
        <v>7.0000000000000007E-2</v>
      </c>
      <c r="CE262" s="7">
        <f t="shared" si="246"/>
        <v>331245.73968214251</v>
      </c>
      <c r="CF262" s="7">
        <f t="shared" si="247"/>
        <v>834172.62475317402</v>
      </c>
      <c r="CG262" s="7">
        <f t="shared" si="219"/>
        <v>350354.26031785726</v>
      </c>
      <c r="CH262" s="7">
        <f t="shared" ref="CH262:CH325" si="257">CE262+CF262</f>
        <v>1165418.3644353165</v>
      </c>
    </row>
    <row r="263" spans="10:86" x14ac:dyDescent="0.3">
      <c r="J263">
        <v>258</v>
      </c>
      <c r="K263" s="160">
        <v>52688</v>
      </c>
      <c r="L263" s="7">
        <f t="shared" si="220"/>
        <v>377055.96435827902</v>
      </c>
      <c r="M263" s="7">
        <f t="shared" ref="M263:M326" si="258">$L$6/((($N$2)-1)/($N$1*$N$2))</f>
        <v>5120.6331732111075</v>
      </c>
      <c r="N263" s="7">
        <f t="shared" si="248"/>
        <v>2528.3734182479393</v>
      </c>
      <c r="O263" s="65">
        <f t="shared" ref="O263:O326" si="259">(N263/L263)*12</f>
        <v>8.0466784474852421E-2</v>
      </c>
      <c r="P263" s="7">
        <f t="shared" si="249"/>
        <v>2592.2597549631682</v>
      </c>
      <c r="Q263" s="65">
        <f t="shared" si="250"/>
        <v>8.2500000000000004E-2</v>
      </c>
      <c r="R263" s="7">
        <f t="shared" ref="R263:R326" si="260">R262+N263</f>
        <v>307072.40905996837</v>
      </c>
      <c r="S263" s="7">
        <f t="shared" si="221"/>
        <v>1014050.949628497</v>
      </c>
      <c r="T263" s="7">
        <f t="shared" si="251"/>
        <v>374527.59094003105</v>
      </c>
      <c r="U263" s="7">
        <f t="shared" si="252"/>
        <v>1321123.3586884653</v>
      </c>
      <c r="W263">
        <v>258</v>
      </c>
      <c r="X263" s="160">
        <v>52688</v>
      </c>
      <c r="Y263" s="7">
        <f t="shared" si="222"/>
        <v>371800.40819744795</v>
      </c>
      <c r="Z263" s="7">
        <f t="shared" si="223"/>
        <v>5001.3393355618373</v>
      </c>
      <c r="AA263" s="7">
        <f t="shared" si="224"/>
        <v>2522.669947578851</v>
      </c>
      <c r="AB263" s="65">
        <f t="shared" ref="AB263:AB326" si="261">(AA263/Y263)*12</f>
        <v>8.1420134845225811E-2</v>
      </c>
      <c r="AC263" s="7">
        <f t="shared" ref="AC263:AC326" si="262">Y263*($X$1/12)</f>
        <v>2478.6693879829863</v>
      </c>
      <c r="AD263" s="65">
        <f t="shared" ref="AD263:AD326" si="263">(AC263/Y263)*12</f>
        <v>0.08</v>
      </c>
      <c r="AE263" s="7">
        <f t="shared" si="225"/>
        <v>312322.26175013091</v>
      </c>
      <c r="AF263" s="7">
        <f t="shared" si="226"/>
        <v>978023.28682482347</v>
      </c>
      <c r="AG263" s="7">
        <f t="shared" ref="AG263:AG326" si="264">Y263-AA263</f>
        <v>369277.73824986909</v>
      </c>
      <c r="AH263" s="7">
        <f t="shared" si="253"/>
        <v>1290345.5485749543</v>
      </c>
      <c r="AJ263">
        <v>258</v>
      </c>
      <c r="AK263" s="160">
        <v>52688</v>
      </c>
      <c r="AL263" s="7">
        <f t="shared" si="227"/>
        <v>366500.38661774161</v>
      </c>
      <c r="AM263" s="7">
        <f t="shared" si="228"/>
        <v>4883.0658657304484</v>
      </c>
      <c r="AN263" s="7">
        <f t="shared" si="229"/>
        <v>2516.084202157534</v>
      </c>
      <c r="AO263" s="65">
        <f t="shared" ref="AO263:AO326" si="265">(AN263/AL263)*12</f>
        <v>8.2381933357635426E-2</v>
      </c>
      <c r="AP263" s="7">
        <f t="shared" ref="AP263:AP326" si="266">AL263*($AK$1/12)</f>
        <v>2366.9816635729144</v>
      </c>
      <c r="AQ263" s="65">
        <f t="shared" ref="AQ263:AQ326" si="267">(AP263/AL263)*12</f>
        <v>7.7499999999999999E-2</v>
      </c>
      <c r="AR263" s="7">
        <f t="shared" si="230"/>
        <v>317615.69758441614</v>
      </c>
      <c r="AS263" s="7">
        <f t="shared" si="231"/>
        <v>942215.29577403888</v>
      </c>
      <c r="AT263" s="7">
        <f t="shared" ref="AT263:AT326" si="268">AL263-AN263</f>
        <v>363984.3024155841</v>
      </c>
      <c r="AU263" s="7">
        <f t="shared" si="254"/>
        <v>1259830.9933584551</v>
      </c>
      <c r="AW263">
        <v>258</v>
      </c>
      <c r="AX263" s="160">
        <v>52688</v>
      </c>
      <c r="AY263" s="7">
        <f t="shared" si="232"/>
        <v>361157.91666090727</v>
      </c>
      <c r="AZ263" s="7">
        <f t="shared" si="233"/>
        <v>4765.8460902957322</v>
      </c>
      <c r="BA263" s="7">
        <f t="shared" si="234"/>
        <v>2508.6091111650621</v>
      </c>
      <c r="BB263" s="65">
        <f t="shared" ref="BB263:BB326" si="269">(BA263/AY263)*12</f>
        <v>8.3352206736326012E-2</v>
      </c>
      <c r="BC263" s="7">
        <f t="shared" ref="BC263:BC326" si="270">AY263*($AX$1/12)</f>
        <v>2257.2369791306701</v>
      </c>
      <c r="BD263" s="65">
        <f t="shared" ref="BD263:BD326" si="271">(BC263/AY263)*12</f>
        <v>7.4999999999999983E-2</v>
      </c>
      <c r="BE263" s="7">
        <f t="shared" si="235"/>
        <v>322950.69245025865</v>
      </c>
      <c r="BF263" s="7">
        <f t="shared" si="236"/>
        <v>906637.5988460402</v>
      </c>
      <c r="BG263" s="7">
        <f t="shared" ref="BG263:BG326" si="272">AY263-BA263</f>
        <v>358649.30754974223</v>
      </c>
      <c r="BH263" s="7">
        <f t="shared" si="255"/>
        <v>1229588.2912962988</v>
      </c>
      <c r="BJ263">
        <v>258</v>
      </c>
      <c r="BK263" s="160">
        <v>52688</v>
      </c>
      <c r="BL263" s="7">
        <f t="shared" si="237"/>
        <v>355775.12764193094</v>
      </c>
      <c r="BM263" s="7">
        <f t="shared" si="238"/>
        <v>4649.713524863002</v>
      </c>
      <c r="BN263" s="7">
        <f t="shared" si="239"/>
        <v>2500.2387953596694</v>
      </c>
      <c r="BO263" s="65">
        <f t="shared" ref="BO263:BO326" si="273">(BN263/BL263)*12</f>
        <v>8.4330981041801062E-2</v>
      </c>
      <c r="BP263" s="7">
        <f t="shared" ref="BP263:BP326" si="274">BL263*($BK$1/12)</f>
        <v>2149.4747295033326</v>
      </c>
      <c r="BQ263" s="65">
        <f t="shared" ref="BQ263:BQ326" si="275">(BP263/BL263)*12</f>
        <v>7.2499999999999981E-2</v>
      </c>
      <c r="BR263" s="7">
        <f t="shared" si="240"/>
        <v>328325.11115342914</v>
      </c>
      <c r="BS263" s="7">
        <f t="shared" si="241"/>
        <v>871300.97826122597</v>
      </c>
      <c r="BT263" s="7">
        <f t="shared" ref="BT263:BT326" si="276">BL263-BN263</f>
        <v>353274.88884657127</v>
      </c>
      <c r="BU263" s="7">
        <f t="shared" si="256"/>
        <v>1199626.0894146552</v>
      </c>
      <c r="BW263">
        <v>258</v>
      </c>
      <c r="BX263" s="160">
        <v>52688</v>
      </c>
      <c r="BY263" s="7">
        <f t="shared" si="242"/>
        <v>350354.26031785726</v>
      </c>
      <c r="BZ263" s="7">
        <f t="shared" si="243"/>
        <v>4534.7018071413086</v>
      </c>
      <c r="CA263" s="7">
        <f t="shared" si="244"/>
        <v>2490.968621953808</v>
      </c>
      <c r="CB263" s="65">
        <f t="shared" ref="CB263:CB326" si="277">(CA263/BY263)*12</f>
        <v>8.5318281662471185E-2</v>
      </c>
      <c r="CC263" s="7">
        <f t="shared" ref="CC263:CC326" si="278">BY263*($BX$1/12)</f>
        <v>2043.7331851875008</v>
      </c>
      <c r="CD263" s="65">
        <f t="shared" si="245"/>
        <v>7.0000000000000007E-2</v>
      </c>
      <c r="CE263" s="7">
        <f t="shared" si="246"/>
        <v>333736.7083040963</v>
      </c>
      <c r="CF263" s="7">
        <f t="shared" si="247"/>
        <v>836216.35793836147</v>
      </c>
      <c r="CG263" s="7">
        <f t="shared" ref="CG263:CG326" si="279">BY263-CA263</f>
        <v>347863.29169590346</v>
      </c>
      <c r="CH263" s="7">
        <f t="shared" si="257"/>
        <v>1169953.0662424578</v>
      </c>
    </row>
    <row r="264" spans="10:86" x14ac:dyDescent="0.3">
      <c r="J264">
        <v>259</v>
      </c>
      <c r="K264" s="160">
        <v>52718</v>
      </c>
      <c r="L264" s="7">
        <f t="shared" ref="L264:L327" si="280">T263</f>
        <v>374527.59094003105</v>
      </c>
      <c r="M264" s="7">
        <f t="shared" si="258"/>
        <v>5120.6331732111075</v>
      </c>
      <c r="N264" s="7">
        <f t="shared" si="248"/>
        <v>2545.7559854983942</v>
      </c>
      <c r="O264" s="65">
        <f t="shared" si="259"/>
        <v>8.1566946107509114E-2</v>
      </c>
      <c r="P264" s="7">
        <f t="shared" si="249"/>
        <v>2574.8771877127133</v>
      </c>
      <c r="Q264" s="65">
        <f t="shared" si="250"/>
        <v>8.249999999999999E-2</v>
      </c>
      <c r="R264" s="7">
        <f t="shared" si="260"/>
        <v>309618.16504546674</v>
      </c>
      <c r="S264" s="7">
        <f t="shared" ref="S264:S327" si="281">S263+P264</f>
        <v>1016625.8268162097</v>
      </c>
      <c r="T264" s="7">
        <f t="shared" si="251"/>
        <v>371981.83495453268</v>
      </c>
      <c r="U264" s="7">
        <f t="shared" si="252"/>
        <v>1326243.9918616763</v>
      </c>
      <c r="W264">
        <v>259</v>
      </c>
      <c r="X264" s="160">
        <v>52718</v>
      </c>
      <c r="Y264" s="7">
        <f t="shared" ref="Y264:Y327" si="282">AG263</f>
        <v>369277.73824986909</v>
      </c>
      <c r="Z264" s="7">
        <f t="shared" ref="Z264:Z327" si="283">Z263</f>
        <v>5001.3393355618373</v>
      </c>
      <c r="AA264" s="7">
        <f t="shared" ref="AA264:AA327" si="284">Z264-AC264</f>
        <v>2539.4877472293765</v>
      </c>
      <c r="AB264" s="65">
        <f t="shared" si="261"/>
        <v>8.2522854237513252E-2</v>
      </c>
      <c r="AC264" s="7">
        <f t="shared" si="262"/>
        <v>2461.8515883324608</v>
      </c>
      <c r="AD264" s="65">
        <f t="shared" si="263"/>
        <v>0.08</v>
      </c>
      <c r="AE264" s="7">
        <f t="shared" ref="AE264:AE327" si="285">AE263+AA264</f>
        <v>314861.74949736032</v>
      </c>
      <c r="AF264" s="7">
        <f t="shared" ref="AF264:AF327" si="286">AF263+AC264</f>
        <v>980485.13841315592</v>
      </c>
      <c r="AG264" s="7">
        <f t="shared" si="264"/>
        <v>366738.25050263968</v>
      </c>
      <c r="AH264" s="7">
        <f t="shared" si="253"/>
        <v>1295346.8879105162</v>
      </c>
      <c r="AJ264">
        <v>259</v>
      </c>
      <c r="AK264" s="160">
        <v>52718</v>
      </c>
      <c r="AL264" s="7">
        <f t="shared" ref="AL264:AL327" si="287">AT263</f>
        <v>363984.3024155841</v>
      </c>
      <c r="AM264" s="7">
        <f t="shared" ref="AM264:AM327" si="288">AM263</f>
        <v>4883.0658657304484</v>
      </c>
      <c r="AN264" s="7">
        <f t="shared" ref="AN264:AN327" si="289">AM264-AP264</f>
        <v>2532.333912629801</v>
      </c>
      <c r="AO264" s="65">
        <f t="shared" si="265"/>
        <v>8.3487135983303165E-2</v>
      </c>
      <c r="AP264" s="7">
        <f t="shared" si="266"/>
        <v>2350.7319531006474</v>
      </c>
      <c r="AQ264" s="65">
        <f t="shared" si="267"/>
        <v>7.7499999999999999E-2</v>
      </c>
      <c r="AR264" s="7">
        <f t="shared" ref="AR264:AR327" si="290">AR263+AN264</f>
        <v>320148.03149704594</v>
      </c>
      <c r="AS264" s="7">
        <f t="shared" ref="AS264:AS327" si="291">AS263+AP264</f>
        <v>944566.02772713953</v>
      </c>
      <c r="AT264" s="7">
        <f t="shared" si="268"/>
        <v>361451.96850295429</v>
      </c>
      <c r="AU264" s="7">
        <f t="shared" si="254"/>
        <v>1264714.0592241855</v>
      </c>
      <c r="AW264">
        <v>259</v>
      </c>
      <c r="AX264" s="160">
        <v>52718</v>
      </c>
      <c r="AY264" s="7">
        <f t="shared" ref="AY264:AY327" si="292">BG263</f>
        <v>358649.30754974223</v>
      </c>
      <c r="AZ264" s="7">
        <f t="shared" ref="AZ264:AZ327" si="293">AZ263</f>
        <v>4765.8460902957322</v>
      </c>
      <c r="BA264" s="7">
        <f t="shared" ref="BA264:BA327" si="294">AZ264-BC264</f>
        <v>2524.2879181098433</v>
      </c>
      <c r="BB264" s="65">
        <f t="shared" si="269"/>
        <v>8.4459817374990753E-2</v>
      </c>
      <c r="BC264" s="7">
        <f t="shared" si="270"/>
        <v>2241.5581721858889</v>
      </c>
      <c r="BD264" s="65">
        <f t="shared" si="271"/>
        <v>7.5000000000000011E-2</v>
      </c>
      <c r="BE264" s="7">
        <f t="shared" ref="BE264:BE327" si="295">BE263+BA264</f>
        <v>325474.9803683685</v>
      </c>
      <c r="BF264" s="7">
        <f t="shared" ref="BF264:BF327" si="296">BF263+BC264</f>
        <v>908879.15701822611</v>
      </c>
      <c r="BG264" s="7">
        <f t="shared" si="272"/>
        <v>356125.01963163237</v>
      </c>
      <c r="BH264" s="7">
        <f t="shared" si="255"/>
        <v>1234354.1373865947</v>
      </c>
      <c r="BJ264">
        <v>259</v>
      </c>
      <c r="BK264" s="160">
        <v>52718</v>
      </c>
      <c r="BL264" s="7">
        <f t="shared" ref="BL264:BL327" si="297">BT263</f>
        <v>353274.88884657127</v>
      </c>
      <c r="BM264" s="7">
        <f t="shared" ref="BM264:BM327" si="298">BM263</f>
        <v>4649.713524863002</v>
      </c>
      <c r="BN264" s="7">
        <f t="shared" ref="BN264:BN327" si="299">BM264-BP264</f>
        <v>2515.3444047483008</v>
      </c>
      <c r="BO264" s="65">
        <f t="shared" si="273"/>
        <v>8.5440923795998144E-2</v>
      </c>
      <c r="BP264" s="7">
        <f t="shared" si="274"/>
        <v>2134.3691201147012</v>
      </c>
      <c r="BQ264" s="65">
        <f t="shared" si="275"/>
        <v>7.2499999999999995E-2</v>
      </c>
      <c r="BR264" s="7">
        <f t="shared" ref="BR264:BR327" si="300">BR263+BN264</f>
        <v>330840.45555817743</v>
      </c>
      <c r="BS264" s="7">
        <f t="shared" ref="BS264:BS327" si="301">BS263+BP264</f>
        <v>873435.34738134069</v>
      </c>
      <c r="BT264" s="7">
        <f t="shared" si="276"/>
        <v>350759.54444182297</v>
      </c>
      <c r="BU264" s="7">
        <f t="shared" si="256"/>
        <v>1204275.8029395181</v>
      </c>
      <c r="BW264">
        <v>259</v>
      </c>
      <c r="BX264" s="160">
        <v>52718</v>
      </c>
      <c r="BY264" s="7">
        <f t="shared" ref="BY264:BY327" si="302">CG263</f>
        <v>347863.29169590346</v>
      </c>
      <c r="BZ264" s="7">
        <f t="shared" ref="BZ264:BZ327" si="303">BZ263</f>
        <v>4534.7018071413086</v>
      </c>
      <c r="CA264" s="7">
        <f t="shared" ref="CA264:CA327" si="304">BZ264-CC264</f>
        <v>2505.4992722485385</v>
      </c>
      <c r="CB264" s="65">
        <f t="shared" si="277"/>
        <v>8.6430479975063507E-2</v>
      </c>
      <c r="CC264" s="7">
        <f t="shared" si="278"/>
        <v>2029.2025348927702</v>
      </c>
      <c r="CD264" s="65">
        <f t="shared" ref="CD264:CD327" si="305">(CC264/BY264)*12</f>
        <v>7.0000000000000007E-2</v>
      </c>
      <c r="CE264" s="7">
        <f t="shared" ref="CE264:CE327" si="306">CE263+CA264</f>
        <v>336242.20757634484</v>
      </c>
      <c r="CF264" s="7">
        <f t="shared" ref="CF264:CF327" si="307">CF263+CC264</f>
        <v>838245.56047325418</v>
      </c>
      <c r="CG264" s="7">
        <f t="shared" si="279"/>
        <v>345357.79242365493</v>
      </c>
      <c r="CH264" s="7">
        <f t="shared" si="257"/>
        <v>1174487.7680495991</v>
      </c>
    </row>
    <row r="265" spans="10:86" x14ac:dyDescent="0.3">
      <c r="J265">
        <v>260</v>
      </c>
      <c r="K265" s="160">
        <v>52749</v>
      </c>
      <c r="L265" s="7">
        <f t="shared" si="280"/>
        <v>371981.83495453268</v>
      </c>
      <c r="M265" s="7">
        <f t="shared" si="258"/>
        <v>5120.6331732111075</v>
      </c>
      <c r="N265" s="7">
        <f t="shared" si="248"/>
        <v>2563.2580578986954</v>
      </c>
      <c r="O265" s="65">
        <f t="shared" si="259"/>
        <v>8.2689781608674601E-2</v>
      </c>
      <c r="P265" s="7">
        <f t="shared" si="249"/>
        <v>2557.3751153124122</v>
      </c>
      <c r="Q265" s="65">
        <f t="shared" si="250"/>
        <v>8.2500000000000004E-2</v>
      </c>
      <c r="R265" s="7">
        <f t="shared" si="260"/>
        <v>312181.42310336541</v>
      </c>
      <c r="S265" s="7">
        <f t="shared" si="281"/>
        <v>1019183.2019315221</v>
      </c>
      <c r="T265" s="7">
        <f t="shared" si="251"/>
        <v>369418.57689663401</v>
      </c>
      <c r="U265" s="7">
        <f t="shared" si="252"/>
        <v>1331364.6250348876</v>
      </c>
      <c r="W265">
        <v>260</v>
      </c>
      <c r="X265" s="160">
        <v>52749</v>
      </c>
      <c r="Y265" s="7">
        <f t="shared" si="282"/>
        <v>366738.25050263968</v>
      </c>
      <c r="Z265" s="7">
        <f t="shared" si="283"/>
        <v>5001.3393355618373</v>
      </c>
      <c r="AA265" s="7">
        <f t="shared" si="284"/>
        <v>2556.4176655442393</v>
      </c>
      <c r="AB265" s="65">
        <f t="shared" si="261"/>
        <v>8.3648247611166668E-2</v>
      </c>
      <c r="AC265" s="7">
        <f t="shared" si="262"/>
        <v>2444.921670017598</v>
      </c>
      <c r="AD265" s="65">
        <f t="shared" si="263"/>
        <v>0.08</v>
      </c>
      <c r="AE265" s="7">
        <f t="shared" si="285"/>
        <v>317418.16716290457</v>
      </c>
      <c r="AF265" s="7">
        <f t="shared" si="286"/>
        <v>982930.06008317356</v>
      </c>
      <c r="AG265" s="7">
        <f t="shared" si="264"/>
        <v>364181.83283709543</v>
      </c>
      <c r="AH265" s="7">
        <f t="shared" si="253"/>
        <v>1300348.2272460782</v>
      </c>
      <c r="AJ265">
        <v>260</v>
      </c>
      <c r="AK265" s="160">
        <v>52749</v>
      </c>
      <c r="AL265" s="7">
        <f t="shared" si="287"/>
        <v>361451.96850295429</v>
      </c>
      <c r="AM265" s="7">
        <f t="shared" si="288"/>
        <v>4883.0658657304484</v>
      </c>
      <c r="AN265" s="7">
        <f t="shared" si="289"/>
        <v>2548.6885691488687</v>
      </c>
      <c r="AO265" s="65">
        <f t="shared" si="265"/>
        <v>8.4615012491034342E-2</v>
      </c>
      <c r="AP265" s="7">
        <f t="shared" si="266"/>
        <v>2334.3772965815797</v>
      </c>
      <c r="AQ265" s="65">
        <f t="shared" si="267"/>
        <v>7.7499999999999999E-2</v>
      </c>
      <c r="AR265" s="7">
        <f t="shared" si="290"/>
        <v>322696.72006619483</v>
      </c>
      <c r="AS265" s="7">
        <f t="shared" si="291"/>
        <v>946900.40502372116</v>
      </c>
      <c r="AT265" s="7">
        <f t="shared" si="268"/>
        <v>358903.2799338054</v>
      </c>
      <c r="AU265" s="7">
        <f t="shared" si="254"/>
        <v>1269597.1250899159</v>
      </c>
      <c r="AW265">
        <v>260</v>
      </c>
      <c r="AX265" s="160">
        <v>52749</v>
      </c>
      <c r="AY265" s="7">
        <f t="shared" si="292"/>
        <v>356125.01963163237</v>
      </c>
      <c r="AZ265" s="7">
        <f t="shared" si="293"/>
        <v>4765.8460902957322</v>
      </c>
      <c r="BA265" s="7">
        <f t="shared" si="294"/>
        <v>2540.0647175980303</v>
      </c>
      <c r="BB265" s="65">
        <f t="shared" si="269"/>
        <v>8.5590101596077092E-2</v>
      </c>
      <c r="BC265" s="7">
        <f t="shared" si="270"/>
        <v>2225.781372697702</v>
      </c>
      <c r="BD265" s="65">
        <f t="shared" si="271"/>
        <v>7.4999999999999983E-2</v>
      </c>
      <c r="BE265" s="7">
        <f t="shared" si="295"/>
        <v>328015.04508596653</v>
      </c>
      <c r="BF265" s="7">
        <f t="shared" si="296"/>
        <v>911104.93839092378</v>
      </c>
      <c r="BG265" s="7">
        <f t="shared" si="272"/>
        <v>353584.95491403434</v>
      </c>
      <c r="BH265" s="7">
        <f t="shared" si="255"/>
        <v>1239119.9834768903</v>
      </c>
      <c r="BJ265">
        <v>260</v>
      </c>
      <c r="BK265" s="160">
        <v>52749</v>
      </c>
      <c r="BL265" s="7">
        <f t="shared" si="297"/>
        <v>350759.54444182297</v>
      </c>
      <c r="BM265" s="7">
        <f t="shared" si="298"/>
        <v>4649.713524863002</v>
      </c>
      <c r="BN265" s="7">
        <f t="shared" si="299"/>
        <v>2530.5412771936549</v>
      </c>
      <c r="BO265" s="65">
        <f t="shared" si="273"/>
        <v>8.6573539644223277E-2</v>
      </c>
      <c r="BP265" s="7">
        <f t="shared" si="274"/>
        <v>2119.1722476693471</v>
      </c>
      <c r="BQ265" s="65">
        <f t="shared" si="275"/>
        <v>7.2499999999999995E-2</v>
      </c>
      <c r="BR265" s="7">
        <f t="shared" si="300"/>
        <v>333370.99683537107</v>
      </c>
      <c r="BS265" s="7">
        <f t="shared" si="301"/>
        <v>875554.51962901</v>
      </c>
      <c r="BT265" s="7">
        <f t="shared" si="276"/>
        <v>348229.00316462934</v>
      </c>
      <c r="BU265" s="7">
        <f t="shared" si="256"/>
        <v>1208925.516464381</v>
      </c>
      <c r="BW265">
        <v>260</v>
      </c>
      <c r="BX265" s="160">
        <v>52749</v>
      </c>
      <c r="BY265" s="7">
        <f t="shared" si="302"/>
        <v>345357.79242365493</v>
      </c>
      <c r="BZ265" s="7">
        <f t="shared" si="303"/>
        <v>4534.7018071413086</v>
      </c>
      <c r="CA265" s="7">
        <f t="shared" si="304"/>
        <v>2520.114684669988</v>
      </c>
      <c r="CB265" s="65">
        <f t="shared" si="277"/>
        <v>8.7565350715881243E-2</v>
      </c>
      <c r="CC265" s="7">
        <f t="shared" si="278"/>
        <v>2014.5871224713205</v>
      </c>
      <c r="CD265" s="65">
        <f t="shared" si="305"/>
        <v>7.0000000000000007E-2</v>
      </c>
      <c r="CE265" s="7">
        <f t="shared" si="306"/>
        <v>338762.32226101484</v>
      </c>
      <c r="CF265" s="7">
        <f t="shared" si="307"/>
        <v>840260.14759572549</v>
      </c>
      <c r="CG265" s="7">
        <f t="shared" si="279"/>
        <v>342837.67773898493</v>
      </c>
      <c r="CH265" s="7">
        <f t="shared" si="257"/>
        <v>1179022.4698567404</v>
      </c>
    </row>
    <row r="266" spans="10:86" x14ac:dyDescent="0.3">
      <c r="J266">
        <v>261</v>
      </c>
      <c r="K266" s="160">
        <v>52779</v>
      </c>
      <c r="L266" s="7">
        <f t="shared" si="280"/>
        <v>369418.57689663401</v>
      </c>
      <c r="M266" s="7">
        <f t="shared" si="258"/>
        <v>5120.6331732111075</v>
      </c>
      <c r="N266" s="7">
        <f t="shared" si="248"/>
        <v>2580.8804570467487</v>
      </c>
      <c r="O266" s="65">
        <f t="shared" si="259"/>
        <v>8.3835972042160645E-2</v>
      </c>
      <c r="P266" s="7">
        <f t="shared" si="249"/>
        <v>2539.7527161643588</v>
      </c>
      <c r="Q266" s="65">
        <f t="shared" si="250"/>
        <v>8.2500000000000004E-2</v>
      </c>
      <c r="R266" s="7">
        <f t="shared" si="260"/>
        <v>314762.30356041214</v>
      </c>
      <c r="S266" s="7">
        <f t="shared" si="281"/>
        <v>1021722.9546476864</v>
      </c>
      <c r="T266" s="7">
        <f t="shared" si="251"/>
        <v>366837.69643958728</v>
      </c>
      <c r="U266" s="7">
        <f t="shared" si="252"/>
        <v>1336485.2582080986</v>
      </c>
      <c r="W266">
        <v>261</v>
      </c>
      <c r="X266" s="160">
        <v>52779</v>
      </c>
      <c r="Y266" s="7">
        <f t="shared" si="282"/>
        <v>364181.83283709543</v>
      </c>
      <c r="Z266" s="7">
        <f t="shared" si="283"/>
        <v>5001.3393355618373</v>
      </c>
      <c r="AA266" s="7">
        <f t="shared" si="284"/>
        <v>2573.4604499812008</v>
      </c>
      <c r="AB266" s="65">
        <f t="shared" si="261"/>
        <v>8.4796995937983066E-2</v>
      </c>
      <c r="AC266" s="7">
        <f t="shared" si="262"/>
        <v>2427.8788855806365</v>
      </c>
      <c r="AD266" s="65">
        <f t="shared" si="263"/>
        <v>8.0000000000000016E-2</v>
      </c>
      <c r="AE266" s="7">
        <f t="shared" si="285"/>
        <v>319991.62761288579</v>
      </c>
      <c r="AF266" s="7">
        <f t="shared" si="286"/>
        <v>985357.93896875426</v>
      </c>
      <c r="AG266" s="7">
        <f t="shared" si="264"/>
        <v>361608.37238711421</v>
      </c>
      <c r="AH266" s="7">
        <f t="shared" si="253"/>
        <v>1305349.5665816399</v>
      </c>
      <c r="AJ266">
        <v>261</v>
      </c>
      <c r="AK266" s="160">
        <v>52779</v>
      </c>
      <c r="AL266" s="7">
        <f t="shared" si="287"/>
        <v>358903.2799338054</v>
      </c>
      <c r="AM266" s="7">
        <f t="shared" si="288"/>
        <v>4883.0658657304484</v>
      </c>
      <c r="AN266" s="7">
        <f t="shared" si="289"/>
        <v>2565.1488494912887</v>
      </c>
      <c r="AO266" s="65">
        <f t="shared" si="265"/>
        <v>8.5766243762310346E-2</v>
      </c>
      <c r="AP266" s="7">
        <f t="shared" si="266"/>
        <v>2317.9170162391597</v>
      </c>
      <c r="AQ266" s="65">
        <f t="shared" si="267"/>
        <v>7.7499999999999986E-2</v>
      </c>
      <c r="AR266" s="7">
        <f t="shared" si="290"/>
        <v>325261.86891568609</v>
      </c>
      <c r="AS266" s="7">
        <f t="shared" si="291"/>
        <v>949218.3220399603</v>
      </c>
      <c r="AT266" s="7">
        <f t="shared" si="268"/>
        <v>356338.13108431414</v>
      </c>
      <c r="AU266" s="7">
        <f t="shared" si="254"/>
        <v>1274480.1909556463</v>
      </c>
      <c r="AW266">
        <v>261</v>
      </c>
      <c r="AX266" s="160">
        <v>52779</v>
      </c>
      <c r="AY266" s="7">
        <f t="shared" si="292"/>
        <v>353584.95491403434</v>
      </c>
      <c r="AZ266" s="7">
        <f t="shared" si="293"/>
        <v>4765.8460902957322</v>
      </c>
      <c r="BA266" s="7">
        <f t="shared" si="294"/>
        <v>2555.9401220830177</v>
      </c>
      <c r="BB266" s="65">
        <f t="shared" si="269"/>
        <v>8.6743740192376656E-2</v>
      </c>
      <c r="BC266" s="7">
        <f t="shared" si="270"/>
        <v>2209.9059682127145</v>
      </c>
      <c r="BD266" s="65">
        <f t="shared" si="271"/>
        <v>7.4999999999999997E-2</v>
      </c>
      <c r="BE266" s="7">
        <f t="shared" si="295"/>
        <v>330570.98520804953</v>
      </c>
      <c r="BF266" s="7">
        <f t="shared" si="296"/>
        <v>913314.84435913654</v>
      </c>
      <c r="BG266" s="7">
        <f t="shared" si="272"/>
        <v>351029.01479195134</v>
      </c>
      <c r="BH266" s="7">
        <f t="shared" si="255"/>
        <v>1243885.8295671861</v>
      </c>
      <c r="BJ266">
        <v>261</v>
      </c>
      <c r="BK266" s="160">
        <v>52779</v>
      </c>
      <c r="BL266" s="7">
        <f t="shared" si="297"/>
        <v>348229.00316462934</v>
      </c>
      <c r="BM266" s="7">
        <f t="shared" si="298"/>
        <v>4649.713524863002</v>
      </c>
      <c r="BN266" s="7">
        <f t="shared" si="299"/>
        <v>2545.8299640767</v>
      </c>
      <c r="BO266" s="65">
        <f t="shared" si="273"/>
        <v>8.7729509292129665E-2</v>
      </c>
      <c r="BP266" s="7">
        <f t="shared" si="274"/>
        <v>2103.883560786302</v>
      </c>
      <c r="BQ266" s="65">
        <f t="shared" si="275"/>
        <v>7.2499999999999995E-2</v>
      </c>
      <c r="BR266" s="7">
        <f t="shared" si="300"/>
        <v>335916.82679944776</v>
      </c>
      <c r="BS266" s="7">
        <f t="shared" si="301"/>
        <v>877658.40318979626</v>
      </c>
      <c r="BT266" s="7">
        <f t="shared" si="276"/>
        <v>345683.17320055264</v>
      </c>
      <c r="BU266" s="7">
        <f t="shared" si="256"/>
        <v>1213575.2299892441</v>
      </c>
      <c r="BW266">
        <v>261</v>
      </c>
      <c r="BX266" s="160">
        <v>52779</v>
      </c>
      <c r="BY266" s="7">
        <f t="shared" si="302"/>
        <v>342837.67773898493</v>
      </c>
      <c r="BZ266" s="7">
        <f t="shared" si="303"/>
        <v>4534.7018071413086</v>
      </c>
      <c r="CA266" s="7">
        <f t="shared" si="304"/>
        <v>2534.8153536638965</v>
      </c>
      <c r="CB266" s="65">
        <f t="shared" si="277"/>
        <v>8.8723574504914679E-2</v>
      </c>
      <c r="CC266" s="7">
        <f t="shared" si="278"/>
        <v>1999.8864534774123</v>
      </c>
      <c r="CD266" s="65">
        <f t="shared" si="305"/>
        <v>7.0000000000000007E-2</v>
      </c>
      <c r="CE266" s="7">
        <f t="shared" si="306"/>
        <v>341297.13761467871</v>
      </c>
      <c r="CF266" s="7">
        <f t="shared" si="307"/>
        <v>842260.03404920292</v>
      </c>
      <c r="CG266" s="7">
        <f t="shared" si="279"/>
        <v>340302.86238532106</v>
      </c>
      <c r="CH266" s="7">
        <f t="shared" si="257"/>
        <v>1183557.1716638817</v>
      </c>
    </row>
    <row r="267" spans="10:86" x14ac:dyDescent="0.3">
      <c r="J267">
        <v>262</v>
      </c>
      <c r="K267" s="160">
        <v>52810</v>
      </c>
      <c r="L267" s="7">
        <f t="shared" si="280"/>
        <v>366837.69643958728</v>
      </c>
      <c r="M267" s="7">
        <f t="shared" si="258"/>
        <v>5120.6331732111075</v>
      </c>
      <c r="N267" s="7">
        <f t="shared" si="248"/>
        <v>2598.6240101889448</v>
      </c>
      <c r="O267" s="65">
        <f t="shared" si="259"/>
        <v>8.5006225982020345E-2</v>
      </c>
      <c r="P267" s="7">
        <f t="shared" si="249"/>
        <v>2522.0091630221627</v>
      </c>
      <c r="Q267" s="65">
        <f t="shared" si="250"/>
        <v>8.2500000000000018E-2</v>
      </c>
      <c r="R267" s="7">
        <f t="shared" si="260"/>
        <v>317360.92757060111</v>
      </c>
      <c r="S267" s="7">
        <f t="shared" si="281"/>
        <v>1024244.9638107086</v>
      </c>
      <c r="T267" s="7">
        <f t="shared" si="251"/>
        <v>364239.07242939831</v>
      </c>
      <c r="U267" s="7">
        <f t="shared" si="252"/>
        <v>1341605.8913813098</v>
      </c>
      <c r="W267">
        <v>262</v>
      </c>
      <c r="X267" s="160">
        <v>52810</v>
      </c>
      <c r="Y267" s="7">
        <f t="shared" si="282"/>
        <v>361608.37238711421</v>
      </c>
      <c r="Z267" s="7">
        <f t="shared" si="283"/>
        <v>5001.3393355618373</v>
      </c>
      <c r="AA267" s="7">
        <f t="shared" si="284"/>
        <v>2590.6168529810757</v>
      </c>
      <c r="AB267" s="65">
        <f t="shared" si="261"/>
        <v>8.5969807697076142E-2</v>
      </c>
      <c r="AC267" s="7">
        <f t="shared" si="262"/>
        <v>2410.7224825807616</v>
      </c>
      <c r="AD267" s="65">
        <f t="shared" si="263"/>
        <v>0.08</v>
      </c>
      <c r="AE267" s="7">
        <f t="shared" si="285"/>
        <v>322582.24446586688</v>
      </c>
      <c r="AF267" s="7">
        <f t="shared" si="286"/>
        <v>987768.66145133507</v>
      </c>
      <c r="AG267" s="7">
        <f t="shared" si="264"/>
        <v>359017.75553413312</v>
      </c>
      <c r="AH267" s="7">
        <f t="shared" si="253"/>
        <v>1310350.9059172019</v>
      </c>
      <c r="AJ267">
        <v>262</v>
      </c>
      <c r="AK267" s="160">
        <v>52810</v>
      </c>
      <c r="AL267" s="7">
        <f t="shared" si="287"/>
        <v>356338.13108431414</v>
      </c>
      <c r="AM267" s="7">
        <f t="shared" si="288"/>
        <v>4883.0658657304484</v>
      </c>
      <c r="AN267" s="7">
        <f t="shared" si="289"/>
        <v>2581.7154358109196</v>
      </c>
      <c r="AO267" s="65">
        <f t="shared" si="265"/>
        <v>8.694153818301481E-2</v>
      </c>
      <c r="AP267" s="7">
        <f t="shared" si="266"/>
        <v>2301.3504299195288</v>
      </c>
      <c r="AQ267" s="65">
        <f t="shared" si="267"/>
        <v>7.7499999999999999E-2</v>
      </c>
      <c r="AR267" s="7">
        <f t="shared" si="290"/>
        <v>327843.584351497</v>
      </c>
      <c r="AS267" s="7">
        <f t="shared" si="291"/>
        <v>951519.67246987985</v>
      </c>
      <c r="AT267" s="7">
        <f t="shared" si="268"/>
        <v>353756.41564850323</v>
      </c>
      <c r="AU267" s="7">
        <f t="shared" si="254"/>
        <v>1279363.2568213767</v>
      </c>
      <c r="AW267">
        <v>262</v>
      </c>
      <c r="AX267" s="160">
        <v>52810</v>
      </c>
      <c r="AY267" s="7">
        <f t="shared" si="292"/>
        <v>351029.01479195134</v>
      </c>
      <c r="AZ267" s="7">
        <f t="shared" si="293"/>
        <v>4765.8460902957322</v>
      </c>
      <c r="BA267" s="7">
        <f t="shared" si="294"/>
        <v>2571.9147478460363</v>
      </c>
      <c r="BB267" s="65">
        <f t="shared" si="269"/>
        <v>8.7921441458177957E-2</v>
      </c>
      <c r="BC267" s="7">
        <f t="shared" si="270"/>
        <v>2193.9313424496959</v>
      </c>
      <c r="BD267" s="65">
        <f t="shared" si="271"/>
        <v>7.5000000000000011E-2</v>
      </c>
      <c r="BE267" s="7">
        <f t="shared" si="295"/>
        <v>333142.89995589555</v>
      </c>
      <c r="BF267" s="7">
        <f t="shared" si="296"/>
        <v>915508.77570158627</v>
      </c>
      <c r="BG267" s="7">
        <f t="shared" si="272"/>
        <v>348457.10004410532</v>
      </c>
      <c r="BH267" s="7">
        <f t="shared" si="255"/>
        <v>1248651.6756574819</v>
      </c>
      <c r="BJ267">
        <v>262</v>
      </c>
      <c r="BK267" s="160">
        <v>52810</v>
      </c>
      <c r="BL267" s="7">
        <f t="shared" si="297"/>
        <v>345683.17320055264</v>
      </c>
      <c r="BM267" s="7">
        <f t="shared" si="298"/>
        <v>4649.713524863002</v>
      </c>
      <c r="BN267" s="7">
        <f t="shared" si="299"/>
        <v>2561.211020109663</v>
      </c>
      <c r="BO267" s="65">
        <f t="shared" si="273"/>
        <v>8.8909540943969856E-2</v>
      </c>
      <c r="BP267" s="7">
        <f t="shared" si="274"/>
        <v>2088.5025047533391</v>
      </c>
      <c r="BQ267" s="65">
        <f t="shared" si="275"/>
        <v>7.2500000000000009E-2</v>
      </c>
      <c r="BR267" s="7">
        <f t="shared" si="300"/>
        <v>338478.03781955742</v>
      </c>
      <c r="BS267" s="7">
        <f t="shared" si="301"/>
        <v>879746.90569454955</v>
      </c>
      <c r="BT267" s="7">
        <f t="shared" si="276"/>
        <v>343121.96218044299</v>
      </c>
      <c r="BU267" s="7">
        <f t="shared" si="256"/>
        <v>1218224.943514107</v>
      </c>
      <c r="BW267">
        <v>262</v>
      </c>
      <c r="BX267" s="160">
        <v>52810</v>
      </c>
      <c r="BY267" s="7">
        <f t="shared" si="302"/>
        <v>340302.86238532106</v>
      </c>
      <c r="BZ267" s="7">
        <f t="shared" si="303"/>
        <v>4534.7018071413086</v>
      </c>
      <c r="CA267" s="7">
        <f t="shared" si="304"/>
        <v>2549.6017765602692</v>
      </c>
      <c r="CB267" s="65">
        <f t="shared" si="277"/>
        <v>8.9905859457863183E-2</v>
      </c>
      <c r="CC267" s="7">
        <f t="shared" si="278"/>
        <v>1985.1000305810396</v>
      </c>
      <c r="CD267" s="65">
        <f t="shared" si="305"/>
        <v>7.0000000000000007E-2</v>
      </c>
      <c r="CE267" s="7">
        <f t="shared" si="306"/>
        <v>343846.73939123895</v>
      </c>
      <c r="CF267" s="7">
        <f t="shared" si="307"/>
        <v>844245.13407978392</v>
      </c>
      <c r="CG267" s="7">
        <f t="shared" si="279"/>
        <v>337753.26060876081</v>
      </c>
      <c r="CH267" s="7">
        <f t="shared" si="257"/>
        <v>1188091.8734710228</v>
      </c>
    </row>
    <row r="268" spans="10:86" x14ac:dyDescent="0.3">
      <c r="J268">
        <v>263</v>
      </c>
      <c r="K268" s="160">
        <v>52841</v>
      </c>
      <c r="L268" s="7">
        <f t="shared" si="280"/>
        <v>364239.07242939831</v>
      </c>
      <c r="M268" s="7">
        <f t="shared" si="258"/>
        <v>5120.6331732111075</v>
      </c>
      <c r="N268" s="7">
        <f t="shared" si="248"/>
        <v>2616.4895502589943</v>
      </c>
      <c r="O268" s="65">
        <f t="shared" si="259"/>
        <v>8.62012809161046E-2</v>
      </c>
      <c r="P268" s="7">
        <f t="shared" si="249"/>
        <v>2504.1436229521132</v>
      </c>
      <c r="Q268" s="65">
        <f t="shared" si="250"/>
        <v>8.249999999999999E-2</v>
      </c>
      <c r="R268" s="7">
        <f t="shared" si="260"/>
        <v>319977.41712086013</v>
      </c>
      <c r="S268" s="7">
        <f t="shared" si="281"/>
        <v>1026749.1074336608</v>
      </c>
      <c r="T268" s="7">
        <f t="shared" si="251"/>
        <v>361622.58287913929</v>
      </c>
      <c r="U268" s="7">
        <f t="shared" si="252"/>
        <v>1346726.5245545208</v>
      </c>
      <c r="W268">
        <v>263</v>
      </c>
      <c r="X268" s="160">
        <v>52841</v>
      </c>
      <c r="Y268" s="7">
        <f t="shared" si="282"/>
        <v>359017.75553413312</v>
      </c>
      <c r="Z268" s="7">
        <f t="shared" si="283"/>
        <v>5001.3393355618373</v>
      </c>
      <c r="AA268" s="7">
        <f t="shared" si="284"/>
        <v>2607.8876320009499</v>
      </c>
      <c r="AB268" s="65">
        <f t="shared" si="261"/>
        <v>8.7167420278287888E-2</v>
      </c>
      <c r="AC268" s="7">
        <f t="shared" si="262"/>
        <v>2393.4517035608874</v>
      </c>
      <c r="AD268" s="65">
        <f t="shared" si="263"/>
        <v>7.9999999999999988E-2</v>
      </c>
      <c r="AE268" s="7">
        <f t="shared" si="285"/>
        <v>325190.13209786784</v>
      </c>
      <c r="AF268" s="7">
        <f t="shared" si="286"/>
        <v>990162.11315489595</v>
      </c>
      <c r="AG268" s="7">
        <f t="shared" si="264"/>
        <v>356409.86790213216</v>
      </c>
      <c r="AH268" s="7">
        <f t="shared" si="253"/>
        <v>1315352.2452527639</v>
      </c>
      <c r="AJ268">
        <v>263</v>
      </c>
      <c r="AK268" s="160">
        <v>52841</v>
      </c>
      <c r="AL268" s="7">
        <f t="shared" si="287"/>
        <v>353756.41564850323</v>
      </c>
      <c r="AM268" s="7">
        <f t="shared" si="288"/>
        <v>4883.0658657304484</v>
      </c>
      <c r="AN268" s="7">
        <f t="shared" si="289"/>
        <v>2598.3890146671984</v>
      </c>
      <c r="AO268" s="65">
        <f t="shared" si="265"/>
        <v>8.8141633046700363E-2</v>
      </c>
      <c r="AP268" s="7">
        <f t="shared" si="266"/>
        <v>2284.6768510632501</v>
      </c>
      <c r="AQ268" s="65">
        <f t="shared" si="267"/>
        <v>7.7499999999999999E-2</v>
      </c>
      <c r="AR268" s="7">
        <f t="shared" si="290"/>
        <v>330441.97336616419</v>
      </c>
      <c r="AS268" s="7">
        <f t="shared" si="291"/>
        <v>953804.34932094312</v>
      </c>
      <c r="AT268" s="7">
        <f t="shared" si="268"/>
        <v>351158.02663383604</v>
      </c>
      <c r="AU268" s="7">
        <f t="shared" si="254"/>
        <v>1284246.3226871074</v>
      </c>
      <c r="AW268">
        <v>263</v>
      </c>
      <c r="AX268" s="160">
        <v>52841</v>
      </c>
      <c r="AY268" s="7">
        <f t="shared" si="292"/>
        <v>348457.10004410532</v>
      </c>
      <c r="AZ268" s="7">
        <f t="shared" si="293"/>
        <v>4765.8460902957322</v>
      </c>
      <c r="BA268" s="7">
        <f t="shared" si="294"/>
        <v>2587.989215020074</v>
      </c>
      <c r="BB268" s="65">
        <f t="shared" si="269"/>
        <v>8.9123942592388122E-2</v>
      </c>
      <c r="BC268" s="7">
        <f t="shared" si="270"/>
        <v>2177.8568752756582</v>
      </c>
      <c r="BD268" s="65">
        <f t="shared" si="271"/>
        <v>7.5000000000000011E-2</v>
      </c>
      <c r="BE268" s="7">
        <f t="shared" si="295"/>
        <v>335730.88917091565</v>
      </c>
      <c r="BF268" s="7">
        <f t="shared" si="296"/>
        <v>917686.63257686188</v>
      </c>
      <c r="BG268" s="7">
        <f t="shared" si="272"/>
        <v>345869.11082908523</v>
      </c>
      <c r="BH268" s="7">
        <f t="shared" si="255"/>
        <v>1253417.5217477775</v>
      </c>
      <c r="BJ268">
        <v>263</v>
      </c>
      <c r="BK268" s="160">
        <v>52841</v>
      </c>
      <c r="BL268" s="7">
        <f t="shared" si="297"/>
        <v>343121.96218044299</v>
      </c>
      <c r="BM268" s="7">
        <f t="shared" si="298"/>
        <v>4649.713524863002</v>
      </c>
      <c r="BN268" s="7">
        <f t="shared" si="299"/>
        <v>2576.6850033561591</v>
      </c>
      <c r="BO268" s="65">
        <f t="shared" si="273"/>
        <v>9.0114371705572738E-2</v>
      </c>
      <c r="BP268" s="7">
        <f t="shared" si="274"/>
        <v>2073.0285215068429</v>
      </c>
      <c r="BQ268" s="65">
        <f t="shared" si="275"/>
        <v>7.2499999999999995E-2</v>
      </c>
      <c r="BR268" s="7">
        <f t="shared" si="300"/>
        <v>341054.72282291355</v>
      </c>
      <c r="BS268" s="7">
        <f t="shared" si="301"/>
        <v>881819.93421605637</v>
      </c>
      <c r="BT268" s="7">
        <f t="shared" si="276"/>
        <v>340545.27717708686</v>
      </c>
      <c r="BU268" s="7">
        <f t="shared" si="256"/>
        <v>1222874.6570389699</v>
      </c>
      <c r="BW268">
        <v>263</v>
      </c>
      <c r="BX268" s="160">
        <v>52841</v>
      </c>
      <c r="BY268" s="7">
        <f t="shared" si="302"/>
        <v>337753.26060876081</v>
      </c>
      <c r="BZ268" s="7">
        <f t="shared" si="303"/>
        <v>4534.7018071413086</v>
      </c>
      <c r="CA268" s="7">
        <f t="shared" si="304"/>
        <v>2564.4744535902037</v>
      </c>
      <c r="CB268" s="65">
        <f t="shared" si="277"/>
        <v>9.111294258896703E-2</v>
      </c>
      <c r="CC268" s="7">
        <f t="shared" si="278"/>
        <v>1970.2273535511049</v>
      </c>
      <c r="CD268" s="65">
        <f t="shared" si="305"/>
        <v>7.0000000000000007E-2</v>
      </c>
      <c r="CE268" s="7">
        <f t="shared" si="306"/>
        <v>346411.21384482918</v>
      </c>
      <c r="CF268" s="7">
        <f t="shared" si="307"/>
        <v>846215.361433335</v>
      </c>
      <c r="CG268" s="7">
        <f t="shared" si="279"/>
        <v>335188.78615517059</v>
      </c>
      <c r="CH268" s="7">
        <f t="shared" si="257"/>
        <v>1192626.5752781641</v>
      </c>
    </row>
    <row r="269" spans="10:86" x14ac:dyDescent="0.3">
      <c r="J269">
        <v>264</v>
      </c>
      <c r="K269" s="160">
        <v>52871</v>
      </c>
      <c r="L269" s="7">
        <f t="shared" si="280"/>
        <v>361622.58287913929</v>
      </c>
      <c r="M269" s="7">
        <f t="shared" si="258"/>
        <v>5120.6331732111075</v>
      </c>
      <c r="N269" s="7">
        <f t="shared" si="248"/>
        <v>2634.4779159170248</v>
      </c>
      <c r="O269" s="65">
        <f t="shared" si="259"/>
        <v>8.7421904736436698E-2</v>
      </c>
      <c r="P269" s="7">
        <f t="shared" si="249"/>
        <v>2486.1552572940827</v>
      </c>
      <c r="Q269" s="65">
        <f t="shared" si="250"/>
        <v>8.2500000000000004E-2</v>
      </c>
      <c r="R269" s="7">
        <f t="shared" si="260"/>
        <v>322611.89503677713</v>
      </c>
      <c r="S269" s="7">
        <f t="shared" si="281"/>
        <v>1029235.2626909548</v>
      </c>
      <c r="T269" s="7">
        <f t="shared" si="251"/>
        <v>358988.10496322229</v>
      </c>
      <c r="U269" s="7">
        <f t="shared" si="252"/>
        <v>1351847.1577277319</v>
      </c>
      <c r="W269">
        <v>264</v>
      </c>
      <c r="X269" s="160">
        <v>52871</v>
      </c>
      <c r="Y269" s="7">
        <f t="shared" si="282"/>
        <v>356409.86790213216</v>
      </c>
      <c r="Z269" s="7">
        <f t="shared" si="283"/>
        <v>5001.3393355618373</v>
      </c>
      <c r="AA269" s="7">
        <f t="shared" si="284"/>
        <v>2625.2735495476227</v>
      </c>
      <c r="AB269" s="65">
        <f t="shared" si="261"/>
        <v>8.8390601472409486E-2</v>
      </c>
      <c r="AC269" s="7">
        <f t="shared" si="262"/>
        <v>2376.0657860142146</v>
      </c>
      <c r="AD269" s="65">
        <f t="shared" si="263"/>
        <v>0.08</v>
      </c>
      <c r="AE269" s="7">
        <f t="shared" si="285"/>
        <v>327815.40564741543</v>
      </c>
      <c r="AF269" s="7">
        <f t="shared" si="286"/>
        <v>992538.17894091015</v>
      </c>
      <c r="AG269" s="7">
        <f t="shared" si="264"/>
        <v>353784.59435258457</v>
      </c>
      <c r="AH269" s="7">
        <f t="shared" si="253"/>
        <v>1320353.5845883256</v>
      </c>
      <c r="AJ269">
        <v>264</v>
      </c>
      <c r="AK269" s="160">
        <v>52871</v>
      </c>
      <c r="AL269" s="7">
        <f t="shared" si="287"/>
        <v>351158.02663383604</v>
      </c>
      <c r="AM269" s="7">
        <f t="shared" si="288"/>
        <v>4883.0658657304484</v>
      </c>
      <c r="AN269" s="7">
        <f t="shared" si="289"/>
        <v>2615.1702770535908</v>
      </c>
      <c r="AO269" s="65">
        <f t="shared" si="265"/>
        <v>8.9367296044655625E-2</v>
      </c>
      <c r="AP269" s="7">
        <f t="shared" si="266"/>
        <v>2267.8955886768576</v>
      </c>
      <c r="AQ269" s="65">
        <f t="shared" si="267"/>
        <v>7.7499999999999999E-2</v>
      </c>
      <c r="AR269" s="7">
        <f t="shared" si="290"/>
        <v>333057.1436432178</v>
      </c>
      <c r="AS269" s="7">
        <f t="shared" si="291"/>
        <v>956072.24490962003</v>
      </c>
      <c r="AT269" s="7">
        <f t="shared" si="268"/>
        <v>348542.85635678243</v>
      </c>
      <c r="AU269" s="7">
        <f t="shared" si="254"/>
        <v>1289129.3885528378</v>
      </c>
      <c r="AW269">
        <v>264</v>
      </c>
      <c r="AX269" s="160">
        <v>52871</v>
      </c>
      <c r="AY269" s="7">
        <f t="shared" si="292"/>
        <v>345869.11082908523</v>
      </c>
      <c r="AZ269" s="7">
        <f t="shared" si="293"/>
        <v>4765.8460902957322</v>
      </c>
      <c r="BA269" s="7">
        <f t="shared" si="294"/>
        <v>2604.1641476139498</v>
      </c>
      <c r="BB269" s="65">
        <f t="shared" si="269"/>
        <v>9.0352011188446046E-2</v>
      </c>
      <c r="BC269" s="7">
        <f t="shared" si="270"/>
        <v>2161.6819426817824</v>
      </c>
      <c r="BD269" s="65">
        <f t="shared" si="271"/>
        <v>7.4999999999999997E-2</v>
      </c>
      <c r="BE269" s="7">
        <f t="shared" si="295"/>
        <v>338335.05331852962</v>
      </c>
      <c r="BF269" s="7">
        <f t="shared" si="296"/>
        <v>919848.31451954367</v>
      </c>
      <c r="BG269" s="7">
        <f t="shared" si="272"/>
        <v>343264.94668147125</v>
      </c>
      <c r="BH269" s="7">
        <f t="shared" si="255"/>
        <v>1258183.3678380733</v>
      </c>
      <c r="BJ269">
        <v>264</v>
      </c>
      <c r="BK269" s="160">
        <v>52871</v>
      </c>
      <c r="BL269" s="7">
        <f t="shared" si="297"/>
        <v>340545.27717708686</v>
      </c>
      <c r="BM269" s="7">
        <f t="shared" si="298"/>
        <v>4649.713524863002</v>
      </c>
      <c r="BN269" s="7">
        <f t="shared" si="299"/>
        <v>2592.2524752514355</v>
      </c>
      <c r="BO269" s="65">
        <f t="shared" si="273"/>
        <v>9.1344769074102494E-2</v>
      </c>
      <c r="BP269" s="7">
        <f t="shared" si="274"/>
        <v>2057.4610496115665</v>
      </c>
      <c r="BQ269" s="65">
        <f t="shared" si="275"/>
        <v>7.2499999999999995E-2</v>
      </c>
      <c r="BR269" s="7">
        <f t="shared" si="300"/>
        <v>343646.97529816499</v>
      </c>
      <c r="BS269" s="7">
        <f t="shared" si="301"/>
        <v>883877.39526566793</v>
      </c>
      <c r="BT269" s="7">
        <f t="shared" si="276"/>
        <v>337953.02470183541</v>
      </c>
      <c r="BU269" s="7">
        <f t="shared" si="256"/>
        <v>1227524.370563833</v>
      </c>
      <c r="BW269">
        <v>264</v>
      </c>
      <c r="BX269" s="160">
        <v>52871</v>
      </c>
      <c r="BY269" s="7">
        <f t="shared" si="302"/>
        <v>335188.78615517059</v>
      </c>
      <c r="BZ269" s="7">
        <f t="shared" si="303"/>
        <v>4534.7018071413086</v>
      </c>
      <c r="CA269" s="7">
        <f t="shared" si="304"/>
        <v>2579.4338879028137</v>
      </c>
      <c r="CB269" s="65">
        <f t="shared" si="277"/>
        <v>9.2345591300612442E-2</v>
      </c>
      <c r="CC269" s="7">
        <f t="shared" si="278"/>
        <v>1955.2679192384951</v>
      </c>
      <c r="CD269" s="65">
        <f t="shared" si="305"/>
        <v>7.0000000000000007E-2</v>
      </c>
      <c r="CE269" s="7">
        <f t="shared" si="306"/>
        <v>348990.647732732</v>
      </c>
      <c r="CF269" s="7">
        <f t="shared" si="307"/>
        <v>848170.62935257354</v>
      </c>
      <c r="CG269" s="7">
        <f t="shared" si="279"/>
        <v>332609.35226726776</v>
      </c>
      <c r="CH269" s="7">
        <f t="shared" si="257"/>
        <v>1197161.2770853057</v>
      </c>
    </row>
    <row r="270" spans="10:86" x14ac:dyDescent="0.3">
      <c r="J270">
        <v>265</v>
      </c>
      <c r="K270" s="160">
        <v>52902</v>
      </c>
      <c r="L270" s="7">
        <f t="shared" si="280"/>
        <v>358988.10496322229</v>
      </c>
      <c r="M270" s="7">
        <f t="shared" si="258"/>
        <v>5120.6331732111075</v>
      </c>
      <c r="N270" s="7">
        <f t="shared" si="248"/>
        <v>2652.5899515889541</v>
      </c>
      <c r="O270" s="65">
        <f t="shared" si="259"/>
        <v>8.8668897322735779E-2</v>
      </c>
      <c r="P270" s="7">
        <f t="shared" si="249"/>
        <v>2468.0432216221534</v>
      </c>
      <c r="Q270" s="65">
        <f t="shared" si="250"/>
        <v>8.2500000000000018E-2</v>
      </c>
      <c r="R270" s="7">
        <f t="shared" si="260"/>
        <v>325264.48498836608</v>
      </c>
      <c r="S270" s="7">
        <f t="shared" si="281"/>
        <v>1031703.305912577</v>
      </c>
      <c r="T270" s="7">
        <f t="shared" si="251"/>
        <v>356335.51501163334</v>
      </c>
      <c r="U270" s="7">
        <f t="shared" si="252"/>
        <v>1356967.7909009431</v>
      </c>
      <c r="W270">
        <v>265</v>
      </c>
      <c r="X270" s="160">
        <v>52902</v>
      </c>
      <c r="Y270" s="7">
        <f t="shared" si="282"/>
        <v>353784.59435258457</v>
      </c>
      <c r="Z270" s="7">
        <f t="shared" si="283"/>
        <v>5001.3393355618373</v>
      </c>
      <c r="AA270" s="7">
        <f t="shared" si="284"/>
        <v>2642.7753732112733</v>
      </c>
      <c r="AB270" s="65">
        <f t="shared" si="261"/>
        <v>8.9640151054541234E-2</v>
      </c>
      <c r="AC270" s="7">
        <f t="shared" si="262"/>
        <v>2358.563962350564</v>
      </c>
      <c r="AD270" s="65">
        <f t="shared" si="263"/>
        <v>0.08</v>
      </c>
      <c r="AE270" s="7">
        <f t="shared" si="285"/>
        <v>330458.18102062668</v>
      </c>
      <c r="AF270" s="7">
        <f t="shared" si="286"/>
        <v>994896.74290326075</v>
      </c>
      <c r="AG270" s="7">
        <f t="shared" si="264"/>
        <v>351141.81897937332</v>
      </c>
      <c r="AH270" s="7">
        <f t="shared" si="253"/>
        <v>1325354.9239238873</v>
      </c>
      <c r="AJ270">
        <v>265</v>
      </c>
      <c r="AK270" s="160">
        <v>52902</v>
      </c>
      <c r="AL270" s="7">
        <f t="shared" si="287"/>
        <v>348542.85635678243</v>
      </c>
      <c r="AM270" s="7">
        <f t="shared" si="288"/>
        <v>4883.0658657304484</v>
      </c>
      <c r="AN270" s="7">
        <f t="shared" si="289"/>
        <v>2632.0599184262287</v>
      </c>
      <c r="AO270" s="65">
        <f t="shared" si="265"/>
        <v>9.0619326849101622E-2</v>
      </c>
      <c r="AP270" s="7">
        <f t="shared" si="266"/>
        <v>2251.0059473042197</v>
      </c>
      <c r="AQ270" s="65">
        <f t="shared" si="267"/>
        <v>7.7499999999999999E-2</v>
      </c>
      <c r="AR270" s="7">
        <f t="shared" si="290"/>
        <v>335689.20356164401</v>
      </c>
      <c r="AS270" s="7">
        <f t="shared" si="291"/>
        <v>958323.25085692422</v>
      </c>
      <c r="AT270" s="7">
        <f t="shared" si="268"/>
        <v>345910.79643835622</v>
      </c>
      <c r="AU270" s="7">
        <f t="shared" si="254"/>
        <v>1294012.4544185682</v>
      </c>
      <c r="AW270">
        <v>265</v>
      </c>
      <c r="AX270" s="160">
        <v>52902</v>
      </c>
      <c r="AY270" s="7">
        <f t="shared" si="292"/>
        <v>343264.94668147125</v>
      </c>
      <c r="AZ270" s="7">
        <f t="shared" si="293"/>
        <v>4765.8460902957322</v>
      </c>
      <c r="BA270" s="7">
        <f t="shared" si="294"/>
        <v>2620.4401735365373</v>
      </c>
      <c r="BB270" s="65">
        <f t="shared" si="269"/>
        <v>9.160644681735515E-2</v>
      </c>
      <c r="BC270" s="7">
        <f t="shared" si="270"/>
        <v>2145.405916759195</v>
      </c>
      <c r="BD270" s="65">
        <f t="shared" si="271"/>
        <v>7.4999999999999983E-2</v>
      </c>
      <c r="BE270" s="7">
        <f t="shared" si="295"/>
        <v>340955.49349206616</v>
      </c>
      <c r="BF270" s="7">
        <f t="shared" si="296"/>
        <v>921993.72043630283</v>
      </c>
      <c r="BG270" s="7">
        <f t="shared" si="272"/>
        <v>340644.50650793471</v>
      </c>
      <c r="BH270" s="7">
        <f t="shared" si="255"/>
        <v>1262949.2139283689</v>
      </c>
      <c r="BJ270">
        <v>265</v>
      </c>
      <c r="BK270" s="160">
        <v>52902</v>
      </c>
      <c r="BL270" s="7">
        <f t="shared" si="297"/>
        <v>337953.02470183541</v>
      </c>
      <c r="BM270" s="7">
        <f t="shared" si="298"/>
        <v>4649.713524863002</v>
      </c>
      <c r="BN270" s="7">
        <f t="shared" si="299"/>
        <v>2607.9140006227462</v>
      </c>
      <c r="BO270" s="65">
        <f t="shared" si="273"/>
        <v>9.2601532520927884E-2</v>
      </c>
      <c r="BP270" s="7">
        <f t="shared" si="274"/>
        <v>2041.7995242402556</v>
      </c>
      <c r="BQ270" s="65">
        <f t="shared" si="275"/>
        <v>7.2499999999999995E-2</v>
      </c>
      <c r="BR270" s="7">
        <f t="shared" si="300"/>
        <v>346254.88929878775</v>
      </c>
      <c r="BS270" s="7">
        <f t="shared" si="301"/>
        <v>885919.19478990824</v>
      </c>
      <c r="BT270" s="7">
        <f t="shared" si="276"/>
        <v>335345.11070121266</v>
      </c>
      <c r="BU270" s="7">
        <f t="shared" si="256"/>
        <v>1232174.0840886959</v>
      </c>
      <c r="BW270">
        <v>265</v>
      </c>
      <c r="BX270" s="160">
        <v>52902</v>
      </c>
      <c r="BY270" s="7">
        <f t="shared" si="302"/>
        <v>332609.35226726776</v>
      </c>
      <c r="BZ270" s="7">
        <f t="shared" si="303"/>
        <v>4534.7018071413086</v>
      </c>
      <c r="CA270" s="7">
        <f t="shared" si="304"/>
        <v>2594.4805855822465</v>
      </c>
      <c r="CB270" s="65">
        <f t="shared" si="277"/>
        <v>9.3604604966036745E-2</v>
      </c>
      <c r="CC270" s="7">
        <f t="shared" si="278"/>
        <v>1940.2212215590621</v>
      </c>
      <c r="CD270" s="65">
        <f t="shared" si="305"/>
        <v>7.0000000000000007E-2</v>
      </c>
      <c r="CE270" s="7">
        <f t="shared" si="306"/>
        <v>351585.12831831427</v>
      </c>
      <c r="CF270" s="7">
        <f t="shared" si="307"/>
        <v>850110.85057413264</v>
      </c>
      <c r="CG270" s="7">
        <f t="shared" si="279"/>
        <v>330014.8716816855</v>
      </c>
      <c r="CH270" s="7">
        <f t="shared" si="257"/>
        <v>1201695.978892447</v>
      </c>
    </row>
    <row r="271" spans="10:86" x14ac:dyDescent="0.3">
      <c r="J271">
        <v>266</v>
      </c>
      <c r="K271" s="160">
        <v>52932</v>
      </c>
      <c r="L271" s="7">
        <f t="shared" si="280"/>
        <v>356335.51501163334</v>
      </c>
      <c r="M271" s="7">
        <f t="shared" si="258"/>
        <v>5120.6331732111075</v>
      </c>
      <c r="N271" s="7">
        <f t="shared" si="248"/>
        <v>2670.8265075061281</v>
      </c>
      <c r="O271" s="65">
        <f t="shared" si="259"/>
        <v>8.9943092225952273E-2</v>
      </c>
      <c r="P271" s="7">
        <f t="shared" si="249"/>
        <v>2449.8066657049794</v>
      </c>
      <c r="Q271" s="65">
        <f t="shared" si="250"/>
        <v>8.2500000000000018E-2</v>
      </c>
      <c r="R271" s="7">
        <f t="shared" si="260"/>
        <v>327935.31149587221</v>
      </c>
      <c r="S271" s="7">
        <f t="shared" si="281"/>
        <v>1034153.1125782819</v>
      </c>
      <c r="T271" s="7">
        <f t="shared" si="251"/>
        <v>353664.6885041272</v>
      </c>
      <c r="U271" s="7">
        <f t="shared" si="252"/>
        <v>1362088.4240741541</v>
      </c>
      <c r="W271">
        <v>266</v>
      </c>
      <c r="X271" s="160">
        <v>52932</v>
      </c>
      <c r="Y271" s="7">
        <f t="shared" si="282"/>
        <v>351141.81897937332</v>
      </c>
      <c r="Z271" s="7">
        <f t="shared" si="283"/>
        <v>5001.3393355618373</v>
      </c>
      <c r="AA271" s="7">
        <f t="shared" si="284"/>
        <v>2660.3938756993484</v>
      </c>
      <c r="AB271" s="65">
        <f t="shared" si="261"/>
        <v>9.0916902467454305E-2</v>
      </c>
      <c r="AC271" s="7">
        <f t="shared" si="262"/>
        <v>2340.9454598624889</v>
      </c>
      <c r="AD271" s="65">
        <f t="shared" si="263"/>
        <v>0.08</v>
      </c>
      <c r="AE271" s="7">
        <f t="shared" si="285"/>
        <v>333118.57489632606</v>
      </c>
      <c r="AF271" s="7">
        <f t="shared" si="286"/>
        <v>997237.68836312322</v>
      </c>
      <c r="AG271" s="7">
        <f t="shared" si="264"/>
        <v>348481.42510367394</v>
      </c>
      <c r="AH271" s="7">
        <f t="shared" si="253"/>
        <v>1330356.2632594493</v>
      </c>
      <c r="AJ271">
        <v>266</v>
      </c>
      <c r="AK271" s="160">
        <v>52932</v>
      </c>
      <c r="AL271" s="7">
        <f t="shared" si="287"/>
        <v>345910.79643835622</v>
      </c>
      <c r="AM271" s="7">
        <f t="shared" si="288"/>
        <v>4883.0658657304484</v>
      </c>
      <c r="AN271" s="7">
        <f t="shared" si="289"/>
        <v>2649.0586387327312</v>
      </c>
      <c r="AO271" s="65">
        <f t="shared" si="265"/>
        <v>9.1898558796379606E-2</v>
      </c>
      <c r="AP271" s="7">
        <f t="shared" si="266"/>
        <v>2234.0072269977172</v>
      </c>
      <c r="AQ271" s="65">
        <f t="shared" si="267"/>
        <v>7.7499999999999999E-2</v>
      </c>
      <c r="AR271" s="7">
        <f t="shared" si="290"/>
        <v>338338.26220037672</v>
      </c>
      <c r="AS271" s="7">
        <f t="shared" si="291"/>
        <v>960557.25808392197</v>
      </c>
      <c r="AT271" s="7">
        <f t="shared" si="268"/>
        <v>343261.73779962352</v>
      </c>
      <c r="AU271" s="7">
        <f t="shared" si="254"/>
        <v>1298895.5202842988</v>
      </c>
      <c r="AW271">
        <v>266</v>
      </c>
      <c r="AX271" s="160">
        <v>52932</v>
      </c>
      <c r="AY271" s="7">
        <f t="shared" si="292"/>
        <v>340644.50650793471</v>
      </c>
      <c r="AZ271" s="7">
        <f t="shared" si="293"/>
        <v>4765.8460902957322</v>
      </c>
      <c r="BA271" s="7">
        <f t="shared" si="294"/>
        <v>2636.8179246211403</v>
      </c>
      <c r="BB271" s="65">
        <f t="shared" si="269"/>
        <v>9.2888082710697234E-2</v>
      </c>
      <c r="BC271" s="7">
        <f t="shared" si="270"/>
        <v>2129.0281656745919</v>
      </c>
      <c r="BD271" s="65">
        <f t="shared" si="271"/>
        <v>7.5000000000000011E-2</v>
      </c>
      <c r="BE271" s="7">
        <f t="shared" si="295"/>
        <v>343592.31141668733</v>
      </c>
      <c r="BF271" s="7">
        <f t="shared" si="296"/>
        <v>924122.74860197736</v>
      </c>
      <c r="BG271" s="7">
        <f t="shared" si="272"/>
        <v>338007.68858331355</v>
      </c>
      <c r="BH271" s="7">
        <f t="shared" si="255"/>
        <v>1267715.0600186647</v>
      </c>
      <c r="BJ271">
        <v>266</v>
      </c>
      <c r="BK271" s="160">
        <v>52932</v>
      </c>
      <c r="BL271" s="7">
        <f t="shared" si="297"/>
        <v>335345.11070121266</v>
      </c>
      <c r="BM271" s="7">
        <f t="shared" si="298"/>
        <v>4649.713524863002</v>
      </c>
      <c r="BN271" s="7">
        <f t="shared" si="299"/>
        <v>2623.6701477098422</v>
      </c>
      <c r="BO271" s="65">
        <f t="shared" si="273"/>
        <v>9.3885495174461944E-2</v>
      </c>
      <c r="BP271" s="7">
        <f t="shared" si="274"/>
        <v>2026.0433771531598</v>
      </c>
      <c r="BQ271" s="65">
        <f t="shared" si="275"/>
        <v>7.2499999999999995E-2</v>
      </c>
      <c r="BR271" s="7">
        <f t="shared" si="300"/>
        <v>348878.55944649759</v>
      </c>
      <c r="BS271" s="7">
        <f t="shared" si="301"/>
        <v>887945.23816706135</v>
      </c>
      <c r="BT271" s="7">
        <f t="shared" si="276"/>
        <v>332721.44055350282</v>
      </c>
      <c r="BU271" s="7">
        <f t="shared" si="256"/>
        <v>1236823.7976135588</v>
      </c>
      <c r="BW271">
        <v>266</v>
      </c>
      <c r="BX271" s="160">
        <v>52932</v>
      </c>
      <c r="BY271" s="7">
        <f t="shared" si="302"/>
        <v>330014.8716816855</v>
      </c>
      <c r="BZ271" s="7">
        <f t="shared" si="303"/>
        <v>4534.7018071413086</v>
      </c>
      <c r="CA271" s="7">
        <f t="shared" si="304"/>
        <v>2609.6150556648099</v>
      </c>
      <c r="CB271" s="65">
        <f t="shared" si="277"/>
        <v>9.48908166119945E-2</v>
      </c>
      <c r="CC271" s="7">
        <f t="shared" si="278"/>
        <v>1925.0867514764989</v>
      </c>
      <c r="CD271" s="65">
        <f t="shared" si="305"/>
        <v>7.0000000000000007E-2</v>
      </c>
      <c r="CE271" s="7">
        <f t="shared" si="306"/>
        <v>354194.74337397906</v>
      </c>
      <c r="CF271" s="7">
        <f t="shared" si="307"/>
        <v>852035.93732560915</v>
      </c>
      <c r="CG271" s="7">
        <f t="shared" si="279"/>
        <v>327405.25662602071</v>
      </c>
      <c r="CH271" s="7">
        <f t="shared" si="257"/>
        <v>1206230.6806995883</v>
      </c>
    </row>
    <row r="272" spans="10:86" x14ac:dyDescent="0.3">
      <c r="J272">
        <v>267</v>
      </c>
      <c r="K272" s="160">
        <v>52963</v>
      </c>
      <c r="L272" s="7">
        <f t="shared" si="280"/>
        <v>353664.6885041272</v>
      </c>
      <c r="M272" s="7">
        <f t="shared" si="258"/>
        <v>5120.6331732111075</v>
      </c>
      <c r="N272" s="7">
        <f t="shared" si="248"/>
        <v>2689.1884397452332</v>
      </c>
      <c r="O272" s="65">
        <f t="shared" si="259"/>
        <v>9.1245358459263334E-2</v>
      </c>
      <c r="P272" s="7">
        <f t="shared" si="249"/>
        <v>2431.4447334658744</v>
      </c>
      <c r="Q272" s="65">
        <f t="shared" si="250"/>
        <v>8.249999999999999E-2</v>
      </c>
      <c r="R272" s="7">
        <f t="shared" si="260"/>
        <v>330624.49993561744</v>
      </c>
      <c r="S272" s="7">
        <f t="shared" si="281"/>
        <v>1036584.5573117478</v>
      </c>
      <c r="T272" s="7">
        <f t="shared" si="251"/>
        <v>350975.50006438198</v>
      </c>
      <c r="U272" s="7">
        <f t="shared" si="252"/>
        <v>1367209.0572473654</v>
      </c>
      <c r="W272">
        <v>267</v>
      </c>
      <c r="X272" s="160">
        <v>52963</v>
      </c>
      <c r="Y272" s="7">
        <f t="shared" si="282"/>
        <v>348481.42510367394</v>
      </c>
      <c r="Z272" s="7">
        <f t="shared" si="283"/>
        <v>5001.3393355618373</v>
      </c>
      <c r="AA272" s="7">
        <f t="shared" si="284"/>
        <v>2678.1298348706773</v>
      </c>
      <c r="AB272" s="65">
        <f t="shared" si="261"/>
        <v>9.222172461240119E-2</v>
      </c>
      <c r="AC272" s="7">
        <f t="shared" si="262"/>
        <v>2323.20950069116</v>
      </c>
      <c r="AD272" s="65">
        <f t="shared" si="263"/>
        <v>8.0000000000000016E-2</v>
      </c>
      <c r="AE272" s="7">
        <f t="shared" si="285"/>
        <v>335796.70473119675</v>
      </c>
      <c r="AF272" s="7">
        <f t="shared" si="286"/>
        <v>999560.89786381437</v>
      </c>
      <c r="AG272" s="7">
        <f t="shared" si="264"/>
        <v>345803.29526880325</v>
      </c>
      <c r="AH272" s="7">
        <f t="shared" si="253"/>
        <v>1335357.6025950112</v>
      </c>
      <c r="AJ272">
        <v>267</v>
      </c>
      <c r="AK272" s="160">
        <v>52963</v>
      </c>
      <c r="AL272" s="7">
        <f t="shared" si="287"/>
        <v>343261.73779962352</v>
      </c>
      <c r="AM272" s="7">
        <f t="shared" si="288"/>
        <v>4883.0658657304484</v>
      </c>
      <c r="AN272" s="7">
        <f t="shared" si="289"/>
        <v>2666.1671424412134</v>
      </c>
      <c r="AO272" s="65">
        <f t="shared" si="265"/>
        <v>9.3205860677576663E-2</v>
      </c>
      <c r="AP272" s="7">
        <f t="shared" si="266"/>
        <v>2216.898723289235</v>
      </c>
      <c r="AQ272" s="65">
        <f t="shared" si="267"/>
        <v>7.7499999999999986E-2</v>
      </c>
      <c r="AR272" s="7">
        <f t="shared" si="290"/>
        <v>341004.42934281792</v>
      </c>
      <c r="AS272" s="7">
        <f t="shared" si="291"/>
        <v>962774.15680721123</v>
      </c>
      <c r="AT272" s="7">
        <f t="shared" si="268"/>
        <v>340595.57065718231</v>
      </c>
      <c r="AU272" s="7">
        <f t="shared" si="254"/>
        <v>1303778.5861500292</v>
      </c>
      <c r="AW272">
        <v>267</v>
      </c>
      <c r="AX272" s="160">
        <v>52963</v>
      </c>
      <c r="AY272" s="7">
        <f t="shared" si="292"/>
        <v>338007.68858331355</v>
      </c>
      <c r="AZ272" s="7">
        <f t="shared" si="293"/>
        <v>4765.8460902957322</v>
      </c>
      <c r="BA272" s="7">
        <f t="shared" si="294"/>
        <v>2653.2980366500228</v>
      </c>
      <c r="BB272" s="65">
        <f t="shared" si="269"/>
        <v>9.4197787551073178E-2</v>
      </c>
      <c r="BC272" s="7">
        <f t="shared" si="270"/>
        <v>2112.5480536457094</v>
      </c>
      <c r="BD272" s="65">
        <f t="shared" si="271"/>
        <v>7.4999999999999997E-2</v>
      </c>
      <c r="BE272" s="7">
        <f t="shared" si="295"/>
        <v>346245.60945333733</v>
      </c>
      <c r="BF272" s="7">
        <f t="shared" si="296"/>
        <v>926235.29665562313</v>
      </c>
      <c r="BG272" s="7">
        <f t="shared" si="272"/>
        <v>335354.39054666355</v>
      </c>
      <c r="BH272" s="7">
        <f t="shared" si="255"/>
        <v>1272480.9061089605</v>
      </c>
      <c r="BJ272">
        <v>267</v>
      </c>
      <c r="BK272" s="160">
        <v>52963</v>
      </c>
      <c r="BL272" s="7">
        <f t="shared" si="297"/>
        <v>332721.44055350282</v>
      </c>
      <c r="BM272" s="7">
        <f t="shared" si="298"/>
        <v>4649.713524863002</v>
      </c>
      <c r="BN272" s="7">
        <f t="shared" si="299"/>
        <v>2639.5214881855891</v>
      </c>
      <c r="BO272" s="65">
        <f t="shared" si="273"/>
        <v>9.5197525610417444E-2</v>
      </c>
      <c r="BP272" s="7">
        <f t="shared" si="274"/>
        <v>2010.1920366774127</v>
      </c>
      <c r="BQ272" s="65">
        <f t="shared" si="275"/>
        <v>7.2499999999999995E-2</v>
      </c>
      <c r="BR272" s="7">
        <f t="shared" si="300"/>
        <v>351518.08093468315</v>
      </c>
      <c r="BS272" s="7">
        <f t="shared" si="301"/>
        <v>889955.43020373874</v>
      </c>
      <c r="BT272" s="7">
        <f t="shared" si="276"/>
        <v>330081.91906531726</v>
      </c>
      <c r="BU272" s="7">
        <f t="shared" si="256"/>
        <v>1241473.5111384219</v>
      </c>
      <c r="BW272">
        <v>267</v>
      </c>
      <c r="BX272" s="160">
        <v>52963</v>
      </c>
      <c r="BY272" s="7">
        <f t="shared" si="302"/>
        <v>327405.25662602071</v>
      </c>
      <c r="BZ272" s="7">
        <f t="shared" si="303"/>
        <v>4534.7018071413086</v>
      </c>
      <c r="CA272" s="7">
        <f t="shared" si="304"/>
        <v>2624.8378101561875</v>
      </c>
      <c r="CB272" s="65">
        <f t="shared" si="277"/>
        <v>9.6205094708827349E-2</v>
      </c>
      <c r="CC272" s="7">
        <f t="shared" si="278"/>
        <v>1909.8639969851208</v>
      </c>
      <c r="CD272" s="65">
        <f t="shared" si="305"/>
        <v>7.0000000000000007E-2</v>
      </c>
      <c r="CE272" s="7">
        <f t="shared" si="306"/>
        <v>356819.58118413523</v>
      </c>
      <c r="CF272" s="7">
        <f t="shared" si="307"/>
        <v>853945.80132259429</v>
      </c>
      <c r="CG272" s="7">
        <f t="shared" si="279"/>
        <v>324780.41881586454</v>
      </c>
      <c r="CH272" s="7">
        <f t="shared" si="257"/>
        <v>1210765.3825067296</v>
      </c>
    </row>
    <row r="273" spans="10:86" x14ac:dyDescent="0.3">
      <c r="J273">
        <v>268</v>
      </c>
      <c r="K273" s="160">
        <v>52994</v>
      </c>
      <c r="L273" s="7">
        <f t="shared" si="280"/>
        <v>350975.50006438198</v>
      </c>
      <c r="M273" s="7">
        <f t="shared" si="258"/>
        <v>5120.6331732111075</v>
      </c>
      <c r="N273" s="7">
        <f t="shared" si="248"/>
        <v>2707.6766102684815</v>
      </c>
      <c r="O273" s="65">
        <f t="shared" si="259"/>
        <v>9.2576602404616598E-2</v>
      </c>
      <c r="P273" s="7">
        <f t="shared" si="249"/>
        <v>2412.9565629426261</v>
      </c>
      <c r="Q273" s="65">
        <f t="shared" si="250"/>
        <v>8.2500000000000004E-2</v>
      </c>
      <c r="R273" s="7">
        <f t="shared" si="260"/>
        <v>333332.17654588592</v>
      </c>
      <c r="S273" s="7">
        <f t="shared" si="281"/>
        <v>1038997.5138746904</v>
      </c>
      <c r="T273" s="7">
        <f t="shared" si="251"/>
        <v>348267.8234541135</v>
      </c>
      <c r="U273" s="7">
        <f t="shared" si="252"/>
        <v>1372329.6904205764</v>
      </c>
      <c r="W273">
        <v>268</v>
      </c>
      <c r="X273" s="160">
        <v>52994</v>
      </c>
      <c r="Y273" s="7">
        <f t="shared" si="282"/>
        <v>345803.29526880325</v>
      </c>
      <c r="Z273" s="7">
        <f t="shared" si="283"/>
        <v>5001.3393355618373</v>
      </c>
      <c r="AA273" s="7">
        <f t="shared" si="284"/>
        <v>2695.9840337698156</v>
      </c>
      <c r="AB273" s="65">
        <f t="shared" si="261"/>
        <v>9.3555523755462652E-2</v>
      </c>
      <c r="AC273" s="7">
        <f t="shared" si="262"/>
        <v>2305.3553017920217</v>
      </c>
      <c r="AD273" s="65">
        <f t="shared" si="263"/>
        <v>0.08</v>
      </c>
      <c r="AE273" s="7">
        <f t="shared" si="285"/>
        <v>338492.68876496656</v>
      </c>
      <c r="AF273" s="7">
        <f t="shared" si="286"/>
        <v>1001866.2531656064</v>
      </c>
      <c r="AG273" s="7">
        <f t="shared" si="264"/>
        <v>343107.31123503344</v>
      </c>
      <c r="AH273" s="7">
        <f t="shared" si="253"/>
        <v>1340358.941930573</v>
      </c>
      <c r="AJ273">
        <v>268</v>
      </c>
      <c r="AK273" s="160">
        <v>52994</v>
      </c>
      <c r="AL273" s="7">
        <f t="shared" si="287"/>
        <v>340595.57065718231</v>
      </c>
      <c r="AM273" s="7">
        <f t="shared" si="288"/>
        <v>4883.0658657304484</v>
      </c>
      <c r="AN273" s="7">
        <f t="shared" si="289"/>
        <v>2683.3861385694795</v>
      </c>
      <c r="AO273" s="65">
        <f t="shared" si="265"/>
        <v>9.4542138644675658E-2</v>
      </c>
      <c r="AP273" s="7">
        <f t="shared" si="266"/>
        <v>2199.6797271609689</v>
      </c>
      <c r="AQ273" s="65">
        <f t="shared" si="267"/>
        <v>7.7499999999999986E-2</v>
      </c>
      <c r="AR273" s="7">
        <f t="shared" si="290"/>
        <v>343687.81548138743</v>
      </c>
      <c r="AS273" s="7">
        <f t="shared" si="291"/>
        <v>964973.83653437218</v>
      </c>
      <c r="AT273" s="7">
        <f t="shared" si="268"/>
        <v>337912.1845186128</v>
      </c>
      <c r="AU273" s="7">
        <f t="shared" si="254"/>
        <v>1308661.6520157596</v>
      </c>
      <c r="AW273">
        <v>268</v>
      </c>
      <c r="AX273" s="160">
        <v>52994</v>
      </c>
      <c r="AY273" s="7">
        <f t="shared" si="292"/>
        <v>335354.39054666355</v>
      </c>
      <c r="AZ273" s="7">
        <f t="shared" si="293"/>
        <v>4765.8460902957322</v>
      </c>
      <c r="BA273" s="7">
        <f t="shared" si="294"/>
        <v>2669.8811493790854</v>
      </c>
      <c r="BB273" s="65">
        <f t="shared" si="269"/>
        <v>9.5536467378055559E-2</v>
      </c>
      <c r="BC273" s="7">
        <f t="shared" si="270"/>
        <v>2095.9649409166468</v>
      </c>
      <c r="BD273" s="65">
        <f t="shared" si="271"/>
        <v>7.4999999999999983E-2</v>
      </c>
      <c r="BE273" s="7">
        <f t="shared" si="295"/>
        <v>348915.4906027164</v>
      </c>
      <c r="BF273" s="7">
        <f t="shared" si="296"/>
        <v>928331.26159653976</v>
      </c>
      <c r="BG273" s="7">
        <f t="shared" si="272"/>
        <v>332684.50939728448</v>
      </c>
      <c r="BH273" s="7">
        <f t="shared" si="255"/>
        <v>1277246.7521992561</v>
      </c>
      <c r="BJ273">
        <v>268</v>
      </c>
      <c r="BK273" s="160">
        <v>52994</v>
      </c>
      <c r="BL273" s="7">
        <f t="shared" si="297"/>
        <v>330081.91906531726</v>
      </c>
      <c r="BM273" s="7">
        <f t="shared" si="298"/>
        <v>4649.713524863002</v>
      </c>
      <c r="BN273" s="7">
        <f t="shared" si="299"/>
        <v>2655.4685971767103</v>
      </c>
      <c r="BO273" s="65">
        <f t="shared" si="273"/>
        <v>9.6538529757562663E-2</v>
      </c>
      <c r="BP273" s="7">
        <f t="shared" si="274"/>
        <v>1994.2449276862917</v>
      </c>
      <c r="BQ273" s="65">
        <f t="shared" si="275"/>
        <v>7.2499999999999995E-2</v>
      </c>
      <c r="BR273" s="7">
        <f t="shared" si="300"/>
        <v>354173.54953185987</v>
      </c>
      <c r="BS273" s="7">
        <f t="shared" si="301"/>
        <v>891949.67513142503</v>
      </c>
      <c r="BT273" s="7">
        <f t="shared" si="276"/>
        <v>327426.45046814054</v>
      </c>
      <c r="BU273" s="7">
        <f t="shared" si="256"/>
        <v>1246123.2246632848</v>
      </c>
      <c r="BW273">
        <v>268</v>
      </c>
      <c r="BX273" s="160">
        <v>52994</v>
      </c>
      <c r="BY273" s="7">
        <f t="shared" si="302"/>
        <v>324780.41881586454</v>
      </c>
      <c r="BZ273" s="7">
        <f t="shared" si="303"/>
        <v>4534.7018071413086</v>
      </c>
      <c r="CA273" s="7">
        <f t="shared" si="304"/>
        <v>2640.1493640487652</v>
      </c>
      <c r="CB273" s="65">
        <f t="shared" si="277"/>
        <v>9.7548345076022863E-2</v>
      </c>
      <c r="CC273" s="7">
        <f t="shared" si="278"/>
        <v>1894.5524430925432</v>
      </c>
      <c r="CD273" s="65">
        <f t="shared" si="305"/>
        <v>7.0000000000000007E-2</v>
      </c>
      <c r="CE273" s="7">
        <f t="shared" si="306"/>
        <v>359459.73054818402</v>
      </c>
      <c r="CF273" s="7">
        <f t="shared" si="307"/>
        <v>855840.35376568686</v>
      </c>
      <c r="CG273" s="7">
        <f t="shared" si="279"/>
        <v>322140.26945181575</v>
      </c>
      <c r="CH273" s="7">
        <f t="shared" si="257"/>
        <v>1215300.0843138709</v>
      </c>
    </row>
    <row r="274" spans="10:86" x14ac:dyDescent="0.3">
      <c r="J274">
        <v>269</v>
      </c>
      <c r="K274" s="160">
        <v>53022</v>
      </c>
      <c r="L274" s="7">
        <f t="shared" si="280"/>
        <v>348267.8234541135</v>
      </c>
      <c r="M274" s="7">
        <f t="shared" si="258"/>
        <v>5120.6331732111075</v>
      </c>
      <c r="N274" s="7">
        <f t="shared" si="248"/>
        <v>2726.2918869640771</v>
      </c>
      <c r="O274" s="65">
        <f t="shared" si="259"/>
        <v>9.3937769843614058E-2</v>
      </c>
      <c r="P274" s="7">
        <f t="shared" si="249"/>
        <v>2394.3412862470304</v>
      </c>
      <c r="Q274" s="65">
        <f t="shared" si="250"/>
        <v>8.2500000000000004E-2</v>
      </c>
      <c r="R274" s="7">
        <f t="shared" si="260"/>
        <v>336058.46843284997</v>
      </c>
      <c r="S274" s="7">
        <f t="shared" si="281"/>
        <v>1041391.8551609374</v>
      </c>
      <c r="T274" s="7">
        <f t="shared" si="251"/>
        <v>345541.53156714945</v>
      </c>
      <c r="U274" s="7">
        <f t="shared" si="252"/>
        <v>1377450.3235937874</v>
      </c>
      <c r="W274">
        <v>269</v>
      </c>
      <c r="X274" s="160">
        <v>53022</v>
      </c>
      <c r="Y274" s="7">
        <f t="shared" si="282"/>
        <v>343107.31123503344</v>
      </c>
      <c r="Z274" s="7">
        <f t="shared" si="283"/>
        <v>5001.3393355618373</v>
      </c>
      <c r="AA274" s="7">
        <f t="shared" si="284"/>
        <v>2713.9572606616143</v>
      </c>
      <c r="AB274" s="65">
        <f t="shared" si="261"/>
        <v>9.4919245558221788E-2</v>
      </c>
      <c r="AC274" s="7">
        <f t="shared" si="262"/>
        <v>2287.382074900223</v>
      </c>
      <c r="AD274" s="65">
        <f t="shared" si="263"/>
        <v>0.08</v>
      </c>
      <c r="AE274" s="7">
        <f t="shared" si="285"/>
        <v>341206.6460256282</v>
      </c>
      <c r="AF274" s="7">
        <f t="shared" si="286"/>
        <v>1004153.6352405066</v>
      </c>
      <c r="AG274" s="7">
        <f t="shared" si="264"/>
        <v>340393.3539743718</v>
      </c>
      <c r="AH274" s="7">
        <f t="shared" si="253"/>
        <v>1345360.2812661347</v>
      </c>
      <c r="AJ274">
        <v>269</v>
      </c>
      <c r="AK274" s="160">
        <v>53022</v>
      </c>
      <c r="AL274" s="7">
        <f t="shared" si="287"/>
        <v>337912.1845186128</v>
      </c>
      <c r="AM274" s="7">
        <f t="shared" si="288"/>
        <v>4883.0658657304484</v>
      </c>
      <c r="AN274" s="7">
        <f t="shared" si="289"/>
        <v>2700.7163407144076</v>
      </c>
      <c r="AO274" s="65">
        <f t="shared" si="265"/>
        <v>9.590833824101945E-2</v>
      </c>
      <c r="AP274" s="7">
        <f t="shared" si="266"/>
        <v>2182.3495250160408</v>
      </c>
      <c r="AQ274" s="65">
        <f t="shared" si="267"/>
        <v>7.7499999999999986E-2</v>
      </c>
      <c r="AR274" s="7">
        <f t="shared" si="290"/>
        <v>346388.53182210185</v>
      </c>
      <c r="AS274" s="7">
        <f t="shared" si="291"/>
        <v>967156.18605938822</v>
      </c>
      <c r="AT274" s="7">
        <f t="shared" si="268"/>
        <v>335211.46817789838</v>
      </c>
      <c r="AU274" s="7">
        <f t="shared" si="254"/>
        <v>1313544.71788149</v>
      </c>
      <c r="AW274">
        <v>269</v>
      </c>
      <c r="AX274" s="160">
        <v>53022</v>
      </c>
      <c r="AY274" s="7">
        <f t="shared" si="292"/>
        <v>332684.50939728448</v>
      </c>
      <c r="AZ274" s="7">
        <f t="shared" si="293"/>
        <v>4765.8460902957322</v>
      </c>
      <c r="BA274" s="7">
        <f t="shared" si="294"/>
        <v>2686.5679065627046</v>
      </c>
      <c r="BB274" s="65">
        <f t="shared" si="269"/>
        <v>9.6905067618443197E-2</v>
      </c>
      <c r="BC274" s="7">
        <f t="shared" si="270"/>
        <v>2079.2781837330276</v>
      </c>
      <c r="BD274" s="65">
        <f t="shared" si="271"/>
        <v>7.4999999999999983E-2</v>
      </c>
      <c r="BE274" s="7">
        <f t="shared" si="295"/>
        <v>351602.0585092791</v>
      </c>
      <c r="BF274" s="7">
        <f t="shared" si="296"/>
        <v>930410.53978027275</v>
      </c>
      <c r="BG274" s="7">
        <f t="shared" si="272"/>
        <v>329997.94149072177</v>
      </c>
      <c r="BH274" s="7">
        <f t="shared" si="255"/>
        <v>1282012.5982895519</v>
      </c>
      <c r="BJ274">
        <v>269</v>
      </c>
      <c r="BK274" s="160">
        <v>53022</v>
      </c>
      <c r="BL274" s="7">
        <f t="shared" si="297"/>
        <v>327426.45046814054</v>
      </c>
      <c r="BM274" s="7">
        <f t="shared" si="298"/>
        <v>4649.713524863002</v>
      </c>
      <c r="BN274" s="7">
        <f t="shared" si="299"/>
        <v>2671.5120532846531</v>
      </c>
      <c r="BO274" s="65">
        <f t="shared" si="273"/>
        <v>9.7909452927765789E-2</v>
      </c>
      <c r="BP274" s="7">
        <f t="shared" si="274"/>
        <v>1978.2014715783491</v>
      </c>
      <c r="BQ274" s="65">
        <f t="shared" si="275"/>
        <v>7.2499999999999995E-2</v>
      </c>
      <c r="BR274" s="7">
        <f t="shared" si="300"/>
        <v>356845.06158514455</v>
      </c>
      <c r="BS274" s="7">
        <f t="shared" si="301"/>
        <v>893927.87660300336</v>
      </c>
      <c r="BT274" s="7">
        <f t="shared" si="276"/>
        <v>324754.93841485586</v>
      </c>
      <c r="BU274" s="7">
        <f t="shared" si="256"/>
        <v>1250772.938188148</v>
      </c>
      <c r="BW274">
        <v>269</v>
      </c>
      <c r="BX274" s="160">
        <v>53022</v>
      </c>
      <c r="BY274" s="7">
        <f t="shared" si="302"/>
        <v>322140.26945181575</v>
      </c>
      <c r="BZ274" s="7">
        <f t="shared" si="303"/>
        <v>4534.7018071413086</v>
      </c>
      <c r="CA274" s="7">
        <f t="shared" si="304"/>
        <v>2655.5502353390502</v>
      </c>
      <c r="CB274" s="65">
        <f t="shared" si="277"/>
        <v>9.8921512912048579E-2</v>
      </c>
      <c r="CC274" s="7">
        <f t="shared" si="278"/>
        <v>1879.1515718022586</v>
      </c>
      <c r="CD274" s="65">
        <f t="shared" si="305"/>
        <v>7.0000000000000007E-2</v>
      </c>
      <c r="CE274" s="7">
        <f t="shared" si="306"/>
        <v>362115.28078352305</v>
      </c>
      <c r="CF274" s="7">
        <f t="shared" si="307"/>
        <v>857719.50533748907</v>
      </c>
      <c r="CG274" s="7">
        <f t="shared" si="279"/>
        <v>319484.71921647672</v>
      </c>
      <c r="CH274" s="7">
        <f t="shared" si="257"/>
        <v>1219834.7861210122</v>
      </c>
    </row>
    <row r="275" spans="10:86" x14ac:dyDescent="0.3">
      <c r="J275">
        <v>270</v>
      </c>
      <c r="K275" s="160">
        <v>53053</v>
      </c>
      <c r="L275" s="7">
        <f t="shared" si="280"/>
        <v>345541.53156714945</v>
      </c>
      <c r="M275" s="7">
        <f t="shared" si="258"/>
        <v>5120.6331732111075</v>
      </c>
      <c r="N275" s="7">
        <f t="shared" si="248"/>
        <v>2745.0351436869551</v>
      </c>
      <c r="O275" s="65">
        <f t="shared" si="259"/>
        <v>9.5329848122300498E-2</v>
      </c>
      <c r="P275" s="7">
        <f t="shared" si="249"/>
        <v>2375.5980295241525</v>
      </c>
      <c r="Q275" s="65">
        <f t="shared" si="250"/>
        <v>8.2500000000000004E-2</v>
      </c>
      <c r="R275" s="7">
        <f t="shared" si="260"/>
        <v>338803.50357653695</v>
      </c>
      <c r="S275" s="7">
        <f t="shared" si="281"/>
        <v>1043767.4531904616</v>
      </c>
      <c r="T275" s="7">
        <f t="shared" si="251"/>
        <v>342796.49642346246</v>
      </c>
      <c r="U275" s="7">
        <f t="shared" si="252"/>
        <v>1382570.9567669986</v>
      </c>
      <c r="W275">
        <v>270</v>
      </c>
      <c r="X275" s="160">
        <v>53053</v>
      </c>
      <c r="Y275" s="7">
        <f t="shared" si="282"/>
        <v>340393.3539743718</v>
      </c>
      <c r="Z275" s="7">
        <f t="shared" si="283"/>
        <v>5001.3393355618373</v>
      </c>
      <c r="AA275" s="7">
        <f t="shared" si="284"/>
        <v>2732.050309066025</v>
      </c>
      <c r="AB275" s="65">
        <f t="shared" si="261"/>
        <v>9.6313877242329038E-2</v>
      </c>
      <c r="AC275" s="7">
        <f t="shared" si="262"/>
        <v>2269.2890264958123</v>
      </c>
      <c r="AD275" s="65">
        <f t="shared" si="263"/>
        <v>8.0000000000000016E-2</v>
      </c>
      <c r="AE275" s="7">
        <f t="shared" si="285"/>
        <v>343938.69633469422</v>
      </c>
      <c r="AF275" s="7">
        <f t="shared" si="286"/>
        <v>1006422.9242670024</v>
      </c>
      <c r="AG275" s="7">
        <f t="shared" si="264"/>
        <v>337661.30366530578</v>
      </c>
      <c r="AH275" s="7">
        <f t="shared" si="253"/>
        <v>1350361.6206016967</v>
      </c>
      <c r="AJ275">
        <v>270</v>
      </c>
      <c r="AK275" s="160">
        <v>53053</v>
      </c>
      <c r="AL275" s="7">
        <f t="shared" si="287"/>
        <v>335211.46817789838</v>
      </c>
      <c r="AM275" s="7">
        <f t="shared" si="288"/>
        <v>4883.0658657304484</v>
      </c>
      <c r="AN275" s="7">
        <f t="shared" si="289"/>
        <v>2718.1584670815214</v>
      </c>
      <c r="AO275" s="65">
        <f t="shared" si="265"/>
        <v>9.7305446565652043E-2</v>
      </c>
      <c r="AP275" s="7">
        <f t="shared" si="266"/>
        <v>2164.907398648927</v>
      </c>
      <c r="AQ275" s="65">
        <f t="shared" si="267"/>
        <v>7.7499999999999999E-2</v>
      </c>
      <c r="AR275" s="7">
        <f t="shared" si="290"/>
        <v>349106.6902891834</v>
      </c>
      <c r="AS275" s="7">
        <f t="shared" si="291"/>
        <v>969321.09345803712</v>
      </c>
      <c r="AT275" s="7">
        <f t="shared" si="268"/>
        <v>332493.30971081683</v>
      </c>
      <c r="AU275" s="7">
        <f t="shared" si="254"/>
        <v>1318427.7837472204</v>
      </c>
      <c r="AW275">
        <v>270</v>
      </c>
      <c r="AX275" s="160">
        <v>53053</v>
      </c>
      <c r="AY275" s="7">
        <f t="shared" si="292"/>
        <v>329997.94149072177</v>
      </c>
      <c r="AZ275" s="7">
        <f t="shared" si="293"/>
        <v>4765.8460902957322</v>
      </c>
      <c r="BA275" s="7">
        <f t="shared" si="294"/>
        <v>2703.3589559787215</v>
      </c>
      <c r="BB275" s="65">
        <f t="shared" si="269"/>
        <v>9.8304575250378501E-2</v>
      </c>
      <c r="BC275" s="7">
        <f t="shared" si="270"/>
        <v>2062.4871343170107</v>
      </c>
      <c r="BD275" s="65">
        <f t="shared" si="271"/>
        <v>7.4999999999999983E-2</v>
      </c>
      <c r="BE275" s="7">
        <f t="shared" si="295"/>
        <v>354305.41746525781</v>
      </c>
      <c r="BF275" s="7">
        <f t="shared" si="296"/>
        <v>932473.02691458981</v>
      </c>
      <c r="BG275" s="7">
        <f t="shared" si="272"/>
        <v>327294.58253474307</v>
      </c>
      <c r="BH275" s="7">
        <f t="shared" si="255"/>
        <v>1286778.4443798475</v>
      </c>
      <c r="BJ275">
        <v>270</v>
      </c>
      <c r="BK275" s="160">
        <v>53053</v>
      </c>
      <c r="BL275" s="7">
        <f t="shared" si="297"/>
        <v>324754.93841485586</v>
      </c>
      <c r="BM275" s="7">
        <f t="shared" si="298"/>
        <v>4649.713524863002</v>
      </c>
      <c r="BN275" s="7">
        <f t="shared" si="299"/>
        <v>2687.6524386065812</v>
      </c>
      <c r="BO275" s="65">
        <f t="shared" si="273"/>
        <v>9.93112819798882E-2</v>
      </c>
      <c r="BP275" s="7">
        <f t="shared" si="274"/>
        <v>1962.0610862564208</v>
      </c>
      <c r="BQ275" s="65">
        <f t="shared" si="275"/>
        <v>7.2499999999999995E-2</v>
      </c>
      <c r="BR275" s="7">
        <f t="shared" si="300"/>
        <v>359532.71402375115</v>
      </c>
      <c r="BS275" s="7">
        <f t="shared" si="301"/>
        <v>895889.93768925976</v>
      </c>
      <c r="BT275" s="7">
        <f t="shared" si="276"/>
        <v>322067.28597624926</v>
      </c>
      <c r="BU275" s="7">
        <f t="shared" si="256"/>
        <v>1255422.6517130109</v>
      </c>
      <c r="BW275">
        <v>270</v>
      </c>
      <c r="BX275" s="160">
        <v>53053</v>
      </c>
      <c r="BY275" s="7">
        <f t="shared" si="302"/>
        <v>319484.71921647672</v>
      </c>
      <c r="BZ275" s="7">
        <f t="shared" si="303"/>
        <v>4534.7018071413086</v>
      </c>
      <c r="CA275" s="7">
        <f t="shared" si="304"/>
        <v>2671.0409450451943</v>
      </c>
      <c r="CB275" s="65">
        <f t="shared" si="277"/>
        <v>0.10032558495802167</v>
      </c>
      <c r="CC275" s="7">
        <f t="shared" si="278"/>
        <v>1863.6608620961142</v>
      </c>
      <c r="CD275" s="65">
        <f t="shared" si="305"/>
        <v>7.0000000000000007E-2</v>
      </c>
      <c r="CE275" s="7">
        <f t="shared" si="306"/>
        <v>364786.32172856823</v>
      </c>
      <c r="CF275" s="7">
        <f t="shared" si="307"/>
        <v>859583.16619958519</v>
      </c>
      <c r="CG275" s="7">
        <f t="shared" si="279"/>
        <v>316813.67827143153</v>
      </c>
      <c r="CH275" s="7">
        <f t="shared" si="257"/>
        <v>1224369.4879281535</v>
      </c>
    </row>
    <row r="276" spans="10:86" x14ac:dyDescent="0.3">
      <c r="J276">
        <v>271</v>
      </c>
      <c r="K276" s="160">
        <v>53083</v>
      </c>
      <c r="L276" s="7">
        <f t="shared" si="280"/>
        <v>342796.49642346246</v>
      </c>
      <c r="M276" s="7">
        <f t="shared" si="258"/>
        <v>5120.6331732111075</v>
      </c>
      <c r="N276" s="7">
        <f t="shared" si="248"/>
        <v>2763.9072602998031</v>
      </c>
      <c r="O276" s="65">
        <f t="shared" si="259"/>
        <v>9.6753868460271564E-2</v>
      </c>
      <c r="P276" s="7">
        <f t="shared" si="249"/>
        <v>2356.7259129113045</v>
      </c>
      <c r="Q276" s="65">
        <f t="shared" si="250"/>
        <v>8.2500000000000004E-2</v>
      </c>
      <c r="R276" s="7">
        <f t="shared" si="260"/>
        <v>341567.41083683673</v>
      </c>
      <c r="S276" s="7">
        <f t="shared" si="281"/>
        <v>1046124.179103373</v>
      </c>
      <c r="T276" s="7">
        <f t="shared" si="251"/>
        <v>340032.58916316269</v>
      </c>
      <c r="U276" s="7">
        <f t="shared" si="252"/>
        <v>1387691.5899402096</v>
      </c>
      <c r="W276">
        <v>271</v>
      </c>
      <c r="X276" s="160">
        <v>53083</v>
      </c>
      <c r="Y276" s="7">
        <f t="shared" si="282"/>
        <v>337661.30366530578</v>
      </c>
      <c r="Z276" s="7">
        <f t="shared" si="283"/>
        <v>5001.3393355618373</v>
      </c>
      <c r="AA276" s="7">
        <f t="shared" si="284"/>
        <v>2750.2639777931317</v>
      </c>
      <c r="AB276" s="65">
        <f t="shared" si="261"/>
        <v>9.7740449898371357E-2</v>
      </c>
      <c r="AC276" s="7">
        <f t="shared" si="262"/>
        <v>2251.0753577687055</v>
      </c>
      <c r="AD276" s="65">
        <f t="shared" si="263"/>
        <v>8.0000000000000016E-2</v>
      </c>
      <c r="AE276" s="7">
        <f t="shared" si="285"/>
        <v>346688.96031248732</v>
      </c>
      <c r="AF276" s="7">
        <f t="shared" si="286"/>
        <v>1008673.9996247711</v>
      </c>
      <c r="AG276" s="7">
        <f t="shared" si="264"/>
        <v>334911.03968751268</v>
      </c>
      <c r="AH276" s="7">
        <f t="shared" si="253"/>
        <v>1355362.9599372584</v>
      </c>
      <c r="AJ276">
        <v>271</v>
      </c>
      <c r="AK276" s="160">
        <v>53083</v>
      </c>
      <c r="AL276" s="7">
        <f t="shared" si="287"/>
        <v>332493.30971081683</v>
      </c>
      <c r="AM276" s="7">
        <f t="shared" si="288"/>
        <v>4883.0658657304484</v>
      </c>
      <c r="AN276" s="7">
        <f t="shared" si="289"/>
        <v>2735.7132405147563</v>
      </c>
      <c r="AO276" s="65">
        <f t="shared" si="265"/>
        <v>9.8734494581949411E-2</v>
      </c>
      <c r="AP276" s="7">
        <f t="shared" si="266"/>
        <v>2147.3526252156921</v>
      </c>
      <c r="AQ276" s="65">
        <f t="shared" si="267"/>
        <v>7.7499999999999999E-2</v>
      </c>
      <c r="AR276" s="7">
        <f t="shared" si="290"/>
        <v>351842.40352969815</v>
      </c>
      <c r="AS276" s="7">
        <f t="shared" si="291"/>
        <v>971468.44608325278</v>
      </c>
      <c r="AT276" s="7">
        <f t="shared" si="268"/>
        <v>329757.59647030209</v>
      </c>
      <c r="AU276" s="7">
        <f t="shared" si="254"/>
        <v>1323310.8496129508</v>
      </c>
      <c r="AW276">
        <v>271</v>
      </c>
      <c r="AX276" s="160">
        <v>53083</v>
      </c>
      <c r="AY276" s="7">
        <f t="shared" si="292"/>
        <v>327294.58253474307</v>
      </c>
      <c r="AZ276" s="7">
        <f t="shared" si="293"/>
        <v>4765.8460902957322</v>
      </c>
      <c r="BA276" s="7">
        <f t="shared" si="294"/>
        <v>2720.2549494535883</v>
      </c>
      <c r="BB276" s="65">
        <f t="shared" si="269"/>
        <v>9.9736021111739376E-2</v>
      </c>
      <c r="BC276" s="7">
        <f t="shared" si="270"/>
        <v>2045.5911408421439</v>
      </c>
      <c r="BD276" s="65">
        <f t="shared" si="271"/>
        <v>7.4999999999999997E-2</v>
      </c>
      <c r="BE276" s="7">
        <f t="shared" si="295"/>
        <v>357025.67241471139</v>
      </c>
      <c r="BF276" s="7">
        <f t="shared" si="296"/>
        <v>934518.61805543199</v>
      </c>
      <c r="BG276" s="7">
        <f t="shared" si="272"/>
        <v>324574.32758528949</v>
      </c>
      <c r="BH276" s="7">
        <f t="shared" si="255"/>
        <v>1291544.2904701433</v>
      </c>
      <c r="BJ276">
        <v>271</v>
      </c>
      <c r="BK276" s="160">
        <v>53083</v>
      </c>
      <c r="BL276" s="7">
        <f t="shared" si="297"/>
        <v>322067.28597624926</v>
      </c>
      <c r="BM276" s="7">
        <f t="shared" si="298"/>
        <v>4649.713524863002</v>
      </c>
      <c r="BN276" s="7">
        <f t="shared" si="299"/>
        <v>2703.890338756496</v>
      </c>
      <c r="BO276" s="65">
        <f t="shared" si="273"/>
        <v>0.10074504762793798</v>
      </c>
      <c r="BP276" s="7">
        <f t="shared" si="274"/>
        <v>1945.823186106506</v>
      </c>
      <c r="BQ276" s="65">
        <f t="shared" si="275"/>
        <v>7.2499999999999995E-2</v>
      </c>
      <c r="BR276" s="7">
        <f t="shared" si="300"/>
        <v>362236.60436250764</v>
      </c>
      <c r="BS276" s="7">
        <f t="shared" si="301"/>
        <v>897835.76087536628</v>
      </c>
      <c r="BT276" s="7">
        <f t="shared" si="276"/>
        <v>319363.39563749277</v>
      </c>
      <c r="BU276" s="7">
        <f t="shared" si="256"/>
        <v>1260072.365237874</v>
      </c>
      <c r="BW276">
        <v>271</v>
      </c>
      <c r="BX276" s="160">
        <v>53083</v>
      </c>
      <c r="BY276" s="7">
        <f t="shared" si="302"/>
        <v>316813.67827143153</v>
      </c>
      <c r="BZ276" s="7">
        <f t="shared" si="303"/>
        <v>4534.7018071413086</v>
      </c>
      <c r="CA276" s="7">
        <f t="shared" si="304"/>
        <v>2686.6220172246249</v>
      </c>
      <c r="CB276" s="65">
        <f t="shared" si="277"/>
        <v>0.10176159180562336</v>
      </c>
      <c r="CC276" s="7">
        <f t="shared" si="278"/>
        <v>1848.0797899166839</v>
      </c>
      <c r="CD276" s="65">
        <f t="shared" si="305"/>
        <v>7.0000000000000007E-2</v>
      </c>
      <c r="CE276" s="7">
        <f t="shared" si="306"/>
        <v>367472.94374579284</v>
      </c>
      <c r="CF276" s="7">
        <f t="shared" si="307"/>
        <v>861431.24598950183</v>
      </c>
      <c r="CG276" s="7">
        <f t="shared" si="279"/>
        <v>314127.05625420692</v>
      </c>
      <c r="CH276" s="7">
        <f t="shared" si="257"/>
        <v>1228904.1897352948</v>
      </c>
    </row>
    <row r="277" spans="10:86" x14ac:dyDescent="0.3">
      <c r="J277">
        <v>272</v>
      </c>
      <c r="K277" s="160">
        <v>53114</v>
      </c>
      <c r="L277" s="7">
        <f t="shared" si="280"/>
        <v>340032.58916316269</v>
      </c>
      <c r="M277" s="7">
        <f t="shared" si="258"/>
        <v>5120.6331732111075</v>
      </c>
      <c r="N277" s="7">
        <f t="shared" si="248"/>
        <v>2782.909122714364</v>
      </c>
      <c r="O277" s="65">
        <f t="shared" si="259"/>
        <v>9.8210908415451936E-2</v>
      </c>
      <c r="P277" s="7">
        <f t="shared" si="249"/>
        <v>2337.7240504967435</v>
      </c>
      <c r="Q277" s="65">
        <f t="shared" si="250"/>
        <v>8.2500000000000004E-2</v>
      </c>
      <c r="R277" s="7">
        <f t="shared" si="260"/>
        <v>344350.3199595511</v>
      </c>
      <c r="S277" s="7">
        <f t="shared" si="281"/>
        <v>1048461.9031538697</v>
      </c>
      <c r="T277" s="7">
        <f t="shared" si="251"/>
        <v>337249.68004044832</v>
      </c>
      <c r="U277" s="7">
        <f t="shared" si="252"/>
        <v>1392812.2231134209</v>
      </c>
      <c r="W277">
        <v>272</v>
      </c>
      <c r="X277" s="160">
        <v>53114</v>
      </c>
      <c r="Y277" s="7">
        <f t="shared" si="282"/>
        <v>334911.03968751268</v>
      </c>
      <c r="Z277" s="7">
        <f t="shared" si="283"/>
        <v>5001.3393355618373</v>
      </c>
      <c r="AA277" s="7">
        <f t="shared" si="284"/>
        <v>2768.5990709784191</v>
      </c>
      <c r="AB277" s="65">
        <f t="shared" si="261"/>
        <v>9.9200040950396223E-2</v>
      </c>
      <c r="AC277" s="7">
        <f t="shared" si="262"/>
        <v>2232.7402645834181</v>
      </c>
      <c r="AD277" s="65">
        <f t="shared" si="263"/>
        <v>8.0000000000000016E-2</v>
      </c>
      <c r="AE277" s="7">
        <f t="shared" si="285"/>
        <v>349457.55938346573</v>
      </c>
      <c r="AF277" s="7">
        <f t="shared" si="286"/>
        <v>1010906.7398893544</v>
      </c>
      <c r="AG277" s="7">
        <f t="shared" si="264"/>
        <v>332142.44061653427</v>
      </c>
      <c r="AH277" s="7">
        <f t="shared" si="253"/>
        <v>1360364.2992728201</v>
      </c>
      <c r="AJ277">
        <v>272</v>
      </c>
      <c r="AK277" s="160">
        <v>53114</v>
      </c>
      <c r="AL277" s="7">
        <f t="shared" si="287"/>
        <v>329757.59647030209</v>
      </c>
      <c r="AM277" s="7">
        <f t="shared" si="288"/>
        <v>4883.0658657304484</v>
      </c>
      <c r="AN277" s="7">
        <f t="shared" si="289"/>
        <v>2753.381388526414</v>
      </c>
      <c r="AO277" s="65">
        <f t="shared" si="265"/>
        <v>0.1001965595818885</v>
      </c>
      <c r="AP277" s="7">
        <f t="shared" si="266"/>
        <v>2129.6844772040345</v>
      </c>
      <c r="AQ277" s="65">
        <f t="shared" si="267"/>
        <v>7.7500000000000013E-2</v>
      </c>
      <c r="AR277" s="7">
        <f t="shared" si="290"/>
        <v>354595.78491822456</v>
      </c>
      <c r="AS277" s="7">
        <f t="shared" si="291"/>
        <v>973598.13056045678</v>
      </c>
      <c r="AT277" s="7">
        <f t="shared" si="268"/>
        <v>327004.21508177568</v>
      </c>
      <c r="AU277" s="7">
        <f t="shared" si="254"/>
        <v>1328193.9154786812</v>
      </c>
      <c r="AW277">
        <v>272</v>
      </c>
      <c r="AX277" s="160">
        <v>53114</v>
      </c>
      <c r="AY277" s="7">
        <f t="shared" si="292"/>
        <v>324574.32758528949</v>
      </c>
      <c r="AZ277" s="7">
        <f t="shared" si="293"/>
        <v>4765.8460902957322</v>
      </c>
      <c r="BA277" s="7">
        <f t="shared" si="294"/>
        <v>2737.2565428876733</v>
      </c>
      <c r="BB277" s="65">
        <f t="shared" si="269"/>
        <v>0.10120048236415352</v>
      </c>
      <c r="BC277" s="7">
        <f t="shared" si="270"/>
        <v>2028.5895474080592</v>
      </c>
      <c r="BD277" s="65">
        <f t="shared" si="271"/>
        <v>7.4999999999999997E-2</v>
      </c>
      <c r="BE277" s="7">
        <f t="shared" si="295"/>
        <v>359762.92895759904</v>
      </c>
      <c r="BF277" s="7">
        <f t="shared" si="296"/>
        <v>936547.20760284003</v>
      </c>
      <c r="BG277" s="7">
        <f t="shared" si="272"/>
        <v>321837.07104240183</v>
      </c>
      <c r="BH277" s="7">
        <f t="shared" si="255"/>
        <v>1296310.1365604391</v>
      </c>
      <c r="BJ277">
        <v>272</v>
      </c>
      <c r="BK277" s="160">
        <v>53114</v>
      </c>
      <c r="BL277" s="7">
        <f t="shared" si="297"/>
        <v>319363.39563749277</v>
      </c>
      <c r="BM277" s="7">
        <f t="shared" si="298"/>
        <v>4649.713524863002</v>
      </c>
      <c r="BN277" s="7">
        <f t="shared" si="299"/>
        <v>2720.2263428864835</v>
      </c>
      <c r="BO277" s="65">
        <f t="shared" si="273"/>
        <v>0.10221182690482891</v>
      </c>
      <c r="BP277" s="7">
        <f t="shared" si="274"/>
        <v>1929.4871819765187</v>
      </c>
      <c r="BQ277" s="65">
        <f t="shared" si="275"/>
        <v>7.2499999999999995E-2</v>
      </c>
      <c r="BR277" s="7">
        <f t="shared" si="300"/>
        <v>364956.83070539415</v>
      </c>
      <c r="BS277" s="7">
        <f t="shared" si="301"/>
        <v>899765.24805734283</v>
      </c>
      <c r="BT277" s="7">
        <f t="shared" si="276"/>
        <v>316643.16929460625</v>
      </c>
      <c r="BU277" s="7">
        <f t="shared" si="256"/>
        <v>1264722.0787627371</v>
      </c>
      <c r="BW277">
        <v>272</v>
      </c>
      <c r="BX277" s="160">
        <v>53114</v>
      </c>
      <c r="BY277" s="7">
        <f t="shared" si="302"/>
        <v>314127.05625420692</v>
      </c>
      <c r="BZ277" s="7">
        <f t="shared" si="303"/>
        <v>4534.7018071413086</v>
      </c>
      <c r="CA277" s="7">
        <f t="shared" si="304"/>
        <v>2702.2939789917682</v>
      </c>
      <c r="CB277" s="65">
        <f t="shared" si="277"/>
        <v>0.10323061036060288</v>
      </c>
      <c r="CC277" s="7">
        <f t="shared" si="278"/>
        <v>1832.4078281495404</v>
      </c>
      <c r="CD277" s="65">
        <f t="shared" si="305"/>
        <v>7.0000000000000007E-2</v>
      </c>
      <c r="CE277" s="7">
        <f t="shared" si="306"/>
        <v>370175.23772478459</v>
      </c>
      <c r="CF277" s="7">
        <f t="shared" si="307"/>
        <v>863263.65381765133</v>
      </c>
      <c r="CG277" s="7">
        <f t="shared" si="279"/>
        <v>311424.76227521518</v>
      </c>
      <c r="CH277" s="7">
        <f t="shared" si="257"/>
        <v>1233438.8915424359</v>
      </c>
    </row>
    <row r="278" spans="10:86" x14ac:dyDescent="0.3">
      <c r="J278">
        <v>273</v>
      </c>
      <c r="K278" s="160">
        <v>53144</v>
      </c>
      <c r="L278" s="7">
        <f t="shared" si="280"/>
        <v>337249.68004044832</v>
      </c>
      <c r="M278" s="7">
        <f t="shared" si="258"/>
        <v>5120.6331732111075</v>
      </c>
      <c r="N278" s="7">
        <f t="shared" si="248"/>
        <v>2802.0416229330253</v>
      </c>
      <c r="O278" s="65">
        <f t="shared" si="259"/>
        <v>9.9702094516927409E-2</v>
      </c>
      <c r="P278" s="7">
        <f t="shared" si="249"/>
        <v>2318.5915502780822</v>
      </c>
      <c r="Q278" s="65">
        <f t="shared" si="250"/>
        <v>8.2500000000000004E-2</v>
      </c>
      <c r="R278" s="7">
        <f t="shared" si="260"/>
        <v>347152.3615824841</v>
      </c>
      <c r="S278" s="7">
        <f t="shared" si="281"/>
        <v>1050780.4947041478</v>
      </c>
      <c r="T278" s="7">
        <f t="shared" si="251"/>
        <v>334447.63841751532</v>
      </c>
      <c r="U278" s="7">
        <f t="shared" si="252"/>
        <v>1397932.8562866319</v>
      </c>
      <c r="W278">
        <v>273</v>
      </c>
      <c r="X278" s="160">
        <v>53144</v>
      </c>
      <c r="Y278" s="7">
        <f t="shared" si="282"/>
        <v>332142.44061653427</v>
      </c>
      <c r="Z278" s="7">
        <f t="shared" si="283"/>
        <v>5001.3393355618373</v>
      </c>
      <c r="AA278" s="7">
        <f t="shared" si="284"/>
        <v>2787.0563981182754</v>
      </c>
      <c r="AB278" s="65">
        <f t="shared" si="261"/>
        <v>0.10069377678847105</v>
      </c>
      <c r="AC278" s="7">
        <f t="shared" si="262"/>
        <v>2214.2829374435619</v>
      </c>
      <c r="AD278" s="65">
        <f t="shared" si="263"/>
        <v>0.08</v>
      </c>
      <c r="AE278" s="7">
        <f t="shared" si="285"/>
        <v>352244.615781584</v>
      </c>
      <c r="AF278" s="7">
        <f t="shared" si="286"/>
        <v>1013121.022826798</v>
      </c>
      <c r="AG278" s="7">
        <f t="shared" si="264"/>
        <v>329355.384218416</v>
      </c>
      <c r="AH278" s="7">
        <f t="shared" si="253"/>
        <v>1365365.6386083821</v>
      </c>
      <c r="AJ278">
        <v>273</v>
      </c>
      <c r="AK278" s="160">
        <v>53144</v>
      </c>
      <c r="AL278" s="7">
        <f t="shared" si="287"/>
        <v>327004.21508177568</v>
      </c>
      <c r="AM278" s="7">
        <f t="shared" si="288"/>
        <v>4883.0658657304484</v>
      </c>
      <c r="AN278" s="7">
        <f t="shared" si="289"/>
        <v>2771.1636433273138</v>
      </c>
      <c r="AO278" s="65">
        <f t="shared" si="265"/>
        <v>0.10169276781833461</v>
      </c>
      <c r="AP278" s="7">
        <f t="shared" si="266"/>
        <v>2111.9022224031346</v>
      </c>
      <c r="AQ278" s="65">
        <f t="shared" si="267"/>
        <v>7.7499999999999999E-2</v>
      </c>
      <c r="AR278" s="7">
        <f t="shared" si="290"/>
        <v>357366.94856155186</v>
      </c>
      <c r="AS278" s="7">
        <f t="shared" si="291"/>
        <v>975710.03278285987</v>
      </c>
      <c r="AT278" s="7">
        <f t="shared" si="268"/>
        <v>324233.05143844837</v>
      </c>
      <c r="AU278" s="7">
        <f t="shared" si="254"/>
        <v>1333076.9813444116</v>
      </c>
      <c r="AW278">
        <v>273</v>
      </c>
      <c r="AX278" s="160">
        <v>53144</v>
      </c>
      <c r="AY278" s="7">
        <f t="shared" si="292"/>
        <v>321837.07104240183</v>
      </c>
      <c r="AZ278" s="7">
        <f t="shared" si="293"/>
        <v>4765.8460902957322</v>
      </c>
      <c r="BA278" s="7">
        <f t="shared" si="294"/>
        <v>2754.3643962807209</v>
      </c>
      <c r="BB278" s="65">
        <f t="shared" si="269"/>
        <v>0.10269908512501352</v>
      </c>
      <c r="BC278" s="7">
        <f t="shared" si="270"/>
        <v>2011.4816940150113</v>
      </c>
      <c r="BD278" s="65">
        <f t="shared" si="271"/>
        <v>7.4999999999999997E-2</v>
      </c>
      <c r="BE278" s="7">
        <f t="shared" si="295"/>
        <v>362517.29335387977</v>
      </c>
      <c r="BF278" s="7">
        <f t="shared" si="296"/>
        <v>938558.68929685501</v>
      </c>
      <c r="BG278" s="7">
        <f t="shared" si="272"/>
        <v>319082.70664612111</v>
      </c>
      <c r="BH278" s="7">
        <f t="shared" si="255"/>
        <v>1301075.9826507347</v>
      </c>
      <c r="BJ278">
        <v>273</v>
      </c>
      <c r="BK278" s="160">
        <v>53144</v>
      </c>
      <c r="BL278" s="7">
        <f t="shared" si="297"/>
        <v>316643.16929460625</v>
      </c>
      <c r="BM278" s="7">
        <f t="shared" si="298"/>
        <v>4649.713524863002</v>
      </c>
      <c r="BN278" s="7">
        <f t="shared" si="299"/>
        <v>2736.661043708089</v>
      </c>
      <c r="BO278" s="65">
        <f t="shared" si="273"/>
        <v>0.10371274579412337</v>
      </c>
      <c r="BP278" s="7">
        <f t="shared" si="274"/>
        <v>1913.0524811549128</v>
      </c>
      <c r="BQ278" s="65">
        <f t="shared" si="275"/>
        <v>7.2499999999999995E-2</v>
      </c>
      <c r="BR278" s="7">
        <f t="shared" si="300"/>
        <v>367693.49174910225</v>
      </c>
      <c r="BS278" s="7">
        <f t="shared" si="301"/>
        <v>901678.30053849774</v>
      </c>
      <c r="BT278" s="7">
        <f t="shared" si="276"/>
        <v>313906.50825089816</v>
      </c>
      <c r="BU278" s="7">
        <f t="shared" si="256"/>
        <v>1269371.7922876</v>
      </c>
      <c r="BW278">
        <v>273</v>
      </c>
      <c r="BX278" s="160">
        <v>53144</v>
      </c>
      <c r="BY278" s="7">
        <f t="shared" si="302"/>
        <v>311424.76227521518</v>
      </c>
      <c r="BZ278" s="7">
        <f t="shared" si="303"/>
        <v>4534.7018071413086</v>
      </c>
      <c r="CA278" s="7">
        <f t="shared" si="304"/>
        <v>2718.0573605358868</v>
      </c>
      <c r="CB278" s="65">
        <f t="shared" si="277"/>
        <v>0.10473376647424819</v>
      </c>
      <c r="CC278" s="7">
        <f t="shared" si="278"/>
        <v>1816.644446605422</v>
      </c>
      <c r="CD278" s="65">
        <f t="shared" si="305"/>
        <v>7.0000000000000007E-2</v>
      </c>
      <c r="CE278" s="7">
        <f t="shared" si="306"/>
        <v>372893.29508532048</v>
      </c>
      <c r="CF278" s="7">
        <f t="shared" si="307"/>
        <v>865080.29826425679</v>
      </c>
      <c r="CG278" s="7">
        <f t="shared" si="279"/>
        <v>308706.70491467929</v>
      </c>
      <c r="CH278" s="7">
        <f t="shared" si="257"/>
        <v>1237973.5933495774</v>
      </c>
    </row>
    <row r="279" spans="10:86" x14ac:dyDescent="0.3">
      <c r="J279">
        <v>274</v>
      </c>
      <c r="K279" s="160">
        <v>53175</v>
      </c>
      <c r="L279" s="7">
        <f t="shared" si="280"/>
        <v>334447.63841751532</v>
      </c>
      <c r="M279" s="7">
        <f t="shared" si="258"/>
        <v>5120.6331732111075</v>
      </c>
      <c r="N279" s="7">
        <f t="shared" si="248"/>
        <v>2821.3056590906895</v>
      </c>
      <c r="O279" s="65">
        <f t="shared" si="259"/>
        <v>0.10122860507935111</v>
      </c>
      <c r="P279" s="7">
        <f t="shared" si="249"/>
        <v>2299.3275141204181</v>
      </c>
      <c r="Q279" s="65">
        <f t="shared" si="250"/>
        <v>8.2500000000000018E-2</v>
      </c>
      <c r="R279" s="7">
        <f t="shared" si="260"/>
        <v>349973.66724157479</v>
      </c>
      <c r="S279" s="7">
        <f t="shared" si="281"/>
        <v>1053079.8222182682</v>
      </c>
      <c r="T279" s="7">
        <f t="shared" si="251"/>
        <v>331626.33275842463</v>
      </c>
      <c r="U279" s="7">
        <f t="shared" si="252"/>
        <v>1403053.4894598429</v>
      </c>
      <c r="W279">
        <v>274</v>
      </c>
      <c r="X279" s="160">
        <v>53175</v>
      </c>
      <c r="Y279" s="7">
        <f t="shared" si="282"/>
        <v>329355.384218416</v>
      </c>
      <c r="Z279" s="7">
        <f t="shared" si="283"/>
        <v>5001.3393355618373</v>
      </c>
      <c r="AA279" s="7">
        <f t="shared" si="284"/>
        <v>2805.6367741057306</v>
      </c>
      <c r="AB279" s="65">
        <f t="shared" si="261"/>
        <v>0.10222283558279913</v>
      </c>
      <c r="AC279" s="7">
        <f t="shared" si="262"/>
        <v>2195.7025614561067</v>
      </c>
      <c r="AD279" s="65">
        <f t="shared" si="263"/>
        <v>7.9999999999999988E-2</v>
      </c>
      <c r="AE279" s="7">
        <f t="shared" si="285"/>
        <v>355050.25255568972</v>
      </c>
      <c r="AF279" s="7">
        <f t="shared" si="286"/>
        <v>1015316.7253882542</v>
      </c>
      <c r="AG279" s="7">
        <f t="shared" si="264"/>
        <v>326549.74744431028</v>
      </c>
      <c r="AH279" s="7">
        <f t="shared" si="253"/>
        <v>1370366.9779439438</v>
      </c>
      <c r="AJ279">
        <v>274</v>
      </c>
      <c r="AK279" s="160">
        <v>53175</v>
      </c>
      <c r="AL279" s="7">
        <f t="shared" si="287"/>
        <v>324233.05143844837</v>
      </c>
      <c r="AM279" s="7">
        <f t="shared" si="288"/>
        <v>4883.0658657304484</v>
      </c>
      <c r="AN279" s="7">
        <f t="shared" si="289"/>
        <v>2789.0607418571362</v>
      </c>
      <c r="AO279" s="65">
        <f t="shared" si="265"/>
        <v>0.1032242973188662</v>
      </c>
      <c r="AP279" s="7">
        <f t="shared" si="266"/>
        <v>2094.0051238733122</v>
      </c>
      <c r="AQ279" s="65">
        <f t="shared" si="267"/>
        <v>7.7499999999999986E-2</v>
      </c>
      <c r="AR279" s="7">
        <f t="shared" si="290"/>
        <v>360156.00930340902</v>
      </c>
      <c r="AS279" s="7">
        <f t="shared" si="291"/>
        <v>977804.03790673323</v>
      </c>
      <c r="AT279" s="7">
        <f t="shared" si="268"/>
        <v>321443.99069659121</v>
      </c>
      <c r="AU279" s="7">
        <f t="shared" si="254"/>
        <v>1337960.0472101422</v>
      </c>
      <c r="AW279">
        <v>274</v>
      </c>
      <c r="AX279" s="160">
        <v>53175</v>
      </c>
      <c r="AY279" s="7">
        <f t="shared" si="292"/>
        <v>319082.70664612111</v>
      </c>
      <c r="AZ279" s="7">
        <f t="shared" si="293"/>
        <v>4765.8460902957322</v>
      </c>
      <c r="BA279" s="7">
        <f t="shared" si="294"/>
        <v>2771.5791737574755</v>
      </c>
      <c r="BB279" s="65">
        <f t="shared" si="269"/>
        <v>0.10423300728101059</v>
      </c>
      <c r="BC279" s="7">
        <f t="shared" si="270"/>
        <v>1994.2669165382567</v>
      </c>
      <c r="BD279" s="65">
        <f t="shared" si="271"/>
        <v>7.4999999999999997E-2</v>
      </c>
      <c r="BE279" s="7">
        <f t="shared" si="295"/>
        <v>365288.87252763723</v>
      </c>
      <c r="BF279" s="7">
        <f t="shared" si="296"/>
        <v>940552.95621339325</v>
      </c>
      <c r="BG279" s="7">
        <f t="shared" si="272"/>
        <v>316311.12747236365</v>
      </c>
      <c r="BH279" s="7">
        <f t="shared" si="255"/>
        <v>1305841.8287410305</v>
      </c>
      <c r="BJ279">
        <v>274</v>
      </c>
      <c r="BK279" s="160">
        <v>53175</v>
      </c>
      <c r="BL279" s="7">
        <f t="shared" si="297"/>
        <v>313906.50825089816</v>
      </c>
      <c r="BM279" s="7">
        <f t="shared" si="298"/>
        <v>4649.713524863002</v>
      </c>
      <c r="BN279" s="7">
        <f t="shared" si="299"/>
        <v>2753.1950375138258</v>
      </c>
      <c r="BO279" s="65">
        <f t="shared" si="273"/>
        <v>0.10524898204327493</v>
      </c>
      <c r="BP279" s="7">
        <f t="shared" si="274"/>
        <v>1896.5184873491764</v>
      </c>
      <c r="BQ279" s="65">
        <f t="shared" si="275"/>
        <v>7.2499999999999995E-2</v>
      </c>
      <c r="BR279" s="7">
        <f t="shared" si="300"/>
        <v>370446.6867866161</v>
      </c>
      <c r="BS279" s="7">
        <f t="shared" si="301"/>
        <v>903574.8190258469</v>
      </c>
      <c r="BT279" s="7">
        <f t="shared" si="276"/>
        <v>311153.31321338436</v>
      </c>
      <c r="BU279" s="7">
        <f t="shared" si="256"/>
        <v>1274021.5058124629</v>
      </c>
      <c r="BW279">
        <v>274</v>
      </c>
      <c r="BX279" s="160">
        <v>53175</v>
      </c>
      <c r="BY279" s="7">
        <f t="shared" si="302"/>
        <v>308706.70491467929</v>
      </c>
      <c r="BZ279" s="7">
        <f t="shared" si="303"/>
        <v>4534.7018071413086</v>
      </c>
      <c r="CA279" s="7">
        <f t="shared" si="304"/>
        <v>2733.9126951390126</v>
      </c>
      <c r="CB279" s="65">
        <f t="shared" si="277"/>
        <v>0.10627223775633696</v>
      </c>
      <c r="CC279" s="7">
        <f t="shared" si="278"/>
        <v>1800.789112002296</v>
      </c>
      <c r="CD279" s="65">
        <f t="shared" si="305"/>
        <v>7.0000000000000007E-2</v>
      </c>
      <c r="CE279" s="7">
        <f t="shared" si="306"/>
        <v>375627.20778045949</v>
      </c>
      <c r="CF279" s="7">
        <f t="shared" si="307"/>
        <v>866881.08737625903</v>
      </c>
      <c r="CG279" s="7">
        <f t="shared" si="279"/>
        <v>305972.79221954028</v>
      </c>
      <c r="CH279" s="7">
        <f t="shared" si="257"/>
        <v>1242508.2951567185</v>
      </c>
    </row>
    <row r="280" spans="10:86" x14ac:dyDescent="0.3">
      <c r="J280">
        <v>275</v>
      </c>
      <c r="K280" s="160">
        <v>53206</v>
      </c>
      <c r="L280" s="7">
        <f t="shared" si="280"/>
        <v>331626.33275842463</v>
      </c>
      <c r="M280" s="7">
        <f t="shared" si="258"/>
        <v>5120.6331732111075</v>
      </c>
      <c r="N280" s="7">
        <f t="shared" si="248"/>
        <v>2840.7021354969384</v>
      </c>
      <c r="O280" s="65">
        <f t="shared" si="259"/>
        <v>0.10279167321370465</v>
      </c>
      <c r="P280" s="7">
        <f t="shared" si="249"/>
        <v>2279.9310377141692</v>
      </c>
      <c r="Q280" s="65">
        <f t="shared" si="250"/>
        <v>8.249999999999999E-2</v>
      </c>
      <c r="R280" s="7">
        <f t="shared" si="260"/>
        <v>352814.36937707174</v>
      </c>
      <c r="S280" s="7">
        <f t="shared" si="281"/>
        <v>1055359.7532559824</v>
      </c>
      <c r="T280" s="7">
        <f t="shared" si="251"/>
        <v>328785.63062292768</v>
      </c>
      <c r="U280" s="7">
        <f t="shared" si="252"/>
        <v>1408174.1226330542</v>
      </c>
      <c r="W280">
        <v>275</v>
      </c>
      <c r="X280" s="160">
        <v>53206</v>
      </c>
      <c r="Y280" s="7">
        <f t="shared" si="282"/>
        <v>326549.74744431028</v>
      </c>
      <c r="Z280" s="7">
        <f t="shared" si="283"/>
        <v>5001.3393355618373</v>
      </c>
      <c r="AA280" s="7">
        <f t="shared" si="284"/>
        <v>2824.3410192664351</v>
      </c>
      <c r="AB280" s="65">
        <f t="shared" si="261"/>
        <v>0.10378845029416894</v>
      </c>
      <c r="AC280" s="7">
        <f t="shared" si="262"/>
        <v>2176.9983162954022</v>
      </c>
      <c r="AD280" s="65">
        <f t="shared" si="263"/>
        <v>8.0000000000000016E-2</v>
      </c>
      <c r="AE280" s="7">
        <f t="shared" si="285"/>
        <v>357874.59357495618</v>
      </c>
      <c r="AF280" s="7">
        <f t="shared" si="286"/>
        <v>1017493.7237045496</v>
      </c>
      <c r="AG280" s="7">
        <f t="shared" si="264"/>
        <v>323725.40642504382</v>
      </c>
      <c r="AH280" s="7">
        <f t="shared" si="253"/>
        <v>1375368.3172795058</v>
      </c>
      <c r="AJ280">
        <v>275</v>
      </c>
      <c r="AK280" s="160">
        <v>53206</v>
      </c>
      <c r="AL280" s="7">
        <f t="shared" si="287"/>
        <v>321443.99069659121</v>
      </c>
      <c r="AM280" s="7">
        <f t="shared" si="288"/>
        <v>4883.0658657304484</v>
      </c>
      <c r="AN280" s="7">
        <f t="shared" si="289"/>
        <v>2807.0734258149637</v>
      </c>
      <c r="AO280" s="65">
        <f t="shared" si="265"/>
        <v>0.1047923808959132</v>
      </c>
      <c r="AP280" s="7">
        <f t="shared" si="266"/>
        <v>2075.9924399154847</v>
      </c>
      <c r="AQ280" s="65">
        <f t="shared" si="267"/>
        <v>7.7499999999999999E-2</v>
      </c>
      <c r="AR280" s="7">
        <f t="shared" si="290"/>
        <v>362963.082729224</v>
      </c>
      <c r="AS280" s="7">
        <f t="shared" si="291"/>
        <v>979880.03034664877</v>
      </c>
      <c r="AT280" s="7">
        <f t="shared" si="268"/>
        <v>318636.91727077623</v>
      </c>
      <c r="AU280" s="7">
        <f t="shared" si="254"/>
        <v>1342843.1130758729</v>
      </c>
      <c r="AW280">
        <v>275</v>
      </c>
      <c r="AX280" s="160">
        <v>53206</v>
      </c>
      <c r="AY280" s="7">
        <f t="shared" si="292"/>
        <v>316311.12747236365</v>
      </c>
      <c r="AZ280" s="7">
        <f t="shared" si="293"/>
        <v>4765.8460902957322</v>
      </c>
      <c r="BA280" s="7">
        <f t="shared" si="294"/>
        <v>2788.9015435934598</v>
      </c>
      <c r="BB280" s="65">
        <f t="shared" si="269"/>
        <v>0.10580348149796134</v>
      </c>
      <c r="BC280" s="7">
        <f t="shared" si="270"/>
        <v>1976.9445467022726</v>
      </c>
      <c r="BD280" s="65">
        <f t="shared" si="271"/>
        <v>7.4999999999999997E-2</v>
      </c>
      <c r="BE280" s="7">
        <f t="shared" si="295"/>
        <v>368077.77407123067</v>
      </c>
      <c r="BF280" s="7">
        <f t="shared" si="296"/>
        <v>942529.90076009557</v>
      </c>
      <c r="BG280" s="7">
        <f t="shared" si="272"/>
        <v>313522.2259287702</v>
      </c>
      <c r="BH280" s="7">
        <f t="shared" si="255"/>
        <v>1310607.6748313261</v>
      </c>
      <c r="BJ280">
        <v>275</v>
      </c>
      <c r="BK280" s="160">
        <v>53206</v>
      </c>
      <c r="BL280" s="7">
        <f t="shared" si="297"/>
        <v>311153.31321338436</v>
      </c>
      <c r="BM280" s="7">
        <f t="shared" si="298"/>
        <v>4649.713524863002</v>
      </c>
      <c r="BN280" s="7">
        <f t="shared" si="299"/>
        <v>2769.828924198805</v>
      </c>
      <c r="BO280" s="65">
        <f t="shared" si="273"/>
        <v>0.10682176817314354</v>
      </c>
      <c r="BP280" s="7">
        <f t="shared" si="274"/>
        <v>1879.8846006641973</v>
      </c>
      <c r="BQ280" s="65">
        <f t="shared" si="275"/>
        <v>7.2499999999999995E-2</v>
      </c>
      <c r="BR280" s="7">
        <f t="shared" si="300"/>
        <v>373216.51571081491</v>
      </c>
      <c r="BS280" s="7">
        <f t="shared" si="301"/>
        <v>905454.70362651104</v>
      </c>
      <c r="BT280" s="7">
        <f t="shared" si="276"/>
        <v>308383.48428918555</v>
      </c>
      <c r="BU280" s="7">
        <f t="shared" si="256"/>
        <v>1278671.219337326</v>
      </c>
      <c r="BW280">
        <v>275</v>
      </c>
      <c r="BX280" s="160">
        <v>53206</v>
      </c>
      <c r="BY280" s="7">
        <f t="shared" si="302"/>
        <v>305972.79221954028</v>
      </c>
      <c r="BZ280" s="7">
        <f t="shared" si="303"/>
        <v>4534.7018071413086</v>
      </c>
      <c r="CA280" s="7">
        <f t="shared" si="304"/>
        <v>2749.8605191939905</v>
      </c>
      <c r="CB280" s="65">
        <f t="shared" si="277"/>
        <v>0.10784725658434058</v>
      </c>
      <c r="CC280" s="7">
        <f t="shared" si="278"/>
        <v>1784.8412879473183</v>
      </c>
      <c r="CD280" s="65">
        <f t="shared" si="305"/>
        <v>7.0000000000000007E-2</v>
      </c>
      <c r="CE280" s="7">
        <f t="shared" si="306"/>
        <v>378377.06829965347</v>
      </c>
      <c r="CF280" s="7">
        <f t="shared" si="307"/>
        <v>868665.92866420641</v>
      </c>
      <c r="CG280" s="7">
        <f t="shared" si="279"/>
        <v>303222.93170034629</v>
      </c>
      <c r="CH280" s="7">
        <f t="shared" si="257"/>
        <v>1247042.99696386</v>
      </c>
    </row>
    <row r="281" spans="10:86" x14ac:dyDescent="0.3">
      <c r="J281">
        <v>276</v>
      </c>
      <c r="K281" s="160">
        <v>53236</v>
      </c>
      <c r="L281" s="7">
        <f t="shared" si="280"/>
        <v>328785.63062292768</v>
      </c>
      <c r="M281" s="7">
        <f t="shared" si="258"/>
        <v>5120.6331732111075</v>
      </c>
      <c r="N281" s="7">
        <f t="shared" si="248"/>
        <v>2860.2319626784797</v>
      </c>
      <c r="O281" s="65">
        <f t="shared" si="259"/>
        <v>0.10439259005058318</v>
      </c>
      <c r="P281" s="7">
        <f t="shared" si="249"/>
        <v>2260.4012105326278</v>
      </c>
      <c r="Q281" s="65">
        <f t="shared" si="250"/>
        <v>8.2500000000000004E-2</v>
      </c>
      <c r="R281" s="7">
        <f t="shared" si="260"/>
        <v>355674.60133975022</v>
      </c>
      <c r="S281" s="7">
        <f t="shared" si="281"/>
        <v>1057620.1544665149</v>
      </c>
      <c r="T281" s="7">
        <f t="shared" si="251"/>
        <v>325925.39866024919</v>
      </c>
      <c r="U281" s="7">
        <f t="shared" si="252"/>
        <v>1413294.7558062652</v>
      </c>
      <c r="W281">
        <v>276</v>
      </c>
      <c r="X281" s="160">
        <v>53236</v>
      </c>
      <c r="Y281" s="7">
        <f t="shared" si="282"/>
        <v>323725.40642504382</v>
      </c>
      <c r="Z281" s="7">
        <f t="shared" si="283"/>
        <v>5001.3393355618373</v>
      </c>
      <c r="AA281" s="7">
        <f t="shared" si="284"/>
        <v>2843.1699593948783</v>
      </c>
      <c r="AB281" s="65">
        <f t="shared" si="261"/>
        <v>0.10539191189690672</v>
      </c>
      <c r="AC281" s="7">
        <f t="shared" si="262"/>
        <v>2158.169376166959</v>
      </c>
      <c r="AD281" s="65">
        <f t="shared" si="263"/>
        <v>0.08</v>
      </c>
      <c r="AE281" s="7">
        <f t="shared" si="285"/>
        <v>360717.76353435108</v>
      </c>
      <c r="AF281" s="7">
        <f t="shared" si="286"/>
        <v>1019651.8930807166</v>
      </c>
      <c r="AG281" s="7">
        <f t="shared" si="264"/>
        <v>320882.23646564892</v>
      </c>
      <c r="AH281" s="7">
        <f t="shared" si="253"/>
        <v>1380369.6566150677</v>
      </c>
      <c r="AJ281">
        <v>276</v>
      </c>
      <c r="AK281" s="160">
        <v>53236</v>
      </c>
      <c r="AL281" s="7">
        <f t="shared" si="287"/>
        <v>318636.91727077623</v>
      </c>
      <c r="AM281" s="7">
        <f t="shared" si="288"/>
        <v>4883.0658657304484</v>
      </c>
      <c r="AN281" s="7">
        <f t="shared" si="289"/>
        <v>2825.2024416900185</v>
      </c>
      <c r="AO281" s="65">
        <f t="shared" si="265"/>
        <v>0.10639830936937572</v>
      </c>
      <c r="AP281" s="7">
        <f t="shared" si="266"/>
        <v>2057.8634240404299</v>
      </c>
      <c r="AQ281" s="65">
        <f t="shared" si="267"/>
        <v>7.7499999999999999E-2</v>
      </c>
      <c r="AR281" s="7">
        <f t="shared" si="290"/>
        <v>365788.28517091402</v>
      </c>
      <c r="AS281" s="7">
        <f t="shared" si="291"/>
        <v>981937.89377068914</v>
      </c>
      <c r="AT281" s="7">
        <f t="shared" si="268"/>
        <v>315811.71482908621</v>
      </c>
      <c r="AU281" s="7">
        <f t="shared" si="254"/>
        <v>1347726.1789416033</v>
      </c>
      <c r="AW281">
        <v>276</v>
      </c>
      <c r="AX281" s="160">
        <v>53236</v>
      </c>
      <c r="AY281" s="7">
        <f t="shared" si="292"/>
        <v>313522.2259287702</v>
      </c>
      <c r="AZ281" s="7">
        <f t="shared" si="293"/>
        <v>4765.8460902957322</v>
      </c>
      <c r="BA281" s="7">
        <f t="shared" si="294"/>
        <v>2806.3321782409184</v>
      </c>
      <c r="BB281" s="65">
        <f t="shared" si="269"/>
        <v>0.10741179844309329</v>
      </c>
      <c r="BC281" s="7">
        <f t="shared" si="270"/>
        <v>1959.5139120548135</v>
      </c>
      <c r="BD281" s="65">
        <f t="shared" si="271"/>
        <v>7.4999999999999997E-2</v>
      </c>
      <c r="BE281" s="7">
        <f t="shared" si="295"/>
        <v>370884.1062494716</v>
      </c>
      <c r="BF281" s="7">
        <f t="shared" si="296"/>
        <v>944489.41467215039</v>
      </c>
      <c r="BG281" s="7">
        <f t="shared" si="272"/>
        <v>310715.89375052927</v>
      </c>
      <c r="BH281" s="7">
        <f t="shared" si="255"/>
        <v>1315373.5209216219</v>
      </c>
      <c r="BJ281">
        <v>276</v>
      </c>
      <c r="BK281" s="160">
        <v>53236</v>
      </c>
      <c r="BL281" s="7">
        <f t="shared" si="297"/>
        <v>308383.48428918555</v>
      </c>
      <c r="BM281" s="7">
        <f t="shared" si="298"/>
        <v>4649.713524863002</v>
      </c>
      <c r="BN281" s="7">
        <f t="shared" si="299"/>
        <v>2786.5633072825058</v>
      </c>
      <c r="BO281" s="65">
        <f t="shared" si="273"/>
        <v>0.10843239469994763</v>
      </c>
      <c r="BP281" s="7">
        <f t="shared" si="274"/>
        <v>1863.150217580496</v>
      </c>
      <c r="BQ281" s="65">
        <f t="shared" si="275"/>
        <v>7.2499999999999995E-2</v>
      </c>
      <c r="BR281" s="7">
        <f t="shared" si="300"/>
        <v>376003.07901809743</v>
      </c>
      <c r="BS281" s="7">
        <f t="shared" si="301"/>
        <v>907317.85384409153</v>
      </c>
      <c r="BT281" s="7">
        <f t="shared" si="276"/>
        <v>305596.92098190304</v>
      </c>
      <c r="BU281" s="7">
        <f t="shared" si="256"/>
        <v>1283320.9328621889</v>
      </c>
      <c r="BW281">
        <v>276</v>
      </c>
      <c r="BX281" s="160">
        <v>53236</v>
      </c>
      <c r="BY281" s="7">
        <f t="shared" si="302"/>
        <v>303222.93170034629</v>
      </c>
      <c r="BZ281" s="7">
        <f t="shared" si="303"/>
        <v>4534.7018071413086</v>
      </c>
      <c r="CA281" s="7">
        <f t="shared" si="304"/>
        <v>2765.9013722226218</v>
      </c>
      <c r="CB281" s="65">
        <f t="shared" si="277"/>
        <v>0.1094601133250423</v>
      </c>
      <c r="CC281" s="7">
        <f t="shared" si="278"/>
        <v>1768.8004349186867</v>
      </c>
      <c r="CD281" s="65">
        <f t="shared" si="305"/>
        <v>7.0000000000000007E-2</v>
      </c>
      <c r="CE281" s="7">
        <f t="shared" si="306"/>
        <v>381142.96967187611</v>
      </c>
      <c r="CF281" s="7">
        <f t="shared" si="307"/>
        <v>870434.72909912514</v>
      </c>
      <c r="CG281" s="7">
        <f t="shared" si="279"/>
        <v>300457.03032812366</v>
      </c>
      <c r="CH281" s="7">
        <f t="shared" si="257"/>
        <v>1251577.6987710013</v>
      </c>
    </row>
    <row r="282" spans="10:86" x14ac:dyDescent="0.3">
      <c r="J282">
        <v>277</v>
      </c>
      <c r="K282" s="160">
        <v>53267</v>
      </c>
      <c r="L282" s="7">
        <f t="shared" si="280"/>
        <v>325925.39866024919</v>
      </c>
      <c r="M282" s="7">
        <f t="shared" si="258"/>
        <v>5120.6331732111075</v>
      </c>
      <c r="N282" s="7">
        <f t="shared" si="248"/>
        <v>2879.8960574218945</v>
      </c>
      <c r="O282" s="65">
        <f t="shared" si="259"/>
        <v>0.10603270819371592</v>
      </c>
      <c r="P282" s="7">
        <f t="shared" si="249"/>
        <v>2240.737115789213</v>
      </c>
      <c r="Q282" s="65">
        <f t="shared" si="250"/>
        <v>8.249999999999999E-2</v>
      </c>
      <c r="R282" s="7">
        <f t="shared" si="260"/>
        <v>358554.49739717215</v>
      </c>
      <c r="S282" s="7">
        <f t="shared" si="281"/>
        <v>1059860.8915823041</v>
      </c>
      <c r="T282" s="7">
        <f t="shared" si="251"/>
        <v>323045.50260282727</v>
      </c>
      <c r="U282" s="7">
        <f t="shared" si="252"/>
        <v>1418415.3889794764</v>
      </c>
      <c r="W282">
        <v>277</v>
      </c>
      <c r="X282" s="160">
        <v>53267</v>
      </c>
      <c r="Y282" s="7">
        <f t="shared" si="282"/>
        <v>320882.23646564892</v>
      </c>
      <c r="Z282" s="7">
        <f t="shared" si="283"/>
        <v>5001.3393355618373</v>
      </c>
      <c r="AA282" s="7">
        <f t="shared" si="284"/>
        <v>2862.1244257908443</v>
      </c>
      <c r="AB282" s="65">
        <f t="shared" si="261"/>
        <v>0.10703457283203922</v>
      </c>
      <c r="AC282" s="7">
        <f t="shared" si="262"/>
        <v>2139.214909770993</v>
      </c>
      <c r="AD282" s="65">
        <f t="shared" si="263"/>
        <v>0.08</v>
      </c>
      <c r="AE282" s="7">
        <f t="shared" si="285"/>
        <v>363579.88796014193</v>
      </c>
      <c r="AF282" s="7">
        <f t="shared" si="286"/>
        <v>1021791.1079904876</v>
      </c>
      <c r="AG282" s="7">
        <f t="shared" si="264"/>
        <v>318020.11203985807</v>
      </c>
      <c r="AH282" s="7">
        <f t="shared" si="253"/>
        <v>1385370.9959506295</v>
      </c>
      <c r="AJ282">
        <v>277</v>
      </c>
      <c r="AK282" s="160">
        <v>53267</v>
      </c>
      <c r="AL282" s="7">
        <f t="shared" si="287"/>
        <v>315811.71482908621</v>
      </c>
      <c r="AM282" s="7">
        <f t="shared" si="288"/>
        <v>4883.0658657304484</v>
      </c>
      <c r="AN282" s="7">
        <f t="shared" si="289"/>
        <v>2843.4485407925999</v>
      </c>
      <c r="AO282" s="65">
        <f t="shared" si="265"/>
        <v>0.10804343501943021</v>
      </c>
      <c r="AP282" s="7">
        <f t="shared" si="266"/>
        <v>2039.6173249378485</v>
      </c>
      <c r="AQ282" s="65">
        <f t="shared" si="267"/>
        <v>7.7499999999999999E-2</v>
      </c>
      <c r="AR282" s="7">
        <f t="shared" si="290"/>
        <v>368631.73371170665</v>
      </c>
      <c r="AS282" s="7">
        <f t="shared" si="291"/>
        <v>983977.51109562698</v>
      </c>
      <c r="AT282" s="7">
        <f t="shared" si="268"/>
        <v>312968.26628829358</v>
      </c>
      <c r="AU282" s="7">
        <f t="shared" si="254"/>
        <v>1352609.2448073337</v>
      </c>
      <c r="AW282">
        <v>277</v>
      </c>
      <c r="AX282" s="160">
        <v>53267</v>
      </c>
      <c r="AY282" s="7">
        <f t="shared" si="292"/>
        <v>310715.89375052927</v>
      </c>
      <c r="AZ282" s="7">
        <f t="shared" si="293"/>
        <v>4765.8460902957322</v>
      </c>
      <c r="BA282" s="7">
        <f t="shared" si="294"/>
        <v>2823.8717543549246</v>
      </c>
      <c r="BB282" s="65">
        <f t="shared" si="269"/>
        <v>0.10905931023749368</v>
      </c>
      <c r="BC282" s="7">
        <f t="shared" si="270"/>
        <v>1941.9743359408078</v>
      </c>
      <c r="BD282" s="65">
        <f t="shared" si="271"/>
        <v>7.4999999999999997E-2</v>
      </c>
      <c r="BE282" s="7">
        <f t="shared" si="295"/>
        <v>373707.97800382652</v>
      </c>
      <c r="BF282" s="7">
        <f t="shared" si="296"/>
        <v>946431.38900809118</v>
      </c>
      <c r="BG282" s="7">
        <f t="shared" si="272"/>
        <v>307892.02199617436</v>
      </c>
      <c r="BH282" s="7">
        <f t="shared" si="255"/>
        <v>1320139.3670119178</v>
      </c>
      <c r="BJ282">
        <v>277</v>
      </c>
      <c r="BK282" s="160">
        <v>53267</v>
      </c>
      <c r="BL282" s="7">
        <f t="shared" si="297"/>
        <v>305596.92098190304</v>
      </c>
      <c r="BM282" s="7">
        <f t="shared" si="298"/>
        <v>4649.713524863002</v>
      </c>
      <c r="BN282" s="7">
        <f t="shared" si="299"/>
        <v>2803.3987939306712</v>
      </c>
      <c r="BO282" s="65">
        <f t="shared" si="273"/>
        <v>0.11008221358735551</v>
      </c>
      <c r="BP282" s="7">
        <f t="shared" si="274"/>
        <v>1846.3147309323308</v>
      </c>
      <c r="BQ282" s="65">
        <f t="shared" si="275"/>
        <v>7.2499999999999995E-2</v>
      </c>
      <c r="BR282" s="7">
        <f t="shared" si="300"/>
        <v>378806.47781202808</v>
      </c>
      <c r="BS282" s="7">
        <f t="shared" si="301"/>
        <v>909164.16857502388</v>
      </c>
      <c r="BT282" s="7">
        <f t="shared" si="276"/>
        <v>302793.52218797238</v>
      </c>
      <c r="BU282" s="7">
        <f t="shared" si="256"/>
        <v>1287970.646387052</v>
      </c>
      <c r="BW282">
        <v>277</v>
      </c>
      <c r="BX282" s="160">
        <v>53267</v>
      </c>
      <c r="BY282" s="7">
        <f t="shared" si="302"/>
        <v>300457.03032812366</v>
      </c>
      <c r="BZ282" s="7">
        <f t="shared" si="303"/>
        <v>4534.7018071413086</v>
      </c>
      <c r="CA282" s="7">
        <f t="shared" si="304"/>
        <v>2782.0357968939206</v>
      </c>
      <c r="CB282" s="65">
        <f t="shared" si="277"/>
        <v>0.11111215978627134</v>
      </c>
      <c r="CC282" s="7">
        <f t="shared" si="278"/>
        <v>1752.6660102473882</v>
      </c>
      <c r="CD282" s="65">
        <f t="shared" si="305"/>
        <v>7.0000000000000007E-2</v>
      </c>
      <c r="CE282" s="7">
        <f t="shared" si="306"/>
        <v>383925.00546877005</v>
      </c>
      <c r="CF282" s="7">
        <f t="shared" si="307"/>
        <v>872187.39510937256</v>
      </c>
      <c r="CG282" s="7">
        <f t="shared" si="279"/>
        <v>297674.99453122972</v>
      </c>
      <c r="CH282" s="7">
        <f t="shared" si="257"/>
        <v>1256112.4005781426</v>
      </c>
    </row>
    <row r="283" spans="10:86" x14ac:dyDescent="0.3">
      <c r="J283">
        <v>278</v>
      </c>
      <c r="K283" s="160">
        <v>53297</v>
      </c>
      <c r="L283" s="7">
        <f t="shared" si="280"/>
        <v>323045.50260282727</v>
      </c>
      <c r="M283" s="7">
        <f t="shared" si="258"/>
        <v>5120.6331732111075</v>
      </c>
      <c r="N283" s="7">
        <f t="shared" si="248"/>
        <v>2899.6953428166698</v>
      </c>
      <c r="O283" s="65">
        <f t="shared" si="259"/>
        <v>0.10771344542313868</v>
      </c>
      <c r="P283" s="7">
        <f t="shared" si="249"/>
        <v>2220.9378303944377</v>
      </c>
      <c r="Q283" s="65">
        <f t="shared" si="250"/>
        <v>8.2500000000000018E-2</v>
      </c>
      <c r="R283" s="7">
        <f t="shared" si="260"/>
        <v>361454.19273998879</v>
      </c>
      <c r="S283" s="7">
        <f t="shared" si="281"/>
        <v>1062081.8294126985</v>
      </c>
      <c r="T283" s="7">
        <f t="shared" si="251"/>
        <v>320145.80726001062</v>
      </c>
      <c r="U283" s="7">
        <f t="shared" si="252"/>
        <v>1423536.0221526874</v>
      </c>
      <c r="W283">
        <v>278</v>
      </c>
      <c r="X283" s="160">
        <v>53297</v>
      </c>
      <c r="Y283" s="7">
        <f t="shared" si="282"/>
        <v>318020.11203985807</v>
      </c>
      <c r="Z283" s="7">
        <f t="shared" si="283"/>
        <v>5001.3393355618373</v>
      </c>
      <c r="AA283" s="7">
        <f t="shared" si="284"/>
        <v>2881.2052552961168</v>
      </c>
      <c r="AB283" s="65">
        <f t="shared" si="261"/>
        <v>0.10871785071008375</v>
      </c>
      <c r="AC283" s="7">
        <f t="shared" si="262"/>
        <v>2120.1340802657205</v>
      </c>
      <c r="AD283" s="65">
        <f t="shared" si="263"/>
        <v>0.08</v>
      </c>
      <c r="AE283" s="7">
        <f t="shared" si="285"/>
        <v>366461.09321543807</v>
      </c>
      <c r="AF283" s="7">
        <f t="shared" si="286"/>
        <v>1023911.2420707534</v>
      </c>
      <c r="AG283" s="7">
        <f t="shared" si="264"/>
        <v>315138.90678456193</v>
      </c>
      <c r="AH283" s="7">
        <f t="shared" si="253"/>
        <v>1390372.3352861914</v>
      </c>
      <c r="AJ283">
        <v>278</v>
      </c>
      <c r="AK283" s="160">
        <v>53297</v>
      </c>
      <c r="AL283" s="7">
        <f t="shared" si="287"/>
        <v>312968.26628829358</v>
      </c>
      <c r="AM283" s="7">
        <f t="shared" si="288"/>
        <v>4883.0658657304484</v>
      </c>
      <c r="AN283" s="7">
        <f t="shared" si="289"/>
        <v>2861.8124792852191</v>
      </c>
      <c r="AO283" s="65">
        <f t="shared" si="265"/>
        <v>0.10972917528893621</v>
      </c>
      <c r="AP283" s="7">
        <f t="shared" si="266"/>
        <v>2021.2533864452294</v>
      </c>
      <c r="AQ283" s="65">
        <f t="shared" si="267"/>
        <v>7.7499999999999999E-2</v>
      </c>
      <c r="AR283" s="7">
        <f t="shared" si="290"/>
        <v>371493.54619099188</v>
      </c>
      <c r="AS283" s="7">
        <f t="shared" si="291"/>
        <v>985998.76448207221</v>
      </c>
      <c r="AT283" s="7">
        <f t="shared" si="268"/>
        <v>310106.45380900835</v>
      </c>
      <c r="AU283" s="7">
        <f t="shared" si="254"/>
        <v>1357492.3106730641</v>
      </c>
      <c r="AW283">
        <v>278</v>
      </c>
      <c r="AX283" s="160">
        <v>53297</v>
      </c>
      <c r="AY283" s="7">
        <f t="shared" si="292"/>
        <v>307892.02199617436</v>
      </c>
      <c r="AZ283" s="7">
        <f t="shared" si="293"/>
        <v>4765.8460902957322</v>
      </c>
      <c r="BA283" s="7">
        <f t="shared" si="294"/>
        <v>2841.5209528196428</v>
      </c>
      <c r="BB283" s="65">
        <f t="shared" si="269"/>
        <v>0.11074743415813286</v>
      </c>
      <c r="BC283" s="7">
        <f t="shared" si="270"/>
        <v>1924.3251374760896</v>
      </c>
      <c r="BD283" s="65">
        <f t="shared" si="271"/>
        <v>7.4999999999999997E-2</v>
      </c>
      <c r="BE283" s="7">
        <f t="shared" si="295"/>
        <v>376549.49895664619</v>
      </c>
      <c r="BF283" s="7">
        <f t="shared" si="296"/>
        <v>948355.71414556727</v>
      </c>
      <c r="BG283" s="7">
        <f t="shared" si="272"/>
        <v>305050.50104335474</v>
      </c>
      <c r="BH283" s="7">
        <f t="shared" si="255"/>
        <v>1324905.2131022136</v>
      </c>
      <c r="BJ283">
        <v>278</v>
      </c>
      <c r="BK283" s="160">
        <v>53297</v>
      </c>
      <c r="BL283" s="7">
        <f t="shared" si="297"/>
        <v>302793.52218797238</v>
      </c>
      <c r="BM283" s="7">
        <f t="shared" si="298"/>
        <v>4649.713524863002</v>
      </c>
      <c r="BN283" s="7">
        <f t="shared" si="299"/>
        <v>2820.3359949773358</v>
      </c>
      <c r="BO283" s="65">
        <f t="shared" si="273"/>
        <v>0.1117726419481255</v>
      </c>
      <c r="BP283" s="7">
        <f t="shared" si="274"/>
        <v>1829.3775298856665</v>
      </c>
      <c r="BQ283" s="65">
        <f t="shared" si="275"/>
        <v>7.2499999999999995E-2</v>
      </c>
      <c r="BR283" s="7">
        <f t="shared" si="300"/>
        <v>381626.81380700541</v>
      </c>
      <c r="BS283" s="7">
        <f t="shared" si="301"/>
        <v>910993.5461049095</v>
      </c>
      <c r="BT283" s="7">
        <f t="shared" si="276"/>
        <v>299973.18619299505</v>
      </c>
      <c r="BU283" s="7">
        <f t="shared" si="256"/>
        <v>1292620.3599119149</v>
      </c>
      <c r="BW283">
        <v>278</v>
      </c>
      <c r="BX283" s="160">
        <v>53297</v>
      </c>
      <c r="BY283" s="7">
        <f t="shared" si="302"/>
        <v>297674.99453122972</v>
      </c>
      <c r="BZ283" s="7">
        <f t="shared" si="303"/>
        <v>4534.7018071413086</v>
      </c>
      <c r="CA283" s="7">
        <f t="shared" si="304"/>
        <v>2798.2643390424682</v>
      </c>
      <c r="CB283" s="65">
        <f t="shared" si="277"/>
        <v>0.11280481291815983</v>
      </c>
      <c r="CC283" s="7">
        <f t="shared" si="278"/>
        <v>1736.4374680988401</v>
      </c>
      <c r="CD283" s="65">
        <f t="shared" si="305"/>
        <v>7.0000000000000007E-2</v>
      </c>
      <c r="CE283" s="7">
        <f t="shared" si="306"/>
        <v>386723.26980781252</v>
      </c>
      <c r="CF283" s="7">
        <f t="shared" si="307"/>
        <v>873923.83257747139</v>
      </c>
      <c r="CG283" s="7">
        <f t="shared" si="279"/>
        <v>294876.73019218724</v>
      </c>
      <c r="CH283" s="7">
        <f t="shared" si="257"/>
        <v>1260647.1023852839</v>
      </c>
    </row>
    <row r="284" spans="10:86" x14ac:dyDescent="0.3">
      <c r="J284">
        <v>279</v>
      </c>
      <c r="K284" s="160">
        <v>53328</v>
      </c>
      <c r="L284" s="7">
        <f t="shared" si="280"/>
        <v>320145.80726001062</v>
      </c>
      <c r="M284" s="7">
        <f t="shared" si="258"/>
        <v>5120.6331732111075</v>
      </c>
      <c r="N284" s="7">
        <f t="shared" si="248"/>
        <v>2919.6307482985344</v>
      </c>
      <c r="O284" s="65">
        <f t="shared" si="259"/>
        <v>0.10943628866933064</v>
      </c>
      <c r="P284" s="7">
        <f t="shared" si="249"/>
        <v>2201.0024249125731</v>
      </c>
      <c r="Q284" s="65">
        <f t="shared" si="250"/>
        <v>8.2500000000000004E-2</v>
      </c>
      <c r="R284" s="7">
        <f t="shared" si="260"/>
        <v>364373.82348828734</v>
      </c>
      <c r="S284" s="7">
        <f t="shared" si="281"/>
        <v>1064282.831837611</v>
      </c>
      <c r="T284" s="7">
        <f t="shared" si="251"/>
        <v>317226.17651171208</v>
      </c>
      <c r="U284" s="7">
        <f t="shared" si="252"/>
        <v>1428656.6553258984</v>
      </c>
      <c r="W284">
        <v>279</v>
      </c>
      <c r="X284" s="160">
        <v>53328</v>
      </c>
      <c r="Y284" s="7">
        <f t="shared" si="282"/>
        <v>315138.90678456193</v>
      </c>
      <c r="Z284" s="7">
        <f t="shared" si="283"/>
        <v>5001.3393355618373</v>
      </c>
      <c r="AA284" s="7">
        <f t="shared" si="284"/>
        <v>2900.4132903314244</v>
      </c>
      <c r="AB284" s="65">
        <f t="shared" si="261"/>
        <v>0.11044323228477393</v>
      </c>
      <c r="AC284" s="7">
        <f t="shared" si="262"/>
        <v>2100.9260452304129</v>
      </c>
      <c r="AD284" s="65">
        <f t="shared" si="263"/>
        <v>0.08</v>
      </c>
      <c r="AE284" s="7">
        <f t="shared" si="285"/>
        <v>369361.5065057695</v>
      </c>
      <c r="AF284" s="7">
        <f t="shared" si="286"/>
        <v>1026012.1681159837</v>
      </c>
      <c r="AG284" s="7">
        <f t="shared" si="264"/>
        <v>312238.4934942305</v>
      </c>
      <c r="AH284" s="7">
        <f t="shared" si="253"/>
        <v>1395373.6746217532</v>
      </c>
      <c r="AJ284">
        <v>279</v>
      </c>
      <c r="AK284" s="160">
        <v>53328</v>
      </c>
      <c r="AL284" s="7">
        <f t="shared" si="287"/>
        <v>310106.45380900835</v>
      </c>
      <c r="AM284" s="7">
        <f t="shared" si="288"/>
        <v>4883.0658657304484</v>
      </c>
      <c r="AN284" s="7">
        <f t="shared" si="289"/>
        <v>2880.2950182139361</v>
      </c>
      <c r="AO284" s="65">
        <f t="shared" si="265"/>
        <v>0.11145701675675088</v>
      </c>
      <c r="AP284" s="7">
        <f t="shared" si="266"/>
        <v>2002.7708475165123</v>
      </c>
      <c r="AQ284" s="65">
        <f t="shared" si="267"/>
        <v>7.7499999999999999E-2</v>
      </c>
      <c r="AR284" s="7">
        <f t="shared" si="290"/>
        <v>374373.8412092058</v>
      </c>
      <c r="AS284" s="7">
        <f t="shared" si="291"/>
        <v>988001.53532958869</v>
      </c>
      <c r="AT284" s="7">
        <f t="shared" si="268"/>
        <v>307226.15879079443</v>
      </c>
      <c r="AU284" s="7">
        <f t="shared" si="254"/>
        <v>1362375.3765387945</v>
      </c>
      <c r="AW284">
        <v>279</v>
      </c>
      <c r="AX284" s="160">
        <v>53328</v>
      </c>
      <c r="AY284" s="7">
        <f t="shared" si="292"/>
        <v>305050.50104335474</v>
      </c>
      <c r="AZ284" s="7">
        <f t="shared" si="293"/>
        <v>4765.8460902957322</v>
      </c>
      <c r="BA284" s="7">
        <f t="shared" si="294"/>
        <v>2859.2804587747651</v>
      </c>
      <c r="BB284" s="65">
        <f t="shared" si="269"/>
        <v>0.112477656610768</v>
      </c>
      <c r="BC284" s="7">
        <f t="shared" si="270"/>
        <v>1906.5656315209669</v>
      </c>
      <c r="BD284" s="65">
        <f t="shared" si="271"/>
        <v>7.4999999999999997E-2</v>
      </c>
      <c r="BE284" s="7">
        <f t="shared" si="295"/>
        <v>379408.77941542096</v>
      </c>
      <c r="BF284" s="7">
        <f t="shared" si="296"/>
        <v>950262.2797770882</v>
      </c>
      <c r="BG284" s="7">
        <f t="shared" si="272"/>
        <v>302191.22058457998</v>
      </c>
      <c r="BH284" s="7">
        <f t="shared" si="255"/>
        <v>1329671.0591925092</v>
      </c>
      <c r="BJ284">
        <v>279</v>
      </c>
      <c r="BK284" s="160">
        <v>53328</v>
      </c>
      <c r="BL284" s="7">
        <f t="shared" si="297"/>
        <v>299973.18619299505</v>
      </c>
      <c r="BM284" s="7">
        <f t="shared" si="298"/>
        <v>4649.713524863002</v>
      </c>
      <c r="BN284" s="7">
        <f t="shared" si="299"/>
        <v>2837.3755249469905</v>
      </c>
      <c r="BO284" s="65">
        <f t="shared" si="273"/>
        <v>0.11350516601659841</v>
      </c>
      <c r="BP284" s="7">
        <f t="shared" si="274"/>
        <v>1812.3379999160118</v>
      </c>
      <c r="BQ284" s="65">
        <f t="shared" si="275"/>
        <v>7.2499999999999995E-2</v>
      </c>
      <c r="BR284" s="7">
        <f t="shared" si="300"/>
        <v>384464.18933195242</v>
      </c>
      <c r="BS284" s="7">
        <f t="shared" si="301"/>
        <v>912805.88410482556</v>
      </c>
      <c r="BT284" s="7">
        <f t="shared" si="276"/>
        <v>297135.81066804804</v>
      </c>
      <c r="BU284" s="7">
        <f t="shared" si="256"/>
        <v>1297270.073436778</v>
      </c>
      <c r="BW284">
        <v>279</v>
      </c>
      <c r="BX284" s="160">
        <v>53328</v>
      </c>
      <c r="BY284" s="7">
        <f t="shared" si="302"/>
        <v>294876.73019218724</v>
      </c>
      <c r="BZ284" s="7">
        <f t="shared" si="303"/>
        <v>4534.7018071413086</v>
      </c>
      <c r="CA284" s="7">
        <f t="shared" si="304"/>
        <v>2814.5875476868832</v>
      </c>
      <c r="CB284" s="65">
        <f t="shared" si="277"/>
        <v>0.11453955878522376</v>
      </c>
      <c r="CC284" s="7">
        <f t="shared" si="278"/>
        <v>1720.1142594544256</v>
      </c>
      <c r="CD284" s="65">
        <f t="shared" si="305"/>
        <v>7.0000000000000007E-2</v>
      </c>
      <c r="CE284" s="7">
        <f t="shared" si="306"/>
        <v>389537.85735549941</v>
      </c>
      <c r="CF284" s="7">
        <f t="shared" si="307"/>
        <v>875643.94683692581</v>
      </c>
      <c r="CG284" s="7">
        <f t="shared" si="279"/>
        <v>292062.14264450036</v>
      </c>
      <c r="CH284" s="7">
        <f t="shared" si="257"/>
        <v>1265181.8041924252</v>
      </c>
    </row>
    <row r="285" spans="10:86" x14ac:dyDescent="0.3">
      <c r="J285">
        <v>280</v>
      </c>
      <c r="K285" s="160">
        <v>53359</v>
      </c>
      <c r="L285" s="7">
        <f t="shared" si="280"/>
        <v>317226.17651171208</v>
      </c>
      <c r="M285" s="7">
        <f t="shared" si="258"/>
        <v>5120.6331732111075</v>
      </c>
      <c r="N285" s="7">
        <f t="shared" si="248"/>
        <v>2939.703209693087</v>
      </c>
      <c r="O285" s="65">
        <f t="shared" si="259"/>
        <v>0.11120279828173205</v>
      </c>
      <c r="P285" s="7">
        <f t="shared" si="249"/>
        <v>2180.9299635180205</v>
      </c>
      <c r="Q285" s="65">
        <f t="shared" si="250"/>
        <v>8.2500000000000004E-2</v>
      </c>
      <c r="R285" s="7">
        <f t="shared" si="260"/>
        <v>367313.52669798041</v>
      </c>
      <c r="S285" s="7">
        <f t="shared" si="281"/>
        <v>1066463.761801129</v>
      </c>
      <c r="T285" s="7">
        <f t="shared" si="251"/>
        <v>314286.473302019</v>
      </c>
      <c r="U285" s="7">
        <f t="shared" si="252"/>
        <v>1433777.2884991094</v>
      </c>
      <c r="W285">
        <v>280</v>
      </c>
      <c r="X285" s="160">
        <v>53359</v>
      </c>
      <c r="Y285" s="7">
        <f t="shared" si="282"/>
        <v>312238.4934942305</v>
      </c>
      <c r="Z285" s="7">
        <f t="shared" si="283"/>
        <v>5001.3393355618373</v>
      </c>
      <c r="AA285" s="7">
        <f t="shared" si="284"/>
        <v>2919.749378933634</v>
      </c>
      <c r="AB285" s="65">
        <f t="shared" si="261"/>
        <v>0.11221227772113568</v>
      </c>
      <c r="AC285" s="7">
        <f t="shared" si="262"/>
        <v>2081.5899566282033</v>
      </c>
      <c r="AD285" s="65">
        <f t="shared" si="263"/>
        <v>7.9999999999999988E-2</v>
      </c>
      <c r="AE285" s="7">
        <f t="shared" si="285"/>
        <v>372281.25588470313</v>
      </c>
      <c r="AF285" s="7">
        <f t="shared" si="286"/>
        <v>1028093.7580726119</v>
      </c>
      <c r="AG285" s="7">
        <f t="shared" si="264"/>
        <v>309318.74411529687</v>
      </c>
      <c r="AH285" s="7">
        <f t="shared" si="253"/>
        <v>1400375.0139573151</v>
      </c>
      <c r="AJ285">
        <v>280</v>
      </c>
      <c r="AK285" s="160">
        <v>53359</v>
      </c>
      <c r="AL285" s="7">
        <f t="shared" si="287"/>
        <v>307226.15879079443</v>
      </c>
      <c r="AM285" s="7">
        <f t="shared" si="288"/>
        <v>4883.0658657304484</v>
      </c>
      <c r="AN285" s="7">
        <f t="shared" si="289"/>
        <v>2898.8969235399009</v>
      </c>
      <c r="AO285" s="65">
        <f t="shared" si="265"/>
        <v>0.11322851940536369</v>
      </c>
      <c r="AP285" s="7">
        <f t="shared" si="266"/>
        <v>1984.1689421905473</v>
      </c>
      <c r="AQ285" s="65">
        <f t="shared" si="267"/>
        <v>7.7499999999999999E-2</v>
      </c>
      <c r="AR285" s="7">
        <f t="shared" si="290"/>
        <v>377272.73813274573</v>
      </c>
      <c r="AS285" s="7">
        <f t="shared" si="291"/>
        <v>989985.70427177928</v>
      </c>
      <c r="AT285" s="7">
        <f t="shared" si="268"/>
        <v>304327.26186725451</v>
      </c>
      <c r="AU285" s="7">
        <f t="shared" si="254"/>
        <v>1367258.4424045249</v>
      </c>
      <c r="AW285">
        <v>280</v>
      </c>
      <c r="AX285" s="160">
        <v>53359</v>
      </c>
      <c r="AY285" s="7">
        <f t="shared" si="292"/>
        <v>302191.22058457998</v>
      </c>
      <c r="AZ285" s="7">
        <f t="shared" si="293"/>
        <v>4765.8460902957322</v>
      </c>
      <c r="BA285" s="7">
        <f t="shared" si="294"/>
        <v>2877.1509616421072</v>
      </c>
      <c r="BB285" s="65">
        <f t="shared" si="269"/>
        <v>0.11425153739713589</v>
      </c>
      <c r="BC285" s="7">
        <f t="shared" si="270"/>
        <v>1888.6951286536248</v>
      </c>
      <c r="BD285" s="65">
        <f t="shared" si="271"/>
        <v>7.4999999999999997E-2</v>
      </c>
      <c r="BE285" s="7">
        <f t="shared" si="295"/>
        <v>382285.93037706305</v>
      </c>
      <c r="BF285" s="7">
        <f t="shared" si="296"/>
        <v>952150.97490574187</v>
      </c>
      <c r="BG285" s="7">
        <f t="shared" si="272"/>
        <v>299314.06962293788</v>
      </c>
      <c r="BH285" s="7">
        <f t="shared" si="255"/>
        <v>1334436.905282805</v>
      </c>
      <c r="BJ285">
        <v>280</v>
      </c>
      <c r="BK285" s="160">
        <v>53359</v>
      </c>
      <c r="BL285" s="7">
        <f t="shared" si="297"/>
        <v>297135.81066804804</v>
      </c>
      <c r="BM285" s="7">
        <f t="shared" si="298"/>
        <v>4649.713524863002</v>
      </c>
      <c r="BN285" s="7">
        <f t="shared" si="299"/>
        <v>2854.5180020768785</v>
      </c>
      <c r="BO285" s="65">
        <f t="shared" si="273"/>
        <v>0.11528134541544846</v>
      </c>
      <c r="BP285" s="7">
        <f t="shared" si="274"/>
        <v>1795.1955227861235</v>
      </c>
      <c r="BQ285" s="65">
        <f t="shared" si="275"/>
        <v>7.2499999999999995E-2</v>
      </c>
      <c r="BR285" s="7">
        <f t="shared" si="300"/>
        <v>387318.70733402931</v>
      </c>
      <c r="BS285" s="7">
        <f t="shared" si="301"/>
        <v>914601.07962761167</v>
      </c>
      <c r="BT285" s="7">
        <f t="shared" si="276"/>
        <v>294281.29266597115</v>
      </c>
      <c r="BU285" s="7">
        <f t="shared" si="256"/>
        <v>1301919.7869616409</v>
      </c>
      <c r="BW285">
        <v>280</v>
      </c>
      <c r="BX285" s="160">
        <v>53359</v>
      </c>
      <c r="BY285" s="7">
        <f t="shared" si="302"/>
        <v>292062.14264450036</v>
      </c>
      <c r="BZ285" s="7">
        <f t="shared" si="303"/>
        <v>4534.7018071413086</v>
      </c>
      <c r="CA285" s="7">
        <f t="shared" si="304"/>
        <v>2831.0059750483897</v>
      </c>
      <c r="CB285" s="65">
        <f t="shared" si="277"/>
        <v>0.11631795683267196</v>
      </c>
      <c r="CC285" s="7">
        <f t="shared" si="278"/>
        <v>1703.6958320929189</v>
      </c>
      <c r="CD285" s="65">
        <f t="shared" si="305"/>
        <v>7.0000000000000007E-2</v>
      </c>
      <c r="CE285" s="7">
        <f t="shared" si="306"/>
        <v>392368.86333054781</v>
      </c>
      <c r="CF285" s="7">
        <f t="shared" si="307"/>
        <v>877347.64266901871</v>
      </c>
      <c r="CG285" s="7">
        <f t="shared" si="279"/>
        <v>289231.13666945195</v>
      </c>
      <c r="CH285" s="7">
        <f t="shared" si="257"/>
        <v>1269716.5059995665</v>
      </c>
    </row>
    <row r="286" spans="10:86" x14ac:dyDescent="0.3">
      <c r="J286">
        <v>281</v>
      </c>
      <c r="K286" s="160">
        <v>53387</v>
      </c>
      <c r="L286" s="7">
        <f t="shared" si="280"/>
        <v>314286.473302019</v>
      </c>
      <c r="M286" s="7">
        <f t="shared" si="258"/>
        <v>5120.6331732111075</v>
      </c>
      <c r="N286" s="7">
        <f t="shared" si="248"/>
        <v>2959.9136692597267</v>
      </c>
      <c r="O286" s="65">
        <f t="shared" si="259"/>
        <v>0.11301461261740069</v>
      </c>
      <c r="P286" s="7">
        <f t="shared" si="249"/>
        <v>2160.7195039513808</v>
      </c>
      <c r="Q286" s="65">
        <f t="shared" si="250"/>
        <v>8.2500000000000018E-2</v>
      </c>
      <c r="R286" s="7">
        <f t="shared" si="260"/>
        <v>370273.44036724017</v>
      </c>
      <c r="S286" s="7">
        <f t="shared" si="281"/>
        <v>1068624.4813050805</v>
      </c>
      <c r="T286" s="7">
        <f t="shared" si="251"/>
        <v>311326.55963275925</v>
      </c>
      <c r="U286" s="7">
        <f t="shared" si="252"/>
        <v>1438897.9216723207</v>
      </c>
      <c r="W286">
        <v>281</v>
      </c>
      <c r="X286" s="160">
        <v>53387</v>
      </c>
      <c r="Y286" s="7">
        <f t="shared" si="282"/>
        <v>309318.74411529687</v>
      </c>
      <c r="Z286" s="7">
        <f t="shared" si="283"/>
        <v>5001.3393355618373</v>
      </c>
      <c r="AA286" s="7">
        <f t="shared" si="284"/>
        <v>2939.2143747931914</v>
      </c>
      <c r="AB286" s="65">
        <f t="shared" si="261"/>
        <v>0.11402662518366938</v>
      </c>
      <c r="AC286" s="7">
        <f t="shared" si="262"/>
        <v>2062.1249607686459</v>
      </c>
      <c r="AD286" s="65">
        <f t="shared" si="263"/>
        <v>0.08</v>
      </c>
      <c r="AE286" s="7">
        <f t="shared" si="285"/>
        <v>375220.4702594963</v>
      </c>
      <c r="AF286" s="7">
        <f t="shared" si="286"/>
        <v>1030155.8830333805</v>
      </c>
      <c r="AG286" s="7">
        <f t="shared" si="264"/>
        <v>306379.5297405037</v>
      </c>
      <c r="AH286" s="7">
        <f t="shared" si="253"/>
        <v>1405376.3532928769</v>
      </c>
      <c r="AJ286">
        <v>281</v>
      </c>
      <c r="AK286" s="160">
        <v>53387</v>
      </c>
      <c r="AL286" s="7">
        <f t="shared" si="287"/>
        <v>304327.26186725451</v>
      </c>
      <c r="AM286" s="7">
        <f t="shared" si="288"/>
        <v>4883.0658657304484</v>
      </c>
      <c r="AN286" s="7">
        <f t="shared" si="289"/>
        <v>2917.6189661710964</v>
      </c>
      <c r="AO286" s="65">
        <f t="shared" si="265"/>
        <v>0.11504532120860372</v>
      </c>
      <c r="AP286" s="7">
        <f t="shared" si="266"/>
        <v>1965.446899559352</v>
      </c>
      <c r="AQ286" s="65">
        <f t="shared" si="267"/>
        <v>7.7499999999999999E-2</v>
      </c>
      <c r="AR286" s="7">
        <f t="shared" si="290"/>
        <v>380190.35709891684</v>
      </c>
      <c r="AS286" s="7">
        <f t="shared" si="291"/>
        <v>991951.15117133863</v>
      </c>
      <c r="AT286" s="7">
        <f t="shared" si="268"/>
        <v>301409.6429010834</v>
      </c>
      <c r="AU286" s="7">
        <f t="shared" si="254"/>
        <v>1372141.5082702555</v>
      </c>
      <c r="AW286">
        <v>281</v>
      </c>
      <c r="AX286" s="160">
        <v>53387</v>
      </c>
      <c r="AY286" s="7">
        <f t="shared" si="292"/>
        <v>299314.06962293788</v>
      </c>
      <c r="AZ286" s="7">
        <f t="shared" si="293"/>
        <v>4765.8460902957322</v>
      </c>
      <c r="BA286" s="7">
        <f t="shared" si="294"/>
        <v>2895.1331551523708</v>
      </c>
      <c r="BB286" s="65">
        <f t="shared" si="269"/>
        <v>0.11607071430218538</v>
      </c>
      <c r="BC286" s="7">
        <f t="shared" si="270"/>
        <v>1870.7129351433616</v>
      </c>
      <c r="BD286" s="65">
        <f t="shared" si="271"/>
        <v>7.4999999999999997E-2</v>
      </c>
      <c r="BE286" s="7">
        <f t="shared" si="295"/>
        <v>385181.06353221543</v>
      </c>
      <c r="BF286" s="7">
        <f t="shared" si="296"/>
        <v>954021.68784088525</v>
      </c>
      <c r="BG286" s="7">
        <f t="shared" si="272"/>
        <v>296418.9364677855</v>
      </c>
      <c r="BH286" s="7">
        <f t="shared" si="255"/>
        <v>1339202.7513731006</v>
      </c>
      <c r="BJ286">
        <v>281</v>
      </c>
      <c r="BK286" s="160">
        <v>53387</v>
      </c>
      <c r="BL286" s="7">
        <f t="shared" si="297"/>
        <v>294281.29266597115</v>
      </c>
      <c r="BM286" s="7">
        <f t="shared" si="298"/>
        <v>4649.713524863002</v>
      </c>
      <c r="BN286" s="7">
        <f t="shared" si="299"/>
        <v>2871.7640483394262</v>
      </c>
      <c r="BO286" s="65">
        <f t="shared" si="273"/>
        <v>0.11710281774244084</v>
      </c>
      <c r="BP286" s="7">
        <f t="shared" si="274"/>
        <v>1777.9494765235756</v>
      </c>
      <c r="BQ286" s="65">
        <f t="shared" si="275"/>
        <v>7.2499999999999995E-2</v>
      </c>
      <c r="BR286" s="7">
        <f t="shared" si="300"/>
        <v>390190.47138236876</v>
      </c>
      <c r="BS286" s="7">
        <f t="shared" si="301"/>
        <v>916379.02910413523</v>
      </c>
      <c r="BT286" s="7">
        <f t="shared" si="276"/>
        <v>291409.5286176317</v>
      </c>
      <c r="BU286" s="7">
        <f t="shared" si="256"/>
        <v>1306569.5004865041</v>
      </c>
      <c r="BW286">
        <v>281</v>
      </c>
      <c r="BX286" s="160">
        <v>53387</v>
      </c>
      <c r="BY286" s="7">
        <f t="shared" si="302"/>
        <v>289231.13666945195</v>
      </c>
      <c r="BZ286" s="7">
        <f t="shared" si="303"/>
        <v>4534.7018071413086</v>
      </c>
      <c r="CA286" s="7">
        <f t="shared" si="304"/>
        <v>2847.5201765695056</v>
      </c>
      <c r="CB286" s="65">
        <f t="shared" si="277"/>
        <v>0.11814164447268882</v>
      </c>
      <c r="CC286" s="7">
        <f t="shared" si="278"/>
        <v>1687.1816305718032</v>
      </c>
      <c r="CD286" s="65">
        <f t="shared" si="305"/>
        <v>7.0000000000000007E-2</v>
      </c>
      <c r="CE286" s="7">
        <f t="shared" si="306"/>
        <v>395216.38350711734</v>
      </c>
      <c r="CF286" s="7">
        <f t="shared" si="307"/>
        <v>879034.82429959055</v>
      </c>
      <c r="CG286" s="7">
        <f t="shared" si="279"/>
        <v>286383.61649288243</v>
      </c>
      <c r="CH286" s="7">
        <f t="shared" si="257"/>
        <v>1274251.2078067078</v>
      </c>
    </row>
    <row r="287" spans="10:86" x14ac:dyDescent="0.3">
      <c r="J287">
        <v>282</v>
      </c>
      <c r="K287" s="160">
        <v>53418</v>
      </c>
      <c r="L287" s="7">
        <f t="shared" si="280"/>
        <v>311326.55963275925</v>
      </c>
      <c r="M287" s="7">
        <f t="shared" si="258"/>
        <v>5120.6331732111075</v>
      </c>
      <c r="N287" s="7">
        <f t="shared" si="248"/>
        <v>2980.2630757358875</v>
      </c>
      <c r="O287" s="65">
        <f t="shared" si="259"/>
        <v>0.11487345297817464</v>
      </c>
      <c r="P287" s="7">
        <f t="shared" si="249"/>
        <v>2140.3700974752201</v>
      </c>
      <c r="Q287" s="65">
        <f t="shared" si="250"/>
        <v>8.2500000000000018E-2</v>
      </c>
      <c r="R287" s="7">
        <f t="shared" si="260"/>
        <v>373253.70344297605</v>
      </c>
      <c r="S287" s="7">
        <f t="shared" si="281"/>
        <v>1070764.8514025556</v>
      </c>
      <c r="T287" s="7">
        <f t="shared" si="251"/>
        <v>308346.29655702336</v>
      </c>
      <c r="U287" s="7">
        <f t="shared" si="252"/>
        <v>1444018.5548455317</v>
      </c>
      <c r="W287">
        <v>282</v>
      </c>
      <c r="X287" s="160">
        <v>53418</v>
      </c>
      <c r="Y287" s="7">
        <f t="shared" si="282"/>
        <v>306379.5297405037</v>
      </c>
      <c r="Z287" s="7">
        <f t="shared" si="283"/>
        <v>5001.3393355618373</v>
      </c>
      <c r="AA287" s="7">
        <f t="shared" si="284"/>
        <v>2958.8091372918125</v>
      </c>
      <c r="AB287" s="65">
        <f t="shared" si="261"/>
        <v>0.11588799577300174</v>
      </c>
      <c r="AC287" s="7">
        <f t="shared" si="262"/>
        <v>2042.5301982700248</v>
      </c>
      <c r="AD287" s="65">
        <f t="shared" si="263"/>
        <v>0.08</v>
      </c>
      <c r="AE287" s="7">
        <f t="shared" si="285"/>
        <v>378179.2793967881</v>
      </c>
      <c r="AF287" s="7">
        <f t="shared" si="286"/>
        <v>1032198.4132316505</v>
      </c>
      <c r="AG287" s="7">
        <f t="shared" si="264"/>
        <v>303420.7206032119</v>
      </c>
      <c r="AH287" s="7">
        <f t="shared" si="253"/>
        <v>1410377.6926284386</v>
      </c>
      <c r="AJ287">
        <v>282</v>
      </c>
      <c r="AK287" s="160">
        <v>53418</v>
      </c>
      <c r="AL287" s="7">
        <f t="shared" si="287"/>
        <v>301409.6429010834</v>
      </c>
      <c r="AM287" s="7">
        <f t="shared" si="288"/>
        <v>4883.0658657304484</v>
      </c>
      <c r="AN287" s="7">
        <f t="shared" si="289"/>
        <v>2936.4619219942851</v>
      </c>
      <c r="AO287" s="65">
        <f t="shared" si="265"/>
        <v>0.11690914306778061</v>
      </c>
      <c r="AP287" s="7">
        <f t="shared" si="266"/>
        <v>1946.6039437361635</v>
      </c>
      <c r="AQ287" s="65">
        <f t="shared" si="267"/>
        <v>7.7499999999999999E-2</v>
      </c>
      <c r="AR287" s="7">
        <f t="shared" si="290"/>
        <v>383126.81902091112</v>
      </c>
      <c r="AS287" s="7">
        <f t="shared" si="291"/>
        <v>993897.7551150748</v>
      </c>
      <c r="AT287" s="7">
        <f t="shared" si="268"/>
        <v>298473.18097908911</v>
      </c>
      <c r="AU287" s="7">
        <f t="shared" si="254"/>
        <v>1377024.5741359859</v>
      </c>
      <c r="AW287">
        <v>282</v>
      </c>
      <c r="AX287" s="160">
        <v>53418</v>
      </c>
      <c r="AY287" s="7">
        <f t="shared" si="292"/>
        <v>296418.9364677855</v>
      </c>
      <c r="AZ287" s="7">
        <f t="shared" si="293"/>
        <v>4765.8460902957322</v>
      </c>
      <c r="BA287" s="7">
        <f t="shared" si="294"/>
        <v>2913.2277373720726</v>
      </c>
      <c r="BB287" s="65">
        <f t="shared" si="269"/>
        <v>0.1179369080297073</v>
      </c>
      <c r="BC287" s="7">
        <f t="shared" si="270"/>
        <v>1852.6183529236594</v>
      </c>
      <c r="BD287" s="65">
        <f t="shared" si="271"/>
        <v>7.4999999999999997E-2</v>
      </c>
      <c r="BE287" s="7">
        <f t="shared" si="295"/>
        <v>388094.29126958753</v>
      </c>
      <c r="BF287" s="7">
        <f t="shared" si="296"/>
        <v>955874.30619380891</v>
      </c>
      <c r="BG287" s="7">
        <f t="shared" si="272"/>
        <v>293505.7087304134</v>
      </c>
      <c r="BH287" s="7">
        <f t="shared" si="255"/>
        <v>1343968.5974633964</v>
      </c>
      <c r="BJ287">
        <v>282</v>
      </c>
      <c r="BK287" s="160">
        <v>53418</v>
      </c>
      <c r="BL287" s="7">
        <f t="shared" si="297"/>
        <v>291409.5286176317</v>
      </c>
      <c r="BM287" s="7">
        <f t="shared" si="298"/>
        <v>4649.713524863002</v>
      </c>
      <c r="BN287" s="7">
        <f t="shared" si="299"/>
        <v>2889.1142894648106</v>
      </c>
      <c r="BO287" s="65">
        <f t="shared" si="273"/>
        <v>0.11897130350555071</v>
      </c>
      <c r="BP287" s="7">
        <f t="shared" si="274"/>
        <v>1760.5992353981915</v>
      </c>
      <c r="BQ287" s="65">
        <f t="shared" si="275"/>
        <v>7.2499999999999995E-2</v>
      </c>
      <c r="BR287" s="7">
        <f t="shared" si="300"/>
        <v>393079.5856718336</v>
      </c>
      <c r="BS287" s="7">
        <f t="shared" si="301"/>
        <v>918139.62833953346</v>
      </c>
      <c r="BT287" s="7">
        <f t="shared" si="276"/>
        <v>288520.41432816687</v>
      </c>
      <c r="BU287" s="7">
        <f t="shared" si="256"/>
        <v>1311219.2140113669</v>
      </c>
      <c r="BW287">
        <v>282</v>
      </c>
      <c r="BX287" s="160">
        <v>53418</v>
      </c>
      <c r="BY287" s="7">
        <f t="shared" si="302"/>
        <v>286383.61649288243</v>
      </c>
      <c r="BZ287" s="7">
        <f t="shared" si="303"/>
        <v>4534.7018071413086</v>
      </c>
      <c r="CA287" s="7">
        <f t="shared" si="304"/>
        <v>2864.1307109328277</v>
      </c>
      <c r="CB287" s="65">
        <f t="shared" si="277"/>
        <v>0.1200123420190419</v>
      </c>
      <c r="CC287" s="7">
        <f t="shared" si="278"/>
        <v>1670.5710962084809</v>
      </c>
      <c r="CD287" s="65">
        <f t="shared" si="305"/>
        <v>7.0000000000000007E-2</v>
      </c>
      <c r="CE287" s="7">
        <f t="shared" si="306"/>
        <v>398080.51421805017</v>
      </c>
      <c r="CF287" s="7">
        <f t="shared" si="307"/>
        <v>880705.39539579907</v>
      </c>
      <c r="CG287" s="7">
        <f t="shared" si="279"/>
        <v>283519.4857819496</v>
      </c>
      <c r="CH287" s="7">
        <f t="shared" si="257"/>
        <v>1278785.9096138491</v>
      </c>
    </row>
    <row r="288" spans="10:86" x14ac:dyDescent="0.3">
      <c r="J288">
        <v>283</v>
      </c>
      <c r="K288" s="160">
        <v>53448</v>
      </c>
      <c r="L288" s="7">
        <f t="shared" si="280"/>
        <v>308346.29655702336</v>
      </c>
      <c r="M288" s="7">
        <f t="shared" si="258"/>
        <v>5120.6331732111075</v>
      </c>
      <c r="N288" s="7">
        <f t="shared" si="248"/>
        <v>3000.752384381572</v>
      </c>
      <c r="O288" s="65">
        <f t="shared" si="259"/>
        <v>0.11678112892761666</v>
      </c>
      <c r="P288" s="7">
        <f t="shared" si="249"/>
        <v>2119.8807888295355</v>
      </c>
      <c r="Q288" s="65">
        <f t="shared" si="250"/>
        <v>8.249999999999999E-2</v>
      </c>
      <c r="R288" s="7">
        <f t="shared" si="260"/>
        <v>376254.4558273576</v>
      </c>
      <c r="S288" s="7">
        <f t="shared" si="281"/>
        <v>1072884.7321913852</v>
      </c>
      <c r="T288" s="7">
        <f t="shared" si="251"/>
        <v>305345.54417264182</v>
      </c>
      <c r="U288" s="7">
        <f t="shared" si="252"/>
        <v>1449139.1880187429</v>
      </c>
      <c r="W288">
        <v>283</v>
      </c>
      <c r="X288" s="160">
        <v>53448</v>
      </c>
      <c r="Y288" s="7">
        <f t="shared" si="282"/>
        <v>303420.7206032119</v>
      </c>
      <c r="Z288" s="7">
        <f t="shared" si="283"/>
        <v>5001.3393355618373</v>
      </c>
      <c r="AA288" s="7">
        <f t="shared" si="284"/>
        <v>2978.5345315404247</v>
      </c>
      <c r="AB288" s="65">
        <f t="shared" si="261"/>
        <v>0.11779819884228018</v>
      </c>
      <c r="AC288" s="7">
        <f t="shared" si="262"/>
        <v>2022.8048040214128</v>
      </c>
      <c r="AD288" s="65">
        <f t="shared" si="263"/>
        <v>0.08</v>
      </c>
      <c r="AE288" s="7">
        <f t="shared" si="285"/>
        <v>381157.81392832851</v>
      </c>
      <c r="AF288" s="7">
        <f t="shared" si="286"/>
        <v>1034221.2180356719</v>
      </c>
      <c r="AG288" s="7">
        <f t="shared" si="264"/>
        <v>300442.18607167149</v>
      </c>
      <c r="AH288" s="7">
        <f t="shared" si="253"/>
        <v>1415379.0319640003</v>
      </c>
      <c r="AJ288">
        <v>283</v>
      </c>
      <c r="AK288" s="160">
        <v>53448</v>
      </c>
      <c r="AL288" s="7">
        <f t="shared" si="287"/>
        <v>298473.18097908911</v>
      </c>
      <c r="AM288" s="7">
        <f t="shared" si="288"/>
        <v>4883.0658657304484</v>
      </c>
      <c r="AN288" s="7">
        <f t="shared" si="289"/>
        <v>2955.4265719071645</v>
      </c>
      <c r="AO288" s="65">
        <f t="shared" si="265"/>
        <v>0.1188217941275288</v>
      </c>
      <c r="AP288" s="7">
        <f t="shared" si="266"/>
        <v>1927.6392938232839</v>
      </c>
      <c r="AQ288" s="65">
        <f t="shared" si="267"/>
        <v>7.7499999999999999E-2</v>
      </c>
      <c r="AR288" s="7">
        <f t="shared" si="290"/>
        <v>386082.2455928183</v>
      </c>
      <c r="AS288" s="7">
        <f t="shared" si="291"/>
        <v>995825.39440889808</v>
      </c>
      <c r="AT288" s="7">
        <f t="shared" si="268"/>
        <v>295517.75440718193</v>
      </c>
      <c r="AU288" s="7">
        <f t="shared" si="254"/>
        <v>1381907.6400017163</v>
      </c>
      <c r="AW288">
        <v>283</v>
      </c>
      <c r="AX288" s="160">
        <v>53448</v>
      </c>
      <c r="AY288" s="7">
        <f t="shared" si="292"/>
        <v>293505.7087304134</v>
      </c>
      <c r="AZ288" s="7">
        <f t="shared" si="293"/>
        <v>4765.8460902957322</v>
      </c>
      <c r="BA288" s="7">
        <f t="shared" si="294"/>
        <v>2931.4354107306485</v>
      </c>
      <c r="BB288" s="65">
        <f t="shared" si="269"/>
        <v>0.11985192751762883</v>
      </c>
      <c r="BC288" s="7">
        <f t="shared" si="270"/>
        <v>1834.4106795650837</v>
      </c>
      <c r="BD288" s="65">
        <f t="shared" si="271"/>
        <v>7.4999999999999997E-2</v>
      </c>
      <c r="BE288" s="7">
        <f t="shared" si="295"/>
        <v>391025.72668031818</v>
      </c>
      <c r="BF288" s="7">
        <f t="shared" si="296"/>
        <v>957708.71687337395</v>
      </c>
      <c r="BG288" s="7">
        <f t="shared" si="272"/>
        <v>290574.27331968275</v>
      </c>
      <c r="BH288" s="7">
        <f t="shared" si="255"/>
        <v>1348734.4435536922</v>
      </c>
      <c r="BJ288">
        <v>283</v>
      </c>
      <c r="BK288" s="160">
        <v>53448</v>
      </c>
      <c r="BL288" s="7">
        <f t="shared" si="297"/>
        <v>288520.41432816687</v>
      </c>
      <c r="BM288" s="7">
        <f t="shared" si="298"/>
        <v>4649.713524863002</v>
      </c>
      <c r="BN288" s="7">
        <f t="shared" si="299"/>
        <v>2906.5693549636608</v>
      </c>
      <c r="BO288" s="65">
        <f t="shared" si="273"/>
        <v>0.12088861143770677</v>
      </c>
      <c r="BP288" s="7">
        <f t="shared" si="274"/>
        <v>1743.1441698993415</v>
      </c>
      <c r="BQ288" s="65">
        <f t="shared" si="275"/>
        <v>7.2499999999999995E-2</v>
      </c>
      <c r="BR288" s="7">
        <f t="shared" si="300"/>
        <v>395986.15502679726</v>
      </c>
      <c r="BS288" s="7">
        <f t="shared" si="301"/>
        <v>919882.77250943275</v>
      </c>
      <c r="BT288" s="7">
        <f t="shared" si="276"/>
        <v>285613.8449732032</v>
      </c>
      <c r="BU288" s="7">
        <f t="shared" si="256"/>
        <v>1315868.9275362301</v>
      </c>
      <c r="BW288">
        <v>283</v>
      </c>
      <c r="BX288" s="160">
        <v>53448</v>
      </c>
      <c r="BY288" s="7">
        <f t="shared" si="302"/>
        <v>283519.4857819496</v>
      </c>
      <c r="BZ288" s="7">
        <f t="shared" si="303"/>
        <v>4534.7018071413086</v>
      </c>
      <c r="CA288" s="7">
        <f t="shared" si="304"/>
        <v>2880.8381400799358</v>
      </c>
      <c r="CB288" s="65">
        <f t="shared" si="277"/>
        <v>0.12193185800127515</v>
      </c>
      <c r="CC288" s="7">
        <f t="shared" si="278"/>
        <v>1653.8636670613728</v>
      </c>
      <c r="CD288" s="65">
        <f t="shared" si="305"/>
        <v>7.0000000000000007E-2</v>
      </c>
      <c r="CE288" s="7">
        <f t="shared" si="306"/>
        <v>400961.3523581301</v>
      </c>
      <c r="CF288" s="7">
        <f t="shared" si="307"/>
        <v>882359.25906286039</v>
      </c>
      <c r="CG288" s="7">
        <f t="shared" si="279"/>
        <v>280638.64764186967</v>
      </c>
      <c r="CH288" s="7">
        <f t="shared" si="257"/>
        <v>1283320.6114209904</v>
      </c>
    </row>
    <row r="289" spans="10:86" x14ac:dyDescent="0.3">
      <c r="J289">
        <v>284</v>
      </c>
      <c r="K289" s="160">
        <v>53479</v>
      </c>
      <c r="L289" s="7">
        <f t="shared" si="280"/>
        <v>305345.54417264182</v>
      </c>
      <c r="M289" s="7">
        <f t="shared" si="258"/>
        <v>5120.6331732111075</v>
      </c>
      <c r="N289" s="7">
        <f t="shared" si="248"/>
        <v>3021.3825570241952</v>
      </c>
      <c r="O289" s="65">
        <f t="shared" si="259"/>
        <v>0.11873954402226657</v>
      </c>
      <c r="P289" s="7">
        <f t="shared" si="249"/>
        <v>2099.2506161869123</v>
      </c>
      <c r="Q289" s="65">
        <f t="shared" si="250"/>
        <v>8.249999999999999E-2</v>
      </c>
      <c r="R289" s="7">
        <f t="shared" si="260"/>
        <v>379275.83838438179</v>
      </c>
      <c r="S289" s="7">
        <f t="shared" si="281"/>
        <v>1074983.9828075722</v>
      </c>
      <c r="T289" s="7">
        <f t="shared" si="251"/>
        <v>302324.16161561763</v>
      </c>
      <c r="U289" s="7">
        <f t="shared" si="252"/>
        <v>1454259.821191954</v>
      </c>
      <c r="W289">
        <v>284</v>
      </c>
      <c r="X289" s="160">
        <v>53479</v>
      </c>
      <c r="Y289" s="7">
        <f t="shared" si="282"/>
        <v>300442.18607167149</v>
      </c>
      <c r="Z289" s="7">
        <f t="shared" si="283"/>
        <v>5001.3393355618373</v>
      </c>
      <c r="AA289" s="7">
        <f t="shared" si="284"/>
        <v>2998.3914284173607</v>
      </c>
      <c r="AB289" s="65">
        <f t="shared" si="261"/>
        <v>0.11975913772783231</v>
      </c>
      <c r="AC289" s="7">
        <f t="shared" si="262"/>
        <v>2002.9479071444766</v>
      </c>
      <c r="AD289" s="65">
        <f t="shared" si="263"/>
        <v>0.08</v>
      </c>
      <c r="AE289" s="7">
        <f t="shared" si="285"/>
        <v>384156.20535674586</v>
      </c>
      <c r="AF289" s="7">
        <f t="shared" si="286"/>
        <v>1036224.1659428163</v>
      </c>
      <c r="AG289" s="7">
        <f t="shared" si="264"/>
        <v>297443.79464325414</v>
      </c>
      <c r="AH289" s="7">
        <f t="shared" si="253"/>
        <v>1420380.371299562</v>
      </c>
      <c r="AJ289">
        <v>284</v>
      </c>
      <c r="AK289" s="160">
        <v>53479</v>
      </c>
      <c r="AL289" s="7">
        <f t="shared" si="287"/>
        <v>295517.75440718193</v>
      </c>
      <c r="AM289" s="7">
        <f t="shared" si="288"/>
        <v>4883.0658657304484</v>
      </c>
      <c r="AN289" s="7">
        <f t="shared" si="289"/>
        <v>2974.5137018507321</v>
      </c>
      <c r="AO289" s="65">
        <f t="shared" si="265"/>
        <v>0.12078517750587413</v>
      </c>
      <c r="AP289" s="7">
        <f t="shared" si="266"/>
        <v>1908.5521638797165</v>
      </c>
      <c r="AQ289" s="65">
        <f t="shared" si="267"/>
        <v>7.7499999999999999E-2</v>
      </c>
      <c r="AR289" s="7">
        <f t="shared" si="290"/>
        <v>389056.75929466903</v>
      </c>
      <c r="AS289" s="7">
        <f t="shared" si="291"/>
        <v>997733.94657277782</v>
      </c>
      <c r="AT289" s="7">
        <f t="shared" si="268"/>
        <v>292543.24070533121</v>
      </c>
      <c r="AU289" s="7">
        <f t="shared" si="254"/>
        <v>1386790.705867447</v>
      </c>
      <c r="AW289">
        <v>284</v>
      </c>
      <c r="AX289" s="160">
        <v>53479</v>
      </c>
      <c r="AY289" s="7">
        <f t="shared" si="292"/>
        <v>290574.27331968275</v>
      </c>
      <c r="AZ289" s="7">
        <f t="shared" si="293"/>
        <v>4765.8460902957322</v>
      </c>
      <c r="BA289" s="7">
        <f t="shared" si="294"/>
        <v>2949.7568820477154</v>
      </c>
      <c r="BB289" s="65">
        <f t="shared" si="269"/>
        <v>0.12181767566748614</v>
      </c>
      <c r="BC289" s="7">
        <f t="shared" si="270"/>
        <v>1816.089208248017</v>
      </c>
      <c r="BD289" s="65">
        <f t="shared" si="271"/>
        <v>7.4999999999999997E-2</v>
      </c>
      <c r="BE289" s="7">
        <f t="shared" si="295"/>
        <v>393975.48356236587</v>
      </c>
      <c r="BF289" s="7">
        <f t="shared" si="296"/>
        <v>959524.80608162202</v>
      </c>
      <c r="BG289" s="7">
        <f t="shared" si="272"/>
        <v>287624.51643763506</v>
      </c>
      <c r="BH289" s="7">
        <f t="shared" si="255"/>
        <v>1353500.289643988</v>
      </c>
      <c r="BJ289">
        <v>284</v>
      </c>
      <c r="BK289" s="160">
        <v>53479</v>
      </c>
      <c r="BL289" s="7">
        <f t="shared" si="297"/>
        <v>285613.8449732032</v>
      </c>
      <c r="BM289" s="7">
        <f t="shared" si="298"/>
        <v>4649.713524863002</v>
      </c>
      <c r="BN289" s="7">
        <f t="shared" si="299"/>
        <v>2924.1298781498995</v>
      </c>
      <c r="BO289" s="65">
        <f t="shared" si="273"/>
        <v>0.12285664422567107</v>
      </c>
      <c r="BP289" s="7">
        <f t="shared" si="274"/>
        <v>1725.5836467131026</v>
      </c>
      <c r="BQ289" s="65">
        <f t="shared" si="275"/>
        <v>7.2499999999999995E-2</v>
      </c>
      <c r="BR289" s="7">
        <f t="shared" si="300"/>
        <v>398910.28490494716</v>
      </c>
      <c r="BS289" s="7">
        <f t="shared" si="301"/>
        <v>921608.3561561458</v>
      </c>
      <c r="BT289" s="7">
        <f t="shared" si="276"/>
        <v>282689.71509505331</v>
      </c>
      <c r="BU289" s="7">
        <f t="shared" si="256"/>
        <v>1320518.641061093</v>
      </c>
      <c r="BW289">
        <v>284</v>
      </c>
      <c r="BX289" s="160">
        <v>53479</v>
      </c>
      <c r="BY289" s="7">
        <f t="shared" si="302"/>
        <v>280638.64764186967</v>
      </c>
      <c r="BZ289" s="7">
        <f t="shared" si="303"/>
        <v>4534.7018071413086</v>
      </c>
      <c r="CA289" s="7">
        <f t="shared" si="304"/>
        <v>2897.6430292304021</v>
      </c>
      <c r="CB289" s="65">
        <f t="shared" si="277"/>
        <v>0.12390209489299536</v>
      </c>
      <c r="CC289" s="7">
        <f t="shared" si="278"/>
        <v>1637.0587779109064</v>
      </c>
      <c r="CD289" s="65">
        <f t="shared" si="305"/>
        <v>7.0000000000000007E-2</v>
      </c>
      <c r="CE289" s="7">
        <f t="shared" si="306"/>
        <v>403858.99538736051</v>
      </c>
      <c r="CF289" s="7">
        <f t="shared" si="307"/>
        <v>883996.31784077128</v>
      </c>
      <c r="CG289" s="7">
        <f t="shared" si="279"/>
        <v>277741.00461263926</v>
      </c>
      <c r="CH289" s="7">
        <f t="shared" si="257"/>
        <v>1287855.3132281317</v>
      </c>
    </row>
    <row r="290" spans="10:86" x14ac:dyDescent="0.3">
      <c r="J290">
        <v>285</v>
      </c>
      <c r="K290" s="160">
        <v>53509</v>
      </c>
      <c r="L290" s="7">
        <f t="shared" si="280"/>
        <v>302324.16161561763</v>
      </c>
      <c r="M290" s="7">
        <f t="shared" si="258"/>
        <v>5120.6331732111075</v>
      </c>
      <c r="N290" s="7">
        <f t="shared" si="248"/>
        <v>3042.1545621037362</v>
      </c>
      <c r="O290" s="65">
        <f t="shared" si="259"/>
        <v>0.12075070199536111</v>
      </c>
      <c r="P290" s="7">
        <f t="shared" si="249"/>
        <v>2078.4786111073713</v>
      </c>
      <c r="Q290" s="65">
        <f t="shared" si="250"/>
        <v>8.2500000000000004E-2</v>
      </c>
      <c r="R290" s="7">
        <f t="shared" si="260"/>
        <v>382317.99294648552</v>
      </c>
      <c r="S290" s="7">
        <f t="shared" si="281"/>
        <v>1077062.4614186797</v>
      </c>
      <c r="T290" s="7">
        <f t="shared" si="251"/>
        <v>299282.00705351389</v>
      </c>
      <c r="U290" s="7">
        <f t="shared" si="252"/>
        <v>1459380.4543651652</v>
      </c>
      <c r="W290">
        <v>285</v>
      </c>
      <c r="X290" s="160">
        <v>53509</v>
      </c>
      <c r="Y290" s="7">
        <f t="shared" si="282"/>
        <v>297443.79464325414</v>
      </c>
      <c r="Z290" s="7">
        <f t="shared" si="283"/>
        <v>5001.3393355618373</v>
      </c>
      <c r="AA290" s="7">
        <f t="shared" si="284"/>
        <v>3018.3807046068096</v>
      </c>
      <c r="AB290" s="65">
        <f t="shared" si="261"/>
        <v>0.12177281593224581</v>
      </c>
      <c r="AC290" s="7">
        <f t="shared" si="262"/>
        <v>1982.9586309550277</v>
      </c>
      <c r="AD290" s="65">
        <f t="shared" si="263"/>
        <v>0.08</v>
      </c>
      <c r="AE290" s="7">
        <f t="shared" si="285"/>
        <v>387174.58606135269</v>
      </c>
      <c r="AF290" s="7">
        <f t="shared" si="286"/>
        <v>1038207.1245737714</v>
      </c>
      <c r="AG290" s="7">
        <f t="shared" si="264"/>
        <v>294425.41393864731</v>
      </c>
      <c r="AH290" s="7">
        <f t="shared" si="253"/>
        <v>1425381.710635124</v>
      </c>
      <c r="AJ290">
        <v>285</v>
      </c>
      <c r="AK290" s="160">
        <v>53509</v>
      </c>
      <c r="AL290" s="7">
        <f t="shared" si="287"/>
        <v>292543.24070533121</v>
      </c>
      <c r="AM290" s="7">
        <f t="shared" si="288"/>
        <v>4883.0658657304484</v>
      </c>
      <c r="AN290" s="7">
        <f t="shared" si="289"/>
        <v>2993.7241028418512</v>
      </c>
      <c r="AO290" s="65">
        <f t="shared" si="265"/>
        <v>0.12280129647667343</v>
      </c>
      <c r="AP290" s="7">
        <f t="shared" si="266"/>
        <v>1889.3417628885973</v>
      </c>
      <c r="AQ290" s="65">
        <f t="shared" si="267"/>
        <v>7.7499999999999999E-2</v>
      </c>
      <c r="AR290" s="7">
        <f t="shared" si="290"/>
        <v>392050.48339751089</v>
      </c>
      <c r="AS290" s="7">
        <f t="shared" si="291"/>
        <v>999623.28833566641</v>
      </c>
      <c r="AT290" s="7">
        <f t="shared" si="268"/>
        <v>289549.51660248934</v>
      </c>
      <c r="AU290" s="7">
        <f t="shared" si="254"/>
        <v>1391673.7717331774</v>
      </c>
      <c r="AW290">
        <v>285</v>
      </c>
      <c r="AX290" s="160">
        <v>53509</v>
      </c>
      <c r="AY290" s="7">
        <f t="shared" si="292"/>
        <v>287624.51643763506</v>
      </c>
      <c r="AZ290" s="7">
        <f t="shared" si="293"/>
        <v>4765.8460902957322</v>
      </c>
      <c r="BA290" s="7">
        <f t="shared" si="294"/>
        <v>2968.1928625605133</v>
      </c>
      <c r="BB290" s="65">
        <f t="shared" si="269"/>
        <v>0.12383615552622475</v>
      </c>
      <c r="BC290" s="7">
        <f t="shared" si="270"/>
        <v>1797.6532277352189</v>
      </c>
      <c r="BD290" s="65">
        <f t="shared" si="271"/>
        <v>7.4999999999999997E-2</v>
      </c>
      <c r="BE290" s="7">
        <f t="shared" si="295"/>
        <v>396943.67642492638</v>
      </c>
      <c r="BF290" s="7">
        <f t="shared" si="296"/>
        <v>961322.45930935722</v>
      </c>
      <c r="BG290" s="7">
        <f t="shared" si="272"/>
        <v>284656.32357507455</v>
      </c>
      <c r="BH290" s="7">
        <f t="shared" si="255"/>
        <v>1358266.1357342836</v>
      </c>
      <c r="BJ290">
        <v>285</v>
      </c>
      <c r="BK290" s="160">
        <v>53509</v>
      </c>
      <c r="BL290" s="7">
        <f t="shared" si="297"/>
        <v>282689.71509505331</v>
      </c>
      <c r="BM290" s="7">
        <f t="shared" si="298"/>
        <v>4649.713524863002</v>
      </c>
      <c r="BN290" s="7">
        <f t="shared" si="299"/>
        <v>2941.7964961637217</v>
      </c>
      <c r="BO290" s="65">
        <f t="shared" si="273"/>
        <v>0.12487740469119879</v>
      </c>
      <c r="BP290" s="7">
        <f t="shared" si="274"/>
        <v>1707.9170286992803</v>
      </c>
      <c r="BQ290" s="65">
        <f t="shared" si="275"/>
        <v>7.2499999999999995E-2</v>
      </c>
      <c r="BR290" s="7">
        <f t="shared" si="300"/>
        <v>401852.08140111086</v>
      </c>
      <c r="BS290" s="7">
        <f t="shared" si="301"/>
        <v>923316.27318484511</v>
      </c>
      <c r="BT290" s="7">
        <f t="shared" si="276"/>
        <v>279747.91859888961</v>
      </c>
      <c r="BU290" s="7">
        <f t="shared" si="256"/>
        <v>1325168.3545859559</v>
      </c>
      <c r="BW290">
        <v>285</v>
      </c>
      <c r="BX290" s="160">
        <v>53509</v>
      </c>
      <c r="BY290" s="7">
        <f t="shared" si="302"/>
        <v>277741.00461263926</v>
      </c>
      <c r="BZ290" s="7">
        <f t="shared" si="303"/>
        <v>4534.7018071413086</v>
      </c>
      <c r="CA290" s="7">
        <f t="shared" si="304"/>
        <v>2914.5459469009129</v>
      </c>
      <c r="CB290" s="65">
        <f t="shared" si="277"/>
        <v>0.12592505529239148</v>
      </c>
      <c r="CC290" s="7">
        <f t="shared" si="278"/>
        <v>1620.1558602403957</v>
      </c>
      <c r="CD290" s="65">
        <f t="shared" si="305"/>
        <v>7.0000000000000007E-2</v>
      </c>
      <c r="CE290" s="7">
        <f t="shared" si="306"/>
        <v>406773.54133426142</v>
      </c>
      <c r="CF290" s="7">
        <f t="shared" si="307"/>
        <v>885616.47370101162</v>
      </c>
      <c r="CG290" s="7">
        <f t="shared" si="279"/>
        <v>274826.45866573835</v>
      </c>
      <c r="CH290" s="7">
        <f t="shared" si="257"/>
        <v>1292390.015035273</v>
      </c>
    </row>
    <row r="291" spans="10:86" x14ac:dyDescent="0.3">
      <c r="J291">
        <v>286</v>
      </c>
      <c r="K291" s="160">
        <v>53540</v>
      </c>
      <c r="L291" s="7">
        <f t="shared" si="280"/>
        <v>299282.00705351389</v>
      </c>
      <c r="M291" s="7">
        <f t="shared" si="258"/>
        <v>5120.6331732111075</v>
      </c>
      <c r="N291" s="7">
        <f t="shared" si="248"/>
        <v>3063.0693747181995</v>
      </c>
      <c r="O291" s="65">
        <f t="shared" si="259"/>
        <v>0.1228167134352517</v>
      </c>
      <c r="P291" s="7">
        <f t="shared" si="249"/>
        <v>2057.5637984929081</v>
      </c>
      <c r="Q291" s="65">
        <f t="shared" si="250"/>
        <v>8.2500000000000004E-2</v>
      </c>
      <c r="R291" s="7">
        <f t="shared" si="260"/>
        <v>385381.0623212037</v>
      </c>
      <c r="S291" s="7">
        <f t="shared" si="281"/>
        <v>1079120.0252171727</v>
      </c>
      <c r="T291" s="7">
        <f t="shared" si="251"/>
        <v>296218.93767879572</v>
      </c>
      <c r="U291" s="7">
        <f t="shared" si="252"/>
        <v>1464501.0875383765</v>
      </c>
      <c r="W291">
        <v>286</v>
      </c>
      <c r="X291" s="160">
        <v>53540</v>
      </c>
      <c r="Y291" s="7">
        <f t="shared" si="282"/>
        <v>294425.41393864731</v>
      </c>
      <c r="Z291" s="7">
        <f t="shared" si="283"/>
        <v>5001.3393355618373</v>
      </c>
      <c r="AA291" s="7">
        <f t="shared" si="284"/>
        <v>3038.5032426375219</v>
      </c>
      <c r="AB291" s="65">
        <f t="shared" si="261"/>
        <v>0.12384134380209535</v>
      </c>
      <c r="AC291" s="7">
        <f t="shared" si="262"/>
        <v>1962.8360929243156</v>
      </c>
      <c r="AD291" s="65">
        <f t="shared" si="263"/>
        <v>0.08</v>
      </c>
      <c r="AE291" s="7">
        <f t="shared" si="285"/>
        <v>390213.08930399019</v>
      </c>
      <c r="AF291" s="7">
        <f t="shared" si="286"/>
        <v>1040169.9606666957</v>
      </c>
      <c r="AG291" s="7">
        <f t="shared" si="264"/>
        <v>291386.91069600981</v>
      </c>
      <c r="AH291" s="7">
        <f t="shared" si="253"/>
        <v>1430383.049970686</v>
      </c>
      <c r="AJ291">
        <v>286</v>
      </c>
      <c r="AK291" s="160">
        <v>53540</v>
      </c>
      <c r="AL291" s="7">
        <f t="shared" si="287"/>
        <v>289549.51660248934</v>
      </c>
      <c r="AM291" s="7">
        <f t="shared" si="288"/>
        <v>4883.0658657304484</v>
      </c>
      <c r="AN291" s="7">
        <f t="shared" si="289"/>
        <v>3013.0585710060382</v>
      </c>
      <c r="AO291" s="65">
        <f t="shared" si="265"/>
        <v>0.12487226114665048</v>
      </c>
      <c r="AP291" s="7">
        <f t="shared" si="266"/>
        <v>1870.0072947244103</v>
      </c>
      <c r="AQ291" s="65">
        <f t="shared" si="267"/>
        <v>7.7499999999999999E-2</v>
      </c>
      <c r="AR291" s="7">
        <f t="shared" si="290"/>
        <v>395063.54196851695</v>
      </c>
      <c r="AS291" s="7">
        <f t="shared" si="291"/>
        <v>1001493.2956303909</v>
      </c>
      <c r="AT291" s="7">
        <f t="shared" si="268"/>
        <v>286536.45803148329</v>
      </c>
      <c r="AU291" s="7">
        <f t="shared" si="254"/>
        <v>1396556.8375989078</v>
      </c>
      <c r="AW291">
        <v>286</v>
      </c>
      <c r="AX291" s="160">
        <v>53540</v>
      </c>
      <c r="AY291" s="7">
        <f t="shared" si="292"/>
        <v>284656.32357507455</v>
      </c>
      <c r="AZ291" s="7">
        <f t="shared" si="293"/>
        <v>4765.8460902957322</v>
      </c>
      <c r="BA291" s="7">
        <f t="shared" si="294"/>
        <v>2986.7440679515166</v>
      </c>
      <c r="BB291" s="65">
        <f t="shared" si="269"/>
        <v>0.12590947696254357</v>
      </c>
      <c r="BC291" s="7">
        <f t="shared" si="270"/>
        <v>1779.1020223442158</v>
      </c>
      <c r="BD291" s="65">
        <f t="shared" si="271"/>
        <v>7.4999999999999997E-2</v>
      </c>
      <c r="BE291" s="7">
        <f t="shared" si="295"/>
        <v>399930.42049287789</v>
      </c>
      <c r="BF291" s="7">
        <f t="shared" si="296"/>
        <v>963101.56133170146</v>
      </c>
      <c r="BG291" s="7">
        <f t="shared" si="272"/>
        <v>281669.57950712304</v>
      </c>
      <c r="BH291" s="7">
        <f t="shared" si="255"/>
        <v>1363031.9818245794</v>
      </c>
      <c r="BJ291">
        <v>286</v>
      </c>
      <c r="BK291" s="160">
        <v>53540</v>
      </c>
      <c r="BL291" s="7">
        <f t="shared" si="297"/>
        <v>279747.91859888961</v>
      </c>
      <c r="BM291" s="7">
        <f t="shared" si="298"/>
        <v>4649.713524863002</v>
      </c>
      <c r="BN291" s="7">
        <f t="shared" si="299"/>
        <v>2959.5698499947107</v>
      </c>
      <c r="BO291" s="65">
        <f t="shared" si="273"/>
        <v>0.12695300246669108</v>
      </c>
      <c r="BP291" s="7">
        <f t="shared" si="274"/>
        <v>1690.1436748682913</v>
      </c>
      <c r="BQ291" s="65">
        <f t="shared" si="275"/>
        <v>7.2499999999999995E-2</v>
      </c>
      <c r="BR291" s="7">
        <f t="shared" si="300"/>
        <v>404811.65125110559</v>
      </c>
      <c r="BS291" s="7">
        <f t="shared" si="301"/>
        <v>925006.41685971338</v>
      </c>
      <c r="BT291" s="7">
        <f t="shared" si="276"/>
        <v>276788.34874889487</v>
      </c>
      <c r="BU291" s="7">
        <f t="shared" si="256"/>
        <v>1329818.068110819</v>
      </c>
      <c r="BW291">
        <v>286</v>
      </c>
      <c r="BX291" s="160">
        <v>53540</v>
      </c>
      <c r="BY291" s="7">
        <f t="shared" si="302"/>
        <v>274826.45866573835</v>
      </c>
      <c r="BZ291" s="7">
        <f t="shared" si="303"/>
        <v>4534.7018071413086</v>
      </c>
      <c r="CA291" s="7">
        <f t="shared" si="304"/>
        <v>2931.5474649245016</v>
      </c>
      <c r="CB291" s="65">
        <f t="shared" si="277"/>
        <v>0.12800284859719591</v>
      </c>
      <c r="CC291" s="7">
        <f t="shared" si="278"/>
        <v>1603.1543422168072</v>
      </c>
      <c r="CD291" s="65">
        <f t="shared" si="305"/>
        <v>7.0000000000000007E-2</v>
      </c>
      <c r="CE291" s="7">
        <f t="shared" si="306"/>
        <v>409705.08879918593</v>
      </c>
      <c r="CF291" s="7">
        <f t="shared" si="307"/>
        <v>887219.62804322841</v>
      </c>
      <c r="CG291" s="7">
        <f t="shared" si="279"/>
        <v>271894.91120081383</v>
      </c>
      <c r="CH291" s="7">
        <f t="shared" si="257"/>
        <v>1296924.7168424143</v>
      </c>
    </row>
    <row r="292" spans="10:86" x14ac:dyDescent="0.3">
      <c r="J292">
        <v>287</v>
      </c>
      <c r="K292" s="160">
        <v>53571</v>
      </c>
      <c r="L292" s="7">
        <f t="shared" si="280"/>
        <v>296218.93767879572</v>
      </c>
      <c r="M292" s="7">
        <f t="shared" si="258"/>
        <v>5120.6331732111075</v>
      </c>
      <c r="N292" s="7">
        <f t="shared" si="248"/>
        <v>3084.127976669387</v>
      </c>
      <c r="O292" s="65">
        <f t="shared" si="259"/>
        <v>0.12493980300531576</v>
      </c>
      <c r="P292" s="7">
        <f t="shared" si="249"/>
        <v>2036.5051965417206</v>
      </c>
      <c r="Q292" s="65">
        <f t="shared" si="250"/>
        <v>8.2500000000000004E-2</v>
      </c>
      <c r="R292" s="7">
        <f t="shared" si="260"/>
        <v>388465.19029787311</v>
      </c>
      <c r="S292" s="7">
        <f t="shared" si="281"/>
        <v>1081156.5304137145</v>
      </c>
      <c r="T292" s="7">
        <f t="shared" si="251"/>
        <v>293134.80970212631</v>
      </c>
      <c r="U292" s="7">
        <f t="shared" si="252"/>
        <v>1469621.7207115875</v>
      </c>
      <c r="W292">
        <v>287</v>
      </c>
      <c r="X292" s="160">
        <v>53571</v>
      </c>
      <c r="Y292" s="7">
        <f t="shared" si="282"/>
        <v>291386.91069600981</v>
      </c>
      <c r="Z292" s="7">
        <f t="shared" si="283"/>
        <v>5001.3393355618373</v>
      </c>
      <c r="AA292" s="7">
        <f t="shared" si="284"/>
        <v>3058.7599309217717</v>
      </c>
      <c r="AB292" s="65">
        <f t="shared" si="261"/>
        <v>0.1259669457471066</v>
      </c>
      <c r="AC292" s="7">
        <f t="shared" si="262"/>
        <v>1942.5794046400656</v>
      </c>
      <c r="AD292" s="65">
        <f t="shared" si="263"/>
        <v>0.08</v>
      </c>
      <c r="AE292" s="7">
        <f t="shared" si="285"/>
        <v>393271.84923491196</v>
      </c>
      <c r="AF292" s="7">
        <f t="shared" si="286"/>
        <v>1042112.5400713357</v>
      </c>
      <c r="AG292" s="7">
        <f t="shared" si="264"/>
        <v>288328.15076508804</v>
      </c>
      <c r="AH292" s="7">
        <f t="shared" si="253"/>
        <v>1435384.3893062477</v>
      </c>
      <c r="AJ292">
        <v>287</v>
      </c>
      <c r="AK292" s="160">
        <v>53571</v>
      </c>
      <c r="AL292" s="7">
        <f t="shared" si="287"/>
        <v>286536.45803148329</v>
      </c>
      <c r="AM292" s="7">
        <f t="shared" si="288"/>
        <v>4883.0658657304484</v>
      </c>
      <c r="AN292" s="7">
        <f t="shared" si="289"/>
        <v>3032.5179076104523</v>
      </c>
      <c r="AO292" s="65">
        <f t="shared" si="265"/>
        <v>0.1270002956738128</v>
      </c>
      <c r="AP292" s="7">
        <f t="shared" si="266"/>
        <v>1850.5479581199961</v>
      </c>
      <c r="AQ292" s="65">
        <f t="shared" si="267"/>
        <v>7.7499999999999999E-2</v>
      </c>
      <c r="AR292" s="7">
        <f t="shared" si="290"/>
        <v>398096.0598761274</v>
      </c>
      <c r="AS292" s="7">
        <f t="shared" si="291"/>
        <v>1003343.8435885109</v>
      </c>
      <c r="AT292" s="7">
        <f t="shared" si="268"/>
        <v>283503.94012387283</v>
      </c>
      <c r="AU292" s="7">
        <f t="shared" si="254"/>
        <v>1401439.9034646382</v>
      </c>
      <c r="AW292">
        <v>287</v>
      </c>
      <c r="AX292" s="160">
        <v>53571</v>
      </c>
      <c r="AY292" s="7">
        <f t="shared" si="292"/>
        <v>281669.57950712304</v>
      </c>
      <c r="AZ292" s="7">
        <f t="shared" si="293"/>
        <v>4765.8460902957322</v>
      </c>
      <c r="BA292" s="7">
        <f t="shared" si="294"/>
        <v>3005.4112183762136</v>
      </c>
      <c r="BB292" s="65">
        <f t="shared" si="269"/>
        <v>0.12803986388456454</v>
      </c>
      <c r="BC292" s="7">
        <f t="shared" si="270"/>
        <v>1760.4348719195189</v>
      </c>
      <c r="BD292" s="65">
        <f t="shared" si="271"/>
        <v>7.4999999999999997E-2</v>
      </c>
      <c r="BE292" s="7">
        <f t="shared" si="295"/>
        <v>402935.83171125408</v>
      </c>
      <c r="BF292" s="7">
        <f t="shared" si="296"/>
        <v>964861.99620362103</v>
      </c>
      <c r="BG292" s="7">
        <f t="shared" si="272"/>
        <v>278664.16828874685</v>
      </c>
      <c r="BH292" s="7">
        <f t="shared" si="255"/>
        <v>1367797.827914875</v>
      </c>
      <c r="BJ292">
        <v>287</v>
      </c>
      <c r="BK292" s="160">
        <v>53571</v>
      </c>
      <c r="BL292" s="7">
        <f t="shared" si="297"/>
        <v>276788.34874889487</v>
      </c>
      <c r="BM292" s="7">
        <f t="shared" si="298"/>
        <v>4649.713524863002</v>
      </c>
      <c r="BN292" s="7">
        <f t="shared" si="299"/>
        <v>2977.4505845050953</v>
      </c>
      <c r="BO292" s="65">
        <f t="shared" si="273"/>
        <v>0.12908566121211704</v>
      </c>
      <c r="BP292" s="7">
        <f t="shared" si="274"/>
        <v>1672.2629403579065</v>
      </c>
      <c r="BQ292" s="65">
        <f t="shared" si="275"/>
        <v>7.2499999999999995E-2</v>
      </c>
      <c r="BR292" s="7">
        <f t="shared" si="300"/>
        <v>407789.10183561069</v>
      </c>
      <c r="BS292" s="7">
        <f t="shared" si="301"/>
        <v>926678.67980007129</v>
      </c>
      <c r="BT292" s="7">
        <f t="shared" si="276"/>
        <v>273810.89816438977</v>
      </c>
      <c r="BU292" s="7">
        <f t="shared" si="256"/>
        <v>1334467.7816356821</v>
      </c>
      <c r="BW292">
        <v>287</v>
      </c>
      <c r="BX292" s="160">
        <v>53571</v>
      </c>
      <c r="BY292" s="7">
        <f t="shared" si="302"/>
        <v>271894.91120081383</v>
      </c>
      <c r="BZ292" s="7">
        <f t="shared" si="303"/>
        <v>4534.7018071413086</v>
      </c>
      <c r="CA292" s="7">
        <f t="shared" si="304"/>
        <v>2948.6481584698945</v>
      </c>
      <c r="CB292" s="65">
        <f t="shared" si="277"/>
        <v>0.13013769822085888</v>
      </c>
      <c r="CC292" s="7">
        <f t="shared" si="278"/>
        <v>1586.0536486714141</v>
      </c>
      <c r="CD292" s="65">
        <f t="shared" si="305"/>
        <v>7.0000000000000007E-2</v>
      </c>
      <c r="CE292" s="7">
        <f t="shared" si="306"/>
        <v>412653.73695765581</v>
      </c>
      <c r="CF292" s="7">
        <f t="shared" si="307"/>
        <v>888805.68169189978</v>
      </c>
      <c r="CG292" s="7">
        <f t="shared" si="279"/>
        <v>268946.26304234396</v>
      </c>
      <c r="CH292" s="7">
        <f t="shared" si="257"/>
        <v>1301459.4186495556</v>
      </c>
    </row>
    <row r="293" spans="10:86" x14ac:dyDescent="0.3">
      <c r="J293">
        <v>288</v>
      </c>
      <c r="K293" s="160">
        <v>53601</v>
      </c>
      <c r="L293" s="7">
        <f t="shared" si="280"/>
        <v>293134.80970212631</v>
      </c>
      <c r="M293" s="7">
        <f t="shared" si="258"/>
        <v>5120.6331732111075</v>
      </c>
      <c r="N293" s="7">
        <f t="shared" si="248"/>
        <v>3105.3313565089893</v>
      </c>
      <c r="O293" s="65">
        <f t="shared" si="259"/>
        <v>0.12712231725728607</v>
      </c>
      <c r="P293" s="7">
        <f t="shared" si="249"/>
        <v>2015.3018167021185</v>
      </c>
      <c r="Q293" s="65">
        <f t="shared" si="250"/>
        <v>8.2500000000000004E-2</v>
      </c>
      <c r="R293" s="7">
        <f t="shared" si="260"/>
        <v>391570.52165438212</v>
      </c>
      <c r="S293" s="7">
        <f t="shared" si="281"/>
        <v>1083171.8322304166</v>
      </c>
      <c r="T293" s="7">
        <f t="shared" si="251"/>
        <v>290029.4783456173</v>
      </c>
      <c r="U293" s="7">
        <f t="shared" si="252"/>
        <v>1474742.3538847987</v>
      </c>
      <c r="W293">
        <v>288</v>
      </c>
      <c r="X293" s="160">
        <v>53601</v>
      </c>
      <c r="Y293" s="7">
        <f t="shared" si="282"/>
        <v>288328.15076508804</v>
      </c>
      <c r="Z293" s="7">
        <f t="shared" si="283"/>
        <v>5001.3393355618373</v>
      </c>
      <c r="AA293" s="7">
        <f t="shared" si="284"/>
        <v>3079.1516637945833</v>
      </c>
      <c r="AB293" s="65">
        <f t="shared" si="261"/>
        <v>0.12815196805267698</v>
      </c>
      <c r="AC293" s="7">
        <f t="shared" si="262"/>
        <v>1922.1876717672537</v>
      </c>
      <c r="AD293" s="65">
        <f t="shared" si="263"/>
        <v>0.08</v>
      </c>
      <c r="AE293" s="7">
        <f t="shared" si="285"/>
        <v>396351.00089870655</v>
      </c>
      <c r="AF293" s="7">
        <f t="shared" si="286"/>
        <v>1044034.7277431029</v>
      </c>
      <c r="AG293" s="7">
        <f t="shared" si="264"/>
        <v>285248.99910129345</v>
      </c>
      <c r="AH293" s="7">
        <f t="shared" si="253"/>
        <v>1440385.7286418094</v>
      </c>
      <c r="AJ293">
        <v>288</v>
      </c>
      <c r="AK293" s="160">
        <v>53601</v>
      </c>
      <c r="AL293" s="7">
        <f t="shared" si="287"/>
        <v>283503.94012387283</v>
      </c>
      <c r="AM293" s="7">
        <f t="shared" si="288"/>
        <v>4883.0658657304484</v>
      </c>
      <c r="AN293" s="7">
        <f t="shared" si="289"/>
        <v>3052.102919097103</v>
      </c>
      <c r="AO293" s="65">
        <f t="shared" si="265"/>
        <v>0.12918774607916345</v>
      </c>
      <c r="AP293" s="7">
        <f t="shared" si="266"/>
        <v>1830.9629466333454</v>
      </c>
      <c r="AQ293" s="65">
        <f t="shared" si="267"/>
        <v>7.7499999999999999E-2</v>
      </c>
      <c r="AR293" s="7">
        <f t="shared" si="290"/>
        <v>401148.16279522452</v>
      </c>
      <c r="AS293" s="7">
        <f t="shared" si="291"/>
        <v>1005174.8065351442</v>
      </c>
      <c r="AT293" s="7">
        <f t="shared" si="268"/>
        <v>280451.83720477571</v>
      </c>
      <c r="AU293" s="7">
        <f t="shared" si="254"/>
        <v>1406322.9693303688</v>
      </c>
      <c r="AW293">
        <v>288</v>
      </c>
      <c r="AX293" s="160">
        <v>53601</v>
      </c>
      <c r="AY293" s="7">
        <f t="shared" si="292"/>
        <v>278664.16828874685</v>
      </c>
      <c r="AZ293" s="7">
        <f t="shared" si="293"/>
        <v>4765.8460902957322</v>
      </c>
      <c r="BA293" s="7">
        <f t="shared" si="294"/>
        <v>3024.1950384910642</v>
      </c>
      <c r="BB293" s="65">
        <f t="shared" si="269"/>
        <v>0.13022966205073544</v>
      </c>
      <c r="BC293" s="7">
        <f t="shared" si="270"/>
        <v>1741.6510518046678</v>
      </c>
      <c r="BD293" s="65">
        <f t="shared" si="271"/>
        <v>7.4999999999999997E-2</v>
      </c>
      <c r="BE293" s="7">
        <f t="shared" si="295"/>
        <v>405960.02674974513</v>
      </c>
      <c r="BF293" s="7">
        <f t="shared" si="296"/>
        <v>966603.64725542569</v>
      </c>
      <c r="BG293" s="7">
        <f t="shared" si="272"/>
        <v>275639.9732502558</v>
      </c>
      <c r="BH293" s="7">
        <f t="shared" si="255"/>
        <v>1372563.6740051708</v>
      </c>
      <c r="BJ293">
        <v>288</v>
      </c>
      <c r="BK293" s="160">
        <v>53601</v>
      </c>
      <c r="BL293" s="7">
        <f t="shared" si="297"/>
        <v>273810.89816438977</v>
      </c>
      <c r="BM293" s="7">
        <f t="shared" si="298"/>
        <v>4649.713524863002</v>
      </c>
      <c r="BN293" s="7">
        <f t="shared" si="299"/>
        <v>2995.4393484531474</v>
      </c>
      <c r="BO293" s="65">
        <f t="shared" si="273"/>
        <v>0.13127772642510765</v>
      </c>
      <c r="BP293" s="7">
        <f t="shared" si="274"/>
        <v>1654.2741764098548</v>
      </c>
      <c r="BQ293" s="65">
        <f t="shared" si="275"/>
        <v>7.2499999999999995E-2</v>
      </c>
      <c r="BR293" s="7">
        <f t="shared" si="300"/>
        <v>410784.54118406383</v>
      </c>
      <c r="BS293" s="7">
        <f t="shared" si="301"/>
        <v>928332.95397648111</v>
      </c>
      <c r="BT293" s="7">
        <f t="shared" si="276"/>
        <v>270815.45881593664</v>
      </c>
      <c r="BU293" s="7">
        <f t="shared" si="256"/>
        <v>1339117.495160545</v>
      </c>
      <c r="BW293">
        <v>288</v>
      </c>
      <c r="BX293" s="160">
        <v>53601</v>
      </c>
      <c r="BY293" s="7">
        <f t="shared" si="302"/>
        <v>268946.26304234396</v>
      </c>
      <c r="BZ293" s="7">
        <f t="shared" si="303"/>
        <v>4534.7018071413086</v>
      </c>
      <c r="CA293" s="7">
        <f t="shared" si="304"/>
        <v>2965.8486060609685</v>
      </c>
      <c r="CB293" s="65">
        <f t="shared" si="277"/>
        <v>0.13233194940183335</v>
      </c>
      <c r="CC293" s="7">
        <f t="shared" si="278"/>
        <v>1568.8532010803399</v>
      </c>
      <c r="CD293" s="65">
        <f t="shared" si="305"/>
        <v>7.0000000000000007E-2</v>
      </c>
      <c r="CE293" s="7">
        <f t="shared" si="306"/>
        <v>415619.58556371677</v>
      </c>
      <c r="CF293" s="7">
        <f t="shared" si="307"/>
        <v>890374.53489298013</v>
      </c>
      <c r="CG293" s="7">
        <f t="shared" si="279"/>
        <v>265980.414436283</v>
      </c>
      <c r="CH293" s="7">
        <f t="shared" si="257"/>
        <v>1305994.120456697</v>
      </c>
    </row>
    <row r="294" spans="10:86" x14ac:dyDescent="0.3">
      <c r="J294">
        <v>289</v>
      </c>
      <c r="K294" s="160">
        <v>53632</v>
      </c>
      <c r="L294" s="7">
        <f t="shared" si="280"/>
        <v>290029.4783456173</v>
      </c>
      <c r="M294" s="7">
        <f t="shared" si="258"/>
        <v>5120.6331732111075</v>
      </c>
      <c r="N294" s="7">
        <f t="shared" si="248"/>
        <v>3126.6805095849886</v>
      </c>
      <c r="O294" s="65">
        <f t="shared" si="259"/>
        <v>0.12936673309569066</v>
      </c>
      <c r="P294" s="7">
        <f t="shared" si="249"/>
        <v>1993.9526636261189</v>
      </c>
      <c r="Q294" s="65">
        <f t="shared" si="250"/>
        <v>8.2500000000000004E-2</v>
      </c>
      <c r="R294" s="7">
        <f t="shared" si="260"/>
        <v>394697.20216396713</v>
      </c>
      <c r="S294" s="7">
        <f t="shared" si="281"/>
        <v>1085165.7848940426</v>
      </c>
      <c r="T294" s="7">
        <f t="shared" si="251"/>
        <v>286902.79783603229</v>
      </c>
      <c r="U294" s="7">
        <f t="shared" si="252"/>
        <v>1479862.9870580097</v>
      </c>
      <c r="W294">
        <v>289</v>
      </c>
      <c r="X294" s="160">
        <v>53632</v>
      </c>
      <c r="Y294" s="7">
        <f t="shared" si="282"/>
        <v>285248.99910129345</v>
      </c>
      <c r="Z294" s="7">
        <f t="shared" si="283"/>
        <v>5001.3393355618373</v>
      </c>
      <c r="AA294" s="7">
        <f t="shared" si="284"/>
        <v>3099.6793415532143</v>
      </c>
      <c r="AB294" s="65">
        <f t="shared" si="261"/>
        <v>0.13039888734343996</v>
      </c>
      <c r="AC294" s="7">
        <f t="shared" si="262"/>
        <v>1901.659994008623</v>
      </c>
      <c r="AD294" s="65">
        <f t="shared" si="263"/>
        <v>0.08</v>
      </c>
      <c r="AE294" s="7">
        <f t="shared" si="285"/>
        <v>399450.68024025974</v>
      </c>
      <c r="AF294" s="7">
        <f t="shared" si="286"/>
        <v>1045936.3877371115</v>
      </c>
      <c r="AG294" s="7">
        <f t="shared" si="264"/>
        <v>282149.31975974026</v>
      </c>
      <c r="AH294" s="7">
        <f t="shared" si="253"/>
        <v>1445387.0679773712</v>
      </c>
      <c r="AJ294">
        <v>289</v>
      </c>
      <c r="AK294" s="160">
        <v>53632</v>
      </c>
      <c r="AL294" s="7">
        <f t="shared" si="287"/>
        <v>280451.83720477571</v>
      </c>
      <c r="AM294" s="7">
        <f t="shared" si="288"/>
        <v>4883.0658657304484</v>
      </c>
      <c r="AN294" s="7">
        <f t="shared" si="289"/>
        <v>3071.8144171162721</v>
      </c>
      <c r="AO294" s="65">
        <f t="shared" si="265"/>
        <v>0.13143708870938914</v>
      </c>
      <c r="AP294" s="7">
        <f t="shared" si="266"/>
        <v>1811.2514486141765</v>
      </c>
      <c r="AQ294" s="65">
        <f t="shared" si="267"/>
        <v>7.7499999999999999E-2</v>
      </c>
      <c r="AR294" s="7">
        <f t="shared" si="290"/>
        <v>404219.9772123408</v>
      </c>
      <c r="AS294" s="7">
        <f t="shared" si="291"/>
        <v>1006986.0579837584</v>
      </c>
      <c r="AT294" s="7">
        <f t="shared" si="268"/>
        <v>277380.02278765943</v>
      </c>
      <c r="AU294" s="7">
        <f t="shared" si="254"/>
        <v>1411206.0351960992</v>
      </c>
      <c r="AW294">
        <v>289</v>
      </c>
      <c r="AX294" s="160">
        <v>53632</v>
      </c>
      <c r="AY294" s="7">
        <f t="shared" si="292"/>
        <v>275639.9732502558</v>
      </c>
      <c r="AZ294" s="7">
        <f t="shared" si="293"/>
        <v>4765.8460902957322</v>
      </c>
      <c r="BA294" s="7">
        <f t="shared" si="294"/>
        <v>3043.0962574816335</v>
      </c>
      <c r="BB294" s="65">
        <f t="shared" si="269"/>
        <v>0.13248134753164184</v>
      </c>
      <c r="BC294" s="7">
        <f t="shared" si="270"/>
        <v>1722.7498328140987</v>
      </c>
      <c r="BD294" s="65">
        <f t="shared" si="271"/>
        <v>7.4999999999999997E-2</v>
      </c>
      <c r="BE294" s="7">
        <f t="shared" si="295"/>
        <v>409003.12300722674</v>
      </c>
      <c r="BF294" s="7">
        <f t="shared" si="296"/>
        <v>968326.39708823978</v>
      </c>
      <c r="BG294" s="7">
        <f t="shared" si="272"/>
        <v>272596.8769927742</v>
      </c>
      <c r="BH294" s="7">
        <f t="shared" si="255"/>
        <v>1377329.5200954666</v>
      </c>
      <c r="BJ294">
        <v>289</v>
      </c>
      <c r="BK294" s="160">
        <v>53632</v>
      </c>
      <c r="BL294" s="7">
        <f t="shared" si="297"/>
        <v>270815.45881593664</v>
      </c>
      <c r="BM294" s="7">
        <f t="shared" si="298"/>
        <v>4649.713524863002</v>
      </c>
      <c r="BN294" s="7">
        <f t="shared" si="299"/>
        <v>3013.5367945167181</v>
      </c>
      <c r="BO294" s="65">
        <f t="shared" si="273"/>
        <v>0.13353167390189091</v>
      </c>
      <c r="BP294" s="7">
        <f t="shared" si="274"/>
        <v>1636.1767303462839</v>
      </c>
      <c r="BQ294" s="65">
        <f t="shared" si="275"/>
        <v>7.2499999999999995E-2</v>
      </c>
      <c r="BR294" s="7">
        <f t="shared" si="300"/>
        <v>413798.07797858055</v>
      </c>
      <c r="BS294" s="7">
        <f t="shared" si="301"/>
        <v>929969.13070682739</v>
      </c>
      <c r="BT294" s="7">
        <f t="shared" si="276"/>
        <v>267801.92202141992</v>
      </c>
      <c r="BU294" s="7">
        <f t="shared" si="256"/>
        <v>1343767.2086854079</v>
      </c>
      <c r="BW294">
        <v>289</v>
      </c>
      <c r="BX294" s="160">
        <v>53632</v>
      </c>
      <c r="BY294" s="7">
        <f t="shared" si="302"/>
        <v>265980.414436283</v>
      </c>
      <c r="BZ294" s="7">
        <f t="shared" si="303"/>
        <v>4534.7018071413086</v>
      </c>
      <c r="CA294" s="7">
        <f t="shared" si="304"/>
        <v>2983.1493895963245</v>
      </c>
      <c r="CB294" s="65">
        <f t="shared" si="277"/>
        <v>0.13458807766363357</v>
      </c>
      <c r="CC294" s="7">
        <f t="shared" si="278"/>
        <v>1551.5524175449841</v>
      </c>
      <c r="CD294" s="65">
        <f t="shared" si="305"/>
        <v>7.0000000000000007E-2</v>
      </c>
      <c r="CE294" s="7">
        <f t="shared" si="306"/>
        <v>418602.73495331308</v>
      </c>
      <c r="CF294" s="7">
        <f t="shared" si="307"/>
        <v>891926.08731052512</v>
      </c>
      <c r="CG294" s="7">
        <f t="shared" si="279"/>
        <v>262997.26504668669</v>
      </c>
      <c r="CH294" s="7">
        <f t="shared" si="257"/>
        <v>1310528.8222638383</v>
      </c>
    </row>
    <row r="295" spans="10:86" x14ac:dyDescent="0.3">
      <c r="J295">
        <v>290</v>
      </c>
      <c r="K295" s="160">
        <v>53662</v>
      </c>
      <c r="L295" s="7">
        <f t="shared" si="280"/>
        <v>286902.79783603229</v>
      </c>
      <c r="M295" s="7">
        <f t="shared" si="258"/>
        <v>5120.6331732111075</v>
      </c>
      <c r="N295" s="7">
        <f t="shared" si="248"/>
        <v>3148.1764380883856</v>
      </c>
      <c r="O295" s="65">
        <f t="shared" si="259"/>
        <v>0.13167566695759858</v>
      </c>
      <c r="P295" s="7">
        <f t="shared" si="249"/>
        <v>1972.456735122722</v>
      </c>
      <c r="Q295" s="65">
        <f t="shared" si="250"/>
        <v>8.2500000000000004E-2</v>
      </c>
      <c r="R295" s="7">
        <f t="shared" si="260"/>
        <v>397845.37860205554</v>
      </c>
      <c r="S295" s="7">
        <f t="shared" si="281"/>
        <v>1087138.2416291654</v>
      </c>
      <c r="T295" s="7">
        <f t="shared" si="251"/>
        <v>283754.62139794388</v>
      </c>
      <c r="U295" s="7">
        <f t="shared" si="252"/>
        <v>1484983.620231221</v>
      </c>
      <c r="W295">
        <v>290</v>
      </c>
      <c r="X295" s="160">
        <v>53662</v>
      </c>
      <c r="Y295" s="7">
        <f t="shared" si="282"/>
        <v>282149.31975974026</v>
      </c>
      <c r="Z295" s="7">
        <f t="shared" si="283"/>
        <v>5001.3393355618373</v>
      </c>
      <c r="AA295" s="7">
        <f t="shared" si="284"/>
        <v>3120.3438704969021</v>
      </c>
      <c r="AB295" s="65">
        <f t="shared" si="261"/>
        <v>0.13271031976205994</v>
      </c>
      <c r="AC295" s="7">
        <f t="shared" si="262"/>
        <v>1880.9954650649352</v>
      </c>
      <c r="AD295" s="65">
        <f t="shared" si="263"/>
        <v>0.08</v>
      </c>
      <c r="AE295" s="7">
        <f t="shared" si="285"/>
        <v>402571.02411075664</v>
      </c>
      <c r="AF295" s="7">
        <f t="shared" si="286"/>
        <v>1047817.3832021764</v>
      </c>
      <c r="AG295" s="7">
        <f t="shared" si="264"/>
        <v>279028.97588924336</v>
      </c>
      <c r="AH295" s="7">
        <f t="shared" si="253"/>
        <v>1450388.4073129331</v>
      </c>
      <c r="AJ295">
        <v>290</v>
      </c>
      <c r="AK295" s="160">
        <v>53662</v>
      </c>
      <c r="AL295" s="7">
        <f t="shared" si="287"/>
        <v>277380.02278765943</v>
      </c>
      <c r="AM295" s="7">
        <f t="shared" si="288"/>
        <v>4883.0658657304484</v>
      </c>
      <c r="AN295" s="7">
        <f t="shared" si="289"/>
        <v>3091.6532185601482</v>
      </c>
      <c r="AO295" s="65">
        <f t="shared" si="265"/>
        <v>0.13375093941470517</v>
      </c>
      <c r="AP295" s="7">
        <f t="shared" si="266"/>
        <v>1791.4126471703005</v>
      </c>
      <c r="AQ295" s="65">
        <f t="shared" si="267"/>
        <v>7.7499999999999999E-2</v>
      </c>
      <c r="AR295" s="7">
        <f t="shared" si="290"/>
        <v>407311.63043090096</v>
      </c>
      <c r="AS295" s="7">
        <f t="shared" si="291"/>
        <v>1008777.4706309286</v>
      </c>
      <c r="AT295" s="7">
        <f t="shared" si="268"/>
        <v>274288.36956909928</v>
      </c>
      <c r="AU295" s="7">
        <f t="shared" si="254"/>
        <v>1416089.1010618296</v>
      </c>
      <c r="AW295">
        <v>290</v>
      </c>
      <c r="AX295" s="160">
        <v>53662</v>
      </c>
      <c r="AY295" s="7">
        <f t="shared" si="292"/>
        <v>272596.8769927742</v>
      </c>
      <c r="AZ295" s="7">
        <f t="shared" si="293"/>
        <v>4765.8460902957322</v>
      </c>
      <c r="BA295" s="7">
        <f t="shared" si="294"/>
        <v>3062.1156090908935</v>
      </c>
      <c r="BB295" s="65">
        <f t="shared" si="269"/>
        <v>0.13479753588690138</v>
      </c>
      <c r="BC295" s="7">
        <f t="shared" si="270"/>
        <v>1703.7304812048385</v>
      </c>
      <c r="BD295" s="65">
        <f t="shared" si="271"/>
        <v>7.4999999999999997E-2</v>
      </c>
      <c r="BE295" s="7">
        <f t="shared" si="295"/>
        <v>412065.23861631763</v>
      </c>
      <c r="BF295" s="7">
        <f t="shared" si="296"/>
        <v>970030.12756944459</v>
      </c>
      <c r="BG295" s="7">
        <f t="shared" si="272"/>
        <v>269534.7613836833</v>
      </c>
      <c r="BH295" s="7">
        <f t="shared" si="255"/>
        <v>1382095.3661857622</v>
      </c>
      <c r="BJ295">
        <v>290</v>
      </c>
      <c r="BK295" s="160">
        <v>53662</v>
      </c>
      <c r="BL295" s="7">
        <f t="shared" si="297"/>
        <v>267801.92202141992</v>
      </c>
      <c r="BM295" s="7">
        <f t="shared" si="298"/>
        <v>4649.713524863002</v>
      </c>
      <c r="BN295" s="7">
        <f t="shared" si="299"/>
        <v>3031.7435793169234</v>
      </c>
      <c r="BO295" s="65">
        <f t="shared" si="273"/>
        <v>0.13585011891323612</v>
      </c>
      <c r="BP295" s="7">
        <f t="shared" si="274"/>
        <v>1617.9699455460786</v>
      </c>
      <c r="BQ295" s="65">
        <f t="shared" si="275"/>
        <v>7.2499999999999995E-2</v>
      </c>
      <c r="BR295" s="7">
        <f t="shared" si="300"/>
        <v>416829.82155789749</v>
      </c>
      <c r="BS295" s="7">
        <f t="shared" si="301"/>
        <v>931587.10065237351</v>
      </c>
      <c r="BT295" s="7">
        <f t="shared" si="276"/>
        <v>264770.17844210297</v>
      </c>
      <c r="BU295" s="7">
        <f t="shared" si="256"/>
        <v>1348416.922210271</v>
      </c>
      <c r="BW295">
        <v>290</v>
      </c>
      <c r="BX295" s="160">
        <v>53662</v>
      </c>
      <c r="BY295" s="7">
        <f t="shared" si="302"/>
        <v>262997.26504668669</v>
      </c>
      <c r="BZ295" s="7">
        <f t="shared" si="303"/>
        <v>4534.7018071413086</v>
      </c>
      <c r="CA295" s="7">
        <f t="shared" si="304"/>
        <v>3000.5510943689696</v>
      </c>
      <c r="CB295" s="65">
        <f t="shared" si="277"/>
        <v>0.13690869798982824</v>
      </c>
      <c r="CC295" s="7">
        <f t="shared" si="278"/>
        <v>1534.1507127723391</v>
      </c>
      <c r="CD295" s="65">
        <f t="shared" si="305"/>
        <v>7.0000000000000007E-2</v>
      </c>
      <c r="CE295" s="7">
        <f t="shared" si="306"/>
        <v>421603.28604768205</v>
      </c>
      <c r="CF295" s="7">
        <f t="shared" si="307"/>
        <v>893460.23802329751</v>
      </c>
      <c r="CG295" s="7">
        <f t="shared" si="279"/>
        <v>259996.71395231772</v>
      </c>
      <c r="CH295" s="7">
        <f t="shared" si="257"/>
        <v>1315063.5240709796</v>
      </c>
    </row>
    <row r="296" spans="10:86" x14ac:dyDescent="0.3">
      <c r="J296">
        <v>291</v>
      </c>
      <c r="K296" s="160">
        <v>53693</v>
      </c>
      <c r="L296" s="7">
        <f t="shared" si="280"/>
        <v>283754.62139794388</v>
      </c>
      <c r="M296" s="7">
        <f t="shared" si="258"/>
        <v>5120.6331732111075</v>
      </c>
      <c r="N296" s="7">
        <f t="shared" si="248"/>
        <v>3169.8201511002435</v>
      </c>
      <c r="O296" s="65">
        <f t="shared" si="259"/>
        <v>0.13405188477920083</v>
      </c>
      <c r="P296" s="7">
        <f t="shared" si="249"/>
        <v>1950.8130221108643</v>
      </c>
      <c r="Q296" s="65">
        <f t="shared" si="250"/>
        <v>8.2500000000000004E-2</v>
      </c>
      <c r="R296" s="7">
        <f t="shared" si="260"/>
        <v>401015.19875315577</v>
      </c>
      <c r="S296" s="7">
        <f t="shared" si="281"/>
        <v>1089089.0546512762</v>
      </c>
      <c r="T296" s="7">
        <f t="shared" si="251"/>
        <v>280584.80124684365</v>
      </c>
      <c r="U296" s="7">
        <f t="shared" si="252"/>
        <v>1490104.253404432</v>
      </c>
      <c r="W296">
        <v>291</v>
      </c>
      <c r="X296" s="160">
        <v>53693</v>
      </c>
      <c r="Y296" s="7">
        <f t="shared" si="282"/>
        <v>279028.97588924336</v>
      </c>
      <c r="Z296" s="7">
        <f t="shared" si="283"/>
        <v>5001.3393355618373</v>
      </c>
      <c r="AA296" s="7">
        <f t="shared" si="284"/>
        <v>3141.1461629668815</v>
      </c>
      <c r="AB296" s="65">
        <f t="shared" si="261"/>
        <v>0.13508903093478214</v>
      </c>
      <c r="AC296" s="7">
        <f t="shared" si="262"/>
        <v>1860.1931725949557</v>
      </c>
      <c r="AD296" s="65">
        <f t="shared" si="263"/>
        <v>0.08</v>
      </c>
      <c r="AE296" s="7">
        <f t="shared" si="285"/>
        <v>405712.17027372355</v>
      </c>
      <c r="AF296" s="7">
        <f t="shared" si="286"/>
        <v>1049677.5763747713</v>
      </c>
      <c r="AG296" s="7">
        <f t="shared" si="264"/>
        <v>275887.82972627645</v>
      </c>
      <c r="AH296" s="7">
        <f t="shared" si="253"/>
        <v>1455389.7466484949</v>
      </c>
      <c r="AJ296">
        <v>291</v>
      </c>
      <c r="AK296" s="160">
        <v>53693</v>
      </c>
      <c r="AL296" s="7">
        <f t="shared" si="287"/>
        <v>274288.36956909928</v>
      </c>
      <c r="AM296" s="7">
        <f t="shared" si="288"/>
        <v>4883.0658657304484</v>
      </c>
      <c r="AN296" s="7">
        <f t="shared" si="289"/>
        <v>3111.6201455966821</v>
      </c>
      <c r="AO296" s="65">
        <f t="shared" si="265"/>
        <v>0.13613206351337315</v>
      </c>
      <c r="AP296" s="7">
        <f t="shared" si="266"/>
        <v>1771.4457201337661</v>
      </c>
      <c r="AQ296" s="65">
        <f t="shared" si="267"/>
        <v>7.7499999999999999E-2</v>
      </c>
      <c r="AR296" s="7">
        <f t="shared" si="290"/>
        <v>410423.25057649764</v>
      </c>
      <c r="AS296" s="7">
        <f t="shared" si="291"/>
        <v>1010548.9163510624</v>
      </c>
      <c r="AT296" s="7">
        <f t="shared" si="268"/>
        <v>271176.7494235026</v>
      </c>
      <c r="AU296" s="7">
        <f t="shared" si="254"/>
        <v>1420972.16692756</v>
      </c>
      <c r="AW296">
        <v>291</v>
      </c>
      <c r="AX296" s="160">
        <v>53693</v>
      </c>
      <c r="AY296" s="7">
        <f t="shared" si="292"/>
        <v>269534.7613836833</v>
      </c>
      <c r="AZ296" s="7">
        <f t="shared" si="293"/>
        <v>4765.8460902957322</v>
      </c>
      <c r="BA296" s="7">
        <f t="shared" si="294"/>
        <v>3081.2538316477116</v>
      </c>
      <c r="BB296" s="65">
        <f t="shared" si="269"/>
        <v>0.1371809921286497</v>
      </c>
      <c r="BC296" s="7">
        <f t="shared" si="270"/>
        <v>1684.5922586480206</v>
      </c>
      <c r="BD296" s="65">
        <f t="shared" si="271"/>
        <v>7.4999999999999997E-2</v>
      </c>
      <c r="BE296" s="7">
        <f t="shared" si="295"/>
        <v>415146.49244796531</v>
      </c>
      <c r="BF296" s="7">
        <f t="shared" si="296"/>
        <v>971714.71982809261</v>
      </c>
      <c r="BG296" s="7">
        <f t="shared" si="272"/>
        <v>266453.50755203562</v>
      </c>
      <c r="BH296" s="7">
        <f t="shared" si="255"/>
        <v>1386861.2122760578</v>
      </c>
      <c r="BJ296">
        <v>291</v>
      </c>
      <c r="BK296" s="160">
        <v>53693</v>
      </c>
      <c r="BL296" s="7">
        <f t="shared" si="297"/>
        <v>264770.17844210297</v>
      </c>
      <c r="BM296" s="7">
        <f t="shared" si="298"/>
        <v>4649.713524863002</v>
      </c>
      <c r="BN296" s="7">
        <f t="shared" si="299"/>
        <v>3050.0603634419631</v>
      </c>
      <c r="BO296" s="65">
        <f t="shared" si="273"/>
        <v>0.13823582616690724</v>
      </c>
      <c r="BP296" s="7">
        <f t="shared" si="274"/>
        <v>1599.6531614210387</v>
      </c>
      <c r="BQ296" s="65">
        <f t="shared" si="275"/>
        <v>7.2499999999999995E-2</v>
      </c>
      <c r="BR296" s="7">
        <f t="shared" si="300"/>
        <v>419879.88192133943</v>
      </c>
      <c r="BS296" s="7">
        <f t="shared" si="301"/>
        <v>933186.75381379458</v>
      </c>
      <c r="BT296" s="7">
        <f t="shared" si="276"/>
        <v>261720.11807866101</v>
      </c>
      <c r="BU296" s="7">
        <f t="shared" si="256"/>
        <v>1353066.6357351341</v>
      </c>
      <c r="BW296">
        <v>291</v>
      </c>
      <c r="BX296" s="160">
        <v>53693</v>
      </c>
      <c r="BY296" s="7">
        <f t="shared" si="302"/>
        <v>259996.71395231772</v>
      </c>
      <c r="BZ296" s="7">
        <f t="shared" si="303"/>
        <v>4534.7018071413086</v>
      </c>
      <c r="CA296" s="7">
        <f t="shared" si="304"/>
        <v>3018.054309086122</v>
      </c>
      <c r="CB296" s="65">
        <f t="shared" si="277"/>
        <v>0.13929657478546226</v>
      </c>
      <c r="CC296" s="7">
        <f t="shared" si="278"/>
        <v>1516.6474980551868</v>
      </c>
      <c r="CD296" s="65">
        <f t="shared" si="305"/>
        <v>7.0000000000000007E-2</v>
      </c>
      <c r="CE296" s="7">
        <f t="shared" si="306"/>
        <v>424621.34035676817</v>
      </c>
      <c r="CF296" s="7">
        <f t="shared" si="307"/>
        <v>894976.88552135276</v>
      </c>
      <c r="CG296" s="7">
        <f t="shared" si="279"/>
        <v>256978.6596432316</v>
      </c>
      <c r="CH296" s="7">
        <f t="shared" si="257"/>
        <v>1319598.2258781209</v>
      </c>
    </row>
    <row r="297" spans="10:86" x14ac:dyDescent="0.3">
      <c r="J297">
        <v>292</v>
      </c>
      <c r="K297" s="160">
        <v>53724</v>
      </c>
      <c r="L297" s="7">
        <f t="shared" si="280"/>
        <v>280584.80124684365</v>
      </c>
      <c r="M297" s="7">
        <f t="shared" si="258"/>
        <v>5120.6331732111075</v>
      </c>
      <c r="N297" s="7">
        <f t="shared" si="248"/>
        <v>3191.6126646390576</v>
      </c>
      <c r="O297" s="65">
        <f t="shared" si="259"/>
        <v>0.13649831282905073</v>
      </c>
      <c r="P297" s="7">
        <f t="shared" si="249"/>
        <v>1929.0205085720502</v>
      </c>
      <c r="Q297" s="65">
        <f t="shared" si="250"/>
        <v>8.2500000000000004E-2</v>
      </c>
      <c r="R297" s="7">
        <f t="shared" si="260"/>
        <v>404206.81141779484</v>
      </c>
      <c r="S297" s="7">
        <f t="shared" si="281"/>
        <v>1091018.0751598482</v>
      </c>
      <c r="T297" s="7">
        <f t="shared" si="251"/>
        <v>277393.18858220457</v>
      </c>
      <c r="U297" s="7">
        <f t="shared" si="252"/>
        <v>1495224.886577643</v>
      </c>
      <c r="W297">
        <v>292</v>
      </c>
      <c r="X297" s="160">
        <v>53724</v>
      </c>
      <c r="Y297" s="7">
        <f t="shared" si="282"/>
        <v>275887.82972627645</v>
      </c>
      <c r="Z297" s="7">
        <f t="shared" si="283"/>
        <v>5001.3393355618373</v>
      </c>
      <c r="AA297" s="7">
        <f t="shared" si="284"/>
        <v>3162.0871373866607</v>
      </c>
      <c r="AB297" s="65">
        <f t="shared" si="261"/>
        <v>0.13753794680355166</v>
      </c>
      <c r="AC297" s="7">
        <f t="shared" si="262"/>
        <v>1839.2521981751765</v>
      </c>
      <c r="AD297" s="65">
        <f t="shared" si="263"/>
        <v>0.08</v>
      </c>
      <c r="AE297" s="7">
        <f t="shared" si="285"/>
        <v>408874.25741111021</v>
      </c>
      <c r="AF297" s="7">
        <f t="shared" si="286"/>
        <v>1051516.8285729464</v>
      </c>
      <c r="AG297" s="7">
        <f t="shared" si="264"/>
        <v>272725.74258888979</v>
      </c>
      <c r="AH297" s="7">
        <f t="shared" si="253"/>
        <v>1460391.0859840566</v>
      </c>
      <c r="AJ297">
        <v>292</v>
      </c>
      <c r="AK297" s="160">
        <v>53724</v>
      </c>
      <c r="AL297" s="7">
        <f t="shared" si="287"/>
        <v>271176.7494235026</v>
      </c>
      <c r="AM297" s="7">
        <f t="shared" si="288"/>
        <v>4883.0658657304484</v>
      </c>
      <c r="AN297" s="7">
        <f t="shared" si="289"/>
        <v>3131.7160257036608</v>
      </c>
      <c r="AO297" s="65">
        <f t="shared" si="265"/>
        <v>0.13858338662269865</v>
      </c>
      <c r="AP297" s="7">
        <f t="shared" si="266"/>
        <v>1751.3498400267877</v>
      </c>
      <c r="AQ297" s="65">
        <f t="shared" si="267"/>
        <v>7.7499999999999999E-2</v>
      </c>
      <c r="AR297" s="7">
        <f t="shared" si="290"/>
        <v>413554.96660220128</v>
      </c>
      <c r="AS297" s="7">
        <f t="shared" si="291"/>
        <v>1012300.2661910892</v>
      </c>
      <c r="AT297" s="7">
        <f t="shared" si="268"/>
        <v>268045.03339779895</v>
      </c>
      <c r="AU297" s="7">
        <f t="shared" si="254"/>
        <v>1425855.2327932904</v>
      </c>
      <c r="AW297">
        <v>292</v>
      </c>
      <c r="AX297" s="160">
        <v>53724</v>
      </c>
      <c r="AY297" s="7">
        <f t="shared" si="292"/>
        <v>266453.50755203562</v>
      </c>
      <c r="AZ297" s="7">
        <f t="shared" si="293"/>
        <v>4765.8460902957322</v>
      </c>
      <c r="BA297" s="7">
        <f t="shared" si="294"/>
        <v>3100.5116680955098</v>
      </c>
      <c r="BB297" s="65">
        <f t="shared" si="269"/>
        <v>0.13963464155141642</v>
      </c>
      <c r="BC297" s="7">
        <f t="shared" si="270"/>
        <v>1665.3344222002224</v>
      </c>
      <c r="BD297" s="65">
        <f t="shared" si="271"/>
        <v>7.4999999999999997E-2</v>
      </c>
      <c r="BE297" s="7">
        <f t="shared" si="295"/>
        <v>418247.00411606079</v>
      </c>
      <c r="BF297" s="7">
        <f t="shared" si="296"/>
        <v>973380.05425029283</v>
      </c>
      <c r="BG297" s="7">
        <f t="shared" si="272"/>
        <v>263352.99588394014</v>
      </c>
      <c r="BH297" s="7">
        <f t="shared" si="255"/>
        <v>1391627.0583663536</v>
      </c>
      <c r="BJ297">
        <v>292</v>
      </c>
      <c r="BK297" s="160">
        <v>53724</v>
      </c>
      <c r="BL297" s="7">
        <f t="shared" si="297"/>
        <v>261720.11807866101</v>
      </c>
      <c r="BM297" s="7">
        <f t="shared" si="298"/>
        <v>4649.713524863002</v>
      </c>
      <c r="BN297" s="7">
        <f t="shared" si="299"/>
        <v>3068.4878114710918</v>
      </c>
      <c r="BO297" s="65">
        <f t="shared" si="273"/>
        <v>0.14069172063641722</v>
      </c>
      <c r="BP297" s="7">
        <f t="shared" si="274"/>
        <v>1581.2257133919102</v>
      </c>
      <c r="BQ297" s="65">
        <f t="shared" si="275"/>
        <v>7.2499999999999995E-2</v>
      </c>
      <c r="BR297" s="7">
        <f t="shared" si="300"/>
        <v>422948.36973281053</v>
      </c>
      <c r="BS297" s="7">
        <f t="shared" si="301"/>
        <v>934767.97952718649</v>
      </c>
      <c r="BT297" s="7">
        <f t="shared" si="276"/>
        <v>258651.6302671899</v>
      </c>
      <c r="BU297" s="7">
        <f t="shared" si="256"/>
        <v>1357716.349259997</v>
      </c>
      <c r="BW297">
        <v>292</v>
      </c>
      <c r="BX297" s="160">
        <v>53724</v>
      </c>
      <c r="BY297" s="7">
        <f t="shared" si="302"/>
        <v>256978.6596432316</v>
      </c>
      <c r="BZ297" s="7">
        <f t="shared" si="303"/>
        <v>4534.7018071413086</v>
      </c>
      <c r="CA297" s="7">
        <f t="shared" si="304"/>
        <v>3035.6596258891241</v>
      </c>
      <c r="CB297" s="65">
        <f t="shared" si="277"/>
        <v>0.14175463270468863</v>
      </c>
      <c r="CC297" s="7">
        <f t="shared" si="278"/>
        <v>1499.0421812521845</v>
      </c>
      <c r="CD297" s="65">
        <f t="shared" si="305"/>
        <v>7.0000000000000007E-2</v>
      </c>
      <c r="CE297" s="7">
        <f t="shared" si="306"/>
        <v>427656.99998265732</v>
      </c>
      <c r="CF297" s="7">
        <f t="shared" si="307"/>
        <v>896475.92770260491</v>
      </c>
      <c r="CG297" s="7">
        <f t="shared" si="279"/>
        <v>253943.00001734248</v>
      </c>
      <c r="CH297" s="7">
        <f t="shared" si="257"/>
        <v>1324132.9276852622</v>
      </c>
    </row>
    <row r="298" spans="10:86" x14ac:dyDescent="0.3">
      <c r="J298">
        <v>293</v>
      </c>
      <c r="K298" s="160">
        <v>53752</v>
      </c>
      <c r="L298" s="7">
        <f t="shared" si="280"/>
        <v>277393.18858220457</v>
      </c>
      <c r="M298" s="7">
        <f t="shared" si="258"/>
        <v>5120.6331732111075</v>
      </c>
      <c r="N298" s="7">
        <f t="shared" si="248"/>
        <v>3213.5550017084511</v>
      </c>
      <c r="O298" s="65">
        <f t="shared" si="259"/>
        <v>0.13901804949717966</v>
      </c>
      <c r="P298" s="7">
        <f t="shared" si="249"/>
        <v>1907.0781715026565</v>
      </c>
      <c r="Q298" s="65">
        <f t="shared" si="250"/>
        <v>8.2500000000000004E-2</v>
      </c>
      <c r="R298" s="7">
        <f t="shared" si="260"/>
        <v>407420.36641950329</v>
      </c>
      <c r="S298" s="7">
        <f t="shared" si="281"/>
        <v>1092925.1533313508</v>
      </c>
      <c r="T298" s="7">
        <f t="shared" si="251"/>
        <v>274179.63358049613</v>
      </c>
      <c r="U298" s="7">
        <f t="shared" si="252"/>
        <v>1500345.519750854</v>
      </c>
      <c r="W298">
        <v>293</v>
      </c>
      <c r="X298" s="160">
        <v>53752</v>
      </c>
      <c r="Y298" s="7">
        <f t="shared" si="282"/>
        <v>272725.74258888979</v>
      </c>
      <c r="Z298" s="7">
        <f t="shared" si="283"/>
        <v>5001.3393355618373</v>
      </c>
      <c r="AA298" s="7">
        <f t="shared" si="284"/>
        <v>3183.1677183025722</v>
      </c>
      <c r="AB298" s="65">
        <f t="shared" si="261"/>
        <v>0.14006016541390826</v>
      </c>
      <c r="AC298" s="7">
        <f t="shared" si="262"/>
        <v>1818.1716172592653</v>
      </c>
      <c r="AD298" s="65">
        <f t="shared" si="263"/>
        <v>0.08</v>
      </c>
      <c r="AE298" s="7">
        <f t="shared" si="285"/>
        <v>412057.42512941279</v>
      </c>
      <c r="AF298" s="7">
        <f t="shared" si="286"/>
        <v>1053335.0001902056</v>
      </c>
      <c r="AG298" s="7">
        <f t="shared" si="264"/>
        <v>269542.57487058721</v>
      </c>
      <c r="AH298" s="7">
        <f t="shared" si="253"/>
        <v>1465392.4253196185</v>
      </c>
      <c r="AJ298">
        <v>293</v>
      </c>
      <c r="AK298" s="160">
        <v>53752</v>
      </c>
      <c r="AL298" s="7">
        <f t="shared" si="287"/>
        <v>268045.03339779895</v>
      </c>
      <c r="AM298" s="7">
        <f t="shared" si="288"/>
        <v>4883.0658657304484</v>
      </c>
      <c r="AN298" s="7">
        <f t="shared" si="289"/>
        <v>3151.9416917029966</v>
      </c>
      <c r="AO298" s="65">
        <f t="shared" si="265"/>
        <v>0.14110800644570548</v>
      </c>
      <c r="AP298" s="7">
        <f t="shared" si="266"/>
        <v>1731.1241740274515</v>
      </c>
      <c r="AQ298" s="65">
        <f t="shared" si="267"/>
        <v>7.7499999999999999E-2</v>
      </c>
      <c r="AR298" s="7">
        <f t="shared" si="290"/>
        <v>416706.90829390427</v>
      </c>
      <c r="AS298" s="7">
        <f t="shared" si="291"/>
        <v>1014031.3903651166</v>
      </c>
      <c r="AT298" s="7">
        <f t="shared" si="268"/>
        <v>264893.09170609596</v>
      </c>
      <c r="AU298" s="7">
        <f t="shared" si="254"/>
        <v>1430738.298659021</v>
      </c>
      <c r="AW298">
        <v>293</v>
      </c>
      <c r="AX298" s="160">
        <v>53752</v>
      </c>
      <c r="AY298" s="7">
        <f t="shared" si="292"/>
        <v>263352.99588394014</v>
      </c>
      <c r="AZ298" s="7">
        <f t="shared" si="293"/>
        <v>4765.8460902957322</v>
      </c>
      <c r="BA298" s="7">
        <f t="shared" si="294"/>
        <v>3119.8898660211062</v>
      </c>
      <c r="BB298" s="65">
        <f t="shared" si="269"/>
        <v>0.14216158151757852</v>
      </c>
      <c r="BC298" s="7">
        <f t="shared" si="270"/>
        <v>1645.9562242746258</v>
      </c>
      <c r="BD298" s="65">
        <f t="shared" si="271"/>
        <v>7.4999999999999997E-2</v>
      </c>
      <c r="BE298" s="7">
        <f t="shared" si="295"/>
        <v>421366.89398208191</v>
      </c>
      <c r="BF298" s="7">
        <f t="shared" si="296"/>
        <v>975026.01047456742</v>
      </c>
      <c r="BG298" s="7">
        <f t="shared" si="272"/>
        <v>260233.10601791902</v>
      </c>
      <c r="BH298" s="7">
        <f t="shared" si="255"/>
        <v>1396392.9044566494</v>
      </c>
      <c r="BJ298">
        <v>293</v>
      </c>
      <c r="BK298" s="160">
        <v>53752</v>
      </c>
      <c r="BL298" s="7">
        <f t="shared" si="297"/>
        <v>258651.6302671899</v>
      </c>
      <c r="BM298" s="7">
        <f t="shared" si="298"/>
        <v>4649.713524863002</v>
      </c>
      <c r="BN298" s="7">
        <f t="shared" si="299"/>
        <v>3087.0265919987296</v>
      </c>
      <c r="BO298" s="65">
        <f t="shared" si="273"/>
        <v>0.14322089934526055</v>
      </c>
      <c r="BP298" s="7">
        <f t="shared" si="274"/>
        <v>1562.6869328642722</v>
      </c>
      <c r="BQ298" s="65">
        <f t="shared" si="275"/>
        <v>7.2499999999999995E-2</v>
      </c>
      <c r="BR298" s="7">
        <f t="shared" si="300"/>
        <v>426035.39632480929</v>
      </c>
      <c r="BS298" s="7">
        <f t="shared" si="301"/>
        <v>936330.66646005074</v>
      </c>
      <c r="BT298" s="7">
        <f t="shared" si="276"/>
        <v>255564.60367519117</v>
      </c>
      <c r="BU298" s="7">
        <f t="shared" si="256"/>
        <v>1362366.0627848599</v>
      </c>
      <c r="BW298">
        <v>293</v>
      </c>
      <c r="BX298" s="160">
        <v>53752</v>
      </c>
      <c r="BY298" s="7">
        <f t="shared" si="302"/>
        <v>253943.00001734248</v>
      </c>
      <c r="BZ298" s="7">
        <f t="shared" si="303"/>
        <v>4534.7018071413086</v>
      </c>
      <c r="CA298" s="7">
        <f t="shared" si="304"/>
        <v>3053.3676403734771</v>
      </c>
      <c r="CB298" s="65">
        <f t="shared" si="277"/>
        <v>0.14428596843378022</v>
      </c>
      <c r="CC298" s="7">
        <f t="shared" si="278"/>
        <v>1481.3341667678312</v>
      </c>
      <c r="CD298" s="65">
        <f t="shared" si="305"/>
        <v>7.0000000000000007E-2</v>
      </c>
      <c r="CE298" s="7">
        <f t="shared" si="306"/>
        <v>430710.36762303079</v>
      </c>
      <c r="CF298" s="7">
        <f t="shared" si="307"/>
        <v>897957.26186937268</v>
      </c>
      <c r="CG298" s="7">
        <f t="shared" si="279"/>
        <v>250889.63237696901</v>
      </c>
      <c r="CH298" s="7">
        <f t="shared" si="257"/>
        <v>1328667.6294924035</v>
      </c>
    </row>
    <row r="299" spans="10:86" x14ac:dyDescent="0.3">
      <c r="J299">
        <v>294</v>
      </c>
      <c r="K299" s="160">
        <v>53783</v>
      </c>
      <c r="L299" s="7">
        <f t="shared" si="280"/>
        <v>274179.63358049613</v>
      </c>
      <c r="M299" s="7">
        <f t="shared" si="258"/>
        <v>5120.6331732111075</v>
      </c>
      <c r="N299" s="7">
        <f t="shared" si="248"/>
        <v>3235.6481923451965</v>
      </c>
      <c r="O299" s="65">
        <f t="shared" si="259"/>
        <v>0.14161437813995381</v>
      </c>
      <c r="P299" s="7">
        <f t="shared" si="249"/>
        <v>1884.984980865911</v>
      </c>
      <c r="Q299" s="65">
        <f t="shared" si="250"/>
        <v>8.2500000000000004E-2</v>
      </c>
      <c r="R299" s="7">
        <f t="shared" si="260"/>
        <v>410656.01461184851</v>
      </c>
      <c r="S299" s="7">
        <f t="shared" si="281"/>
        <v>1094810.1383122166</v>
      </c>
      <c r="T299" s="7">
        <f t="shared" si="251"/>
        <v>270943.9853881509</v>
      </c>
      <c r="U299" s="7">
        <f t="shared" si="252"/>
        <v>1505466.152924065</v>
      </c>
      <c r="W299">
        <v>294</v>
      </c>
      <c r="X299" s="160">
        <v>53783</v>
      </c>
      <c r="Y299" s="7">
        <f t="shared" si="282"/>
        <v>269542.57487058721</v>
      </c>
      <c r="Z299" s="7">
        <f t="shared" si="283"/>
        <v>5001.3393355618373</v>
      </c>
      <c r="AA299" s="7">
        <f t="shared" si="284"/>
        <v>3204.388836424589</v>
      </c>
      <c r="AB299" s="65">
        <f t="shared" si="261"/>
        <v>0.14265896975851389</v>
      </c>
      <c r="AC299" s="7">
        <f t="shared" si="262"/>
        <v>1796.9504991372482</v>
      </c>
      <c r="AD299" s="65">
        <f t="shared" si="263"/>
        <v>0.08</v>
      </c>
      <c r="AE299" s="7">
        <f t="shared" si="285"/>
        <v>415261.81396583735</v>
      </c>
      <c r="AF299" s="7">
        <f t="shared" si="286"/>
        <v>1055131.9506893428</v>
      </c>
      <c r="AG299" s="7">
        <f t="shared" si="264"/>
        <v>266338.18603416265</v>
      </c>
      <c r="AH299" s="7">
        <f t="shared" si="253"/>
        <v>1470393.7646551803</v>
      </c>
      <c r="AJ299">
        <v>294</v>
      </c>
      <c r="AK299" s="160">
        <v>53783</v>
      </c>
      <c r="AL299" s="7">
        <f t="shared" si="287"/>
        <v>264893.09170609596</v>
      </c>
      <c r="AM299" s="7">
        <f t="shared" si="288"/>
        <v>4883.0658657304484</v>
      </c>
      <c r="AN299" s="7">
        <f t="shared" si="289"/>
        <v>3172.2979817952455</v>
      </c>
      <c r="AO299" s="65">
        <f t="shared" si="265"/>
        <v>0.1437092056133335</v>
      </c>
      <c r="AP299" s="7">
        <f t="shared" si="266"/>
        <v>1710.7678839352031</v>
      </c>
      <c r="AQ299" s="65">
        <f t="shared" si="267"/>
        <v>7.7499999999999999E-2</v>
      </c>
      <c r="AR299" s="7">
        <f t="shared" si="290"/>
        <v>419879.20627569954</v>
      </c>
      <c r="AS299" s="7">
        <f t="shared" si="291"/>
        <v>1015742.1582490519</v>
      </c>
      <c r="AT299" s="7">
        <f t="shared" si="268"/>
        <v>261720.79372430072</v>
      </c>
      <c r="AU299" s="7">
        <f t="shared" si="254"/>
        <v>1435621.3645247514</v>
      </c>
      <c r="AW299">
        <v>294</v>
      </c>
      <c r="AX299" s="160">
        <v>53783</v>
      </c>
      <c r="AY299" s="7">
        <f t="shared" si="292"/>
        <v>260233.10601791902</v>
      </c>
      <c r="AZ299" s="7">
        <f t="shared" si="293"/>
        <v>4765.8460902957322</v>
      </c>
      <c r="BA299" s="7">
        <f t="shared" si="294"/>
        <v>3139.3891776837381</v>
      </c>
      <c r="BB299" s="65">
        <f t="shared" si="269"/>
        <v>0.14476509429822818</v>
      </c>
      <c r="BC299" s="7">
        <f t="shared" si="270"/>
        <v>1626.4569126119939</v>
      </c>
      <c r="BD299" s="65">
        <f t="shared" si="271"/>
        <v>7.4999999999999997E-2</v>
      </c>
      <c r="BE299" s="7">
        <f t="shared" si="295"/>
        <v>424506.28315976565</v>
      </c>
      <c r="BF299" s="7">
        <f t="shared" si="296"/>
        <v>976652.46738717938</v>
      </c>
      <c r="BG299" s="7">
        <f t="shared" si="272"/>
        <v>257093.71684023528</v>
      </c>
      <c r="BH299" s="7">
        <f t="shared" si="255"/>
        <v>1401158.750546945</v>
      </c>
      <c r="BJ299">
        <v>294</v>
      </c>
      <c r="BK299" s="160">
        <v>53783</v>
      </c>
      <c r="BL299" s="7">
        <f t="shared" si="297"/>
        <v>255564.60367519117</v>
      </c>
      <c r="BM299" s="7">
        <f t="shared" si="298"/>
        <v>4649.713524863002</v>
      </c>
      <c r="BN299" s="7">
        <f t="shared" si="299"/>
        <v>3105.677377658722</v>
      </c>
      <c r="BO299" s="65">
        <f t="shared" si="273"/>
        <v>0.14582664420645061</v>
      </c>
      <c r="BP299" s="7">
        <f t="shared" si="274"/>
        <v>1544.03614720428</v>
      </c>
      <c r="BQ299" s="65">
        <f t="shared" si="275"/>
        <v>7.2499999999999995E-2</v>
      </c>
      <c r="BR299" s="7">
        <f t="shared" si="300"/>
        <v>429141.07370246801</v>
      </c>
      <c r="BS299" s="7">
        <f t="shared" si="301"/>
        <v>937874.70260725496</v>
      </c>
      <c r="BT299" s="7">
        <f t="shared" si="276"/>
        <v>252458.92629753245</v>
      </c>
      <c r="BU299" s="7">
        <f t="shared" si="256"/>
        <v>1367015.776309723</v>
      </c>
      <c r="BW299">
        <v>294</v>
      </c>
      <c r="BX299" s="160">
        <v>53783</v>
      </c>
      <c r="BY299" s="7">
        <f t="shared" si="302"/>
        <v>250889.63237696901</v>
      </c>
      <c r="BZ299" s="7">
        <f t="shared" si="303"/>
        <v>4534.7018071413086</v>
      </c>
      <c r="CA299" s="7">
        <f t="shared" si="304"/>
        <v>3071.1789516089893</v>
      </c>
      <c r="CB299" s="65">
        <f t="shared" si="277"/>
        <v>0.14689386352933642</v>
      </c>
      <c r="CC299" s="7">
        <f t="shared" si="278"/>
        <v>1463.5228555323192</v>
      </c>
      <c r="CD299" s="65">
        <f t="shared" si="305"/>
        <v>7.0000000000000007E-2</v>
      </c>
      <c r="CE299" s="7">
        <f t="shared" si="306"/>
        <v>433781.5465746398</v>
      </c>
      <c r="CF299" s="7">
        <f t="shared" si="307"/>
        <v>899420.78472490504</v>
      </c>
      <c r="CG299" s="7">
        <f t="shared" si="279"/>
        <v>247818.45342536003</v>
      </c>
      <c r="CH299" s="7">
        <f t="shared" si="257"/>
        <v>1333202.3312995448</v>
      </c>
    </row>
    <row r="300" spans="10:86" x14ac:dyDescent="0.3">
      <c r="J300">
        <v>295</v>
      </c>
      <c r="K300" s="160">
        <v>53813</v>
      </c>
      <c r="L300" s="7">
        <f t="shared" si="280"/>
        <v>270943.9853881509</v>
      </c>
      <c r="M300" s="7">
        <f t="shared" si="258"/>
        <v>5120.6331732111075</v>
      </c>
      <c r="N300" s="7">
        <f t="shared" si="248"/>
        <v>3257.8932736675702</v>
      </c>
      <c r="O300" s="65">
        <f t="shared" si="259"/>
        <v>0.14429078109264631</v>
      </c>
      <c r="P300" s="7">
        <f t="shared" si="249"/>
        <v>1862.7398995435374</v>
      </c>
      <c r="Q300" s="65">
        <f t="shared" si="250"/>
        <v>8.2500000000000004E-2</v>
      </c>
      <c r="R300" s="7">
        <f t="shared" si="260"/>
        <v>413913.90788551606</v>
      </c>
      <c r="S300" s="7">
        <f t="shared" si="281"/>
        <v>1096672.8782117602</v>
      </c>
      <c r="T300" s="7">
        <f t="shared" si="251"/>
        <v>267686.09211448336</v>
      </c>
      <c r="U300" s="7">
        <f t="shared" si="252"/>
        <v>1510586.7860972763</v>
      </c>
      <c r="W300">
        <v>295</v>
      </c>
      <c r="X300" s="160">
        <v>53813</v>
      </c>
      <c r="Y300" s="7">
        <f t="shared" si="282"/>
        <v>266338.18603416265</v>
      </c>
      <c r="Z300" s="7">
        <f t="shared" si="283"/>
        <v>5001.3393355618373</v>
      </c>
      <c r="AA300" s="7">
        <f t="shared" si="284"/>
        <v>3225.7514286674195</v>
      </c>
      <c r="AB300" s="65">
        <f t="shared" si="261"/>
        <v>0.14533784178827405</v>
      </c>
      <c r="AC300" s="7">
        <f t="shared" si="262"/>
        <v>1775.5879068944178</v>
      </c>
      <c r="AD300" s="65">
        <f t="shared" si="263"/>
        <v>0.08</v>
      </c>
      <c r="AE300" s="7">
        <f t="shared" si="285"/>
        <v>418487.56539450475</v>
      </c>
      <c r="AF300" s="7">
        <f t="shared" si="286"/>
        <v>1056907.5385962373</v>
      </c>
      <c r="AG300" s="7">
        <f t="shared" si="264"/>
        <v>263112.43460549525</v>
      </c>
      <c r="AH300" s="7">
        <f t="shared" si="253"/>
        <v>1475395.103990742</v>
      </c>
      <c r="AJ300">
        <v>295</v>
      </c>
      <c r="AK300" s="160">
        <v>53813</v>
      </c>
      <c r="AL300" s="7">
        <f t="shared" si="287"/>
        <v>261720.79372430072</v>
      </c>
      <c r="AM300" s="7">
        <f t="shared" si="288"/>
        <v>4883.0658657304484</v>
      </c>
      <c r="AN300" s="7">
        <f t="shared" si="289"/>
        <v>3192.7857395943397</v>
      </c>
      <c r="AO300" s="65">
        <f t="shared" si="265"/>
        <v>0.14639046569410846</v>
      </c>
      <c r="AP300" s="7">
        <f t="shared" si="266"/>
        <v>1690.2801261361087</v>
      </c>
      <c r="AQ300" s="65">
        <f t="shared" si="267"/>
        <v>7.7499999999999999E-2</v>
      </c>
      <c r="AR300" s="7">
        <f t="shared" si="290"/>
        <v>423071.99201529386</v>
      </c>
      <c r="AS300" s="7">
        <f t="shared" si="291"/>
        <v>1017432.438375188</v>
      </c>
      <c r="AT300" s="7">
        <f t="shared" si="268"/>
        <v>258528.00798470638</v>
      </c>
      <c r="AU300" s="7">
        <f t="shared" si="254"/>
        <v>1440504.4303904818</v>
      </c>
      <c r="AW300">
        <v>295</v>
      </c>
      <c r="AX300" s="160">
        <v>53813</v>
      </c>
      <c r="AY300" s="7">
        <f t="shared" si="292"/>
        <v>257093.71684023528</v>
      </c>
      <c r="AZ300" s="7">
        <f t="shared" si="293"/>
        <v>4765.8460902957322</v>
      </c>
      <c r="BA300" s="7">
        <f t="shared" si="294"/>
        <v>3159.0103600442617</v>
      </c>
      <c r="BB300" s="65">
        <f t="shared" si="269"/>
        <v>0.14744866108139171</v>
      </c>
      <c r="BC300" s="7">
        <f t="shared" si="270"/>
        <v>1606.8357302514703</v>
      </c>
      <c r="BD300" s="65">
        <f t="shared" si="271"/>
        <v>7.4999999999999997E-2</v>
      </c>
      <c r="BE300" s="7">
        <f t="shared" si="295"/>
        <v>427665.2935198099</v>
      </c>
      <c r="BF300" s="7">
        <f t="shared" si="296"/>
        <v>978259.30311743089</v>
      </c>
      <c r="BG300" s="7">
        <f t="shared" si="272"/>
        <v>253934.70648019103</v>
      </c>
      <c r="BH300" s="7">
        <f t="shared" si="255"/>
        <v>1405924.5966372408</v>
      </c>
      <c r="BJ300">
        <v>295</v>
      </c>
      <c r="BK300" s="160">
        <v>53813</v>
      </c>
      <c r="BL300" s="7">
        <f t="shared" si="297"/>
        <v>252458.92629753245</v>
      </c>
      <c r="BM300" s="7">
        <f t="shared" si="298"/>
        <v>4649.713524863002</v>
      </c>
      <c r="BN300" s="7">
        <f t="shared" si="299"/>
        <v>3124.4408451487434</v>
      </c>
      <c r="BO300" s="65">
        <f t="shared" si="273"/>
        <v>0.1485124360292876</v>
      </c>
      <c r="BP300" s="7">
        <f t="shared" si="274"/>
        <v>1525.2726797142586</v>
      </c>
      <c r="BQ300" s="65">
        <f t="shared" si="275"/>
        <v>7.2499999999999995E-2</v>
      </c>
      <c r="BR300" s="7">
        <f t="shared" si="300"/>
        <v>432265.51454761677</v>
      </c>
      <c r="BS300" s="7">
        <f t="shared" si="301"/>
        <v>939399.97528696922</v>
      </c>
      <c r="BT300" s="7">
        <f t="shared" si="276"/>
        <v>249334.4854523837</v>
      </c>
      <c r="BU300" s="7">
        <f t="shared" si="256"/>
        <v>1371665.4898345859</v>
      </c>
      <c r="BW300">
        <v>295</v>
      </c>
      <c r="BX300" s="160">
        <v>53813</v>
      </c>
      <c r="BY300" s="7">
        <f t="shared" si="302"/>
        <v>247818.45342536003</v>
      </c>
      <c r="BZ300" s="7">
        <f t="shared" si="303"/>
        <v>4534.7018071413086</v>
      </c>
      <c r="CA300" s="7">
        <f t="shared" si="304"/>
        <v>3089.0941621600414</v>
      </c>
      <c r="CB300" s="65">
        <f t="shared" si="277"/>
        <v>0.14958179842359995</v>
      </c>
      <c r="CC300" s="7">
        <f t="shared" si="278"/>
        <v>1445.607644981267</v>
      </c>
      <c r="CD300" s="65">
        <f t="shared" si="305"/>
        <v>7.0000000000000007E-2</v>
      </c>
      <c r="CE300" s="7">
        <f t="shared" si="306"/>
        <v>436870.64073679986</v>
      </c>
      <c r="CF300" s="7">
        <f t="shared" si="307"/>
        <v>900866.39236988628</v>
      </c>
      <c r="CG300" s="7">
        <f t="shared" si="279"/>
        <v>244729.35926319999</v>
      </c>
      <c r="CH300" s="7">
        <f t="shared" si="257"/>
        <v>1337737.0331066861</v>
      </c>
    </row>
    <row r="301" spans="10:86" x14ac:dyDescent="0.3">
      <c r="J301">
        <v>296</v>
      </c>
      <c r="K301" s="160">
        <v>53844</v>
      </c>
      <c r="L301" s="7">
        <f t="shared" si="280"/>
        <v>267686.09211448336</v>
      </c>
      <c r="M301" s="7">
        <f t="shared" si="258"/>
        <v>5120.6331732111075</v>
      </c>
      <c r="N301" s="7">
        <f t="shared" si="248"/>
        <v>3280.2912899240346</v>
      </c>
      <c r="O301" s="65">
        <f t="shared" si="259"/>
        <v>0.14705095497547752</v>
      </c>
      <c r="P301" s="7">
        <f t="shared" si="249"/>
        <v>1840.3418832870732</v>
      </c>
      <c r="Q301" s="65">
        <f t="shared" si="250"/>
        <v>8.2500000000000004E-2</v>
      </c>
      <c r="R301" s="7">
        <f t="shared" si="260"/>
        <v>417194.19917544012</v>
      </c>
      <c r="S301" s="7">
        <f t="shared" si="281"/>
        <v>1098513.2200950473</v>
      </c>
      <c r="T301" s="7">
        <f t="shared" si="251"/>
        <v>264405.80082455929</v>
      </c>
      <c r="U301" s="7">
        <f t="shared" si="252"/>
        <v>1515707.4192704875</v>
      </c>
      <c r="W301">
        <v>296</v>
      </c>
      <c r="X301" s="160">
        <v>53844</v>
      </c>
      <c r="Y301" s="7">
        <f t="shared" si="282"/>
        <v>263112.43460549525</v>
      </c>
      <c r="Z301" s="7">
        <f t="shared" si="283"/>
        <v>5001.3393355618373</v>
      </c>
      <c r="AA301" s="7">
        <f t="shared" si="284"/>
        <v>3247.2564381918692</v>
      </c>
      <c r="AB301" s="65">
        <f t="shared" si="261"/>
        <v>0.14810047771679349</v>
      </c>
      <c r="AC301" s="7">
        <f t="shared" si="262"/>
        <v>1754.0828973699684</v>
      </c>
      <c r="AD301" s="65">
        <f t="shared" si="263"/>
        <v>0.08</v>
      </c>
      <c r="AE301" s="7">
        <f t="shared" si="285"/>
        <v>421734.82183269662</v>
      </c>
      <c r="AF301" s="7">
        <f t="shared" si="286"/>
        <v>1058661.6214936073</v>
      </c>
      <c r="AG301" s="7">
        <f t="shared" si="264"/>
        <v>259865.17816730338</v>
      </c>
      <c r="AH301" s="7">
        <f t="shared" si="253"/>
        <v>1480396.443326304</v>
      </c>
      <c r="AJ301">
        <v>296</v>
      </c>
      <c r="AK301" s="160">
        <v>53844</v>
      </c>
      <c r="AL301" s="7">
        <f t="shared" si="287"/>
        <v>258528.00798470638</v>
      </c>
      <c r="AM301" s="7">
        <f t="shared" si="288"/>
        <v>4883.0658657304484</v>
      </c>
      <c r="AN301" s="7">
        <f t="shared" si="289"/>
        <v>3213.4058141625528</v>
      </c>
      <c r="AO301" s="65">
        <f t="shared" si="265"/>
        <v>0.14915548249701349</v>
      </c>
      <c r="AP301" s="7">
        <f t="shared" si="266"/>
        <v>1669.6600515678954</v>
      </c>
      <c r="AQ301" s="65">
        <f t="shared" si="267"/>
        <v>7.7499999999999999E-2</v>
      </c>
      <c r="AR301" s="7">
        <f t="shared" si="290"/>
        <v>426285.39782945643</v>
      </c>
      <c r="AS301" s="7">
        <f t="shared" si="291"/>
        <v>1019102.098426756</v>
      </c>
      <c r="AT301" s="7">
        <f t="shared" si="268"/>
        <v>255314.60217054383</v>
      </c>
      <c r="AU301" s="7">
        <f t="shared" si="254"/>
        <v>1445387.4962562125</v>
      </c>
      <c r="AW301">
        <v>296</v>
      </c>
      <c r="AX301" s="160">
        <v>53844</v>
      </c>
      <c r="AY301" s="7">
        <f t="shared" si="292"/>
        <v>253934.70648019103</v>
      </c>
      <c r="AZ301" s="7">
        <f t="shared" si="293"/>
        <v>4765.8460902957322</v>
      </c>
      <c r="BA301" s="7">
        <f t="shared" si="294"/>
        <v>3178.7541747945384</v>
      </c>
      <c r="BB301" s="65">
        <f t="shared" si="269"/>
        <v>0.15021597727331568</v>
      </c>
      <c r="BC301" s="7">
        <f t="shared" si="270"/>
        <v>1587.0919155011939</v>
      </c>
      <c r="BD301" s="65">
        <f t="shared" si="271"/>
        <v>7.4999999999999997E-2</v>
      </c>
      <c r="BE301" s="7">
        <f t="shared" si="295"/>
        <v>430844.04769460444</v>
      </c>
      <c r="BF301" s="7">
        <f t="shared" si="296"/>
        <v>979846.39503293205</v>
      </c>
      <c r="BG301" s="7">
        <f t="shared" si="272"/>
        <v>250755.95230539649</v>
      </c>
      <c r="BH301" s="7">
        <f t="shared" si="255"/>
        <v>1410690.4427275364</v>
      </c>
      <c r="BJ301">
        <v>296</v>
      </c>
      <c r="BK301" s="160">
        <v>53844</v>
      </c>
      <c r="BL301" s="7">
        <f t="shared" si="297"/>
        <v>249334.4854523837</v>
      </c>
      <c r="BM301" s="7">
        <f t="shared" si="298"/>
        <v>4649.713524863002</v>
      </c>
      <c r="BN301" s="7">
        <f t="shared" si="299"/>
        <v>3143.3176752548507</v>
      </c>
      <c r="BO301" s="65">
        <f t="shared" si="273"/>
        <v>0.15128196981905936</v>
      </c>
      <c r="BP301" s="7">
        <f t="shared" si="274"/>
        <v>1506.3958496081516</v>
      </c>
      <c r="BQ301" s="65">
        <f t="shared" si="275"/>
        <v>7.2500000000000009E-2</v>
      </c>
      <c r="BR301" s="7">
        <f t="shared" si="300"/>
        <v>435408.8322228716</v>
      </c>
      <c r="BS301" s="7">
        <f t="shared" si="301"/>
        <v>940906.37113657733</v>
      </c>
      <c r="BT301" s="7">
        <f t="shared" si="276"/>
        <v>246191.16777712884</v>
      </c>
      <c r="BU301" s="7">
        <f t="shared" si="256"/>
        <v>1376315.2033594488</v>
      </c>
      <c r="BW301">
        <v>296</v>
      </c>
      <c r="BX301" s="160">
        <v>53844</v>
      </c>
      <c r="BY301" s="7">
        <f t="shared" si="302"/>
        <v>244729.35926319999</v>
      </c>
      <c r="BZ301" s="7">
        <f t="shared" si="303"/>
        <v>4534.7018071413086</v>
      </c>
      <c r="CA301" s="7">
        <f t="shared" si="304"/>
        <v>3107.1138781059753</v>
      </c>
      <c r="CB301" s="65">
        <f t="shared" si="277"/>
        <v>0.15235346772257216</v>
      </c>
      <c r="CC301" s="7">
        <f t="shared" si="278"/>
        <v>1427.5879290353334</v>
      </c>
      <c r="CD301" s="65">
        <f t="shared" si="305"/>
        <v>7.0000000000000007E-2</v>
      </c>
      <c r="CE301" s="7">
        <f t="shared" si="306"/>
        <v>439977.75461490586</v>
      </c>
      <c r="CF301" s="7">
        <f t="shared" si="307"/>
        <v>902293.98029892158</v>
      </c>
      <c r="CG301" s="7">
        <f t="shared" si="279"/>
        <v>241622.24538509402</v>
      </c>
      <c r="CH301" s="7">
        <f t="shared" si="257"/>
        <v>1342271.7349138274</v>
      </c>
    </row>
    <row r="302" spans="10:86" x14ac:dyDescent="0.3">
      <c r="J302">
        <v>297</v>
      </c>
      <c r="K302" s="160">
        <v>53874</v>
      </c>
      <c r="L302" s="7">
        <f t="shared" si="280"/>
        <v>264405.80082455929</v>
      </c>
      <c r="M302" s="7">
        <f t="shared" si="258"/>
        <v>5120.6331732111075</v>
      </c>
      <c r="N302" s="7">
        <f t="shared" si="248"/>
        <v>3302.8432925422621</v>
      </c>
      <c r="O302" s="65">
        <f t="shared" si="259"/>
        <v>0.14989882743459743</v>
      </c>
      <c r="P302" s="7">
        <f t="shared" si="249"/>
        <v>1817.7898806688452</v>
      </c>
      <c r="Q302" s="65">
        <f t="shared" si="250"/>
        <v>8.2500000000000004E-2</v>
      </c>
      <c r="R302" s="7">
        <f t="shared" si="260"/>
        <v>420497.04246798239</v>
      </c>
      <c r="S302" s="7">
        <f t="shared" si="281"/>
        <v>1100331.009975716</v>
      </c>
      <c r="T302" s="7">
        <f t="shared" si="251"/>
        <v>261102.95753201703</v>
      </c>
      <c r="U302" s="7">
        <f t="shared" si="252"/>
        <v>1520828.0524436985</v>
      </c>
      <c r="W302">
        <v>297</v>
      </c>
      <c r="X302" s="160">
        <v>53874</v>
      </c>
      <c r="Y302" s="7">
        <f t="shared" si="282"/>
        <v>259865.17816730338</v>
      </c>
      <c r="Z302" s="7">
        <f t="shared" si="283"/>
        <v>5001.3393355618373</v>
      </c>
      <c r="AA302" s="7">
        <f t="shared" si="284"/>
        <v>3268.9048144464814</v>
      </c>
      <c r="AB302" s="65">
        <f t="shared" si="261"/>
        <v>0.150950804759625</v>
      </c>
      <c r="AC302" s="7">
        <f t="shared" si="262"/>
        <v>1732.4345211153559</v>
      </c>
      <c r="AD302" s="65">
        <f t="shared" si="263"/>
        <v>0.08</v>
      </c>
      <c r="AE302" s="7">
        <f t="shared" si="285"/>
        <v>425003.72664714308</v>
      </c>
      <c r="AF302" s="7">
        <f t="shared" si="286"/>
        <v>1060394.0560147227</v>
      </c>
      <c r="AG302" s="7">
        <f t="shared" si="264"/>
        <v>256596.27335285689</v>
      </c>
      <c r="AH302" s="7">
        <f t="shared" si="253"/>
        <v>1485397.7826618657</v>
      </c>
      <c r="AJ302">
        <v>297</v>
      </c>
      <c r="AK302" s="160">
        <v>53874</v>
      </c>
      <c r="AL302" s="7">
        <f t="shared" si="287"/>
        <v>255314.60217054383</v>
      </c>
      <c r="AM302" s="7">
        <f t="shared" si="288"/>
        <v>4883.0658657304484</v>
      </c>
      <c r="AN302" s="7">
        <f t="shared" si="289"/>
        <v>3234.1590600456861</v>
      </c>
      <c r="AO302" s="65">
        <f t="shared" si="265"/>
        <v>0.1520081828090043</v>
      </c>
      <c r="AP302" s="7">
        <f t="shared" si="266"/>
        <v>1648.9068056847623</v>
      </c>
      <c r="AQ302" s="65">
        <f t="shared" si="267"/>
        <v>7.7499999999999999E-2</v>
      </c>
      <c r="AR302" s="7">
        <f t="shared" si="290"/>
        <v>429519.5568895021</v>
      </c>
      <c r="AS302" s="7">
        <f t="shared" si="291"/>
        <v>1020751.0052324408</v>
      </c>
      <c r="AT302" s="7">
        <f t="shared" si="268"/>
        <v>252080.44311049813</v>
      </c>
      <c r="AU302" s="7">
        <f t="shared" si="254"/>
        <v>1450270.5621219429</v>
      </c>
      <c r="AW302">
        <v>297</v>
      </c>
      <c r="AX302" s="160">
        <v>53874</v>
      </c>
      <c r="AY302" s="7">
        <f t="shared" si="292"/>
        <v>250755.95230539649</v>
      </c>
      <c r="AZ302" s="7">
        <f t="shared" si="293"/>
        <v>4765.8460902957322</v>
      </c>
      <c r="BA302" s="7">
        <f t="shared" si="294"/>
        <v>3198.6213883870041</v>
      </c>
      <c r="BB302" s="65">
        <f t="shared" si="269"/>
        <v>0.15307096923424857</v>
      </c>
      <c r="BC302" s="7">
        <f t="shared" si="270"/>
        <v>1567.2247019087279</v>
      </c>
      <c r="BD302" s="65">
        <f t="shared" si="271"/>
        <v>7.4999999999999997E-2</v>
      </c>
      <c r="BE302" s="7">
        <f t="shared" si="295"/>
        <v>434042.66908299143</v>
      </c>
      <c r="BF302" s="7">
        <f t="shared" si="296"/>
        <v>981413.61973484082</v>
      </c>
      <c r="BG302" s="7">
        <f t="shared" si="272"/>
        <v>247557.3309170095</v>
      </c>
      <c r="BH302" s="7">
        <f t="shared" si="255"/>
        <v>1415456.2888178322</v>
      </c>
      <c r="BJ302">
        <v>297</v>
      </c>
      <c r="BK302" s="160">
        <v>53874</v>
      </c>
      <c r="BL302" s="7">
        <f t="shared" si="297"/>
        <v>246191.16777712884</v>
      </c>
      <c r="BM302" s="7">
        <f t="shared" si="298"/>
        <v>4649.713524863002</v>
      </c>
      <c r="BN302" s="7">
        <f t="shared" si="299"/>
        <v>3162.3085528761821</v>
      </c>
      <c r="BO302" s="65">
        <f t="shared" si="273"/>
        <v>0.15413917151108916</v>
      </c>
      <c r="BP302" s="7">
        <f t="shared" si="274"/>
        <v>1487.4049719868201</v>
      </c>
      <c r="BQ302" s="65">
        <f t="shared" si="275"/>
        <v>7.2499999999999995E-2</v>
      </c>
      <c r="BR302" s="7">
        <f t="shared" si="300"/>
        <v>438571.14077574777</v>
      </c>
      <c r="BS302" s="7">
        <f t="shared" si="301"/>
        <v>942393.77610856411</v>
      </c>
      <c r="BT302" s="7">
        <f t="shared" si="276"/>
        <v>243028.85922425266</v>
      </c>
      <c r="BU302" s="7">
        <f t="shared" si="256"/>
        <v>1380964.9168843119</v>
      </c>
      <c r="BW302">
        <v>297</v>
      </c>
      <c r="BX302" s="160">
        <v>53874</v>
      </c>
      <c r="BY302" s="7">
        <f t="shared" si="302"/>
        <v>241622.24538509402</v>
      </c>
      <c r="BZ302" s="7">
        <f t="shared" si="303"/>
        <v>4534.7018071413086</v>
      </c>
      <c r="CA302" s="7">
        <f t="shared" si="304"/>
        <v>3125.2387090615935</v>
      </c>
      <c r="CB302" s="65">
        <f t="shared" si="277"/>
        <v>0.15521279693832662</v>
      </c>
      <c r="CC302" s="7">
        <f t="shared" si="278"/>
        <v>1409.4630980797151</v>
      </c>
      <c r="CD302" s="65">
        <f t="shared" si="305"/>
        <v>7.0000000000000007E-2</v>
      </c>
      <c r="CE302" s="7">
        <f t="shared" si="306"/>
        <v>443102.99332396744</v>
      </c>
      <c r="CF302" s="7">
        <f t="shared" si="307"/>
        <v>903703.44339700125</v>
      </c>
      <c r="CG302" s="7">
        <f t="shared" si="279"/>
        <v>238497.00667603244</v>
      </c>
      <c r="CH302" s="7">
        <f t="shared" si="257"/>
        <v>1346806.4367209687</v>
      </c>
    </row>
    <row r="303" spans="10:86" x14ac:dyDescent="0.3">
      <c r="J303">
        <v>298</v>
      </c>
      <c r="K303" s="160">
        <v>53905</v>
      </c>
      <c r="L303" s="7">
        <f t="shared" si="280"/>
        <v>261102.95753201703</v>
      </c>
      <c r="M303" s="7">
        <f t="shared" si="258"/>
        <v>5120.6331732111075</v>
      </c>
      <c r="N303" s="7">
        <f t="shared" si="248"/>
        <v>3325.5503401784904</v>
      </c>
      <c r="O303" s="65">
        <f t="shared" si="259"/>
        <v>0.15283857547744722</v>
      </c>
      <c r="P303" s="7">
        <f t="shared" si="249"/>
        <v>1795.0828330326171</v>
      </c>
      <c r="Q303" s="65">
        <f t="shared" si="250"/>
        <v>8.2500000000000004E-2</v>
      </c>
      <c r="R303" s="7">
        <f t="shared" si="260"/>
        <v>423822.59280816087</v>
      </c>
      <c r="S303" s="7">
        <f t="shared" si="281"/>
        <v>1102126.0928087486</v>
      </c>
      <c r="T303" s="7">
        <f t="shared" si="251"/>
        <v>257777.40719183855</v>
      </c>
      <c r="U303" s="7">
        <f t="shared" si="252"/>
        <v>1525948.6856169095</v>
      </c>
      <c r="W303">
        <v>298</v>
      </c>
      <c r="X303" s="160">
        <v>53905</v>
      </c>
      <c r="Y303" s="7">
        <f t="shared" si="282"/>
        <v>256596.27335285689</v>
      </c>
      <c r="Z303" s="7">
        <f t="shared" si="283"/>
        <v>5001.3393355618373</v>
      </c>
      <c r="AA303" s="7">
        <f t="shared" si="284"/>
        <v>3290.6975132094576</v>
      </c>
      <c r="AB303" s="65">
        <f t="shared" si="261"/>
        <v>0.15389299946773305</v>
      </c>
      <c r="AC303" s="7">
        <f t="shared" si="262"/>
        <v>1710.6418223523794</v>
      </c>
      <c r="AD303" s="65">
        <f t="shared" si="263"/>
        <v>0.08</v>
      </c>
      <c r="AE303" s="7">
        <f t="shared" si="285"/>
        <v>428294.42416035256</v>
      </c>
      <c r="AF303" s="7">
        <f t="shared" si="286"/>
        <v>1062104.697837075</v>
      </c>
      <c r="AG303" s="7">
        <f t="shared" si="264"/>
        <v>253305.57583964744</v>
      </c>
      <c r="AH303" s="7">
        <f t="shared" si="253"/>
        <v>1490399.1219974277</v>
      </c>
      <c r="AJ303">
        <v>298</v>
      </c>
      <c r="AK303" s="160">
        <v>53905</v>
      </c>
      <c r="AL303" s="7">
        <f t="shared" si="287"/>
        <v>252080.44311049813</v>
      </c>
      <c r="AM303" s="7">
        <f t="shared" si="288"/>
        <v>4883.0658657304484</v>
      </c>
      <c r="AN303" s="7">
        <f t="shared" si="289"/>
        <v>3255.0463373084813</v>
      </c>
      <c r="AO303" s="65">
        <f t="shared" si="265"/>
        <v>0.15495274272657394</v>
      </c>
      <c r="AP303" s="7">
        <f t="shared" si="266"/>
        <v>1628.0195284219672</v>
      </c>
      <c r="AQ303" s="65">
        <f t="shared" si="267"/>
        <v>7.7499999999999999E-2</v>
      </c>
      <c r="AR303" s="7">
        <f t="shared" si="290"/>
        <v>432774.60322681058</v>
      </c>
      <c r="AS303" s="7">
        <f t="shared" si="291"/>
        <v>1022379.0247608627</v>
      </c>
      <c r="AT303" s="7">
        <f t="shared" si="268"/>
        <v>248825.39677318966</v>
      </c>
      <c r="AU303" s="7">
        <f t="shared" si="254"/>
        <v>1455153.6279876733</v>
      </c>
      <c r="AW303">
        <v>298</v>
      </c>
      <c r="AX303" s="160">
        <v>53905</v>
      </c>
      <c r="AY303" s="7">
        <f t="shared" si="292"/>
        <v>247557.3309170095</v>
      </c>
      <c r="AZ303" s="7">
        <f t="shared" si="293"/>
        <v>4765.8460902957322</v>
      </c>
      <c r="BA303" s="7">
        <f t="shared" si="294"/>
        <v>3218.6127720644226</v>
      </c>
      <c r="BB303" s="65">
        <f t="shared" si="269"/>
        <v>0.15601781260810679</v>
      </c>
      <c r="BC303" s="7">
        <f t="shared" si="270"/>
        <v>1547.2333182313093</v>
      </c>
      <c r="BD303" s="65">
        <f t="shared" si="271"/>
        <v>7.4999999999999997E-2</v>
      </c>
      <c r="BE303" s="7">
        <f t="shared" si="295"/>
        <v>437261.28185505583</v>
      </c>
      <c r="BF303" s="7">
        <f t="shared" si="296"/>
        <v>982960.85305307212</v>
      </c>
      <c r="BG303" s="7">
        <f t="shared" si="272"/>
        <v>244338.71814494507</v>
      </c>
      <c r="BH303" s="7">
        <f t="shared" si="255"/>
        <v>1420222.1349081281</v>
      </c>
      <c r="BJ303">
        <v>298</v>
      </c>
      <c r="BK303" s="160">
        <v>53905</v>
      </c>
      <c r="BL303" s="7">
        <f t="shared" si="297"/>
        <v>243028.85922425266</v>
      </c>
      <c r="BM303" s="7">
        <f t="shared" si="298"/>
        <v>4649.713524863002</v>
      </c>
      <c r="BN303" s="7">
        <f t="shared" si="299"/>
        <v>3181.4141670498088</v>
      </c>
      <c r="BO303" s="65">
        <f t="shared" si="273"/>
        <v>0.15708821629850245</v>
      </c>
      <c r="BP303" s="7">
        <f t="shared" si="274"/>
        <v>1468.2993578131932</v>
      </c>
      <c r="BQ303" s="65">
        <f t="shared" si="275"/>
        <v>7.2499999999999995E-2</v>
      </c>
      <c r="BR303" s="7">
        <f t="shared" si="300"/>
        <v>441752.55494279758</v>
      </c>
      <c r="BS303" s="7">
        <f t="shared" si="301"/>
        <v>943862.07546637731</v>
      </c>
      <c r="BT303" s="7">
        <f t="shared" si="276"/>
        <v>239847.44505720286</v>
      </c>
      <c r="BU303" s="7">
        <f t="shared" si="256"/>
        <v>1385614.6304091748</v>
      </c>
      <c r="BW303">
        <v>298</v>
      </c>
      <c r="BX303" s="160">
        <v>53905</v>
      </c>
      <c r="BY303" s="7">
        <f t="shared" si="302"/>
        <v>238497.00667603244</v>
      </c>
      <c r="BZ303" s="7">
        <f t="shared" si="303"/>
        <v>4534.7018071413086</v>
      </c>
      <c r="CA303" s="7">
        <f t="shared" si="304"/>
        <v>3143.4692681977858</v>
      </c>
      <c r="CB303" s="65">
        <f t="shared" si="277"/>
        <v>0.15816396081487691</v>
      </c>
      <c r="CC303" s="7">
        <f t="shared" si="278"/>
        <v>1391.2325389435227</v>
      </c>
      <c r="CD303" s="65">
        <f t="shared" si="305"/>
        <v>7.0000000000000007E-2</v>
      </c>
      <c r="CE303" s="7">
        <f t="shared" si="306"/>
        <v>446246.46259216522</v>
      </c>
      <c r="CF303" s="7">
        <f t="shared" si="307"/>
        <v>905094.67593594478</v>
      </c>
      <c r="CG303" s="7">
        <f t="shared" si="279"/>
        <v>235353.53740783466</v>
      </c>
      <c r="CH303" s="7">
        <f t="shared" si="257"/>
        <v>1351341.13852811</v>
      </c>
    </row>
    <row r="304" spans="10:86" x14ac:dyDescent="0.3">
      <c r="J304">
        <v>299</v>
      </c>
      <c r="K304" s="160">
        <v>53936</v>
      </c>
      <c r="L304" s="7">
        <f t="shared" si="280"/>
        <v>257777.40719183855</v>
      </c>
      <c r="M304" s="7">
        <f t="shared" si="258"/>
        <v>5120.6331732111075</v>
      </c>
      <c r="N304" s="7">
        <f t="shared" si="248"/>
        <v>3348.4134987672178</v>
      </c>
      <c r="O304" s="65">
        <f t="shared" si="259"/>
        <v>0.1558746455825116</v>
      </c>
      <c r="P304" s="7">
        <f t="shared" si="249"/>
        <v>1772.21967444389</v>
      </c>
      <c r="Q304" s="65">
        <f t="shared" si="250"/>
        <v>8.2500000000000004E-2</v>
      </c>
      <c r="R304" s="7">
        <f t="shared" si="260"/>
        <v>427171.00630692812</v>
      </c>
      <c r="S304" s="7">
        <f t="shared" si="281"/>
        <v>1103898.3124831924</v>
      </c>
      <c r="T304" s="7">
        <f t="shared" si="251"/>
        <v>254428.99369307133</v>
      </c>
      <c r="U304" s="7">
        <f t="shared" si="252"/>
        <v>1531069.3187901205</v>
      </c>
      <c r="W304">
        <v>299</v>
      </c>
      <c r="X304" s="160">
        <v>53936</v>
      </c>
      <c r="Y304" s="7">
        <f t="shared" si="282"/>
        <v>253305.57583964744</v>
      </c>
      <c r="Z304" s="7">
        <f t="shared" si="283"/>
        <v>5001.3393355618373</v>
      </c>
      <c r="AA304" s="7">
        <f t="shared" si="284"/>
        <v>3312.6354966308545</v>
      </c>
      <c r="AB304" s="65">
        <f t="shared" si="261"/>
        <v>0.15693150783516358</v>
      </c>
      <c r="AC304" s="7">
        <f t="shared" si="262"/>
        <v>1688.703838930983</v>
      </c>
      <c r="AD304" s="65">
        <f t="shared" si="263"/>
        <v>0.08</v>
      </c>
      <c r="AE304" s="7">
        <f t="shared" si="285"/>
        <v>431607.05965698342</v>
      </c>
      <c r="AF304" s="7">
        <f t="shared" si="286"/>
        <v>1063793.4016760059</v>
      </c>
      <c r="AG304" s="7">
        <f t="shared" si="264"/>
        <v>249992.94034301658</v>
      </c>
      <c r="AH304" s="7">
        <f t="shared" si="253"/>
        <v>1495400.4613329894</v>
      </c>
      <c r="AJ304">
        <v>299</v>
      </c>
      <c r="AK304" s="160">
        <v>53936</v>
      </c>
      <c r="AL304" s="7">
        <f t="shared" si="287"/>
        <v>248825.39677318966</v>
      </c>
      <c r="AM304" s="7">
        <f t="shared" si="288"/>
        <v>4883.0658657304484</v>
      </c>
      <c r="AN304" s="7">
        <f t="shared" si="289"/>
        <v>3276.0685115702654</v>
      </c>
      <c r="AO304" s="65">
        <f t="shared" si="265"/>
        <v>0.15799360776134025</v>
      </c>
      <c r="AP304" s="7">
        <f t="shared" si="266"/>
        <v>1606.9973541601832</v>
      </c>
      <c r="AQ304" s="65">
        <f t="shared" si="267"/>
        <v>7.7499999999999999E-2</v>
      </c>
      <c r="AR304" s="7">
        <f t="shared" si="290"/>
        <v>436050.67173838086</v>
      </c>
      <c r="AS304" s="7">
        <f t="shared" si="291"/>
        <v>1023986.0221150229</v>
      </c>
      <c r="AT304" s="7">
        <f t="shared" si="268"/>
        <v>245549.32826161938</v>
      </c>
      <c r="AU304" s="7">
        <f t="shared" si="254"/>
        <v>1460036.6938534037</v>
      </c>
      <c r="AW304">
        <v>299</v>
      </c>
      <c r="AX304" s="160">
        <v>53936</v>
      </c>
      <c r="AY304" s="7">
        <f t="shared" si="292"/>
        <v>244338.71814494507</v>
      </c>
      <c r="AZ304" s="7">
        <f t="shared" si="293"/>
        <v>4765.8460902957322</v>
      </c>
      <c r="BA304" s="7">
        <f t="shared" si="294"/>
        <v>3238.7291018898259</v>
      </c>
      <c r="BB304" s="65">
        <f t="shared" si="269"/>
        <v>0.15906095242597945</v>
      </c>
      <c r="BC304" s="7">
        <f t="shared" si="270"/>
        <v>1527.1169884059066</v>
      </c>
      <c r="BD304" s="65">
        <f t="shared" si="271"/>
        <v>7.4999999999999997E-2</v>
      </c>
      <c r="BE304" s="7">
        <f t="shared" si="295"/>
        <v>440500.01095694565</v>
      </c>
      <c r="BF304" s="7">
        <f t="shared" si="296"/>
        <v>984487.97004147805</v>
      </c>
      <c r="BG304" s="7">
        <f t="shared" si="272"/>
        <v>241099.98904305525</v>
      </c>
      <c r="BH304" s="7">
        <f t="shared" si="255"/>
        <v>1424987.9809984236</v>
      </c>
      <c r="BJ304">
        <v>299</v>
      </c>
      <c r="BK304" s="160">
        <v>53936</v>
      </c>
      <c r="BL304" s="7">
        <f t="shared" si="297"/>
        <v>239847.44505720286</v>
      </c>
      <c r="BM304" s="7">
        <f t="shared" si="298"/>
        <v>4649.713524863002</v>
      </c>
      <c r="BN304" s="7">
        <f t="shared" si="299"/>
        <v>3200.6352109757345</v>
      </c>
      <c r="BO304" s="65">
        <f t="shared" si="273"/>
        <v>0.16013354873364907</v>
      </c>
      <c r="BP304" s="7">
        <f t="shared" si="274"/>
        <v>1449.0783138872673</v>
      </c>
      <c r="BQ304" s="65">
        <f t="shared" si="275"/>
        <v>7.2499999999999995E-2</v>
      </c>
      <c r="BR304" s="7">
        <f t="shared" si="300"/>
        <v>444953.19015377329</v>
      </c>
      <c r="BS304" s="7">
        <f t="shared" si="301"/>
        <v>945311.15378026455</v>
      </c>
      <c r="BT304" s="7">
        <f t="shared" si="276"/>
        <v>236646.80984622712</v>
      </c>
      <c r="BU304" s="7">
        <f t="shared" si="256"/>
        <v>1390264.3439340377</v>
      </c>
      <c r="BW304">
        <v>299</v>
      </c>
      <c r="BX304" s="160">
        <v>53936</v>
      </c>
      <c r="BY304" s="7">
        <f t="shared" si="302"/>
        <v>235353.53740783466</v>
      </c>
      <c r="BZ304" s="7">
        <f t="shared" si="303"/>
        <v>4534.7018071413086</v>
      </c>
      <c r="CA304" s="7">
        <f t="shared" si="304"/>
        <v>3161.8061722622729</v>
      </c>
      <c r="CB304" s="65">
        <f t="shared" si="277"/>
        <v>0.16121140342751542</v>
      </c>
      <c r="CC304" s="7">
        <f t="shared" si="278"/>
        <v>1372.8956348790357</v>
      </c>
      <c r="CD304" s="65">
        <f t="shared" si="305"/>
        <v>7.0000000000000007E-2</v>
      </c>
      <c r="CE304" s="7">
        <f t="shared" si="306"/>
        <v>449408.26876442751</v>
      </c>
      <c r="CF304" s="7">
        <f t="shared" si="307"/>
        <v>906467.57157082378</v>
      </c>
      <c r="CG304" s="7">
        <f t="shared" si="279"/>
        <v>232191.7312355724</v>
      </c>
      <c r="CH304" s="7">
        <f t="shared" si="257"/>
        <v>1355875.8403352513</v>
      </c>
    </row>
    <row r="305" spans="10:86" x14ac:dyDescent="0.3">
      <c r="J305">
        <v>300</v>
      </c>
      <c r="K305" s="160">
        <v>53966</v>
      </c>
      <c r="L305" s="7">
        <f t="shared" si="280"/>
        <v>254428.99369307133</v>
      </c>
      <c r="M305" s="7">
        <f t="shared" si="258"/>
        <v>5120.6331732111075</v>
      </c>
      <c r="N305" s="7">
        <f t="shared" si="248"/>
        <v>3371.4338415712418</v>
      </c>
      <c r="O305" s="65">
        <f t="shared" si="259"/>
        <v>0.15901177578707942</v>
      </c>
      <c r="P305" s="7">
        <f t="shared" si="249"/>
        <v>1749.1993316398655</v>
      </c>
      <c r="Q305" s="65">
        <f t="shared" si="250"/>
        <v>8.2500000000000004E-2</v>
      </c>
      <c r="R305" s="7">
        <f t="shared" si="260"/>
        <v>430542.44014849939</v>
      </c>
      <c r="S305" s="7">
        <f t="shared" si="281"/>
        <v>1105647.5118148322</v>
      </c>
      <c r="T305" s="7">
        <f t="shared" si="251"/>
        <v>251057.55985150009</v>
      </c>
      <c r="U305" s="7">
        <f t="shared" si="252"/>
        <v>1536189.9519633316</v>
      </c>
      <c r="W305">
        <v>300</v>
      </c>
      <c r="X305" s="160">
        <v>53966</v>
      </c>
      <c r="Y305" s="7">
        <f t="shared" si="282"/>
        <v>249992.94034301658</v>
      </c>
      <c r="Z305" s="7">
        <f t="shared" si="283"/>
        <v>5001.3393355618373</v>
      </c>
      <c r="AA305" s="7">
        <f t="shared" si="284"/>
        <v>3334.7197332750602</v>
      </c>
      <c r="AB305" s="65">
        <f t="shared" si="261"/>
        <v>0.16007106738451771</v>
      </c>
      <c r="AC305" s="7">
        <f t="shared" si="262"/>
        <v>1666.6196022867773</v>
      </c>
      <c r="AD305" s="65">
        <f t="shared" si="263"/>
        <v>0.08</v>
      </c>
      <c r="AE305" s="7">
        <f t="shared" si="285"/>
        <v>434941.77939025848</v>
      </c>
      <c r="AF305" s="7">
        <f t="shared" si="286"/>
        <v>1065460.0212782926</v>
      </c>
      <c r="AG305" s="7">
        <f t="shared" si="264"/>
        <v>246658.22060974152</v>
      </c>
      <c r="AH305" s="7">
        <f t="shared" si="253"/>
        <v>1500401.8006685511</v>
      </c>
      <c r="AJ305">
        <v>300</v>
      </c>
      <c r="AK305" s="160">
        <v>53966</v>
      </c>
      <c r="AL305" s="7">
        <f t="shared" si="287"/>
        <v>245549.32826161938</v>
      </c>
      <c r="AM305" s="7">
        <f t="shared" si="288"/>
        <v>4883.0658657304484</v>
      </c>
      <c r="AN305" s="7">
        <f t="shared" si="289"/>
        <v>3297.2264540408232</v>
      </c>
      <c r="AO305" s="65">
        <f t="shared" si="265"/>
        <v>0.16113551492323247</v>
      </c>
      <c r="AP305" s="7">
        <f t="shared" si="266"/>
        <v>1585.8394116896252</v>
      </c>
      <c r="AQ305" s="65">
        <f t="shared" si="267"/>
        <v>7.7499999999999999E-2</v>
      </c>
      <c r="AR305" s="7">
        <f t="shared" si="290"/>
        <v>439347.89819242171</v>
      </c>
      <c r="AS305" s="7">
        <f t="shared" si="291"/>
        <v>1025571.8615267125</v>
      </c>
      <c r="AT305" s="7">
        <f t="shared" si="268"/>
        <v>242252.10180757855</v>
      </c>
      <c r="AU305" s="7">
        <f t="shared" si="254"/>
        <v>1464919.7597191343</v>
      </c>
      <c r="AW305">
        <v>300</v>
      </c>
      <c r="AX305" s="160">
        <v>53966</v>
      </c>
      <c r="AY305" s="7">
        <f t="shared" si="292"/>
        <v>241099.98904305525</v>
      </c>
      <c r="AZ305" s="7">
        <f t="shared" si="293"/>
        <v>4765.8460902957322</v>
      </c>
      <c r="BA305" s="7">
        <f t="shared" si="294"/>
        <v>3258.9711587766369</v>
      </c>
      <c r="BB305" s="65">
        <f t="shared" si="269"/>
        <v>0.16220512518702712</v>
      </c>
      <c r="BC305" s="7">
        <f t="shared" si="270"/>
        <v>1506.8749315190951</v>
      </c>
      <c r="BD305" s="65">
        <f t="shared" si="271"/>
        <v>7.4999999999999997E-2</v>
      </c>
      <c r="BE305" s="7">
        <f t="shared" si="295"/>
        <v>443758.98211572232</v>
      </c>
      <c r="BF305" s="7">
        <f t="shared" si="296"/>
        <v>985994.84497299721</v>
      </c>
      <c r="BG305" s="7">
        <f t="shared" si="272"/>
        <v>237841.01788427861</v>
      </c>
      <c r="BH305" s="7">
        <f t="shared" si="255"/>
        <v>1429753.8270887195</v>
      </c>
      <c r="BJ305">
        <v>300</v>
      </c>
      <c r="BK305" s="160">
        <v>53966</v>
      </c>
      <c r="BL305" s="7">
        <f t="shared" si="297"/>
        <v>236646.80984622712</v>
      </c>
      <c r="BM305" s="7">
        <f t="shared" si="298"/>
        <v>4649.713524863002</v>
      </c>
      <c r="BN305" s="7">
        <f t="shared" si="299"/>
        <v>3219.9723820420468</v>
      </c>
      <c r="BO305" s="65">
        <f t="shared" si="273"/>
        <v>0.1632799048067142</v>
      </c>
      <c r="BP305" s="7">
        <f t="shared" si="274"/>
        <v>1429.7411428209555</v>
      </c>
      <c r="BQ305" s="65">
        <f t="shared" si="275"/>
        <v>7.2499999999999995E-2</v>
      </c>
      <c r="BR305" s="7">
        <f t="shared" si="300"/>
        <v>448173.16253581533</v>
      </c>
      <c r="BS305" s="7">
        <f t="shared" si="301"/>
        <v>946740.89492308546</v>
      </c>
      <c r="BT305" s="7">
        <f t="shared" si="276"/>
        <v>233426.83746418508</v>
      </c>
      <c r="BU305" s="7">
        <f t="shared" si="256"/>
        <v>1394914.0574589008</v>
      </c>
      <c r="BW305">
        <v>300</v>
      </c>
      <c r="BX305" s="160">
        <v>53966</v>
      </c>
      <c r="BY305" s="7">
        <f t="shared" si="302"/>
        <v>232191.7312355724</v>
      </c>
      <c r="BZ305" s="7">
        <f t="shared" si="303"/>
        <v>4534.7018071413086</v>
      </c>
      <c r="CA305" s="7">
        <f t="shared" si="304"/>
        <v>3180.2500416004696</v>
      </c>
      <c r="CB305" s="65">
        <f t="shared" si="277"/>
        <v>0.1643598602591364</v>
      </c>
      <c r="CC305" s="7">
        <f t="shared" si="278"/>
        <v>1354.451765540839</v>
      </c>
      <c r="CD305" s="65">
        <f t="shared" si="305"/>
        <v>7.0000000000000007E-2</v>
      </c>
      <c r="CE305" s="7">
        <f t="shared" si="306"/>
        <v>452588.51880602801</v>
      </c>
      <c r="CF305" s="7">
        <f t="shared" si="307"/>
        <v>907822.02333636465</v>
      </c>
      <c r="CG305" s="7">
        <f t="shared" si="279"/>
        <v>229011.48119397194</v>
      </c>
      <c r="CH305" s="7">
        <f t="shared" si="257"/>
        <v>1360410.5421423926</v>
      </c>
    </row>
    <row r="306" spans="10:86" x14ac:dyDescent="0.3">
      <c r="J306">
        <v>301</v>
      </c>
      <c r="K306" s="160">
        <v>53997</v>
      </c>
      <c r="L306" s="7">
        <f t="shared" si="280"/>
        <v>251057.55985150009</v>
      </c>
      <c r="M306" s="7">
        <f t="shared" si="258"/>
        <v>5120.6331732111075</v>
      </c>
      <c r="N306" s="7">
        <f t="shared" si="248"/>
        <v>3394.6124492320441</v>
      </c>
      <c r="O306" s="65">
        <f t="shared" si="259"/>
        <v>0.16225501998378133</v>
      </c>
      <c r="P306" s="7">
        <f t="shared" si="249"/>
        <v>1726.0207239790632</v>
      </c>
      <c r="Q306" s="65">
        <f t="shared" si="250"/>
        <v>8.2500000000000004E-2</v>
      </c>
      <c r="R306" s="7">
        <f t="shared" si="260"/>
        <v>433937.05259773141</v>
      </c>
      <c r="S306" s="7">
        <f t="shared" si="281"/>
        <v>1107373.5325388112</v>
      </c>
      <c r="T306" s="7">
        <f t="shared" si="251"/>
        <v>247662.94740226804</v>
      </c>
      <c r="U306" s="7">
        <f t="shared" si="252"/>
        <v>1541310.5851365426</v>
      </c>
      <c r="W306">
        <v>301</v>
      </c>
      <c r="X306" s="160">
        <v>53997</v>
      </c>
      <c r="Y306" s="7">
        <f t="shared" si="282"/>
        <v>246658.22060974152</v>
      </c>
      <c r="Z306" s="7">
        <f t="shared" si="283"/>
        <v>5001.3393355618373</v>
      </c>
      <c r="AA306" s="7">
        <f t="shared" si="284"/>
        <v>3356.9511981635605</v>
      </c>
      <c r="AB306" s="65">
        <f t="shared" si="261"/>
        <v>0.16331673146097356</v>
      </c>
      <c r="AC306" s="7">
        <f t="shared" si="262"/>
        <v>1644.388137398277</v>
      </c>
      <c r="AD306" s="65">
        <f t="shared" si="263"/>
        <v>0.08</v>
      </c>
      <c r="AE306" s="7">
        <f t="shared" si="285"/>
        <v>438298.73058842204</v>
      </c>
      <c r="AF306" s="7">
        <f t="shared" si="286"/>
        <v>1067104.4094156909</v>
      </c>
      <c r="AG306" s="7">
        <f t="shared" si="264"/>
        <v>243301.26941157796</v>
      </c>
      <c r="AH306" s="7">
        <f t="shared" si="253"/>
        <v>1505403.1400041129</v>
      </c>
      <c r="AJ306">
        <v>301</v>
      </c>
      <c r="AK306" s="160">
        <v>53997</v>
      </c>
      <c r="AL306" s="7">
        <f t="shared" si="287"/>
        <v>242252.10180757855</v>
      </c>
      <c r="AM306" s="7">
        <f t="shared" si="288"/>
        <v>4883.0658657304484</v>
      </c>
      <c r="AN306" s="7">
        <f t="shared" si="289"/>
        <v>3318.5210415565034</v>
      </c>
      <c r="AO306" s="65">
        <f t="shared" si="265"/>
        <v>0.16438351701199666</v>
      </c>
      <c r="AP306" s="7">
        <f t="shared" si="266"/>
        <v>1564.5448241739448</v>
      </c>
      <c r="AQ306" s="65">
        <f t="shared" si="267"/>
        <v>7.7499999999999999E-2</v>
      </c>
      <c r="AR306" s="7">
        <f t="shared" si="290"/>
        <v>442666.4192339782</v>
      </c>
      <c r="AS306" s="7">
        <f t="shared" si="291"/>
        <v>1027136.4063508864</v>
      </c>
      <c r="AT306" s="7">
        <f t="shared" si="268"/>
        <v>238933.58076602206</v>
      </c>
      <c r="AU306" s="7">
        <f t="shared" si="254"/>
        <v>1469802.8255848647</v>
      </c>
      <c r="AW306">
        <v>301</v>
      </c>
      <c r="AX306" s="160">
        <v>53997</v>
      </c>
      <c r="AY306" s="7">
        <f t="shared" si="292"/>
        <v>237841.01788427861</v>
      </c>
      <c r="AZ306" s="7">
        <f t="shared" si="293"/>
        <v>4765.8460902957322</v>
      </c>
      <c r="BA306" s="7">
        <f t="shared" si="294"/>
        <v>3279.3397285189913</v>
      </c>
      <c r="BB306" s="65">
        <f t="shared" si="269"/>
        <v>0.16545538314747132</v>
      </c>
      <c r="BC306" s="7">
        <f t="shared" si="270"/>
        <v>1486.5063617767412</v>
      </c>
      <c r="BD306" s="65">
        <f t="shared" si="271"/>
        <v>7.4999999999999997E-2</v>
      </c>
      <c r="BE306" s="7">
        <f t="shared" si="295"/>
        <v>447038.32184424129</v>
      </c>
      <c r="BF306" s="7">
        <f t="shared" si="296"/>
        <v>987481.35133477394</v>
      </c>
      <c r="BG306" s="7">
        <f t="shared" si="272"/>
        <v>234561.67815575961</v>
      </c>
      <c r="BH306" s="7">
        <f t="shared" si="255"/>
        <v>1434519.6731790153</v>
      </c>
      <c r="BJ306">
        <v>301</v>
      </c>
      <c r="BK306" s="160">
        <v>53997</v>
      </c>
      <c r="BL306" s="7">
        <f t="shared" si="297"/>
        <v>233426.83746418508</v>
      </c>
      <c r="BM306" s="7">
        <f t="shared" si="298"/>
        <v>4649.713524863002</v>
      </c>
      <c r="BN306" s="7">
        <f t="shared" si="299"/>
        <v>3239.4263818502172</v>
      </c>
      <c r="BO306" s="65">
        <f t="shared" si="273"/>
        <v>0.16653233623219074</v>
      </c>
      <c r="BP306" s="7">
        <f t="shared" si="274"/>
        <v>1410.2871430127848</v>
      </c>
      <c r="BQ306" s="65">
        <f t="shared" si="275"/>
        <v>7.2499999999999995E-2</v>
      </c>
      <c r="BR306" s="7">
        <f t="shared" si="300"/>
        <v>451412.58891766553</v>
      </c>
      <c r="BS306" s="7">
        <f t="shared" si="301"/>
        <v>948151.1820660982</v>
      </c>
      <c r="BT306" s="7">
        <f t="shared" si="276"/>
        <v>230187.41108233487</v>
      </c>
      <c r="BU306" s="7">
        <f t="shared" si="256"/>
        <v>1399563.7709837637</v>
      </c>
      <c r="BW306">
        <v>301</v>
      </c>
      <c r="BX306" s="160">
        <v>53997</v>
      </c>
      <c r="BY306" s="7">
        <f t="shared" si="302"/>
        <v>229011.48119397194</v>
      </c>
      <c r="BZ306" s="7">
        <f t="shared" si="303"/>
        <v>4534.7018071413086</v>
      </c>
      <c r="CA306" s="7">
        <f t="shared" si="304"/>
        <v>3198.8015001764725</v>
      </c>
      <c r="CB306" s="65">
        <f t="shared" si="277"/>
        <v>0.16761438248419161</v>
      </c>
      <c r="CC306" s="7">
        <f t="shared" si="278"/>
        <v>1335.9003069648363</v>
      </c>
      <c r="CD306" s="65">
        <f t="shared" si="305"/>
        <v>7.0000000000000007E-2</v>
      </c>
      <c r="CE306" s="7">
        <f t="shared" si="306"/>
        <v>455787.32030620449</v>
      </c>
      <c r="CF306" s="7">
        <f t="shared" si="307"/>
        <v>909157.92364332953</v>
      </c>
      <c r="CG306" s="7">
        <f t="shared" si="279"/>
        <v>225812.67969379545</v>
      </c>
      <c r="CH306" s="7">
        <f t="shared" si="257"/>
        <v>1364945.2439495339</v>
      </c>
    </row>
    <row r="307" spans="10:86" x14ac:dyDescent="0.3">
      <c r="J307">
        <v>302</v>
      </c>
      <c r="K307" s="160">
        <v>54027</v>
      </c>
      <c r="L307" s="7">
        <f t="shared" si="280"/>
        <v>247662.94740226804</v>
      </c>
      <c r="M307" s="7">
        <f t="shared" si="258"/>
        <v>5120.6331732111075</v>
      </c>
      <c r="N307" s="7">
        <f t="shared" si="248"/>
        <v>3417.9504098205148</v>
      </c>
      <c r="O307" s="65">
        <f t="shared" si="259"/>
        <v>0.16560977468796192</v>
      </c>
      <c r="P307" s="7">
        <f t="shared" si="249"/>
        <v>1702.6827633905928</v>
      </c>
      <c r="Q307" s="65">
        <f t="shared" si="250"/>
        <v>8.2500000000000004E-2</v>
      </c>
      <c r="R307" s="7">
        <f t="shared" si="260"/>
        <v>437355.00300755195</v>
      </c>
      <c r="S307" s="7">
        <f t="shared" si="281"/>
        <v>1109076.2153022019</v>
      </c>
      <c r="T307" s="7">
        <f t="shared" si="251"/>
        <v>244244.99699244753</v>
      </c>
      <c r="U307" s="7">
        <f t="shared" si="252"/>
        <v>1546431.2183097538</v>
      </c>
      <c r="W307">
        <v>302</v>
      </c>
      <c r="X307" s="160">
        <v>54027</v>
      </c>
      <c r="Y307" s="7">
        <f t="shared" si="282"/>
        <v>243301.26941157796</v>
      </c>
      <c r="Z307" s="7">
        <f t="shared" si="283"/>
        <v>5001.3393355618373</v>
      </c>
      <c r="AA307" s="7">
        <f t="shared" si="284"/>
        <v>3379.3308728179841</v>
      </c>
      <c r="AB307" s="65">
        <f t="shared" si="261"/>
        <v>0.16667389599688651</v>
      </c>
      <c r="AC307" s="7">
        <f t="shared" si="262"/>
        <v>1622.0084627438532</v>
      </c>
      <c r="AD307" s="65">
        <f t="shared" si="263"/>
        <v>0.08</v>
      </c>
      <c r="AE307" s="7">
        <f t="shared" si="285"/>
        <v>441678.06146124005</v>
      </c>
      <c r="AF307" s="7">
        <f t="shared" si="286"/>
        <v>1068726.4178784348</v>
      </c>
      <c r="AG307" s="7">
        <f t="shared" si="264"/>
        <v>239921.93853875998</v>
      </c>
      <c r="AH307" s="7">
        <f t="shared" si="253"/>
        <v>1510404.4793396748</v>
      </c>
      <c r="AJ307">
        <v>302</v>
      </c>
      <c r="AK307" s="160">
        <v>54027</v>
      </c>
      <c r="AL307" s="7">
        <f t="shared" si="287"/>
        <v>238933.58076602206</v>
      </c>
      <c r="AM307" s="7">
        <f t="shared" si="288"/>
        <v>4883.0658657304484</v>
      </c>
      <c r="AN307" s="7">
        <f t="shared" si="289"/>
        <v>3339.953156616556</v>
      </c>
      <c r="AO307" s="65">
        <f t="shared" si="265"/>
        <v>0.1677430093790242</v>
      </c>
      <c r="AP307" s="7">
        <f t="shared" si="266"/>
        <v>1543.1127091138924</v>
      </c>
      <c r="AQ307" s="65">
        <f t="shared" si="267"/>
        <v>7.7499999999999999E-2</v>
      </c>
      <c r="AR307" s="7">
        <f t="shared" si="290"/>
        <v>446006.37239059474</v>
      </c>
      <c r="AS307" s="7">
        <f t="shared" si="291"/>
        <v>1028679.5190600003</v>
      </c>
      <c r="AT307" s="7">
        <f t="shared" si="268"/>
        <v>235593.62760940549</v>
      </c>
      <c r="AU307" s="7">
        <f t="shared" si="254"/>
        <v>1474685.8914505951</v>
      </c>
      <c r="AW307">
        <v>302</v>
      </c>
      <c r="AX307" s="160">
        <v>54027</v>
      </c>
      <c r="AY307" s="7">
        <f t="shared" si="292"/>
        <v>234561.67815575961</v>
      </c>
      <c r="AZ307" s="7">
        <f t="shared" si="293"/>
        <v>4765.8460902957322</v>
      </c>
      <c r="BA307" s="7">
        <f t="shared" si="294"/>
        <v>3299.8356018222348</v>
      </c>
      <c r="BB307" s="65">
        <f t="shared" si="269"/>
        <v>0.16881712107965022</v>
      </c>
      <c r="BC307" s="7">
        <f t="shared" si="270"/>
        <v>1466.0104884734974</v>
      </c>
      <c r="BD307" s="65">
        <f t="shared" si="271"/>
        <v>7.4999999999999997E-2</v>
      </c>
      <c r="BE307" s="7">
        <f t="shared" si="295"/>
        <v>450338.15744606353</v>
      </c>
      <c r="BF307" s="7">
        <f t="shared" si="296"/>
        <v>988947.3618232474</v>
      </c>
      <c r="BG307" s="7">
        <f t="shared" si="272"/>
        <v>231261.84255393737</v>
      </c>
      <c r="BH307" s="7">
        <f t="shared" si="255"/>
        <v>1439285.5192693109</v>
      </c>
      <c r="BJ307">
        <v>302</v>
      </c>
      <c r="BK307" s="160">
        <v>54027</v>
      </c>
      <c r="BL307" s="7">
        <f t="shared" si="297"/>
        <v>230187.41108233487</v>
      </c>
      <c r="BM307" s="7">
        <f t="shared" si="298"/>
        <v>4649.713524863002</v>
      </c>
      <c r="BN307" s="7">
        <f t="shared" si="299"/>
        <v>3258.9979162405625</v>
      </c>
      <c r="BO307" s="65">
        <f t="shared" si="273"/>
        <v>0.16989623720516309</v>
      </c>
      <c r="BP307" s="7">
        <f t="shared" si="274"/>
        <v>1390.7156086224397</v>
      </c>
      <c r="BQ307" s="65">
        <f t="shared" si="275"/>
        <v>7.2499999999999981E-2</v>
      </c>
      <c r="BR307" s="7">
        <f t="shared" si="300"/>
        <v>454671.58683390607</v>
      </c>
      <c r="BS307" s="7">
        <f t="shared" si="301"/>
        <v>949541.89767472062</v>
      </c>
      <c r="BT307" s="7">
        <f t="shared" si="276"/>
        <v>226928.41316609431</v>
      </c>
      <c r="BU307" s="7">
        <f t="shared" si="256"/>
        <v>1404213.4845086266</v>
      </c>
      <c r="BW307">
        <v>302</v>
      </c>
      <c r="BX307" s="160">
        <v>54027</v>
      </c>
      <c r="BY307" s="7">
        <f t="shared" si="302"/>
        <v>225812.67969379545</v>
      </c>
      <c r="BZ307" s="7">
        <f t="shared" si="303"/>
        <v>4534.7018071413086</v>
      </c>
      <c r="CA307" s="7">
        <f t="shared" si="304"/>
        <v>3217.4611755941687</v>
      </c>
      <c r="CB307" s="65">
        <f t="shared" si="277"/>
        <v>0.17098036372220102</v>
      </c>
      <c r="CC307" s="7">
        <f t="shared" si="278"/>
        <v>1317.2406315471401</v>
      </c>
      <c r="CD307" s="65">
        <f t="shared" si="305"/>
        <v>6.9999999999999993E-2</v>
      </c>
      <c r="CE307" s="7">
        <f t="shared" si="306"/>
        <v>459004.78148179868</v>
      </c>
      <c r="CF307" s="7">
        <f t="shared" si="307"/>
        <v>910475.1642748767</v>
      </c>
      <c r="CG307" s="7">
        <f t="shared" si="279"/>
        <v>222595.21851820129</v>
      </c>
      <c r="CH307" s="7">
        <f t="shared" si="257"/>
        <v>1369479.9457566754</v>
      </c>
    </row>
    <row r="308" spans="10:86" x14ac:dyDescent="0.3">
      <c r="J308">
        <v>303</v>
      </c>
      <c r="K308" s="160">
        <v>54058</v>
      </c>
      <c r="L308" s="7">
        <f t="shared" si="280"/>
        <v>244244.99699244753</v>
      </c>
      <c r="M308" s="7">
        <f t="shared" si="258"/>
        <v>5120.6331732111075</v>
      </c>
      <c r="N308" s="7">
        <f t="shared" si="248"/>
        <v>3441.4488188880305</v>
      </c>
      <c r="O308" s="65">
        <f t="shared" si="259"/>
        <v>0.16908180857409066</v>
      </c>
      <c r="P308" s="7">
        <f t="shared" si="249"/>
        <v>1679.1843543230768</v>
      </c>
      <c r="Q308" s="65">
        <f t="shared" si="250"/>
        <v>8.2500000000000004E-2</v>
      </c>
      <c r="R308" s="7">
        <f t="shared" si="260"/>
        <v>440796.45182644</v>
      </c>
      <c r="S308" s="7">
        <f t="shared" si="281"/>
        <v>1110755.3996565249</v>
      </c>
      <c r="T308" s="7">
        <f t="shared" si="251"/>
        <v>240803.54817355951</v>
      </c>
      <c r="U308" s="7">
        <f t="shared" si="252"/>
        <v>1551551.8514829648</v>
      </c>
      <c r="W308">
        <v>303</v>
      </c>
      <c r="X308" s="160">
        <v>54058</v>
      </c>
      <c r="Y308" s="7">
        <f t="shared" si="282"/>
        <v>239921.93853875998</v>
      </c>
      <c r="Z308" s="7">
        <f t="shared" si="283"/>
        <v>5001.3393355618373</v>
      </c>
      <c r="AA308" s="7">
        <f t="shared" si="284"/>
        <v>3401.8597453034372</v>
      </c>
      <c r="AB308" s="65">
        <f t="shared" si="261"/>
        <v>0.17014832904514191</v>
      </c>
      <c r="AC308" s="7">
        <f t="shared" si="262"/>
        <v>1599.4795902583999</v>
      </c>
      <c r="AD308" s="65">
        <f t="shared" si="263"/>
        <v>0.08</v>
      </c>
      <c r="AE308" s="7">
        <f t="shared" si="285"/>
        <v>445079.92120654351</v>
      </c>
      <c r="AF308" s="7">
        <f t="shared" si="286"/>
        <v>1070325.8974686931</v>
      </c>
      <c r="AG308" s="7">
        <f t="shared" si="264"/>
        <v>236520.07879345655</v>
      </c>
      <c r="AH308" s="7">
        <f t="shared" si="253"/>
        <v>1515405.8186752365</v>
      </c>
      <c r="AJ308">
        <v>303</v>
      </c>
      <c r="AK308" s="160">
        <v>54058</v>
      </c>
      <c r="AL308" s="7">
        <f t="shared" si="287"/>
        <v>235593.62760940549</v>
      </c>
      <c r="AM308" s="7">
        <f t="shared" si="288"/>
        <v>4883.0658657304484</v>
      </c>
      <c r="AN308" s="7">
        <f t="shared" si="289"/>
        <v>3361.5236874197044</v>
      </c>
      <c r="AO308" s="65">
        <f t="shared" si="265"/>
        <v>0.17121975945764523</v>
      </c>
      <c r="AP308" s="7">
        <f t="shared" si="266"/>
        <v>1521.5421783107438</v>
      </c>
      <c r="AQ308" s="65">
        <f t="shared" si="267"/>
        <v>7.7499999999999999E-2</v>
      </c>
      <c r="AR308" s="7">
        <f t="shared" si="290"/>
        <v>449367.89607801446</v>
      </c>
      <c r="AS308" s="7">
        <f t="shared" si="291"/>
        <v>1030201.061238311</v>
      </c>
      <c r="AT308" s="7">
        <f t="shared" si="268"/>
        <v>232232.10392198578</v>
      </c>
      <c r="AU308" s="7">
        <f t="shared" si="254"/>
        <v>1479568.9573163255</v>
      </c>
      <c r="AW308">
        <v>303</v>
      </c>
      <c r="AX308" s="160">
        <v>54058</v>
      </c>
      <c r="AY308" s="7">
        <f t="shared" si="292"/>
        <v>231261.84255393737</v>
      </c>
      <c r="AZ308" s="7">
        <f t="shared" si="293"/>
        <v>4765.8460902957322</v>
      </c>
      <c r="BA308" s="7">
        <f t="shared" si="294"/>
        <v>3320.459574333624</v>
      </c>
      <c r="BB308" s="65">
        <f t="shared" si="269"/>
        <v>0.17229610579925345</v>
      </c>
      <c r="BC308" s="7">
        <f t="shared" si="270"/>
        <v>1445.3865159621084</v>
      </c>
      <c r="BD308" s="65">
        <f t="shared" si="271"/>
        <v>7.4999999999999997E-2</v>
      </c>
      <c r="BE308" s="7">
        <f t="shared" si="295"/>
        <v>453658.61702039716</v>
      </c>
      <c r="BF308" s="7">
        <f t="shared" si="296"/>
        <v>990392.74833920947</v>
      </c>
      <c r="BG308" s="7">
        <f t="shared" si="272"/>
        <v>227941.38297960375</v>
      </c>
      <c r="BH308" s="7">
        <f t="shared" si="255"/>
        <v>1444051.3653596067</v>
      </c>
      <c r="BJ308">
        <v>303</v>
      </c>
      <c r="BK308" s="160">
        <v>54058</v>
      </c>
      <c r="BL308" s="7">
        <f t="shared" si="297"/>
        <v>226928.41316609431</v>
      </c>
      <c r="BM308" s="7">
        <f t="shared" si="298"/>
        <v>4649.713524863002</v>
      </c>
      <c r="BN308" s="7">
        <f t="shared" si="299"/>
        <v>3278.6876953178489</v>
      </c>
      <c r="BO308" s="65">
        <f t="shared" si="273"/>
        <v>0.17337737392548191</v>
      </c>
      <c r="BP308" s="7">
        <f t="shared" si="274"/>
        <v>1371.0258295451531</v>
      </c>
      <c r="BQ308" s="65">
        <f t="shared" si="275"/>
        <v>7.2499999999999995E-2</v>
      </c>
      <c r="BR308" s="7">
        <f t="shared" si="300"/>
        <v>457950.27452922391</v>
      </c>
      <c r="BS308" s="7">
        <f t="shared" si="301"/>
        <v>950912.92350426572</v>
      </c>
      <c r="BT308" s="7">
        <f t="shared" si="276"/>
        <v>223649.72547077647</v>
      </c>
      <c r="BU308" s="7">
        <f t="shared" si="256"/>
        <v>1408863.1980334898</v>
      </c>
      <c r="BW308">
        <v>303</v>
      </c>
      <c r="BX308" s="160">
        <v>54058</v>
      </c>
      <c r="BY308" s="7">
        <f t="shared" si="302"/>
        <v>222595.21851820129</v>
      </c>
      <c r="BZ308" s="7">
        <f t="shared" si="303"/>
        <v>4534.7018071413086</v>
      </c>
      <c r="CA308" s="7">
        <f t="shared" si="304"/>
        <v>3236.2296991184676</v>
      </c>
      <c r="CB308" s="65">
        <f t="shared" si="277"/>
        <v>0.17446356955886791</v>
      </c>
      <c r="CC308" s="7">
        <f t="shared" si="278"/>
        <v>1298.472108022841</v>
      </c>
      <c r="CD308" s="65">
        <f t="shared" si="305"/>
        <v>7.0000000000000007E-2</v>
      </c>
      <c r="CE308" s="7">
        <f t="shared" si="306"/>
        <v>462241.01118091715</v>
      </c>
      <c r="CF308" s="7">
        <f t="shared" si="307"/>
        <v>911773.6363828996</v>
      </c>
      <c r="CG308" s="7">
        <f t="shared" si="279"/>
        <v>219358.98881908282</v>
      </c>
      <c r="CH308" s="7">
        <f t="shared" si="257"/>
        <v>1374014.6475638167</v>
      </c>
    </row>
    <row r="309" spans="10:86" x14ac:dyDescent="0.3">
      <c r="J309">
        <v>304</v>
      </c>
      <c r="K309" s="160">
        <v>54089</v>
      </c>
      <c r="L309" s="7">
        <f t="shared" si="280"/>
        <v>240803.54817355951</v>
      </c>
      <c r="M309" s="7">
        <f t="shared" si="258"/>
        <v>5120.6331732111075</v>
      </c>
      <c r="N309" s="7">
        <f t="shared" si="248"/>
        <v>3465.108779517886</v>
      </c>
      <c r="O309" s="65">
        <f t="shared" si="259"/>
        <v>0.17267729512126975</v>
      </c>
      <c r="P309" s="7">
        <f t="shared" si="249"/>
        <v>1655.5243936932216</v>
      </c>
      <c r="Q309" s="65">
        <f t="shared" si="250"/>
        <v>8.2500000000000004E-2</v>
      </c>
      <c r="R309" s="7">
        <f t="shared" si="260"/>
        <v>444261.56060595787</v>
      </c>
      <c r="S309" s="7">
        <f t="shared" si="281"/>
        <v>1112410.9240502182</v>
      </c>
      <c r="T309" s="7">
        <f t="shared" si="251"/>
        <v>237338.43939404163</v>
      </c>
      <c r="U309" s="7">
        <f t="shared" si="252"/>
        <v>1556672.4846561761</v>
      </c>
      <c r="W309">
        <v>304</v>
      </c>
      <c r="X309" s="160">
        <v>54089</v>
      </c>
      <c r="Y309" s="7">
        <f t="shared" si="282"/>
        <v>236520.07879345655</v>
      </c>
      <c r="Z309" s="7">
        <f t="shared" si="283"/>
        <v>5001.3393355618373</v>
      </c>
      <c r="AA309" s="7">
        <f t="shared" si="284"/>
        <v>3424.5388102721272</v>
      </c>
      <c r="AB309" s="65">
        <f t="shared" si="261"/>
        <v>0.17374620342128189</v>
      </c>
      <c r="AC309" s="7">
        <f t="shared" si="262"/>
        <v>1576.8005252897103</v>
      </c>
      <c r="AD309" s="65">
        <f t="shared" si="263"/>
        <v>0.08</v>
      </c>
      <c r="AE309" s="7">
        <f t="shared" si="285"/>
        <v>448504.46001681563</v>
      </c>
      <c r="AF309" s="7">
        <f t="shared" si="286"/>
        <v>1071902.6979939828</v>
      </c>
      <c r="AG309" s="7">
        <f t="shared" si="264"/>
        <v>233095.53998318443</v>
      </c>
      <c r="AH309" s="7">
        <f t="shared" si="253"/>
        <v>1520407.1580107985</v>
      </c>
      <c r="AJ309">
        <v>304</v>
      </c>
      <c r="AK309" s="160">
        <v>54089</v>
      </c>
      <c r="AL309" s="7">
        <f t="shared" si="287"/>
        <v>232232.10392198578</v>
      </c>
      <c r="AM309" s="7">
        <f t="shared" si="288"/>
        <v>4883.0658657304484</v>
      </c>
      <c r="AN309" s="7">
        <f t="shared" si="289"/>
        <v>3383.2335279009567</v>
      </c>
      <c r="AO309" s="65">
        <f t="shared" si="265"/>
        <v>0.17481993940187496</v>
      </c>
      <c r="AP309" s="7">
        <f t="shared" si="266"/>
        <v>1499.8323378294915</v>
      </c>
      <c r="AQ309" s="65">
        <f t="shared" si="267"/>
        <v>7.7499999999999999E-2</v>
      </c>
      <c r="AR309" s="7">
        <f t="shared" si="290"/>
        <v>452751.1296059154</v>
      </c>
      <c r="AS309" s="7">
        <f t="shared" si="291"/>
        <v>1031700.8935761405</v>
      </c>
      <c r="AT309" s="7">
        <f t="shared" si="268"/>
        <v>228848.87039408484</v>
      </c>
      <c r="AU309" s="7">
        <f t="shared" si="254"/>
        <v>1484452.0231820559</v>
      </c>
      <c r="AW309">
        <v>304</v>
      </c>
      <c r="AX309" s="160">
        <v>54089</v>
      </c>
      <c r="AY309" s="7">
        <f t="shared" si="292"/>
        <v>227941.38297960375</v>
      </c>
      <c r="AZ309" s="7">
        <f t="shared" si="293"/>
        <v>4765.8460902957322</v>
      </c>
      <c r="BA309" s="7">
        <f t="shared" si="294"/>
        <v>3341.2124466732089</v>
      </c>
      <c r="BB309" s="65">
        <f t="shared" si="269"/>
        <v>0.17589850880068661</v>
      </c>
      <c r="BC309" s="7">
        <f t="shared" si="270"/>
        <v>1424.6336436225233</v>
      </c>
      <c r="BD309" s="65">
        <f t="shared" si="271"/>
        <v>7.4999999999999997E-2</v>
      </c>
      <c r="BE309" s="7">
        <f t="shared" si="295"/>
        <v>456999.82946707035</v>
      </c>
      <c r="BF309" s="7">
        <f t="shared" si="296"/>
        <v>991817.38198283198</v>
      </c>
      <c r="BG309" s="7">
        <f t="shared" si="272"/>
        <v>224600.17053293053</v>
      </c>
      <c r="BH309" s="7">
        <f t="shared" si="255"/>
        <v>1448817.2114499023</v>
      </c>
      <c r="BJ309">
        <v>304</v>
      </c>
      <c r="BK309" s="160">
        <v>54089</v>
      </c>
      <c r="BL309" s="7">
        <f t="shared" si="297"/>
        <v>223649.72547077647</v>
      </c>
      <c r="BM309" s="7">
        <f t="shared" si="298"/>
        <v>4649.713524863002</v>
      </c>
      <c r="BN309" s="7">
        <f t="shared" si="299"/>
        <v>3298.4964334770611</v>
      </c>
      <c r="BO309" s="65">
        <f t="shared" si="273"/>
        <v>0.1769819172297476</v>
      </c>
      <c r="BP309" s="7">
        <f t="shared" si="274"/>
        <v>1351.2170913859411</v>
      </c>
      <c r="BQ309" s="65">
        <f t="shared" si="275"/>
        <v>7.2499999999999995E-2</v>
      </c>
      <c r="BR309" s="7">
        <f t="shared" si="300"/>
        <v>461248.77096270095</v>
      </c>
      <c r="BS309" s="7">
        <f t="shared" si="301"/>
        <v>952264.1405956517</v>
      </c>
      <c r="BT309" s="7">
        <f t="shared" si="276"/>
        <v>220351.2290372994</v>
      </c>
      <c r="BU309" s="7">
        <f t="shared" si="256"/>
        <v>1413512.9115583526</v>
      </c>
      <c r="BW309">
        <v>304</v>
      </c>
      <c r="BX309" s="160">
        <v>54089</v>
      </c>
      <c r="BY309" s="7">
        <f t="shared" si="302"/>
        <v>219358.98881908282</v>
      </c>
      <c r="BZ309" s="7">
        <f t="shared" si="303"/>
        <v>4534.7018071413086</v>
      </c>
      <c r="CA309" s="7">
        <f t="shared" si="304"/>
        <v>3255.1077056966587</v>
      </c>
      <c r="CB309" s="65">
        <f t="shared" si="277"/>
        <v>0.17807017017468046</v>
      </c>
      <c r="CC309" s="7">
        <f t="shared" si="278"/>
        <v>1279.5941014446498</v>
      </c>
      <c r="CD309" s="65">
        <f t="shared" si="305"/>
        <v>7.0000000000000007E-2</v>
      </c>
      <c r="CE309" s="7">
        <f t="shared" si="306"/>
        <v>465496.11888661381</v>
      </c>
      <c r="CF309" s="7">
        <f t="shared" si="307"/>
        <v>913053.2304843443</v>
      </c>
      <c r="CG309" s="7">
        <f t="shared" si="279"/>
        <v>216103.88111338616</v>
      </c>
      <c r="CH309" s="7">
        <f t="shared" si="257"/>
        <v>1378549.3493709581</v>
      </c>
    </row>
    <row r="310" spans="10:86" x14ac:dyDescent="0.3">
      <c r="J310">
        <v>305</v>
      </c>
      <c r="K310" s="160">
        <v>54118</v>
      </c>
      <c r="L310" s="7">
        <f t="shared" si="280"/>
        <v>237338.43939404163</v>
      </c>
      <c r="M310" s="7">
        <f t="shared" si="258"/>
        <v>5120.6331732111075</v>
      </c>
      <c r="N310" s="7">
        <f t="shared" si="248"/>
        <v>3488.9314023770712</v>
      </c>
      <c r="O310" s="65">
        <f t="shared" si="259"/>
        <v>0.17640284875647466</v>
      </c>
      <c r="P310" s="7">
        <f t="shared" si="249"/>
        <v>1631.7017708340363</v>
      </c>
      <c r="Q310" s="65">
        <f t="shared" si="250"/>
        <v>8.2500000000000004E-2</v>
      </c>
      <c r="R310" s="7">
        <f t="shared" si="260"/>
        <v>447750.49200833496</v>
      </c>
      <c r="S310" s="7">
        <f t="shared" si="281"/>
        <v>1114042.6258210521</v>
      </c>
      <c r="T310" s="7">
        <f t="shared" si="251"/>
        <v>233849.50799166458</v>
      </c>
      <c r="U310" s="7">
        <f t="shared" si="252"/>
        <v>1561793.1178293871</v>
      </c>
      <c r="W310">
        <v>305</v>
      </c>
      <c r="X310" s="160">
        <v>54118</v>
      </c>
      <c r="Y310" s="7">
        <f t="shared" si="282"/>
        <v>233095.53998318443</v>
      </c>
      <c r="Z310" s="7">
        <f t="shared" si="283"/>
        <v>5001.3393355618373</v>
      </c>
      <c r="AA310" s="7">
        <f t="shared" si="284"/>
        <v>3447.3690690072744</v>
      </c>
      <c r="AB310" s="65">
        <f t="shared" si="261"/>
        <v>0.17747413284300345</v>
      </c>
      <c r="AC310" s="7">
        <f t="shared" si="262"/>
        <v>1553.9702665545628</v>
      </c>
      <c r="AD310" s="65">
        <f t="shared" si="263"/>
        <v>0.08</v>
      </c>
      <c r="AE310" s="7">
        <f t="shared" si="285"/>
        <v>451951.82908582292</v>
      </c>
      <c r="AF310" s="7">
        <f t="shared" si="286"/>
        <v>1073456.6682605373</v>
      </c>
      <c r="AG310" s="7">
        <f t="shared" si="264"/>
        <v>229648.17091417714</v>
      </c>
      <c r="AH310" s="7">
        <f t="shared" si="253"/>
        <v>1525408.4973463602</v>
      </c>
      <c r="AJ310">
        <v>305</v>
      </c>
      <c r="AK310" s="160">
        <v>54118</v>
      </c>
      <c r="AL310" s="7">
        <f t="shared" si="287"/>
        <v>228848.87039408484</v>
      </c>
      <c r="AM310" s="7">
        <f t="shared" si="288"/>
        <v>4883.0658657304484</v>
      </c>
      <c r="AN310" s="7">
        <f t="shared" si="289"/>
        <v>3405.0835777686507</v>
      </c>
      <c r="AO310" s="65">
        <f t="shared" si="265"/>
        <v>0.17855016222216827</v>
      </c>
      <c r="AP310" s="7">
        <f t="shared" si="266"/>
        <v>1477.982287961798</v>
      </c>
      <c r="AQ310" s="65">
        <f t="shared" si="267"/>
        <v>7.7499999999999999E-2</v>
      </c>
      <c r="AR310" s="7">
        <f t="shared" si="290"/>
        <v>456156.21318368404</v>
      </c>
      <c r="AS310" s="7">
        <f t="shared" si="291"/>
        <v>1033178.8758641023</v>
      </c>
      <c r="AT310" s="7">
        <f t="shared" si="268"/>
        <v>225443.78681631619</v>
      </c>
      <c r="AU310" s="7">
        <f t="shared" si="254"/>
        <v>1489335.0890477863</v>
      </c>
      <c r="AW310">
        <v>305</v>
      </c>
      <c r="AX310" s="160">
        <v>54118</v>
      </c>
      <c r="AY310" s="7">
        <f t="shared" si="292"/>
        <v>224600.17053293053</v>
      </c>
      <c r="AZ310" s="7">
        <f t="shared" si="293"/>
        <v>4765.8460902957322</v>
      </c>
      <c r="BA310" s="7">
        <f t="shared" si="294"/>
        <v>3362.0950244649166</v>
      </c>
      <c r="BB310" s="65">
        <f t="shared" si="269"/>
        <v>0.17963094238908273</v>
      </c>
      <c r="BC310" s="7">
        <f t="shared" si="270"/>
        <v>1403.7510658308156</v>
      </c>
      <c r="BD310" s="65">
        <f t="shared" si="271"/>
        <v>7.4999999999999997E-2</v>
      </c>
      <c r="BE310" s="7">
        <f t="shared" si="295"/>
        <v>460361.92449153529</v>
      </c>
      <c r="BF310" s="7">
        <f t="shared" si="296"/>
        <v>993221.1330486628</v>
      </c>
      <c r="BG310" s="7">
        <f t="shared" si="272"/>
        <v>221238.07550846561</v>
      </c>
      <c r="BH310" s="7">
        <f t="shared" si="255"/>
        <v>1453583.0575401981</v>
      </c>
      <c r="BJ310">
        <v>305</v>
      </c>
      <c r="BK310" s="160">
        <v>54118</v>
      </c>
      <c r="BL310" s="7">
        <f t="shared" si="297"/>
        <v>220351.2290372994</v>
      </c>
      <c r="BM310" s="7">
        <f t="shared" si="298"/>
        <v>4649.713524863002</v>
      </c>
      <c r="BN310" s="7">
        <f t="shared" si="299"/>
        <v>3318.4248494293179</v>
      </c>
      <c r="BO310" s="65">
        <f t="shared" si="273"/>
        <v>0.18071647871957727</v>
      </c>
      <c r="BP310" s="7">
        <f t="shared" si="274"/>
        <v>1331.2886754336839</v>
      </c>
      <c r="BQ310" s="65">
        <f t="shared" si="275"/>
        <v>7.2499999999999995E-2</v>
      </c>
      <c r="BR310" s="7">
        <f t="shared" si="300"/>
        <v>464567.19581213029</v>
      </c>
      <c r="BS310" s="7">
        <f t="shared" si="301"/>
        <v>953595.42927108542</v>
      </c>
      <c r="BT310" s="7">
        <f t="shared" si="276"/>
        <v>217032.80418787009</v>
      </c>
      <c r="BU310" s="7">
        <f t="shared" si="256"/>
        <v>1418162.6250832158</v>
      </c>
      <c r="BW310">
        <v>305</v>
      </c>
      <c r="BX310" s="160">
        <v>54118</v>
      </c>
      <c r="BY310" s="7">
        <f t="shared" si="302"/>
        <v>216103.88111338616</v>
      </c>
      <c r="BZ310" s="7">
        <f t="shared" si="303"/>
        <v>4534.7018071413086</v>
      </c>
      <c r="CA310" s="7">
        <f t="shared" si="304"/>
        <v>3274.095833979889</v>
      </c>
      <c r="CB310" s="65">
        <f t="shared" si="277"/>
        <v>0.18180677646943461</v>
      </c>
      <c r="CC310" s="7">
        <f t="shared" si="278"/>
        <v>1260.6059731614193</v>
      </c>
      <c r="CD310" s="65">
        <f t="shared" si="305"/>
        <v>7.0000000000000007E-2</v>
      </c>
      <c r="CE310" s="7">
        <f t="shared" si="306"/>
        <v>468770.21472059371</v>
      </c>
      <c r="CF310" s="7">
        <f t="shared" si="307"/>
        <v>914313.83645750571</v>
      </c>
      <c r="CG310" s="7">
        <f t="shared" si="279"/>
        <v>212829.78527940626</v>
      </c>
      <c r="CH310" s="7">
        <f t="shared" si="257"/>
        <v>1383084.0511780994</v>
      </c>
    </row>
    <row r="311" spans="10:86" x14ac:dyDescent="0.3">
      <c r="J311">
        <v>306</v>
      </c>
      <c r="K311" s="160">
        <v>54149</v>
      </c>
      <c r="L311" s="7">
        <f t="shared" si="280"/>
        <v>233849.50799166458</v>
      </c>
      <c r="M311" s="7">
        <f t="shared" si="258"/>
        <v>5120.6331732111075</v>
      </c>
      <c r="N311" s="7">
        <f t="shared" si="248"/>
        <v>3512.9178057684135</v>
      </c>
      <c r="O311" s="65">
        <f t="shared" si="259"/>
        <v>0.1802655649406949</v>
      </c>
      <c r="P311" s="7">
        <f t="shared" si="249"/>
        <v>1607.7153674426941</v>
      </c>
      <c r="Q311" s="65">
        <f t="shared" si="250"/>
        <v>8.2500000000000004E-2</v>
      </c>
      <c r="R311" s="7">
        <f t="shared" si="260"/>
        <v>451263.40981410339</v>
      </c>
      <c r="S311" s="7">
        <f t="shared" si="281"/>
        <v>1115650.3411884948</v>
      </c>
      <c r="T311" s="7">
        <f t="shared" si="251"/>
        <v>230336.59018589617</v>
      </c>
      <c r="U311" s="7">
        <f t="shared" si="252"/>
        <v>1566913.7510025981</v>
      </c>
      <c r="W311">
        <v>306</v>
      </c>
      <c r="X311" s="160">
        <v>54149</v>
      </c>
      <c r="Y311" s="7">
        <f t="shared" si="282"/>
        <v>229648.17091417714</v>
      </c>
      <c r="Z311" s="7">
        <f t="shared" si="283"/>
        <v>5001.3393355618373</v>
      </c>
      <c r="AA311" s="7">
        <f t="shared" si="284"/>
        <v>3470.351529467323</v>
      </c>
      <c r="AB311" s="65">
        <f t="shared" si="261"/>
        <v>0.18133921201214759</v>
      </c>
      <c r="AC311" s="7">
        <f t="shared" si="262"/>
        <v>1530.9878060945143</v>
      </c>
      <c r="AD311" s="65">
        <f t="shared" si="263"/>
        <v>0.08</v>
      </c>
      <c r="AE311" s="7">
        <f t="shared" si="285"/>
        <v>455422.18061529024</v>
      </c>
      <c r="AF311" s="7">
        <f t="shared" si="286"/>
        <v>1074987.6560666319</v>
      </c>
      <c r="AG311" s="7">
        <f t="shared" si="264"/>
        <v>226177.81938470982</v>
      </c>
      <c r="AH311" s="7">
        <f t="shared" si="253"/>
        <v>1530409.8366819222</v>
      </c>
      <c r="AJ311">
        <v>306</v>
      </c>
      <c r="AK311" s="160">
        <v>54149</v>
      </c>
      <c r="AL311" s="7">
        <f t="shared" si="287"/>
        <v>225443.78681631619</v>
      </c>
      <c r="AM311" s="7">
        <f t="shared" si="288"/>
        <v>4883.0658657304484</v>
      </c>
      <c r="AN311" s="7">
        <f t="shared" si="289"/>
        <v>3427.0747425417394</v>
      </c>
      <c r="AO311" s="65">
        <f t="shared" si="265"/>
        <v>0.18241752186325727</v>
      </c>
      <c r="AP311" s="7">
        <f t="shared" si="266"/>
        <v>1455.9911231887088</v>
      </c>
      <c r="AQ311" s="65">
        <f t="shared" si="267"/>
        <v>7.7499999999999999E-2</v>
      </c>
      <c r="AR311" s="7">
        <f t="shared" si="290"/>
        <v>459583.28792622581</v>
      </c>
      <c r="AS311" s="7">
        <f t="shared" si="291"/>
        <v>1034634.866987291</v>
      </c>
      <c r="AT311" s="7">
        <f t="shared" si="268"/>
        <v>222016.71207377446</v>
      </c>
      <c r="AU311" s="7">
        <f t="shared" si="254"/>
        <v>1494218.1549135167</v>
      </c>
      <c r="AW311">
        <v>306</v>
      </c>
      <c r="AX311" s="160">
        <v>54149</v>
      </c>
      <c r="AY311" s="7">
        <f t="shared" si="292"/>
        <v>221238.07550846561</v>
      </c>
      <c r="AZ311" s="7">
        <f t="shared" si="293"/>
        <v>4765.8460902957322</v>
      </c>
      <c r="BA311" s="7">
        <f t="shared" si="294"/>
        <v>3383.1081183678225</v>
      </c>
      <c r="BB311" s="65">
        <f t="shared" si="269"/>
        <v>0.18350049975398752</v>
      </c>
      <c r="BC311" s="7">
        <f t="shared" si="270"/>
        <v>1382.7379719279099</v>
      </c>
      <c r="BD311" s="65">
        <f t="shared" si="271"/>
        <v>7.4999999999999997E-2</v>
      </c>
      <c r="BE311" s="7">
        <f t="shared" si="295"/>
        <v>463745.03260990314</v>
      </c>
      <c r="BF311" s="7">
        <f t="shared" si="296"/>
        <v>994603.87102059065</v>
      </c>
      <c r="BG311" s="7">
        <f t="shared" si="272"/>
        <v>217854.96739009779</v>
      </c>
      <c r="BH311" s="7">
        <f t="shared" si="255"/>
        <v>1458348.9036304937</v>
      </c>
      <c r="BJ311">
        <v>306</v>
      </c>
      <c r="BK311" s="160">
        <v>54149</v>
      </c>
      <c r="BL311" s="7">
        <f t="shared" si="297"/>
        <v>217032.80418787009</v>
      </c>
      <c r="BM311" s="7">
        <f t="shared" si="298"/>
        <v>4649.713524863002</v>
      </c>
      <c r="BN311" s="7">
        <f t="shared" si="299"/>
        <v>3338.4736662279538</v>
      </c>
      <c r="BO311" s="65">
        <f t="shared" si="273"/>
        <v>0.18458815083113819</v>
      </c>
      <c r="BP311" s="7">
        <f t="shared" si="274"/>
        <v>1311.2398586350484</v>
      </c>
      <c r="BQ311" s="65">
        <f t="shared" si="275"/>
        <v>7.2499999999999995E-2</v>
      </c>
      <c r="BR311" s="7">
        <f t="shared" si="300"/>
        <v>467905.66947835824</v>
      </c>
      <c r="BS311" s="7">
        <f t="shared" si="301"/>
        <v>954906.66912972042</v>
      </c>
      <c r="BT311" s="7">
        <f t="shared" si="276"/>
        <v>213694.33052164214</v>
      </c>
      <c r="BU311" s="7">
        <f t="shared" si="256"/>
        <v>1422812.3386080787</v>
      </c>
      <c r="BW311">
        <v>306</v>
      </c>
      <c r="BX311" s="160">
        <v>54149</v>
      </c>
      <c r="BY311" s="7">
        <f t="shared" si="302"/>
        <v>212829.78527940626</v>
      </c>
      <c r="BZ311" s="7">
        <f t="shared" si="303"/>
        <v>4534.7018071413086</v>
      </c>
      <c r="CA311" s="7">
        <f t="shared" si="304"/>
        <v>3293.1947263447719</v>
      </c>
      <c r="CB311" s="65">
        <f t="shared" si="277"/>
        <v>0.18568048012761451</v>
      </c>
      <c r="CC311" s="7">
        <f t="shared" si="278"/>
        <v>1241.5070807965367</v>
      </c>
      <c r="CD311" s="65">
        <f t="shared" si="305"/>
        <v>7.0000000000000007E-2</v>
      </c>
      <c r="CE311" s="7">
        <f t="shared" si="306"/>
        <v>472063.40944693849</v>
      </c>
      <c r="CF311" s="7">
        <f t="shared" si="307"/>
        <v>915555.34353830223</v>
      </c>
      <c r="CG311" s="7">
        <f t="shared" si="279"/>
        <v>209536.59055306148</v>
      </c>
      <c r="CH311" s="7">
        <f t="shared" si="257"/>
        <v>1387618.7529852407</v>
      </c>
    </row>
    <row r="312" spans="10:86" x14ac:dyDescent="0.3">
      <c r="J312">
        <v>307</v>
      </c>
      <c r="K312" s="160">
        <v>54179</v>
      </c>
      <c r="L312" s="7">
        <f t="shared" si="280"/>
        <v>230336.59018589617</v>
      </c>
      <c r="M312" s="7">
        <f t="shared" si="258"/>
        <v>5120.6331732111075</v>
      </c>
      <c r="N312" s="7">
        <f t="shared" si="248"/>
        <v>3537.0691156830712</v>
      </c>
      <c r="O312" s="65">
        <f t="shared" si="259"/>
        <v>0.18427306470909027</v>
      </c>
      <c r="P312" s="7">
        <f t="shared" si="249"/>
        <v>1583.5640575280363</v>
      </c>
      <c r="Q312" s="65">
        <f t="shared" si="250"/>
        <v>8.2500000000000018E-2</v>
      </c>
      <c r="R312" s="7">
        <f t="shared" si="260"/>
        <v>454800.47892978648</v>
      </c>
      <c r="S312" s="7">
        <f t="shared" si="281"/>
        <v>1117233.9052460229</v>
      </c>
      <c r="T312" s="7">
        <f t="shared" si="251"/>
        <v>226799.52107021312</v>
      </c>
      <c r="U312" s="7">
        <f t="shared" si="252"/>
        <v>1572034.3841758093</v>
      </c>
      <c r="W312">
        <v>307</v>
      </c>
      <c r="X312" s="160">
        <v>54179</v>
      </c>
      <c r="Y312" s="7">
        <f t="shared" si="282"/>
        <v>226177.81938470982</v>
      </c>
      <c r="Z312" s="7">
        <f t="shared" si="283"/>
        <v>5001.3393355618373</v>
      </c>
      <c r="AA312" s="7">
        <f t="shared" si="284"/>
        <v>3493.4872063304383</v>
      </c>
      <c r="AB312" s="65">
        <f t="shared" si="261"/>
        <v>0.18534906115024327</v>
      </c>
      <c r="AC312" s="7">
        <f t="shared" si="262"/>
        <v>1507.852129231399</v>
      </c>
      <c r="AD312" s="65">
        <f t="shared" si="263"/>
        <v>8.0000000000000016E-2</v>
      </c>
      <c r="AE312" s="7">
        <f t="shared" si="285"/>
        <v>458915.66782162071</v>
      </c>
      <c r="AF312" s="7">
        <f t="shared" si="286"/>
        <v>1076495.5081958633</v>
      </c>
      <c r="AG312" s="7">
        <f t="shared" si="264"/>
        <v>222684.33217837938</v>
      </c>
      <c r="AH312" s="7">
        <f t="shared" si="253"/>
        <v>1535411.1760174842</v>
      </c>
      <c r="AJ312">
        <v>307</v>
      </c>
      <c r="AK312" s="160">
        <v>54179</v>
      </c>
      <c r="AL312" s="7">
        <f t="shared" si="287"/>
        <v>222016.71207377446</v>
      </c>
      <c r="AM312" s="7">
        <f t="shared" si="288"/>
        <v>4883.0658657304484</v>
      </c>
      <c r="AN312" s="7">
        <f t="shared" si="289"/>
        <v>3449.2079335873218</v>
      </c>
      <c r="AO312" s="65">
        <f t="shared" si="265"/>
        <v>0.18642963773508237</v>
      </c>
      <c r="AP312" s="7">
        <f t="shared" si="266"/>
        <v>1433.8579321431266</v>
      </c>
      <c r="AQ312" s="65">
        <f t="shared" si="267"/>
        <v>7.7499999999999999E-2</v>
      </c>
      <c r="AR312" s="7">
        <f t="shared" si="290"/>
        <v>463032.49585981312</v>
      </c>
      <c r="AS312" s="7">
        <f t="shared" si="291"/>
        <v>1036068.7249194342</v>
      </c>
      <c r="AT312" s="7">
        <f t="shared" si="268"/>
        <v>218567.50414018714</v>
      </c>
      <c r="AU312" s="7">
        <f t="shared" si="254"/>
        <v>1499101.2207792473</v>
      </c>
      <c r="AW312">
        <v>307</v>
      </c>
      <c r="AX312" s="160">
        <v>54179</v>
      </c>
      <c r="AY312" s="7">
        <f t="shared" si="292"/>
        <v>217854.96739009779</v>
      </c>
      <c r="AZ312" s="7">
        <f t="shared" si="293"/>
        <v>4765.8460902957322</v>
      </c>
      <c r="BA312" s="7">
        <f t="shared" si="294"/>
        <v>3404.2525441076214</v>
      </c>
      <c r="BB312" s="65">
        <f t="shared" si="269"/>
        <v>0.18751479949567706</v>
      </c>
      <c r="BC312" s="7">
        <f t="shared" si="270"/>
        <v>1361.5935461881111</v>
      </c>
      <c r="BD312" s="65">
        <f t="shared" si="271"/>
        <v>7.4999999999999997E-2</v>
      </c>
      <c r="BE312" s="7">
        <f t="shared" si="295"/>
        <v>467149.28515401075</v>
      </c>
      <c r="BF312" s="7">
        <f t="shared" si="296"/>
        <v>995965.46456677874</v>
      </c>
      <c r="BG312" s="7">
        <f t="shared" si="272"/>
        <v>214450.71484599018</v>
      </c>
      <c r="BH312" s="7">
        <f t="shared" si="255"/>
        <v>1463114.7497207895</v>
      </c>
      <c r="BJ312">
        <v>307</v>
      </c>
      <c r="BK312" s="160">
        <v>54179</v>
      </c>
      <c r="BL312" s="7">
        <f t="shared" si="297"/>
        <v>213694.33052164214</v>
      </c>
      <c r="BM312" s="7">
        <f t="shared" si="298"/>
        <v>4649.713524863002</v>
      </c>
      <c r="BN312" s="7">
        <f t="shared" si="299"/>
        <v>3358.6436112947476</v>
      </c>
      <c r="BO312" s="65">
        <f t="shared" si="273"/>
        <v>0.18860455135685111</v>
      </c>
      <c r="BP312" s="7">
        <f t="shared" si="274"/>
        <v>1291.0699135682546</v>
      </c>
      <c r="BQ312" s="65">
        <f t="shared" si="275"/>
        <v>7.2499999999999995E-2</v>
      </c>
      <c r="BR312" s="7">
        <f t="shared" si="300"/>
        <v>471264.31308965298</v>
      </c>
      <c r="BS312" s="7">
        <f t="shared" si="301"/>
        <v>956197.73904328863</v>
      </c>
      <c r="BT312" s="7">
        <f t="shared" si="276"/>
        <v>210335.6869103474</v>
      </c>
      <c r="BU312" s="7">
        <f t="shared" si="256"/>
        <v>1427462.0521329415</v>
      </c>
      <c r="BW312">
        <v>307</v>
      </c>
      <c r="BX312" s="160">
        <v>54179</v>
      </c>
      <c r="BY312" s="7">
        <f t="shared" si="302"/>
        <v>209536.59055306148</v>
      </c>
      <c r="BZ312" s="7">
        <f t="shared" si="303"/>
        <v>4534.7018071413086</v>
      </c>
      <c r="CA312" s="7">
        <f t="shared" si="304"/>
        <v>3312.4050289151164</v>
      </c>
      <c r="CB312" s="65">
        <f t="shared" si="277"/>
        <v>0.18969889813548191</v>
      </c>
      <c r="CC312" s="7">
        <f t="shared" si="278"/>
        <v>1222.2967782261921</v>
      </c>
      <c r="CD312" s="65">
        <f t="shared" si="305"/>
        <v>7.0000000000000007E-2</v>
      </c>
      <c r="CE312" s="7">
        <f t="shared" si="306"/>
        <v>475375.81447585358</v>
      </c>
      <c r="CF312" s="7">
        <f t="shared" si="307"/>
        <v>916777.64031652838</v>
      </c>
      <c r="CG312" s="7">
        <f t="shared" si="279"/>
        <v>206224.18552414636</v>
      </c>
      <c r="CH312" s="7">
        <f t="shared" si="257"/>
        <v>1392153.454792382</v>
      </c>
    </row>
    <row r="313" spans="10:86" x14ac:dyDescent="0.3">
      <c r="J313">
        <v>308</v>
      </c>
      <c r="K313" s="160">
        <v>54210</v>
      </c>
      <c r="L313" s="7">
        <f t="shared" si="280"/>
        <v>226799.52107021312</v>
      </c>
      <c r="M313" s="7">
        <f t="shared" si="258"/>
        <v>5120.6331732111075</v>
      </c>
      <c r="N313" s="7">
        <f t="shared" si="248"/>
        <v>3561.3864658533921</v>
      </c>
      <c r="O313" s="65">
        <f t="shared" si="259"/>
        <v>0.1884335442534299</v>
      </c>
      <c r="P313" s="7">
        <f t="shared" si="249"/>
        <v>1559.2467073577152</v>
      </c>
      <c r="Q313" s="65">
        <f t="shared" si="250"/>
        <v>8.2500000000000004E-2</v>
      </c>
      <c r="R313" s="7">
        <f t="shared" si="260"/>
        <v>458361.86539563985</v>
      </c>
      <c r="S313" s="7">
        <f t="shared" si="281"/>
        <v>1118793.1519533806</v>
      </c>
      <c r="T313" s="7">
        <f t="shared" si="251"/>
        <v>223238.13460435972</v>
      </c>
      <c r="U313" s="7">
        <f t="shared" si="252"/>
        <v>1577155.0173490203</v>
      </c>
      <c r="W313">
        <v>308</v>
      </c>
      <c r="X313" s="160">
        <v>54210</v>
      </c>
      <c r="Y313" s="7">
        <f t="shared" si="282"/>
        <v>222684.33217837938</v>
      </c>
      <c r="Z313" s="7">
        <f t="shared" si="283"/>
        <v>5001.3393355618373</v>
      </c>
      <c r="AA313" s="7">
        <f t="shared" si="284"/>
        <v>3516.777121039308</v>
      </c>
      <c r="AB313" s="65">
        <f t="shared" si="261"/>
        <v>0.18951187557581142</v>
      </c>
      <c r="AC313" s="7">
        <f t="shared" si="262"/>
        <v>1484.5622145225293</v>
      </c>
      <c r="AD313" s="65">
        <f t="shared" si="263"/>
        <v>0.08</v>
      </c>
      <c r="AE313" s="7">
        <f t="shared" si="285"/>
        <v>462432.44494265999</v>
      </c>
      <c r="AF313" s="7">
        <f t="shared" si="286"/>
        <v>1077980.070410386</v>
      </c>
      <c r="AG313" s="7">
        <f t="shared" si="264"/>
        <v>219167.55505734007</v>
      </c>
      <c r="AH313" s="7">
        <f t="shared" si="253"/>
        <v>1540412.5153530459</v>
      </c>
      <c r="AJ313">
        <v>308</v>
      </c>
      <c r="AK313" s="160">
        <v>54210</v>
      </c>
      <c r="AL313" s="7">
        <f t="shared" si="287"/>
        <v>218567.50414018714</v>
      </c>
      <c r="AM313" s="7">
        <f t="shared" si="288"/>
        <v>4883.0658657304484</v>
      </c>
      <c r="AN313" s="7">
        <f t="shared" si="289"/>
        <v>3471.4840681584064</v>
      </c>
      <c r="AO313" s="65">
        <f t="shared" si="265"/>
        <v>0.19059470428496061</v>
      </c>
      <c r="AP313" s="7">
        <f t="shared" si="266"/>
        <v>1411.581797572042</v>
      </c>
      <c r="AQ313" s="65">
        <f t="shared" si="267"/>
        <v>7.7499999999999999E-2</v>
      </c>
      <c r="AR313" s="7">
        <f t="shared" si="290"/>
        <v>466503.97992797155</v>
      </c>
      <c r="AS313" s="7">
        <f t="shared" si="291"/>
        <v>1037480.3067170063</v>
      </c>
      <c r="AT313" s="7">
        <f t="shared" si="268"/>
        <v>215096.02007202874</v>
      </c>
      <c r="AU313" s="7">
        <f t="shared" si="254"/>
        <v>1503984.2866449778</v>
      </c>
      <c r="AW313">
        <v>308</v>
      </c>
      <c r="AX313" s="160">
        <v>54210</v>
      </c>
      <c r="AY313" s="7">
        <f t="shared" si="292"/>
        <v>214450.71484599018</v>
      </c>
      <c r="AZ313" s="7">
        <f t="shared" si="293"/>
        <v>4765.8460902957322</v>
      </c>
      <c r="BA313" s="7">
        <f t="shared" si="294"/>
        <v>3425.5291225082938</v>
      </c>
      <c r="BB313" s="65">
        <f t="shared" si="269"/>
        <v>0.19168203519219063</v>
      </c>
      <c r="BC313" s="7">
        <f t="shared" si="270"/>
        <v>1340.3169677874384</v>
      </c>
      <c r="BD313" s="65">
        <f t="shared" si="271"/>
        <v>7.4999999999999997E-2</v>
      </c>
      <c r="BE313" s="7">
        <f t="shared" si="295"/>
        <v>470574.81427651906</v>
      </c>
      <c r="BF313" s="7">
        <f t="shared" si="296"/>
        <v>997305.78153456619</v>
      </c>
      <c r="BG313" s="7">
        <f t="shared" si="272"/>
        <v>211025.18572348187</v>
      </c>
      <c r="BH313" s="7">
        <f t="shared" si="255"/>
        <v>1467880.5958110853</v>
      </c>
      <c r="BJ313">
        <v>308</v>
      </c>
      <c r="BK313" s="160">
        <v>54210</v>
      </c>
      <c r="BL313" s="7">
        <f t="shared" si="297"/>
        <v>210335.6869103474</v>
      </c>
      <c r="BM313" s="7">
        <f t="shared" si="298"/>
        <v>4649.713524863002</v>
      </c>
      <c r="BN313" s="7">
        <f t="shared" si="299"/>
        <v>3378.9354164463198</v>
      </c>
      <c r="BO313" s="65">
        <f t="shared" si="273"/>
        <v>0.19277387300728721</v>
      </c>
      <c r="BP313" s="7">
        <f t="shared" si="274"/>
        <v>1270.7781084166822</v>
      </c>
      <c r="BQ313" s="65">
        <f t="shared" si="275"/>
        <v>7.2499999999999995E-2</v>
      </c>
      <c r="BR313" s="7">
        <f t="shared" si="300"/>
        <v>474643.24850609928</v>
      </c>
      <c r="BS313" s="7">
        <f t="shared" si="301"/>
        <v>957468.51715170534</v>
      </c>
      <c r="BT313" s="7">
        <f t="shared" si="276"/>
        <v>206956.75149390107</v>
      </c>
      <c r="BU313" s="7">
        <f t="shared" si="256"/>
        <v>1432111.7656578047</v>
      </c>
      <c r="BW313">
        <v>308</v>
      </c>
      <c r="BX313" s="160">
        <v>54210</v>
      </c>
      <c r="BY313" s="7">
        <f t="shared" si="302"/>
        <v>206224.18552414636</v>
      </c>
      <c r="BZ313" s="7">
        <f t="shared" si="303"/>
        <v>4534.7018071413086</v>
      </c>
      <c r="CA313" s="7">
        <f t="shared" si="304"/>
        <v>3331.7273915837877</v>
      </c>
      <c r="CB313" s="65">
        <f t="shared" si="277"/>
        <v>0.1938702223378363</v>
      </c>
      <c r="CC313" s="7">
        <f t="shared" si="278"/>
        <v>1202.9744155575206</v>
      </c>
      <c r="CD313" s="65">
        <f t="shared" si="305"/>
        <v>7.0000000000000007E-2</v>
      </c>
      <c r="CE313" s="7">
        <f t="shared" si="306"/>
        <v>478707.54186743736</v>
      </c>
      <c r="CF313" s="7">
        <f t="shared" si="307"/>
        <v>917980.61473208596</v>
      </c>
      <c r="CG313" s="7">
        <f t="shared" si="279"/>
        <v>202892.45813256258</v>
      </c>
      <c r="CH313" s="7">
        <f t="shared" si="257"/>
        <v>1396688.1565995233</v>
      </c>
    </row>
    <row r="314" spans="10:86" x14ac:dyDescent="0.3">
      <c r="J314">
        <v>309</v>
      </c>
      <c r="K314" s="160">
        <v>54240</v>
      </c>
      <c r="L314" s="7">
        <f t="shared" si="280"/>
        <v>223238.13460435972</v>
      </c>
      <c r="M314" s="7">
        <f t="shared" si="258"/>
        <v>5120.6331732111075</v>
      </c>
      <c r="N314" s="7">
        <f t="shared" si="248"/>
        <v>3585.8709978061343</v>
      </c>
      <c r="O314" s="65">
        <f t="shared" si="259"/>
        <v>0.19275583022558213</v>
      </c>
      <c r="P314" s="7">
        <f t="shared" si="249"/>
        <v>1534.762175404973</v>
      </c>
      <c r="Q314" s="65">
        <f t="shared" si="250"/>
        <v>8.2500000000000004E-2</v>
      </c>
      <c r="R314" s="7">
        <f t="shared" si="260"/>
        <v>461947.73639344599</v>
      </c>
      <c r="S314" s="7">
        <f t="shared" si="281"/>
        <v>1120327.9141287855</v>
      </c>
      <c r="T314" s="7">
        <f t="shared" si="251"/>
        <v>219652.26360655358</v>
      </c>
      <c r="U314" s="7">
        <f t="shared" si="252"/>
        <v>1582275.6505222316</v>
      </c>
      <c r="W314">
        <v>309</v>
      </c>
      <c r="X314" s="160">
        <v>54240</v>
      </c>
      <c r="Y314" s="7">
        <f t="shared" si="282"/>
        <v>219167.55505734007</v>
      </c>
      <c r="Z314" s="7">
        <f t="shared" si="283"/>
        <v>5001.3393355618373</v>
      </c>
      <c r="AA314" s="7">
        <f t="shared" si="284"/>
        <v>3540.2223018462364</v>
      </c>
      <c r="AB314" s="65">
        <f t="shared" si="261"/>
        <v>0.19383648100212753</v>
      </c>
      <c r="AC314" s="7">
        <f t="shared" si="262"/>
        <v>1461.1170337156007</v>
      </c>
      <c r="AD314" s="65">
        <f t="shared" si="263"/>
        <v>8.0000000000000016E-2</v>
      </c>
      <c r="AE314" s="7">
        <f t="shared" si="285"/>
        <v>465972.66724450624</v>
      </c>
      <c r="AF314" s="7">
        <f t="shared" si="286"/>
        <v>1079441.1874441016</v>
      </c>
      <c r="AG314" s="7">
        <f t="shared" si="264"/>
        <v>215627.33275549384</v>
      </c>
      <c r="AH314" s="7">
        <f t="shared" si="253"/>
        <v>1545413.8546886079</v>
      </c>
      <c r="AJ314">
        <v>309</v>
      </c>
      <c r="AK314" s="160">
        <v>54240</v>
      </c>
      <c r="AL314" s="7">
        <f t="shared" si="287"/>
        <v>215096.02007202874</v>
      </c>
      <c r="AM314" s="7">
        <f t="shared" si="288"/>
        <v>4883.0658657304484</v>
      </c>
      <c r="AN314" s="7">
        <f t="shared" si="289"/>
        <v>3493.9040694319292</v>
      </c>
      <c r="AO314" s="65">
        <f t="shared" si="265"/>
        <v>0.19492154628962077</v>
      </c>
      <c r="AP314" s="7">
        <f t="shared" si="266"/>
        <v>1389.161796298519</v>
      </c>
      <c r="AQ314" s="65">
        <f t="shared" si="267"/>
        <v>7.7499999999999999E-2</v>
      </c>
      <c r="AR314" s="7">
        <f t="shared" si="290"/>
        <v>469997.88399740349</v>
      </c>
      <c r="AS314" s="7">
        <f t="shared" si="291"/>
        <v>1038869.4685133048</v>
      </c>
      <c r="AT314" s="7">
        <f t="shared" si="268"/>
        <v>211602.1160025968</v>
      </c>
      <c r="AU314" s="7">
        <f t="shared" si="254"/>
        <v>1508867.3525107084</v>
      </c>
      <c r="AW314">
        <v>309</v>
      </c>
      <c r="AX314" s="160">
        <v>54240</v>
      </c>
      <c r="AY314" s="7">
        <f t="shared" si="292"/>
        <v>211025.18572348187</v>
      </c>
      <c r="AZ314" s="7">
        <f t="shared" si="293"/>
        <v>4765.8460902957322</v>
      </c>
      <c r="BA314" s="7">
        <f t="shared" si="294"/>
        <v>3446.9386795239707</v>
      </c>
      <c r="BB314" s="65">
        <f t="shared" si="269"/>
        <v>0.19601103068563697</v>
      </c>
      <c r="BC314" s="7">
        <f t="shared" si="270"/>
        <v>1318.9074107717615</v>
      </c>
      <c r="BD314" s="65">
        <f t="shared" si="271"/>
        <v>7.4999999999999997E-2</v>
      </c>
      <c r="BE314" s="7">
        <f t="shared" si="295"/>
        <v>474021.75295604306</v>
      </c>
      <c r="BF314" s="7">
        <f t="shared" si="296"/>
        <v>998624.68894533801</v>
      </c>
      <c r="BG314" s="7">
        <f t="shared" si="272"/>
        <v>207578.2470439579</v>
      </c>
      <c r="BH314" s="7">
        <f t="shared" si="255"/>
        <v>1472646.4419013811</v>
      </c>
      <c r="BJ314">
        <v>309</v>
      </c>
      <c r="BK314" s="160">
        <v>54240</v>
      </c>
      <c r="BL314" s="7">
        <f t="shared" si="297"/>
        <v>206956.75149390107</v>
      </c>
      <c r="BM314" s="7">
        <f t="shared" si="298"/>
        <v>4649.713524863002</v>
      </c>
      <c r="BN314" s="7">
        <f t="shared" si="299"/>
        <v>3399.3498179206831</v>
      </c>
      <c r="BO314" s="65">
        <f t="shared" si="273"/>
        <v>0.19710493869174558</v>
      </c>
      <c r="BP314" s="7">
        <f t="shared" si="274"/>
        <v>1250.3637069423189</v>
      </c>
      <c r="BQ314" s="65">
        <f t="shared" si="275"/>
        <v>7.2499999999999995E-2</v>
      </c>
      <c r="BR314" s="7">
        <f t="shared" si="300"/>
        <v>478042.59832401999</v>
      </c>
      <c r="BS314" s="7">
        <f t="shared" si="301"/>
        <v>958718.88085864764</v>
      </c>
      <c r="BT314" s="7">
        <f t="shared" si="276"/>
        <v>203557.40167598039</v>
      </c>
      <c r="BU314" s="7">
        <f t="shared" si="256"/>
        <v>1436761.4791826676</v>
      </c>
      <c r="BW314">
        <v>309</v>
      </c>
      <c r="BX314" s="160">
        <v>54240</v>
      </c>
      <c r="BY314" s="7">
        <f t="shared" si="302"/>
        <v>202892.45813256258</v>
      </c>
      <c r="BZ314" s="7">
        <f t="shared" si="303"/>
        <v>4534.7018071413086</v>
      </c>
      <c r="CA314" s="7">
        <f t="shared" si="304"/>
        <v>3351.1624680346936</v>
      </c>
      <c r="CB314" s="65">
        <f t="shared" si="277"/>
        <v>0.19820327471286281</v>
      </c>
      <c r="CC314" s="7">
        <f t="shared" si="278"/>
        <v>1183.539339106615</v>
      </c>
      <c r="CD314" s="65">
        <f t="shared" si="305"/>
        <v>6.9999999999999993E-2</v>
      </c>
      <c r="CE314" s="7">
        <f t="shared" si="306"/>
        <v>482058.70433547208</v>
      </c>
      <c r="CF314" s="7">
        <f t="shared" si="307"/>
        <v>919164.15407119261</v>
      </c>
      <c r="CG314" s="7">
        <f t="shared" si="279"/>
        <v>199541.29566452789</v>
      </c>
      <c r="CH314" s="7">
        <f t="shared" si="257"/>
        <v>1401222.8584066648</v>
      </c>
    </row>
    <row r="315" spans="10:86" x14ac:dyDescent="0.3">
      <c r="J315">
        <v>310</v>
      </c>
      <c r="K315" s="160">
        <v>54271</v>
      </c>
      <c r="L315" s="7">
        <f t="shared" si="280"/>
        <v>219652.26360655358</v>
      </c>
      <c r="M315" s="7">
        <f t="shared" si="258"/>
        <v>5120.6331732111075</v>
      </c>
      <c r="N315" s="7">
        <f t="shared" si="248"/>
        <v>3610.5238609160515</v>
      </c>
      <c r="O315" s="65">
        <f t="shared" si="259"/>
        <v>0.19724944154729818</v>
      </c>
      <c r="P315" s="7">
        <f t="shared" si="249"/>
        <v>1510.1093122950558</v>
      </c>
      <c r="Q315" s="65">
        <f t="shared" si="250"/>
        <v>8.2500000000000004E-2</v>
      </c>
      <c r="R315" s="7">
        <f t="shared" si="260"/>
        <v>465558.26025436202</v>
      </c>
      <c r="S315" s="7">
        <f t="shared" si="281"/>
        <v>1121838.0234410805</v>
      </c>
      <c r="T315" s="7">
        <f t="shared" si="251"/>
        <v>216041.73974563752</v>
      </c>
      <c r="U315" s="7">
        <f t="shared" si="252"/>
        <v>1587396.2836954426</v>
      </c>
      <c r="W315">
        <v>310</v>
      </c>
      <c r="X315" s="160">
        <v>54271</v>
      </c>
      <c r="Y315" s="7">
        <f t="shared" si="282"/>
        <v>215627.33275549384</v>
      </c>
      <c r="Z315" s="7">
        <f t="shared" si="283"/>
        <v>5001.3393355618373</v>
      </c>
      <c r="AA315" s="7">
        <f t="shared" si="284"/>
        <v>3563.8237838585446</v>
      </c>
      <c r="AB315" s="65">
        <f t="shared" si="261"/>
        <v>0.19833239534060382</v>
      </c>
      <c r="AC315" s="7">
        <f t="shared" si="262"/>
        <v>1437.5155517032924</v>
      </c>
      <c r="AD315" s="65">
        <f t="shared" si="263"/>
        <v>0.08</v>
      </c>
      <c r="AE315" s="7">
        <f t="shared" si="285"/>
        <v>469536.49102836481</v>
      </c>
      <c r="AF315" s="7">
        <f t="shared" si="286"/>
        <v>1080878.7029958048</v>
      </c>
      <c r="AG315" s="7">
        <f t="shared" si="264"/>
        <v>212063.50897163531</v>
      </c>
      <c r="AH315" s="7">
        <f t="shared" si="253"/>
        <v>1550415.1940241696</v>
      </c>
      <c r="AJ315">
        <v>310</v>
      </c>
      <c r="AK315" s="160">
        <v>54271</v>
      </c>
      <c r="AL315" s="7">
        <f t="shared" si="287"/>
        <v>211602.1160025968</v>
      </c>
      <c r="AM315" s="7">
        <f t="shared" si="288"/>
        <v>4883.0658657304484</v>
      </c>
      <c r="AN315" s="7">
        <f t="shared" si="289"/>
        <v>3516.4688665470107</v>
      </c>
      <c r="AO315" s="65">
        <f t="shared" si="265"/>
        <v>0.19941968065218346</v>
      </c>
      <c r="AP315" s="7">
        <f t="shared" si="266"/>
        <v>1366.5969991834377</v>
      </c>
      <c r="AQ315" s="65">
        <f t="shared" si="267"/>
        <v>7.7499999999999999E-2</v>
      </c>
      <c r="AR315" s="7">
        <f t="shared" si="290"/>
        <v>473514.35286395048</v>
      </c>
      <c r="AS315" s="7">
        <f t="shared" si="291"/>
        <v>1040236.0655124882</v>
      </c>
      <c r="AT315" s="7">
        <f t="shared" si="268"/>
        <v>208085.64713604978</v>
      </c>
      <c r="AU315" s="7">
        <f t="shared" si="254"/>
        <v>1513750.4183764388</v>
      </c>
      <c r="AW315">
        <v>310</v>
      </c>
      <c r="AX315" s="160">
        <v>54271</v>
      </c>
      <c r="AY315" s="7">
        <f t="shared" si="292"/>
        <v>207578.2470439579</v>
      </c>
      <c r="AZ315" s="7">
        <f t="shared" si="293"/>
        <v>4765.8460902957322</v>
      </c>
      <c r="BA315" s="7">
        <f t="shared" si="294"/>
        <v>3468.4820462709954</v>
      </c>
      <c r="BB315" s="65">
        <f t="shared" si="269"/>
        <v>0.2005113018727723</v>
      </c>
      <c r="BC315" s="7">
        <f t="shared" si="270"/>
        <v>1297.3640440247368</v>
      </c>
      <c r="BD315" s="65">
        <f t="shared" si="271"/>
        <v>7.4999999999999997E-2</v>
      </c>
      <c r="BE315" s="7">
        <f t="shared" si="295"/>
        <v>477490.23500231403</v>
      </c>
      <c r="BF315" s="7">
        <f t="shared" si="296"/>
        <v>999922.05298936274</v>
      </c>
      <c r="BG315" s="7">
        <f t="shared" si="272"/>
        <v>204109.7649976869</v>
      </c>
      <c r="BH315" s="7">
        <f t="shared" si="255"/>
        <v>1477412.2879916767</v>
      </c>
      <c r="BJ315">
        <v>310</v>
      </c>
      <c r="BK315" s="160">
        <v>54271</v>
      </c>
      <c r="BL315" s="7">
        <f t="shared" si="297"/>
        <v>203557.40167598039</v>
      </c>
      <c r="BM315" s="7">
        <f t="shared" si="298"/>
        <v>4649.713524863002</v>
      </c>
      <c r="BN315" s="7">
        <f t="shared" si="299"/>
        <v>3419.8875564039536</v>
      </c>
      <c r="BO315" s="65">
        <f t="shared" si="273"/>
        <v>0.20160726330242784</v>
      </c>
      <c r="BP315" s="7">
        <f t="shared" si="274"/>
        <v>1229.8259684590482</v>
      </c>
      <c r="BQ315" s="65">
        <f t="shared" si="275"/>
        <v>7.2499999999999995E-2</v>
      </c>
      <c r="BR315" s="7">
        <f t="shared" si="300"/>
        <v>481462.48588042392</v>
      </c>
      <c r="BS315" s="7">
        <f t="shared" si="301"/>
        <v>959948.70682710665</v>
      </c>
      <c r="BT315" s="7">
        <f t="shared" si="276"/>
        <v>200137.51411957643</v>
      </c>
      <c r="BU315" s="7">
        <f t="shared" si="256"/>
        <v>1441411.1927075307</v>
      </c>
      <c r="BW315">
        <v>310</v>
      </c>
      <c r="BX315" s="160">
        <v>54271</v>
      </c>
      <c r="BY315" s="7">
        <f t="shared" si="302"/>
        <v>199541.29566452789</v>
      </c>
      <c r="BZ315" s="7">
        <f t="shared" si="303"/>
        <v>4534.7018071413086</v>
      </c>
      <c r="CA315" s="7">
        <f t="shared" si="304"/>
        <v>3370.7109157648956</v>
      </c>
      <c r="CB315" s="65">
        <f t="shared" si="277"/>
        <v>0.20270756914990409</v>
      </c>
      <c r="CC315" s="7">
        <f t="shared" si="278"/>
        <v>1163.9908913764127</v>
      </c>
      <c r="CD315" s="65">
        <f t="shared" si="305"/>
        <v>7.0000000000000007E-2</v>
      </c>
      <c r="CE315" s="7">
        <f t="shared" si="306"/>
        <v>485429.41525123699</v>
      </c>
      <c r="CF315" s="7">
        <f t="shared" si="307"/>
        <v>920328.144962569</v>
      </c>
      <c r="CG315" s="7">
        <f t="shared" si="279"/>
        <v>196170.58474876301</v>
      </c>
      <c r="CH315" s="7">
        <f t="shared" si="257"/>
        <v>1405757.5602138061</v>
      </c>
    </row>
    <row r="316" spans="10:86" x14ac:dyDescent="0.3">
      <c r="J316">
        <v>311</v>
      </c>
      <c r="K316" s="160">
        <v>54302</v>
      </c>
      <c r="L316" s="7">
        <f t="shared" si="280"/>
        <v>216041.73974563752</v>
      </c>
      <c r="M316" s="7">
        <f t="shared" si="258"/>
        <v>5120.6331732111075</v>
      </c>
      <c r="N316" s="7">
        <f t="shared" si="248"/>
        <v>3635.3462124598495</v>
      </c>
      <c r="O316" s="65">
        <f t="shared" si="259"/>
        <v>0.20192465863717007</v>
      </c>
      <c r="P316" s="7">
        <f t="shared" si="249"/>
        <v>1485.286960751258</v>
      </c>
      <c r="Q316" s="65">
        <f t="shared" si="250"/>
        <v>8.2500000000000004E-2</v>
      </c>
      <c r="R316" s="7">
        <f t="shared" si="260"/>
        <v>469193.60646682186</v>
      </c>
      <c r="S316" s="7">
        <f t="shared" si="281"/>
        <v>1123323.3104018318</v>
      </c>
      <c r="T316" s="7">
        <f t="shared" si="251"/>
        <v>212406.39353317767</v>
      </c>
      <c r="U316" s="7">
        <f t="shared" si="252"/>
        <v>1592516.9168686536</v>
      </c>
      <c r="W316">
        <v>311</v>
      </c>
      <c r="X316" s="160">
        <v>54302</v>
      </c>
      <c r="Y316" s="7">
        <f t="shared" si="282"/>
        <v>212063.50897163531</v>
      </c>
      <c r="Z316" s="7">
        <f t="shared" si="283"/>
        <v>5001.3393355618373</v>
      </c>
      <c r="AA316" s="7">
        <f t="shared" si="284"/>
        <v>3587.5826090842684</v>
      </c>
      <c r="AB316" s="65">
        <f t="shared" si="261"/>
        <v>0.20300989792057783</v>
      </c>
      <c r="AC316" s="7">
        <f t="shared" si="262"/>
        <v>1413.7567264775689</v>
      </c>
      <c r="AD316" s="65">
        <f t="shared" si="263"/>
        <v>0.08</v>
      </c>
      <c r="AE316" s="7">
        <f t="shared" si="285"/>
        <v>473124.07363744907</v>
      </c>
      <c r="AF316" s="7">
        <f t="shared" si="286"/>
        <v>1082292.4597222824</v>
      </c>
      <c r="AG316" s="7">
        <f t="shared" si="264"/>
        <v>208475.92636255105</v>
      </c>
      <c r="AH316" s="7">
        <f t="shared" si="253"/>
        <v>1555416.5333597315</v>
      </c>
      <c r="AJ316">
        <v>311</v>
      </c>
      <c r="AK316" s="160">
        <v>54302</v>
      </c>
      <c r="AL316" s="7">
        <f t="shared" si="287"/>
        <v>208085.64713604978</v>
      </c>
      <c r="AM316" s="7">
        <f t="shared" si="288"/>
        <v>4883.0658657304484</v>
      </c>
      <c r="AN316" s="7">
        <f t="shared" si="289"/>
        <v>3539.17939464346</v>
      </c>
      <c r="AO316" s="65">
        <f t="shared" si="265"/>
        <v>0.20409938561477931</v>
      </c>
      <c r="AP316" s="7">
        <f t="shared" si="266"/>
        <v>1343.8864710869882</v>
      </c>
      <c r="AQ316" s="65">
        <f t="shared" si="267"/>
        <v>7.7499999999999999E-2</v>
      </c>
      <c r="AR316" s="7">
        <f t="shared" si="290"/>
        <v>477053.53225859394</v>
      </c>
      <c r="AS316" s="7">
        <f t="shared" si="291"/>
        <v>1041579.9519835752</v>
      </c>
      <c r="AT316" s="7">
        <f t="shared" si="268"/>
        <v>204546.46774140632</v>
      </c>
      <c r="AU316" s="7">
        <f t="shared" si="254"/>
        <v>1518633.4842421692</v>
      </c>
      <c r="AW316">
        <v>311</v>
      </c>
      <c r="AX316" s="160">
        <v>54302</v>
      </c>
      <c r="AY316" s="7">
        <f t="shared" si="292"/>
        <v>204109.7649976869</v>
      </c>
      <c r="AZ316" s="7">
        <f t="shared" si="293"/>
        <v>4765.8460902957322</v>
      </c>
      <c r="BA316" s="7">
        <f t="shared" si="294"/>
        <v>3490.1600590601893</v>
      </c>
      <c r="BB316" s="65">
        <f t="shared" si="269"/>
        <v>0.20519312591044775</v>
      </c>
      <c r="BC316" s="7">
        <f t="shared" si="270"/>
        <v>1275.6860312355429</v>
      </c>
      <c r="BD316" s="65">
        <f t="shared" si="271"/>
        <v>7.4999999999999997E-2</v>
      </c>
      <c r="BE316" s="7">
        <f t="shared" si="295"/>
        <v>480980.39506137423</v>
      </c>
      <c r="BF316" s="7">
        <f t="shared" si="296"/>
        <v>1001197.7390205982</v>
      </c>
      <c r="BG316" s="7">
        <f t="shared" si="272"/>
        <v>200619.6049386267</v>
      </c>
      <c r="BH316" s="7">
        <f t="shared" si="255"/>
        <v>1482178.1340819725</v>
      </c>
      <c r="BJ316">
        <v>311</v>
      </c>
      <c r="BK316" s="160">
        <v>54302</v>
      </c>
      <c r="BL316" s="7">
        <f t="shared" si="297"/>
        <v>200137.51411957643</v>
      </c>
      <c r="BM316" s="7">
        <f t="shared" si="298"/>
        <v>4649.713524863002</v>
      </c>
      <c r="BN316" s="7">
        <f t="shared" si="299"/>
        <v>3440.5493770572275</v>
      </c>
      <c r="BO316" s="65">
        <f t="shared" si="273"/>
        <v>0.20629112291271476</v>
      </c>
      <c r="BP316" s="7">
        <f t="shared" si="274"/>
        <v>1209.1641478057743</v>
      </c>
      <c r="BQ316" s="65">
        <f t="shared" si="275"/>
        <v>7.2499999999999995E-2</v>
      </c>
      <c r="BR316" s="7">
        <f t="shared" si="300"/>
        <v>484903.03525748115</v>
      </c>
      <c r="BS316" s="7">
        <f t="shared" si="301"/>
        <v>961157.87097491242</v>
      </c>
      <c r="BT316" s="7">
        <f t="shared" si="276"/>
        <v>196696.96474251919</v>
      </c>
      <c r="BU316" s="7">
        <f t="shared" si="256"/>
        <v>1446060.9062323936</v>
      </c>
      <c r="BW316">
        <v>311</v>
      </c>
      <c r="BX316" s="160">
        <v>54302</v>
      </c>
      <c r="BY316" s="7">
        <f t="shared" si="302"/>
        <v>196170.58474876301</v>
      </c>
      <c r="BZ316" s="7">
        <f t="shared" si="303"/>
        <v>4534.7018071413086</v>
      </c>
      <c r="CA316" s="7">
        <f t="shared" si="304"/>
        <v>3390.3733961068574</v>
      </c>
      <c r="CB316" s="65">
        <f t="shared" si="277"/>
        <v>0.20739338064056431</v>
      </c>
      <c r="CC316" s="7">
        <f t="shared" si="278"/>
        <v>1144.3284110344509</v>
      </c>
      <c r="CD316" s="65">
        <f t="shared" si="305"/>
        <v>7.0000000000000007E-2</v>
      </c>
      <c r="CE316" s="7">
        <f t="shared" si="306"/>
        <v>488819.78864734387</v>
      </c>
      <c r="CF316" s="7">
        <f t="shared" si="307"/>
        <v>921472.47337360342</v>
      </c>
      <c r="CG316" s="7">
        <f t="shared" si="279"/>
        <v>192780.21135265616</v>
      </c>
      <c r="CH316" s="7">
        <f t="shared" si="257"/>
        <v>1410292.2620209474</v>
      </c>
    </row>
    <row r="317" spans="10:86" x14ac:dyDescent="0.3">
      <c r="J317">
        <v>312</v>
      </c>
      <c r="K317" s="160">
        <v>54332</v>
      </c>
      <c r="L317" s="7">
        <f t="shared" si="280"/>
        <v>212406.39353317767</v>
      </c>
      <c r="M317" s="7">
        <f t="shared" si="258"/>
        <v>5120.6331732111075</v>
      </c>
      <c r="N317" s="7">
        <f t="shared" si="248"/>
        <v>3660.3392176705111</v>
      </c>
      <c r="O317" s="65">
        <f t="shared" si="259"/>
        <v>0.20679260111435976</v>
      </c>
      <c r="P317" s="7">
        <f t="shared" si="249"/>
        <v>1460.2939555405965</v>
      </c>
      <c r="Q317" s="65">
        <f t="shared" si="250"/>
        <v>8.2500000000000004E-2</v>
      </c>
      <c r="R317" s="7">
        <f t="shared" si="260"/>
        <v>472853.94568449236</v>
      </c>
      <c r="S317" s="7">
        <f t="shared" si="281"/>
        <v>1124783.6043573723</v>
      </c>
      <c r="T317" s="7">
        <f t="shared" si="251"/>
        <v>208746.05431550715</v>
      </c>
      <c r="U317" s="7">
        <f t="shared" si="252"/>
        <v>1597637.5500418646</v>
      </c>
      <c r="W317">
        <v>312</v>
      </c>
      <c r="X317" s="160">
        <v>54332</v>
      </c>
      <c r="Y317" s="7">
        <f t="shared" si="282"/>
        <v>208475.92636255105</v>
      </c>
      <c r="Z317" s="7">
        <f t="shared" si="283"/>
        <v>5001.3393355618373</v>
      </c>
      <c r="AA317" s="7">
        <f t="shared" si="284"/>
        <v>3611.4998264781634</v>
      </c>
      <c r="AB317" s="65">
        <f t="shared" si="261"/>
        <v>0.20788010718499367</v>
      </c>
      <c r="AC317" s="7">
        <f t="shared" si="262"/>
        <v>1389.8395090836736</v>
      </c>
      <c r="AD317" s="65">
        <f t="shared" si="263"/>
        <v>7.9999999999999988E-2</v>
      </c>
      <c r="AE317" s="7">
        <f t="shared" si="285"/>
        <v>476735.57346392726</v>
      </c>
      <c r="AF317" s="7">
        <f t="shared" si="286"/>
        <v>1083682.299231366</v>
      </c>
      <c r="AG317" s="7">
        <f t="shared" si="264"/>
        <v>204864.42653607289</v>
      </c>
      <c r="AH317" s="7">
        <f t="shared" si="253"/>
        <v>1560417.8726952933</v>
      </c>
      <c r="AJ317">
        <v>312</v>
      </c>
      <c r="AK317" s="160">
        <v>54332</v>
      </c>
      <c r="AL317" s="7">
        <f t="shared" si="287"/>
        <v>204546.46774140632</v>
      </c>
      <c r="AM317" s="7">
        <f t="shared" si="288"/>
        <v>4883.0658657304484</v>
      </c>
      <c r="AN317" s="7">
        <f t="shared" si="289"/>
        <v>3562.0365949005327</v>
      </c>
      <c r="AO317" s="65">
        <f t="shared" si="265"/>
        <v>0.20897177844618259</v>
      </c>
      <c r="AP317" s="7">
        <f t="shared" si="266"/>
        <v>1321.0292708299157</v>
      </c>
      <c r="AQ317" s="65">
        <f t="shared" si="267"/>
        <v>7.7499999999999999E-2</v>
      </c>
      <c r="AR317" s="7">
        <f t="shared" si="290"/>
        <v>480615.56885349448</v>
      </c>
      <c r="AS317" s="7">
        <f t="shared" si="291"/>
        <v>1042900.9812544051</v>
      </c>
      <c r="AT317" s="7">
        <f t="shared" si="268"/>
        <v>200984.43114650578</v>
      </c>
      <c r="AU317" s="7">
        <f t="shared" si="254"/>
        <v>1523516.5501078996</v>
      </c>
      <c r="AW317">
        <v>312</v>
      </c>
      <c r="AX317" s="160">
        <v>54332</v>
      </c>
      <c r="AY317" s="7">
        <f t="shared" si="292"/>
        <v>200619.6049386267</v>
      </c>
      <c r="AZ317" s="7">
        <f t="shared" si="293"/>
        <v>4765.8460902957322</v>
      </c>
      <c r="BA317" s="7">
        <f t="shared" si="294"/>
        <v>3511.9735594293152</v>
      </c>
      <c r="BB317" s="65">
        <f t="shared" si="269"/>
        <v>0.21006761889519387</v>
      </c>
      <c r="BC317" s="7">
        <f t="shared" si="270"/>
        <v>1253.8725308664168</v>
      </c>
      <c r="BD317" s="65">
        <f t="shared" si="271"/>
        <v>7.4999999999999997E-2</v>
      </c>
      <c r="BE317" s="7">
        <f t="shared" si="295"/>
        <v>484492.36862080352</v>
      </c>
      <c r="BF317" s="7">
        <f t="shared" si="296"/>
        <v>1002451.6115514647</v>
      </c>
      <c r="BG317" s="7">
        <f t="shared" si="272"/>
        <v>197107.63137919738</v>
      </c>
      <c r="BH317" s="7">
        <f t="shared" si="255"/>
        <v>1486943.9801722681</v>
      </c>
      <c r="BJ317">
        <v>312</v>
      </c>
      <c r="BK317" s="160">
        <v>54332</v>
      </c>
      <c r="BL317" s="7">
        <f t="shared" si="297"/>
        <v>196696.96474251919</v>
      </c>
      <c r="BM317" s="7">
        <f t="shared" si="298"/>
        <v>4649.713524863002</v>
      </c>
      <c r="BN317" s="7">
        <f t="shared" si="299"/>
        <v>3461.336029543615</v>
      </c>
      <c r="BO317" s="65">
        <f t="shared" si="273"/>
        <v>0.21116763244870093</v>
      </c>
      <c r="BP317" s="7">
        <f t="shared" si="274"/>
        <v>1188.3774953193868</v>
      </c>
      <c r="BQ317" s="65">
        <f t="shared" si="275"/>
        <v>7.2499999999999995E-2</v>
      </c>
      <c r="BR317" s="7">
        <f t="shared" si="300"/>
        <v>488364.37128702475</v>
      </c>
      <c r="BS317" s="7">
        <f t="shared" si="301"/>
        <v>962346.24847023177</v>
      </c>
      <c r="BT317" s="7">
        <f t="shared" si="276"/>
        <v>193235.62871297557</v>
      </c>
      <c r="BU317" s="7">
        <f t="shared" si="256"/>
        <v>1450710.6197572565</v>
      </c>
      <c r="BW317">
        <v>312</v>
      </c>
      <c r="BX317" s="160">
        <v>54332</v>
      </c>
      <c r="BY317" s="7">
        <f t="shared" si="302"/>
        <v>192780.21135265616</v>
      </c>
      <c r="BZ317" s="7">
        <f t="shared" si="303"/>
        <v>4534.7018071413086</v>
      </c>
      <c r="CA317" s="7">
        <f t="shared" si="304"/>
        <v>3410.1505742508143</v>
      </c>
      <c r="CB317" s="65">
        <f t="shared" si="277"/>
        <v>0.21227182294219402</v>
      </c>
      <c r="CC317" s="7">
        <f t="shared" si="278"/>
        <v>1124.5512328904942</v>
      </c>
      <c r="CD317" s="65">
        <f t="shared" si="305"/>
        <v>7.0000000000000007E-2</v>
      </c>
      <c r="CE317" s="7">
        <f t="shared" si="306"/>
        <v>492229.93922159466</v>
      </c>
      <c r="CF317" s="7">
        <f t="shared" si="307"/>
        <v>922597.02460649388</v>
      </c>
      <c r="CG317" s="7">
        <f t="shared" si="279"/>
        <v>189370.06077840534</v>
      </c>
      <c r="CH317" s="7">
        <f t="shared" si="257"/>
        <v>1414826.9638280885</v>
      </c>
    </row>
    <row r="318" spans="10:86" x14ac:dyDescent="0.3">
      <c r="J318">
        <v>313</v>
      </c>
      <c r="K318" s="160">
        <v>54363</v>
      </c>
      <c r="L318" s="7">
        <f t="shared" si="280"/>
        <v>208746.05431550715</v>
      </c>
      <c r="M318" s="7">
        <f t="shared" si="258"/>
        <v>5120.6331732111075</v>
      </c>
      <c r="N318" s="7">
        <f t="shared" si="248"/>
        <v>3685.5040497919958</v>
      </c>
      <c r="O318" s="65">
        <f t="shared" si="259"/>
        <v>0.2118653152152947</v>
      </c>
      <c r="P318" s="7">
        <f t="shared" si="249"/>
        <v>1435.1291234191117</v>
      </c>
      <c r="Q318" s="65">
        <f t="shared" si="250"/>
        <v>8.2500000000000004E-2</v>
      </c>
      <c r="R318" s="7">
        <f t="shared" si="260"/>
        <v>476539.44973428437</v>
      </c>
      <c r="S318" s="7">
        <f t="shared" si="281"/>
        <v>1126218.7334807913</v>
      </c>
      <c r="T318" s="7">
        <f t="shared" si="251"/>
        <v>205060.55026571517</v>
      </c>
      <c r="U318" s="7">
        <f t="shared" si="252"/>
        <v>1602758.1832150756</v>
      </c>
      <c r="W318">
        <v>313</v>
      </c>
      <c r="X318" s="160">
        <v>54363</v>
      </c>
      <c r="Y318" s="7">
        <f t="shared" si="282"/>
        <v>204864.42653607289</v>
      </c>
      <c r="Z318" s="7">
        <f t="shared" si="283"/>
        <v>5001.3393355618373</v>
      </c>
      <c r="AA318" s="7">
        <f t="shared" si="284"/>
        <v>3635.576491988018</v>
      </c>
      <c r="AB318" s="65">
        <f t="shared" si="261"/>
        <v>0.21295506809804438</v>
      </c>
      <c r="AC318" s="7">
        <f t="shared" si="262"/>
        <v>1365.7628435738193</v>
      </c>
      <c r="AD318" s="65">
        <f t="shared" si="263"/>
        <v>0.08</v>
      </c>
      <c r="AE318" s="7">
        <f t="shared" si="285"/>
        <v>480371.14995591529</v>
      </c>
      <c r="AF318" s="7">
        <f t="shared" si="286"/>
        <v>1085048.06207494</v>
      </c>
      <c r="AG318" s="7">
        <f t="shared" si="264"/>
        <v>201228.85004408486</v>
      </c>
      <c r="AH318" s="7">
        <f t="shared" si="253"/>
        <v>1565419.2120308552</v>
      </c>
      <c r="AJ318">
        <v>313</v>
      </c>
      <c r="AK318" s="160">
        <v>54363</v>
      </c>
      <c r="AL318" s="7">
        <f t="shared" si="287"/>
        <v>200984.43114650578</v>
      </c>
      <c r="AM318" s="7">
        <f t="shared" si="288"/>
        <v>4883.0658657304484</v>
      </c>
      <c r="AN318" s="7">
        <f t="shared" si="289"/>
        <v>3585.0414145759319</v>
      </c>
      <c r="AO318" s="65">
        <f t="shared" si="265"/>
        <v>0.21404890284039851</v>
      </c>
      <c r="AP318" s="7">
        <f t="shared" si="266"/>
        <v>1298.0244511545166</v>
      </c>
      <c r="AQ318" s="65">
        <f t="shared" si="267"/>
        <v>7.7499999999999999E-2</v>
      </c>
      <c r="AR318" s="7">
        <f t="shared" si="290"/>
        <v>484200.61026807042</v>
      </c>
      <c r="AS318" s="7">
        <f t="shared" si="291"/>
        <v>1044199.0057055596</v>
      </c>
      <c r="AT318" s="7">
        <f t="shared" si="268"/>
        <v>197399.38973192984</v>
      </c>
      <c r="AU318" s="7">
        <f t="shared" si="254"/>
        <v>1528399.61597363</v>
      </c>
      <c r="AW318">
        <v>313</v>
      </c>
      <c r="AX318" s="160">
        <v>54363</v>
      </c>
      <c r="AY318" s="7">
        <f t="shared" si="292"/>
        <v>197107.63137919738</v>
      </c>
      <c r="AZ318" s="7">
        <f t="shared" si="293"/>
        <v>4765.8460902957322</v>
      </c>
      <c r="BA318" s="7">
        <f t="shared" si="294"/>
        <v>3533.9233941757484</v>
      </c>
      <c r="BB318" s="65">
        <f t="shared" si="269"/>
        <v>0.21514682325275308</v>
      </c>
      <c r="BC318" s="7">
        <f t="shared" si="270"/>
        <v>1231.9226961199836</v>
      </c>
      <c r="BD318" s="65">
        <f t="shared" si="271"/>
        <v>7.4999999999999997E-2</v>
      </c>
      <c r="BE318" s="7">
        <f t="shared" si="295"/>
        <v>488026.29201497929</v>
      </c>
      <c r="BF318" s="7">
        <f t="shared" si="296"/>
        <v>1003683.5342475846</v>
      </c>
      <c r="BG318" s="7">
        <f t="shared" si="272"/>
        <v>193573.70798502164</v>
      </c>
      <c r="BH318" s="7">
        <f t="shared" si="255"/>
        <v>1491709.8262625639</v>
      </c>
      <c r="BJ318">
        <v>313</v>
      </c>
      <c r="BK318" s="160">
        <v>54363</v>
      </c>
      <c r="BL318" s="7">
        <f t="shared" si="297"/>
        <v>193235.62871297557</v>
      </c>
      <c r="BM318" s="7">
        <f t="shared" si="298"/>
        <v>4649.713524863002</v>
      </c>
      <c r="BN318" s="7">
        <f t="shared" si="299"/>
        <v>3482.2482680554413</v>
      </c>
      <c r="BO318" s="65">
        <f t="shared" si="273"/>
        <v>0.21624883306967158</v>
      </c>
      <c r="BP318" s="7">
        <f t="shared" si="274"/>
        <v>1167.4652568075608</v>
      </c>
      <c r="BQ318" s="65">
        <f t="shared" si="275"/>
        <v>7.2499999999999995E-2</v>
      </c>
      <c r="BR318" s="7">
        <f t="shared" si="300"/>
        <v>491846.61955508019</v>
      </c>
      <c r="BS318" s="7">
        <f t="shared" si="301"/>
        <v>963513.71372703929</v>
      </c>
      <c r="BT318" s="7">
        <f t="shared" si="276"/>
        <v>189753.38044492013</v>
      </c>
      <c r="BU318" s="7">
        <f t="shared" si="256"/>
        <v>1455360.3332821196</v>
      </c>
      <c r="BW318">
        <v>313</v>
      </c>
      <c r="BX318" s="160">
        <v>54363</v>
      </c>
      <c r="BY318" s="7">
        <f t="shared" si="302"/>
        <v>189370.06077840534</v>
      </c>
      <c r="BZ318" s="7">
        <f t="shared" si="303"/>
        <v>4534.7018071413086</v>
      </c>
      <c r="CA318" s="7">
        <f t="shared" si="304"/>
        <v>3430.0431192672772</v>
      </c>
      <c r="CB318" s="65">
        <f t="shared" si="277"/>
        <v>0.21735493594931049</v>
      </c>
      <c r="CC318" s="7">
        <f t="shared" si="278"/>
        <v>1104.6586878740313</v>
      </c>
      <c r="CD318" s="65">
        <f t="shared" si="305"/>
        <v>7.0000000000000007E-2</v>
      </c>
      <c r="CE318" s="7">
        <f t="shared" si="306"/>
        <v>495659.98234086193</v>
      </c>
      <c r="CF318" s="7">
        <f t="shared" si="307"/>
        <v>923701.68329436786</v>
      </c>
      <c r="CG318" s="7">
        <f t="shared" si="279"/>
        <v>185940.01765913807</v>
      </c>
      <c r="CH318" s="7">
        <f t="shared" si="257"/>
        <v>1419361.6656352298</v>
      </c>
    </row>
    <row r="319" spans="10:86" x14ac:dyDescent="0.3">
      <c r="J319">
        <v>314</v>
      </c>
      <c r="K319" s="160">
        <v>54393</v>
      </c>
      <c r="L319" s="7">
        <f t="shared" si="280"/>
        <v>205060.55026571517</v>
      </c>
      <c r="M319" s="7">
        <f t="shared" si="258"/>
        <v>5120.6331732111075</v>
      </c>
      <c r="N319" s="7">
        <f t="shared" si="248"/>
        <v>3710.8418901343157</v>
      </c>
      <c r="O319" s="65">
        <f t="shared" si="259"/>
        <v>0.21715587236994233</v>
      </c>
      <c r="P319" s="7">
        <f t="shared" si="249"/>
        <v>1409.7912830767918</v>
      </c>
      <c r="Q319" s="65">
        <f t="shared" si="250"/>
        <v>8.2500000000000004E-2</v>
      </c>
      <c r="R319" s="7">
        <f t="shared" si="260"/>
        <v>480250.29162441869</v>
      </c>
      <c r="S319" s="7">
        <f t="shared" si="281"/>
        <v>1127628.5247638682</v>
      </c>
      <c r="T319" s="7">
        <f t="shared" si="251"/>
        <v>201349.70837558084</v>
      </c>
      <c r="U319" s="7">
        <f t="shared" si="252"/>
        <v>1607878.8163882869</v>
      </c>
      <c r="W319">
        <v>314</v>
      </c>
      <c r="X319" s="160">
        <v>54393</v>
      </c>
      <c r="Y319" s="7">
        <f t="shared" si="282"/>
        <v>201228.85004408486</v>
      </c>
      <c r="Z319" s="7">
        <f t="shared" si="283"/>
        <v>5001.3393355618373</v>
      </c>
      <c r="AA319" s="7">
        <f t="shared" si="284"/>
        <v>3659.8136686012713</v>
      </c>
      <c r="AB319" s="65">
        <f t="shared" si="261"/>
        <v>0.21824785071123665</v>
      </c>
      <c r="AC319" s="7">
        <f t="shared" si="262"/>
        <v>1341.5256669605658</v>
      </c>
      <c r="AD319" s="65">
        <f t="shared" si="263"/>
        <v>0.08</v>
      </c>
      <c r="AE319" s="7">
        <f t="shared" si="285"/>
        <v>484030.96362451656</v>
      </c>
      <c r="AF319" s="7">
        <f t="shared" si="286"/>
        <v>1086389.5877419005</v>
      </c>
      <c r="AG319" s="7">
        <f t="shared" si="264"/>
        <v>197569.03637548359</v>
      </c>
      <c r="AH319" s="7">
        <f t="shared" si="253"/>
        <v>1570420.551366417</v>
      </c>
      <c r="AJ319">
        <v>314</v>
      </c>
      <c r="AK319" s="160">
        <v>54393</v>
      </c>
      <c r="AL319" s="7">
        <f t="shared" si="287"/>
        <v>197399.38973192984</v>
      </c>
      <c r="AM319" s="7">
        <f t="shared" si="288"/>
        <v>4883.0658657304484</v>
      </c>
      <c r="AN319" s="7">
        <f t="shared" si="289"/>
        <v>3608.194807045068</v>
      </c>
      <c r="AO319" s="65">
        <f t="shared" si="265"/>
        <v>0.21934382747251827</v>
      </c>
      <c r="AP319" s="7">
        <f t="shared" si="266"/>
        <v>1274.8710586853801</v>
      </c>
      <c r="AQ319" s="65">
        <f t="shared" si="267"/>
        <v>7.7499999999999999E-2</v>
      </c>
      <c r="AR319" s="7">
        <f t="shared" si="290"/>
        <v>487808.80507511547</v>
      </c>
      <c r="AS319" s="7">
        <f t="shared" si="291"/>
        <v>1045473.876764245</v>
      </c>
      <c r="AT319" s="7">
        <f t="shared" si="268"/>
        <v>193791.19492488477</v>
      </c>
      <c r="AU319" s="7">
        <f t="shared" si="254"/>
        <v>1533282.6818393604</v>
      </c>
      <c r="AW319">
        <v>314</v>
      </c>
      <c r="AX319" s="160">
        <v>54393</v>
      </c>
      <c r="AY319" s="7">
        <f t="shared" si="292"/>
        <v>193573.70798502164</v>
      </c>
      <c r="AZ319" s="7">
        <f t="shared" si="293"/>
        <v>4765.8460902957322</v>
      </c>
      <c r="BA319" s="7">
        <f t="shared" si="294"/>
        <v>3556.0104153893471</v>
      </c>
      <c r="BB319" s="65">
        <f t="shared" si="269"/>
        <v>0.22044380628372345</v>
      </c>
      <c r="BC319" s="7">
        <f t="shared" si="270"/>
        <v>1209.8356749063851</v>
      </c>
      <c r="BD319" s="65">
        <f t="shared" si="271"/>
        <v>7.4999999999999997E-2</v>
      </c>
      <c r="BE319" s="7">
        <f t="shared" si="295"/>
        <v>491582.30243036861</v>
      </c>
      <c r="BF319" s="7">
        <f t="shared" si="296"/>
        <v>1004893.369922491</v>
      </c>
      <c r="BG319" s="7">
        <f t="shared" si="272"/>
        <v>190017.69756963229</v>
      </c>
      <c r="BH319" s="7">
        <f t="shared" si="255"/>
        <v>1496475.6723528598</v>
      </c>
      <c r="BJ319">
        <v>314</v>
      </c>
      <c r="BK319" s="160">
        <v>54393</v>
      </c>
      <c r="BL319" s="7">
        <f t="shared" si="297"/>
        <v>189753.38044492013</v>
      </c>
      <c r="BM319" s="7">
        <f t="shared" si="298"/>
        <v>4649.713524863002</v>
      </c>
      <c r="BN319" s="7">
        <f t="shared" si="299"/>
        <v>3503.2868513416097</v>
      </c>
      <c r="BO319" s="65">
        <f t="shared" si="273"/>
        <v>0.22154779070353448</v>
      </c>
      <c r="BP319" s="7">
        <f t="shared" si="274"/>
        <v>1146.4266735213923</v>
      </c>
      <c r="BQ319" s="65">
        <f t="shared" si="275"/>
        <v>7.2499999999999995E-2</v>
      </c>
      <c r="BR319" s="7">
        <f t="shared" si="300"/>
        <v>495349.9064064218</v>
      </c>
      <c r="BS319" s="7">
        <f t="shared" si="301"/>
        <v>964660.14040056069</v>
      </c>
      <c r="BT319" s="7">
        <f t="shared" si="276"/>
        <v>186250.09359357852</v>
      </c>
      <c r="BU319" s="7">
        <f t="shared" si="256"/>
        <v>1460010.0468069825</v>
      </c>
      <c r="BW319">
        <v>314</v>
      </c>
      <c r="BX319" s="160">
        <v>54393</v>
      </c>
      <c r="BY319" s="7">
        <f t="shared" si="302"/>
        <v>185940.01765913807</v>
      </c>
      <c r="BZ319" s="7">
        <f t="shared" si="303"/>
        <v>4534.7018071413086</v>
      </c>
      <c r="CA319" s="7">
        <f t="shared" si="304"/>
        <v>3450.0517041296698</v>
      </c>
      <c r="CB319" s="65">
        <f t="shared" si="277"/>
        <v>0.22265578421881682</v>
      </c>
      <c r="CC319" s="7">
        <f t="shared" si="278"/>
        <v>1084.6501030116387</v>
      </c>
      <c r="CD319" s="65">
        <f t="shared" si="305"/>
        <v>7.0000000000000007E-2</v>
      </c>
      <c r="CE319" s="7">
        <f t="shared" si="306"/>
        <v>499110.0340449916</v>
      </c>
      <c r="CF319" s="7">
        <f t="shared" si="307"/>
        <v>924786.33339737949</v>
      </c>
      <c r="CG319" s="7">
        <f t="shared" si="279"/>
        <v>182489.9659550084</v>
      </c>
      <c r="CH319" s="7">
        <f t="shared" si="257"/>
        <v>1423896.3674423711</v>
      </c>
    </row>
    <row r="320" spans="10:86" x14ac:dyDescent="0.3">
      <c r="J320">
        <v>315</v>
      </c>
      <c r="K320" s="160">
        <v>54424</v>
      </c>
      <c r="L320" s="7">
        <f t="shared" si="280"/>
        <v>201349.70837558084</v>
      </c>
      <c r="M320" s="7">
        <f t="shared" si="258"/>
        <v>5120.6331732111075</v>
      </c>
      <c r="N320" s="7">
        <f t="shared" si="248"/>
        <v>3736.3539281289895</v>
      </c>
      <c r="O320" s="65">
        <f t="shared" si="259"/>
        <v>0.22267848063586021</v>
      </c>
      <c r="P320" s="7">
        <f t="shared" si="249"/>
        <v>1384.2792450821182</v>
      </c>
      <c r="Q320" s="65">
        <f t="shared" si="250"/>
        <v>8.2500000000000004E-2</v>
      </c>
      <c r="R320" s="7">
        <f t="shared" si="260"/>
        <v>483986.64555254771</v>
      </c>
      <c r="S320" s="7">
        <f t="shared" si="281"/>
        <v>1129012.8040089502</v>
      </c>
      <c r="T320" s="7">
        <f t="shared" si="251"/>
        <v>197613.35444745186</v>
      </c>
      <c r="U320" s="7">
        <f t="shared" si="252"/>
        <v>1612999.4495614979</v>
      </c>
      <c r="W320">
        <v>315</v>
      </c>
      <c r="X320" s="160">
        <v>54424</v>
      </c>
      <c r="Y320" s="7">
        <f t="shared" si="282"/>
        <v>197569.03637548359</v>
      </c>
      <c r="Z320" s="7">
        <f t="shared" si="283"/>
        <v>5001.3393355618373</v>
      </c>
      <c r="AA320" s="7">
        <f t="shared" si="284"/>
        <v>3684.2124263919468</v>
      </c>
      <c r="AB320" s="65">
        <f t="shared" si="261"/>
        <v>0.22377266158589953</v>
      </c>
      <c r="AC320" s="7">
        <f t="shared" si="262"/>
        <v>1317.1269091698907</v>
      </c>
      <c r="AD320" s="65">
        <f t="shared" si="263"/>
        <v>0.08</v>
      </c>
      <c r="AE320" s="7">
        <f t="shared" si="285"/>
        <v>487715.17605090851</v>
      </c>
      <c r="AF320" s="7">
        <f t="shared" si="286"/>
        <v>1087706.7146510703</v>
      </c>
      <c r="AG320" s="7">
        <f t="shared" si="264"/>
        <v>193884.82394909163</v>
      </c>
      <c r="AH320" s="7">
        <f t="shared" si="253"/>
        <v>1575421.8907019789</v>
      </c>
      <c r="AJ320">
        <v>315</v>
      </c>
      <c r="AK320" s="160">
        <v>54424</v>
      </c>
      <c r="AL320" s="7">
        <f t="shared" si="287"/>
        <v>193791.19492488477</v>
      </c>
      <c r="AM320" s="7">
        <f t="shared" si="288"/>
        <v>4883.0658657304484</v>
      </c>
      <c r="AN320" s="7">
        <f t="shared" si="289"/>
        <v>3631.4977318405677</v>
      </c>
      <c r="AO320" s="65">
        <f t="shared" si="265"/>
        <v>0.22487075740968537</v>
      </c>
      <c r="AP320" s="7">
        <f t="shared" si="266"/>
        <v>1251.5681338898808</v>
      </c>
      <c r="AQ320" s="65">
        <f t="shared" si="267"/>
        <v>7.7499999999999999E-2</v>
      </c>
      <c r="AR320" s="7">
        <f t="shared" si="290"/>
        <v>491440.30280695605</v>
      </c>
      <c r="AS320" s="7">
        <f t="shared" si="291"/>
        <v>1046725.4448981349</v>
      </c>
      <c r="AT320" s="7">
        <f t="shared" si="268"/>
        <v>190159.69719304421</v>
      </c>
      <c r="AU320" s="7">
        <f t="shared" si="254"/>
        <v>1538165.747705091</v>
      </c>
      <c r="AW320">
        <v>315</v>
      </c>
      <c r="AX320" s="160">
        <v>54424</v>
      </c>
      <c r="AY320" s="7">
        <f t="shared" si="292"/>
        <v>190017.69756963229</v>
      </c>
      <c r="AZ320" s="7">
        <f t="shared" si="293"/>
        <v>4765.8460902957322</v>
      </c>
      <c r="BA320" s="7">
        <f t="shared" si="294"/>
        <v>3578.2354804855304</v>
      </c>
      <c r="BB320" s="65">
        <f t="shared" si="269"/>
        <v>0.22597277156298226</v>
      </c>
      <c r="BC320" s="7">
        <f t="shared" si="270"/>
        <v>1187.6106098102018</v>
      </c>
      <c r="BD320" s="65">
        <f t="shared" si="271"/>
        <v>7.5000000000000011E-2</v>
      </c>
      <c r="BE320" s="7">
        <f t="shared" si="295"/>
        <v>495160.53791085415</v>
      </c>
      <c r="BF320" s="7">
        <f t="shared" si="296"/>
        <v>1006080.9805323012</v>
      </c>
      <c r="BG320" s="7">
        <f t="shared" si="272"/>
        <v>186439.46208914675</v>
      </c>
      <c r="BH320" s="7">
        <f t="shared" si="255"/>
        <v>1501241.5184431553</v>
      </c>
      <c r="BJ320">
        <v>315</v>
      </c>
      <c r="BK320" s="160">
        <v>54424</v>
      </c>
      <c r="BL320" s="7">
        <f t="shared" si="297"/>
        <v>186250.09359357852</v>
      </c>
      <c r="BM320" s="7">
        <f t="shared" si="298"/>
        <v>4649.713524863002</v>
      </c>
      <c r="BN320" s="7">
        <f t="shared" si="299"/>
        <v>3524.4525427351318</v>
      </c>
      <c r="BO320" s="65">
        <f t="shared" si="273"/>
        <v>0.2270787074346993</v>
      </c>
      <c r="BP320" s="7">
        <f t="shared" si="274"/>
        <v>1125.2609821278702</v>
      </c>
      <c r="BQ320" s="65">
        <f t="shared" si="275"/>
        <v>7.2499999999999995E-2</v>
      </c>
      <c r="BR320" s="7">
        <f t="shared" si="300"/>
        <v>498874.35894915694</v>
      </c>
      <c r="BS320" s="7">
        <f t="shared" si="301"/>
        <v>965785.40138268855</v>
      </c>
      <c r="BT320" s="7">
        <f t="shared" si="276"/>
        <v>182725.64105084341</v>
      </c>
      <c r="BU320" s="7">
        <f t="shared" si="256"/>
        <v>1464659.7603318454</v>
      </c>
      <c r="BW320">
        <v>315</v>
      </c>
      <c r="BX320" s="160">
        <v>54424</v>
      </c>
      <c r="BY320" s="7">
        <f t="shared" si="302"/>
        <v>182489.9659550084</v>
      </c>
      <c r="BZ320" s="7">
        <f t="shared" si="303"/>
        <v>4534.7018071413086</v>
      </c>
      <c r="CA320" s="7">
        <f t="shared" si="304"/>
        <v>3470.1770057370932</v>
      </c>
      <c r="CB320" s="65">
        <f t="shared" si="277"/>
        <v>0.22818856834633683</v>
      </c>
      <c r="CC320" s="7">
        <f t="shared" si="278"/>
        <v>1064.5248014042156</v>
      </c>
      <c r="CD320" s="65">
        <f t="shared" si="305"/>
        <v>6.9999999999999993E-2</v>
      </c>
      <c r="CE320" s="7">
        <f t="shared" si="306"/>
        <v>502580.21105072869</v>
      </c>
      <c r="CF320" s="7">
        <f t="shared" si="307"/>
        <v>925850.85819878371</v>
      </c>
      <c r="CG320" s="7">
        <f t="shared" si="279"/>
        <v>179019.78894927131</v>
      </c>
      <c r="CH320" s="7">
        <f t="shared" si="257"/>
        <v>1428431.0692495124</v>
      </c>
    </row>
    <row r="321" spans="10:86" x14ac:dyDescent="0.3">
      <c r="J321">
        <v>316</v>
      </c>
      <c r="K321" s="160">
        <v>54455</v>
      </c>
      <c r="L321" s="7">
        <f t="shared" si="280"/>
        <v>197613.35444745186</v>
      </c>
      <c r="M321" s="7">
        <f t="shared" si="258"/>
        <v>5120.6331732111075</v>
      </c>
      <c r="N321" s="7">
        <f t="shared" si="248"/>
        <v>3762.0413613848759</v>
      </c>
      <c r="O321" s="65">
        <f t="shared" si="259"/>
        <v>0.22844861099011943</v>
      </c>
      <c r="P321" s="7">
        <f t="shared" si="249"/>
        <v>1358.5918118262316</v>
      </c>
      <c r="Q321" s="65">
        <f t="shared" si="250"/>
        <v>8.2500000000000004E-2</v>
      </c>
      <c r="R321" s="7">
        <f t="shared" si="260"/>
        <v>487748.68691393256</v>
      </c>
      <c r="S321" s="7">
        <f t="shared" si="281"/>
        <v>1130371.3958207765</v>
      </c>
      <c r="T321" s="7">
        <f t="shared" si="251"/>
        <v>193851.31308606698</v>
      </c>
      <c r="U321" s="7">
        <f t="shared" si="252"/>
        <v>1618120.0827347091</v>
      </c>
      <c r="W321">
        <v>316</v>
      </c>
      <c r="X321" s="160">
        <v>54455</v>
      </c>
      <c r="Y321" s="7">
        <f t="shared" si="282"/>
        <v>193884.82394909163</v>
      </c>
      <c r="Z321" s="7">
        <f t="shared" si="283"/>
        <v>5001.3393355618373</v>
      </c>
      <c r="AA321" s="7">
        <f t="shared" si="284"/>
        <v>3708.7738425678931</v>
      </c>
      <c r="AB321" s="65">
        <f t="shared" si="261"/>
        <v>0.22954497007202831</v>
      </c>
      <c r="AC321" s="7">
        <f t="shared" si="262"/>
        <v>1292.5654929939442</v>
      </c>
      <c r="AD321" s="65">
        <f t="shared" si="263"/>
        <v>7.9999999999999988E-2</v>
      </c>
      <c r="AE321" s="7">
        <f t="shared" si="285"/>
        <v>491423.94989347638</v>
      </c>
      <c r="AF321" s="7">
        <f t="shared" si="286"/>
        <v>1088999.2801440642</v>
      </c>
      <c r="AG321" s="7">
        <f t="shared" si="264"/>
        <v>190176.05010652373</v>
      </c>
      <c r="AH321" s="7">
        <f t="shared" si="253"/>
        <v>1580423.2300375407</v>
      </c>
      <c r="AJ321">
        <v>316</v>
      </c>
      <c r="AK321" s="160">
        <v>54455</v>
      </c>
      <c r="AL321" s="7">
        <f t="shared" si="287"/>
        <v>190159.69719304421</v>
      </c>
      <c r="AM321" s="7">
        <f t="shared" si="288"/>
        <v>4883.0658657304484</v>
      </c>
      <c r="AN321" s="7">
        <f t="shared" si="289"/>
        <v>3654.951154692038</v>
      </c>
      <c r="AO321" s="65">
        <f t="shared" si="265"/>
        <v>0.23064516037685809</v>
      </c>
      <c r="AP321" s="7">
        <f t="shared" si="266"/>
        <v>1228.1147110384104</v>
      </c>
      <c r="AQ321" s="65">
        <f t="shared" si="267"/>
        <v>7.7499999999999986E-2</v>
      </c>
      <c r="AR321" s="7">
        <f t="shared" si="290"/>
        <v>495095.25396164809</v>
      </c>
      <c r="AS321" s="7">
        <f t="shared" si="291"/>
        <v>1047953.5596091733</v>
      </c>
      <c r="AT321" s="7">
        <f t="shared" si="268"/>
        <v>186504.74603835217</v>
      </c>
      <c r="AU321" s="7">
        <f t="shared" si="254"/>
        <v>1543048.8135708214</v>
      </c>
      <c r="AW321">
        <v>316</v>
      </c>
      <c r="AX321" s="160">
        <v>54455</v>
      </c>
      <c r="AY321" s="7">
        <f t="shared" si="292"/>
        <v>186439.46208914675</v>
      </c>
      <c r="AZ321" s="7">
        <f t="shared" si="293"/>
        <v>4765.8460902957322</v>
      </c>
      <c r="BA321" s="7">
        <f t="shared" si="294"/>
        <v>3600.5994522385654</v>
      </c>
      <c r="BB321" s="65">
        <f t="shared" si="269"/>
        <v>0.23174918519236609</v>
      </c>
      <c r="BC321" s="7">
        <f t="shared" si="270"/>
        <v>1165.246638057167</v>
      </c>
      <c r="BD321" s="65">
        <f t="shared" si="271"/>
        <v>7.4999999999999997E-2</v>
      </c>
      <c r="BE321" s="7">
        <f t="shared" si="295"/>
        <v>498761.13736309274</v>
      </c>
      <c r="BF321" s="7">
        <f t="shared" si="296"/>
        <v>1007246.2271703584</v>
      </c>
      <c r="BG321" s="7">
        <f t="shared" si="272"/>
        <v>182838.86263690819</v>
      </c>
      <c r="BH321" s="7">
        <f t="shared" si="255"/>
        <v>1506007.3645334512</v>
      </c>
      <c r="BJ321">
        <v>316</v>
      </c>
      <c r="BK321" s="160">
        <v>54455</v>
      </c>
      <c r="BL321" s="7">
        <f t="shared" si="297"/>
        <v>182725.64105084341</v>
      </c>
      <c r="BM321" s="7">
        <f t="shared" si="298"/>
        <v>4649.713524863002</v>
      </c>
      <c r="BN321" s="7">
        <f t="shared" si="299"/>
        <v>3545.7461101808231</v>
      </c>
      <c r="BO321" s="65">
        <f t="shared" si="273"/>
        <v>0.23285704774367508</v>
      </c>
      <c r="BP321" s="7">
        <f t="shared" si="274"/>
        <v>1103.967414682179</v>
      </c>
      <c r="BQ321" s="65">
        <f t="shared" si="275"/>
        <v>7.2500000000000009E-2</v>
      </c>
      <c r="BR321" s="7">
        <f t="shared" si="300"/>
        <v>502420.10505933774</v>
      </c>
      <c r="BS321" s="7">
        <f t="shared" si="301"/>
        <v>966889.3687973707</v>
      </c>
      <c r="BT321" s="7">
        <f t="shared" si="276"/>
        <v>179179.89494066258</v>
      </c>
      <c r="BU321" s="7">
        <f t="shared" si="256"/>
        <v>1469309.4738567085</v>
      </c>
      <c r="BW321">
        <v>316</v>
      </c>
      <c r="BX321" s="160">
        <v>54455</v>
      </c>
      <c r="BY321" s="7">
        <f t="shared" si="302"/>
        <v>179019.78894927131</v>
      </c>
      <c r="BZ321" s="7">
        <f t="shared" si="303"/>
        <v>4534.7018071413086</v>
      </c>
      <c r="CA321" s="7">
        <f t="shared" si="304"/>
        <v>3490.419704937226</v>
      </c>
      <c r="CB321" s="65">
        <f t="shared" si="277"/>
        <v>0.23396875119272786</v>
      </c>
      <c r="CC321" s="7">
        <f t="shared" si="278"/>
        <v>1044.2821022040828</v>
      </c>
      <c r="CD321" s="65">
        <f t="shared" si="305"/>
        <v>7.0000000000000007E-2</v>
      </c>
      <c r="CE321" s="7">
        <f t="shared" si="306"/>
        <v>506070.63075566589</v>
      </c>
      <c r="CF321" s="7">
        <f t="shared" si="307"/>
        <v>926895.14030098775</v>
      </c>
      <c r="CG321" s="7">
        <f t="shared" si="279"/>
        <v>175529.36924433408</v>
      </c>
      <c r="CH321" s="7">
        <f t="shared" si="257"/>
        <v>1432965.7710566537</v>
      </c>
    </row>
    <row r="322" spans="10:86" x14ac:dyDescent="0.3">
      <c r="J322">
        <v>317</v>
      </c>
      <c r="K322" s="160">
        <v>54483</v>
      </c>
      <c r="L322" s="7">
        <f t="shared" si="280"/>
        <v>193851.31308606698</v>
      </c>
      <c r="M322" s="7">
        <f t="shared" si="258"/>
        <v>5120.6331732111075</v>
      </c>
      <c r="N322" s="7">
        <f t="shared" si="248"/>
        <v>3787.9053957443971</v>
      </c>
      <c r="O322" s="65">
        <f t="shared" si="259"/>
        <v>0.23448314084285574</v>
      </c>
      <c r="P322" s="7">
        <f t="shared" si="249"/>
        <v>1332.7277774667104</v>
      </c>
      <c r="Q322" s="65">
        <f t="shared" si="250"/>
        <v>8.2500000000000004E-2</v>
      </c>
      <c r="R322" s="7">
        <f t="shared" si="260"/>
        <v>491536.59230967693</v>
      </c>
      <c r="S322" s="7">
        <f t="shared" si="281"/>
        <v>1131704.1235982431</v>
      </c>
      <c r="T322" s="7">
        <f t="shared" si="251"/>
        <v>190063.40769032258</v>
      </c>
      <c r="U322" s="7">
        <f t="shared" si="252"/>
        <v>1623240.7159079202</v>
      </c>
      <c r="W322">
        <v>317</v>
      </c>
      <c r="X322" s="160">
        <v>54483</v>
      </c>
      <c r="Y322" s="7">
        <f t="shared" si="282"/>
        <v>190176.05010652373</v>
      </c>
      <c r="Z322" s="7">
        <f t="shared" si="283"/>
        <v>5001.3393355618373</v>
      </c>
      <c r="AA322" s="7">
        <f t="shared" si="284"/>
        <v>3733.4990015183457</v>
      </c>
      <c r="AB322" s="65">
        <f t="shared" si="261"/>
        <v>0.23558165180697102</v>
      </c>
      <c r="AC322" s="7">
        <f t="shared" si="262"/>
        <v>1267.8403340434916</v>
      </c>
      <c r="AD322" s="65">
        <f t="shared" si="263"/>
        <v>0.08</v>
      </c>
      <c r="AE322" s="7">
        <f t="shared" si="285"/>
        <v>495157.44889499474</v>
      </c>
      <c r="AF322" s="7">
        <f t="shared" si="286"/>
        <v>1090267.1204781078</v>
      </c>
      <c r="AG322" s="7">
        <f t="shared" si="264"/>
        <v>186442.55110500538</v>
      </c>
      <c r="AH322" s="7">
        <f t="shared" si="253"/>
        <v>1585424.5693731026</v>
      </c>
      <c r="AJ322">
        <v>317</v>
      </c>
      <c r="AK322" s="160">
        <v>54483</v>
      </c>
      <c r="AL322" s="7">
        <f t="shared" si="287"/>
        <v>186504.74603835217</v>
      </c>
      <c r="AM322" s="7">
        <f t="shared" si="288"/>
        <v>4883.0658657304484</v>
      </c>
      <c r="AN322" s="7">
        <f t="shared" si="289"/>
        <v>3678.5560475660905</v>
      </c>
      <c r="AO322" s="65">
        <f t="shared" si="265"/>
        <v>0.23668391024063132</v>
      </c>
      <c r="AP322" s="7">
        <f t="shared" si="266"/>
        <v>1204.5098181643577</v>
      </c>
      <c r="AQ322" s="65">
        <f t="shared" si="267"/>
        <v>7.7499999999999999E-2</v>
      </c>
      <c r="AR322" s="7">
        <f t="shared" si="290"/>
        <v>498773.81000921421</v>
      </c>
      <c r="AS322" s="7">
        <f t="shared" si="291"/>
        <v>1049158.0694273377</v>
      </c>
      <c r="AT322" s="7">
        <f t="shared" si="268"/>
        <v>182826.18999078608</v>
      </c>
      <c r="AU322" s="7">
        <f t="shared" si="254"/>
        <v>1547931.8794365521</v>
      </c>
      <c r="AW322">
        <v>317</v>
      </c>
      <c r="AX322" s="160">
        <v>54483</v>
      </c>
      <c r="AY322" s="7">
        <f t="shared" si="292"/>
        <v>182838.86263690819</v>
      </c>
      <c r="AZ322" s="7">
        <f t="shared" si="293"/>
        <v>4765.8460902957322</v>
      </c>
      <c r="BA322" s="7">
        <f t="shared" si="294"/>
        <v>3623.1031988150562</v>
      </c>
      <c r="BB322" s="65">
        <f t="shared" si="269"/>
        <v>0.23778991926962623</v>
      </c>
      <c r="BC322" s="7">
        <f t="shared" si="270"/>
        <v>1142.742891480676</v>
      </c>
      <c r="BD322" s="65">
        <f t="shared" si="271"/>
        <v>7.4999999999999983E-2</v>
      </c>
      <c r="BE322" s="7">
        <f t="shared" si="295"/>
        <v>502384.24056190782</v>
      </c>
      <c r="BF322" s="7">
        <f t="shared" si="296"/>
        <v>1008388.9700618391</v>
      </c>
      <c r="BG322" s="7">
        <f t="shared" si="272"/>
        <v>179215.75943809314</v>
      </c>
      <c r="BH322" s="7">
        <f t="shared" si="255"/>
        <v>1510773.210623747</v>
      </c>
      <c r="BJ322">
        <v>317</v>
      </c>
      <c r="BK322" s="160">
        <v>54483</v>
      </c>
      <c r="BL322" s="7">
        <f t="shared" si="297"/>
        <v>179179.89494066258</v>
      </c>
      <c r="BM322" s="7">
        <f t="shared" si="298"/>
        <v>4649.713524863002</v>
      </c>
      <c r="BN322" s="7">
        <f t="shared" si="299"/>
        <v>3567.1683262631659</v>
      </c>
      <c r="BO322" s="65">
        <f t="shared" si="273"/>
        <v>0.23889968196115799</v>
      </c>
      <c r="BP322" s="7">
        <f t="shared" si="274"/>
        <v>1082.5451985998363</v>
      </c>
      <c r="BQ322" s="65">
        <f t="shared" si="275"/>
        <v>7.2499999999999995E-2</v>
      </c>
      <c r="BR322" s="7">
        <f t="shared" si="300"/>
        <v>505987.27338560089</v>
      </c>
      <c r="BS322" s="7">
        <f t="shared" si="301"/>
        <v>967971.91399597051</v>
      </c>
      <c r="BT322" s="7">
        <f t="shared" si="276"/>
        <v>175612.72661439941</v>
      </c>
      <c r="BU322" s="7">
        <f t="shared" si="256"/>
        <v>1473959.1873815714</v>
      </c>
      <c r="BW322">
        <v>317</v>
      </c>
      <c r="BX322" s="160">
        <v>54483</v>
      </c>
      <c r="BY322" s="7">
        <f t="shared" si="302"/>
        <v>175529.36924433408</v>
      </c>
      <c r="BZ322" s="7">
        <f t="shared" si="303"/>
        <v>4534.7018071413086</v>
      </c>
      <c r="CA322" s="7">
        <f t="shared" si="304"/>
        <v>3510.7804865493599</v>
      </c>
      <c r="CB322" s="65">
        <f t="shared" si="277"/>
        <v>0.24001320132330056</v>
      </c>
      <c r="CC322" s="7">
        <f t="shared" si="278"/>
        <v>1023.9213205919489</v>
      </c>
      <c r="CD322" s="65">
        <f t="shared" si="305"/>
        <v>7.0000000000000007E-2</v>
      </c>
      <c r="CE322" s="7">
        <f t="shared" si="306"/>
        <v>509581.41124221525</v>
      </c>
      <c r="CF322" s="7">
        <f t="shared" si="307"/>
        <v>927919.06162157969</v>
      </c>
      <c r="CG322" s="7">
        <f t="shared" si="279"/>
        <v>172018.58875778472</v>
      </c>
      <c r="CH322" s="7">
        <f t="shared" si="257"/>
        <v>1437500.472863795</v>
      </c>
    </row>
    <row r="323" spans="10:86" x14ac:dyDescent="0.3">
      <c r="J323">
        <v>318</v>
      </c>
      <c r="K323" s="160">
        <v>54514</v>
      </c>
      <c r="L323" s="7">
        <f t="shared" si="280"/>
        <v>190063.40769032258</v>
      </c>
      <c r="M323" s="7">
        <f t="shared" si="258"/>
        <v>5120.6331732111075</v>
      </c>
      <c r="N323" s="7">
        <f t="shared" si="248"/>
        <v>3813.9472453401395</v>
      </c>
      <c r="O323" s="65">
        <f t="shared" si="259"/>
        <v>0.24080051757596682</v>
      </c>
      <c r="P323" s="7">
        <f t="shared" si="249"/>
        <v>1306.6859278709678</v>
      </c>
      <c r="Q323" s="65">
        <f t="shared" si="250"/>
        <v>8.2500000000000004E-2</v>
      </c>
      <c r="R323" s="7">
        <f t="shared" si="260"/>
        <v>495350.53955501708</v>
      </c>
      <c r="S323" s="7">
        <f t="shared" si="281"/>
        <v>1133010.809526114</v>
      </c>
      <c r="T323" s="7">
        <f t="shared" si="251"/>
        <v>186249.46044498245</v>
      </c>
      <c r="U323" s="7">
        <f t="shared" si="252"/>
        <v>1628361.3490811312</v>
      </c>
      <c r="W323">
        <v>318</v>
      </c>
      <c r="X323" s="160">
        <v>54514</v>
      </c>
      <c r="Y323" s="7">
        <f t="shared" si="282"/>
        <v>186442.55110500538</v>
      </c>
      <c r="Z323" s="7">
        <f t="shared" si="283"/>
        <v>5001.3393355618373</v>
      </c>
      <c r="AA323" s="7">
        <f t="shared" si="284"/>
        <v>3758.3889948618016</v>
      </c>
      <c r="AB323" s="65">
        <f t="shared" si="261"/>
        <v>0.24190115223718806</v>
      </c>
      <c r="AC323" s="7">
        <f t="shared" si="262"/>
        <v>1242.9503407000359</v>
      </c>
      <c r="AD323" s="65">
        <f t="shared" si="263"/>
        <v>0.08</v>
      </c>
      <c r="AE323" s="7">
        <f t="shared" si="285"/>
        <v>498915.83788985654</v>
      </c>
      <c r="AF323" s="7">
        <f t="shared" si="286"/>
        <v>1091510.0708188079</v>
      </c>
      <c r="AG323" s="7">
        <f t="shared" si="264"/>
        <v>182684.16211014357</v>
      </c>
      <c r="AH323" s="7">
        <f t="shared" si="253"/>
        <v>1590425.9087086646</v>
      </c>
      <c r="AJ323">
        <v>318</v>
      </c>
      <c r="AK323" s="160">
        <v>54514</v>
      </c>
      <c r="AL323" s="7">
        <f t="shared" si="287"/>
        <v>182826.18999078608</v>
      </c>
      <c r="AM323" s="7">
        <f t="shared" si="288"/>
        <v>4883.0658657304484</v>
      </c>
      <c r="AN323" s="7">
        <f t="shared" si="289"/>
        <v>3702.3133887066215</v>
      </c>
      <c r="AO323" s="65">
        <f t="shared" si="265"/>
        <v>0.24300545051405653</v>
      </c>
      <c r="AP323" s="7">
        <f t="shared" si="266"/>
        <v>1180.7524770238267</v>
      </c>
      <c r="AQ323" s="65">
        <f t="shared" si="267"/>
        <v>7.7499999999999999E-2</v>
      </c>
      <c r="AR323" s="7">
        <f t="shared" si="290"/>
        <v>502476.12339792086</v>
      </c>
      <c r="AS323" s="7">
        <f t="shared" si="291"/>
        <v>1050338.8219043615</v>
      </c>
      <c r="AT323" s="7">
        <f t="shared" si="268"/>
        <v>179123.87660207946</v>
      </c>
      <c r="AU323" s="7">
        <f t="shared" si="254"/>
        <v>1552814.9453022825</v>
      </c>
      <c r="AW323">
        <v>318</v>
      </c>
      <c r="AX323" s="160">
        <v>54514</v>
      </c>
      <c r="AY323" s="7">
        <f t="shared" si="292"/>
        <v>179215.75943809314</v>
      </c>
      <c r="AZ323" s="7">
        <f t="shared" si="293"/>
        <v>4765.8460902957322</v>
      </c>
      <c r="BA323" s="7">
        <f t="shared" si="294"/>
        <v>3645.7475938076504</v>
      </c>
      <c r="BB323" s="65">
        <f t="shared" si="269"/>
        <v>0.24411341537630848</v>
      </c>
      <c r="BC323" s="7">
        <f t="shared" si="270"/>
        <v>1120.098496488082</v>
      </c>
      <c r="BD323" s="65">
        <f t="shared" si="271"/>
        <v>7.4999999999999997E-2</v>
      </c>
      <c r="BE323" s="7">
        <f t="shared" si="295"/>
        <v>506029.98815571546</v>
      </c>
      <c r="BF323" s="7">
        <f t="shared" si="296"/>
        <v>1009509.0685583272</v>
      </c>
      <c r="BG323" s="7">
        <f t="shared" si="272"/>
        <v>175570.0118442855</v>
      </c>
      <c r="BH323" s="7">
        <f t="shared" si="255"/>
        <v>1515539.0567140426</v>
      </c>
      <c r="BJ323">
        <v>318</v>
      </c>
      <c r="BK323" s="160">
        <v>54514</v>
      </c>
      <c r="BL323" s="7">
        <f t="shared" si="297"/>
        <v>175612.72661439941</v>
      </c>
      <c r="BM323" s="7">
        <f t="shared" si="298"/>
        <v>4649.713524863002</v>
      </c>
      <c r="BN323" s="7">
        <f t="shared" si="299"/>
        <v>3588.7199682343389</v>
      </c>
      <c r="BO323" s="65">
        <f t="shared" si="273"/>
        <v>0.24522504973896903</v>
      </c>
      <c r="BP323" s="7">
        <f t="shared" si="274"/>
        <v>1060.9935566286631</v>
      </c>
      <c r="BQ323" s="65">
        <f t="shared" si="275"/>
        <v>7.2499999999999995E-2</v>
      </c>
      <c r="BR323" s="7">
        <f t="shared" si="300"/>
        <v>509575.99335383525</v>
      </c>
      <c r="BS323" s="7">
        <f t="shared" si="301"/>
        <v>969032.90755259921</v>
      </c>
      <c r="BT323" s="7">
        <f t="shared" si="276"/>
        <v>172024.00664616507</v>
      </c>
      <c r="BU323" s="7">
        <f t="shared" si="256"/>
        <v>1478608.9009064345</v>
      </c>
      <c r="BW323">
        <v>318</v>
      </c>
      <c r="BX323" s="160">
        <v>54514</v>
      </c>
      <c r="BY323" s="7">
        <f t="shared" si="302"/>
        <v>172018.58875778472</v>
      </c>
      <c r="BZ323" s="7">
        <f t="shared" si="303"/>
        <v>4534.7018071413086</v>
      </c>
      <c r="CA323" s="7">
        <f t="shared" si="304"/>
        <v>3531.2600393875646</v>
      </c>
      <c r="CB323" s="65">
        <f t="shared" si="277"/>
        <v>0.2463403564618134</v>
      </c>
      <c r="CC323" s="7">
        <f t="shared" si="278"/>
        <v>1003.4417677537442</v>
      </c>
      <c r="CD323" s="65">
        <f t="shared" si="305"/>
        <v>7.0000000000000007E-2</v>
      </c>
      <c r="CE323" s="7">
        <f t="shared" si="306"/>
        <v>513112.67128160282</v>
      </c>
      <c r="CF323" s="7">
        <f t="shared" si="307"/>
        <v>928922.50338933349</v>
      </c>
      <c r="CG323" s="7">
        <f t="shared" si="279"/>
        <v>168487.32871839716</v>
      </c>
      <c r="CH323" s="7">
        <f t="shared" si="257"/>
        <v>1442035.1746709363</v>
      </c>
    </row>
    <row r="324" spans="10:86" x14ac:dyDescent="0.3">
      <c r="J324">
        <v>319</v>
      </c>
      <c r="K324" s="160">
        <v>54544</v>
      </c>
      <c r="L324" s="7">
        <f t="shared" si="280"/>
        <v>186249.46044498245</v>
      </c>
      <c r="M324" s="7">
        <f t="shared" si="258"/>
        <v>5120.6331732111075</v>
      </c>
      <c r="N324" s="7">
        <f t="shared" si="248"/>
        <v>3840.1681326518528</v>
      </c>
      <c r="O324" s="65">
        <f t="shared" si="259"/>
        <v>0.24742094544448212</v>
      </c>
      <c r="P324" s="7">
        <f t="shared" si="249"/>
        <v>1280.4650405592545</v>
      </c>
      <c r="Q324" s="65">
        <f t="shared" si="250"/>
        <v>8.2500000000000018E-2</v>
      </c>
      <c r="R324" s="7">
        <f t="shared" si="260"/>
        <v>499190.70768766891</v>
      </c>
      <c r="S324" s="7">
        <f t="shared" si="281"/>
        <v>1134291.2745666732</v>
      </c>
      <c r="T324" s="7">
        <f t="shared" si="251"/>
        <v>182409.2923123306</v>
      </c>
      <c r="U324" s="7">
        <f t="shared" si="252"/>
        <v>1633481.9822543422</v>
      </c>
      <c r="W324">
        <v>319</v>
      </c>
      <c r="X324" s="160">
        <v>54544</v>
      </c>
      <c r="Y324" s="7">
        <f t="shared" si="282"/>
        <v>182684.16211014357</v>
      </c>
      <c r="Z324" s="7">
        <f t="shared" si="283"/>
        <v>5001.3393355618373</v>
      </c>
      <c r="AA324" s="7">
        <f t="shared" si="284"/>
        <v>3783.4449214942133</v>
      </c>
      <c r="AB324" s="65">
        <f t="shared" si="261"/>
        <v>0.24852367350026366</v>
      </c>
      <c r="AC324" s="7">
        <f t="shared" si="262"/>
        <v>1217.894414067624</v>
      </c>
      <c r="AD324" s="65">
        <f t="shared" si="263"/>
        <v>8.0000000000000016E-2</v>
      </c>
      <c r="AE324" s="7">
        <f t="shared" si="285"/>
        <v>502699.28281135077</v>
      </c>
      <c r="AF324" s="7">
        <f t="shared" si="286"/>
        <v>1092727.9652328757</v>
      </c>
      <c r="AG324" s="7">
        <f t="shared" si="264"/>
        <v>178900.71718864937</v>
      </c>
      <c r="AH324" s="7">
        <f t="shared" si="253"/>
        <v>1595427.2480442263</v>
      </c>
      <c r="AJ324">
        <v>319</v>
      </c>
      <c r="AK324" s="160">
        <v>54544</v>
      </c>
      <c r="AL324" s="7">
        <f t="shared" si="287"/>
        <v>179123.87660207946</v>
      </c>
      <c r="AM324" s="7">
        <f t="shared" si="288"/>
        <v>4883.0658657304484</v>
      </c>
      <c r="AN324" s="7">
        <f t="shared" si="289"/>
        <v>3726.2241626753521</v>
      </c>
      <c r="AO324" s="65">
        <f t="shared" si="265"/>
        <v>0.24962998121929397</v>
      </c>
      <c r="AP324" s="7">
        <f t="shared" si="266"/>
        <v>1156.8417030550966</v>
      </c>
      <c r="AQ324" s="65">
        <f t="shared" si="267"/>
        <v>7.7499999999999999E-2</v>
      </c>
      <c r="AR324" s="7">
        <f t="shared" si="290"/>
        <v>506202.34756059619</v>
      </c>
      <c r="AS324" s="7">
        <f t="shared" si="291"/>
        <v>1051495.6636074167</v>
      </c>
      <c r="AT324" s="7">
        <f t="shared" si="268"/>
        <v>175397.6524394041</v>
      </c>
      <c r="AU324" s="7">
        <f t="shared" si="254"/>
        <v>1557698.0111680129</v>
      </c>
      <c r="AW324">
        <v>319</v>
      </c>
      <c r="AX324" s="160">
        <v>54544</v>
      </c>
      <c r="AY324" s="7">
        <f t="shared" si="292"/>
        <v>175570.0118442855</v>
      </c>
      <c r="AZ324" s="7">
        <f t="shared" si="293"/>
        <v>4765.8460902957322</v>
      </c>
      <c r="BA324" s="7">
        <f t="shared" si="294"/>
        <v>3668.533516268948</v>
      </c>
      <c r="BB324" s="65">
        <f t="shared" si="269"/>
        <v>0.25073987142104431</v>
      </c>
      <c r="BC324" s="7">
        <f t="shared" si="270"/>
        <v>1097.3125740267842</v>
      </c>
      <c r="BD324" s="65">
        <f t="shared" si="271"/>
        <v>7.4999999999999983E-2</v>
      </c>
      <c r="BE324" s="7">
        <f t="shared" si="295"/>
        <v>509698.5216719844</v>
      </c>
      <c r="BF324" s="7">
        <f t="shared" si="296"/>
        <v>1010606.3811323539</v>
      </c>
      <c r="BG324" s="7">
        <f t="shared" si="272"/>
        <v>171901.47832801656</v>
      </c>
      <c r="BH324" s="7">
        <f t="shared" si="255"/>
        <v>1520304.9028043384</v>
      </c>
      <c r="BJ324">
        <v>319</v>
      </c>
      <c r="BK324" s="160">
        <v>54544</v>
      </c>
      <c r="BL324" s="7">
        <f t="shared" si="297"/>
        <v>172024.00664616507</v>
      </c>
      <c r="BM324" s="7">
        <f t="shared" si="298"/>
        <v>4649.713524863002</v>
      </c>
      <c r="BN324" s="7">
        <f t="shared" si="299"/>
        <v>3610.4018180424214</v>
      </c>
      <c r="BO324" s="65">
        <f t="shared" si="273"/>
        <v>0.25185334687398353</v>
      </c>
      <c r="BP324" s="7">
        <f t="shared" si="274"/>
        <v>1039.3117068205806</v>
      </c>
      <c r="BQ324" s="65">
        <f t="shared" si="275"/>
        <v>7.2499999999999995E-2</v>
      </c>
      <c r="BR324" s="7">
        <f t="shared" si="300"/>
        <v>513186.3951718777</v>
      </c>
      <c r="BS324" s="7">
        <f t="shared" si="301"/>
        <v>970072.21925941983</v>
      </c>
      <c r="BT324" s="7">
        <f t="shared" si="276"/>
        <v>168413.60482812265</v>
      </c>
      <c r="BU324" s="7">
        <f t="shared" si="256"/>
        <v>1483258.6144312974</v>
      </c>
      <c r="BW324">
        <v>319</v>
      </c>
      <c r="BX324" s="160">
        <v>54544</v>
      </c>
      <c r="BY324" s="7">
        <f t="shared" si="302"/>
        <v>168487.32871839716</v>
      </c>
      <c r="BZ324" s="7">
        <f t="shared" si="303"/>
        <v>4534.7018071413086</v>
      </c>
      <c r="CA324" s="7">
        <f t="shared" si="304"/>
        <v>3551.8590562839918</v>
      </c>
      <c r="CB324" s="65">
        <f t="shared" si="277"/>
        <v>0.25297041029503819</v>
      </c>
      <c r="CC324" s="7">
        <f t="shared" si="278"/>
        <v>982.84275085731679</v>
      </c>
      <c r="CD324" s="65">
        <f t="shared" si="305"/>
        <v>7.0000000000000007E-2</v>
      </c>
      <c r="CE324" s="7">
        <f t="shared" si="306"/>
        <v>516664.53033788683</v>
      </c>
      <c r="CF324" s="7">
        <f t="shared" si="307"/>
        <v>929905.34614019084</v>
      </c>
      <c r="CG324" s="7">
        <f t="shared" si="279"/>
        <v>164935.46966211317</v>
      </c>
      <c r="CH324" s="7">
        <f t="shared" si="257"/>
        <v>1446569.8764780776</v>
      </c>
    </row>
    <row r="325" spans="10:86" x14ac:dyDescent="0.3">
      <c r="J325">
        <v>320</v>
      </c>
      <c r="K325" s="160">
        <v>54575</v>
      </c>
      <c r="L325" s="7">
        <f t="shared" si="280"/>
        <v>182409.2923123306</v>
      </c>
      <c r="M325" s="7">
        <f t="shared" si="258"/>
        <v>5120.6331732111075</v>
      </c>
      <c r="N325" s="7">
        <f t="shared" si="248"/>
        <v>3866.5692885638346</v>
      </c>
      <c r="O325" s="65">
        <f t="shared" si="259"/>
        <v>0.25436659982935267</v>
      </c>
      <c r="P325" s="7">
        <f t="shared" si="249"/>
        <v>1254.0638846472727</v>
      </c>
      <c r="Q325" s="65">
        <f t="shared" si="250"/>
        <v>8.249999999999999E-2</v>
      </c>
      <c r="R325" s="7">
        <f t="shared" si="260"/>
        <v>503057.27697623277</v>
      </c>
      <c r="S325" s="7">
        <f t="shared" si="281"/>
        <v>1135545.3384513205</v>
      </c>
      <c r="T325" s="7">
        <f t="shared" si="251"/>
        <v>178542.72302376677</v>
      </c>
      <c r="U325" s="7">
        <f t="shared" si="252"/>
        <v>1638602.6154275532</v>
      </c>
      <c r="W325">
        <v>320</v>
      </c>
      <c r="X325" s="160">
        <v>54575</v>
      </c>
      <c r="Y325" s="7">
        <f t="shared" si="282"/>
        <v>178900.71718864937</v>
      </c>
      <c r="Z325" s="7">
        <f t="shared" si="283"/>
        <v>5001.3393355618373</v>
      </c>
      <c r="AA325" s="7">
        <f t="shared" si="284"/>
        <v>3808.6678876375081</v>
      </c>
      <c r="AB325" s="65">
        <f t="shared" si="261"/>
        <v>0.25547138865550539</v>
      </c>
      <c r="AC325" s="7">
        <f t="shared" si="262"/>
        <v>1192.6714479243292</v>
      </c>
      <c r="AD325" s="65">
        <f t="shared" si="263"/>
        <v>0.08</v>
      </c>
      <c r="AE325" s="7">
        <f t="shared" si="285"/>
        <v>506507.95069898828</v>
      </c>
      <c r="AF325" s="7">
        <f t="shared" si="286"/>
        <v>1093920.6366808</v>
      </c>
      <c r="AG325" s="7">
        <f t="shared" si="264"/>
        <v>175092.04930101187</v>
      </c>
      <c r="AH325" s="7">
        <f t="shared" si="253"/>
        <v>1600428.5873797883</v>
      </c>
      <c r="AJ325">
        <v>320</v>
      </c>
      <c r="AK325" s="160">
        <v>54575</v>
      </c>
      <c r="AL325" s="7">
        <f t="shared" si="287"/>
        <v>175397.6524394041</v>
      </c>
      <c r="AM325" s="7">
        <f t="shared" si="288"/>
        <v>4883.0658657304484</v>
      </c>
      <c r="AN325" s="7">
        <f t="shared" si="289"/>
        <v>3750.2893603926304</v>
      </c>
      <c r="AO325" s="65">
        <f t="shared" si="265"/>
        <v>0.25657967309601959</v>
      </c>
      <c r="AP325" s="7">
        <f t="shared" si="266"/>
        <v>1132.7765053378182</v>
      </c>
      <c r="AQ325" s="65">
        <f t="shared" si="267"/>
        <v>7.7499999999999999E-2</v>
      </c>
      <c r="AR325" s="7">
        <f t="shared" si="290"/>
        <v>509952.63692098879</v>
      </c>
      <c r="AS325" s="7">
        <f t="shared" si="291"/>
        <v>1052628.4401127545</v>
      </c>
      <c r="AT325" s="7">
        <f t="shared" si="268"/>
        <v>171647.36307901147</v>
      </c>
      <c r="AU325" s="7">
        <f t="shared" si="254"/>
        <v>1562581.0770337433</v>
      </c>
      <c r="AW325">
        <v>320</v>
      </c>
      <c r="AX325" s="160">
        <v>54575</v>
      </c>
      <c r="AY325" s="7">
        <f t="shared" si="292"/>
        <v>171901.47832801656</v>
      </c>
      <c r="AZ325" s="7">
        <f t="shared" si="293"/>
        <v>4765.8460902957322</v>
      </c>
      <c r="BA325" s="7">
        <f t="shared" si="294"/>
        <v>3691.4618507456289</v>
      </c>
      <c r="BB325" s="65">
        <f t="shared" si="269"/>
        <v>0.25769145582576364</v>
      </c>
      <c r="BC325" s="7">
        <f t="shared" si="270"/>
        <v>1074.3842395501033</v>
      </c>
      <c r="BD325" s="65">
        <f t="shared" si="271"/>
        <v>7.4999999999999983E-2</v>
      </c>
      <c r="BE325" s="7">
        <f t="shared" si="295"/>
        <v>513389.98352273001</v>
      </c>
      <c r="BF325" s="7">
        <f t="shared" si="296"/>
        <v>1011680.765371904</v>
      </c>
      <c r="BG325" s="7">
        <f t="shared" si="272"/>
        <v>168210.01647727092</v>
      </c>
      <c r="BH325" s="7">
        <f t="shared" si="255"/>
        <v>1525070.748894634</v>
      </c>
      <c r="BJ325">
        <v>320</v>
      </c>
      <c r="BK325" s="160">
        <v>54575</v>
      </c>
      <c r="BL325" s="7">
        <f t="shared" si="297"/>
        <v>168413.60482812265</v>
      </c>
      <c r="BM325" s="7">
        <f t="shared" si="298"/>
        <v>4649.713524863002</v>
      </c>
      <c r="BN325" s="7">
        <f t="shared" si="299"/>
        <v>3632.214662359761</v>
      </c>
      <c r="BO325" s="65">
        <f t="shared" si="273"/>
        <v>0.25880673947214744</v>
      </c>
      <c r="BP325" s="7">
        <f t="shared" si="274"/>
        <v>1017.498862503241</v>
      </c>
      <c r="BQ325" s="65">
        <f t="shared" si="275"/>
        <v>7.2499999999999995E-2</v>
      </c>
      <c r="BR325" s="7">
        <f t="shared" si="300"/>
        <v>516818.60983423743</v>
      </c>
      <c r="BS325" s="7">
        <f t="shared" si="301"/>
        <v>971089.71812192304</v>
      </c>
      <c r="BT325" s="7">
        <f t="shared" si="276"/>
        <v>164781.39016576289</v>
      </c>
      <c r="BU325" s="7">
        <f t="shared" si="256"/>
        <v>1487908.3279561605</v>
      </c>
      <c r="BW325">
        <v>320</v>
      </c>
      <c r="BX325" s="160">
        <v>54575</v>
      </c>
      <c r="BY325" s="7">
        <f t="shared" si="302"/>
        <v>164935.46966211317</v>
      </c>
      <c r="BZ325" s="7">
        <f t="shared" si="303"/>
        <v>4534.7018071413086</v>
      </c>
      <c r="CA325" s="7">
        <f t="shared" si="304"/>
        <v>3572.5782341123149</v>
      </c>
      <c r="CB325" s="65">
        <f t="shared" si="277"/>
        <v>0.25992552661457957</v>
      </c>
      <c r="CC325" s="7">
        <f t="shared" si="278"/>
        <v>962.12357302899352</v>
      </c>
      <c r="CD325" s="65">
        <f t="shared" si="305"/>
        <v>7.0000000000000007E-2</v>
      </c>
      <c r="CE325" s="7">
        <f t="shared" si="306"/>
        <v>520237.10857199912</v>
      </c>
      <c r="CF325" s="7">
        <f t="shared" si="307"/>
        <v>930867.46971321979</v>
      </c>
      <c r="CG325" s="7">
        <f t="shared" si="279"/>
        <v>161362.89142800085</v>
      </c>
      <c r="CH325" s="7">
        <f t="shared" si="257"/>
        <v>1451104.5782852189</v>
      </c>
    </row>
    <row r="326" spans="10:86" x14ac:dyDescent="0.3">
      <c r="J326">
        <v>321</v>
      </c>
      <c r="K326" s="160">
        <v>54605</v>
      </c>
      <c r="L326" s="7">
        <f t="shared" si="280"/>
        <v>178542.72302376677</v>
      </c>
      <c r="M326" s="7">
        <f t="shared" si="258"/>
        <v>5120.6331732111075</v>
      </c>
      <c r="N326" s="7">
        <f t="shared" ref="N326:N365" si="308">M326-P326</f>
        <v>3893.151952422711</v>
      </c>
      <c r="O326" s="65">
        <f t="shared" si="259"/>
        <v>0.26166187362816057</v>
      </c>
      <c r="P326" s="7">
        <f t="shared" ref="P326:P365" si="309">L326*($K$1/12)</f>
        <v>1227.4812207883965</v>
      </c>
      <c r="Q326" s="65">
        <f t="shared" ref="Q326:Q365" si="310">(P326/L326)*12</f>
        <v>8.2500000000000004E-2</v>
      </c>
      <c r="R326" s="7">
        <f t="shared" si="260"/>
        <v>506950.42892865546</v>
      </c>
      <c r="S326" s="7">
        <f t="shared" si="281"/>
        <v>1136772.8196721089</v>
      </c>
      <c r="T326" s="7">
        <f t="shared" ref="T326:T365" si="311">L326-N326</f>
        <v>174649.57107134405</v>
      </c>
      <c r="U326" s="7">
        <f t="shared" ref="U326:U365" si="312">R326+S326</f>
        <v>1643723.2486007642</v>
      </c>
      <c r="W326">
        <v>321</v>
      </c>
      <c r="X326" s="160">
        <v>54605</v>
      </c>
      <c r="Y326" s="7">
        <f t="shared" si="282"/>
        <v>175092.04930101187</v>
      </c>
      <c r="Z326" s="7">
        <f t="shared" si="283"/>
        <v>5001.3393355618373</v>
      </c>
      <c r="AA326" s="7">
        <f t="shared" si="284"/>
        <v>3834.0590068884248</v>
      </c>
      <c r="AB326" s="65">
        <f t="shared" si="261"/>
        <v>0.26276868804913356</v>
      </c>
      <c r="AC326" s="7">
        <f t="shared" si="262"/>
        <v>1167.2803286734124</v>
      </c>
      <c r="AD326" s="65">
        <f t="shared" si="263"/>
        <v>0.08</v>
      </c>
      <c r="AE326" s="7">
        <f t="shared" si="285"/>
        <v>510342.0097058767</v>
      </c>
      <c r="AF326" s="7">
        <f t="shared" si="286"/>
        <v>1095087.9170094733</v>
      </c>
      <c r="AG326" s="7">
        <f t="shared" si="264"/>
        <v>171257.99029412345</v>
      </c>
      <c r="AH326" s="7">
        <f t="shared" ref="AH326:AH365" si="313">AE326+AF326</f>
        <v>1605429.92671535</v>
      </c>
      <c r="AJ326">
        <v>321</v>
      </c>
      <c r="AK326" s="160">
        <v>54605</v>
      </c>
      <c r="AL326" s="7">
        <f t="shared" si="287"/>
        <v>171647.36307901147</v>
      </c>
      <c r="AM326" s="7">
        <f t="shared" si="288"/>
        <v>4883.0658657304484</v>
      </c>
      <c r="AN326" s="7">
        <f t="shared" si="289"/>
        <v>3774.5099791784996</v>
      </c>
      <c r="AO326" s="65">
        <f t="shared" si="265"/>
        <v>0.26387891394109286</v>
      </c>
      <c r="AP326" s="7">
        <f t="shared" si="266"/>
        <v>1108.555886551949</v>
      </c>
      <c r="AQ326" s="65">
        <f t="shared" si="267"/>
        <v>7.7499999999999999E-2</v>
      </c>
      <c r="AR326" s="7">
        <f t="shared" si="290"/>
        <v>513727.14690016728</v>
      </c>
      <c r="AS326" s="7">
        <f t="shared" si="291"/>
        <v>1053736.9959993064</v>
      </c>
      <c r="AT326" s="7">
        <f t="shared" si="268"/>
        <v>167872.85309983298</v>
      </c>
      <c r="AU326" s="7">
        <f t="shared" ref="AU326:AU365" si="314">AR326+AS326</f>
        <v>1567464.1428994737</v>
      </c>
      <c r="AW326">
        <v>321</v>
      </c>
      <c r="AX326" s="160">
        <v>54605</v>
      </c>
      <c r="AY326" s="7">
        <f t="shared" si="292"/>
        <v>168210.01647727092</v>
      </c>
      <c r="AZ326" s="7">
        <f t="shared" si="293"/>
        <v>4765.8460902957322</v>
      </c>
      <c r="BA326" s="7">
        <f t="shared" si="294"/>
        <v>3714.533487312789</v>
      </c>
      <c r="BB326" s="65">
        <f t="shared" si="269"/>
        <v>0.26499255383983927</v>
      </c>
      <c r="BC326" s="7">
        <f t="shared" si="270"/>
        <v>1051.3126029829432</v>
      </c>
      <c r="BD326" s="65">
        <f t="shared" si="271"/>
        <v>7.4999999999999997E-2</v>
      </c>
      <c r="BE326" s="7">
        <f t="shared" si="295"/>
        <v>517104.51701004279</v>
      </c>
      <c r="BF326" s="7">
        <f t="shared" si="296"/>
        <v>1012732.077974887</v>
      </c>
      <c r="BG326" s="7">
        <f t="shared" si="272"/>
        <v>164495.48298995814</v>
      </c>
      <c r="BH326" s="7">
        <f t="shared" ref="BH326:BH365" si="315">BE326+BF326</f>
        <v>1529836.5949849298</v>
      </c>
      <c r="BJ326">
        <v>321</v>
      </c>
      <c r="BK326" s="160">
        <v>54605</v>
      </c>
      <c r="BL326" s="7">
        <f t="shared" si="297"/>
        <v>164781.39016576289</v>
      </c>
      <c r="BM326" s="7">
        <f t="shared" si="298"/>
        <v>4649.713524863002</v>
      </c>
      <c r="BN326" s="7">
        <f t="shared" si="299"/>
        <v>3654.1592926115181</v>
      </c>
      <c r="BO326" s="65">
        <f t="shared" si="273"/>
        <v>0.26610961023709728</v>
      </c>
      <c r="BP326" s="7">
        <f t="shared" si="274"/>
        <v>995.55423225148411</v>
      </c>
      <c r="BQ326" s="65">
        <f t="shared" si="275"/>
        <v>7.2499999999999995E-2</v>
      </c>
      <c r="BR326" s="7">
        <f t="shared" si="300"/>
        <v>520472.76912684896</v>
      </c>
      <c r="BS326" s="7">
        <f t="shared" si="301"/>
        <v>972085.27235417452</v>
      </c>
      <c r="BT326" s="7">
        <f t="shared" si="276"/>
        <v>161127.23087315136</v>
      </c>
      <c r="BU326" s="7">
        <f t="shared" ref="BU326:BU365" si="316">BR326+BS326</f>
        <v>1492558.0414810234</v>
      </c>
      <c r="BW326">
        <v>321</v>
      </c>
      <c r="BX326" s="160">
        <v>54605</v>
      </c>
      <c r="BY326" s="7">
        <f t="shared" si="302"/>
        <v>161362.89142800085</v>
      </c>
      <c r="BZ326" s="7">
        <f t="shared" si="303"/>
        <v>4534.7018071413086</v>
      </c>
      <c r="CA326" s="7">
        <f t="shared" si="304"/>
        <v>3593.4182738113036</v>
      </c>
      <c r="CB326" s="65">
        <f t="shared" si="277"/>
        <v>0.2672300855799673</v>
      </c>
      <c r="CC326" s="7">
        <f t="shared" si="278"/>
        <v>941.28353333000496</v>
      </c>
      <c r="CD326" s="65">
        <f t="shared" si="305"/>
        <v>7.0000000000000007E-2</v>
      </c>
      <c r="CE326" s="7">
        <f t="shared" si="306"/>
        <v>523830.52684581041</v>
      </c>
      <c r="CF326" s="7">
        <f t="shared" si="307"/>
        <v>931808.75324654975</v>
      </c>
      <c r="CG326" s="7">
        <f t="shared" si="279"/>
        <v>157769.47315418953</v>
      </c>
      <c r="CH326" s="7">
        <f t="shared" ref="CH326:CH365" si="317">CE326+CF326</f>
        <v>1455639.2800923602</v>
      </c>
    </row>
    <row r="327" spans="10:86" x14ac:dyDescent="0.3">
      <c r="J327">
        <v>322</v>
      </c>
      <c r="K327" s="160">
        <v>54636</v>
      </c>
      <c r="L327" s="7">
        <f t="shared" si="280"/>
        <v>174649.57107134405</v>
      </c>
      <c r="M327" s="7">
        <f t="shared" ref="M327:M365" si="318">$L$6/((($N$2)-1)/($N$1*$N$2))</f>
        <v>5120.6331732111075</v>
      </c>
      <c r="N327" s="7">
        <f t="shared" si="308"/>
        <v>3919.9173720956169</v>
      </c>
      <c r="O327" s="65">
        <f t="shared" ref="O327:O365" si="319">(N327/L327)*12</f>
        <v>0.26933366155209193</v>
      </c>
      <c r="P327" s="7">
        <f t="shared" si="309"/>
        <v>1200.7158011154904</v>
      </c>
      <c r="Q327" s="65">
        <f t="shared" si="310"/>
        <v>8.2500000000000018E-2</v>
      </c>
      <c r="R327" s="7">
        <f t="shared" ref="R327:R365" si="320">R326+N327</f>
        <v>510870.34630075109</v>
      </c>
      <c r="S327" s="7">
        <f t="shared" si="281"/>
        <v>1137973.5354732242</v>
      </c>
      <c r="T327" s="7">
        <f t="shared" si="311"/>
        <v>170729.65369924845</v>
      </c>
      <c r="U327" s="7">
        <f t="shared" si="312"/>
        <v>1648843.8817739752</v>
      </c>
      <c r="W327">
        <v>322</v>
      </c>
      <c r="X327" s="160">
        <v>54636</v>
      </c>
      <c r="Y327" s="7">
        <f t="shared" si="282"/>
        <v>171257.99029412345</v>
      </c>
      <c r="Z327" s="7">
        <f t="shared" si="283"/>
        <v>5001.3393355618373</v>
      </c>
      <c r="AA327" s="7">
        <f t="shared" si="284"/>
        <v>3859.6194002676812</v>
      </c>
      <c r="AB327" s="65">
        <f t="shared" ref="AB327:AB365" si="321">(AA327/Y327)*12</f>
        <v>0.2704424635818084</v>
      </c>
      <c r="AC327" s="7">
        <f t="shared" ref="AC327:AC365" si="322">Y327*($X$1/12)</f>
        <v>1141.7199352941564</v>
      </c>
      <c r="AD327" s="65">
        <f t="shared" ref="AD327:AD365" si="323">(AC327/Y327)*12</f>
        <v>0.08</v>
      </c>
      <c r="AE327" s="7">
        <f t="shared" si="285"/>
        <v>514201.62910614436</v>
      </c>
      <c r="AF327" s="7">
        <f t="shared" si="286"/>
        <v>1096229.6369447676</v>
      </c>
      <c r="AG327" s="7">
        <f t="shared" ref="AG327:AG365" si="324">Y327-AA327</f>
        <v>167398.37089385575</v>
      </c>
      <c r="AH327" s="7">
        <f t="shared" si="313"/>
        <v>1610431.266050912</v>
      </c>
      <c r="AJ327">
        <v>322</v>
      </c>
      <c r="AK327" s="160">
        <v>54636</v>
      </c>
      <c r="AL327" s="7">
        <f t="shared" si="287"/>
        <v>167872.85309983298</v>
      </c>
      <c r="AM327" s="7">
        <f t="shared" si="288"/>
        <v>4883.0658657304484</v>
      </c>
      <c r="AN327" s="7">
        <f t="shared" si="289"/>
        <v>3798.887022794027</v>
      </c>
      <c r="AO327" s="65">
        <f t="shared" ref="AO327:AO365" si="325">(AN327/AL327)*12</f>
        <v>0.27155459284663624</v>
      </c>
      <c r="AP327" s="7">
        <f t="shared" ref="AP327:AP365" si="326">AL327*($AK$1/12)</f>
        <v>1084.1788429364212</v>
      </c>
      <c r="AQ327" s="65">
        <f t="shared" ref="AQ327:AQ365" si="327">(AP327/AL327)*12</f>
        <v>7.7499999999999986E-2</v>
      </c>
      <c r="AR327" s="7">
        <f t="shared" si="290"/>
        <v>517526.03392296133</v>
      </c>
      <c r="AS327" s="7">
        <f t="shared" si="291"/>
        <v>1054821.1748422428</v>
      </c>
      <c r="AT327" s="7">
        <f t="shared" ref="AT327:AT365" si="328">AL327-AN327</f>
        <v>164073.96607703896</v>
      </c>
      <c r="AU327" s="7">
        <f t="shared" si="314"/>
        <v>1572347.2087652041</v>
      </c>
      <c r="AW327">
        <v>322</v>
      </c>
      <c r="AX327" s="160">
        <v>54636</v>
      </c>
      <c r="AY327" s="7">
        <f t="shared" si="292"/>
        <v>164495.48298995814</v>
      </c>
      <c r="AZ327" s="7">
        <f t="shared" si="293"/>
        <v>4765.8460902957322</v>
      </c>
      <c r="BA327" s="7">
        <f t="shared" si="294"/>
        <v>3737.749321608494</v>
      </c>
      <c r="BB327" s="65">
        <f t="shared" ref="BB327:BB365" si="329">(BA327/AY327)*12</f>
        <v>0.27267005174871606</v>
      </c>
      <c r="BC327" s="7">
        <f t="shared" ref="BC327:BC365" si="330">AY327*($AX$1/12)</f>
        <v>1028.0967686872382</v>
      </c>
      <c r="BD327" s="65">
        <f t="shared" ref="BD327:BD365" si="331">(BC327/AY327)*12</f>
        <v>7.4999999999999983E-2</v>
      </c>
      <c r="BE327" s="7">
        <f t="shared" si="295"/>
        <v>520842.26633165131</v>
      </c>
      <c r="BF327" s="7">
        <f t="shared" si="296"/>
        <v>1013760.1747435742</v>
      </c>
      <c r="BG327" s="7">
        <f t="shared" ref="BG327:BG365" si="332">AY327-BA327</f>
        <v>160757.73366834965</v>
      </c>
      <c r="BH327" s="7">
        <f t="shared" si="315"/>
        <v>1534602.4410752256</v>
      </c>
      <c r="BJ327">
        <v>322</v>
      </c>
      <c r="BK327" s="160">
        <v>54636</v>
      </c>
      <c r="BL327" s="7">
        <f t="shared" si="297"/>
        <v>161127.23087315136</v>
      </c>
      <c r="BM327" s="7">
        <f t="shared" si="298"/>
        <v>4649.713524863002</v>
      </c>
      <c r="BN327" s="7">
        <f t="shared" si="299"/>
        <v>3676.2365050043791</v>
      </c>
      <c r="BO327" s="65">
        <f t="shared" ref="BO327:BO365" si="333">(BN327/BL327)*12</f>
        <v>0.27378884264933651</v>
      </c>
      <c r="BP327" s="7">
        <f t="shared" ref="BP327:BP365" si="334">BL327*($BK$1/12)</f>
        <v>973.47701985862284</v>
      </c>
      <c r="BQ327" s="65">
        <f t="shared" ref="BQ327:BQ365" si="335">(BP327/BL327)*12</f>
        <v>7.2499999999999995E-2</v>
      </c>
      <c r="BR327" s="7">
        <f t="shared" si="300"/>
        <v>524149.00563185336</v>
      </c>
      <c r="BS327" s="7">
        <f t="shared" si="301"/>
        <v>973058.74937403318</v>
      </c>
      <c r="BT327" s="7">
        <f t="shared" ref="BT327:BT365" si="336">BL327-BN327</f>
        <v>157450.99436814699</v>
      </c>
      <c r="BU327" s="7">
        <f t="shared" si="316"/>
        <v>1497207.7550058865</v>
      </c>
      <c r="BW327">
        <v>322</v>
      </c>
      <c r="BX327" s="160">
        <v>54636</v>
      </c>
      <c r="BY327" s="7">
        <f t="shared" si="302"/>
        <v>157769.47315418953</v>
      </c>
      <c r="BZ327" s="7">
        <f t="shared" si="303"/>
        <v>4534.7018071413086</v>
      </c>
      <c r="CA327" s="7">
        <f t="shared" si="304"/>
        <v>3614.3798804085363</v>
      </c>
      <c r="CB327" s="65">
        <f t="shared" ref="CB327:CB365" si="337">(CA327/BY327)*12</f>
        <v>0.27491096786837871</v>
      </c>
      <c r="CC327" s="7">
        <f t="shared" ref="CC327:CC365" si="338">BY327*($BX$1/12)</f>
        <v>920.32192673277234</v>
      </c>
      <c r="CD327" s="65">
        <f t="shared" si="305"/>
        <v>7.0000000000000007E-2</v>
      </c>
      <c r="CE327" s="7">
        <f t="shared" si="306"/>
        <v>527444.90672621899</v>
      </c>
      <c r="CF327" s="7">
        <f t="shared" si="307"/>
        <v>932729.07517328253</v>
      </c>
      <c r="CG327" s="7">
        <f t="shared" ref="CG327:CG365" si="339">BY327-CA327</f>
        <v>154155.09327378101</v>
      </c>
      <c r="CH327" s="7">
        <f t="shared" si="317"/>
        <v>1460173.9818995015</v>
      </c>
    </row>
    <row r="328" spans="10:86" x14ac:dyDescent="0.3">
      <c r="J328">
        <v>323</v>
      </c>
      <c r="K328" s="160">
        <v>54667</v>
      </c>
      <c r="L328" s="7">
        <f t="shared" ref="L328:L365" si="340">T327</f>
        <v>170729.65369924845</v>
      </c>
      <c r="M328" s="7">
        <f t="shared" si="318"/>
        <v>5120.6331732111075</v>
      </c>
      <c r="N328" s="7">
        <f t="shared" si="308"/>
        <v>3946.8668040287744</v>
      </c>
      <c r="O328" s="65">
        <f t="shared" si="319"/>
        <v>0.27741168931190646</v>
      </c>
      <c r="P328" s="7">
        <f t="shared" si="309"/>
        <v>1173.7663691823332</v>
      </c>
      <c r="Q328" s="65">
        <f t="shared" si="310"/>
        <v>8.2500000000000018E-2</v>
      </c>
      <c r="R328" s="7">
        <f t="shared" si="320"/>
        <v>514817.21310477989</v>
      </c>
      <c r="S328" s="7">
        <f t="shared" ref="S328:S365" si="341">S327+P328</f>
        <v>1139147.3018424066</v>
      </c>
      <c r="T328" s="7">
        <f t="shared" si="311"/>
        <v>166782.78689521967</v>
      </c>
      <c r="U328" s="7">
        <f t="shared" si="312"/>
        <v>1653964.5149471865</v>
      </c>
      <c r="W328">
        <v>323</v>
      </c>
      <c r="X328" s="160">
        <v>54667</v>
      </c>
      <c r="Y328" s="7">
        <f t="shared" ref="Y328:Y365" si="342">AG327</f>
        <v>167398.37089385575</v>
      </c>
      <c r="Z328" s="7">
        <f t="shared" ref="Z328:Z365" si="343">Z327</f>
        <v>5001.3393355618373</v>
      </c>
      <c r="AA328" s="7">
        <f t="shared" ref="AA328:AA365" si="344">Z328-AC328</f>
        <v>3885.3501962694654</v>
      </c>
      <c r="AB328" s="65">
        <f t="shared" si="321"/>
        <v>0.27852243786050429</v>
      </c>
      <c r="AC328" s="7">
        <f t="shared" si="322"/>
        <v>1115.9891392923719</v>
      </c>
      <c r="AD328" s="65">
        <f t="shared" si="323"/>
        <v>8.0000000000000016E-2</v>
      </c>
      <c r="AE328" s="7">
        <f t="shared" ref="AE328:AE365" si="345">AE327+AA328</f>
        <v>518086.97930241382</v>
      </c>
      <c r="AF328" s="7">
        <f t="shared" ref="AF328:AF365" si="346">AF327+AC328</f>
        <v>1097345.6260840599</v>
      </c>
      <c r="AG328" s="7">
        <f t="shared" si="324"/>
        <v>163513.0206975863</v>
      </c>
      <c r="AH328" s="7">
        <f t="shared" si="313"/>
        <v>1615432.6053864737</v>
      </c>
      <c r="AJ328">
        <v>323</v>
      </c>
      <c r="AK328" s="160">
        <v>54667</v>
      </c>
      <c r="AL328" s="7">
        <f t="shared" ref="AL328:AL365" si="347">AT327</f>
        <v>164073.96607703896</v>
      </c>
      <c r="AM328" s="7">
        <f t="shared" ref="AM328:AM365" si="348">AM327</f>
        <v>4883.0658657304484</v>
      </c>
      <c r="AN328" s="7">
        <f t="shared" ref="AN328:AN365" si="349">AM328-AP328</f>
        <v>3823.4215014829051</v>
      </c>
      <c r="AO328" s="65">
        <f t="shared" si="325"/>
        <v>0.27963642931781124</v>
      </c>
      <c r="AP328" s="7">
        <f t="shared" si="326"/>
        <v>1059.6443642475433</v>
      </c>
      <c r="AQ328" s="65">
        <f t="shared" si="327"/>
        <v>7.7499999999999999E-2</v>
      </c>
      <c r="AR328" s="7">
        <f t="shared" ref="AR328:AR365" si="350">AR327+AN328</f>
        <v>521349.45542444423</v>
      </c>
      <c r="AS328" s="7">
        <f t="shared" ref="AS328:AS365" si="351">AS327+AP328</f>
        <v>1055880.8192064904</v>
      </c>
      <c r="AT328" s="7">
        <f t="shared" si="328"/>
        <v>160250.54457555606</v>
      </c>
      <c r="AU328" s="7">
        <f t="shared" si="314"/>
        <v>1577230.2746309347</v>
      </c>
      <c r="AW328">
        <v>323</v>
      </c>
      <c r="AX328" s="160">
        <v>54667</v>
      </c>
      <c r="AY328" s="7">
        <f t="shared" ref="AY328:AY365" si="352">BG327</f>
        <v>160757.73366834965</v>
      </c>
      <c r="AZ328" s="7">
        <f t="shared" ref="AZ328:AZ365" si="353">AZ327</f>
        <v>4765.8460902957322</v>
      </c>
      <c r="BA328" s="7">
        <f t="shared" ref="BA328:BA365" si="354">AZ328-BC328</f>
        <v>3761.1102548685467</v>
      </c>
      <c r="BB328" s="65">
        <f t="shared" si="329"/>
        <v>0.28075366595758688</v>
      </c>
      <c r="BC328" s="7">
        <f t="shared" si="330"/>
        <v>1004.7358354271853</v>
      </c>
      <c r="BD328" s="65">
        <f t="shared" si="331"/>
        <v>7.4999999999999997E-2</v>
      </c>
      <c r="BE328" s="7">
        <f t="shared" ref="BE328:BE365" si="355">BE327+BA328</f>
        <v>524603.37658651988</v>
      </c>
      <c r="BF328" s="7">
        <f t="shared" ref="BF328:BF365" si="356">BF327+BC328</f>
        <v>1014764.9105790014</v>
      </c>
      <c r="BG328" s="7">
        <f t="shared" si="332"/>
        <v>156996.62341348111</v>
      </c>
      <c r="BH328" s="7">
        <f t="shared" si="315"/>
        <v>1539368.2871655212</v>
      </c>
      <c r="BJ328">
        <v>323</v>
      </c>
      <c r="BK328" s="160">
        <v>54667</v>
      </c>
      <c r="BL328" s="7">
        <f t="shared" ref="BL328:BL365" si="357">BT327</f>
        <v>157450.99436814699</v>
      </c>
      <c r="BM328" s="7">
        <f t="shared" ref="BM328:BM365" si="358">BM327</f>
        <v>4649.713524863002</v>
      </c>
      <c r="BN328" s="7">
        <f t="shared" ref="BN328:BN365" si="359">BM328-BP328</f>
        <v>3698.4471005554474</v>
      </c>
      <c r="BO328" s="65">
        <f t="shared" si="333"/>
        <v>0.28187415001580901</v>
      </c>
      <c r="BP328" s="7">
        <f t="shared" si="334"/>
        <v>951.26642430755476</v>
      </c>
      <c r="BQ328" s="65">
        <f t="shared" si="335"/>
        <v>7.2499999999999995E-2</v>
      </c>
      <c r="BR328" s="7">
        <f t="shared" ref="BR328:BR365" si="360">BR327+BN328</f>
        <v>527847.45273240877</v>
      </c>
      <c r="BS328" s="7">
        <f t="shared" ref="BS328:BS365" si="361">BS327+BP328</f>
        <v>974010.01579834078</v>
      </c>
      <c r="BT328" s="7">
        <f t="shared" si="336"/>
        <v>153752.54726759155</v>
      </c>
      <c r="BU328" s="7">
        <f t="shared" si="316"/>
        <v>1501857.4685307494</v>
      </c>
      <c r="BW328">
        <v>323</v>
      </c>
      <c r="BX328" s="160">
        <v>54667</v>
      </c>
      <c r="BY328" s="7">
        <f t="shared" ref="BY328:BY365" si="362">CG327</f>
        <v>154155.09327378101</v>
      </c>
      <c r="BZ328" s="7">
        <f t="shared" ref="BZ328:BZ365" si="363">BZ327</f>
        <v>4534.7018071413086</v>
      </c>
      <c r="CA328" s="7">
        <f t="shared" ref="CA328:CA365" si="364">BZ328-CC328</f>
        <v>3635.4637630442526</v>
      </c>
      <c r="CB328" s="65">
        <f t="shared" si="337"/>
        <v>0.2829978836901067</v>
      </c>
      <c r="CC328" s="7">
        <f t="shared" si="338"/>
        <v>899.23804409705588</v>
      </c>
      <c r="CD328" s="65">
        <f t="shared" ref="CD328:CD365" si="365">(CC328/BY328)*12</f>
        <v>7.0000000000000007E-2</v>
      </c>
      <c r="CE328" s="7">
        <f t="shared" ref="CE328:CE365" si="366">CE327+CA328</f>
        <v>531080.37048926321</v>
      </c>
      <c r="CF328" s="7">
        <f t="shared" ref="CF328:CF365" si="367">CF327+CC328</f>
        <v>933628.31321737962</v>
      </c>
      <c r="CG328" s="7">
        <f t="shared" si="339"/>
        <v>150519.62951073676</v>
      </c>
      <c r="CH328" s="7">
        <f t="shared" si="317"/>
        <v>1464708.6837066428</v>
      </c>
    </row>
    <row r="329" spans="10:86" x14ac:dyDescent="0.3">
      <c r="J329">
        <v>324</v>
      </c>
      <c r="K329" s="160">
        <v>54697</v>
      </c>
      <c r="L329" s="7">
        <f t="shared" si="340"/>
        <v>166782.78689521967</v>
      </c>
      <c r="M329" s="7">
        <f t="shared" si="318"/>
        <v>5120.6331732111075</v>
      </c>
      <c r="N329" s="7">
        <f t="shared" si="308"/>
        <v>3974.0015133064726</v>
      </c>
      <c r="O329" s="65">
        <f t="shared" si="319"/>
        <v>0.28592889618541628</v>
      </c>
      <c r="P329" s="7">
        <f t="shared" si="309"/>
        <v>1146.6316599046352</v>
      </c>
      <c r="Q329" s="65">
        <f t="shared" si="310"/>
        <v>8.249999999999999E-2</v>
      </c>
      <c r="R329" s="7">
        <f t="shared" si="320"/>
        <v>518791.21461808635</v>
      </c>
      <c r="S329" s="7">
        <f t="shared" si="341"/>
        <v>1140293.9335023114</v>
      </c>
      <c r="T329" s="7">
        <f t="shared" si="311"/>
        <v>162808.78538191321</v>
      </c>
      <c r="U329" s="7">
        <f t="shared" si="312"/>
        <v>1659085.1481203977</v>
      </c>
      <c r="W329">
        <v>324</v>
      </c>
      <c r="X329" s="160">
        <v>54697</v>
      </c>
      <c r="Y329" s="7">
        <f t="shared" si="342"/>
        <v>163513.0206975863</v>
      </c>
      <c r="Z329" s="7">
        <f t="shared" si="343"/>
        <v>5001.3393355618373</v>
      </c>
      <c r="AA329" s="7">
        <f t="shared" si="344"/>
        <v>3911.2525309112616</v>
      </c>
      <c r="AB329" s="65">
        <f t="shared" si="321"/>
        <v>0.28704154672636401</v>
      </c>
      <c r="AC329" s="7">
        <f t="shared" si="322"/>
        <v>1090.0868046505755</v>
      </c>
      <c r="AD329" s="65">
        <f t="shared" si="323"/>
        <v>8.0000000000000016E-2</v>
      </c>
      <c r="AE329" s="7">
        <f t="shared" si="345"/>
        <v>521998.23183332506</v>
      </c>
      <c r="AF329" s="7">
        <f t="shared" si="346"/>
        <v>1098435.7128887104</v>
      </c>
      <c r="AG329" s="7">
        <f t="shared" si="324"/>
        <v>159601.76816667503</v>
      </c>
      <c r="AH329" s="7">
        <f t="shared" si="313"/>
        <v>1620433.9447220354</v>
      </c>
      <c r="AJ329">
        <v>324</v>
      </c>
      <c r="AK329" s="160">
        <v>54697</v>
      </c>
      <c r="AL329" s="7">
        <f t="shared" si="347"/>
        <v>160250.54457555606</v>
      </c>
      <c r="AM329" s="7">
        <f t="shared" si="348"/>
        <v>4883.0658657304484</v>
      </c>
      <c r="AN329" s="7">
        <f t="shared" si="349"/>
        <v>3848.1144320133153</v>
      </c>
      <c r="AO329" s="65">
        <f t="shared" si="325"/>
        <v>0.28815735576104545</v>
      </c>
      <c r="AP329" s="7">
        <f t="shared" si="326"/>
        <v>1034.9514337171329</v>
      </c>
      <c r="AQ329" s="65">
        <f t="shared" si="327"/>
        <v>7.7499999999999999E-2</v>
      </c>
      <c r="AR329" s="7">
        <f t="shared" si="350"/>
        <v>525197.56985645753</v>
      </c>
      <c r="AS329" s="7">
        <f t="shared" si="351"/>
        <v>1056915.7706402075</v>
      </c>
      <c r="AT329" s="7">
        <f t="shared" si="328"/>
        <v>156402.43014354276</v>
      </c>
      <c r="AU329" s="7">
        <f t="shared" si="314"/>
        <v>1582113.3404966649</v>
      </c>
      <c r="AW329">
        <v>324</v>
      </c>
      <c r="AX329" s="160">
        <v>54697</v>
      </c>
      <c r="AY329" s="7">
        <f t="shared" si="352"/>
        <v>156996.62341348111</v>
      </c>
      <c r="AZ329" s="7">
        <f t="shared" si="353"/>
        <v>4765.8460902957322</v>
      </c>
      <c r="BA329" s="7">
        <f t="shared" si="354"/>
        <v>3784.6171939614751</v>
      </c>
      <c r="BB329" s="65">
        <f t="shared" si="329"/>
        <v>0.28927632543998993</v>
      </c>
      <c r="BC329" s="7">
        <f t="shared" si="330"/>
        <v>981.22889633425689</v>
      </c>
      <c r="BD329" s="65">
        <f t="shared" si="331"/>
        <v>7.4999999999999997E-2</v>
      </c>
      <c r="BE329" s="7">
        <f t="shared" si="355"/>
        <v>528387.9937804814</v>
      </c>
      <c r="BF329" s="7">
        <f t="shared" si="356"/>
        <v>1015746.1394753357</v>
      </c>
      <c r="BG329" s="7">
        <f t="shared" si="332"/>
        <v>153212.00621951962</v>
      </c>
      <c r="BH329" s="7">
        <f t="shared" si="315"/>
        <v>1544134.133255817</v>
      </c>
      <c r="BJ329">
        <v>324</v>
      </c>
      <c r="BK329" s="160">
        <v>54697</v>
      </c>
      <c r="BL329" s="7">
        <f t="shared" si="357"/>
        <v>153752.54726759155</v>
      </c>
      <c r="BM329" s="7">
        <f t="shared" si="358"/>
        <v>4649.713524863002</v>
      </c>
      <c r="BN329" s="7">
        <f t="shared" si="359"/>
        <v>3720.791885121303</v>
      </c>
      <c r="BO329" s="65">
        <f t="shared" si="333"/>
        <v>0.29039845787886337</v>
      </c>
      <c r="BP329" s="7">
        <f t="shared" si="334"/>
        <v>928.92163974169898</v>
      </c>
      <c r="BQ329" s="65">
        <f t="shared" si="335"/>
        <v>7.2499999999999995E-2</v>
      </c>
      <c r="BR329" s="7">
        <f t="shared" si="360"/>
        <v>531568.24461753003</v>
      </c>
      <c r="BS329" s="7">
        <f t="shared" si="361"/>
        <v>974938.93743808253</v>
      </c>
      <c r="BT329" s="7">
        <f t="shared" si="336"/>
        <v>150031.75538247026</v>
      </c>
      <c r="BU329" s="7">
        <f t="shared" si="316"/>
        <v>1506507.1820556126</v>
      </c>
      <c r="BW329">
        <v>324</v>
      </c>
      <c r="BX329" s="160">
        <v>54697</v>
      </c>
      <c r="BY329" s="7">
        <f t="shared" si="362"/>
        <v>150519.62951073676</v>
      </c>
      <c r="BZ329" s="7">
        <f t="shared" si="363"/>
        <v>4534.7018071413086</v>
      </c>
      <c r="CA329" s="7">
        <f t="shared" si="364"/>
        <v>3656.6706349953442</v>
      </c>
      <c r="CB329" s="65">
        <f t="shared" si="337"/>
        <v>0.29152375515788864</v>
      </c>
      <c r="CC329" s="7">
        <f t="shared" si="338"/>
        <v>878.03117214596443</v>
      </c>
      <c r="CD329" s="65">
        <f t="shared" si="365"/>
        <v>7.0000000000000007E-2</v>
      </c>
      <c r="CE329" s="7">
        <f t="shared" si="366"/>
        <v>534737.04112425854</v>
      </c>
      <c r="CF329" s="7">
        <f t="shared" si="367"/>
        <v>934506.34438952559</v>
      </c>
      <c r="CG329" s="7">
        <f t="shared" si="339"/>
        <v>146862.95887574143</v>
      </c>
      <c r="CH329" s="7">
        <f t="shared" si="317"/>
        <v>1469243.3855137841</v>
      </c>
    </row>
    <row r="330" spans="10:86" x14ac:dyDescent="0.3">
      <c r="J330">
        <v>325</v>
      </c>
      <c r="K330" s="160">
        <v>54728</v>
      </c>
      <c r="L330" s="7">
        <f t="shared" si="340"/>
        <v>162808.78538191321</v>
      </c>
      <c r="M330" s="7">
        <f t="shared" si="318"/>
        <v>5120.6331732111075</v>
      </c>
      <c r="N330" s="7">
        <f t="shared" si="308"/>
        <v>4001.3227737104544</v>
      </c>
      <c r="O330" s="65">
        <f t="shared" si="319"/>
        <v>0.29492188134621167</v>
      </c>
      <c r="P330" s="7">
        <f t="shared" si="309"/>
        <v>1119.3103995006534</v>
      </c>
      <c r="Q330" s="65">
        <f t="shared" si="310"/>
        <v>8.2500000000000004E-2</v>
      </c>
      <c r="R330" s="7">
        <f t="shared" si="320"/>
        <v>522792.53739179682</v>
      </c>
      <c r="S330" s="7">
        <f t="shared" si="341"/>
        <v>1141413.243901812</v>
      </c>
      <c r="T330" s="7">
        <f t="shared" si="311"/>
        <v>158807.46260820277</v>
      </c>
      <c r="U330" s="7">
        <f t="shared" si="312"/>
        <v>1664205.7812936087</v>
      </c>
      <c r="W330">
        <v>325</v>
      </c>
      <c r="X330" s="160">
        <v>54728</v>
      </c>
      <c r="Y330" s="7">
        <f t="shared" si="342"/>
        <v>159601.76816667503</v>
      </c>
      <c r="Z330" s="7">
        <f t="shared" si="343"/>
        <v>5001.3393355618373</v>
      </c>
      <c r="AA330" s="7">
        <f t="shared" si="344"/>
        <v>3937.3275477840034</v>
      </c>
      <c r="AB330" s="65">
        <f t="shared" si="321"/>
        <v>0.29603638553719636</v>
      </c>
      <c r="AC330" s="7">
        <f t="shared" si="322"/>
        <v>1064.0117877778337</v>
      </c>
      <c r="AD330" s="65">
        <f t="shared" si="323"/>
        <v>0.08</v>
      </c>
      <c r="AE330" s="7">
        <f t="shared" si="345"/>
        <v>525935.55938110908</v>
      </c>
      <c r="AF330" s="7">
        <f t="shared" si="346"/>
        <v>1099499.7246764882</v>
      </c>
      <c r="AG330" s="7">
        <f t="shared" si="324"/>
        <v>155664.44061889104</v>
      </c>
      <c r="AH330" s="7">
        <f t="shared" si="313"/>
        <v>1625435.2840575972</v>
      </c>
      <c r="AJ330">
        <v>325</v>
      </c>
      <c r="AK330" s="160">
        <v>54728</v>
      </c>
      <c r="AL330" s="7">
        <f t="shared" si="347"/>
        <v>156402.43014354276</v>
      </c>
      <c r="AM330" s="7">
        <f t="shared" si="348"/>
        <v>4883.0658657304484</v>
      </c>
      <c r="AN330" s="7">
        <f t="shared" si="349"/>
        <v>3872.9668377200678</v>
      </c>
      <c r="AO330" s="65">
        <f t="shared" si="325"/>
        <v>0.29715396372029845</v>
      </c>
      <c r="AP330" s="7">
        <f t="shared" si="326"/>
        <v>1010.0990280103804</v>
      </c>
      <c r="AQ330" s="65">
        <f t="shared" si="327"/>
        <v>7.7499999999999999E-2</v>
      </c>
      <c r="AR330" s="7">
        <f t="shared" si="350"/>
        <v>529070.53669417754</v>
      </c>
      <c r="AS330" s="7">
        <f t="shared" si="351"/>
        <v>1057925.8696682178</v>
      </c>
      <c r="AT330" s="7">
        <f t="shared" si="328"/>
        <v>152529.46330582269</v>
      </c>
      <c r="AU330" s="7">
        <f t="shared" si="314"/>
        <v>1586996.4063623953</v>
      </c>
      <c r="AW330">
        <v>325</v>
      </c>
      <c r="AX330" s="160">
        <v>54728</v>
      </c>
      <c r="AY330" s="7">
        <f t="shared" si="352"/>
        <v>153212.00621951962</v>
      </c>
      <c r="AZ330" s="7">
        <f t="shared" si="353"/>
        <v>4765.8460902957322</v>
      </c>
      <c r="BA330" s="7">
        <f t="shared" si="354"/>
        <v>3808.2710514237347</v>
      </c>
      <c r="BB330" s="65">
        <f t="shared" si="329"/>
        <v>0.29827461792783838</v>
      </c>
      <c r="BC330" s="7">
        <f t="shared" si="330"/>
        <v>957.57503887199755</v>
      </c>
      <c r="BD330" s="65">
        <f t="shared" si="331"/>
        <v>7.4999999999999997E-2</v>
      </c>
      <c r="BE330" s="7">
        <f t="shared" si="355"/>
        <v>532196.26483190514</v>
      </c>
      <c r="BF330" s="7">
        <f t="shared" si="356"/>
        <v>1016703.7145142077</v>
      </c>
      <c r="BG330" s="7">
        <f t="shared" si="332"/>
        <v>149403.73516809588</v>
      </c>
      <c r="BH330" s="7">
        <f t="shared" si="315"/>
        <v>1548899.9793461128</v>
      </c>
      <c r="BJ330">
        <v>325</v>
      </c>
      <c r="BK330" s="160">
        <v>54728</v>
      </c>
      <c r="BL330" s="7">
        <f t="shared" si="357"/>
        <v>150031.75538247026</v>
      </c>
      <c r="BM330" s="7">
        <f t="shared" si="358"/>
        <v>4649.713524863002</v>
      </c>
      <c r="BN330" s="7">
        <f t="shared" si="359"/>
        <v>3743.271669427244</v>
      </c>
      <c r="BO330" s="65">
        <f t="shared" si="333"/>
        <v>0.29939835016004418</v>
      </c>
      <c r="BP330" s="7">
        <f t="shared" si="334"/>
        <v>906.44185543575782</v>
      </c>
      <c r="BQ330" s="65">
        <f t="shared" si="335"/>
        <v>7.2499999999999995E-2</v>
      </c>
      <c r="BR330" s="7">
        <f t="shared" si="360"/>
        <v>535311.51628695731</v>
      </c>
      <c r="BS330" s="7">
        <f t="shared" si="361"/>
        <v>975845.37929351826</v>
      </c>
      <c r="BT330" s="7">
        <f t="shared" si="336"/>
        <v>146288.48371304301</v>
      </c>
      <c r="BU330" s="7">
        <f t="shared" si="316"/>
        <v>1511156.8955804757</v>
      </c>
      <c r="BW330">
        <v>325</v>
      </c>
      <c r="BX330" s="160">
        <v>54728</v>
      </c>
      <c r="BY330" s="7">
        <f t="shared" si="362"/>
        <v>146862.95887574143</v>
      </c>
      <c r="BZ330" s="7">
        <f t="shared" si="363"/>
        <v>4534.7018071413086</v>
      </c>
      <c r="CA330" s="7">
        <f t="shared" si="364"/>
        <v>3678.0012136994837</v>
      </c>
      <c r="CB330" s="65">
        <f t="shared" si="337"/>
        <v>0.30052516238445548</v>
      </c>
      <c r="CC330" s="7">
        <f t="shared" si="338"/>
        <v>856.70059344182505</v>
      </c>
      <c r="CD330" s="65">
        <f t="shared" si="365"/>
        <v>7.0000000000000007E-2</v>
      </c>
      <c r="CE330" s="7">
        <f t="shared" si="366"/>
        <v>538415.042337958</v>
      </c>
      <c r="CF330" s="7">
        <f t="shared" si="367"/>
        <v>935363.04498296743</v>
      </c>
      <c r="CG330" s="7">
        <f t="shared" si="339"/>
        <v>143184.95766204194</v>
      </c>
      <c r="CH330" s="7">
        <f t="shared" si="317"/>
        <v>1473778.0873209254</v>
      </c>
    </row>
    <row r="331" spans="10:86" x14ac:dyDescent="0.3">
      <c r="J331">
        <v>326</v>
      </c>
      <c r="K331" s="160">
        <v>54758</v>
      </c>
      <c r="L331" s="7">
        <f t="shared" si="340"/>
        <v>158807.46260820277</v>
      </c>
      <c r="M331" s="7">
        <f t="shared" si="318"/>
        <v>5120.6331732111075</v>
      </c>
      <c r="N331" s="7">
        <f t="shared" si="308"/>
        <v>4028.8318677797133</v>
      </c>
      <c r="O331" s="65">
        <f t="shared" si="319"/>
        <v>0.30443142670588441</v>
      </c>
      <c r="P331" s="7">
        <f t="shared" si="309"/>
        <v>1091.801305431394</v>
      </c>
      <c r="Q331" s="65">
        <f t="shared" si="310"/>
        <v>8.2500000000000004E-2</v>
      </c>
      <c r="R331" s="7">
        <f t="shared" si="320"/>
        <v>526821.36925957655</v>
      </c>
      <c r="S331" s="7">
        <f t="shared" si="341"/>
        <v>1142505.0452072434</v>
      </c>
      <c r="T331" s="7">
        <f t="shared" si="311"/>
        <v>154778.63074042305</v>
      </c>
      <c r="U331" s="7">
        <f t="shared" si="312"/>
        <v>1669326.41446682</v>
      </c>
      <c r="W331">
        <v>326</v>
      </c>
      <c r="X331" s="160">
        <v>54758</v>
      </c>
      <c r="Y331" s="7">
        <f t="shared" si="342"/>
        <v>155664.44061889104</v>
      </c>
      <c r="Z331" s="7">
        <f t="shared" si="343"/>
        <v>5001.3393355618373</v>
      </c>
      <c r="AA331" s="7">
        <f t="shared" si="344"/>
        <v>3963.5763981025639</v>
      </c>
      <c r="AB331" s="65">
        <f t="shared" si="321"/>
        <v>0.30554773195554497</v>
      </c>
      <c r="AC331" s="7">
        <f t="shared" si="322"/>
        <v>1037.7629374592736</v>
      </c>
      <c r="AD331" s="65">
        <f t="shared" si="323"/>
        <v>0.08</v>
      </c>
      <c r="AE331" s="7">
        <f t="shared" si="345"/>
        <v>529899.13577921165</v>
      </c>
      <c r="AF331" s="7">
        <f t="shared" si="346"/>
        <v>1100537.4876139474</v>
      </c>
      <c r="AG331" s="7">
        <f t="shared" si="324"/>
        <v>151700.86422078847</v>
      </c>
      <c r="AH331" s="7">
        <f t="shared" si="313"/>
        <v>1630436.6233931589</v>
      </c>
      <c r="AJ331">
        <v>326</v>
      </c>
      <c r="AK331" s="160">
        <v>54758</v>
      </c>
      <c r="AL331" s="7">
        <f t="shared" si="347"/>
        <v>152529.46330582269</v>
      </c>
      <c r="AM331" s="7">
        <f t="shared" si="348"/>
        <v>4883.0658657304484</v>
      </c>
      <c r="AN331" s="7">
        <f t="shared" si="349"/>
        <v>3897.9797485470103</v>
      </c>
      <c r="AO331" s="65">
        <f t="shared" si="325"/>
        <v>0.30666702661097278</v>
      </c>
      <c r="AP331" s="7">
        <f t="shared" si="326"/>
        <v>985.0861171834382</v>
      </c>
      <c r="AQ331" s="65">
        <f t="shared" si="327"/>
        <v>7.7499999999999999E-2</v>
      </c>
      <c r="AR331" s="7">
        <f t="shared" si="350"/>
        <v>532968.5164427245</v>
      </c>
      <c r="AS331" s="7">
        <f t="shared" si="351"/>
        <v>1058910.9557854012</v>
      </c>
      <c r="AT331" s="7">
        <f t="shared" si="328"/>
        <v>148631.48355727567</v>
      </c>
      <c r="AU331" s="7">
        <f t="shared" si="314"/>
        <v>1591879.4722281257</v>
      </c>
      <c r="AW331">
        <v>326</v>
      </c>
      <c r="AX331" s="160">
        <v>54758</v>
      </c>
      <c r="AY331" s="7">
        <f t="shared" si="352"/>
        <v>149403.73516809588</v>
      </c>
      <c r="AZ331" s="7">
        <f t="shared" si="353"/>
        <v>4765.8460902957322</v>
      </c>
      <c r="BA331" s="7">
        <f t="shared" si="354"/>
        <v>3832.0727454951329</v>
      </c>
      <c r="BB331" s="65">
        <f t="shared" si="329"/>
        <v>0.30778931259117104</v>
      </c>
      <c r="BC331" s="7">
        <f t="shared" si="330"/>
        <v>933.77334480059915</v>
      </c>
      <c r="BD331" s="65">
        <f t="shared" si="331"/>
        <v>7.4999999999999997E-2</v>
      </c>
      <c r="BE331" s="7">
        <f t="shared" si="355"/>
        <v>536028.33757740026</v>
      </c>
      <c r="BF331" s="7">
        <f t="shared" si="356"/>
        <v>1017637.4878590083</v>
      </c>
      <c r="BG331" s="7">
        <f t="shared" si="332"/>
        <v>145571.66242260076</v>
      </c>
      <c r="BH331" s="7">
        <f t="shared" si="315"/>
        <v>1553665.8254364086</v>
      </c>
      <c r="BJ331">
        <v>326</v>
      </c>
      <c r="BK331" s="160">
        <v>54758</v>
      </c>
      <c r="BL331" s="7">
        <f t="shared" si="357"/>
        <v>146288.48371304301</v>
      </c>
      <c r="BM331" s="7">
        <f t="shared" si="358"/>
        <v>4649.713524863002</v>
      </c>
      <c r="BN331" s="7">
        <f t="shared" si="359"/>
        <v>3765.8872690967005</v>
      </c>
      <c r="BO331" s="65">
        <f t="shared" si="333"/>
        <v>0.30891459178567748</v>
      </c>
      <c r="BP331" s="7">
        <f t="shared" si="334"/>
        <v>883.82625576630153</v>
      </c>
      <c r="BQ331" s="65">
        <f t="shared" si="335"/>
        <v>7.2499999999999995E-2</v>
      </c>
      <c r="BR331" s="7">
        <f t="shared" si="360"/>
        <v>539077.40355605399</v>
      </c>
      <c r="BS331" s="7">
        <f t="shared" si="361"/>
        <v>976729.20554928458</v>
      </c>
      <c r="BT331" s="7">
        <f t="shared" si="336"/>
        <v>142522.5964439463</v>
      </c>
      <c r="BU331" s="7">
        <f t="shared" si="316"/>
        <v>1515806.6091053386</v>
      </c>
      <c r="BW331">
        <v>326</v>
      </c>
      <c r="BX331" s="160">
        <v>54758</v>
      </c>
      <c r="BY331" s="7">
        <f t="shared" si="362"/>
        <v>143184.95766204194</v>
      </c>
      <c r="BZ331" s="7">
        <f t="shared" si="363"/>
        <v>4534.7018071413086</v>
      </c>
      <c r="CA331" s="7">
        <f t="shared" si="364"/>
        <v>3699.456220779397</v>
      </c>
      <c r="CB331" s="65">
        <f t="shared" si="337"/>
        <v>0.31004286605394854</v>
      </c>
      <c r="CC331" s="7">
        <f t="shared" si="338"/>
        <v>835.24558636191136</v>
      </c>
      <c r="CD331" s="65">
        <f t="shared" si="365"/>
        <v>7.0000000000000007E-2</v>
      </c>
      <c r="CE331" s="7">
        <f t="shared" si="366"/>
        <v>542114.49855873745</v>
      </c>
      <c r="CF331" s="7">
        <f t="shared" si="367"/>
        <v>936198.2905693294</v>
      </c>
      <c r="CG331" s="7">
        <f t="shared" si="339"/>
        <v>139485.50144126255</v>
      </c>
      <c r="CH331" s="7">
        <f t="shared" si="317"/>
        <v>1478312.789128067</v>
      </c>
    </row>
    <row r="332" spans="10:86" x14ac:dyDescent="0.3">
      <c r="J332">
        <v>327</v>
      </c>
      <c r="K332" s="160">
        <v>54789</v>
      </c>
      <c r="L332" s="7">
        <f t="shared" si="340"/>
        <v>154778.63074042305</v>
      </c>
      <c r="M332" s="7">
        <f t="shared" si="318"/>
        <v>5120.6331732111075</v>
      </c>
      <c r="N332" s="7">
        <f t="shared" si="308"/>
        <v>4056.5300868706991</v>
      </c>
      <c r="O332" s="65">
        <f t="shared" si="319"/>
        <v>0.31450311202252557</v>
      </c>
      <c r="P332" s="7">
        <f t="shared" si="309"/>
        <v>1064.1030863404085</v>
      </c>
      <c r="Q332" s="65">
        <f t="shared" si="310"/>
        <v>8.2500000000000004E-2</v>
      </c>
      <c r="R332" s="7">
        <f t="shared" si="320"/>
        <v>530877.8993464472</v>
      </c>
      <c r="S332" s="7">
        <f t="shared" si="341"/>
        <v>1143569.1482935839</v>
      </c>
      <c r="T332" s="7">
        <f t="shared" si="311"/>
        <v>150722.10065355233</v>
      </c>
      <c r="U332" s="7">
        <f t="shared" si="312"/>
        <v>1674447.0476400312</v>
      </c>
      <c r="W332">
        <v>327</v>
      </c>
      <c r="X332" s="160">
        <v>54789</v>
      </c>
      <c r="Y332" s="7">
        <f t="shared" si="342"/>
        <v>151700.86422078847</v>
      </c>
      <c r="Z332" s="7">
        <f t="shared" si="343"/>
        <v>5001.3393355618373</v>
      </c>
      <c r="AA332" s="7">
        <f t="shared" si="344"/>
        <v>3990.0002407565808</v>
      </c>
      <c r="AB332" s="65">
        <f t="shared" si="321"/>
        <v>0.31562116099347631</v>
      </c>
      <c r="AC332" s="7">
        <f t="shared" si="322"/>
        <v>1011.3390948052565</v>
      </c>
      <c r="AD332" s="65">
        <f t="shared" si="323"/>
        <v>0.08</v>
      </c>
      <c r="AE332" s="7">
        <f t="shared" si="345"/>
        <v>533889.13601996819</v>
      </c>
      <c r="AF332" s="7">
        <f t="shared" si="346"/>
        <v>1101548.8267087527</v>
      </c>
      <c r="AG332" s="7">
        <f t="shared" si="324"/>
        <v>147710.86398003189</v>
      </c>
      <c r="AH332" s="7">
        <f t="shared" si="313"/>
        <v>1635437.9627287209</v>
      </c>
      <c r="AJ332">
        <v>327</v>
      </c>
      <c r="AK332" s="160">
        <v>54789</v>
      </c>
      <c r="AL332" s="7">
        <f t="shared" si="347"/>
        <v>148631.48355727567</v>
      </c>
      <c r="AM332" s="7">
        <f t="shared" si="348"/>
        <v>4883.0658657304484</v>
      </c>
      <c r="AN332" s="7">
        <f t="shared" si="349"/>
        <v>3923.1542010897097</v>
      </c>
      <c r="AO332" s="65">
        <f t="shared" si="325"/>
        <v>0.31674211470098729</v>
      </c>
      <c r="AP332" s="7">
        <f t="shared" si="326"/>
        <v>959.91166464073865</v>
      </c>
      <c r="AQ332" s="65">
        <f t="shared" si="327"/>
        <v>7.7499999999999999E-2</v>
      </c>
      <c r="AR332" s="7">
        <f t="shared" si="350"/>
        <v>536891.67064381426</v>
      </c>
      <c r="AS332" s="7">
        <f t="shared" si="351"/>
        <v>1059870.8674500419</v>
      </c>
      <c r="AT332" s="7">
        <f t="shared" si="328"/>
        <v>144708.32935618598</v>
      </c>
      <c r="AU332" s="7">
        <f t="shared" si="314"/>
        <v>1596762.5380938561</v>
      </c>
      <c r="AW332">
        <v>327</v>
      </c>
      <c r="AX332" s="160">
        <v>54789</v>
      </c>
      <c r="AY332" s="7">
        <f t="shared" si="352"/>
        <v>145571.66242260076</v>
      </c>
      <c r="AZ332" s="7">
        <f t="shared" si="353"/>
        <v>4765.8460902957322</v>
      </c>
      <c r="BA332" s="7">
        <f t="shared" si="354"/>
        <v>3856.0232001544773</v>
      </c>
      <c r="BB332" s="65">
        <f t="shared" si="329"/>
        <v>0.31786597495550561</v>
      </c>
      <c r="BC332" s="7">
        <f t="shared" si="330"/>
        <v>909.82289014125467</v>
      </c>
      <c r="BD332" s="65">
        <f t="shared" si="331"/>
        <v>7.4999999999999997E-2</v>
      </c>
      <c r="BE332" s="7">
        <f t="shared" si="355"/>
        <v>539884.36077755468</v>
      </c>
      <c r="BF332" s="7">
        <f t="shared" si="356"/>
        <v>1018547.3107491495</v>
      </c>
      <c r="BG332" s="7">
        <f t="shared" si="332"/>
        <v>141715.63922244628</v>
      </c>
      <c r="BH332" s="7">
        <f t="shared" si="315"/>
        <v>1558431.6715267042</v>
      </c>
      <c r="BJ332">
        <v>327</v>
      </c>
      <c r="BK332" s="160">
        <v>54789</v>
      </c>
      <c r="BL332" s="7">
        <f t="shared" si="357"/>
        <v>142522.5964439463</v>
      </c>
      <c r="BM332" s="7">
        <f t="shared" si="358"/>
        <v>4649.713524863002</v>
      </c>
      <c r="BN332" s="7">
        <f t="shared" si="359"/>
        <v>3788.6395046808266</v>
      </c>
      <c r="BO332" s="65">
        <f t="shared" si="333"/>
        <v>0.31899274354049983</v>
      </c>
      <c r="BP332" s="7">
        <f t="shared" si="334"/>
        <v>861.07402018217556</v>
      </c>
      <c r="BQ332" s="65">
        <f t="shared" si="335"/>
        <v>7.2499999999999995E-2</v>
      </c>
      <c r="BR332" s="7">
        <f t="shared" si="360"/>
        <v>542866.04306073487</v>
      </c>
      <c r="BS332" s="7">
        <f t="shared" si="361"/>
        <v>977590.27956946671</v>
      </c>
      <c r="BT332" s="7">
        <f t="shared" si="336"/>
        <v>138733.95693926548</v>
      </c>
      <c r="BU332" s="7">
        <f t="shared" si="316"/>
        <v>1520456.3226302015</v>
      </c>
      <c r="BW332">
        <v>327</v>
      </c>
      <c r="BX332" s="160">
        <v>54789</v>
      </c>
      <c r="BY332" s="7">
        <f t="shared" si="362"/>
        <v>139485.50144126255</v>
      </c>
      <c r="BZ332" s="7">
        <f t="shared" si="363"/>
        <v>4534.7018071413086</v>
      </c>
      <c r="CA332" s="7">
        <f t="shared" si="364"/>
        <v>3721.0363820672769</v>
      </c>
      <c r="CB332" s="65">
        <f t="shared" si="337"/>
        <v>0.32012242221182036</v>
      </c>
      <c r="CC332" s="7">
        <f t="shared" si="338"/>
        <v>813.66542507403153</v>
      </c>
      <c r="CD332" s="65">
        <f t="shared" si="365"/>
        <v>7.0000000000000007E-2</v>
      </c>
      <c r="CE332" s="7">
        <f t="shared" si="366"/>
        <v>545835.5349408047</v>
      </c>
      <c r="CF332" s="7">
        <f t="shared" si="367"/>
        <v>937011.95599440346</v>
      </c>
      <c r="CG332" s="7">
        <f t="shared" si="339"/>
        <v>135764.46505919527</v>
      </c>
      <c r="CH332" s="7">
        <f t="shared" si="317"/>
        <v>1482847.4909352083</v>
      </c>
    </row>
    <row r="333" spans="10:86" x14ac:dyDescent="0.3">
      <c r="J333">
        <v>328</v>
      </c>
      <c r="K333" s="160">
        <v>54820</v>
      </c>
      <c r="L333" s="7">
        <f t="shared" si="340"/>
        <v>150722.10065355233</v>
      </c>
      <c r="M333" s="7">
        <f t="shared" si="318"/>
        <v>5120.6331732111075</v>
      </c>
      <c r="N333" s="7">
        <f t="shared" si="308"/>
        <v>4084.4187312179351</v>
      </c>
      <c r="O333" s="65">
        <f t="shared" si="319"/>
        <v>0.32518804184713335</v>
      </c>
      <c r="P333" s="7">
        <f t="shared" si="309"/>
        <v>1036.2144419931724</v>
      </c>
      <c r="Q333" s="65">
        <f t="shared" si="310"/>
        <v>8.2500000000000018E-2</v>
      </c>
      <c r="R333" s="7">
        <f t="shared" si="320"/>
        <v>534962.31807766517</v>
      </c>
      <c r="S333" s="7">
        <f t="shared" si="341"/>
        <v>1144605.3627355772</v>
      </c>
      <c r="T333" s="7">
        <f t="shared" si="311"/>
        <v>146637.68192233439</v>
      </c>
      <c r="U333" s="7">
        <f t="shared" si="312"/>
        <v>1679567.6808132422</v>
      </c>
      <c r="W333">
        <v>328</v>
      </c>
      <c r="X333" s="160">
        <v>54820</v>
      </c>
      <c r="Y333" s="7">
        <f t="shared" si="342"/>
        <v>147710.86398003189</v>
      </c>
      <c r="Z333" s="7">
        <f t="shared" si="343"/>
        <v>5001.3393355618373</v>
      </c>
      <c r="AA333" s="7">
        <f t="shared" si="344"/>
        <v>4016.6002423616246</v>
      </c>
      <c r="AB333" s="65">
        <f t="shared" si="321"/>
        <v>0.32630777188369331</v>
      </c>
      <c r="AC333" s="7">
        <f t="shared" si="322"/>
        <v>984.73909320021266</v>
      </c>
      <c r="AD333" s="65">
        <f t="shared" si="323"/>
        <v>0.08</v>
      </c>
      <c r="AE333" s="7">
        <f t="shared" si="345"/>
        <v>537905.73626232985</v>
      </c>
      <c r="AF333" s="7">
        <f t="shared" si="346"/>
        <v>1102533.565801953</v>
      </c>
      <c r="AG333" s="7">
        <f t="shared" si="324"/>
        <v>143694.26373767026</v>
      </c>
      <c r="AH333" s="7">
        <f t="shared" si="313"/>
        <v>1640439.3020642828</v>
      </c>
      <c r="AJ333">
        <v>328</v>
      </c>
      <c r="AK333" s="160">
        <v>54820</v>
      </c>
      <c r="AL333" s="7">
        <f t="shared" si="347"/>
        <v>144708.32935618598</v>
      </c>
      <c r="AM333" s="7">
        <f t="shared" si="348"/>
        <v>4883.0658657304484</v>
      </c>
      <c r="AN333" s="7">
        <f t="shared" si="349"/>
        <v>3948.491238638414</v>
      </c>
      <c r="AO333" s="65">
        <f t="shared" si="325"/>
        <v>0.32743032190659099</v>
      </c>
      <c r="AP333" s="7">
        <f t="shared" si="326"/>
        <v>934.57462709203446</v>
      </c>
      <c r="AQ333" s="65">
        <f t="shared" si="327"/>
        <v>7.7499999999999999E-2</v>
      </c>
      <c r="AR333" s="7">
        <f t="shared" si="350"/>
        <v>540840.16188245267</v>
      </c>
      <c r="AS333" s="7">
        <f t="shared" si="351"/>
        <v>1060805.442077134</v>
      </c>
      <c r="AT333" s="7">
        <f t="shared" si="328"/>
        <v>140759.83811754757</v>
      </c>
      <c r="AU333" s="7">
        <f t="shared" si="314"/>
        <v>1601645.6039595867</v>
      </c>
      <c r="AW333">
        <v>328</v>
      </c>
      <c r="AX333" s="160">
        <v>54820</v>
      </c>
      <c r="AY333" s="7">
        <f t="shared" si="352"/>
        <v>141715.63922244628</v>
      </c>
      <c r="AZ333" s="7">
        <f t="shared" si="353"/>
        <v>4765.8460902957322</v>
      </c>
      <c r="BA333" s="7">
        <f t="shared" si="354"/>
        <v>3880.1233451554431</v>
      </c>
      <c r="BB333" s="65">
        <f t="shared" si="329"/>
        <v>0.32855569362234838</v>
      </c>
      <c r="BC333" s="7">
        <f t="shared" si="330"/>
        <v>885.72274514028913</v>
      </c>
      <c r="BD333" s="65">
        <f t="shared" si="331"/>
        <v>7.4999999999999997E-2</v>
      </c>
      <c r="BE333" s="7">
        <f t="shared" si="355"/>
        <v>543764.48412271007</v>
      </c>
      <c r="BF333" s="7">
        <f t="shared" si="356"/>
        <v>1019433.0334942898</v>
      </c>
      <c r="BG333" s="7">
        <f t="shared" si="332"/>
        <v>137835.51587729083</v>
      </c>
      <c r="BH333" s="7">
        <f t="shared" si="315"/>
        <v>1563197.5176169998</v>
      </c>
      <c r="BJ333">
        <v>328</v>
      </c>
      <c r="BK333" s="160">
        <v>54820</v>
      </c>
      <c r="BL333" s="7">
        <f t="shared" si="357"/>
        <v>138733.95693926548</v>
      </c>
      <c r="BM333" s="7">
        <f t="shared" si="358"/>
        <v>4649.713524863002</v>
      </c>
      <c r="BN333" s="7">
        <f t="shared" si="359"/>
        <v>3811.5292016882731</v>
      </c>
      <c r="BO333" s="65">
        <f t="shared" si="333"/>
        <v>0.32968388871285831</v>
      </c>
      <c r="BP333" s="7">
        <f t="shared" si="334"/>
        <v>838.18432317472889</v>
      </c>
      <c r="BQ333" s="65">
        <f t="shared" si="335"/>
        <v>7.2499999999999995E-2</v>
      </c>
      <c r="BR333" s="7">
        <f t="shared" si="360"/>
        <v>546677.57226242311</v>
      </c>
      <c r="BS333" s="7">
        <f t="shared" si="361"/>
        <v>978428.46389264148</v>
      </c>
      <c r="BT333" s="7">
        <f t="shared" si="336"/>
        <v>134922.42773757721</v>
      </c>
      <c r="BU333" s="7">
        <f t="shared" si="316"/>
        <v>1525106.0361550646</v>
      </c>
      <c r="BW333">
        <v>328</v>
      </c>
      <c r="BX333" s="160">
        <v>54820</v>
      </c>
      <c r="BY333" s="7">
        <f t="shared" si="362"/>
        <v>135764.46505919527</v>
      </c>
      <c r="BZ333" s="7">
        <f t="shared" si="363"/>
        <v>4534.7018071413086</v>
      </c>
      <c r="CA333" s="7">
        <f t="shared" si="364"/>
        <v>3742.7424276293359</v>
      </c>
      <c r="CB333" s="65">
        <f t="shared" si="337"/>
        <v>0.3308149088347187</v>
      </c>
      <c r="CC333" s="7">
        <f t="shared" si="338"/>
        <v>791.95937951197243</v>
      </c>
      <c r="CD333" s="65">
        <f t="shared" si="365"/>
        <v>7.0000000000000007E-2</v>
      </c>
      <c r="CE333" s="7">
        <f t="shared" si="366"/>
        <v>549578.27736843401</v>
      </c>
      <c r="CF333" s="7">
        <f t="shared" si="367"/>
        <v>937803.91537391546</v>
      </c>
      <c r="CG333" s="7">
        <f t="shared" si="339"/>
        <v>132021.72263156594</v>
      </c>
      <c r="CH333" s="7">
        <f t="shared" si="317"/>
        <v>1487382.1927423496</v>
      </c>
    </row>
    <row r="334" spans="10:86" x14ac:dyDescent="0.3">
      <c r="J334">
        <v>329</v>
      </c>
      <c r="K334" s="160">
        <v>54848</v>
      </c>
      <c r="L334" s="7">
        <f t="shared" si="340"/>
        <v>146637.68192233439</v>
      </c>
      <c r="M334" s="7">
        <f t="shared" si="318"/>
        <v>5120.6331732111075</v>
      </c>
      <c r="N334" s="7">
        <f t="shared" si="308"/>
        <v>4112.4991099950585</v>
      </c>
      <c r="O334" s="65">
        <f t="shared" si="319"/>
        <v>0.33654370877247347</v>
      </c>
      <c r="P334" s="7">
        <f t="shared" si="309"/>
        <v>1008.134063216049</v>
      </c>
      <c r="Q334" s="65">
        <f t="shared" si="310"/>
        <v>8.2500000000000004E-2</v>
      </c>
      <c r="R334" s="7">
        <f t="shared" si="320"/>
        <v>539074.81718766026</v>
      </c>
      <c r="S334" s="7">
        <f t="shared" si="341"/>
        <v>1145613.4967987933</v>
      </c>
      <c r="T334" s="7">
        <f t="shared" si="311"/>
        <v>142525.18281233934</v>
      </c>
      <c r="U334" s="7">
        <f t="shared" si="312"/>
        <v>1684688.3139864537</v>
      </c>
      <c r="W334">
        <v>329</v>
      </c>
      <c r="X334" s="160">
        <v>54848</v>
      </c>
      <c r="Y334" s="7">
        <f t="shared" si="342"/>
        <v>143694.26373767026</v>
      </c>
      <c r="Z334" s="7">
        <f t="shared" si="343"/>
        <v>5001.3393355618373</v>
      </c>
      <c r="AA334" s="7">
        <f t="shared" si="344"/>
        <v>4043.3775773107022</v>
      </c>
      <c r="AB334" s="65">
        <f t="shared" si="321"/>
        <v>0.33766505123898344</v>
      </c>
      <c r="AC334" s="7">
        <f t="shared" si="322"/>
        <v>957.96175825113517</v>
      </c>
      <c r="AD334" s="65">
        <f t="shared" si="323"/>
        <v>0.08</v>
      </c>
      <c r="AE334" s="7">
        <f t="shared" si="345"/>
        <v>541949.11383964051</v>
      </c>
      <c r="AF334" s="7">
        <f t="shared" si="346"/>
        <v>1103491.527560204</v>
      </c>
      <c r="AG334" s="7">
        <f t="shared" si="324"/>
        <v>139650.88616035957</v>
      </c>
      <c r="AH334" s="7">
        <f t="shared" si="313"/>
        <v>1645440.6413998445</v>
      </c>
      <c r="AJ334">
        <v>329</v>
      </c>
      <c r="AK334" s="160">
        <v>54848</v>
      </c>
      <c r="AL334" s="7">
        <f t="shared" si="347"/>
        <v>140759.83811754757</v>
      </c>
      <c r="AM334" s="7">
        <f t="shared" si="348"/>
        <v>4883.0658657304484</v>
      </c>
      <c r="AN334" s="7">
        <f t="shared" si="349"/>
        <v>3973.991911221287</v>
      </c>
      <c r="AO334" s="65">
        <f t="shared" si="325"/>
        <v>0.33878912886239332</v>
      </c>
      <c r="AP334" s="7">
        <f t="shared" si="326"/>
        <v>909.07395450916135</v>
      </c>
      <c r="AQ334" s="65">
        <f t="shared" si="327"/>
        <v>7.7499999999999999E-2</v>
      </c>
      <c r="AR334" s="7">
        <f t="shared" si="350"/>
        <v>544814.15379367396</v>
      </c>
      <c r="AS334" s="7">
        <f t="shared" si="351"/>
        <v>1061714.5160316431</v>
      </c>
      <c r="AT334" s="7">
        <f t="shared" si="328"/>
        <v>136785.84620632627</v>
      </c>
      <c r="AU334" s="7">
        <f t="shared" si="314"/>
        <v>1606528.6698253171</v>
      </c>
      <c r="AW334">
        <v>329</v>
      </c>
      <c r="AX334" s="160">
        <v>54848</v>
      </c>
      <c r="AY334" s="7">
        <f t="shared" si="352"/>
        <v>137835.51587729083</v>
      </c>
      <c r="AZ334" s="7">
        <f t="shared" si="353"/>
        <v>4765.8460902957322</v>
      </c>
      <c r="BA334" s="7">
        <f t="shared" si="354"/>
        <v>3904.3741160626646</v>
      </c>
      <c r="BB334" s="65">
        <f t="shared" si="329"/>
        <v>0.33991594324979912</v>
      </c>
      <c r="BC334" s="7">
        <f t="shared" si="330"/>
        <v>861.47197423306761</v>
      </c>
      <c r="BD334" s="65">
        <f t="shared" si="331"/>
        <v>7.4999999999999997E-2</v>
      </c>
      <c r="BE334" s="7">
        <f t="shared" si="355"/>
        <v>547668.85823877272</v>
      </c>
      <c r="BF334" s="7">
        <f t="shared" si="356"/>
        <v>1020294.5054685229</v>
      </c>
      <c r="BG334" s="7">
        <f t="shared" si="332"/>
        <v>133931.14176122818</v>
      </c>
      <c r="BH334" s="7">
        <f t="shared" si="315"/>
        <v>1567963.3637072956</v>
      </c>
      <c r="BJ334">
        <v>329</v>
      </c>
      <c r="BK334" s="160">
        <v>54848</v>
      </c>
      <c r="BL334" s="7">
        <f t="shared" si="357"/>
        <v>134922.42773757721</v>
      </c>
      <c r="BM334" s="7">
        <f t="shared" si="358"/>
        <v>4649.713524863002</v>
      </c>
      <c r="BN334" s="7">
        <f t="shared" si="359"/>
        <v>3834.5571906151399</v>
      </c>
      <c r="BO334" s="65">
        <f t="shared" si="333"/>
        <v>0.34104549598588452</v>
      </c>
      <c r="BP334" s="7">
        <f t="shared" si="334"/>
        <v>815.15633424786233</v>
      </c>
      <c r="BQ334" s="65">
        <f t="shared" si="335"/>
        <v>7.2499999999999995E-2</v>
      </c>
      <c r="BR334" s="7">
        <f t="shared" si="360"/>
        <v>550512.12945303821</v>
      </c>
      <c r="BS334" s="7">
        <f t="shared" si="361"/>
        <v>979243.62022688938</v>
      </c>
      <c r="BT334" s="7">
        <f t="shared" si="336"/>
        <v>131087.87054696208</v>
      </c>
      <c r="BU334" s="7">
        <f t="shared" si="316"/>
        <v>1529755.7496799277</v>
      </c>
      <c r="BW334">
        <v>329</v>
      </c>
      <c r="BX334" s="160">
        <v>54848</v>
      </c>
      <c r="BY334" s="7">
        <f t="shared" si="362"/>
        <v>132021.72263156594</v>
      </c>
      <c r="BZ334" s="7">
        <f t="shared" si="363"/>
        <v>4534.7018071413086</v>
      </c>
      <c r="CA334" s="7">
        <f t="shared" si="364"/>
        <v>3764.575091790507</v>
      </c>
      <c r="CB334" s="65">
        <f t="shared" si="337"/>
        <v>0.34217778863222409</v>
      </c>
      <c r="CC334" s="7">
        <f t="shared" si="338"/>
        <v>770.12671535080131</v>
      </c>
      <c r="CD334" s="65">
        <f t="shared" si="365"/>
        <v>7.0000000000000007E-2</v>
      </c>
      <c r="CE334" s="7">
        <f t="shared" si="366"/>
        <v>553342.85246022453</v>
      </c>
      <c r="CF334" s="7">
        <f t="shared" si="367"/>
        <v>938574.04208926624</v>
      </c>
      <c r="CG334" s="7">
        <f t="shared" si="339"/>
        <v>128257.14753977543</v>
      </c>
      <c r="CH334" s="7">
        <f t="shared" si="317"/>
        <v>1491916.8945494909</v>
      </c>
    </row>
    <row r="335" spans="10:86" x14ac:dyDescent="0.3">
      <c r="J335">
        <v>330</v>
      </c>
      <c r="K335" s="160">
        <v>54879</v>
      </c>
      <c r="L335" s="7">
        <f t="shared" si="340"/>
        <v>142525.18281233934</v>
      </c>
      <c r="M335" s="7">
        <f t="shared" si="318"/>
        <v>5120.6331732111075</v>
      </c>
      <c r="N335" s="7">
        <f t="shared" si="308"/>
        <v>4140.7725413762746</v>
      </c>
      <c r="O335" s="65">
        <f t="shared" si="319"/>
        <v>0.34863502376236466</v>
      </c>
      <c r="P335" s="7">
        <f t="shared" si="309"/>
        <v>979.86063183483293</v>
      </c>
      <c r="Q335" s="65">
        <f t="shared" si="310"/>
        <v>8.2500000000000004E-2</v>
      </c>
      <c r="R335" s="7">
        <f t="shared" si="320"/>
        <v>543215.58972903655</v>
      </c>
      <c r="S335" s="7">
        <f t="shared" si="341"/>
        <v>1146593.3574306283</v>
      </c>
      <c r="T335" s="7">
        <f t="shared" si="311"/>
        <v>138384.41027096307</v>
      </c>
      <c r="U335" s="7">
        <f t="shared" si="312"/>
        <v>1689808.9471596647</v>
      </c>
      <c r="W335">
        <v>330</v>
      </c>
      <c r="X335" s="160">
        <v>54879</v>
      </c>
      <c r="Y335" s="7">
        <f t="shared" si="342"/>
        <v>139650.88616035957</v>
      </c>
      <c r="Z335" s="7">
        <f t="shared" si="343"/>
        <v>5001.3393355618373</v>
      </c>
      <c r="AA335" s="7">
        <f t="shared" si="344"/>
        <v>4070.3334278261068</v>
      </c>
      <c r="AB335" s="65">
        <f t="shared" si="321"/>
        <v>0.34975790327478662</v>
      </c>
      <c r="AC335" s="7">
        <f t="shared" si="322"/>
        <v>931.00590773573049</v>
      </c>
      <c r="AD335" s="65">
        <f t="shared" si="323"/>
        <v>0.08</v>
      </c>
      <c r="AE335" s="7">
        <f t="shared" si="345"/>
        <v>546019.44726746657</v>
      </c>
      <c r="AF335" s="7">
        <f t="shared" si="346"/>
        <v>1104422.5334679398</v>
      </c>
      <c r="AG335" s="7">
        <f t="shared" si="324"/>
        <v>135580.55273253346</v>
      </c>
      <c r="AH335" s="7">
        <f t="shared" si="313"/>
        <v>1650441.9807354063</v>
      </c>
      <c r="AJ335">
        <v>330</v>
      </c>
      <c r="AK335" s="160">
        <v>54879</v>
      </c>
      <c r="AL335" s="7">
        <f t="shared" si="347"/>
        <v>136785.84620632627</v>
      </c>
      <c r="AM335" s="7">
        <f t="shared" si="348"/>
        <v>4883.0658657304484</v>
      </c>
      <c r="AN335" s="7">
        <f t="shared" si="349"/>
        <v>3999.6572756479245</v>
      </c>
      <c r="AO335" s="65">
        <f t="shared" si="325"/>
        <v>0.35088343303720637</v>
      </c>
      <c r="AP335" s="7">
        <f t="shared" si="326"/>
        <v>883.4085900825238</v>
      </c>
      <c r="AQ335" s="65">
        <f t="shared" si="327"/>
        <v>7.7499999999999999E-2</v>
      </c>
      <c r="AR335" s="7">
        <f t="shared" si="350"/>
        <v>548813.81106932194</v>
      </c>
      <c r="AS335" s="7">
        <f t="shared" si="351"/>
        <v>1062597.9246217257</v>
      </c>
      <c r="AT335" s="7">
        <f t="shared" si="328"/>
        <v>132786.18893067836</v>
      </c>
      <c r="AU335" s="7">
        <f t="shared" si="314"/>
        <v>1611411.7356910477</v>
      </c>
      <c r="AW335">
        <v>330</v>
      </c>
      <c r="AX335" s="160">
        <v>54879</v>
      </c>
      <c r="AY335" s="7">
        <f t="shared" si="352"/>
        <v>133931.14176122818</v>
      </c>
      <c r="AZ335" s="7">
        <f t="shared" si="353"/>
        <v>4765.8460902957322</v>
      </c>
      <c r="BA335" s="7">
        <f t="shared" si="354"/>
        <v>3928.7764542880559</v>
      </c>
      <c r="BB335" s="65">
        <f t="shared" si="329"/>
        <v>0.35201161456166125</v>
      </c>
      <c r="BC335" s="7">
        <f t="shared" si="330"/>
        <v>837.06963600767608</v>
      </c>
      <c r="BD335" s="65">
        <f t="shared" si="331"/>
        <v>7.4999999999999997E-2</v>
      </c>
      <c r="BE335" s="7">
        <f t="shared" si="355"/>
        <v>551597.63469306077</v>
      </c>
      <c r="BF335" s="7">
        <f t="shared" si="356"/>
        <v>1021131.5751045306</v>
      </c>
      <c r="BG335" s="7">
        <f t="shared" si="332"/>
        <v>130002.36530694012</v>
      </c>
      <c r="BH335" s="7">
        <f t="shared" si="315"/>
        <v>1572729.2097975914</v>
      </c>
      <c r="BJ335">
        <v>330</v>
      </c>
      <c r="BK335" s="160">
        <v>54879</v>
      </c>
      <c r="BL335" s="7">
        <f t="shared" si="357"/>
        <v>131087.87054696208</v>
      </c>
      <c r="BM335" s="7">
        <f t="shared" si="358"/>
        <v>4649.713524863002</v>
      </c>
      <c r="BN335" s="7">
        <f t="shared" si="359"/>
        <v>3857.7243069751062</v>
      </c>
      <c r="BO335" s="65">
        <f t="shared" si="333"/>
        <v>0.35314244933986449</v>
      </c>
      <c r="BP335" s="7">
        <f t="shared" si="334"/>
        <v>791.98921788789585</v>
      </c>
      <c r="BQ335" s="65">
        <f t="shared" si="335"/>
        <v>7.2499999999999995E-2</v>
      </c>
      <c r="BR335" s="7">
        <f t="shared" si="360"/>
        <v>554369.85376001336</v>
      </c>
      <c r="BS335" s="7">
        <f t="shared" si="361"/>
        <v>980035.60944477725</v>
      </c>
      <c r="BT335" s="7">
        <f t="shared" si="336"/>
        <v>127230.14623998696</v>
      </c>
      <c r="BU335" s="7">
        <f t="shared" si="316"/>
        <v>1534405.4632047906</v>
      </c>
      <c r="BW335">
        <v>330</v>
      </c>
      <c r="BX335" s="160">
        <v>54879</v>
      </c>
      <c r="BY335" s="7">
        <f t="shared" si="362"/>
        <v>128257.14753977543</v>
      </c>
      <c r="BZ335" s="7">
        <f t="shared" si="363"/>
        <v>4534.7018071413086</v>
      </c>
      <c r="CA335" s="7">
        <f t="shared" si="364"/>
        <v>3786.5351131592852</v>
      </c>
      <c r="CB335" s="65">
        <f t="shared" si="337"/>
        <v>0.35427593884247227</v>
      </c>
      <c r="CC335" s="7">
        <f t="shared" si="338"/>
        <v>748.16669398202339</v>
      </c>
      <c r="CD335" s="65">
        <f t="shared" si="365"/>
        <v>7.0000000000000007E-2</v>
      </c>
      <c r="CE335" s="7">
        <f t="shared" si="366"/>
        <v>557129.38757338386</v>
      </c>
      <c r="CF335" s="7">
        <f t="shared" si="367"/>
        <v>939322.20878324821</v>
      </c>
      <c r="CG335" s="7">
        <f t="shared" si="339"/>
        <v>124470.61242661614</v>
      </c>
      <c r="CH335" s="7">
        <f t="shared" si="317"/>
        <v>1496451.5963566322</v>
      </c>
    </row>
    <row r="336" spans="10:86" x14ac:dyDescent="0.3">
      <c r="J336">
        <v>331</v>
      </c>
      <c r="K336" s="160">
        <v>54909</v>
      </c>
      <c r="L336" s="7">
        <f t="shared" si="340"/>
        <v>138384.41027096307</v>
      </c>
      <c r="M336" s="7">
        <f t="shared" si="318"/>
        <v>5120.6331732111075</v>
      </c>
      <c r="N336" s="7">
        <f t="shared" si="308"/>
        <v>4169.2403525982363</v>
      </c>
      <c r="O336" s="65">
        <f t="shared" si="319"/>
        <v>0.36153555254682268</v>
      </c>
      <c r="P336" s="7">
        <f t="shared" si="309"/>
        <v>951.39282061287111</v>
      </c>
      <c r="Q336" s="65">
        <f t="shared" si="310"/>
        <v>8.2500000000000004E-2</v>
      </c>
      <c r="R336" s="7">
        <f t="shared" si="320"/>
        <v>547384.83008163481</v>
      </c>
      <c r="S336" s="7">
        <f t="shared" si="341"/>
        <v>1147544.750251241</v>
      </c>
      <c r="T336" s="7">
        <f t="shared" si="311"/>
        <v>134215.16991836485</v>
      </c>
      <c r="U336" s="7">
        <f t="shared" si="312"/>
        <v>1694929.5803328757</v>
      </c>
      <c r="W336">
        <v>331</v>
      </c>
      <c r="X336" s="160">
        <v>54909</v>
      </c>
      <c r="Y336" s="7">
        <f t="shared" si="342"/>
        <v>135580.55273253346</v>
      </c>
      <c r="Z336" s="7">
        <f t="shared" si="343"/>
        <v>5001.3393355618373</v>
      </c>
      <c r="AA336" s="7">
        <f t="shared" si="344"/>
        <v>4097.4689840116143</v>
      </c>
      <c r="AB336" s="65">
        <f t="shared" si="321"/>
        <v>0.36265988607627786</v>
      </c>
      <c r="AC336" s="7">
        <f t="shared" si="322"/>
        <v>903.87035155022306</v>
      </c>
      <c r="AD336" s="65">
        <f t="shared" si="323"/>
        <v>0.08</v>
      </c>
      <c r="AE336" s="7">
        <f t="shared" si="345"/>
        <v>550116.91625147813</v>
      </c>
      <c r="AF336" s="7">
        <f t="shared" si="346"/>
        <v>1105326.40381949</v>
      </c>
      <c r="AG336" s="7">
        <f t="shared" si="324"/>
        <v>131483.08374852184</v>
      </c>
      <c r="AH336" s="7">
        <f t="shared" si="313"/>
        <v>1655443.320070968</v>
      </c>
      <c r="AJ336">
        <v>331</v>
      </c>
      <c r="AK336" s="160">
        <v>54909</v>
      </c>
      <c r="AL336" s="7">
        <f t="shared" si="347"/>
        <v>132786.18893067836</v>
      </c>
      <c r="AM336" s="7">
        <f t="shared" si="348"/>
        <v>4883.0658657304484</v>
      </c>
      <c r="AN336" s="7">
        <f t="shared" si="349"/>
        <v>4025.4883955531504</v>
      </c>
      <c r="AO336" s="65">
        <f t="shared" si="325"/>
        <v>0.3637867848730571</v>
      </c>
      <c r="AP336" s="7">
        <f t="shared" si="326"/>
        <v>857.57747017729776</v>
      </c>
      <c r="AQ336" s="65">
        <f t="shared" si="327"/>
        <v>7.7499999999999999E-2</v>
      </c>
      <c r="AR336" s="7">
        <f t="shared" si="350"/>
        <v>552839.29946487513</v>
      </c>
      <c r="AS336" s="7">
        <f t="shared" si="351"/>
        <v>1063455.502091903</v>
      </c>
      <c r="AT336" s="7">
        <f t="shared" si="328"/>
        <v>128760.7005351252</v>
      </c>
      <c r="AU336" s="7">
        <f t="shared" si="314"/>
        <v>1616294.8015567781</v>
      </c>
      <c r="AW336">
        <v>331</v>
      </c>
      <c r="AX336" s="160">
        <v>54909</v>
      </c>
      <c r="AY336" s="7">
        <f t="shared" si="352"/>
        <v>130002.36530694012</v>
      </c>
      <c r="AZ336" s="7">
        <f t="shared" si="353"/>
        <v>4765.8460902957322</v>
      </c>
      <c r="BA336" s="7">
        <f t="shared" si="354"/>
        <v>3953.3313071273565</v>
      </c>
      <c r="BB336" s="65">
        <f t="shared" si="329"/>
        <v>0.36491625035837494</v>
      </c>
      <c r="BC336" s="7">
        <f t="shared" si="330"/>
        <v>812.51478316837563</v>
      </c>
      <c r="BD336" s="65">
        <f t="shared" si="331"/>
        <v>7.4999999999999997E-2</v>
      </c>
      <c r="BE336" s="7">
        <f t="shared" si="355"/>
        <v>555550.96600018814</v>
      </c>
      <c r="BF336" s="7">
        <f t="shared" si="356"/>
        <v>1021944.0898876989</v>
      </c>
      <c r="BG336" s="7">
        <f t="shared" si="332"/>
        <v>126049.03399981276</v>
      </c>
      <c r="BH336" s="7">
        <f t="shared" si="315"/>
        <v>1577495.055887887</v>
      </c>
      <c r="BJ336">
        <v>331</v>
      </c>
      <c r="BK336" s="160">
        <v>54909</v>
      </c>
      <c r="BL336" s="7">
        <f t="shared" si="357"/>
        <v>127230.14623998696</v>
      </c>
      <c r="BM336" s="7">
        <f t="shared" si="358"/>
        <v>4649.713524863002</v>
      </c>
      <c r="BN336" s="7">
        <f t="shared" si="359"/>
        <v>3881.0313913297477</v>
      </c>
      <c r="BO336" s="65">
        <f t="shared" si="333"/>
        <v>0.36604828393508371</v>
      </c>
      <c r="BP336" s="7">
        <f t="shared" si="334"/>
        <v>768.6821335332545</v>
      </c>
      <c r="BQ336" s="65">
        <f t="shared" si="335"/>
        <v>7.2499999999999995E-2</v>
      </c>
      <c r="BR336" s="7">
        <f t="shared" si="360"/>
        <v>558250.88515134307</v>
      </c>
      <c r="BS336" s="7">
        <f t="shared" si="361"/>
        <v>980804.29157831054</v>
      </c>
      <c r="BT336" s="7">
        <f t="shared" si="336"/>
        <v>123349.11484865722</v>
      </c>
      <c r="BU336" s="7">
        <f t="shared" si="316"/>
        <v>1539055.1767296535</v>
      </c>
      <c r="BW336">
        <v>331</v>
      </c>
      <c r="BX336" s="160">
        <v>54909</v>
      </c>
      <c r="BY336" s="7">
        <f t="shared" si="362"/>
        <v>124470.61242661614</v>
      </c>
      <c r="BZ336" s="7">
        <f t="shared" si="363"/>
        <v>4534.7018071413086</v>
      </c>
      <c r="CA336" s="7">
        <f t="shared" si="364"/>
        <v>3808.6232346527145</v>
      </c>
      <c r="CB336" s="65">
        <f t="shared" si="337"/>
        <v>0.36718288698690121</v>
      </c>
      <c r="CC336" s="7">
        <f t="shared" si="338"/>
        <v>726.0785724885942</v>
      </c>
      <c r="CD336" s="65">
        <f t="shared" si="365"/>
        <v>7.0000000000000007E-2</v>
      </c>
      <c r="CE336" s="7">
        <f t="shared" si="366"/>
        <v>560938.01080803655</v>
      </c>
      <c r="CF336" s="7">
        <f t="shared" si="367"/>
        <v>940048.28735573683</v>
      </c>
      <c r="CG336" s="7">
        <f t="shared" si="339"/>
        <v>120661.98919196342</v>
      </c>
      <c r="CH336" s="7">
        <f t="shared" si="317"/>
        <v>1500986.2981637735</v>
      </c>
    </row>
    <row r="337" spans="10:86" x14ac:dyDescent="0.3">
      <c r="J337">
        <v>332</v>
      </c>
      <c r="K337" s="160">
        <v>54940</v>
      </c>
      <c r="L337" s="7">
        <f t="shared" si="340"/>
        <v>134215.16991836485</v>
      </c>
      <c r="M337" s="7">
        <f t="shared" si="318"/>
        <v>5120.6331732111075</v>
      </c>
      <c r="N337" s="7">
        <f t="shared" si="308"/>
        <v>4197.9038800223489</v>
      </c>
      <c r="O337" s="65">
        <f t="shared" si="319"/>
        <v>0.37532900782309653</v>
      </c>
      <c r="P337" s="7">
        <f t="shared" si="309"/>
        <v>922.72929318875833</v>
      </c>
      <c r="Q337" s="65">
        <f t="shared" si="310"/>
        <v>8.2500000000000004E-2</v>
      </c>
      <c r="R337" s="7">
        <f t="shared" si="320"/>
        <v>551582.73396165716</v>
      </c>
      <c r="S337" s="7">
        <f t="shared" si="341"/>
        <v>1148467.4795444298</v>
      </c>
      <c r="T337" s="7">
        <f t="shared" si="311"/>
        <v>130017.2660383425</v>
      </c>
      <c r="U337" s="7">
        <f t="shared" si="312"/>
        <v>1700050.213506087</v>
      </c>
      <c r="W337">
        <v>332</v>
      </c>
      <c r="X337" s="160">
        <v>54940</v>
      </c>
      <c r="Y337" s="7">
        <f t="shared" si="342"/>
        <v>131483.08374852184</v>
      </c>
      <c r="Z337" s="7">
        <f t="shared" si="343"/>
        <v>5001.3393355618373</v>
      </c>
      <c r="AA337" s="7">
        <f t="shared" si="344"/>
        <v>4124.7854439050252</v>
      </c>
      <c r="AB337" s="65">
        <f t="shared" si="321"/>
        <v>0.37645470364484634</v>
      </c>
      <c r="AC337" s="7">
        <f t="shared" si="322"/>
        <v>876.55389165681231</v>
      </c>
      <c r="AD337" s="65">
        <f t="shared" si="323"/>
        <v>0.08</v>
      </c>
      <c r="AE337" s="7">
        <f t="shared" si="345"/>
        <v>554241.70169538318</v>
      </c>
      <c r="AF337" s="7">
        <f t="shared" si="346"/>
        <v>1106202.9577111469</v>
      </c>
      <c r="AG337" s="7">
        <f t="shared" si="324"/>
        <v>127358.29830461681</v>
      </c>
      <c r="AH337" s="7">
        <f t="shared" si="313"/>
        <v>1660444.6594065302</v>
      </c>
      <c r="AJ337">
        <v>332</v>
      </c>
      <c r="AK337" s="160">
        <v>54940</v>
      </c>
      <c r="AL337" s="7">
        <f t="shared" si="347"/>
        <v>128760.7005351252</v>
      </c>
      <c r="AM337" s="7">
        <f t="shared" si="348"/>
        <v>4883.0658657304484</v>
      </c>
      <c r="AN337" s="7">
        <f t="shared" si="349"/>
        <v>4051.4863414410984</v>
      </c>
      <c r="AO337" s="65">
        <f t="shared" si="325"/>
        <v>0.37758287967709919</v>
      </c>
      <c r="AP337" s="7">
        <f t="shared" si="326"/>
        <v>831.57952428935027</v>
      </c>
      <c r="AQ337" s="65">
        <f t="shared" si="327"/>
        <v>7.7499999999999999E-2</v>
      </c>
      <c r="AR337" s="7">
        <f t="shared" si="350"/>
        <v>556890.78580631618</v>
      </c>
      <c r="AS337" s="7">
        <f t="shared" si="351"/>
        <v>1064287.0816161924</v>
      </c>
      <c r="AT337" s="7">
        <f t="shared" si="328"/>
        <v>124709.21419368411</v>
      </c>
      <c r="AU337" s="7">
        <f t="shared" si="314"/>
        <v>1621177.8674225085</v>
      </c>
      <c r="AW337">
        <v>332</v>
      </c>
      <c r="AX337" s="160">
        <v>54940</v>
      </c>
      <c r="AY337" s="7">
        <f t="shared" si="352"/>
        <v>126049.03399981276</v>
      </c>
      <c r="AZ337" s="7">
        <f t="shared" si="353"/>
        <v>4765.8460902957322</v>
      </c>
      <c r="BA337" s="7">
        <f t="shared" si="354"/>
        <v>3978.0396277969026</v>
      </c>
      <c r="BB337" s="65">
        <f t="shared" si="329"/>
        <v>0.37871353725434925</v>
      </c>
      <c r="BC337" s="7">
        <f t="shared" si="330"/>
        <v>787.80646249882966</v>
      </c>
      <c r="BD337" s="65">
        <f t="shared" si="331"/>
        <v>7.4999999999999997E-2</v>
      </c>
      <c r="BE337" s="7">
        <f t="shared" si="355"/>
        <v>559529.005627985</v>
      </c>
      <c r="BF337" s="7">
        <f t="shared" si="356"/>
        <v>1022731.8963501977</v>
      </c>
      <c r="BG337" s="7">
        <f t="shared" si="332"/>
        <v>122070.99437201586</v>
      </c>
      <c r="BH337" s="7">
        <f t="shared" si="315"/>
        <v>1582260.9019781826</v>
      </c>
      <c r="BJ337">
        <v>332</v>
      </c>
      <c r="BK337" s="160">
        <v>54940</v>
      </c>
      <c r="BL337" s="7">
        <f t="shared" si="357"/>
        <v>123349.11484865722</v>
      </c>
      <c r="BM337" s="7">
        <f t="shared" si="358"/>
        <v>4649.713524863002</v>
      </c>
      <c r="BN337" s="7">
        <f t="shared" si="359"/>
        <v>3904.4792893190315</v>
      </c>
      <c r="BO337" s="65">
        <f t="shared" si="333"/>
        <v>0.37984667769456987</v>
      </c>
      <c r="BP337" s="7">
        <f t="shared" si="334"/>
        <v>745.23423554397073</v>
      </c>
      <c r="BQ337" s="65">
        <f t="shared" si="335"/>
        <v>7.2499999999999995E-2</v>
      </c>
      <c r="BR337" s="7">
        <f t="shared" si="360"/>
        <v>562155.36444066209</v>
      </c>
      <c r="BS337" s="7">
        <f t="shared" si="361"/>
        <v>981549.52581385453</v>
      </c>
      <c r="BT337" s="7">
        <f t="shared" si="336"/>
        <v>119444.63555933819</v>
      </c>
      <c r="BU337" s="7">
        <f t="shared" si="316"/>
        <v>1543704.8902545166</v>
      </c>
      <c r="BW337">
        <v>332</v>
      </c>
      <c r="BX337" s="160">
        <v>54940</v>
      </c>
      <c r="BY337" s="7">
        <f t="shared" si="362"/>
        <v>120661.98919196342</v>
      </c>
      <c r="BZ337" s="7">
        <f t="shared" si="363"/>
        <v>4534.7018071413086</v>
      </c>
      <c r="CA337" s="7">
        <f t="shared" si="364"/>
        <v>3830.8402035215217</v>
      </c>
      <c r="CB337" s="65">
        <f t="shared" si="337"/>
        <v>0.3809823022983948</v>
      </c>
      <c r="CC337" s="7">
        <f t="shared" si="338"/>
        <v>703.86160361978671</v>
      </c>
      <c r="CD337" s="65">
        <f t="shared" si="365"/>
        <v>7.0000000000000007E-2</v>
      </c>
      <c r="CE337" s="7">
        <f t="shared" si="366"/>
        <v>564768.85101155809</v>
      </c>
      <c r="CF337" s="7">
        <f t="shared" si="367"/>
        <v>940752.14895935659</v>
      </c>
      <c r="CG337" s="7">
        <f t="shared" si="339"/>
        <v>116831.1489884419</v>
      </c>
      <c r="CH337" s="7">
        <f t="shared" si="317"/>
        <v>1505520.9999709148</v>
      </c>
    </row>
    <row r="338" spans="10:86" x14ac:dyDescent="0.3">
      <c r="J338">
        <v>333</v>
      </c>
      <c r="K338" s="160">
        <v>54970</v>
      </c>
      <c r="L338" s="7">
        <f t="shared" si="340"/>
        <v>130017.2660383425</v>
      </c>
      <c r="M338" s="7">
        <f t="shared" si="318"/>
        <v>5120.6331732111075</v>
      </c>
      <c r="N338" s="7">
        <f t="shared" si="308"/>
        <v>4226.7644691975029</v>
      </c>
      <c r="O338" s="65">
        <f t="shared" si="319"/>
        <v>0.39011106121407135</v>
      </c>
      <c r="P338" s="7">
        <f t="shared" si="309"/>
        <v>893.86870401360466</v>
      </c>
      <c r="Q338" s="65">
        <f t="shared" si="310"/>
        <v>8.2500000000000004E-2</v>
      </c>
      <c r="R338" s="7">
        <f t="shared" si="320"/>
        <v>555809.49843085464</v>
      </c>
      <c r="S338" s="7">
        <f t="shared" si="341"/>
        <v>1149361.3482484433</v>
      </c>
      <c r="T338" s="7">
        <f t="shared" si="311"/>
        <v>125790.501569145</v>
      </c>
      <c r="U338" s="7">
        <f t="shared" si="312"/>
        <v>1705170.846679298</v>
      </c>
      <c r="W338">
        <v>333</v>
      </c>
      <c r="X338" s="160">
        <v>54970</v>
      </c>
      <c r="Y338" s="7">
        <f t="shared" si="342"/>
        <v>127358.29830461681</v>
      </c>
      <c r="Z338" s="7">
        <f t="shared" si="343"/>
        <v>5001.3393355618373</v>
      </c>
      <c r="AA338" s="7">
        <f t="shared" si="344"/>
        <v>4152.284013531058</v>
      </c>
      <c r="AB338" s="65">
        <f t="shared" si="321"/>
        <v>0.39123801766882138</v>
      </c>
      <c r="AC338" s="7">
        <f t="shared" si="322"/>
        <v>849.05532203077883</v>
      </c>
      <c r="AD338" s="65">
        <f t="shared" si="323"/>
        <v>0.08</v>
      </c>
      <c r="AE338" s="7">
        <f t="shared" si="345"/>
        <v>558393.98570891423</v>
      </c>
      <c r="AF338" s="7">
        <f t="shared" si="346"/>
        <v>1107052.0130331777</v>
      </c>
      <c r="AG338" s="7">
        <f t="shared" si="324"/>
        <v>123206.01429108575</v>
      </c>
      <c r="AH338" s="7">
        <f t="shared" si="313"/>
        <v>1665445.9987420919</v>
      </c>
      <c r="AJ338">
        <v>333</v>
      </c>
      <c r="AK338" s="160">
        <v>54970</v>
      </c>
      <c r="AL338" s="7">
        <f t="shared" si="347"/>
        <v>124709.21419368411</v>
      </c>
      <c r="AM338" s="7">
        <f t="shared" si="348"/>
        <v>4883.0658657304484</v>
      </c>
      <c r="AN338" s="7">
        <f t="shared" si="349"/>
        <v>4077.6521907295719</v>
      </c>
      <c r="AO338" s="65">
        <f t="shared" si="325"/>
        <v>0.39236736920464865</v>
      </c>
      <c r="AP338" s="7">
        <f t="shared" si="326"/>
        <v>805.41367500087654</v>
      </c>
      <c r="AQ338" s="65">
        <f t="shared" si="327"/>
        <v>7.7499999999999999E-2</v>
      </c>
      <c r="AR338" s="7">
        <f t="shared" si="350"/>
        <v>560968.43799704581</v>
      </c>
      <c r="AS338" s="7">
        <f t="shared" si="351"/>
        <v>1065092.4952911932</v>
      </c>
      <c r="AT338" s="7">
        <f t="shared" si="328"/>
        <v>120631.56200295454</v>
      </c>
      <c r="AU338" s="7">
        <f t="shared" si="314"/>
        <v>1626060.9332882389</v>
      </c>
      <c r="AW338">
        <v>333</v>
      </c>
      <c r="AX338" s="160">
        <v>54970</v>
      </c>
      <c r="AY338" s="7">
        <f t="shared" si="352"/>
        <v>122070.99437201586</v>
      </c>
      <c r="AZ338" s="7">
        <f t="shared" si="353"/>
        <v>4765.8460902957322</v>
      </c>
      <c r="BA338" s="7">
        <f t="shared" si="354"/>
        <v>4002.9023754706332</v>
      </c>
      <c r="BB338" s="65">
        <f t="shared" si="329"/>
        <v>0.39349911707329654</v>
      </c>
      <c r="BC338" s="7">
        <f t="shared" si="330"/>
        <v>762.94371482509905</v>
      </c>
      <c r="BD338" s="65">
        <f t="shared" si="331"/>
        <v>7.4999999999999997E-2</v>
      </c>
      <c r="BE338" s="7">
        <f t="shared" si="355"/>
        <v>563531.90800345561</v>
      </c>
      <c r="BF338" s="7">
        <f t="shared" si="356"/>
        <v>1023494.8400650228</v>
      </c>
      <c r="BG338" s="7">
        <f t="shared" si="332"/>
        <v>118068.09199654523</v>
      </c>
      <c r="BH338" s="7">
        <f t="shared" si="315"/>
        <v>1587026.7480684784</v>
      </c>
      <c r="BJ338">
        <v>333</v>
      </c>
      <c r="BK338" s="160">
        <v>54970</v>
      </c>
      <c r="BL338" s="7">
        <f t="shared" si="357"/>
        <v>119444.63555933819</v>
      </c>
      <c r="BM338" s="7">
        <f t="shared" si="358"/>
        <v>4649.713524863002</v>
      </c>
      <c r="BN338" s="7">
        <f t="shared" si="359"/>
        <v>3928.0688516920004</v>
      </c>
      <c r="BO338" s="65">
        <f t="shared" si="333"/>
        <v>0.39463326251171138</v>
      </c>
      <c r="BP338" s="7">
        <f t="shared" si="334"/>
        <v>721.6446731710015</v>
      </c>
      <c r="BQ338" s="65">
        <f t="shared" si="335"/>
        <v>7.2499999999999995E-2</v>
      </c>
      <c r="BR338" s="7">
        <f t="shared" si="360"/>
        <v>566083.43329235411</v>
      </c>
      <c r="BS338" s="7">
        <f t="shared" si="361"/>
        <v>982271.17048702552</v>
      </c>
      <c r="BT338" s="7">
        <f t="shared" si="336"/>
        <v>115516.56670764618</v>
      </c>
      <c r="BU338" s="7">
        <f t="shared" si="316"/>
        <v>1548354.6037793797</v>
      </c>
      <c r="BW338">
        <v>333</v>
      </c>
      <c r="BX338" s="160">
        <v>54970</v>
      </c>
      <c r="BY338" s="7">
        <f t="shared" si="362"/>
        <v>116831.1489884419</v>
      </c>
      <c r="BZ338" s="7">
        <f t="shared" si="363"/>
        <v>4534.7018071413086</v>
      </c>
      <c r="CA338" s="7">
        <f t="shared" si="364"/>
        <v>3853.1867713753973</v>
      </c>
      <c r="CB338" s="65">
        <f t="shared" si="337"/>
        <v>0.3957698067411724</v>
      </c>
      <c r="CC338" s="7">
        <f t="shared" si="338"/>
        <v>681.51503576591108</v>
      </c>
      <c r="CD338" s="65">
        <f t="shared" si="365"/>
        <v>7.0000000000000007E-2</v>
      </c>
      <c r="CE338" s="7">
        <f t="shared" si="366"/>
        <v>568622.03778293345</v>
      </c>
      <c r="CF338" s="7">
        <f t="shared" si="367"/>
        <v>941433.66399512254</v>
      </c>
      <c r="CG338" s="7">
        <f t="shared" si="339"/>
        <v>112977.9622170665</v>
      </c>
      <c r="CH338" s="7">
        <f t="shared" si="317"/>
        <v>1510055.7017780561</v>
      </c>
    </row>
    <row r="339" spans="10:86" x14ac:dyDescent="0.3">
      <c r="J339">
        <v>334</v>
      </c>
      <c r="K339" s="160">
        <v>55001</v>
      </c>
      <c r="L339" s="7">
        <f t="shared" si="340"/>
        <v>125790.501569145</v>
      </c>
      <c r="M339" s="7">
        <f t="shared" si="318"/>
        <v>5120.6331732111075</v>
      </c>
      <c r="N339" s="7">
        <f t="shared" si="308"/>
        <v>4255.8234749232361</v>
      </c>
      <c r="O339" s="65">
        <f t="shared" si="319"/>
        <v>0.40599155788409469</v>
      </c>
      <c r="P339" s="7">
        <f t="shared" si="309"/>
        <v>864.80969828787181</v>
      </c>
      <c r="Q339" s="65">
        <f t="shared" si="310"/>
        <v>8.2500000000000004E-2</v>
      </c>
      <c r="R339" s="7">
        <f t="shared" si="320"/>
        <v>560065.32190577791</v>
      </c>
      <c r="S339" s="7">
        <f t="shared" si="341"/>
        <v>1150226.1579467312</v>
      </c>
      <c r="T339" s="7">
        <f t="shared" si="311"/>
        <v>121534.67809422176</v>
      </c>
      <c r="U339" s="7">
        <f t="shared" si="312"/>
        <v>1710291.4798525092</v>
      </c>
      <c r="W339">
        <v>334</v>
      </c>
      <c r="X339" s="160">
        <v>55001</v>
      </c>
      <c r="Y339" s="7">
        <f t="shared" si="342"/>
        <v>123206.01429108575</v>
      </c>
      <c r="Z339" s="7">
        <f t="shared" si="343"/>
        <v>5001.3393355618373</v>
      </c>
      <c r="AA339" s="7">
        <f t="shared" si="344"/>
        <v>4179.9659069545987</v>
      </c>
      <c r="AB339" s="65">
        <f t="shared" si="321"/>
        <v>0.40711966190991655</v>
      </c>
      <c r="AC339" s="7">
        <f t="shared" si="322"/>
        <v>821.37342860723845</v>
      </c>
      <c r="AD339" s="65">
        <f t="shared" si="323"/>
        <v>0.08</v>
      </c>
      <c r="AE339" s="7">
        <f t="shared" si="345"/>
        <v>562573.95161586883</v>
      </c>
      <c r="AF339" s="7">
        <f t="shared" si="346"/>
        <v>1107873.3864617848</v>
      </c>
      <c r="AG339" s="7">
        <f t="shared" si="324"/>
        <v>119026.04838413115</v>
      </c>
      <c r="AH339" s="7">
        <f t="shared" si="313"/>
        <v>1670447.3380776537</v>
      </c>
      <c r="AJ339">
        <v>334</v>
      </c>
      <c r="AK339" s="160">
        <v>55001</v>
      </c>
      <c r="AL339" s="7">
        <f t="shared" si="347"/>
        <v>120631.56200295454</v>
      </c>
      <c r="AM339" s="7">
        <f t="shared" si="348"/>
        <v>4883.0658657304484</v>
      </c>
      <c r="AN339" s="7">
        <f t="shared" si="349"/>
        <v>4103.9870277947002</v>
      </c>
      <c r="AO339" s="65">
        <f t="shared" si="325"/>
        <v>0.40825007581622974</v>
      </c>
      <c r="AP339" s="7">
        <f t="shared" si="326"/>
        <v>779.07883793574808</v>
      </c>
      <c r="AQ339" s="65">
        <f t="shared" si="327"/>
        <v>7.7499999999999999E-2</v>
      </c>
      <c r="AR339" s="7">
        <f t="shared" si="350"/>
        <v>565072.42502484052</v>
      </c>
      <c r="AS339" s="7">
        <f t="shared" si="351"/>
        <v>1065871.5741291291</v>
      </c>
      <c r="AT339" s="7">
        <f t="shared" si="328"/>
        <v>116527.57497515983</v>
      </c>
      <c r="AU339" s="7">
        <f t="shared" si="314"/>
        <v>1630943.9991539696</v>
      </c>
      <c r="AW339">
        <v>334</v>
      </c>
      <c r="AX339" s="160">
        <v>55001</v>
      </c>
      <c r="AY339" s="7">
        <f t="shared" si="352"/>
        <v>118068.09199654523</v>
      </c>
      <c r="AZ339" s="7">
        <f t="shared" si="353"/>
        <v>4765.8460902957322</v>
      </c>
      <c r="BA339" s="7">
        <f t="shared" si="354"/>
        <v>4027.9205153173243</v>
      </c>
      <c r="BB339" s="65">
        <f t="shared" si="329"/>
        <v>0.40938280077586253</v>
      </c>
      <c r="BC339" s="7">
        <f t="shared" si="330"/>
        <v>737.92557497840767</v>
      </c>
      <c r="BD339" s="65">
        <f t="shared" si="331"/>
        <v>7.4999999999999997E-2</v>
      </c>
      <c r="BE339" s="7">
        <f t="shared" si="355"/>
        <v>567559.82851877296</v>
      </c>
      <c r="BF339" s="7">
        <f t="shared" si="356"/>
        <v>1024232.7656400013</v>
      </c>
      <c r="BG339" s="7">
        <f t="shared" si="332"/>
        <v>114040.17148122791</v>
      </c>
      <c r="BH339" s="7">
        <f t="shared" si="315"/>
        <v>1591792.5941587742</v>
      </c>
      <c r="BJ339">
        <v>334</v>
      </c>
      <c r="BK339" s="160">
        <v>55001</v>
      </c>
      <c r="BL339" s="7">
        <f t="shared" si="357"/>
        <v>115516.56670764618</v>
      </c>
      <c r="BM339" s="7">
        <f t="shared" si="358"/>
        <v>4649.713524863002</v>
      </c>
      <c r="BN339" s="7">
        <f t="shared" si="359"/>
        <v>3951.8009343376398</v>
      </c>
      <c r="BO339" s="65">
        <f t="shared" si="333"/>
        <v>0.41051783794845753</v>
      </c>
      <c r="BP339" s="7">
        <f t="shared" si="334"/>
        <v>697.91259052536236</v>
      </c>
      <c r="BQ339" s="65">
        <f t="shared" si="335"/>
        <v>7.2499999999999995E-2</v>
      </c>
      <c r="BR339" s="7">
        <f t="shared" si="360"/>
        <v>570035.23422669177</v>
      </c>
      <c r="BS339" s="7">
        <f t="shared" si="361"/>
        <v>982969.08307755087</v>
      </c>
      <c r="BT339" s="7">
        <f t="shared" si="336"/>
        <v>111564.76577330855</v>
      </c>
      <c r="BU339" s="7">
        <f t="shared" si="316"/>
        <v>1553004.3173042426</v>
      </c>
      <c r="BW339">
        <v>334</v>
      </c>
      <c r="BX339" s="160">
        <v>55001</v>
      </c>
      <c r="BY339" s="7">
        <f t="shared" si="362"/>
        <v>112977.9622170665</v>
      </c>
      <c r="BZ339" s="7">
        <f t="shared" si="363"/>
        <v>4534.7018071413086</v>
      </c>
      <c r="CA339" s="7">
        <f t="shared" si="364"/>
        <v>3875.6636942084206</v>
      </c>
      <c r="CB339" s="65">
        <f t="shared" si="337"/>
        <v>0.41165518847954174</v>
      </c>
      <c r="CC339" s="7">
        <f t="shared" si="338"/>
        <v>659.03811293288788</v>
      </c>
      <c r="CD339" s="65">
        <f t="shared" si="365"/>
        <v>7.0000000000000007E-2</v>
      </c>
      <c r="CE339" s="7">
        <f t="shared" si="366"/>
        <v>572497.70147714182</v>
      </c>
      <c r="CF339" s="7">
        <f t="shared" si="367"/>
        <v>942092.70210805547</v>
      </c>
      <c r="CG339" s="7">
        <f t="shared" si="339"/>
        <v>109102.29852285808</v>
      </c>
      <c r="CH339" s="7">
        <f t="shared" si="317"/>
        <v>1514590.4035851974</v>
      </c>
    </row>
    <row r="340" spans="10:86" x14ac:dyDescent="0.3">
      <c r="J340">
        <v>335</v>
      </c>
      <c r="K340" s="160">
        <v>55032</v>
      </c>
      <c r="L340" s="7">
        <f t="shared" si="340"/>
        <v>121534.67809422176</v>
      </c>
      <c r="M340" s="7">
        <f t="shared" si="318"/>
        <v>5120.6331732111075</v>
      </c>
      <c r="N340" s="7">
        <f t="shared" si="308"/>
        <v>4285.0822613133332</v>
      </c>
      <c r="O340" s="65">
        <f t="shared" si="319"/>
        <v>0.42309724221999445</v>
      </c>
      <c r="P340" s="7">
        <f t="shared" si="309"/>
        <v>835.55091189777465</v>
      </c>
      <c r="Q340" s="65">
        <f t="shared" si="310"/>
        <v>8.2500000000000018E-2</v>
      </c>
      <c r="R340" s="7">
        <f t="shared" si="320"/>
        <v>564350.40416709124</v>
      </c>
      <c r="S340" s="7">
        <f t="shared" si="341"/>
        <v>1151061.708858629</v>
      </c>
      <c r="T340" s="7">
        <f t="shared" si="311"/>
        <v>117249.59583290842</v>
      </c>
      <c r="U340" s="7">
        <f t="shared" si="312"/>
        <v>1715412.1130257202</v>
      </c>
      <c r="W340">
        <v>335</v>
      </c>
      <c r="X340" s="160">
        <v>55032</v>
      </c>
      <c r="Y340" s="7">
        <f t="shared" si="342"/>
        <v>119026.04838413115</v>
      </c>
      <c r="Z340" s="7">
        <f t="shared" si="343"/>
        <v>5001.3393355618373</v>
      </c>
      <c r="AA340" s="7">
        <f t="shared" si="344"/>
        <v>4207.8323463342958</v>
      </c>
      <c r="AB340" s="65">
        <f t="shared" si="321"/>
        <v>0.42422636760193022</v>
      </c>
      <c r="AC340" s="7">
        <f t="shared" si="322"/>
        <v>793.50698922754111</v>
      </c>
      <c r="AD340" s="65">
        <f t="shared" si="323"/>
        <v>8.0000000000000016E-2</v>
      </c>
      <c r="AE340" s="7">
        <f t="shared" si="345"/>
        <v>566781.78396220307</v>
      </c>
      <c r="AF340" s="7">
        <f t="shared" si="346"/>
        <v>1108666.8934510124</v>
      </c>
      <c r="AG340" s="7">
        <f t="shared" si="324"/>
        <v>114818.21603779685</v>
      </c>
      <c r="AH340" s="7">
        <f t="shared" si="313"/>
        <v>1675448.6774132154</v>
      </c>
      <c r="AJ340">
        <v>335</v>
      </c>
      <c r="AK340" s="160">
        <v>55032</v>
      </c>
      <c r="AL340" s="7">
        <f t="shared" si="347"/>
        <v>116527.57497515983</v>
      </c>
      <c r="AM340" s="7">
        <f t="shared" si="348"/>
        <v>4883.0658657304484</v>
      </c>
      <c r="AN340" s="7">
        <f t="shared" si="349"/>
        <v>4130.4919440158747</v>
      </c>
      <c r="AO340" s="65">
        <f t="shared" si="325"/>
        <v>0.4253577175939382</v>
      </c>
      <c r="AP340" s="7">
        <f t="shared" si="326"/>
        <v>752.57392171457388</v>
      </c>
      <c r="AQ340" s="65">
        <f t="shared" si="327"/>
        <v>7.7499999999999999E-2</v>
      </c>
      <c r="AR340" s="7">
        <f t="shared" si="350"/>
        <v>569202.91696885636</v>
      </c>
      <c r="AS340" s="7">
        <f t="shared" si="351"/>
        <v>1066624.1480508437</v>
      </c>
      <c r="AT340" s="7">
        <f t="shared" si="328"/>
        <v>112397.08303114396</v>
      </c>
      <c r="AU340" s="7">
        <f t="shared" si="314"/>
        <v>1635827.0650197002</v>
      </c>
      <c r="AW340">
        <v>335</v>
      </c>
      <c r="AX340" s="160">
        <v>55032</v>
      </c>
      <c r="AY340" s="7">
        <f t="shared" si="352"/>
        <v>114040.17148122791</v>
      </c>
      <c r="AZ340" s="7">
        <f t="shared" si="353"/>
        <v>4765.8460902957322</v>
      </c>
      <c r="BA340" s="7">
        <f t="shared" si="354"/>
        <v>4053.095018538058</v>
      </c>
      <c r="BB340" s="65">
        <f t="shared" si="329"/>
        <v>0.426491293293634</v>
      </c>
      <c r="BC340" s="7">
        <f t="shared" si="330"/>
        <v>712.75107175767437</v>
      </c>
      <c r="BD340" s="65">
        <f t="shared" si="331"/>
        <v>7.4999999999999997E-2</v>
      </c>
      <c r="BE340" s="7">
        <f t="shared" si="355"/>
        <v>571612.92353731103</v>
      </c>
      <c r="BF340" s="7">
        <f t="shared" si="356"/>
        <v>1024945.5167117589</v>
      </c>
      <c r="BG340" s="7">
        <f t="shared" si="332"/>
        <v>109987.07646268985</v>
      </c>
      <c r="BH340" s="7">
        <f t="shared" si="315"/>
        <v>1596558.4402490701</v>
      </c>
      <c r="BJ340">
        <v>335</v>
      </c>
      <c r="BK340" s="160">
        <v>55032</v>
      </c>
      <c r="BL340" s="7">
        <f t="shared" si="357"/>
        <v>111564.76577330855</v>
      </c>
      <c r="BM340" s="7">
        <f t="shared" si="358"/>
        <v>4649.713524863002</v>
      </c>
      <c r="BN340" s="7">
        <f t="shared" si="359"/>
        <v>3975.6763983159294</v>
      </c>
      <c r="BO340" s="65">
        <f t="shared" si="333"/>
        <v>0.42762709578694913</v>
      </c>
      <c r="BP340" s="7">
        <f t="shared" si="334"/>
        <v>674.03712654707249</v>
      </c>
      <c r="BQ340" s="65">
        <f t="shared" si="335"/>
        <v>7.2499999999999995E-2</v>
      </c>
      <c r="BR340" s="7">
        <f t="shared" si="360"/>
        <v>574010.9106250077</v>
      </c>
      <c r="BS340" s="7">
        <f t="shared" si="361"/>
        <v>983643.12020409794</v>
      </c>
      <c r="BT340" s="7">
        <f t="shared" si="336"/>
        <v>107589.08937499262</v>
      </c>
      <c r="BU340" s="7">
        <f t="shared" si="316"/>
        <v>1557654.0308291055</v>
      </c>
      <c r="BW340">
        <v>335</v>
      </c>
      <c r="BX340" s="160">
        <v>55032</v>
      </c>
      <c r="BY340" s="7">
        <f t="shared" si="362"/>
        <v>109102.29852285808</v>
      </c>
      <c r="BZ340" s="7">
        <f t="shared" si="363"/>
        <v>4534.7018071413086</v>
      </c>
      <c r="CA340" s="7">
        <f t="shared" si="364"/>
        <v>3898.2717324246364</v>
      </c>
      <c r="CB340" s="65">
        <f t="shared" si="337"/>
        <v>0.42876512614713508</v>
      </c>
      <c r="CC340" s="7">
        <f t="shared" si="338"/>
        <v>636.43007471667215</v>
      </c>
      <c r="CD340" s="65">
        <f t="shared" si="365"/>
        <v>7.0000000000000007E-2</v>
      </c>
      <c r="CE340" s="7">
        <f t="shared" si="366"/>
        <v>576395.97320956644</v>
      </c>
      <c r="CF340" s="7">
        <f t="shared" si="367"/>
        <v>942729.13218277215</v>
      </c>
      <c r="CG340" s="7">
        <f t="shared" si="339"/>
        <v>105204.02679043345</v>
      </c>
      <c r="CH340" s="7">
        <f t="shared" si="317"/>
        <v>1519125.1053923387</v>
      </c>
    </row>
    <row r="341" spans="10:86" x14ac:dyDescent="0.3">
      <c r="J341">
        <f t="shared" ref="J341:J365" si="368">J340+1</f>
        <v>336</v>
      </c>
      <c r="K341" s="160"/>
      <c r="L341" s="7">
        <f t="shared" si="340"/>
        <v>117249.59583290842</v>
      </c>
      <c r="M341" s="7">
        <f t="shared" si="318"/>
        <v>5120.6331732111075</v>
      </c>
      <c r="N341" s="7">
        <f t="shared" si="308"/>
        <v>4314.542201859862</v>
      </c>
      <c r="O341" s="65">
        <f t="shared" si="319"/>
        <v>0.44157513767554329</v>
      </c>
      <c r="P341" s="7">
        <f t="shared" si="309"/>
        <v>806.09097135124546</v>
      </c>
      <c r="Q341" s="65">
        <f t="shared" si="310"/>
        <v>8.2500000000000004E-2</v>
      </c>
      <c r="R341" s="7">
        <f t="shared" si="320"/>
        <v>568664.94636895112</v>
      </c>
      <c r="S341" s="7">
        <f t="shared" si="341"/>
        <v>1151867.7998299801</v>
      </c>
      <c r="T341" s="7">
        <f t="shared" si="311"/>
        <v>112935.05363104856</v>
      </c>
      <c r="U341" s="7">
        <f t="shared" si="312"/>
        <v>1720532.7461989312</v>
      </c>
      <c r="W341">
        <f t="shared" ref="W341:W365" si="369">W340+1</f>
        <v>336</v>
      </c>
      <c r="X341" s="160"/>
      <c r="Y341" s="7">
        <f t="shared" si="342"/>
        <v>114818.21603779685</v>
      </c>
      <c r="Z341" s="7">
        <f t="shared" si="343"/>
        <v>5001.3393355618373</v>
      </c>
      <c r="AA341" s="7">
        <f t="shared" si="344"/>
        <v>4235.8845619765252</v>
      </c>
      <c r="AB341" s="65">
        <f t="shared" si="321"/>
        <v>0.44270514294513547</v>
      </c>
      <c r="AC341" s="7">
        <f t="shared" si="322"/>
        <v>765.45477358531241</v>
      </c>
      <c r="AD341" s="65">
        <f t="shared" si="323"/>
        <v>0.08</v>
      </c>
      <c r="AE341" s="7">
        <f t="shared" si="345"/>
        <v>571017.66852417961</v>
      </c>
      <c r="AF341" s="7">
        <f t="shared" si="346"/>
        <v>1109432.3482245978</v>
      </c>
      <c r="AG341" s="7">
        <f t="shared" si="324"/>
        <v>110582.33147582033</v>
      </c>
      <c r="AH341" s="7">
        <f t="shared" si="313"/>
        <v>1680450.0167487774</v>
      </c>
      <c r="AJ341">
        <f t="shared" ref="AJ341:AJ365" si="370">AJ340+1</f>
        <v>336</v>
      </c>
      <c r="AK341" s="160"/>
      <c r="AL341" s="7">
        <f t="shared" si="347"/>
        <v>112397.08303114396</v>
      </c>
      <c r="AM341" s="7">
        <f t="shared" si="348"/>
        <v>4883.0658657304484</v>
      </c>
      <c r="AN341" s="7">
        <f t="shared" si="349"/>
        <v>4157.1680378209767</v>
      </c>
      <c r="AO341" s="65">
        <f t="shared" si="325"/>
        <v>0.44383728748573364</v>
      </c>
      <c r="AP341" s="7">
        <f t="shared" si="326"/>
        <v>725.8978279094714</v>
      </c>
      <c r="AQ341" s="65">
        <f t="shared" si="327"/>
        <v>7.7499999999999999E-2</v>
      </c>
      <c r="AR341" s="7">
        <f t="shared" si="350"/>
        <v>573360.08500667731</v>
      </c>
      <c r="AS341" s="7">
        <f t="shared" si="351"/>
        <v>1067350.0458787533</v>
      </c>
      <c r="AT341" s="7">
        <f t="shared" si="328"/>
        <v>108239.91499332299</v>
      </c>
      <c r="AU341" s="7">
        <f t="shared" si="314"/>
        <v>1640710.1308854306</v>
      </c>
      <c r="AW341">
        <f t="shared" ref="AW341:AW365" si="371">AW340+1</f>
        <v>336</v>
      </c>
      <c r="AX341" s="160"/>
      <c r="AY341" s="7">
        <f t="shared" si="352"/>
        <v>109987.07646268985</v>
      </c>
      <c r="AZ341" s="7">
        <f t="shared" si="353"/>
        <v>4765.8460902957322</v>
      </c>
      <c r="BA341" s="7">
        <f t="shared" si="354"/>
        <v>4078.4268624039205</v>
      </c>
      <c r="BB341" s="65">
        <f t="shared" si="329"/>
        <v>0.44497157232330842</v>
      </c>
      <c r="BC341" s="7">
        <f t="shared" si="330"/>
        <v>687.41922789181149</v>
      </c>
      <c r="BD341" s="65">
        <f t="shared" si="331"/>
        <v>7.4999999999999997E-2</v>
      </c>
      <c r="BE341" s="7">
        <f t="shared" si="355"/>
        <v>575691.35039971489</v>
      </c>
      <c r="BF341" s="7">
        <f t="shared" si="356"/>
        <v>1025632.9359396507</v>
      </c>
      <c r="BG341" s="7">
        <f t="shared" si="332"/>
        <v>105908.64960028592</v>
      </c>
      <c r="BH341" s="7">
        <f t="shared" si="315"/>
        <v>1601324.2863393656</v>
      </c>
      <c r="BJ341">
        <f t="shared" ref="BJ341:BJ365" si="372">BJ340+1</f>
        <v>336</v>
      </c>
      <c r="BK341" s="160"/>
      <c r="BL341" s="7">
        <f t="shared" si="357"/>
        <v>107589.08937499262</v>
      </c>
      <c r="BM341" s="7">
        <f t="shared" si="358"/>
        <v>4649.713524863002</v>
      </c>
      <c r="BN341" s="7">
        <f t="shared" si="359"/>
        <v>3999.6961098890883</v>
      </c>
      <c r="BO341" s="65">
        <f t="shared" si="333"/>
        <v>0.44610799847354277</v>
      </c>
      <c r="BP341" s="7">
        <f t="shared" si="334"/>
        <v>650.01741497391367</v>
      </c>
      <c r="BQ341" s="65">
        <f t="shared" si="335"/>
        <v>7.2499999999999981E-2</v>
      </c>
      <c r="BR341" s="7">
        <f t="shared" si="360"/>
        <v>578010.60673489678</v>
      </c>
      <c r="BS341" s="7">
        <f t="shared" si="361"/>
        <v>984293.13761907187</v>
      </c>
      <c r="BT341" s="7">
        <f t="shared" si="336"/>
        <v>103589.39326510353</v>
      </c>
      <c r="BU341" s="7">
        <f t="shared" si="316"/>
        <v>1562303.7443539687</v>
      </c>
      <c r="BW341">
        <f t="shared" ref="BW341:BW365" si="373">BW340+1</f>
        <v>336</v>
      </c>
      <c r="BX341" s="160"/>
      <c r="BY341" s="7">
        <f t="shared" si="362"/>
        <v>105204.02679043345</v>
      </c>
      <c r="BZ341" s="7">
        <f t="shared" si="363"/>
        <v>4534.7018071413086</v>
      </c>
      <c r="CA341" s="7">
        <f t="shared" si="364"/>
        <v>3921.0116508637802</v>
      </c>
      <c r="CB341" s="65">
        <f t="shared" si="337"/>
        <v>0.44724656694076248</v>
      </c>
      <c r="CC341" s="7">
        <f t="shared" si="338"/>
        <v>613.69015627752844</v>
      </c>
      <c r="CD341" s="65">
        <f t="shared" si="365"/>
        <v>7.0000000000000007E-2</v>
      </c>
      <c r="CE341" s="7">
        <f t="shared" si="366"/>
        <v>580316.98486043024</v>
      </c>
      <c r="CF341" s="7">
        <f t="shared" si="367"/>
        <v>943342.82233904966</v>
      </c>
      <c r="CG341" s="7">
        <f t="shared" si="339"/>
        <v>101283.01513956967</v>
      </c>
      <c r="CH341" s="7">
        <f t="shared" si="317"/>
        <v>1523659.80719948</v>
      </c>
    </row>
    <row r="342" spans="10:86" x14ac:dyDescent="0.3">
      <c r="J342">
        <f t="shared" si="368"/>
        <v>337</v>
      </c>
      <c r="K342" s="160"/>
      <c r="L342" s="7">
        <f t="shared" si="340"/>
        <v>112935.05363104856</v>
      </c>
      <c r="M342" s="7">
        <f t="shared" si="318"/>
        <v>5120.6331732111075</v>
      </c>
      <c r="N342" s="7">
        <f t="shared" si="308"/>
        <v>4344.2046794976486</v>
      </c>
      <c r="O342" s="65">
        <f t="shared" si="319"/>
        <v>0.46159677157703904</v>
      </c>
      <c r="P342" s="7">
        <f t="shared" si="309"/>
        <v>776.42849371345892</v>
      </c>
      <c r="Q342" s="65">
        <f t="shared" si="310"/>
        <v>8.2500000000000018E-2</v>
      </c>
      <c r="R342" s="7">
        <f t="shared" si="320"/>
        <v>573009.15104844875</v>
      </c>
      <c r="S342" s="7">
        <f t="shared" si="341"/>
        <v>1152644.2283236936</v>
      </c>
      <c r="T342" s="7">
        <f t="shared" si="311"/>
        <v>108590.84895155091</v>
      </c>
      <c r="U342" s="7">
        <f t="shared" si="312"/>
        <v>1725653.3793721423</v>
      </c>
      <c r="W342">
        <f t="shared" si="369"/>
        <v>337</v>
      </c>
      <c r="X342" s="160"/>
      <c r="Y342" s="7">
        <f t="shared" si="342"/>
        <v>110582.33147582033</v>
      </c>
      <c r="Z342" s="7">
        <f t="shared" si="343"/>
        <v>5001.3393355618373</v>
      </c>
      <c r="AA342" s="7">
        <f t="shared" si="344"/>
        <v>4264.1237923897015</v>
      </c>
      <c r="AB342" s="65">
        <f t="shared" si="321"/>
        <v>0.46272749747426889</v>
      </c>
      <c r="AC342" s="7">
        <f t="shared" si="322"/>
        <v>737.21554317213565</v>
      </c>
      <c r="AD342" s="65">
        <f t="shared" si="323"/>
        <v>0.08</v>
      </c>
      <c r="AE342" s="7">
        <f t="shared" si="345"/>
        <v>575281.79231656936</v>
      </c>
      <c r="AF342" s="7">
        <f t="shared" si="346"/>
        <v>1110169.5637677698</v>
      </c>
      <c r="AG342" s="7">
        <f t="shared" si="324"/>
        <v>106318.20768343064</v>
      </c>
      <c r="AH342" s="7">
        <f t="shared" si="313"/>
        <v>1685451.3560843393</v>
      </c>
      <c r="AJ342">
        <f t="shared" si="370"/>
        <v>337</v>
      </c>
      <c r="AK342" s="160"/>
      <c r="AL342" s="7">
        <f t="shared" si="347"/>
        <v>108239.91499332299</v>
      </c>
      <c r="AM342" s="7">
        <f t="shared" si="348"/>
        <v>4883.0658657304484</v>
      </c>
      <c r="AN342" s="7">
        <f t="shared" si="349"/>
        <v>4184.0164147319038</v>
      </c>
      <c r="AO342" s="65">
        <f t="shared" si="325"/>
        <v>0.4638602772358057</v>
      </c>
      <c r="AP342" s="7">
        <f t="shared" si="326"/>
        <v>699.04945099854433</v>
      </c>
      <c r="AQ342" s="65">
        <f t="shared" si="327"/>
        <v>7.7499999999999999E-2</v>
      </c>
      <c r="AR342" s="7">
        <f t="shared" si="350"/>
        <v>577544.10142140917</v>
      </c>
      <c r="AS342" s="7">
        <f t="shared" si="351"/>
        <v>1068049.095329752</v>
      </c>
      <c r="AT342" s="7">
        <f t="shared" si="328"/>
        <v>104055.89857859109</v>
      </c>
      <c r="AU342" s="7">
        <f t="shared" si="314"/>
        <v>1645593.196751161</v>
      </c>
      <c r="AW342">
        <f t="shared" si="371"/>
        <v>337</v>
      </c>
      <c r="AX342" s="160"/>
      <c r="AY342" s="7">
        <f t="shared" si="352"/>
        <v>105908.64960028592</v>
      </c>
      <c r="AZ342" s="7">
        <f t="shared" si="353"/>
        <v>4765.8460902957322</v>
      </c>
      <c r="BA342" s="7">
        <f t="shared" si="354"/>
        <v>4103.9170302939456</v>
      </c>
      <c r="BB342" s="65">
        <f t="shared" si="329"/>
        <v>0.464995111819407</v>
      </c>
      <c r="BC342" s="7">
        <f t="shared" si="330"/>
        <v>661.92906000178698</v>
      </c>
      <c r="BD342" s="65">
        <f t="shared" si="331"/>
        <v>7.4999999999999997E-2</v>
      </c>
      <c r="BE342" s="7">
        <f t="shared" si="355"/>
        <v>579795.26743000885</v>
      </c>
      <c r="BF342" s="7">
        <f t="shared" si="356"/>
        <v>1026294.8649996525</v>
      </c>
      <c r="BG342" s="7">
        <f t="shared" si="332"/>
        <v>101804.73256999197</v>
      </c>
      <c r="BH342" s="7">
        <f t="shared" si="315"/>
        <v>1606090.1324296612</v>
      </c>
      <c r="BJ342">
        <f t="shared" si="372"/>
        <v>337</v>
      </c>
      <c r="BK342" s="160"/>
      <c r="BL342" s="7">
        <f t="shared" si="357"/>
        <v>103589.39326510353</v>
      </c>
      <c r="BM342" s="7">
        <f t="shared" si="358"/>
        <v>4649.713524863002</v>
      </c>
      <c r="BN342" s="7">
        <f t="shared" si="359"/>
        <v>4023.8609405530015</v>
      </c>
      <c r="BO342" s="65">
        <f t="shared" si="333"/>
        <v>0.4661320021738401</v>
      </c>
      <c r="BP342" s="7">
        <f t="shared" si="334"/>
        <v>625.85258431000045</v>
      </c>
      <c r="BQ342" s="65">
        <f t="shared" si="335"/>
        <v>7.2499999999999995E-2</v>
      </c>
      <c r="BR342" s="7">
        <f t="shared" si="360"/>
        <v>582034.46767544979</v>
      </c>
      <c r="BS342" s="7">
        <f t="shared" si="361"/>
        <v>984918.99020338187</v>
      </c>
      <c r="BT342" s="7">
        <f t="shared" si="336"/>
        <v>99565.532324550528</v>
      </c>
      <c r="BU342" s="7">
        <f t="shared" si="316"/>
        <v>1566953.4578788318</v>
      </c>
      <c r="BW342">
        <f t="shared" si="373"/>
        <v>337</v>
      </c>
      <c r="BX342" s="160"/>
      <c r="BY342" s="7">
        <f t="shared" si="362"/>
        <v>101283.01513956967</v>
      </c>
      <c r="BZ342" s="7">
        <f t="shared" si="363"/>
        <v>4534.7018071413086</v>
      </c>
      <c r="CA342" s="7">
        <f t="shared" si="364"/>
        <v>3943.8842188271519</v>
      </c>
      <c r="CB342" s="65">
        <f t="shared" si="337"/>
        <v>0.46727094923772727</v>
      </c>
      <c r="CC342" s="7">
        <f t="shared" si="338"/>
        <v>590.81758831415641</v>
      </c>
      <c r="CD342" s="65">
        <f t="shared" si="365"/>
        <v>6.9999999999999993E-2</v>
      </c>
      <c r="CE342" s="7">
        <f t="shared" si="366"/>
        <v>584260.86907925736</v>
      </c>
      <c r="CF342" s="7">
        <f t="shared" si="367"/>
        <v>943933.63992736384</v>
      </c>
      <c r="CG342" s="7">
        <f t="shared" si="339"/>
        <v>97339.130920742522</v>
      </c>
      <c r="CH342" s="7">
        <f t="shared" si="317"/>
        <v>1528194.5090066213</v>
      </c>
    </row>
    <row r="343" spans="10:86" x14ac:dyDescent="0.3">
      <c r="J343">
        <f t="shared" si="368"/>
        <v>338</v>
      </c>
      <c r="K343" s="160"/>
      <c r="L343" s="7">
        <f t="shared" si="340"/>
        <v>108590.84895155091</v>
      </c>
      <c r="M343" s="7">
        <f t="shared" si="318"/>
        <v>5120.6331732111075</v>
      </c>
      <c r="N343" s="7">
        <f t="shared" si="308"/>
        <v>4374.0710866691952</v>
      </c>
      <c r="O343" s="65">
        <f t="shared" si="319"/>
        <v>0.48336350205208234</v>
      </c>
      <c r="P343" s="7">
        <f t="shared" si="309"/>
        <v>746.56208654191255</v>
      </c>
      <c r="Q343" s="65">
        <f t="shared" si="310"/>
        <v>8.2500000000000004E-2</v>
      </c>
      <c r="R343" s="7">
        <f t="shared" si="320"/>
        <v>577383.22213511798</v>
      </c>
      <c r="S343" s="7">
        <f t="shared" si="341"/>
        <v>1153390.7904102355</v>
      </c>
      <c r="T343" s="7">
        <f t="shared" si="311"/>
        <v>104216.77786488172</v>
      </c>
      <c r="U343" s="7">
        <f t="shared" si="312"/>
        <v>1730774.0125453535</v>
      </c>
      <c r="W343">
        <f t="shared" si="369"/>
        <v>338</v>
      </c>
      <c r="X343" s="160"/>
      <c r="Y343" s="7">
        <f t="shared" si="342"/>
        <v>106318.20768343064</v>
      </c>
      <c r="Z343" s="7">
        <f t="shared" si="343"/>
        <v>5001.3393355618373</v>
      </c>
      <c r="AA343" s="7">
        <f t="shared" si="344"/>
        <v>4292.5512843389661</v>
      </c>
      <c r="AB343" s="65">
        <f t="shared" si="321"/>
        <v>0.48449476843556083</v>
      </c>
      <c r="AC343" s="7">
        <f t="shared" si="322"/>
        <v>708.78805122287099</v>
      </c>
      <c r="AD343" s="65">
        <f t="shared" si="323"/>
        <v>0.08</v>
      </c>
      <c r="AE343" s="7">
        <f t="shared" si="345"/>
        <v>579574.34360090829</v>
      </c>
      <c r="AF343" s="7">
        <f t="shared" si="346"/>
        <v>1110878.3518189928</v>
      </c>
      <c r="AG343" s="7">
        <f t="shared" si="324"/>
        <v>102025.65639909168</v>
      </c>
      <c r="AH343" s="7">
        <f t="shared" si="313"/>
        <v>1690452.6954199011</v>
      </c>
      <c r="AJ343">
        <f t="shared" si="370"/>
        <v>338</v>
      </c>
      <c r="AK343" s="160"/>
      <c r="AL343" s="7">
        <f t="shared" si="347"/>
        <v>104055.89857859109</v>
      </c>
      <c r="AM343" s="7">
        <f t="shared" si="348"/>
        <v>4883.0658657304484</v>
      </c>
      <c r="AN343" s="7">
        <f t="shared" si="349"/>
        <v>4211.0381874103805</v>
      </c>
      <c r="AO343" s="65">
        <f t="shared" si="325"/>
        <v>0.4856280032098183</v>
      </c>
      <c r="AP343" s="7">
        <f t="shared" si="326"/>
        <v>672.02767832006748</v>
      </c>
      <c r="AQ343" s="65">
        <f t="shared" si="327"/>
        <v>7.7499999999999999E-2</v>
      </c>
      <c r="AR343" s="7">
        <f t="shared" si="350"/>
        <v>581755.1396088195</v>
      </c>
      <c r="AS343" s="7">
        <f t="shared" si="351"/>
        <v>1068721.1230080719</v>
      </c>
      <c r="AT343" s="7">
        <f t="shared" si="328"/>
        <v>99844.860391180715</v>
      </c>
      <c r="AU343" s="7">
        <f t="shared" si="314"/>
        <v>1650476.2626168914</v>
      </c>
      <c r="AW343">
        <f t="shared" si="371"/>
        <v>338</v>
      </c>
      <c r="AX343" s="160"/>
      <c r="AY343" s="7">
        <f t="shared" si="352"/>
        <v>101804.73256999197</v>
      </c>
      <c r="AZ343" s="7">
        <f t="shared" si="353"/>
        <v>4765.8460902957322</v>
      </c>
      <c r="BA343" s="7">
        <f t="shared" si="354"/>
        <v>4129.5665117332828</v>
      </c>
      <c r="BB343" s="65">
        <f t="shared" si="329"/>
        <v>0.48676320726769629</v>
      </c>
      <c r="BC343" s="7">
        <f t="shared" si="330"/>
        <v>636.27957856244984</v>
      </c>
      <c r="BD343" s="65">
        <f t="shared" si="331"/>
        <v>7.5000000000000011E-2</v>
      </c>
      <c r="BE343" s="7">
        <f t="shared" si="355"/>
        <v>583924.83394174208</v>
      </c>
      <c r="BF343" s="7">
        <f t="shared" si="356"/>
        <v>1026931.144578215</v>
      </c>
      <c r="BG343" s="7">
        <f t="shared" si="332"/>
        <v>97675.166058258692</v>
      </c>
      <c r="BH343" s="7">
        <f t="shared" si="315"/>
        <v>1610855.978519957</v>
      </c>
      <c r="BJ343">
        <f t="shared" si="372"/>
        <v>338</v>
      </c>
      <c r="BK343" s="160"/>
      <c r="BL343" s="7">
        <f t="shared" si="357"/>
        <v>99565.532324550528</v>
      </c>
      <c r="BM343" s="7">
        <f t="shared" si="358"/>
        <v>4649.713524863002</v>
      </c>
      <c r="BN343" s="7">
        <f t="shared" si="359"/>
        <v>4048.1717670688427</v>
      </c>
      <c r="BO343" s="65">
        <f t="shared" si="333"/>
        <v>0.48790038149424825</v>
      </c>
      <c r="BP343" s="7">
        <f t="shared" si="334"/>
        <v>601.54175779415948</v>
      </c>
      <c r="BQ343" s="65">
        <f t="shared" si="335"/>
        <v>7.2500000000000009E-2</v>
      </c>
      <c r="BR343" s="7">
        <f t="shared" si="360"/>
        <v>586082.63944251859</v>
      </c>
      <c r="BS343" s="7">
        <f t="shared" si="361"/>
        <v>985520.53196117608</v>
      </c>
      <c r="BT343" s="7">
        <f t="shared" si="336"/>
        <v>95517.36055748169</v>
      </c>
      <c r="BU343" s="7">
        <f t="shared" si="316"/>
        <v>1571603.1714036947</v>
      </c>
      <c r="BW343">
        <f t="shared" si="373"/>
        <v>338</v>
      </c>
      <c r="BX343" s="160"/>
      <c r="BY343" s="7">
        <f t="shared" si="362"/>
        <v>97339.130920742522</v>
      </c>
      <c r="BZ343" s="7">
        <f t="shared" si="363"/>
        <v>4534.7018071413086</v>
      </c>
      <c r="CA343" s="7">
        <f t="shared" si="364"/>
        <v>3966.8902101036438</v>
      </c>
      <c r="CB343" s="65">
        <f t="shared" si="337"/>
        <v>0.48903952676548723</v>
      </c>
      <c r="CC343" s="7">
        <f t="shared" si="338"/>
        <v>567.81159703766468</v>
      </c>
      <c r="CD343" s="65">
        <f t="shared" si="365"/>
        <v>6.9999999999999993E-2</v>
      </c>
      <c r="CE343" s="7">
        <f t="shared" si="366"/>
        <v>588227.75928936095</v>
      </c>
      <c r="CF343" s="7">
        <f t="shared" si="367"/>
        <v>944501.45152440155</v>
      </c>
      <c r="CG343" s="7">
        <f t="shared" si="339"/>
        <v>93372.240710638871</v>
      </c>
      <c r="CH343" s="7">
        <f t="shared" si="317"/>
        <v>1532729.2108137626</v>
      </c>
    </row>
    <row r="344" spans="10:86" x14ac:dyDescent="0.3">
      <c r="J344">
        <f t="shared" si="368"/>
        <v>339</v>
      </c>
      <c r="K344" s="160"/>
      <c r="L344" s="7">
        <f t="shared" si="340"/>
        <v>104216.77786488172</v>
      </c>
      <c r="M344" s="7">
        <f t="shared" si="318"/>
        <v>5120.6331732111075</v>
      </c>
      <c r="N344" s="7">
        <f t="shared" si="308"/>
        <v>4404.1428253900458</v>
      </c>
      <c r="O344" s="65">
        <f t="shared" si="319"/>
        <v>0.50711329775711189</v>
      </c>
      <c r="P344" s="7">
        <f t="shared" si="309"/>
        <v>716.49034782106185</v>
      </c>
      <c r="Q344" s="65">
        <f t="shared" si="310"/>
        <v>8.2500000000000004E-2</v>
      </c>
      <c r="R344" s="7">
        <f t="shared" si="320"/>
        <v>581787.36496050807</v>
      </c>
      <c r="S344" s="7">
        <f t="shared" si="341"/>
        <v>1154107.2807580566</v>
      </c>
      <c r="T344" s="7">
        <f t="shared" si="311"/>
        <v>99812.635039491666</v>
      </c>
      <c r="U344" s="7">
        <f t="shared" si="312"/>
        <v>1735894.6457185647</v>
      </c>
      <c r="W344">
        <f t="shared" si="369"/>
        <v>339</v>
      </c>
      <c r="X344" s="160"/>
      <c r="Y344" s="7">
        <f t="shared" si="342"/>
        <v>102025.65639909168</v>
      </c>
      <c r="Z344" s="7">
        <f t="shared" si="343"/>
        <v>5001.3393355618373</v>
      </c>
      <c r="AA344" s="7">
        <f t="shared" si="344"/>
        <v>4321.1682929012259</v>
      </c>
      <c r="AB344" s="65">
        <f t="shared" si="321"/>
        <v>0.50824489981204723</v>
      </c>
      <c r="AC344" s="7">
        <f t="shared" si="322"/>
        <v>680.17104266061119</v>
      </c>
      <c r="AD344" s="65">
        <f t="shared" si="323"/>
        <v>0.08</v>
      </c>
      <c r="AE344" s="7">
        <f t="shared" si="345"/>
        <v>583895.51189380954</v>
      </c>
      <c r="AF344" s="7">
        <f t="shared" si="346"/>
        <v>1111558.5228616535</v>
      </c>
      <c r="AG344" s="7">
        <f t="shared" si="324"/>
        <v>97704.488106190445</v>
      </c>
      <c r="AH344" s="7">
        <f t="shared" si="313"/>
        <v>1695454.034755463</v>
      </c>
      <c r="AJ344">
        <f t="shared" si="370"/>
        <v>339</v>
      </c>
      <c r="AK344" s="160"/>
      <c r="AL344" s="7">
        <f t="shared" si="347"/>
        <v>99844.860391180715</v>
      </c>
      <c r="AM344" s="7">
        <f t="shared" si="348"/>
        <v>4883.0658657304484</v>
      </c>
      <c r="AN344" s="7">
        <f t="shared" si="349"/>
        <v>4238.2344757040728</v>
      </c>
      <c r="AO344" s="65">
        <f t="shared" si="325"/>
        <v>0.50937838471795016</v>
      </c>
      <c r="AP344" s="7">
        <f t="shared" si="326"/>
        <v>644.8313900263754</v>
      </c>
      <c r="AQ344" s="65">
        <f t="shared" si="327"/>
        <v>7.7499999999999986E-2</v>
      </c>
      <c r="AR344" s="7">
        <f t="shared" si="350"/>
        <v>585993.37408452353</v>
      </c>
      <c r="AS344" s="7">
        <f t="shared" si="351"/>
        <v>1069365.9543980984</v>
      </c>
      <c r="AT344" s="7">
        <f t="shared" si="328"/>
        <v>95606.625915476645</v>
      </c>
      <c r="AU344" s="7">
        <f t="shared" si="314"/>
        <v>1655359.3284826218</v>
      </c>
      <c r="AW344">
        <f t="shared" si="371"/>
        <v>339</v>
      </c>
      <c r="AX344" s="160"/>
      <c r="AY344" s="7">
        <f t="shared" si="352"/>
        <v>97675.166058258692</v>
      </c>
      <c r="AZ344" s="7">
        <f t="shared" si="353"/>
        <v>4765.8460902957322</v>
      </c>
      <c r="BA344" s="7">
        <f t="shared" si="354"/>
        <v>4155.3763024316158</v>
      </c>
      <c r="BB344" s="65">
        <f t="shared" si="329"/>
        <v>0.51051375330590709</v>
      </c>
      <c r="BC344" s="7">
        <f t="shared" si="330"/>
        <v>610.46978786411682</v>
      </c>
      <c r="BD344" s="65">
        <f t="shared" si="331"/>
        <v>7.5000000000000011E-2</v>
      </c>
      <c r="BE344" s="7">
        <f t="shared" si="355"/>
        <v>588080.21024417365</v>
      </c>
      <c r="BF344" s="7">
        <f t="shared" si="356"/>
        <v>1027541.6143660791</v>
      </c>
      <c r="BG344" s="7">
        <f t="shared" si="332"/>
        <v>93519.789755827078</v>
      </c>
      <c r="BH344" s="7">
        <f t="shared" si="315"/>
        <v>1615621.8246102529</v>
      </c>
      <c r="BJ344">
        <f t="shared" si="372"/>
        <v>339</v>
      </c>
      <c r="BK344" s="160"/>
      <c r="BL344" s="7">
        <f t="shared" si="357"/>
        <v>95517.36055748169</v>
      </c>
      <c r="BM344" s="7">
        <f t="shared" si="358"/>
        <v>4649.713524863002</v>
      </c>
      <c r="BN344" s="7">
        <f t="shared" si="359"/>
        <v>4072.6294714948835</v>
      </c>
      <c r="BO344" s="65">
        <f t="shared" si="333"/>
        <v>0.51165100640032912</v>
      </c>
      <c r="BP344" s="7">
        <f t="shared" si="334"/>
        <v>577.08405336811859</v>
      </c>
      <c r="BQ344" s="65">
        <f t="shared" si="335"/>
        <v>7.2500000000000009E-2</v>
      </c>
      <c r="BR344" s="7">
        <f t="shared" si="360"/>
        <v>590155.26891401352</v>
      </c>
      <c r="BS344" s="7">
        <f t="shared" si="361"/>
        <v>986097.61601454415</v>
      </c>
      <c r="BT344" s="7">
        <f t="shared" si="336"/>
        <v>91444.731085986801</v>
      </c>
      <c r="BU344" s="7">
        <f t="shared" si="316"/>
        <v>1576252.8849285576</v>
      </c>
      <c r="BW344">
        <f t="shared" si="373"/>
        <v>339</v>
      </c>
      <c r="BX344" s="160"/>
      <c r="BY344" s="7">
        <f t="shared" si="362"/>
        <v>93372.240710638871</v>
      </c>
      <c r="BZ344" s="7">
        <f t="shared" si="363"/>
        <v>4534.7018071413086</v>
      </c>
      <c r="CA344" s="7">
        <f t="shared" si="364"/>
        <v>3990.0304029959152</v>
      </c>
      <c r="CB344" s="65">
        <f t="shared" si="337"/>
        <v>0.51279014481758578</v>
      </c>
      <c r="CC344" s="7">
        <f t="shared" si="338"/>
        <v>544.67140414539347</v>
      </c>
      <c r="CD344" s="65">
        <f t="shared" si="365"/>
        <v>7.0000000000000007E-2</v>
      </c>
      <c r="CE344" s="7">
        <f t="shared" si="366"/>
        <v>592217.78969235683</v>
      </c>
      <c r="CF344" s="7">
        <f t="shared" si="367"/>
        <v>945046.12292854697</v>
      </c>
      <c r="CG344" s="7">
        <f t="shared" si="339"/>
        <v>89382.210307642963</v>
      </c>
      <c r="CH344" s="7">
        <f t="shared" si="317"/>
        <v>1537263.9126209039</v>
      </c>
    </row>
    <row r="345" spans="10:86" x14ac:dyDescent="0.3">
      <c r="J345">
        <f t="shared" si="368"/>
        <v>340</v>
      </c>
      <c r="K345" s="160"/>
      <c r="L345" s="7">
        <f t="shared" si="340"/>
        <v>99812.635039491666</v>
      </c>
      <c r="M345" s="7">
        <f t="shared" si="318"/>
        <v>5120.6331732111075</v>
      </c>
      <c r="N345" s="7">
        <f t="shared" si="308"/>
        <v>4434.421307314602</v>
      </c>
      <c r="O345" s="65">
        <f t="shared" si="319"/>
        <v>0.53312945466995287</v>
      </c>
      <c r="P345" s="7">
        <f t="shared" si="309"/>
        <v>686.21186589650517</v>
      </c>
      <c r="Q345" s="65">
        <f t="shared" si="310"/>
        <v>8.2500000000000004E-2</v>
      </c>
      <c r="R345" s="7">
        <f t="shared" si="320"/>
        <v>586221.78626782272</v>
      </c>
      <c r="S345" s="7">
        <f t="shared" si="341"/>
        <v>1154793.4926239531</v>
      </c>
      <c r="T345" s="7">
        <f t="shared" si="311"/>
        <v>95378.213732177072</v>
      </c>
      <c r="U345" s="7">
        <f t="shared" si="312"/>
        <v>1741015.2788917758</v>
      </c>
      <c r="W345">
        <f t="shared" si="369"/>
        <v>340</v>
      </c>
      <c r="X345" s="160"/>
      <c r="Y345" s="7">
        <f t="shared" si="342"/>
        <v>97704.488106190445</v>
      </c>
      <c r="Z345" s="7">
        <f t="shared" si="343"/>
        <v>5001.3393355618373</v>
      </c>
      <c r="AA345" s="7">
        <f t="shared" si="344"/>
        <v>4349.9760815205673</v>
      </c>
      <c r="AB345" s="65">
        <f t="shared" si="321"/>
        <v>0.53426115821325804</v>
      </c>
      <c r="AC345" s="7">
        <f t="shared" si="322"/>
        <v>651.36325404126967</v>
      </c>
      <c r="AD345" s="65">
        <f t="shared" si="323"/>
        <v>0.08</v>
      </c>
      <c r="AE345" s="7">
        <f t="shared" si="345"/>
        <v>588245.48797533009</v>
      </c>
      <c r="AF345" s="7">
        <f t="shared" si="346"/>
        <v>1112209.8861156947</v>
      </c>
      <c r="AG345" s="7">
        <f t="shared" si="324"/>
        <v>93354.512024669879</v>
      </c>
      <c r="AH345" s="7">
        <f t="shared" si="313"/>
        <v>1700455.3740910247</v>
      </c>
      <c r="AJ345">
        <f t="shared" si="370"/>
        <v>340</v>
      </c>
      <c r="AK345" s="160"/>
      <c r="AL345" s="7">
        <f t="shared" si="347"/>
        <v>95606.625915476645</v>
      </c>
      <c r="AM345" s="7">
        <f t="shared" si="348"/>
        <v>4883.0658657304484</v>
      </c>
      <c r="AN345" s="7">
        <f t="shared" si="349"/>
        <v>4265.6064066929948</v>
      </c>
      <c r="AO345" s="65">
        <f t="shared" si="325"/>
        <v>0.5353946590016605</v>
      </c>
      <c r="AP345" s="7">
        <f t="shared" si="326"/>
        <v>617.45945903745337</v>
      </c>
      <c r="AQ345" s="65">
        <f t="shared" si="327"/>
        <v>7.7500000000000013E-2</v>
      </c>
      <c r="AR345" s="7">
        <f t="shared" si="350"/>
        <v>590258.98049121653</v>
      </c>
      <c r="AS345" s="7">
        <f t="shared" si="351"/>
        <v>1069983.4138571359</v>
      </c>
      <c r="AT345" s="7">
        <f t="shared" si="328"/>
        <v>91341.019508783647</v>
      </c>
      <c r="AU345" s="7">
        <f t="shared" si="314"/>
        <v>1660242.3943483524</v>
      </c>
      <c r="AW345">
        <f t="shared" si="371"/>
        <v>340</v>
      </c>
      <c r="AX345" s="160"/>
      <c r="AY345" s="7">
        <f t="shared" si="352"/>
        <v>93519.789755827078</v>
      </c>
      <c r="AZ345" s="7">
        <f t="shared" si="353"/>
        <v>4765.8460902957322</v>
      </c>
      <c r="BA345" s="7">
        <f t="shared" si="354"/>
        <v>4181.347404321813</v>
      </c>
      <c r="BB345" s="65">
        <f t="shared" si="329"/>
        <v>0.53652995780751689</v>
      </c>
      <c r="BC345" s="7">
        <f t="shared" si="330"/>
        <v>584.49868597391924</v>
      </c>
      <c r="BD345" s="65">
        <f t="shared" si="331"/>
        <v>7.5000000000000011E-2</v>
      </c>
      <c r="BE345" s="7">
        <f t="shared" si="355"/>
        <v>592261.55764849542</v>
      </c>
      <c r="BF345" s="7">
        <f t="shared" si="356"/>
        <v>1028126.113052053</v>
      </c>
      <c r="BG345" s="7">
        <f t="shared" si="332"/>
        <v>89338.442351505262</v>
      </c>
      <c r="BH345" s="7">
        <f t="shared" si="315"/>
        <v>1620387.6707005484</v>
      </c>
      <c r="BJ345">
        <f t="shared" si="372"/>
        <v>340</v>
      </c>
      <c r="BK345" s="160"/>
      <c r="BL345" s="7">
        <f t="shared" si="357"/>
        <v>91444.731085986801</v>
      </c>
      <c r="BM345" s="7">
        <f t="shared" si="358"/>
        <v>4649.713524863002</v>
      </c>
      <c r="BN345" s="7">
        <f t="shared" si="359"/>
        <v>4097.2349412184985</v>
      </c>
      <c r="BO345" s="65">
        <f t="shared" si="333"/>
        <v>0.53766705539753523</v>
      </c>
      <c r="BP345" s="7">
        <f t="shared" si="334"/>
        <v>552.4785836445036</v>
      </c>
      <c r="BQ345" s="65">
        <f t="shared" si="335"/>
        <v>7.2499999999999995E-2</v>
      </c>
      <c r="BR345" s="7">
        <f t="shared" si="360"/>
        <v>594252.50385523203</v>
      </c>
      <c r="BS345" s="7">
        <f t="shared" si="361"/>
        <v>986650.09459818865</v>
      </c>
      <c r="BT345" s="7">
        <f t="shared" si="336"/>
        <v>87347.496144768302</v>
      </c>
      <c r="BU345" s="7">
        <f t="shared" si="316"/>
        <v>1580902.5984534207</v>
      </c>
      <c r="BW345">
        <f t="shared" si="373"/>
        <v>340</v>
      </c>
      <c r="BX345" s="160"/>
      <c r="BY345" s="7">
        <f t="shared" si="362"/>
        <v>89382.210307642963</v>
      </c>
      <c r="BZ345" s="7">
        <f t="shared" si="363"/>
        <v>4534.7018071413086</v>
      </c>
      <c r="CA345" s="7">
        <f t="shared" si="364"/>
        <v>4013.3055803467246</v>
      </c>
      <c r="CB345" s="65">
        <f t="shared" si="337"/>
        <v>0.53880595253127928</v>
      </c>
      <c r="CC345" s="7">
        <f t="shared" si="338"/>
        <v>521.39622679458398</v>
      </c>
      <c r="CD345" s="65">
        <f t="shared" si="365"/>
        <v>7.0000000000000007E-2</v>
      </c>
      <c r="CE345" s="7">
        <f t="shared" si="366"/>
        <v>596231.09527270356</v>
      </c>
      <c r="CF345" s="7">
        <f t="shared" si="367"/>
        <v>945567.51915534155</v>
      </c>
      <c r="CG345" s="7">
        <f t="shared" si="339"/>
        <v>85368.904727296234</v>
      </c>
      <c r="CH345" s="7">
        <f t="shared" si="317"/>
        <v>1541798.6144280452</v>
      </c>
    </row>
    <row r="346" spans="10:86" x14ac:dyDescent="0.3">
      <c r="J346">
        <f t="shared" si="368"/>
        <v>341</v>
      </c>
      <c r="K346" s="160"/>
      <c r="L346" s="7">
        <f t="shared" si="340"/>
        <v>95378.213732177072</v>
      </c>
      <c r="M346" s="7">
        <f t="shared" si="318"/>
        <v>5120.6331732111075</v>
      </c>
      <c r="N346" s="7">
        <f t="shared" si="308"/>
        <v>4464.9079538023898</v>
      </c>
      <c r="O346" s="65">
        <f t="shared" si="319"/>
        <v>0.56175192792012985</v>
      </c>
      <c r="P346" s="7">
        <f t="shared" si="309"/>
        <v>655.72521940871741</v>
      </c>
      <c r="Q346" s="65">
        <f t="shared" si="310"/>
        <v>8.2500000000000004E-2</v>
      </c>
      <c r="R346" s="7">
        <f t="shared" si="320"/>
        <v>590686.6942216251</v>
      </c>
      <c r="S346" s="7">
        <f t="shared" si="341"/>
        <v>1155449.2178433619</v>
      </c>
      <c r="T346" s="7">
        <f t="shared" si="311"/>
        <v>90913.305778374677</v>
      </c>
      <c r="U346" s="7">
        <f t="shared" si="312"/>
        <v>1746135.912064987</v>
      </c>
      <c r="W346">
        <f t="shared" si="369"/>
        <v>341</v>
      </c>
      <c r="X346" s="160"/>
      <c r="Y346" s="7">
        <f t="shared" si="342"/>
        <v>93354.512024669879</v>
      </c>
      <c r="Z346" s="7">
        <f t="shared" si="343"/>
        <v>5001.3393355618373</v>
      </c>
      <c r="AA346" s="7">
        <f t="shared" si="344"/>
        <v>4378.9759220640381</v>
      </c>
      <c r="AB346" s="65">
        <f t="shared" si="321"/>
        <v>0.56288346353181296</v>
      </c>
      <c r="AC346" s="7">
        <f t="shared" si="322"/>
        <v>622.36341349779923</v>
      </c>
      <c r="AD346" s="65">
        <f t="shared" si="323"/>
        <v>0.08</v>
      </c>
      <c r="AE346" s="7">
        <f t="shared" si="345"/>
        <v>592624.46389739413</v>
      </c>
      <c r="AF346" s="7">
        <f t="shared" si="346"/>
        <v>1112832.2495291925</v>
      </c>
      <c r="AG346" s="7">
        <f t="shared" si="324"/>
        <v>88975.536102605838</v>
      </c>
      <c r="AH346" s="7">
        <f t="shared" si="313"/>
        <v>1705456.7134265867</v>
      </c>
      <c r="AJ346">
        <f t="shared" si="370"/>
        <v>341</v>
      </c>
      <c r="AK346" s="160"/>
      <c r="AL346" s="7">
        <f t="shared" si="347"/>
        <v>91341.019508783647</v>
      </c>
      <c r="AM346" s="7">
        <f t="shared" si="348"/>
        <v>4883.0658657304484</v>
      </c>
      <c r="AN346" s="7">
        <f t="shared" si="349"/>
        <v>4293.1551147362206</v>
      </c>
      <c r="AO346" s="65">
        <f t="shared" si="325"/>
        <v>0.56401671071648729</v>
      </c>
      <c r="AP346" s="7">
        <f t="shared" si="326"/>
        <v>589.91075099422767</v>
      </c>
      <c r="AQ346" s="65">
        <f t="shared" si="327"/>
        <v>7.7499999999999986E-2</v>
      </c>
      <c r="AR346" s="7">
        <f t="shared" si="350"/>
        <v>594552.1356059527</v>
      </c>
      <c r="AS346" s="7">
        <f t="shared" si="351"/>
        <v>1070573.3246081301</v>
      </c>
      <c r="AT346" s="7">
        <f t="shared" si="328"/>
        <v>87047.864394047429</v>
      </c>
      <c r="AU346" s="7">
        <f t="shared" si="314"/>
        <v>1665125.4602140829</v>
      </c>
      <c r="AW346">
        <f t="shared" si="371"/>
        <v>341</v>
      </c>
      <c r="AX346" s="160"/>
      <c r="AY346" s="7">
        <f t="shared" si="352"/>
        <v>89338.442351505262</v>
      </c>
      <c r="AZ346" s="7">
        <f t="shared" si="353"/>
        <v>4765.8460902957322</v>
      </c>
      <c r="BA346" s="7">
        <f t="shared" si="354"/>
        <v>4207.4808255988246</v>
      </c>
      <c r="BB346" s="65">
        <f t="shared" si="329"/>
        <v>0.56515167019066792</v>
      </c>
      <c r="BC346" s="7">
        <f t="shared" si="330"/>
        <v>558.36526469690784</v>
      </c>
      <c r="BD346" s="65">
        <f t="shared" si="331"/>
        <v>7.4999999999999997E-2</v>
      </c>
      <c r="BE346" s="7">
        <f t="shared" si="355"/>
        <v>596469.03847409424</v>
      </c>
      <c r="BF346" s="7">
        <f t="shared" si="356"/>
        <v>1028684.4783167499</v>
      </c>
      <c r="BG346" s="7">
        <f t="shared" si="332"/>
        <v>85130.96152590643</v>
      </c>
      <c r="BH346" s="7">
        <f t="shared" si="315"/>
        <v>1625153.516790844</v>
      </c>
      <c r="BJ346">
        <f t="shared" si="372"/>
        <v>341</v>
      </c>
      <c r="BK346" s="160"/>
      <c r="BL346" s="7">
        <f t="shared" si="357"/>
        <v>87347.496144768302</v>
      </c>
      <c r="BM346" s="7">
        <f t="shared" si="358"/>
        <v>4649.713524863002</v>
      </c>
      <c r="BN346" s="7">
        <f t="shared" si="359"/>
        <v>4121.9890689883605</v>
      </c>
      <c r="BO346" s="65">
        <f t="shared" si="333"/>
        <v>0.56628834266616779</v>
      </c>
      <c r="BP346" s="7">
        <f t="shared" si="334"/>
        <v>527.72445587464176</v>
      </c>
      <c r="BQ346" s="65">
        <f t="shared" si="335"/>
        <v>7.2499999999999981E-2</v>
      </c>
      <c r="BR346" s="7">
        <f t="shared" si="360"/>
        <v>598374.49292422039</v>
      </c>
      <c r="BS346" s="7">
        <f t="shared" si="361"/>
        <v>987177.81905406329</v>
      </c>
      <c r="BT346" s="7">
        <f t="shared" si="336"/>
        <v>83225.50707577994</v>
      </c>
      <c r="BU346" s="7">
        <f t="shared" si="316"/>
        <v>1585552.3119782838</v>
      </c>
      <c r="BW346">
        <f t="shared" si="373"/>
        <v>341</v>
      </c>
      <c r="BX346" s="160"/>
      <c r="BY346" s="7">
        <f t="shared" si="362"/>
        <v>85368.904727296234</v>
      </c>
      <c r="BZ346" s="7">
        <f t="shared" si="363"/>
        <v>4534.7018071413086</v>
      </c>
      <c r="CA346" s="7">
        <f t="shared" si="364"/>
        <v>4036.716529565414</v>
      </c>
      <c r="CB346" s="65">
        <f t="shared" si="337"/>
        <v>0.56742672884845335</v>
      </c>
      <c r="CC346" s="7">
        <f t="shared" si="338"/>
        <v>497.98527757589471</v>
      </c>
      <c r="CD346" s="65">
        <f t="shared" si="365"/>
        <v>7.0000000000000007E-2</v>
      </c>
      <c r="CE346" s="7">
        <f t="shared" si="366"/>
        <v>600267.81180226896</v>
      </c>
      <c r="CF346" s="7">
        <f t="shared" si="367"/>
        <v>946065.50443291746</v>
      </c>
      <c r="CG346" s="7">
        <f t="shared" si="339"/>
        <v>81332.188197730822</v>
      </c>
      <c r="CH346" s="7">
        <f t="shared" si="317"/>
        <v>1546333.3162351865</v>
      </c>
    </row>
    <row r="347" spans="10:86" x14ac:dyDescent="0.3">
      <c r="J347">
        <f t="shared" si="368"/>
        <v>342</v>
      </c>
      <c r="K347" s="160"/>
      <c r="L347" s="7">
        <f t="shared" si="340"/>
        <v>90913.305778374677</v>
      </c>
      <c r="M347" s="7">
        <f t="shared" si="318"/>
        <v>5120.6331732111075</v>
      </c>
      <c r="N347" s="7">
        <f t="shared" si="308"/>
        <v>4495.6041959847817</v>
      </c>
      <c r="O347" s="65">
        <f t="shared" si="319"/>
        <v>0.59339224209191255</v>
      </c>
      <c r="P347" s="7">
        <f t="shared" si="309"/>
        <v>625.02897722632588</v>
      </c>
      <c r="Q347" s="65">
        <f t="shared" si="310"/>
        <v>8.2500000000000004E-2</v>
      </c>
      <c r="R347" s="7">
        <f t="shared" si="320"/>
        <v>595182.29841760988</v>
      </c>
      <c r="S347" s="7">
        <f t="shared" si="341"/>
        <v>1156074.2468205881</v>
      </c>
      <c r="T347" s="7">
        <f t="shared" si="311"/>
        <v>86417.701582389898</v>
      </c>
      <c r="U347" s="7">
        <f t="shared" si="312"/>
        <v>1751256.545238198</v>
      </c>
      <c r="W347">
        <f t="shared" si="369"/>
        <v>342</v>
      </c>
      <c r="X347" s="160"/>
      <c r="Y347" s="7">
        <f t="shared" si="342"/>
        <v>88975.536102605838</v>
      </c>
      <c r="Z347" s="7">
        <f t="shared" si="343"/>
        <v>5001.3393355618373</v>
      </c>
      <c r="AA347" s="7">
        <f t="shared" si="344"/>
        <v>4408.1690948777987</v>
      </c>
      <c r="AB347" s="65">
        <f t="shared" si="321"/>
        <v>0.59452329770210111</v>
      </c>
      <c r="AC347" s="7">
        <f t="shared" si="322"/>
        <v>593.17024068403896</v>
      </c>
      <c r="AD347" s="65">
        <f t="shared" si="323"/>
        <v>0.08</v>
      </c>
      <c r="AE347" s="7">
        <f t="shared" si="345"/>
        <v>597032.63299227192</v>
      </c>
      <c r="AF347" s="7">
        <f t="shared" si="346"/>
        <v>1113425.4197698764</v>
      </c>
      <c r="AG347" s="7">
        <f t="shared" si="324"/>
        <v>84567.36700772804</v>
      </c>
      <c r="AH347" s="7">
        <f t="shared" si="313"/>
        <v>1710458.0527621484</v>
      </c>
      <c r="AJ347">
        <f t="shared" si="370"/>
        <v>342</v>
      </c>
      <c r="AK347" s="160"/>
      <c r="AL347" s="7">
        <f t="shared" si="347"/>
        <v>87047.864394047429</v>
      </c>
      <c r="AM347" s="7">
        <f t="shared" si="348"/>
        <v>4883.0658657304484</v>
      </c>
      <c r="AN347" s="7">
        <f t="shared" si="349"/>
        <v>4320.8817415188923</v>
      </c>
      <c r="AO347" s="65">
        <f t="shared" si="325"/>
        <v>0.59565597914625457</v>
      </c>
      <c r="AP347" s="7">
        <f t="shared" si="326"/>
        <v>562.18412421155631</v>
      </c>
      <c r="AQ347" s="65">
        <f t="shared" si="327"/>
        <v>7.7499999999999999E-2</v>
      </c>
      <c r="AR347" s="7">
        <f t="shared" si="350"/>
        <v>598873.01734747156</v>
      </c>
      <c r="AS347" s="7">
        <f t="shared" si="351"/>
        <v>1071135.5087323417</v>
      </c>
      <c r="AT347" s="7">
        <f t="shared" si="328"/>
        <v>82726.982652528532</v>
      </c>
      <c r="AU347" s="7">
        <f t="shared" si="314"/>
        <v>1670008.5260798133</v>
      </c>
      <c r="AW347">
        <f t="shared" si="371"/>
        <v>342</v>
      </c>
      <c r="AX347" s="160"/>
      <c r="AY347" s="7">
        <f t="shared" si="352"/>
        <v>85130.96152590643</v>
      </c>
      <c r="AZ347" s="7">
        <f t="shared" si="353"/>
        <v>4765.8460902957322</v>
      </c>
      <c r="BA347" s="7">
        <f t="shared" si="354"/>
        <v>4233.7775807588168</v>
      </c>
      <c r="BB347" s="65">
        <f t="shared" si="329"/>
        <v>0.59679028708779591</v>
      </c>
      <c r="BC347" s="7">
        <f t="shared" si="330"/>
        <v>532.06850953691514</v>
      </c>
      <c r="BD347" s="65">
        <f t="shared" si="331"/>
        <v>7.4999999999999997E-2</v>
      </c>
      <c r="BE347" s="7">
        <f t="shared" si="355"/>
        <v>600702.81605485303</v>
      </c>
      <c r="BF347" s="7">
        <f t="shared" si="356"/>
        <v>1029216.5468262868</v>
      </c>
      <c r="BG347" s="7">
        <f t="shared" si="332"/>
        <v>80897.183945147612</v>
      </c>
      <c r="BH347" s="7">
        <f t="shared" si="315"/>
        <v>1629919.3628811399</v>
      </c>
      <c r="BJ347">
        <f t="shared" si="372"/>
        <v>342</v>
      </c>
      <c r="BK347" s="160"/>
      <c r="BL347" s="7">
        <f t="shared" si="357"/>
        <v>83225.50707577994</v>
      </c>
      <c r="BM347" s="7">
        <f t="shared" si="358"/>
        <v>4649.713524863002</v>
      </c>
      <c r="BN347" s="7">
        <f t="shared" si="359"/>
        <v>4146.8927529468319</v>
      </c>
      <c r="BO347" s="65">
        <f t="shared" si="333"/>
        <v>0.59792622218632052</v>
      </c>
      <c r="BP347" s="7">
        <f t="shared" si="334"/>
        <v>502.82077191617049</v>
      </c>
      <c r="BQ347" s="65">
        <f t="shared" si="335"/>
        <v>7.2499999999999995E-2</v>
      </c>
      <c r="BR347" s="7">
        <f t="shared" si="360"/>
        <v>602521.38567716721</v>
      </c>
      <c r="BS347" s="7">
        <f t="shared" si="361"/>
        <v>987680.63982597948</v>
      </c>
      <c r="BT347" s="7">
        <f t="shared" si="336"/>
        <v>79078.614322833106</v>
      </c>
      <c r="BU347" s="7">
        <f t="shared" si="316"/>
        <v>1590202.0255031467</v>
      </c>
      <c r="BW347">
        <f t="shared" si="373"/>
        <v>342</v>
      </c>
      <c r="BX347" s="160"/>
      <c r="BY347" s="7">
        <f t="shared" si="362"/>
        <v>81332.188197730822</v>
      </c>
      <c r="BZ347" s="7">
        <f t="shared" si="363"/>
        <v>4534.7018071413086</v>
      </c>
      <c r="CA347" s="7">
        <f t="shared" si="364"/>
        <v>4060.2640426545454</v>
      </c>
      <c r="CB347" s="65">
        <f t="shared" si="337"/>
        <v>0.59906378509577496</v>
      </c>
      <c r="CC347" s="7">
        <f t="shared" si="338"/>
        <v>474.43776448676317</v>
      </c>
      <c r="CD347" s="65">
        <f t="shared" si="365"/>
        <v>7.0000000000000007E-2</v>
      </c>
      <c r="CE347" s="7">
        <f t="shared" si="366"/>
        <v>604328.0758449235</v>
      </c>
      <c r="CF347" s="7">
        <f t="shared" si="367"/>
        <v>946539.94219740422</v>
      </c>
      <c r="CG347" s="7">
        <f t="shared" si="339"/>
        <v>77271.924155076282</v>
      </c>
      <c r="CH347" s="7">
        <f t="shared" si="317"/>
        <v>1550868.0180423278</v>
      </c>
    </row>
    <row r="348" spans="10:86" x14ac:dyDescent="0.3">
      <c r="J348">
        <f t="shared" si="368"/>
        <v>343</v>
      </c>
      <c r="K348" s="160"/>
      <c r="L348" s="7">
        <f t="shared" si="340"/>
        <v>86417.701582389898</v>
      </c>
      <c r="M348" s="7">
        <f t="shared" si="318"/>
        <v>5120.6331732111075</v>
      </c>
      <c r="N348" s="7">
        <f t="shared" si="308"/>
        <v>4526.5114748321766</v>
      </c>
      <c r="O348" s="65">
        <f t="shared" si="319"/>
        <v>0.62855337162837721</v>
      </c>
      <c r="P348" s="7">
        <f t="shared" si="309"/>
        <v>594.12169837893055</v>
      </c>
      <c r="Q348" s="65">
        <f t="shared" si="310"/>
        <v>8.2500000000000004E-2</v>
      </c>
      <c r="R348" s="7">
        <f t="shared" si="320"/>
        <v>599708.80989244208</v>
      </c>
      <c r="S348" s="7">
        <f t="shared" si="341"/>
        <v>1156668.3685189669</v>
      </c>
      <c r="T348" s="7">
        <f t="shared" si="311"/>
        <v>81891.190107557719</v>
      </c>
      <c r="U348" s="7">
        <f t="shared" si="312"/>
        <v>1756377.178411409</v>
      </c>
      <c r="W348">
        <f t="shared" si="369"/>
        <v>343</v>
      </c>
      <c r="X348" s="160"/>
      <c r="Y348" s="7">
        <f t="shared" si="342"/>
        <v>84567.36700772804</v>
      </c>
      <c r="Z348" s="7">
        <f t="shared" si="343"/>
        <v>5001.3393355618373</v>
      </c>
      <c r="AA348" s="7">
        <f t="shared" si="344"/>
        <v>4437.5568888436501</v>
      </c>
      <c r="AB348" s="65">
        <f t="shared" si="321"/>
        <v>0.62968358304519023</v>
      </c>
      <c r="AC348" s="7">
        <f t="shared" si="322"/>
        <v>563.78244671818697</v>
      </c>
      <c r="AD348" s="65">
        <f t="shared" si="323"/>
        <v>0.08</v>
      </c>
      <c r="AE348" s="7">
        <f t="shared" si="345"/>
        <v>601470.18988111557</v>
      </c>
      <c r="AF348" s="7">
        <f t="shared" si="346"/>
        <v>1113989.2022165945</v>
      </c>
      <c r="AG348" s="7">
        <f t="shared" si="324"/>
        <v>80129.810118884387</v>
      </c>
      <c r="AH348" s="7">
        <f t="shared" si="313"/>
        <v>1715459.3920977102</v>
      </c>
      <c r="AJ348">
        <f t="shared" si="370"/>
        <v>343</v>
      </c>
      <c r="AK348" s="160"/>
      <c r="AL348" s="7">
        <f t="shared" si="347"/>
        <v>82726.982652528532</v>
      </c>
      <c r="AM348" s="7">
        <f t="shared" si="348"/>
        <v>4883.0658657304484</v>
      </c>
      <c r="AN348" s="7">
        <f t="shared" si="349"/>
        <v>4348.7874360995347</v>
      </c>
      <c r="AO348" s="65">
        <f t="shared" si="325"/>
        <v>0.63081533448868488</v>
      </c>
      <c r="AP348" s="7">
        <f t="shared" si="326"/>
        <v>534.27842963091348</v>
      </c>
      <c r="AQ348" s="65">
        <f t="shared" si="327"/>
        <v>7.7500000000000013E-2</v>
      </c>
      <c r="AR348" s="7">
        <f t="shared" si="350"/>
        <v>603221.80478357105</v>
      </c>
      <c r="AS348" s="7">
        <f t="shared" si="351"/>
        <v>1071669.7871619726</v>
      </c>
      <c r="AT348" s="7">
        <f t="shared" si="328"/>
        <v>78378.195216428998</v>
      </c>
      <c r="AU348" s="7">
        <f t="shared" si="314"/>
        <v>1674891.5919455437</v>
      </c>
      <c r="AW348">
        <f t="shared" si="371"/>
        <v>343</v>
      </c>
      <c r="AX348" s="160"/>
      <c r="AY348" s="7">
        <f t="shared" si="352"/>
        <v>80897.183945147612</v>
      </c>
      <c r="AZ348" s="7">
        <f t="shared" si="353"/>
        <v>4765.8460902957322</v>
      </c>
      <c r="BA348" s="7">
        <f t="shared" si="354"/>
        <v>4260.23869063856</v>
      </c>
      <c r="BB348" s="65">
        <f t="shared" si="329"/>
        <v>0.63194862657180517</v>
      </c>
      <c r="BC348" s="7">
        <f t="shared" si="330"/>
        <v>505.60739965717255</v>
      </c>
      <c r="BD348" s="65">
        <f t="shared" si="331"/>
        <v>7.4999999999999997E-2</v>
      </c>
      <c r="BE348" s="7">
        <f t="shared" si="355"/>
        <v>604963.05474549159</v>
      </c>
      <c r="BF348" s="7">
        <f t="shared" si="356"/>
        <v>1029722.154225944</v>
      </c>
      <c r="BG348" s="7">
        <f t="shared" si="332"/>
        <v>76636.945254509046</v>
      </c>
      <c r="BH348" s="7">
        <f t="shared" si="315"/>
        <v>1634685.2089714357</v>
      </c>
      <c r="BJ348">
        <f t="shared" si="372"/>
        <v>343</v>
      </c>
      <c r="BK348" s="160"/>
      <c r="BL348" s="7">
        <f t="shared" si="357"/>
        <v>79078.614322833106</v>
      </c>
      <c r="BM348" s="7">
        <f t="shared" si="358"/>
        <v>4649.713524863002</v>
      </c>
      <c r="BN348" s="7">
        <f t="shared" si="359"/>
        <v>4171.9468966625518</v>
      </c>
      <c r="BO348" s="65">
        <f t="shared" si="333"/>
        <v>0.63308345990447334</v>
      </c>
      <c r="BP348" s="7">
        <f t="shared" si="334"/>
        <v>477.76662820044999</v>
      </c>
      <c r="BQ348" s="65">
        <f t="shared" si="335"/>
        <v>7.2499999999999995E-2</v>
      </c>
      <c r="BR348" s="7">
        <f t="shared" si="360"/>
        <v>606693.3325738298</v>
      </c>
      <c r="BS348" s="7">
        <f t="shared" si="361"/>
        <v>988158.4064541799</v>
      </c>
      <c r="BT348" s="7">
        <f t="shared" si="336"/>
        <v>74906.667426170548</v>
      </c>
      <c r="BU348" s="7">
        <f t="shared" si="316"/>
        <v>1594851.7390280096</v>
      </c>
      <c r="BW348">
        <f t="shared" si="373"/>
        <v>343</v>
      </c>
      <c r="BX348" s="160"/>
      <c r="BY348" s="7">
        <f t="shared" si="362"/>
        <v>77271.924155076282</v>
      </c>
      <c r="BZ348" s="7">
        <f t="shared" si="363"/>
        <v>4534.7018071413086</v>
      </c>
      <c r="CA348" s="7">
        <f t="shared" si="364"/>
        <v>4083.9489162366967</v>
      </c>
      <c r="CB348" s="65">
        <f t="shared" si="337"/>
        <v>0.63421983509156443</v>
      </c>
      <c r="CC348" s="7">
        <f t="shared" si="338"/>
        <v>450.75289090461166</v>
      </c>
      <c r="CD348" s="65">
        <f t="shared" si="365"/>
        <v>7.0000000000000007E-2</v>
      </c>
      <c r="CE348" s="7">
        <f t="shared" si="366"/>
        <v>608412.02476116025</v>
      </c>
      <c r="CF348" s="7">
        <f t="shared" si="367"/>
        <v>946990.69508830889</v>
      </c>
      <c r="CG348" s="7">
        <f t="shared" si="339"/>
        <v>73187.975238839586</v>
      </c>
      <c r="CH348" s="7">
        <f t="shared" si="317"/>
        <v>1555402.7198494691</v>
      </c>
    </row>
    <row r="349" spans="10:86" x14ac:dyDescent="0.3">
      <c r="J349">
        <f t="shared" si="368"/>
        <v>344</v>
      </c>
      <c r="K349" s="160"/>
      <c r="L349" s="7">
        <f t="shared" si="340"/>
        <v>81891.190107557719</v>
      </c>
      <c r="M349" s="7">
        <f t="shared" si="318"/>
        <v>5120.6331732111075</v>
      </c>
      <c r="N349" s="7">
        <f t="shared" si="308"/>
        <v>4557.6312412216485</v>
      </c>
      <c r="O349" s="65">
        <f t="shared" si="319"/>
        <v>0.66785663784867022</v>
      </c>
      <c r="P349" s="7">
        <f t="shared" si="309"/>
        <v>563.00193198945931</v>
      </c>
      <c r="Q349" s="65">
        <f t="shared" si="310"/>
        <v>8.2500000000000004E-2</v>
      </c>
      <c r="R349" s="7">
        <f t="shared" si="320"/>
        <v>604266.44113366376</v>
      </c>
      <c r="S349" s="7">
        <f t="shared" si="341"/>
        <v>1157231.3704509565</v>
      </c>
      <c r="T349" s="7">
        <f t="shared" si="311"/>
        <v>77333.558866336069</v>
      </c>
      <c r="U349" s="7">
        <f t="shared" si="312"/>
        <v>1761497.8115846203</v>
      </c>
      <c r="W349">
        <f t="shared" si="369"/>
        <v>344</v>
      </c>
      <c r="X349" s="160"/>
      <c r="Y349" s="7">
        <f t="shared" si="342"/>
        <v>80129.810118884387</v>
      </c>
      <c r="Z349" s="7">
        <f t="shared" si="343"/>
        <v>5001.3393355618373</v>
      </c>
      <c r="AA349" s="7">
        <f t="shared" si="344"/>
        <v>4467.1406014359418</v>
      </c>
      <c r="AB349" s="65">
        <f t="shared" si="321"/>
        <v>0.66898557650017343</v>
      </c>
      <c r="AC349" s="7">
        <f t="shared" si="322"/>
        <v>534.19873412589595</v>
      </c>
      <c r="AD349" s="65">
        <f t="shared" si="323"/>
        <v>0.08</v>
      </c>
      <c r="AE349" s="7">
        <f t="shared" si="345"/>
        <v>605937.33048255148</v>
      </c>
      <c r="AF349" s="7">
        <f t="shared" si="346"/>
        <v>1114523.4009507203</v>
      </c>
      <c r="AG349" s="7">
        <f t="shared" si="324"/>
        <v>75662.669517448448</v>
      </c>
      <c r="AH349" s="7">
        <f t="shared" si="313"/>
        <v>1720460.7314332719</v>
      </c>
      <c r="AJ349">
        <f t="shared" si="370"/>
        <v>344</v>
      </c>
      <c r="AK349" s="160"/>
      <c r="AL349" s="7">
        <f t="shared" si="347"/>
        <v>78378.195216428998</v>
      </c>
      <c r="AM349" s="7">
        <f t="shared" si="348"/>
        <v>4883.0658657304484</v>
      </c>
      <c r="AN349" s="7">
        <f t="shared" si="349"/>
        <v>4376.8733549576782</v>
      </c>
      <c r="AO349" s="65">
        <f t="shared" si="325"/>
        <v>0.67011596930064043</v>
      </c>
      <c r="AP349" s="7">
        <f t="shared" si="326"/>
        <v>506.19251077277062</v>
      </c>
      <c r="AQ349" s="65">
        <f t="shared" si="327"/>
        <v>7.7499999999999999E-2</v>
      </c>
      <c r="AR349" s="7">
        <f t="shared" si="350"/>
        <v>607598.67813852872</v>
      </c>
      <c r="AS349" s="7">
        <f t="shared" si="351"/>
        <v>1072175.9796727453</v>
      </c>
      <c r="AT349" s="7">
        <f t="shared" si="328"/>
        <v>74001.321861471326</v>
      </c>
      <c r="AU349" s="7">
        <f t="shared" si="314"/>
        <v>1679774.6578112741</v>
      </c>
      <c r="AW349">
        <f t="shared" si="371"/>
        <v>344</v>
      </c>
      <c r="AX349" s="160"/>
      <c r="AY349" s="7">
        <f t="shared" si="352"/>
        <v>76636.945254509046</v>
      </c>
      <c r="AZ349" s="7">
        <f t="shared" si="353"/>
        <v>4765.8460902957322</v>
      </c>
      <c r="BA349" s="7">
        <f t="shared" si="354"/>
        <v>4286.8651824550507</v>
      </c>
      <c r="BB349" s="65">
        <f t="shared" si="329"/>
        <v>0.67124781681500967</v>
      </c>
      <c r="BC349" s="7">
        <f t="shared" si="330"/>
        <v>478.98090784068148</v>
      </c>
      <c r="BD349" s="65">
        <f t="shared" si="331"/>
        <v>7.4999999999999997E-2</v>
      </c>
      <c r="BE349" s="7">
        <f t="shared" si="355"/>
        <v>609249.91992794664</v>
      </c>
      <c r="BF349" s="7">
        <f t="shared" si="356"/>
        <v>1030201.1351337846</v>
      </c>
      <c r="BG349" s="7">
        <f t="shared" si="332"/>
        <v>72350.080072053999</v>
      </c>
      <c r="BH349" s="7">
        <f t="shared" si="315"/>
        <v>1639451.0550617313</v>
      </c>
      <c r="BJ349">
        <f t="shared" si="372"/>
        <v>344</v>
      </c>
      <c r="BK349" s="160"/>
      <c r="BL349" s="7">
        <f t="shared" si="357"/>
        <v>74906.667426170548</v>
      </c>
      <c r="BM349" s="7">
        <f t="shared" si="358"/>
        <v>4649.713524863002</v>
      </c>
      <c r="BN349" s="7">
        <f t="shared" si="359"/>
        <v>4197.1524091632218</v>
      </c>
      <c r="BO349" s="65">
        <f t="shared" si="333"/>
        <v>0.67238111960594416</v>
      </c>
      <c r="BP349" s="7">
        <f t="shared" si="334"/>
        <v>452.56111569978037</v>
      </c>
      <c r="BQ349" s="65">
        <f t="shared" si="335"/>
        <v>7.2499999999999995E-2</v>
      </c>
      <c r="BR349" s="7">
        <f t="shared" si="360"/>
        <v>610890.48498299299</v>
      </c>
      <c r="BS349" s="7">
        <f t="shared" si="361"/>
        <v>988610.96756987972</v>
      </c>
      <c r="BT349" s="7">
        <f t="shared" si="336"/>
        <v>70709.515017007332</v>
      </c>
      <c r="BU349" s="7">
        <f t="shared" si="316"/>
        <v>1599501.4525528727</v>
      </c>
      <c r="BW349">
        <f t="shared" si="373"/>
        <v>344</v>
      </c>
      <c r="BX349" s="160"/>
      <c r="BY349" s="7">
        <f t="shared" si="362"/>
        <v>73187.975238839586</v>
      </c>
      <c r="BZ349" s="7">
        <f t="shared" si="363"/>
        <v>4534.7018071413086</v>
      </c>
      <c r="CA349" s="7">
        <f t="shared" si="364"/>
        <v>4107.7719515814106</v>
      </c>
      <c r="CB349" s="65">
        <f t="shared" si="337"/>
        <v>0.67351587823156289</v>
      </c>
      <c r="CC349" s="7">
        <f t="shared" si="338"/>
        <v>426.92985555989759</v>
      </c>
      <c r="CD349" s="65">
        <f t="shared" si="365"/>
        <v>7.0000000000000007E-2</v>
      </c>
      <c r="CE349" s="7">
        <f t="shared" si="366"/>
        <v>612519.79671274172</v>
      </c>
      <c r="CF349" s="7">
        <f t="shared" si="367"/>
        <v>947417.62494386884</v>
      </c>
      <c r="CG349" s="7">
        <f t="shared" si="339"/>
        <v>69080.203287258177</v>
      </c>
      <c r="CH349" s="7">
        <f t="shared" si="317"/>
        <v>1559937.4216566104</v>
      </c>
    </row>
    <row r="350" spans="10:86" x14ac:dyDescent="0.3">
      <c r="J350">
        <f t="shared" si="368"/>
        <v>345</v>
      </c>
      <c r="K350" s="160"/>
      <c r="L350" s="7">
        <f t="shared" si="340"/>
        <v>77333.558866336069</v>
      </c>
      <c r="M350" s="7">
        <f t="shared" si="318"/>
        <v>5120.6331732111075</v>
      </c>
      <c r="N350" s="7">
        <f t="shared" si="308"/>
        <v>4588.9649560050475</v>
      </c>
      <c r="O350" s="65">
        <f t="shared" si="319"/>
        <v>0.71207869234674448</v>
      </c>
      <c r="P350" s="7">
        <f t="shared" si="309"/>
        <v>531.66821720606049</v>
      </c>
      <c r="Q350" s="65">
        <f t="shared" si="310"/>
        <v>8.2500000000000004E-2</v>
      </c>
      <c r="R350" s="7">
        <f t="shared" si="320"/>
        <v>608855.40608966886</v>
      </c>
      <c r="S350" s="7">
        <f t="shared" si="341"/>
        <v>1157763.0386681627</v>
      </c>
      <c r="T350" s="7">
        <f t="shared" si="311"/>
        <v>72744.593910331023</v>
      </c>
      <c r="U350" s="7">
        <f t="shared" si="312"/>
        <v>1766618.4447578315</v>
      </c>
      <c r="W350">
        <f t="shared" si="369"/>
        <v>345</v>
      </c>
      <c r="X350" s="160"/>
      <c r="Y350" s="7">
        <f t="shared" si="342"/>
        <v>75662.669517448448</v>
      </c>
      <c r="Z350" s="7">
        <f t="shared" si="343"/>
        <v>5001.3393355618373</v>
      </c>
      <c r="AA350" s="7">
        <f t="shared" si="344"/>
        <v>4496.9215387788472</v>
      </c>
      <c r="AB350" s="65">
        <f t="shared" si="321"/>
        <v>0.71320584919227348</v>
      </c>
      <c r="AC350" s="7">
        <f t="shared" si="322"/>
        <v>504.41779678298968</v>
      </c>
      <c r="AD350" s="65">
        <f t="shared" si="323"/>
        <v>0.08</v>
      </c>
      <c r="AE350" s="7">
        <f t="shared" si="345"/>
        <v>610434.25202133029</v>
      </c>
      <c r="AF350" s="7">
        <f t="shared" si="346"/>
        <v>1115027.8187475032</v>
      </c>
      <c r="AG350" s="7">
        <f t="shared" si="324"/>
        <v>71165.747978669606</v>
      </c>
      <c r="AH350" s="7">
        <f t="shared" si="313"/>
        <v>1725462.0707688336</v>
      </c>
      <c r="AJ350">
        <f t="shared" si="370"/>
        <v>345</v>
      </c>
      <c r="AK350" s="160"/>
      <c r="AL350" s="7">
        <f t="shared" si="347"/>
        <v>74001.321861471326</v>
      </c>
      <c r="AM350" s="7">
        <f t="shared" si="348"/>
        <v>4883.0658657304484</v>
      </c>
      <c r="AN350" s="7">
        <f t="shared" si="349"/>
        <v>4405.1406620417793</v>
      </c>
      <c r="AO350" s="65">
        <f t="shared" si="325"/>
        <v>0.71433437423532986</v>
      </c>
      <c r="AP350" s="7">
        <f t="shared" si="326"/>
        <v>477.925203688669</v>
      </c>
      <c r="AQ350" s="65">
        <f t="shared" si="327"/>
        <v>7.7499999999999999E-2</v>
      </c>
      <c r="AR350" s="7">
        <f t="shared" si="350"/>
        <v>612003.81880057044</v>
      </c>
      <c r="AS350" s="7">
        <f t="shared" si="351"/>
        <v>1072653.904876434</v>
      </c>
      <c r="AT350" s="7">
        <f t="shared" si="328"/>
        <v>69596.181199429542</v>
      </c>
      <c r="AU350" s="7">
        <f t="shared" si="314"/>
        <v>1684657.7236770045</v>
      </c>
      <c r="AW350">
        <f t="shared" si="371"/>
        <v>345</v>
      </c>
      <c r="AX350" s="160"/>
      <c r="AY350" s="7">
        <f t="shared" si="352"/>
        <v>72350.080072053999</v>
      </c>
      <c r="AZ350" s="7">
        <f t="shared" si="353"/>
        <v>4765.8460902957322</v>
      </c>
      <c r="BA350" s="7">
        <f t="shared" si="354"/>
        <v>4313.6580898453949</v>
      </c>
      <c r="BB350" s="65">
        <f t="shared" si="329"/>
        <v>0.71546426799517948</v>
      </c>
      <c r="BC350" s="7">
        <f t="shared" si="330"/>
        <v>452.18800045033748</v>
      </c>
      <c r="BD350" s="65">
        <f t="shared" si="331"/>
        <v>7.4999999999999997E-2</v>
      </c>
      <c r="BE350" s="7">
        <f t="shared" si="355"/>
        <v>613563.57801779208</v>
      </c>
      <c r="BF350" s="7">
        <f t="shared" si="356"/>
        <v>1030653.323134235</v>
      </c>
      <c r="BG350" s="7">
        <f t="shared" si="332"/>
        <v>68036.421982208602</v>
      </c>
      <c r="BH350" s="7">
        <f t="shared" si="315"/>
        <v>1644216.9011520271</v>
      </c>
      <c r="BJ350">
        <f t="shared" si="372"/>
        <v>345</v>
      </c>
      <c r="BK350" s="160"/>
      <c r="BL350" s="7">
        <f t="shared" si="357"/>
        <v>70709.515017007332</v>
      </c>
      <c r="BM350" s="7">
        <f t="shared" si="358"/>
        <v>4649.713524863002</v>
      </c>
      <c r="BN350" s="7">
        <f t="shared" si="359"/>
        <v>4222.5102049685829</v>
      </c>
      <c r="BO350" s="65">
        <f t="shared" si="333"/>
        <v>0.71659553098950846</v>
      </c>
      <c r="BP350" s="7">
        <f t="shared" si="334"/>
        <v>427.20331989441928</v>
      </c>
      <c r="BQ350" s="65">
        <f t="shared" si="335"/>
        <v>7.2499999999999995E-2</v>
      </c>
      <c r="BR350" s="7">
        <f t="shared" si="360"/>
        <v>615112.99518796161</v>
      </c>
      <c r="BS350" s="7">
        <f t="shared" si="361"/>
        <v>989038.1708897741</v>
      </c>
      <c r="BT350" s="7">
        <f t="shared" si="336"/>
        <v>66487.004812038751</v>
      </c>
      <c r="BU350" s="7">
        <f t="shared" si="316"/>
        <v>1604151.1660777358</v>
      </c>
      <c r="BW350">
        <f t="shared" si="373"/>
        <v>345</v>
      </c>
      <c r="BX350" s="160"/>
      <c r="BY350" s="7">
        <f t="shared" si="362"/>
        <v>69080.203287258177</v>
      </c>
      <c r="BZ350" s="7">
        <f t="shared" si="363"/>
        <v>4534.7018071413086</v>
      </c>
      <c r="CA350" s="7">
        <f t="shared" si="364"/>
        <v>4131.7339546323028</v>
      </c>
      <c r="CB350" s="65">
        <f t="shared" si="337"/>
        <v>0.71772816373186321</v>
      </c>
      <c r="CC350" s="7">
        <f t="shared" si="338"/>
        <v>402.96785250900604</v>
      </c>
      <c r="CD350" s="65">
        <f t="shared" si="365"/>
        <v>7.0000000000000007E-2</v>
      </c>
      <c r="CE350" s="7">
        <f t="shared" si="366"/>
        <v>616651.53066737403</v>
      </c>
      <c r="CF350" s="7">
        <f t="shared" si="367"/>
        <v>947820.59279637784</v>
      </c>
      <c r="CG350" s="7">
        <f t="shared" si="339"/>
        <v>64948.469332625871</v>
      </c>
      <c r="CH350" s="7">
        <f t="shared" si="317"/>
        <v>1564472.1234637517</v>
      </c>
    </row>
    <row r="351" spans="10:86" x14ac:dyDescent="0.3">
      <c r="J351">
        <f t="shared" si="368"/>
        <v>346</v>
      </c>
      <c r="K351" s="160"/>
      <c r="L351" s="7">
        <f t="shared" si="340"/>
        <v>72744.593910331023</v>
      </c>
      <c r="M351" s="7">
        <f t="shared" si="318"/>
        <v>5120.6331732111075</v>
      </c>
      <c r="N351" s="7">
        <f t="shared" si="308"/>
        <v>4620.5140900775814</v>
      </c>
      <c r="O351" s="65">
        <f t="shared" si="319"/>
        <v>0.76220329374959417</v>
      </c>
      <c r="P351" s="7">
        <f t="shared" si="309"/>
        <v>500.11908313352581</v>
      </c>
      <c r="Q351" s="65">
        <f t="shared" si="310"/>
        <v>8.2500000000000004E-2</v>
      </c>
      <c r="R351" s="7">
        <f t="shared" si="320"/>
        <v>613475.92017974646</v>
      </c>
      <c r="S351" s="7">
        <f t="shared" si="341"/>
        <v>1158263.1577512962</v>
      </c>
      <c r="T351" s="7">
        <f t="shared" si="311"/>
        <v>68124.079820253435</v>
      </c>
      <c r="U351" s="7">
        <f t="shared" si="312"/>
        <v>1771739.0779310428</v>
      </c>
      <c r="W351">
        <f t="shared" si="369"/>
        <v>346</v>
      </c>
      <c r="X351" s="160"/>
      <c r="Y351" s="7">
        <f t="shared" si="342"/>
        <v>71165.747978669606</v>
      </c>
      <c r="Z351" s="7">
        <f t="shared" si="343"/>
        <v>5001.3393355618373</v>
      </c>
      <c r="AA351" s="7">
        <f t="shared" si="344"/>
        <v>4526.9010157040402</v>
      </c>
      <c r="AB351" s="65">
        <f t="shared" si="321"/>
        <v>0.76332805782819246</v>
      </c>
      <c r="AC351" s="7">
        <f t="shared" si="322"/>
        <v>474.43831985779741</v>
      </c>
      <c r="AD351" s="65">
        <f t="shared" si="323"/>
        <v>0.08</v>
      </c>
      <c r="AE351" s="7">
        <f t="shared" si="345"/>
        <v>614961.15303703432</v>
      </c>
      <c r="AF351" s="7">
        <f t="shared" si="346"/>
        <v>1115502.2570673609</v>
      </c>
      <c r="AG351" s="7">
        <f t="shared" si="324"/>
        <v>66638.846962965559</v>
      </c>
      <c r="AH351" s="7">
        <f t="shared" si="313"/>
        <v>1730463.4101043954</v>
      </c>
      <c r="AJ351">
        <f t="shared" si="370"/>
        <v>346</v>
      </c>
      <c r="AK351" s="160"/>
      <c r="AL351" s="7">
        <f t="shared" si="347"/>
        <v>69596.181199429542</v>
      </c>
      <c r="AM351" s="7">
        <f t="shared" si="348"/>
        <v>4883.0658657304484</v>
      </c>
      <c r="AN351" s="7">
        <f t="shared" si="349"/>
        <v>4433.5905288174663</v>
      </c>
      <c r="AO351" s="65">
        <f t="shared" si="325"/>
        <v>0.76445410407440129</v>
      </c>
      <c r="AP351" s="7">
        <f t="shared" si="326"/>
        <v>449.47533691298247</v>
      </c>
      <c r="AQ351" s="65">
        <f t="shared" si="327"/>
        <v>7.7499999999999999E-2</v>
      </c>
      <c r="AR351" s="7">
        <f t="shared" si="350"/>
        <v>616437.40932938794</v>
      </c>
      <c r="AS351" s="7">
        <f t="shared" si="351"/>
        <v>1073103.380213347</v>
      </c>
      <c r="AT351" s="7">
        <f t="shared" si="328"/>
        <v>65162.590670612073</v>
      </c>
      <c r="AU351" s="7">
        <f t="shared" si="314"/>
        <v>1689540.7895427351</v>
      </c>
      <c r="AW351">
        <f t="shared" si="371"/>
        <v>346</v>
      </c>
      <c r="AX351" s="160"/>
      <c r="AY351" s="7">
        <f t="shared" si="352"/>
        <v>68036.421982208602</v>
      </c>
      <c r="AZ351" s="7">
        <f t="shared" si="353"/>
        <v>4765.8460902957322</v>
      </c>
      <c r="BA351" s="7">
        <f t="shared" si="354"/>
        <v>4340.6184529069287</v>
      </c>
      <c r="BB351" s="65">
        <f t="shared" si="329"/>
        <v>0.76558143296400727</v>
      </c>
      <c r="BC351" s="7">
        <f t="shared" si="330"/>
        <v>425.22763738880371</v>
      </c>
      <c r="BD351" s="65">
        <f t="shared" si="331"/>
        <v>7.4999999999999997E-2</v>
      </c>
      <c r="BE351" s="7">
        <f t="shared" si="355"/>
        <v>617904.19647069904</v>
      </c>
      <c r="BF351" s="7">
        <f t="shared" si="356"/>
        <v>1031078.5507716238</v>
      </c>
      <c r="BG351" s="7">
        <f t="shared" si="332"/>
        <v>63695.803529301673</v>
      </c>
      <c r="BH351" s="7">
        <f t="shared" si="315"/>
        <v>1648982.7472423229</v>
      </c>
      <c r="BJ351">
        <f t="shared" si="372"/>
        <v>346</v>
      </c>
      <c r="BK351" s="160"/>
      <c r="BL351" s="7">
        <f t="shared" si="357"/>
        <v>66487.004812038751</v>
      </c>
      <c r="BM351" s="7">
        <f t="shared" si="358"/>
        <v>4649.713524863002</v>
      </c>
      <c r="BN351" s="7">
        <f t="shared" si="359"/>
        <v>4248.0212041236009</v>
      </c>
      <c r="BO351" s="65">
        <f t="shared" si="333"/>
        <v>0.76671004497187067</v>
      </c>
      <c r="BP351" s="7">
        <f t="shared" si="334"/>
        <v>401.69232073940077</v>
      </c>
      <c r="BQ351" s="65">
        <f t="shared" si="335"/>
        <v>7.2499999999999995E-2</v>
      </c>
      <c r="BR351" s="7">
        <f t="shared" si="360"/>
        <v>619361.01639208524</v>
      </c>
      <c r="BS351" s="7">
        <f t="shared" si="361"/>
        <v>989439.86321051349</v>
      </c>
      <c r="BT351" s="7">
        <f t="shared" si="336"/>
        <v>62238.98360791515</v>
      </c>
      <c r="BU351" s="7">
        <f t="shared" si="316"/>
        <v>1608800.8796025987</v>
      </c>
      <c r="BW351">
        <f t="shared" si="373"/>
        <v>346</v>
      </c>
      <c r="BX351" s="160"/>
      <c r="BY351" s="7">
        <f t="shared" si="362"/>
        <v>64948.469332625871</v>
      </c>
      <c r="BZ351" s="7">
        <f t="shared" si="363"/>
        <v>4534.7018071413086</v>
      </c>
      <c r="CA351" s="7">
        <f t="shared" si="364"/>
        <v>4155.8357360343243</v>
      </c>
      <c r="CB351" s="65">
        <f t="shared" si="337"/>
        <v>0.76783994056901417</v>
      </c>
      <c r="CC351" s="7">
        <f t="shared" si="338"/>
        <v>378.86607110698429</v>
      </c>
      <c r="CD351" s="65">
        <f t="shared" si="365"/>
        <v>7.0000000000000007E-2</v>
      </c>
      <c r="CE351" s="7">
        <f t="shared" si="366"/>
        <v>620807.36640340835</v>
      </c>
      <c r="CF351" s="7">
        <f t="shared" si="367"/>
        <v>948199.45886748482</v>
      </c>
      <c r="CG351" s="7">
        <f t="shared" si="339"/>
        <v>60792.63359659155</v>
      </c>
      <c r="CH351" s="7">
        <f t="shared" si="317"/>
        <v>1569006.8252708931</v>
      </c>
    </row>
    <row r="352" spans="10:86" x14ac:dyDescent="0.3">
      <c r="J352">
        <f t="shared" si="368"/>
        <v>347</v>
      </c>
      <c r="K352" s="160"/>
      <c r="L352" s="7">
        <f t="shared" si="340"/>
        <v>68124.079820253435</v>
      </c>
      <c r="M352" s="7">
        <f t="shared" si="318"/>
        <v>5120.6331732111075</v>
      </c>
      <c r="N352" s="7">
        <f t="shared" si="308"/>
        <v>4652.2801244468656</v>
      </c>
      <c r="O352" s="65">
        <f t="shared" si="319"/>
        <v>0.81949527451473614</v>
      </c>
      <c r="P352" s="7">
        <f t="shared" si="309"/>
        <v>468.35304876424237</v>
      </c>
      <c r="Q352" s="65">
        <f t="shared" si="310"/>
        <v>8.2500000000000004E-2</v>
      </c>
      <c r="R352" s="7">
        <f t="shared" si="320"/>
        <v>618128.20030419331</v>
      </c>
      <c r="S352" s="7">
        <f t="shared" si="341"/>
        <v>1158731.5108000604</v>
      </c>
      <c r="T352" s="7">
        <f t="shared" si="311"/>
        <v>63471.799695806571</v>
      </c>
      <c r="U352" s="7">
        <f t="shared" si="312"/>
        <v>1776859.7111042538</v>
      </c>
      <c r="W352">
        <f t="shared" si="369"/>
        <v>347</v>
      </c>
      <c r="X352" s="160"/>
      <c r="Y352" s="7">
        <f t="shared" si="342"/>
        <v>66638.846962965559</v>
      </c>
      <c r="Z352" s="7">
        <f t="shared" si="343"/>
        <v>5001.3393355618373</v>
      </c>
      <c r="AA352" s="7">
        <f t="shared" si="344"/>
        <v>4557.0803558087337</v>
      </c>
      <c r="AB352" s="65">
        <f t="shared" si="321"/>
        <v>0.82061690383232311</v>
      </c>
      <c r="AC352" s="7">
        <f t="shared" si="322"/>
        <v>444.25897975310374</v>
      </c>
      <c r="AD352" s="65">
        <f t="shared" si="323"/>
        <v>0.08</v>
      </c>
      <c r="AE352" s="7">
        <f t="shared" si="345"/>
        <v>619518.23339284305</v>
      </c>
      <c r="AF352" s="7">
        <f t="shared" si="346"/>
        <v>1115946.516047114</v>
      </c>
      <c r="AG352" s="7">
        <f t="shared" si="324"/>
        <v>62081.766607156824</v>
      </c>
      <c r="AH352" s="7">
        <f t="shared" si="313"/>
        <v>1735464.7494399571</v>
      </c>
      <c r="AJ352">
        <f t="shared" si="370"/>
        <v>347</v>
      </c>
      <c r="AK352" s="160"/>
      <c r="AL352" s="7">
        <f t="shared" si="347"/>
        <v>65162.590670612073</v>
      </c>
      <c r="AM352" s="7">
        <f t="shared" si="348"/>
        <v>4883.0658657304484</v>
      </c>
      <c r="AN352" s="7">
        <f t="shared" si="349"/>
        <v>4462.2241343160786</v>
      </c>
      <c r="AO352" s="65">
        <f t="shared" si="325"/>
        <v>0.82173972920235916</v>
      </c>
      <c r="AP352" s="7">
        <f t="shared" si="326"/>
        <v>420.84173141436963</v>
      </c>
      <c r="AQ352" s="65">
        <f t="shared" si="327"/>
        <v>7.7499999999999999E-2</v>
      </c>
      <c r="AR352" s="7">
        <f t="shared" si="350"/>
        <v>620899.63346370403</v>
      </c>
      <c r="AS352" s="7">
        <f t="shared" si="351"/>
        <v>1073524.2219447615</v>
      </c>
      <c r="AT352" s="7">
        <f t="shared" si="328"/>
        <v>60700.366536295995</v>
      </c>
      <c r="AU352" s="7">
        <f t="shared" si="314"/>
        <v>1694423.8554084655</v>
      </c>
      <c r="AW352">
        <f t="shared" si="371"/>
        <v>347</v>
      </c>
      <c r="AX352" s="160"/>
      <c r="AY352" s="7">
        <f t="shared" si="352"/>
        <v>63695.803529301673</v>
      </c>
      <c r="AZ352" s="7">
        <f t="shared" si="353"/>
        <v>4765.8460902957322</v>
      </c>
      <c r="BA352" s="7">
        <f t="shared" si="354"/>
        <v>4367.747318237597</v>
      </c>
      <c r="BB352" s="65">
        <f t="shared" si="329"/>
        <v>0.82286375105920251</v>
      </c>
      <c r="BC352" s="7">
        <f t="shared" si="330"/>
        <v>398.09877205813541</v>
      </c>
      <c r="BD352" s="65">
        <f t="shared" si="331"/>
        <v>7.4999999999999997E-2</v>
      </c>
      <c r="BE352" s="7">
        <f t="shared" si="355"/>
        <v>622271.94378893659</v>
      </c>
      <c r="BF352" s="7">
        <f t="shared" si="356"/>
        <v>1031476.649543682</v>
      </c>
      <c r="BG352" s="7">
        <f t="shared" si="332"/>
        <v>59328.056211064075</v>
      </c>
      <c r="BH352" s="7">
        <f t="shared" si="315"/>
        <v>1653748.5933326185</v>
      </c>
      <c r="BJ352">
        <f t="shared" si="372"/>
        <v>347</v>
      </c>
      <c r="BK352" s="160"/>
      <c r="BL352" s="7">
        <f t="shared" si="357"/>
        <v>62238.98360791515</v>
      </c>
      <c r="BM352" s="7">
        <f t="shared" si="358"/>
        <v>4649.713524863002</v>
      </c>
      <c r="BN352" s="7">
        <f t="shared" si="359"/>
        <v>4273.6863322318477</v>
      </c>
      <c r="BO352" s="65">
        <f t="shared" si="333"/>
        <v>0.82398896983690739</v>
      </c>
      <c r="BP352" s="7">
        <f t="shared" si="334"/>
        <v>376.02719263115404</v>
      </c>
      <c r="BQ352" s="65">
        <f t="shared" si="335"/>
        <v>7.2499999999999995E-2</v>
      </c>
      <c r="BR352" s="7">
        <f t="shared" si="360"/>
        <v>623634.70272431709</v>
      </c>
      <c r="BS352" s="7">
        <f t="shared" si="361"/>
        <v>989815.89040314464</v>
      </c>
      <c r="BT352" s="7">
        <f t="shared" si="336"/>
        <v>57965.297275683304</v>
      </c>
      <c r="BU352" s="7">
        <f t="shared" si="316"/>
        <v>1613450.5931274616</v>
      </c>
      <c r="BW352">
        <f t="shared" si="373"/>
        <v>347</v>
      </c>
      <c r="BX352" s="160"/>
      <c r="BY352" s="7">
        <f t="shared" si="362"/>
        <v>60792.63359659155</v>
      </c>
      <c r="BZ352" s="7">
        <f t="shared" si="363"/>
        <v>4534.7018071413086</v>
      </c>
      <c r="CA352" s="7">
        <f t="shared" si="364"/>
        <v>4180.0781111611914</v>
      </c>
      <c r="CB352" s="65">
        <f t="shared" si="337"/>
        <v>0.82511538596588552</v>
      </c>
      <c r="CC352" s="7">
        <f t="shared" si="338"/>
        <v>354.62369598011736</v>
      </c>
      <c r="CD352" s="65">
        <f t="shared" si="365"/>
        <v>6.9999999999999993E-2</v>
      </c>
      <c r="CE352" s="7">
        <f t="shared" si="366"/>
        <v>624987.44451456959</v>
      </c>
      <c r="CF352" s="7">
        <f t="shared" si="367"/>
        <v>948554.082563465</v>
      </c>
      <c r="CG352" s="7">
        <f t="shared" si="339"/>
        <v>56612.555485430355</v>
      </c>
      <c r="CH352" s="7">
        <f t="shared" si="317"/>
        <v>1573541.5270780346</v>
      </c>
    </row>
    <row r="353" spans="10:86" x14ac:dyDescent="0.3">
      <c r="J353">
        <f t="shared" si="368"/>
        <v>348</v>
      </c>
      <c r="K353" s="160"/>
      <c r="L353" s="7">
        <f t="shared" si="340"/>
        <v>63471.799695806571</v>
      </c>
      <c r="M353" s="7">
        <f t="shared" si="318"/>
        <v>5120.6331732111075</v>
      </c>
      <c r="N353" s="7">
        <f t="shared" si="308"/>
        <v>4684.2645503024378</v>
      </c>
      <c r="O353" s="65">
        <f t="shared" si="319"/>
        <v>0.88560864624960356</v>
      </c>
      <c r="P353" s="7">
        <f t="shared" si="309"/>
        <v>436.36862290867015</v>
      </c>
      <c r="Q353" s="65">
        <f t="shared" si="310"/>
        <v>8.2500000000000004E-2</v>
      </c>
      <c r="R353" s="7">
        <f t="shared" si="320"/>
        <v>622812.46485449572</v>
      </c>
      <c r="S353" s="7">
        <f t="shared" si="341"/>
        <v>1159167.879422969</v>
      </c>
      <c r="T353" s="7">
        <f t="shared" si="311"/>
        <v>58787.535145504131</v>
      </c>
      <c r="U353" s="7">
        <f t="shared" si="312"/>
        <v>1781980.3442774648</v>
      </c>
      <c r="W353">
        <f t="shared" si="369"/>
        <v>348</v>
      </c>
      <c r="X353" s="160"/>
      <c r="Y353" s="7">
        <f t="shared" si="342"/>
        <v>62081.766607156824</v>
      </c>
      <c r="Z353" s="7">
        <f t="shared" si="343"/>
        <v>5001.3393355618373</v>
      </c>
      <c r="AA353" s="7">
        <f t="shared" si="344"/>
        <v>4587.4608915141253</v>
      </c>
      <c r="AB353" s="65">
        <f t="shared" si="321"/>
        <v>0.88672622746890961</v>
      </c>
      <c r="AC353" s="7">
        <f t="shared" si="322"/>
        <v>413.87844404771221</v>
      </c>
      <c r="AD353" s="65">
        <f t="shared" si="323"/>
        <v>0.08</v>
      </c>
      <c r="AE353" s="7">
        <f t="shared" si="345"/>
        <v>624105.69428435713</v>
      </c>
      <c r="AF353" s="7">
        <f t="shared" si="346"/>
        <v>1116360.3944911617</v>
      </c>
      <c r="AG353" s="7">
        <f t="shared" si="324"/>
        <v>57494.305715642695</v>
      </c>
      <c r="AH353" s="7">
        <f t="shared" si="313"/>
        <v>1740466.0887755188</v>
      </c>
      <c r="AJ353">
        <f t="shared" si="370"/>
        <v>348</v>
      </c>
      <c r="AK353" s="160"/>
      <c r="AL353" s="7">
        <f t="shared" si="347"/>
        <v>60700.366536295995</v>
      </c>
      <c r="AM353" s="7">
        <f t="shared" si="348"/>
        <v>4883.0658657304484</v>
      </c>
      <c r="AN353" s="7">
        <f t="shared" si="349"/>
        <v>4491.0426651835369</v>
      </c>
      <c r="AO353" s="65">
        <f t="shared" si="325"/>
        <v>0.88784491853071812</v>
      </c>
      <c r="AP353" s="7">
        <f t="shared" si="326"/>
        <v>392.02320054691165</v>
      </c>
      <c r="AQ353" s="65">
        <f t="shared" si="327"/>
        <v>7.7499999999999999E-2</v>
      </c>
      <c r="AR353" s="7">
        <f t="shared" si="350"/>
        <v>625390.67612888757</v>
      </c>
      <c r="AS353" s="7">
        <f t="shared" si="351"/>
        <v>1073916.2451453083</v>
      </c>
      <c r="AT353" s="7">
        <f t="shared" si="328"/>
        <v>56209.323871112458</v>
      </c>
      <c r="AU353" s="7">
        <f t="shared" si="314"/>
        <v>1699306.9212741959</v>
      </c>
      <c r="AW353">
        <f t="shared" si="371"/>
        <v>348</v>
      </c>
      <c r="AX353" s="160"/>
      <c r="AY353" s="7">
        <f t="shared" si="352"/>
        <v>59328.056211064075</v>
      </c>
      <c r="AZ353" s="7">
        <f t="shared" si="353"/>
        <v>4765.8460902957322</v>
      </c>
      <c r="BA353" s="7">
        <f t="shared" si="354"/>
        <v>4395.0457389765816</v>
      </c>
      <c r="BB353" s="65">
        <f t="shared" si="329"/>
        <v>0.88896471982986369</v>
      </c>
      <c r="BC353" s="7">
        <f t="shared" si="330"/>
        <v>370.80035131915042</v>
      </c>
      <c r="BD353" s="65">
        <f t="shared" si="331"/>
        <v>7.4999999999999997E-2</v>
      </c>
      <c r="BE353" s="7">
        <f t="shared" si="355"/>
        <v>626666.98952791316</v>
      </c>
      <c r="BF353" s="7">
        <f t="shared" si="356"/>
        <v>1031847.4498950011</v>
      </c>
      <c r="BG353" s="7">
        <f t="shared" si="332"/>
        <v>54933.010472087495</v>
      </c>
      <c r="BH353" s="7">
        <f t="shared" si="315"/>
        <v>1658514.4394229143</v>
      </c>
      <c r="BJ353">
        <f t="shared" si="372"/>
        <v>348</v>
      </c>
      <c r="BK353" s="160"/>
      <c r="BL353" s="7">
        <f t="shared" si="357"/>
        <v>57965.297275683304</v>
      </c>
      <c r="BM353" s="7">
        <f t="shared" si="358"/>
        <v>4649.713524863002</v>
      </c>
      <c r="BN353" s="7">
        <f t="shared" si="359"/>
        <v>4299.5065204890816</v>
      </c>
      <c r="BO353" s="65">
        <f t="shared" si="333"/>
        <v>0.89008563176148714</v>
      </c>
      <c r="BP353" s="7">
        <f t="shared" si="334"/>
        <v>350.20700437391997</v>
      </c>
      <c r="BQ353" s="65">
        <f t="shared" si="335"/>
        <v>7.2499999999999995E-2</v>
      </c>
      <c r="BR353" s="7">
        <f t="shared" si="360"/>
        <v>627934.2092448062</v>
      </c>
      <c r="BS353" s="7">
        <f t="shared" si="361"/>
        <v>990166.09740751854</v>
      </c>
      <c r="BT353" s="7">
        <f t="shared" si="336"/>
        <v>53665.790755194219</v>
      </c>
      <c r="BU353" s="7">
        <f t="shared" si="316"/>
        <v>1618100.3066523247</v>
      </c>
      <c r="BW353">
        <f t="shared" si="373"/>
        <v>348</v>
      </c>
      <c r="BX353" s="160"/>
      <c r="BY353" s="7">
        <f t="shared" si="362"/>
        <v>56612.555485430355</v>
      </c>
      <c r="BZ353" s="7">
        <f t="shared" si="363"/>
        <v>4534.7018071413086</v>
      </c>
      <c r="CA353" s="7">
        <f t="shared" si="364"/>
        <v>4204.4619001429646</v>
      </c>
      <c r="CB353" s="65">
        <f t="shared" si="337"/>
        <v>0.89120765471716168</v>
      </c>
      <c r="CC353" s="7">
        <f t="shared" si="338"/>
        <v>330.23990699834377</v>
      </c>
      <c r="CD353" s="65">
        <f t="shared" si="365"/>
        <v>7.0000000000000007E-2</v>
      </c>
      <c r="CE353" s="7">
        <f t="shared" si="366"/>
        <v>629191.90641471255</v>
      </c>
      <c r="CF353" s="7">
        <f t="shared" si="367"/>
        <v>948884.32247046335</v>
      </c>
      <c r="CG353" s="7">
        <f t="shared" si="339"/>
        <v>52408.093585287388</v>
      </c>
      <c r="CH353" s="7">
        <f t="shared" si="317"/>
        <v>1578076.2288851759</v>
      </c>
    </row>
    <row r="354" spans="10:86" x14ac:dyDescent="0.3">
      <c r="J354">
        <f t="shared" si="368"/>
        <v>349</v>
      </c>
      <c r="K354" s="160"/>
      <c r="L354" s="7">
        <f t="shared" si="340"/>
        <v>58787.535145504131</v>
      </c>
      <c r="M354" s="7">
        <f t="shared" si="318"/>
        <v>5120.6331732111075</v>
      </c>
      <c r="N354" s="7">
        <f t="shared" si="308"/>
        <v>4716.4688690857665</v>
      </c>
      <c r="O354" s="65">
        <f t="shared" si="319"/>
        <v>0.96274875769064439</v>
      </c>
      <c r="P354" s="7">
        <f t="shared" si="309"/>
        <v>404.16430412534089</v>
      </c>
      <c r="Q354" s="65">
        <f t="shared" si="310"/>
        <v>8.2500000000000004E-2</v>
      </c>
      <c r="R354" s="7">
        <f t="shared" si="320"/>
        <v>627528.93372358149</v>
      </c>
      <c r="S354" s="7">
        <f t="shared" si="341"/>
        <v>1159572.0437270943</v>
      </c>
      <c r="T354" s="7">
        <f t="shared" si="311"/>
        <v>54071.066276418365</v>
      </c>
      <c r="U354" s="7">
        <f t="shared" si="312"/>
        <v>1787100.9774506758</v>
      </c>
      <c r="W354">
        <f t="shared" si="369"/>
        <v>349</v>
      </c>
      <c r="X354" s="160"/>
      <c r="Y354" s="7">
        <f t="shared" si="342"/>
        <v>57494.305715642695</v>
      </c>
      <c r="Z354" s="7">
        <f t="shared" si="343"/>
        <v>5001.3393355618373</v>
      </c>
      <c r="AA354" s="7">
        <f t="shared" si="344"/>
        <v>4618.0439641242192</v>
      </c>
      <c r="AB354" s="65">
        <f t="shared" si="321"/>
        <v>0.96386114902528941</v>
      </c>
      <c r="AC354" s="7">
        <f t="shared" si="322"/>
        <v>383.29537143761797</v>
      </c>
      <c r="AD354" s="65">
        <f t="shared" si="323"/>
        <v>0.08</v>
      </c>
      <c r="AE354" s="7">
        <f t="shared" si="345"/>
        <v>628723.7382484813</v>
      </c>
      <c r="AF354" s="7">
        <f t="shared" si="346"/>
        <v>1116743.6898625994</v>
      </c>
      <c r="AG354" s="7">
        <f t="shared" si="324"/>
        <v>52876.261751518476</v>
      </c>
      <c r="AH354" s="7">
        <f t="shared" si="313"/>
        <v>1745467.4281110805</v>
      </c>
      <c r="AJ354">
        <f t="shared" si="370"/>
        <v>349</v>
      </c>
      <c r="AK354" s="160"/>
      <c r="AL354" s="7">
        <f t="shared" si="347"/>
        <v>56209.323871112458</v>
      </c>
      <c r="AM354" s="7">
        <f t="shared" si="348"/>
        <v>4883.0658657304484</v>
      </c>
      <c r="AN354" s="7">
        <f t="shared" si="349"/>
        <v>4520.0473157295137</v>
      </c>
      <c r="AO354" s="65">
        <f t="shared" si="325"/>
        <v>0.96497456388422964</v>
      </c>
      <c r="AP354" s="7">
        <f t="shared" si="326"/>
        <v>363.01855000093462</v>
      </c>
      <c r="AQ354" s="65">
        <f t="shared" si="327"/>
        <v>7.7499999999999999E-2</v>
      </c>
      <c r="AR354" s="7">
        <f t="shared" si="350"/>
        <v>629910.72344461712</v>
      </c>
      <c r="AS354" s="7">
        <f t="shared" si="351"/>
        <v>1074279.2636953092</v>
      </c>
      <c r="AT354" s="7">
        <f t="shared" si="328"/>
        <v>51689.276555382945</v>
      </c>
      <c r="AU354" s="7">
        <f t="shared" si="314"/>
        <v>1704189.9871399263</v>
      </c>
      <c r="AW354">
        <f t="shared" si="371"/>
        <v>349</v>
      </c>
      <c r="AX354" s="160"/>
      <c r="AY354" s="7">
        <f t="shared" si="352"/>
        <v>54933.010472087495</v>
      </c>
      <c r="AZ354" s="7">
        <f t="shared" si="353"/>
        <v>4765.8460902957322</v>
      </c>
      <c r="BA354" s="7">
        <f t="shared" si="354"/>
        <v>4422.5147748451855</v>
      </c>
      <c r="BB354" s="65">
        <f t="shared" si="329"/>
        <v>0.96608900262453634</v>
      </c>
      <c r="BC354" s="7">
        <f t="shared" si="330"/>
        <v>343.33131545054681</v>
      </c>
      <c r="BD354" s="65">
        <f t="shared" si="331"/>
        <v>7.4999999999999997E-2</v>
      </c>
      <c r="BE354" s="7">
        <f t="shared" si="355"/>
        <v>631089.50430275837</v>
      </c>
      <c r="BF354" s="7">
        <f t="shared" si="356"/>
        <v>1032190.7812104517</v>
      </c>
      <c r="BG354" s="7">
        <f t="shared" si="332"/>
        <v>50510.49569724231</v>
      </c>
      <c r="BH354" s="7">
        <f t="shared" si="315"/>
        <v>1663280.2855132101</v>
      </c>
      <c r="BJ354">
        <f t="shared" si="372"/>
        <v>349</v>
      </c>
      <c r="BK354" s="160"/>
      <c r="BL354" s="7">
        <f t="shared" si="357"/>
        <v>53665.790755194219</v>
      </c>
      <c r="BM354" s="7">
        <f t="shared" si="358"/>
        <v>4649.713524863002</v>
      </c>
      <c r="BN354" s="7">
        <f t="shared" si="359"/>
        <v>4325.4827057170369</v>
      </c>
      <c r="BO354" s="65">
        <f t="shared" si="333"/>
        <v>0.96720446560420004</v>
      </c>
      <c r="BP354" s="7">
        <f t="shared" si="334"/>
        <v>324.23081914596509</v>
      </c>
      <c r="BQ354" s="65">
        <f t="shared" si="335"/>
        <v>7.2499999999999995E-2</v>
      </c>
      <c r="BR354" s="7">
        <f t="shared" si="360"/>
        <v>632259.69195052329</v>
      </c>
      <c r="BS354" s="7">
        <f t="shared" si="361"/>
        <v>990490.32822666445</v>
      </c>
      <c r="BT354" s="7">
        <f t="shared" si="336"/>
        <v>49340.308049477186</v>
      </c>
      <c r="BU354" s="7">
        <f t="shared" si="316"/>
        <v>1622750.0201771879</v>
      </c>
      <c r="BW354">
        <f t="shared" si="373"/>
        <v>349</v>
      </c>
      <c r="BX354" s="160"/>
      <c r="BY354" s="7">
        <f t="shared" si="362"/>
        <v>52408.093585287388</v>
      </c>
      <c r="BZ354" s="7">
        <f t="shared" si="363"/>
        <v>4534.7018071413086</v>
      </c>
      <c r="CA354" s="7">
        <f t="shared" si="364"/>
        <v>4228.9879278937988</v>
      </c>
      <c r="CB354" s="65">
        <f t="shared" si="337"/>
        <v>0.96832095317758538</v>
      </c>
      <c r="CC354" s="7">
        <f t="shared" si="338"/>
        <v>305.71387924750979</v>
      </c>
      <c r="CD354" s="65">
        <f t="shared" si="365"/>
        <v>7.0000000000000007E-2</v>
      </c>
      <c r="CE354" s="7">
        <f t="shared" si="366"/>
        <v>633420.89434260631</v>
      </c>
      <c r="CF354" s="7">
        <f t="shared" si="367"/>
        <v>949190.03634971089</v>
      </c>
      <c r="CG354" s="7">
        <f t="shared" si="339"/>
        <v>48179.105657393593</v>
      </c>
      <c r="CH354" s="7">
        <f t="shared" si="317"/>
        <v>1582610.9306923172</v>
      </c>
    </row>
    <row r="355" spans="10:86" x14ac:dyDescent="0.3">
      <c r="J355">
        <f t="shared" si="368"/>
        <v>350</v>
      </c>
      <c r="K355" s="160"/>
      <c r="L355" s="7">
        <f t="shared" si="340"/>
        <v>54071.066276418365</v>
      </c>
      <c r="M355" s="7">
        <f t="shared" si="318"/>
        <v>5120.6331732111075</v>
      </c>
      <c r="N355" s="7">
        <f t="shared" si="308"/>
        <v>4748.8945925607313</v>
      </c>
      <c r="O355" s="65">
        <f t="shared" si="319"/>
        <v>1.0539229024892007</v>
      </c>
      <c r="P355" s="7">
        <f t="shared" si="309"/>
        <v>371.73858065037626</v>
      </c>
      <c r="Q355" s="65">
        <f t="shared" si="310"/>
        <v>8.2500000000000004E-2</v>
      </c>
      <c r="R355" s="7">
        <f t="shared" si="320"/>
        <v>632277.8283161422</v>
      </c>
      <c r="S355" s="7">
        <f t="shared" si="341"/>
        <v>1159943.7823077447</v>
      </c>
      <c r="T355" s="7">
        <f t="shared" si="311"/>
        <v>49322.171683857632</v>
      </c>
      <c r="U355" s="7">
        <f t="shared" si="312"/>
        <v>1792221.6106238868</v>
      </c>
      <c r="W355">
        <f t="shared" si="369"/>
        <v>350</v>
      </c>
      <c r="X355" s="160"/>
      <c r="Y355" s="7">
        <f t="shared" si="342"/>
        <v>52876.261751518476</v>
      </c>
      <c r="Z355" s="7">
        <f t="shared" si="343"/>
        <v>5001.3393355618373</v>
      </c>
      <c r="AA355" s="7">
        <f t="shared" si="344"/>
        <v>4648.830923885047</v>
      </c>
      <c r="AB355" s="65">
        <f t="shared" si="321"/>
        <v>1.0550286506405406</v>
      </c>
      <c r="AC355" s="7">
        <f t="shared" si="322"/>
        <v>352.50841167678988</v>
      </c>
      <c r="AD355" s="65">
        <f t="shared" si="323"/>
        <v>0.08</v>
      </c>
      <c r="AE355" s="7">
        <f t="shared" si="345"/>
        <v>633372.56917236629</v>
      </c>
      <c r="AF355" s="7">
        <f t="shared" si="346"/>
        <v>1117096.1982742762</v>
      </c>
      <c r="AG355" s="7">
        <f t="shared" si="324"/>
        <v>48227.430827633427</v>
      </c>
      <c r="AH355" s="7">
        <f t="shared" si="313"/>
        <v>1750468.7674466425</v>
      </c>
      <c r="AJ355">
        <f t="shared" si="370"/>
        <v>350</v>
      </c>
      <c r="AK355" s="160"/>
      <c r="AL355" s="7">
        <f t="shared" si="347"/>
        <v>51689.276555382945</v>
      </c>
      <c r="AM355" s="7">
        <f t="shared" si="348"/>
        <v>4883.0658657304484</v>
      </c>
      <c r="AN355" s="7">
        <f t="shared" si="349"/>
        <v>4549.2392879769332</v>
      </c>
      <c r="AO355" s="65">
        <f t="shared" si="325"/>
        <v>1.056135335870513</v>
      </c>
      <c r="AP355" s="7">
        <f t="shared" si="326"/>
        <v>333.82657775351487</v>
      </c>
      <c r="AQ355" s="65">
        <f t="shared" si="327"/>
        <v>7.7499999999999999E-2</v>
      </c>
      <c r="AR355" s="7">
        <f t="shared" si="350"/>
        <v>634459.96273259411</v>
      </c>
      <c r="AS355" s="7">
        <f t="shared" si="351"/>
        <v>1074613.0902730627</v>
      </c>
      <c r="AT355" s="7">
        <f t="shared" si="328"/>
        <v>47140.037267406013</v>
      </c>
      <c r="AU355" s="7">
        <f t="shared" si="314"/>
        <v>1709073.0530056567</v>
      </c>
      <c r="AW355">
        <f t="shared" si="371"/>
        <v>350</v>
      </c>
      <c r="AX355" s="160"/>
      <c r="AY355" s="7">
        <f t="shared" si="352"/>
        <v>50510.49569724231</v>
      </c>
      <c r="AZ355" s="7">
        <f t="shared" si="353"/>
        <v>4765.8460902957322</v>
      </c>
      <c r="BA355" s="7">
        <f t="shared" si="354"/>
        <v>4450.1554921879679</v>
      </c>
      <c r="BB355" s="65">
        <f t="shared" si="329"/>
        <v>1.0572429585000322</v>
      </c>
      <c r="BC355" s="7">
        <f t="shared" si="330"/>
        <v>315.6905981077644</v>
      </c>
      <c r="BD355" s="65">
        <f t="shared" si="331"/>
        <v>7.4999999999999997E-2</v>
      </c>
      <c r="BE355" s="7">
        <f t="shared" si="355"/>
        <v>635539.65979494632</v>
      </c>
      <c r="BF355" s="7">
        <f t="shared" si="356"/>
        <v>1032506.4718085595</v>
      </c>
      <c r="BG355" s="7">
        <f t="shared" si="332"/>
        <v>46060.340205054345</v>
      </c>
      <c r="BH355" s="7">
        <f t="shared" si="315"/>
        <v>1668046.1316035059</v>
      </c>
      <c r="BJ355">
        <f t="shared" si="372"/>
        <v>350</v>
      </c>
      <c r="BK355" s="160"/>
      <c r="BL355" s="7">
        <f t="shared" si="357"/>
        <v>49340.308049477186</v>
      </c>
      <c r="BM355" s="7">
        <f t="shared" si="358"/>
        <v>4649.713524863002</v>
      </c>
      <c r="BN355" s="7">
        <f t="shared" si="359"/>
        <v>4351.6158303974107</v>
      </c>
      <c r="BO355" s="65">
        <f t="shared" si="333"/>
        <v>1.0583515188515782</v>
      </c>
      <c r="BP355" s="7">
        <f t="shared" si="334"/>
        <v>298.0976944655913</v>
      </c>
      <c r="BQ355" s="65">
        <f t="shared" si="335"/>
        <v>7.2499999999999995E-2</v>
      </c>
      <c r="BR355" s="7">
        <f t="shared" si="360"/>
        <v>636611.30778092076</v>
      </c>
      <c r="BS355" s="7">
        <f t="shared" si="361"/>
        <v>990788.42592112999</v>
      </c>
      <c r="BT355" s="7">
        <f t="shared" si="336"/>
        <v>44988.692219079778</v>
      </c>
      <c r="BU355" s="7">
        <f t="shared" si="316"/>
        <v>1627399.7337020508</v>
      </c>
      <c r="BW355">
        <f t="shared" si="373"/>
        <v>350</v>
      </c>
      <c r="BX355" s="160"/>
      <c r="BY355" s="7">
        <f t="shared" si="362"/>
        <v>48179.105657393593</v>
      </c>
      <c r="BZ355" s="7">
        <f t="shared" si="363"/>
        <v>4534.7018071413086</v>
      </c>
      <c r="CA355" s="7">
        <f t="shared" si="364"/>
        <v>4253.6570241398458</v>
      </c>
      <c r="CB355" s="65">
        <f t="shared" si="337"/>
        <v>1.0594610172437879</v>
      </c>
      <c r="CC355" s="7">
        <f t="shared" si="338"/>
        <v>281.04478300146263</v>
      </c>
      <c r="CD355" s="65">
        <f t="shared" si="365"/>
        <v>7.0000000000000007E-2</v>
      </c>
      <c r="CE355" s="7">
        <f t="shared" si="366"/>
        <v>637674.55136674619</v>
      </c>
      <c r="CF355" s="7">
        <f t="shared" si="367"/>
        <v>949471.08113271231</v>
      </c>
      <c r="CG355" s="7">
        <f t="shared" si="339"/>
        <v>43925.448633253749</v>
      </c>
      <c r="CH355" s="7">
        <f t="shared" si="317"/>
        <v>1587145.6324994585</v>
      </c>
    </row>
    <row r="356" spans="10:86" x14ac:dyDescent="0.3">
      <c r="J356">
        <f t="shared" si="368"/>
        <v>351</v>
      </c>
      <c r="K356" s="160"/>
      <c r="L356" s="7">
        <f t="shared" si="340"/>
        <v>49322.171683857632</v>
      </c>
      <c r="M356" s="7">
        <f t="shared" si="318"/>
        <v>5120.6331732111075</v>
      </c>
      <c r="N356" s="7">
        <f t="shared" si="308"/>
        <v>4781.5432428845861</v>
      </c>
      <c r="O356" s="65">
        <f t="shared" si="319"/>
        <v>1.1633412916689172</v>
      </c>
      <c r="P356" s="7">
        <f t="shared" si="309"/>
        <v>339.0899303265212</v>
      </c>
      <c r="Q356" s="65">
        <f t="shared" si="310"/>
        <v>8.249999999999999E-2</v>
      </c>
      <c r="R356" s="7">
        <f t="shared" si="320"/>
        <v>637059.37155902677</v>
      </c>
      <c r="S356" s="7">
        <f t="shared" si="341"/>
        <v>1160282.8722380712</v>
      </c>
      <c r="T356" s="7">
        <f t="shared" si="311"/>
        <v>44540.628440973043</v>
      </c>
      <c r="U356" s="7">
        <f t="shared" si="312"/>
        <v>1797342.2437970978</v>
      </c>
      <c r="W356">
        <f t="shared" si="369"/>
        <v>351</v>
      </c>
      <c r="X356" s="160"/>
      <c r="Y356" s="7">
        <f t="shared" si="342"/>
        <v>48227.430827633427</v>
      </c>
      <c r="Z356" s="7">
        <f t="shared" si="343"/>
        <v>5001.3393355618373</v>
      </c>
      <c r="AA356" s="7">
        <f t="shared" si="344"/>
        <v>4679.8231300442812</v>
      </c>
      <c r="AB356" s="65">
        <f t="shared" si="321"/>
        <v>1.1644385072313235</v>
      </c>
      <c r="AC356" s="7">
        <f t="shared" si="322"/>
        <v>321.51620551755622</v>
      </c>
      <c r="AD356" s="65">
        <f t="shared" si="323"/>
        <v>0.08</v>
      </c>
      <c r="AE356" s="7">
        <f t="shared" si="345"/>
        <v>638052.39230241056</v>
      </c>
      <c r="AF356" s="7">
        <f t="shared" si="346"/>
        <v>1117417.7144797938</v>
      </c>
      <c r="AG356" s="7">
        <f t="shared" si="324"/>
        <v>43547.607697589148</v>
      </c>
      <c r="AH356" s="7">
        <f t="shared" si="313"/>
        <v>1755470.1067822045</v>
      </c>
      <c r="AJ356">
        <f t="shared" si="370"/>
        <v>351</v>
      </c>
      <c r="AK356" s="160"/>
      <c r="AL356" s="7">
        <f t="shared" si="347"/>
        <v>47140.037267406013</v>
      </c>
      <c r="AM356" s="7">
        <f t="shared" si="348"/>
        <v>4883.0658657304484</v>
      </c>
      <c r="AN356" s="7">
        <f t="shared" si="349"/>
        <v>4578.6197917117843</v>
      </c>
      <c r="AO356" s="65">
        <f t="shared" si="325"/>
        <v>1.1655365732714618</v>
      </c>
      <c r="AP356" s="7">
        <f t="shared" si="326"/>
        <v>304.44607401866381</v>
      </c>
      <c r="AQ356" s="65">
        <f t="shared" si="327"/>
        <v>7.7499999999999986E-2</v>
      </c>
      <c r="AR356" s="7">
        <f t="shared" si="350"/>
        <v>639038.58252430591</v>
      </c>
      <c r="AS356" s="7">
        <f t="shared" si="351"/>
        <v>1074917.5363470814</v>
      </c>
      <c r="AT356" s="7">
        <f t="shared" si="328"/>
        <v>42561.41747569423</v>
      </c>
      <c r="AU356" s="7">
        <f t="shared" si="314"/>
        <v>1713956.1188713873</v>
      </c>
      <c r="AW356">
        <f t="shared" si="371"/>
        <v>351</v>
      </c>
      <c r="AX356" s="160"/>
      <c r="AY356" s="7">
        <f t="shared" si="352"/>
        <v>46060.340205054345</v>
      </c>
      <c r="AZ356" s="7">
        <f t="shared" si="353"/>
        <v>4765.8460902957322</v>
      </c>
      <c r="BA356" s="7">
        <f t="shared" si="354"/>
        <v>4477.9689640141423</v>
      </c>
      <c r="BB356" s="65">
        <f t="shared" si="329"/>
        <v>1.1666354900755409</v>
      </c>
      <c r="BC356" s="7">
        <f t="shared" si="330"/>
        <v>287.87712628158965</v>
      </c>
      <c r="BD356" s="65">
        <f t="shared" si="331"/>
        <v>7.5000000000000011E-2</v>
      </c>
      <c r="BE356" s="7">
        <f t="shared" si="355"/>
        <v>640017.6287589604</v>
      </c>
      <c r="BF356" s="7">
        <f t="shared" si="356"/>
        <v>1032794.3489348411</v>
      </c>
      <c r="BG356" s="7">
        <f t="shared" si="332"/>
        <v>41582.3712410402</v>
      </c>
      <c r="BH356" s="7">
        <f t="shared" si="315"/>
        <v>1672811.9776938015</v>
      </c>
      <c r="BJ356">
        <f t="shared" si="372"/>
        <v>351</v>
      </c>
      <c r="BK356" s="160"/>
      <c r="BL356" s="7">
        <f t="shared" si="357"/>
        <v>44988.692219079778</v>
      </c>
      <c r="BM356" s="7">
        <f t="shared" si="358"/>
        <v>4649.713524863002</v>
      </c>
      <c r="BN356" s="7">
        <f t="shared" si="359"/>
        <v>4377.906842706062</v>
      </c>
      <c r="BO356" s="65">
        <f t="shared" si="333"/>
        <v>1.1677352579320504</v>
      </c>
      <c r="BP356" s="7">
        <f t="shared" si="334"/>
        <v>271.80668215694033</v>
      </c>
      <c r="BQ356" s="65">
        <f t="shared" si="335"/>
        <v>7.2499999999999995E-2</v>
      </c>
      <c r="BR356" s="7">
        <f t="shared" si="360"/>
        <v>640989.21462362679</v>
      </c>
      <c r="BS356" s="7">
        <f t="shared" si="361"/>
        <v>991060.23260328698</v>
      </c>
      <c r="BT356" s="7">
        <f t="shared" si="336"/>
        <v>40610.785376373715</v>
      </c>
      <c r="BU356" s="7">
        <f t="shared" si="316"/>
        <v>1632049.4472269136</v>
      </c>
      <c r="BW356">
        <f t="shared" si="373"/>
        <v>351</v>
      </c>
      <c r="BX356" s="160"/>
      <c r="BY356" s="7">
        <f t="shared" si="362"/>
        <v>43925.448633253749</v>
      </c>
      <c r="BZ356" s="7">
        <f t="shared" si="363"/>
        <v>4534.7018071413086</v>
      </c>
      <c r="CA356" s="7">
        <f t="shared" si="364"/>
        <v>4278.4700234473285</v>
      </c>
      <c r="CB356" s="65">
        <f t="shared" si="337"/>
        <v>1.1688358771252201</v>
      </c>
      <c r="CC356" s="7">
        <f t="shared" si="338"/>
        <v>256.23178369398022</v>
      </c>
      <c r="CD356" s="65">
        <f t="shared" si="365"/>
        <v>7.0000000000000007E-2</v>
      </c>
      <c r="CE356" s="7">
        <f t="shared" si="366"/>
        <v>641953.02139019349</v>
      </c>
      <c r="CF356" s="7">
        <f t="shared" si="367"/>
        <v>949727.31291640631</v>
      </c>
      <c r="CG356" s="7">
        <f t="shared" si="339"/>
        <v>39646.978609806421</v>
      </c>
      <c r="CH356" s="7">
        <f t="shared" si="317"/>
        <v>1591680.3343065998</v>
      </c>
    </row>
    <row r="357" spans="10:86" x14ac:dyDescent="0.3">
      <c r="J357">
        <f t="shared" si="368"/>
        <v>352</v>
      </c>
      <c r="K357" s="160"/>
      <c r="L357" s="7">
        <f t="shared" si="340"/>
        <v>44540.628440973043</v>
      </c>
      <c r="M357" s="7">
        <f t="shared" si="318"/>
        <v>5120.6331732111075</v>
      </c>
      <c r="N357" s="7">
        <f t="shared" si="308"/>
        <v>4814.4163526794182</v>
      </c>
      <c r="O357" s="65">
        <f t="shared" si="319"/>
        <v>1.2970853410547636</v>
      </c>
      <c r="P357" s="7">
        <f t="shared" si="309"/>
        <v>306.21682053168968</v>
      </c>
      <c r="Q357" s="65">
        <f t="shared" si="310"/>
        <v>8.2500000000000004E-2</v>
      </c>
      <c r="R357" s="7">
        <f t="shared" si="320"/>
        <v>641873.78791170614</v>
      </c>
      <c r="S357" s="7">
        <f t="shared" si="341"/>
        <v>1160589.0890586029</v>
      </c>
      <c r="T357" s="7">
        <f t="shared" si="311"/>
        <v>39726.212088293629</v>
      </c>
      <c r="U357" s="7">
        <f t="shared" si="312"/>
        <v>1802462.8769703091</v>
      </c>
      <c r="W357">
        <f t="shared" si="369"/>
        <v>352</v>
      </c>
      <c r="X357" s="160"/>
      <c r="Y357" s="7">
        <f t="shared" si="342"/>
        <v>43547.607697589148</v>
      </c>
      <c r="Z357" s="7">
        <f t="shared" si="343"/>
        <v>5001.3393355618373</v>
      </c>
      <c r="AA357" s="7">
        <f t="shared" si="344"/>
        <v>4711.021950911243</v>
      </c>
      <c r="AB357" s="65">
        <f t="shared" si="321"/>
        <v>1.2981715047016145</v>
      </c>
      <c r="AC357" s="7">
        <f t="shared" si="322"/>
        <v>290.31738465059436</v>
      </c>
      <c r="AD357" s="65">
        <f t="shared" si="323"/>
        <v>8.0000000000000016E-2</v>
      </c>
      <c r="AE357" s="7">
        <f t="shared" si="345"/>
        <v>642763.41425332183</v>
      </c>
      <c r="AF357" s="7">
        <f t="shared" si="346"/>
        <v>1117708.0318644445</v>
      </c>
      <c r="AG357" s="7">
        <f t="shared" si="324"/>
        <v>38836.585746677905</v>
      </c>
      <c r="AH357" s="7">
        <f t="shared" si="313"/>
        <v>1760471.4461177662</v>
      </c>
      <c r="AJ357">
        <f t="shared" si="370"/>
        <v>352</v>
      </c>
      <c r="AK357" s="160"/>
      <c r="AL357" s="7">
        <f t="shared" si="347"/>
        <v>42561.41747569423</v>
      </c>
      <c r="AM357" s="7">
        <f t="shared" si="348"/>
        <v>4883.0658657304484</v>
      </c>
      <c r="AN357" s="7">
        <f t="shared" si="349"/>
        <v>4608.1900445332567</v>
      </c>
      <c r="AO357" s="65">
        <f t="shared" si="325"/>
        <v>1.2992584320289275</v>
      </c>
      <c r="AP357" s="7">
        <f t="shared" si="326"/>
        <v>274.8758211971919</v>
      </c>
      <c r="AQ357" s="65">
        <f t="shared" si="327"/>
        <v>7.7499999999999999E-2</v>
      </c>
      <c r="AR357" s="7">
        <f t="shared" si="350"/>
        <v>643646.77256883914</v>
      </c>
      <c r="AS357" s="7">
        <f t="shared" si="351"/>
        <v>1075192.4121682786</v>
      </c>
      <c r="AT357" s="7">
        <f t="shared" si="328"/>
        <v>37953.227431160973</v>
      </c>
      <c r="AU357" s="7">
        <f t="shared" si="314"/>
        <v>1718839.1847371177</v>
      </c>
      <c r="AW357">
        <f t="shared" si="371"/>
        <v>352</v>
      </c>
      <c r="AX357" s="160"/>
      <c r="AY357" s="7">
        <f t="shared" si="352"/>
        <v>41582.3712410402</v>
      </c>
      <c r="AZ357" s="7">
        <f t="shared" si="353"/>
        <v>4765.8460902957322</v>
      </c>
      <c r="BA357" s="7">
        <f t="shared" si="354"/>
        <v>4505.9562700392307</v>
      </c>
      <c r="BB357" s="65">
        <f t="shared" si="329"/>
        <v>1.3003461232894844</v>
      </c>
      <c r="BC357" s="7">
        <f t="shared" si="330"/>
        <v>259.88982025650125</v>
      </c>
      <c r="BD357" s="65">
        <f t="shared" si="331"/>
        <v>7.5000000000000011E-2</v>
      </c>
      <c r="BE357" s="7">
        <f t="shared" si="355"/>
        <v>644523.5850289996</v>
      </c>
      <c r="BF357" s="7">
        <f t="shared" si="356"/>
        <v>1033054.2387550976</v>
      </c>
      <c r="BG357" s="7">
        <f t="shared" si="332"/>
        <v>37076.414971000966</v>
      </c>
      <c r="BH357" s="7">
        <f t="shared" si="315"/>
        <v>1677577.8237840971</v>
      </c>
      <c r="BJ357">
        <f t="shared" si="372"/>
        <v>352</v>
      </c>
      <c r="BK357" s="160"/>
      <c r="BL357" s="7">
        <f t="shared" si="357"/>
        <v>40610.785376373715</v>
      </c>
      <c r="BM357" s="7">
        <f t="shared" si="358"/>
        <v>4649.713524863002</v>
      </c>
      <c r="BN357" s="7">
        <f t="shared" si="359"/>
        <v>4404.356696547411</v>
      </c>
      <c r="BO357" s="65">
        <f t="shared" si="333"/>
        <v>1.3014345787391985</v>
      </c>
      <c r="BP357" s="7">
        <f t="shared" si="334"/>
        <v>245.3568283155912</v>
      </c>
      <c r="BQ357" s="65">
        <f t="shared" si="335"/>
        <v>7.2499999999999995E-2</v>
      </c>
      <c r="BR357" s="7">
        <f t="shared" si="360"/>
        <v>645393.57132017415</v>
      </c>
      <c r="BS357" s="7">
        <f t="shared" si="361"/>
        <v>991305.58943160262</v>
      </c>
      <c r="BT357" s="7">
        <f t="shared" si="336"/>
        <v>36206.428679826306</v>
      </c>
      <c r="BU357" s="7">
        <f t="shared" si="316"/>
        <v>1636699.1607517768</v>
      </c>
      <c r="BW357">
        <f t="shared" si="373"/>
        <v>352</v>
      </c>
      <c r="BX357" s="160"/>
      <c r="BY357" s="7">
        <f t="shared" si="362"/>
        <v>39646.978609806421</v>
      </c>
      <c r="BZ357" s="7">
        <f t="shared" si="363"/>
        <v>4534.7018071413086</v>
      </c>
      <c r="CA357" s="7">
        <f t="shared" si="364"/>
        <v>4303.4277652507708</v>
      </c>
      <c r="CB357" s="65">
        <f t="shared" si="337"/>
        <v>1.3025237986290374</v>
      </c>
      <c r="CC357" s="7">
        <f t="shared" si="338"/>
        <v>231.27404189053746</v>
      </c>
      <c r="CD357" s="65">
        <f t="shared" si="365"/>
        <v>7.0000000000000007E-2</v>
      </c>
      <c r="CE357" s="7">
        <f t="shared" si="366"/>
        <v>646256.44915544428</v>
      </c>
      <c r="CF357" s="7">
        <f t="shared" si="367"/>
        <v>949958.58695829683</v>
      </c>
      <c r="CG357" s="7">
        <f t="shared" si="339"/>
        <v>35343.550844555648</v>
      </c>
      <c r="CH357" s="7">
        <f t="shared" si="317"/>
        <v>1596215.0361137411</v>
      </c>
    </row>
    <row r="358" spans="10:86" x14ac:dyDescent="0.3">
      <c r="J358">
        <f t="shared" si="368"/>
        <v>353</v>
      </c>
      <c r="K358" s="160"/>
      <c r="L358" s="7">
        <f t="shared" si="340"/>
        <v>39726.212088293629</v>
      </c>
      <c r="M358" s="7">
        <f t="shared" si="318"/>
        <v>5120.6331732111075</v>
      </c>
      <c r="N358" s="7">
        <f t="shared" si="308"/>
        <v>4847.5154651040884</v>
      </c>
      <c r="O358" s="65">
        <f t="shared" si="319"/>
        <v>1.4642771742738199</v>
      </c>
      <c r="P358" s="7">
        <f t="shared" si="309"/>
        <v>273.1177081070187</v>
      </c>
      <c r="Q358" s="65">
        <f t="shared" si="310"/>
        <v>8.2500000000000004E-2</v>
      </c>
      <c r="R358" s="7">
        <f t="shared" si="320"/>
        <v>646721.30337681028</v>
      </c>
      <c r="S358" s="7">
        <f t="shared" si="341"/>
        <v>1160862.2067667099</v>
      </c>
      <c r="T358" s="7">
        <f t="shared" si="311"/>
        <v>34878.696623189542</v>
      </c>
      <c r="U358" s="7">
        <f t="shared" si="312"/>
        <v>1807583.5101435203</v>
      </c>
      <c r="W358">
        <f t="shared" si="369"/>
        <v>353</v>
      </c>
      <c r="X358" s="160"/>
      <c r="Y358" s="7">
        <f t="shared" si="342"/>
        <v>38836.585746677905</v>
      </c>
      <c r="Z358" s="7">
        <f t="shared" si="343"/>
        <v>5001.3393355618373</v>
      </c>
      <c r="AA358" s="7">
        <f t="shared" si="344"/>
        <v>4742.4287639173181</v>
      </c>
      <c r="AB358" s="65">
        <f t="shared" si="321"/>
        <v>1.4653488218097506</v>
      </c>
      <c r="AC358" s="7">
        <f t="shared" si="322"/>
        <v>258.91057164451939</v>
      </c>
      <c r="AD358" s="65">
        <f t="shared" si="323"/>
        <v>0.08</v>
      </c>
      <c r="AE358" s="7">
        <f t="shared" si="345"/>
        <v>647505.84301723912</v>
      </c>
      <c r="AF358" s="7">
        <f t="shared" si="346"/>
        <v>1117966.942436089</v>
      </c>
      <c r="AG358" s="7">
        <f t="shared" si="324"/>
        <v>34094.156982760585</v>
      </c>
      <c r="AH358" s="7">
        <f t="shared" si="313"/>
        <v>1765472.7854533282</v>
      </c>
      <c r="AJ358">
        <f t="shared" si="370"/>
        <v>353</v>
      </c>
      <c r="AK358" s="160"/>
      <c r="AL358" s="7">
        <f t="shared" si="347"/>
        <v>37953.227431160973</v>
      </c>
      <c r="AM358" s="7">
        <f t="shared" si="348"/>
        <v>4883.0658657304484</v>
      </c>
      <c r="AN358" s="7">
        <f t="shared" si="349"/>
        <v>4637.9512719042004</v>
      </c>
      <c r="AO358" s="65">
        <f t="shared" si="325"/>
        <v>1.4664211459696652</v>
      </c>
      <c r="AP358" s="7">
        <f t="shared" si="326"/>
        <v>245.11459382624795</v>
      </c>
      <c r="AQ358" s="65">
        <f t="shared" si="327"/>
        <v>7.7499999999999999E-2</v>
      </c>
      <c r="AR358" s="7">
        <f t="shared" si="350"/>
        <v>648284.7238407433</v>
      </c>
      <c r="AS358" s="7">
        <f t="shared" si="351"/>
        <v>1075437.5267621048</v>
      </c>
      <c r="AT358" s="7">
        <f t="shared" si="328"/>
        <v>33315.276159256769</v>
      </c>
      <c r="AU358" s="7">
        <f t="shared" si="314"/>
        <v>1723722.2506028481</v>
      </c>
      <c r="AW358">
        <f t="shared" si="371"/>
        <v>353</v>
      </c>
      <c r="AX358" s="160"/>
      <c r="AY358" s="7">
        <f t="shared" si="352"/>
        <v>37076.414971000966</v>
      </c>
      <c r="AZ358" s="7">
        <f t="shared" si="353"/>
        <v>4765.8460902957322</v>
      </c>
      <c r="BA358" s="7">
        <f t="shared" si="354"/>
        <v>4534.1184967269764</v>
      </c>
      <c r="BB358" s="65">
        <f t="shared" si="329"/>
        <v>1.4674941469740166</v>
      </c>
      <c r="BC358" s="7">
        <f t="shared" si="330"/>
        <v>231.72759356875602</v>
      </c>
      <c r="BD358" s="65">
        <f t="shared" si="331"/>
        <v>7.4999999999999997E-2</v>
      </c>
      <c r="BE358" s="7">
        <f t="shared" si="355"/>
        <v>649057.70352572657</v>
      </c>
      <c r="BF358" s="7">
        <f t="shared" si="356"/>
        <v>1033285.9663486663</v>
      </c>
      <c r="BG358" s="7">
        <f t="shared" si="332"/>
        <v>32542.29647427399</v>
      </c>
      <c r="BH358" s="7">
        <f t="shared" si="315"/>
        <v>1682343.6698743929</v>
      </c>
      <c r="BJ358">
        <f t="shared" si="372"/>
        <v>353</v>
      </c>
      <c r="BK358" s="160"/>
      <c r="BL358" s="7">
        <f t="shared" si="357"/>
        <v>36206.428679826306</v>
      </c>
      <c r="BM358" s="7">
        <f t="shared" si="358"/>
        <v>4649.713524863002</v>
      </c>
      <c r="BN358" s="7">
        <f t="shared" si="359"/>
        <v>4430.9663515890516</v>
      </c>
      <c r="BO358" s="65">
        <f t="shared" si="333"/>
        <v>1.4685678250474634</v>
      </c>
      <c r="BP358" s="7">
        <f t="shared" si="334"/>
        <v>218.74717327395058</v>
      </c>
      <c r="BQ358" s="65">
        <f t="shared" si="335"/>
        <v>7.2499999999999995E-2</v>
      </c>
      <c r="BR358" s="7">
        <f t="shared" si="360"/>
        <v>649824.53767176322</v>
      </c>
      <c r="BS358" s="7">
        <f t="shared" si="361"/>
        <v>991524.33660487656</v>
      </c>
      <c r="BT358" s="7">
        <f t="shared" si="336"/>
        <v>31775.462328237256</v>
      </c>
      <c r="BU358" s="7">
        <f t="shared" si="316"/>
        <v>1641348.8742766399</v>
      </c>
      <c r="BW358">
        <f t="shared" si="373"/>
        <v>353</v>
      </c>
      <c r="BX358" s="160"/>
      <c r="BY358" s="7">
        <f t="shared" si="362"/>
        <v>35343.550844555648</v>
      </c>
      <c r="BZ358" s="7">
        <f t="shared" si="363"/>
        <v>4534.7018071413086</v>
      </c>
      <c r="CA358" s="7">
        <f t="shared" si="364"/>
        <v>4328.5310938814009</v>
      </c>
      <c r="CB358" s="65">
        <f t="shared" si="337"/>
        <v>1.4696421804086519</v>
      </c>
      <c r="CC358" s="7">
        <f t="shared" si="338"/>
        <v>206.17071325990796</v>
      </c>
      <c r="CD358" s="65">
        <f t="shared" si="365"/>
        <v>7.0000000000000007E-2</v>
      </c>
      <c r="CE358" s="7">
        <f t="shared" si="366"/>
        <v>650584.98024932563</v>
      </c>
      <c r="CF358" s="7">
        <f t="shared" si="367"/>
        <v>950164.75767155678</v>
      </c>
      <c r="CG358" s="7">
        <f t="shared" si="339"/>
        <v>31015.019750674248</v>
      </c>
      <c r="CH358" s="7">
        <f t="shared" si="317"/>
        <v>1600749.7379208824</v>
      </c>
    </row>
    <row r="359" spans="10:86" x14ac:dyDescent="0.3">
      <c r="J359">
        <f t="shared" si="368"/>
        <v>354</v>
      </c>
      <c r="K359" s="160"/>
      <c r="L359" s="7">
        <f t="shared" si="340"/>
        <v>34878.696623189542</v>
      </c>
      <c r="M359" s="7">
        <f t="shared" si="318"/>
        <v>5120.6331732111075</v>
      </c>
      <c r="N359" s="7">
        <f t="shared" si="308"/>
        <v>4880.8421339266797</v>
      </c>
      <c r="O359" s="65">
        <f t="shared" si="319"/>
        <v>1.6792515568996085</v>
      </c>
      <c r="P359" s="7">
        <f t="shared" si="309"/>
        <v>239.79103928442811</v>
      </c>
      <c r="Q359" s="65">
        <f t="shared" si="310"/>
        <v>8.2500000000000004E-2</v>
      </c>
      <c r="R359" s="7">
        <f t="shared" si="320"/>
        <v>651602.14551073697</v>
      </c>
      <c r="S359" s="7">
        <f t="shared" si="341"/>
        <v>1161101.9978059942</v>
      </c>
      <c r="T359" s="7">
        <f t="shared" si="311"/>
        <v>29997.854489262863</v>
      </c>
      <c r="U359" s="7">
        <f t="shared" si="312"/>
        <v>1812704.1433167313</v>
      </c>
      <c r="W359">
        <f t="shared" si="369"/>
        <v>354</v>
      </c>
      <c r="X359" s="160"/>
      <c r="Y359" s="7">
        <f t="shared" si="342"/>
        <v>34094.156982760585</v>
      </c>
      <c r="Z359" s="7">
        <f t="shared" si="343"/>
        <v>5001.3393355618373</v>
      </c>
      <c r="AA359" s="7">
        <f t="shared" si="344"/>
        <v>4774.0449556767671</v>
      </c>
      <c r="AB359" s="65">
        <f t="shared" si="321"/>
        <v>1.6803037393500788</v>
      </c>
      <c r="AC359" s="7">
        <f t="shared" si="322"/>
        <v>227.29437988507058</v>
      </c>
      <c r="AD359" s="65">
        <f t="shared" si="323"/>
        <v>0.08</v>
      </c>
      <c r="AE359" s="7">
        <f t="shared" si="345"/>
        <v>652279.88797291589</v>
      </c>
      <c r="AF359" s="7">
        <f t="shared" si="346"/>
        <v>1118194.2368159741</v>
      </c>
      <c r="AG359" s="7">
        <f t="shared" si="324"/>
        <v>29320.112027083818</v>
      </c>
      <c r="AH359" s="7">
        <f t="shared" si="313"/>
        <v>1770474.1247888901</v>
      </c>
      <c r="AJ359">
        <f t="shared" si="370"/>
        <v>354</v>
      </c>
      <c r="AK359" s="160"/>
      <c r="AL359" s="7">
        <f t="shared" si="347"/>
        <v>33315.276159256769</v>
      </c>
      <c r="AM359" s="7">
        <f t="shared" si="348"/>
        <v>4883.0658657304484</v>
      </c>
      <c r="AN359" s="7">
        <f t="shared" si="349"/>
        <v>4667.9047072019148</v>
      </c>
      <c r="AO359" s="65">
        <f t="shared" si="325"/>
        <v>1.6813565110088109</v>
      </c>
      <c r="AP359" s="7">
        <f t="shared" si="326"/>
        <v>215.16115852853329</v>
      </c>
      <c r="AQ359" s="65">
        <f t="shared" si="327"/>
        <v>7.7499999999999999E-2</v>
      </c>
      <c r="AR359" s="7">
        <f t="shared" si="350"/>
        <v>652952.62854794518</v>
      </c>
      <c r="AS359" s="7">
        <f t="shared" si="351"/>
        <v>1075652.6879206335</v>
      </c>
      <c r="AT359" s="7">
        <f t="shared" si="328"/>
        <v>28647.371452054853</v>
      </c>
      <c r="AU359" s="7">
        <f t="shared" si="314"/>
        <v>1728605.3164685788</v>
      </c>
      <c r="AW359">
        <f t="shared" si="371"/>
        <v>354</v>
      </c>
      <c r="AX359" s="160"/>
      <c r="AY359" s="7">
        <f t="shared" si="352"/>
        <v>32542.29647427399</v>
      </c>
      <c r="AZ359" s="7">
        <f t="shared" si="353"/>
        <v>4765.8460902957322</v>
      </c>
      <c r="BA359" s="7">
        <f t="shared" si="354"/>
        <v>4562.4567373315194</v>
      </c>
      <c r="BB359" s="65">
        <f t="shared" si="329"/>
        <v>1.6824098720648042</v>
      </c>
      <c r="BC359" s="7">
        <f t="shared" si="330"/>
        <v>203.38935296421241</v>
      </c>
      <c r="BD359" s="65">
        <f t="shared" si="331"/>
        <v>7.4999999999999997E-2</v>
      </c>
      <c r="BE359" s="7">
        <f t="shared" si="355"/>
        <v>653620.16026305803</v>
      </c>
      <c r="BF359" s="7">
        <f t="shared" si="356"/>
        <v>1033489.3557016306</v>
      </c>
      <c r="BG359" s="7">
        <f t="shared" si="332"/>
        <v>27979.839736942471</v>
      </c>
      <c r="BH359" s="7">
        <f t="shared" si="315"/>
        <v>1687109.5159646887</v>
      </c>
      <c r="BJ359">
        <f t="shared" si="372"/>
        <v>354</v>
      </c>
      <c r="BK359" s="160"/>
      <c r="BL359" s="7">
        <f t="shared" si="357"/>
        <v>31775.462328237256</v>
      </c>
      <c r="BM359" s="7">
        <f t="shared" si="358"/>
        <v>4649.713524863002</v>
      </c>
      <c r="BN359" s="7">
        <f t="shared" si="359"/>
        <v>4457.7367732965686</v>
      </c>
      <c r="BO359" s="65">
        <f t="shared" si="333"/>
        <v>1.6834638227127359</v>
      </c>
      <c r="BP359" s="7">
        <f t="shared" si="334"/>
        <v>191.97675156643342</v>
      </c>
      <c r="BQ359" s="65">
        <f t="shared" si="335"/>
        <v>7.2499999999999995E-2</v>
      </c>
      <c r="BR359" s="7">
        <f t="shared" si="360"/>
        <v>654282.27444505983</v>
      </c>
      <c r="BS359" s="7">
        <f t="shared" si="361"/>
        <v>991716.31335644296</v>
      </c>
      <c r="BT359" s="7">
        <f t="shared" si="336"/>
        <v>27317.725554940687</v>
      </c>
      <c r="BU359" s="7">
        <f t="shared" si="316"/>
        <v>1645998.5878015028</v>
      </c>
      <c r="BW359">
        <f t="shared" si="373"/>
        <v>354</v>
      </c>
      <c r="BX359" s="160"/>
      <c r="BY359" s="7">
        <f t="shared" si="362"/>
        <v>31015.019750674248</v>
      </c>
      <c r="BZ359" s="7">
        <f t="shared" si="363"/>
        <v>4534.7018071413086</v>
      </c>
      <c r="CA359" s="7">
        <f t="shared" si="364"/>
        <v>4353.7808585957091</v>
      </c>
      <c r="CB359" s="65">
        <f t="shared" si="337"/>
        <v>1.6845183631396115</v>
      </c>
      <c r="CC359" s="7">
        <f t="shared" si="338"/>
        <v>180.9209485455998</v>
      </c>
      <c r="CD359" s="65">
        <f t="shared" si="365"/>
        <v>7.0000000000000007E-2</v>
      </c>
      <c r="CE359" s="7">
        <f t="shared" si="366"/>
        <v>654938.76110792137</v>
      </c>
      <c r="CF359" s="7">
        <f t="shared" si="367"/>
        <v>950345.67862010235</v>
      </c>
      <c r="CG359" s="7">
        <f t="shared" si="339"/>
        <v>26661.238892078538</v>
      </c>
      <c r="CH359" s="7">
        <f t="shared" si="317"/>
        <v>1605284.4397280237</v>
      </c>
    </row>
    <row r="360" spans="10:86" x14ac:dyDescent="0.3">
      <c r="J360">
        <f t="shared" si="368"/>
        <v>355</v>
      </c>
      <c r="K360" s="160"/>
      <c r="L360" s="7">
        <f t="shared" si="340"/>
        <v>29997.854489262863</v>
      </c>
      <c r="M360" s="7">
        <f t="shared" si="318"/>
        <v>5120.6331732111075</v>
      </c>
      <c r="N360" s="7">
        <f t="shared" si="308"/>
        <v>4914.3979235974257</v>
      </c>
      <c r="O360" s="65">
        <f t="shared" si="319"/>
        <v>1.9658997647407499</v>
      </c>
      <c r="P360" s="7">
        <f t="shared" si="309"/>
        <v>206.23524961368219</v>
      </c>
      <c r="Q360" s="65">
        <f t="shared" si="310"/>
        <v>8.2500000000000004E-2</v>
      </c>
      <c r="R360" s="7">
        <f t="shared" si="320"/>
        <v>656516.54343433445</v>
      </c>
      <c r="S360" s="7">
        <f t="shared" si="341"/>
        <v>1161308.2330556079</v>
      </c>
      <c r="T360" s="7">
        <f t="shared" si="311"/>
        <v>25083.456565665438</v>
      </c>
      <c r="U360" s="7">
        <f t="shared" si="312"/>
        <v>1817824.7764899423</v>
      </c>
      <c r="W360">
        <f t="shared" si="369"/>
        <v>355</v>
      </c>
      <c r="X360" s="160"/>
      <c r="Y360" s="7">
        <f t="shared" si="342"/>
        <v>29320.112027083818</v>
      </c>
      <c r="Z360" s="7">
        <f t="shared" si="343"/>
        <v>5001.3393355618373</v>
      </c>
      <c r="AA360" s="7">
        <f t="shared" si="344"/>
        <v>4805.8719220479452</v>
      </c>
      <c r="AB360" s="65">
        <f t="shared" si="321"/>
        <v>1.9669250585162668</v>
      </c>
      <c r="AC360" s="7">
        <f t="shared" si="322"/>
        <v>195.46741351389213</v>
      </c>
      <c r="AD360" s="65">
        <f t="shared" si="323"/>
        <v>0.08</v>
      </c>
      <c r="AE360" s="7">
        <f t="shared" si="345"/>
        <v>657085.75989496382</v>
      </c>
      <c r="AF360" s="7">
        <f t="shared" si="346"/>
        <v>1118389.704229488</v>
      </c>
      <c r="AG360" s="7">
        <f t="shared" si="324"/>
        <v>24514.240105035875</v>
      </c>
      <c r="AH360" s="7">
        <f t="shared" si="313"/>
        <v>1775475.4641244519</v>
      </c>
      <c r="AJ360">
        <f t="shared" si="370"/>
        <v>355</v>
      </c>
      <c r="AK360" s="160"/>
      <c r="AL360" s="7">
        <f t="shared" si="347"/>
        <v>28647.371452054853</v>
      </c>
      <c r="AM360" s="7">
        <f t="shared" si="348"/>
        <v>4883.0658657304484</v>
      </c>
      <c r="AN360" s="7">
        <f t="shared" si="349"/>
        <v>4698.051591769261</v>
      </c>
      <c r="AO360" s="65">
        <f t="shared" si="325"/>
        <v>1.9679508535568377</v>
      </c>
      <c r="AP360" s="7">
        <f t="shared" si="326"/>
        <v>185.0142739611876</v>
      </c>
      <c r="AQ360" s="65">
        <f t="shared" si="327"/>
        <v>7.7499999999999999E-2</v>
      </c>
      <c r="AR360" s="7">
        <f t="shared" si="350"/>
        <v>657650.68013971439</v>
      </c>
      <c r="AS360" s="7">
        <f t="shared" si="351"/>
        <v>1075837.7021945945</v>
      </c>
      <c r="AT360" s="7">
        <f t="shared" si="328"/>
        <v>23949.319860285592</v>
      </c>
      <c r="AU360" s="7">
        <f t="shared" si="314"/>
        <v>1733488.3823343089</v>
      </c>
      <c r="AW360">
        <f t="shared" si="371"/>
        <v>355</v>
      </c>
      <c r="AX360" s="160"/>
      <c r="AY360" s="7">
        <f t="shared" si="352"/>
        <v>27979.839736942471</v>
      </c>
      <c r="AZ360" s="7">
        <f t="shared" si="353"/>
        <v>4765.8460902957322</v>
      </c>
      <c r="BA360" s="7">
        <f t="shared" si="354"/>
        <v>4590.9720919398414</v>
      </c>
      <c r="BB360" s="65">
        <f t="shared" si="329"/>
        <v>1.968977150020599</v>
      </c>
      <c r="BC360" s="7">
        <f t="shared" si="330"/>
        <v>174.87399835589042</v>
      </c>
      <c r="BD360" s="65">
        <f t="shared" si="331"/>
        <v>7.4999999999999997E-2</v>
      </c>
      <c r="BE360" s="7">
        <f t="shared" si="355"/>
        <v>658211.13235499791</v>
      </c>
      <c r="BF360" s="7">
        <f t="shared" si="356"/>
        <v>1033664.2296999865</v>
      </c>
      <c r="BG360" s="7">
        <f t="shared" si="332"/>
        <v>23388.867645002629</v>
      </c>
      <c r="BH360" s="7">
        <f t="shared" si="315"/>
        <v>1691875.3620549846</v>
      </c>
      <c r="BJ360">
        <f t="shared" si="372"/>
        <v>355</v>
      </c>
      <c r="BK360" s="160"/>
      <c r="BL360" s="7">
        <f t="shared" si="357"/>
        <v>27317.725554940687</v>
      </c>
      <c r="BM360" s="7">
        <f t="shared" si="358"/>
        <v>4649.713524863002</v>
      </c>
      <c r="BN360" s="7">
        <f t="shared" si="359"/>
        <v>4484.6689329685687</v>
      </c>
      <c r="BO360" s="65">
        <f t="shared" si="333"/>
        <v>1.9700039480735487</v>
      </c>
      <c r="BP360" s="7">
        <f t="shared" si="334"/>
        <v>165.04459189443332</v>
      </c>
      <c r="BQ360" s="65">
        <f t="shared" si="335"/>
        <v>7.2499999999999995E-2</v>
      </c>
      <c r="BR360" s="7">
        <f t="shared" si="360"/>
        <v>658766.94337802834</v>
      </c>
      <c r="BS360" s="7">
        <f t="shared" si="361"/>
        <v>991881.35794833745</v>
      </c>
      <c r="BT360" s="7">
        <f t="shared" si="336"/>
        <v>22833.056621972119</v>
      </c>
      <c r="BU360" s="7">
        <f t="shared" si="316"/>
        <v>1650648.3013263657</v>
      </c>
      <c r="BW360">
        <f t="shared" si="373"/>
        <v>355</v>
      </c>
      <c r="BX360" s="160"/>
      <c r="BY360" s="7">
        <f t="shared" si="362"/>
        <v>26661.238892078538</v>
      </c>
      <c r="BZ360" s="7">
        <f t="shared" si="363"/>
        <v>4534.7018071413086</v>
      </c>
      <c r="CA360" s="7">
        <f t="shared" si="364"/>
        <v>4379.1779136041841</v>
      </c>
      <c r="CB360" s="65">
        <f t="shared" si="337"/>
        <v>1.9710312478713679</v>
      </c>
      <c r="CC360" s="7">
        <f t="shared" si="338"/>
        <v>155.52389353712482</v>
      </c>
      <c r="CD360" s="65">
        <f t="shared" si="365"/>
        <v>7.0000000000000007E-2</v>
      </c>
      <c r="CE360" s="7">
        <f t="shared" si="366"/>
        <v>659317.93902152556</v>
      </c>
      <c r="CF360" s="7">
        <f t="shared" si="367"/>
        <v>950501.20251363947</v>
      </c>
      <c r="CG360" s="7">
        <f t="shared" si="339"/>
        <v>22282.060978474354</v>
      </c>
      <c r="CH360" s="7">
        <f t="shared" si="317"/>
        <v>1609819.141535165</v>
      </c>
    </row>
    <row r="361" spans="10:86" x14ac:dyDescent="0.3">
      <c r="J361">
        <f t="shared" si="368"/>
        <v>356</v>
      </c>
      <c r="K361" s="160"/>
      <c r="L361" s="7">
        <f t="shared" si="340"/>
        <v>25083.456565665438</v>
      </c>
      <c r="M361" s="7">
        <f t="shared" si="318"/>
        <v>5120.6331732111075</v>
      </c>
      <c r="N361" s="7">
        <f t="shared" si="308"/>
        <v>4948.184409322158</v>
      </c>
      <c r="O361" s="65">
        <f t="shared" si="319"/>
        <v>2.3672260940760279</v>
      </c>
      <c r="P361" s="7">
        <f t="shared" si="309"/>
        <v>172.44876388894988</v>
      </c>
      <c r="Q361" s="65">
        <f t="shared" si="310"/>
        <v>8.2500000000000004E-2</v>
      </c>
      <c r="R361" s="7">
        <f t="shared" si="320"/>
        <v>661464.72784365655</v>
      </c>
      <c r="S361" s="7">
        <f t="shared" si="341"/>
        <v>1161480.6818194969</v>
      </c>
      <c r="T361" s="7">
        <f t="shared" si="311"/>
        <v>20135.272156343279</v>
      </c>
      <c r="U361" s="7">
        <f t="shared" si="312"/>
        <v>1822945.4096631533</v>
      </c>
      <c r="W361">
        <f t="shared" si="369"/>
        <v>356</v>
      </c>
      <c r="X361" s="160"/>
      <c r="Y361" s="7">
        <f t="shared" si="342"/>
        <v>24514.240105035875</v>
      </c>
      <c r="Z361" s="7">
        <f t="shared" si="343"/>
        <v>5001.3393355618373</v>
      </c>
      <c r="AA361" s="7">
        <f t="shared" si="344"/>
        <v>4837.9110681949314</v>
      </c>
      <c r="AB361" s="65">
        <f t="shared" si="321"/>
        <v>2.3682126213005947</v>
      </c>
      <c r="AC361" s="7">
        <f t="shared" si="322"/>
        <v>163.42826736690586</v>
      </c>
      <c r="AD361" s="65">
        <f t="shared" si="323"/>
        <v>8.0000000000000016E-2</v>
      </c>
      <c r="AE361" s="7">
        <f t="shared" si="345"/>
        <v>661923.67096315871</v>
      </c>
      <c r="AF361" s="7">
        <f t="shared" si="346"/>
        <v>1118553.132496855</v>
      </c>
      <c r="AG361" s="7">
        <f t="shared" si="324"/>
        <v>19676.329036840943</v>
      </c>
      <c r="AH361" s="7">
        <f t="shared" si="313"/>
        <v>1780476.8034600136</v>
      </c>
      <c r="AJ361">
        <f t="shared" si="370"/>
        <v>356</v>
      </c>
      <c r="AK361" s="160"/>
      <c r="AL361" s="7">
        <f t="shared" si="347"/>
        <v>23949.319860285592</v>
      </c>
      <c r="AM361" s="7">
        <f t="shared" si="348"/>
        <v>4883.0658657304484</v>
      </c>
      <c r="AN361" s="7">
        <f t="shared" si="349"/>
        <v>4728.3931749661042</v>
      </c>
      <c r="AO361" s="65">
        <f t="shared" si="325"/>
        <v>2.3691995610148666</v>
      </c>
      <c r="AP361" s="7">
        <f t="shared" si="326"/>
        <v>154.67269076434445</v>
      </c>
      <c r="AQ361" s="65">
        <f t="shared" si="327"/>
        <v>7.7499999999999999E-2</v>
      </c>
      <c r="AR361" s="7">
        <f t="shared" si="350"/>
        <v>662379.07331468049</v>
      </c>
      <c r="AS361" s="7">
        <f t="shared" si="351"/>
        <v>1075992.3748853588</v>
      </c>
      <c r="AT361" s="7">
        <f t="shared" si="328"/>
        <v>19220.926685319486</v>
      </c>
      <c r="AU361" s="7">
        <f t="shared" si="314"/>
        <v>1738371.4482000393</v>
      </c>
      <c r="AW361">
        <f t="shared" si="371"/>
        <v>356</v>
      </c>
      <c r="AX361" s="160"/>
      <c r="AY361" s="7">
        <f t="shared" si="352"/>
        <v>23388.867645002629</v>
      </c>
      <c r="AZ361" s="7">
        <f t="shared" si="353"/>
        <v>4765.8460902957322</v>
      </c>
      <c r="BA361" s="7">
        <f t="shared" si="354"/>
        <v>4619.6656675144659</v>
      </c>
      <c r="BB361" s="65">
        <f t="shared" si="329"/>
        <v>2.3701869133462856</v>
      </c>
      <c r="BC361" s="7">
        <f t="shared" si="330"/>
        <v>146.18042278126643</v>
      </c>
      <c r="BD361" s="65">
        <f t="shared" si="331"/>
        <v>7.5000000000000011E-2</v>
      </c>
      <c r="BE361" s="7">
        <f t="shared" si="355"/>
        <v>662830.79802251235</v>
      </c>
      <c r="BF361" s="7">
        <f t="shared" si="356"/>
        <v>1033810.4101227678</v>
      </c>
      <c r="BG361" s="7">
        <f t="shared" si="332"/>
        <v>18769.201977488163</v>
      </c>
      <c r="BH361" s="7">
        <f t="shared" si="315"/>
        <v>1696641.2081452801</v>
      </c>
      <c r="BJ361">
        <f t="shared" si="372"/>
        <v>356</v>
      </c>
      <c r="BK361" s="160"/>
      <c r="BL361" s="7">
        <f t="shared" si="357"/>
        <v>22833.056621972119</v>
      </c>
      <c r="BM361" s="7">
        <f t="shared" si="358"/>
        <v>4649.713524863002</v>
      </c>
      <c r="BN361" s="7">
        <f t="shared" si="359"/>
        <v>4511.7638077719203</v>
      </c>
      <c r="BO361" s="65">
        <f t="shared" si="333"/>
        <v>2.3711746784336931</v>
      </c>
      <c r="BP361" s="7">
        <f t="shared" si="334"/>
        <v>137.94971709108154</v>
      </c>
      <c r="BQ361" s="65">
        <f t="shared" si="335"/>
        <v>7.2499999999999995E-2</v>
      </c>
      <c r="BR361" s="7">
        <f t="shared" si="360"/>
        <v>663278.7071858003</v>
      </c>
      <c r="BS361" s="7">
        <f t="shared" si="361"/>
        <v>992019.3076654285</v>
      </c>
      <c r="BT361" s="7">
        <f t="shared" si="336"/>
        <v>18321.292814200198</v>
      </c>
      <c r="BU361" s="7">
        <f t="shared" si="316"/>
        <v>1655298.0148512288</v>
      </c>
      <c r="BW361">
        <f t="shared" si="373"/>
        <v>356</v>
      </c>
      <c r="BX361" s="160"/>
      <c r="BY361" s="7">
        <f t="shared" si="362"/>
        <v>22282.060978474354</v>
      </c>
      <c r="BZ361" s="7">
        <f t="shared" si="363"/>
        <v>4534.7018071413086</v>
      </c>
      <c r="CA361" s="7">
        <f t="shared" si="364"/>
        <v>4404.723118100208</v>
      </c>
      <c r="CB361" s="65">
        <f t="shared" si="337"/>
        <v>2.3721628564011574</v>
      </c>
      <c r="CC361" s="7">
        <f t="shared" si="338"/>
        <v>129.97868904110041</v>
      </c>
      <c r="CD361" s="65">
        <f t="shared" si="365"/>
        <v>7.0000000000000007E-2</v>
      </c>
      <c r="CE361" s="7">
        <f t="shared" si="366"/>
        <v>663722.66213962575</v>
      </c>
      <c r="CF361" s="7">
        <f t="shared" si="367"/>
        <v>950631.18120268057</v>
      </c>
      <c r="CG361" s="7">
        <f t="shared" si="339"/>
        <v>17877.337860374144</v>
      </c>
      <c r="CH361" s="7">
        <f t="shared" si="317"/>
        <v>1614353.8433423063</v>
      </c>
    </row>
    <row r="362" spans="10:86" x14ac:dyDescent="0.3">
      <c r="J362">
        <f t="shared" si="368"/>
        <v>357</v>
      </c>
      <c r="K362" s="160"/>
      <c r="L362" s="7">
        <f t="shared" si="340"/>
        <v>20135.272156343279</v>
      </c>
      <c r="M362" s="7">
        <f t="shared" si="318"/>
        <v>5120.6331732111075</v>
      </c>
      <c r="N362" s="7">
        <f t="shared" si="308"/>
        <v>4982.2031771362472</v>
      </c>
      <c r="O362" s="65">
        <f t="shared" si="319"/>
        <v>2.9692391372420688</v>
      </c>
      <c r="P362" s="7">
        <f t="shared" si="309"/>
        <v>138.42999607486004</v>
      </c>
      <c r="Q362" s="65">
        <f t="shared" si="310"/>
        <v>8.2500000000000004E-2</v>
      </c>
      <c r="R362" s="7">
        <f t="shared" si="320"/>
        <v>666446.93102079281</v>
      </c>
      <c r="S362" s="7">
        <f t="shared" si="341"/>
        <v>1161619.1118155718</v>
      </c>
      <c r="T362" s="7">
        <f t="shared" si="311"/>
        <v>15153.068979207032</v>
      </c>
      <c r="U362" s="7">
        <f t="shared" si="312"/>
        <v>1828066.0428363646</v>
      </c>
      <c r="W362">
        <f t="shared" si="369"/>
        <v>357</v>
      </c>
      <c r="X362" s="160"/>
      <c r="Y362" s="7">
        <f t="shared" si="342"/>
        <v>19676.329036840943</v>
      </c>
      <c r="Z362" s="7">
        <f t="shared" si="343"/>
        <v>5001.3393355618373</v>
      </c>
      <c r="AA362" s="7">
        <f t="shared" si="344"/>
        <v>4870.1638086495641</v>
      </c>
      <c r="AB362" s="65">
        <f t="shared" si="321"/>
        <v>2.9701661114921918</v>
      </c>
      <c r="AC362" s="7">
        <f t="shared" si="322"/>
        <v>131.17552691227297</v>
      </c>
      <c r="AD362" s="65">
        <f t="shared" si="323"/>
        <v>0.08</v>
      </c>
      <c r="AE362" s="7">
        <f t="shared" si="345"/>
        <v>666793.83477180824</v>
      </c>
      <c r="AF362" s="7">
        <f t="shared" si="346"/>
        <v>1118684.3080237673</v>
      </c>
      <c r="AG362" s="7">
        <f t="shared" si="324"/>
        <v>14806.165228191379</v>
      </c>
      <c r="AH362" s="7">
        <f t="shared" si="313"/>
        <v>1785478.1427955755</v>
      </c>
      <c r="AJ362">
        <f t="shared" si="370"/>
        <v>357</v>
      </c>
      <c r="AK362" s="160"/>
      <c r="AL362" s="7">
        <f t="shared" si="347"/>
        <v>19220.926685319486</v>
      </c>
      <c r="AM362" s="7">
        <f t="shared" si="348"/>
        <v>4883.0658657304484</v>
      </c>
      <c r="AN362" s="7">
        <f t="shared" si="349"/>
        <v>4758.9307142210937</v>
      </c>
      <c r="AO362" s="65">
        <f t="shared" si="325"/>
        <v>2.9710934080129601</v>
      </c>
      <c r="AP362" s="7">
        <f t="shared" si="326"/>
        <v>124.13515150935501</v>
      </c>
      <c r="AQ362" s="65">
        <f t="shared" si="327"/>
        <v>7.7499999999999999E-2</v>
      </c>
      <c r="AR362" s="7">
        <f t="shared" si="350"/>
        <v>667138.00402890157</v>
      </c>
      <c r="AS362" s="7">
        <f t="shared" si="351"/>
        <v>1076116.5100368683</v>
      </c>
      <c r="AT362" s="7">
        <f t="shared" si="328"/>
        <v>14461.995971098393</v>
      </c>
      <c r="AU362" s="7">
        <f t="shared" si="314"/>
        <v>1743254.51406577</v>
      </c>
      <c r="AW362">
        <f t="shared" si="371"/>
        <v>357</v>
      </c>
      <c r="AX362" s="160"/>
      <c r="AY362" s="7">
        <f t="shared" si="352"/>
        <v>18769.201977488163</v>
      </c>
      <c r="AZ362" s="7">
        <f t="shared" si="353"/>
        <v>4765.8460902957322</v>
      </c>
      <c r="BA362" s="7">
        <f t="shared" si="354"/>
        <v>4648.5385779364315</v>
      </c>
      <c r="BB362" s="65">
        <f t="shared" si="329"/>
        <v>2.972021026900495</v>
      </c>
      <c r="BC362" s="7">
        <f t="shared" si="330"/>
        <v>117.30751235930101</v>
      </c>
      <c r="BD362" s="65">
        <f t="shared" si="331"/>
        <v>7.4999999999999997E-2</v>
      </c>
      <c r="BE362" s="7">
        <f t="shared" si="355"/>
        <v>667479.33660044882</v>
      </c>
      <c r="BF362" s="7">
        <f t="shared" si="356"/>
        <v>1033927.7176351271</v>
      </c>
      <c r="BG362" s="7">
        <f t="shared" si="332"/>
        <v>14120.663399551731</v>
      </c>
      <c r="BH362" s="7">
        <f t="shared" si="315"/>
        <v>1701407.054235576</v>
      </c>
      <c r="BJ362">
        <f t="shared" si="372"/>
        <v>357</v>
      </c>
      <c r="BK362" s="160"/>
      <c r="BL362" s="7">
        <f t="shared" si="357"/>
        <v>18321.292814200198</v>
      </c>
      <c r="BM362" s="7">
        <f t="shared" si="358"/>
        <v>4649.713524863002</v>
      </c>
      <c r="BN362" s="7">
        <f t="shared" si="359"/>
        <v>4539.022380777209</v>
      </c>
      <c r="BO362" s="65">
        <f t="shared" si="333"/>
        <v>2.9729489682687698</v>
      </c>
      <c r="BP362" s="7">
        <f t="shared" si="334"/>
        <v>110.69114408579286</v>
      </c>
      <c r="BQ362" s="65">
        <f t="shared" si="335"/>
        <v>7.2499999999999995E-2</v>
      </c>
      <c r="BR362" s="7">
        <f t="shared" si="360"/>
        <v>667817.72956657747</v>
      </c>
      <c r="BS362" s="7">
        <f t="shared" si="361"/>
        <v>992129.99880951433</v>
      </c>
      <c r="BT362" s="7">
        <f t="shared" si="336"/>
        <v>13782.270433422989</v>
      </c>
      <c r="BU362" s="7">
        <f t="shared" si="316"/>
        <v>1659947.7283760919</v>
      </c>
      <c r="BW362">
        <f t="shared" si="373"/>
        <v>357</v>
      </c>
      <c r="BX362" s="160"/>
      <c r="BY362" s="7">
        <f t="shared" si="362"/>
        <v>17877.337860374144</v>
      </c>
      <c r="BZ362" s="7">
        <f t="shared" si="363"/>
        <v>4534.7018071413086</v>
      </c>
      <c r="CA362" s="7">
        <f t="shared" si="364"/>
        <v>4430.4173362891261</v>
      </c>
      <c r="CB362" s="65">
        <f t="shared" si="337"/>
        <v>2.9738772322087139</v>
      </c>
      <c r="CC362" s="7">
        <f t="shared" si="338"/>
        <v>104.28447085218251</v>
      </c>
      <c r="CD362" s="65">
        <f t="shared" si="365"/>
        <v>7.0000000000000007E-2</v>
      </c>
      <c r="CE362" s="7">
        <f t="shared" si="366"/>
        <v>668153.07947591483</v>
      </c>
      <c r="CF362" s="7">
        <f t="shared" si="367"/>
        <v>950735.4656735328</v>
      </c>
      <c r="CG362" s="7">
        <f t="shared" si="339"/>
        <v>13446.920524085017</v>
      </c>
      <c r="CH362" s="7">
        <f t="shared" si="317"/>
        <v>1618888.5451494476</v>
      </c>
    </row>
    <row r="363" spans="10:86" x14ac:dyDescent="0.3">
      <c r="J363">
        <f t="shared" si="368"/>
        <v>358</v>
      </c>
      <c r="K363" s="160"/>
      <c r="L363" s="7">
        <f t="shared" si="340"/>
        <v>15153.068979207032</v>
      </c>
      <c r="M363" s="7">
        <f t="shared" si="318"/>
        <v>5120.6331732111075</v>
      </c>
      <c r="N363" s="7">
        <f t="shared" si="308"/>
        <v>5016.4558239790595</v>
      </c>
      <c r="O363" s="65">
        <f t="shared" si="319"/>
        <v>3.9726256093964456</v>
      </c>
      <c r="P363" s="7">
        <f t="shared" si="309"/>
        <v>104.17734923204834</v>
      </c>
      <c r="Q363" s="65">
        <f t="shared" si="310"/>
        <v>8.2500000000000004E-2</v>
      </c>
      <c r="R363" s="7">
        <f t="shared" si="320"/>
        <v>671463.38684477191</v>
      </c>
      <c r="S363" s="7">
        <f t="shared" si="341"/>
        <v>1161723.2891648039</v>
      </c>
      <c r="T363" s="7">
        <f t="shared" si="311"/>
        <v>10136.613155227973</v>
      </c>
      <c r="U363" s="7">
        <f t="shared" si="312"/>
        <v>1833186.6760095758</v>
      </c>
      <c r="W363">
        <f t="shared" si="369"/>
        <v>358</v>
      </c>
      <c r="X363" s="160"/>
      <c r="Y363" s="7">
        <f t="shared" si="342"/>
        <v>14806.165228191379</v>
      </c>
      <c r="Z363" s="7">
        <f t="shared" si="343"/>
        <v>5001.3393355618373</v>
      </c>
      <c r="AA363" s="7">
        <f t="shared" si="344"/>
        <v>4902.6315673738945</v>
      </c>
      <c r="AB363" s="65">
        <f t="shared" si="321"/>
        <v>3.9734514576718123</v>
      </c>
      <c r="AC363" s="7">
        <f t="shared" si="322"/>
        <v>98.707768187942534</v>
      </c>
      <c r="AD363" s="65">
        <f t="shared" si="323"/>
        <v>0.08</v>
      </c>
      <c r="AE363" s="7">
        <f t="shared" si="345"/>
        <v>671696.46633918211</v>
      </c>
      <c r="AF363" s="7">
        <f t="shared" si="346"/>
        <v>1118783.0157919552</v>
      </c>
      <c r="AG363" s="7">
        <f t="shared" si="324"/>
        <v>9903.5336608174839</v>
      </c>
      <c r="AH363" s="7">
        <f t="shared" si="313"/>
        <v>1790479.4821311373</v>
      </c>
      <c r="AJ363">
        <f t="shared" si="370"/>
        <v>358</v>
      </c>
      <c r="AK363" s="160"/>
      <c r="AL363" s="7">
        <f t="shared" si="347"/>
        <v>14461.995971098393</v>
      </c>
      <c r="AM363" s="7">
        <f t="shared" si="348"/>
        <v>4883.0658657304484</v>
      </c>
      <c r="AN363" s="7">
        <f t="shared" si="349"/>
        <v>4789.6654750837715</v>
      </c>
      <c r="AO363" s="65">
        <f t="shared" si="325"/>
        <v>3.9742775351250454</v>
      </c>
      <c r="AP363" s="7">
        <f t="shared" si="326"/>
        <v>93.400390646677124</v>
      </c>
      <c r="AQ363" s="65">
        <f t="shared" si="327"/>
        <v>7.7499999999999999E-2</v>
      </c>
      <c r="AR363" s="7">
        <f t="shared" si="350"/>
        <v>671927.66950398532</v>
      </c>
      <c r="AS363" s="7">
        <f t="shared" si="351"/>
        <v>1076209.9104275149</v>
      </c>
      <c r="AT363" s="7">
        <f t="shared" si="328"/>
        <v>9672.3304960146215</v>
      </c>
      <c r="AU363" s="7">
        <f t="shared" si="314"/>
        <v>1748137.5799315004</v>
      </c>
      <c r="AW363">
        <f t="shared" si="371"/>
        <v>358</v>
      </c>
      <c r="AX363" s="160"/>
      <c r="AY363" s="7">
        <f t="shared" si="352"/>
        <v>14120.663399551731</v>
      </c>
      <c r="AZ363" s="7">
        <f t="shared" si="353"/>
        <v>4765.8460902957322</v>
      </c>
      <c r="BA363" s="7">
        <f t="shared" si="354"/>
        <v>4677.5919440485341</v>
      </c>
      <c r="BB363" s="65">
        <f t="shared" si="329"/>
        <v>3.975103841818389</v>
      </c>
      <c r="BC363" s="7">
        <f t="shared" si="330"/>
        <v>88.254146247198307</v>
      </c>
      <c r="BD363" s="65">
        <f t="shared" si="331"/>
        <v>7.4999999999999983E-2</v>
      </c>
      <c r="BE363" s="7">
        <f t="shared" si="355"/>
        <v>672156.92854449735</v>
      </c>
      <c r="BF363" s="7">
        <f t="shared" si="356"/>
        <v>1034015.9717813743</v>
      </c>
      <c r="BG363" s="7">
        <f t="shared" si="332"/>
        <v>9443.0714555031973</v>
      </c>
      <c r="BH363" s="7">
        <f t="shared" si="315"/>
        <v>1706172.9003258715</v>
      </c>
      <c r="BJ363">
        <f t="shared" si="372"/>
        <v>358</v>
      </c>
      <c r="BK363" s="160"/>
      <c r="BL363" s="7">
        <f t="shared" si="357"/>
        <v>13782.270433422989</v>
      </c>
      <c r="BM363" s="7">
        <f t="shared" si="358"/>
        <v>4649.713524863002</v>
      </c>
      <c r="BN363" s="7">
        <f t="shared" si="359"/>
        <v>4566.445640994405</v>
      </c>
      <c r="BO363" s="65">
        <f t="shared" si="333"/>
        <v>3.9759303778458284</v>
      </c>
      <c r="BP363" s="7">
        <f t="shared" si="334"/>
        <v>83.267883868597224</v>
      </c>
      <c r="BQ363" s="65">
        <f t="shared" si="335"/>
        <v>7.2499999999999995E-2</v>
      </c>
      <c r="BR363" s="7">
        <f t="shared" si="360"/>
        <v>672384.17520757183</v>
      </c>
      <c r="BS363" s="7">
        <f t="shared" si="361"/>
        <v>992213.26669338299</v>
      </c>
      <c r="BT363" s="7">
        <f t="shared" si="336"/>
        <v>9215.8247924285843</v>
      </c>
      <c r="BU363" s="7">
        <f t="shared" si="316"/>
        <v>1664597.4419009548</v>
      </c>
      <c r="BW363">
        <f t="shared" si="373"/>
        <v>358</v>
      </c>
      <c r="BX363" s="160"/>
      <c r="BY363" s="7">
        <f t="shared" si="362"/>
        <v>13446.920524085017</v>
      </c>
      <c r="BZ363" s="7">
        <f t="shared" si="363"/>
        <v>4534.7018071413086</v>
      </c>
      <c r="CA363" s="7">
        <f t="shared" si="364"/>
        <v>4456.2614374174791</v>
      </c>
      <c r="CB363" s="65">
        <f t="shared" si="337"/>
        <v>3.9767571432603832</v>
      </c>
      <c r="CC363" s="7">
        <f t="shared" si="338"/>
        <v>78.440369723829264</v>
      </c>
      <c r="CD363" s="65">
        <f t="shared" si="365"/>
        <v>7.0000000000000007E-2</v>
      </c>
      <c r="CE363" s="7">
        <f t="shared" si="366"/>
        <v>672609.3409133323</v>
      </c>
      <c r="CF363" s="7">
        <f t="shared" si="367"/>
        <v>950813.90604325663</v>
      </c>
      <c r="CG363" s="7">
        <f t="shared" si="339"/>
        <v>8990.6590866675378</v>
      </c>
      <c r="CH363" s="7">
        <f t="shared" si="317"/>
        <v>1623423.2469565889</v>
      </c>
    </row>
    <row r="364" spans="10:86" x14ac:dyDescent="0.3">
      <c r="J364">
        <f t="shared" si="368"/>
        <v>359</v>
      </c>
      <c r="K364" s="160"/>
      <c r="L364" s="7">
        <f t="shared" si="340"/>
        <v>10136.613155227973</v>
      </c>
      <c r="M364" s="7">
        <f t="shared" si="318"/>
        <v>5120.6331732111075</v>
      </c>
      <c r="N364" s="7">
        <f t="shared" si="308"/>
        <v>5050.9439577689154</v>
      </c>
      <c r="O364" s="65">
        <f t="shared" si="319"/>
        <v>5.9794456555705295</v>
      </c>
      <c r="P364" s="7">
        <f t="shared" si="309"/>
        <v>69.689215442192321</v>
      </c>
      <c r="Q364" s="65">
        <f t="shared" si="310"/>
        <v>8.2500000000000018E-2</v>
      </c>
      <c r="R364" s="7">
        <f t="shared" si="320"/>
        <v>676514.33080254088</v>
      </c>
      <c r="S364" s="7">
        <f t="shared" si="341"/>
        <v>1161792.9783802461</v>
      </c>
      <c r="T364" s="7">
        <f t="shared" si="311"/>
        <v>5085.6691974590576</v>
      </c>
      <c r="U364" s="7">
        <f t="shared" si="312"/>
        <v>1838307.3091827868</v>
      </c>
      <c r="W364">
        <f t="shared" si="369"/>
        <v>359</v>
      </c>
      <c r="X364" s="160"/>
      <c r="Y364" s="7">
        <f t="shared" si="342"/>
        <v>9903.5336608174839</v>
      </c>
      <c r="Z364" s="7">
        <f t="shared" si="343"/>
        <v>5001.3393355618373</v>
      </c>
      <c r="AA364" s="7">
        <f t="shared" si="344"/>
        <v>4935.3157778230543</v>
      </c>
      <c r="AB364" s="65">
        <f t="shared" si="321"/>
        <v>5.9800664451912455</v>
      </c>
      <c r="AC364" s="7">
        <f t="shared" si="322"/>
        <v>66.023557738783225</v>
      </c>
      <c r="AD364" s="65">
        <f t="shared" si="323"/>
        <v>7.9999999999999988E-2</v>
      </c>
      <c r="AE364" s="7">
        <f t="shared" si="345"/>
        <v>676631.7821170052</v>
      </c>
      <c r="AF364" s="7">
        <f t="shared" si="346"/>
        <v>1118849.039349694</v>
      </c>
      <c r="AG364" s="7">
        <f t="shared" si="324"/>
        <v>4968.2178829944296</v>
      </c>
      <c r="AH364" s="7">
        <f t="shared" si="313"/>
        <v>1795480.8214666992</v>
      </c>
      <c r="AJ364">
        <f t="shared" si="370"/>
        <v>359</v>
      </c>
      <c r="AK364" s="160"/>
      <c r="AL364" s="7">
        <f t="shared" si="347"/>
        <v>9672.3304960146215</v>
      </c>
      <c r="AM364" s="7">
        <f t="shared" si="348"/>
        <v>4883.0658657304484</v>
      </c>
      <c r="AN364" s="7">
        <f t="shared" si="349"/>
        <v>4820.5987312770203</v>
      </c>
      <c r="AO364" s="65">
        <f t="shared" si="325"/>
        <v>5.9806873637288911</v>
      </c>
      <c r="AP364" s="7">
        <f t="shared" si="326"/>
        <v>62.467134453427761</v>
      </c>
      <c r="AQ364" s="65">
        <f t="shared" si="327"/>
        <v>7.7499999999999999E-2</v>
      </c>
      <c r="AR364" s="7">
        <f t="shared" si="350"/>
        <v>676748.26823526237</v>
      </c>
      <c r="AS364" s="7">
        <f t="shared" si="351"/>
        <v>1076272.3775619683</v>
      </c>
      <c r="AT364" s="7">
        <f t="shared" si="328"/>
        <v>4851.7317647376012</v>
      </c>
      <c r="AU364" s="7">
        <f t="shared" si="314"/>
        <v>1753020.6457972308</v>
      </c>
      <c r="AW364">
        <f t="shared" si="371"/>
        <v>359</v>
      </c>
      <c r="AX364" s="160"/>
      <c r="AY364" s="7">
        <f t="shared" si="352"/>
        <v>9443.0714555031973</v>
      </c>
      <c r="AZ364" s="7">
        <f t="shared" si="353"/>
        <v>4765.8460902957322</v>
      </c>
      <c r="BA364" s="7">
        <f t="shared" si="354"/>
        <v>4706.826893698837</v>
      </c>
      <c r="BB364" s="65">
        <f t="shared" si="329"/>
        <v>5.9813084112023445</v>
      </c>
      <c r="BC364" s="7">
        <f t="shared" si="330"/>
        <v>59.019196596894979</v>
      </c>
      <c r="BD364" s="65">
        <f t="shared" si="331"/>
        <v>7.4999999999999997E-2</v>
      </c>
      <c r="BE364" s="7">
        <f t="shared" si="355"/>
        <v>676863.75543819624</v>
      </c>
      <c r="BF364" s="7">
        <f t="shared" si="356"/>
        <v>1034074.9909779712</v>
      </c>
      <c r="BG364" s="7">
        <f t="shared" si="332"/>
        <v>4736.2445618043603</v>
      </c>
      <c r="BH364" s="7">
        <f t="shared" si="315"/>
        <v>1710938.7464161674</v>
      </c>
      <c r="BJ364">
        <f t="shared" si="372"/>
        <v>359</v>
      </c>
      <c r="BK364" s="160"/>
      <c r="BL364" s="7">
        <f t="shared" si="357"/>
        <v>9215.8247924285843</v>
      </c>
      <c r="BM364" s="7">
        <f t="shared" si="358"/>
        <v>4649.713524863002</v>
      </c>
      <c r="BN364" s="7">
        <f t="shared" si="359"/>
        <v>4594.0345834087457</v>
      </c>
      <c r="BO364" s="65">
        <f t="shared" si="333"/>
        <v>5.981929587701865</v>
      </c>
      <c r="BP364" s="7">
        <f t="shared" si="334"/>
        <v>55.678941454256027</v>
      </c>
      <c r="BQ364" s="65">
        <f t="shared" si="335"/>
        <v>7.2499999999999995E-2</v>
      </c>
      <c r="BR364" s="7">
        <f t="shared" si="360"/>
        <v>676978.20979098056</v>
      </c>
      <c r="BS364" s="7">
        <f t="shared" si="361"/>
        <v>992268.94563483726</v>
      </c>
      <c r="BT364" s="7">
        <f t="shared" si="336"/>
        <v>4621.7902090198386</v>
      </c>
      <c r="BU364" s="7">
        <f t="shared" si="316"/>
        <v>1669247.1554258177</v>
      </c>
      <c r="BW364">
        <f t="shared" si="373"/>
        <v>359</v>
      </c>
      <c r="BX364" s="160"/>
      <c r="BY364" s="7">
        <f t="shared" si="362"/>
        <v>8990.6590866675378</v>
      </c>
      <c r="BZ364" s="7">
        <f t="shared" si="363"/>
        <v>4534.7018071413086</v>
      </c>
      <c r="CA364" s="7">
        <f t="shared" si="364"/>
        <v>4482.2562958024146</v>
      </c>
      <c r="CB364" s="65">
        <f t="shared" si="337"/>
        <v>5.9825508932255147</v>
      </c>
      <c r="CC364" s="7">
        <f t="shared" si="338"/>
        <v>52.445511338893972</v>
      </c>
      <c r="CD364" s="65">
        <f t="shared" si="365"/>
        <v>7.0000000000000007E-2</v>
      </c>
      <c r="CE364" s="7">
        <f t="shared" si="366"/>
        <v>677091.59720913472</v>
      </c>
      <c r="CF364" s="7">
        <f t="shared" si="367"/>
        <v>950866.35155459552</v>
      </c>
      <c r="CG364" s="7">
        <f t="shared" si="339"/>
        <v>4508.4027908651233</v>
      </c>
      <c r="CH364" s="7">
        <f t="shared" si="317"/>
        <v>1627957.9487637302</v>
      </c>
    </row>
    <row r="365" spans="10:86" x14ac:dyDescent="0.3">
      <c r="J365">
        <f t="shared" si="368"/>
        <v>360</v>
      </c>
      <c r="K365" s="160"/>
      <c r="L365" s="7">
        <f t="shared" si="340"/>
        <v>5085.6691974590576</v>
      </c>
      <c r="M365" s="7">
        <f t="shared" si="318"/>
        <v>5120.6331732111075</v>
      </c>
      <c r="N365" s="7">
        <f t="shared" si="308"/>
        <v>5085.6691974785763</v>
      </c>
      <c r="O365" s="65">
        <f t="shared" si="319"/>
        <v>12.000000000046057</v>
      </c>
      <c r="P365" s="7">
        <f t="shared" si="309"/>
        <v>34.963975732531019</v>
      </c>
      <c r="Q365" s="65">
        <f t="shared" si="310"/>
        <v>8.249999999999999E-2</v>
      </c>
      <c r="R365" s="7">
        <f t="shared" si="320"/>
        <v>681600.00000001944</v>
      </c>
      <c r="S365" s="215">
        <f t="shared" si="341"/>
        <v>1161827.9423559785</v>
      </c>
      <c r="T365" s="7">
        <f t="shared" si="311"/>
        <v>-1.9518665794748813E-8</v>
      </c>
      <c r="U365" s="215">
        <f t="shared" si="312"/>
        <v>1843427.9423559979</v>
      </c>
      <c r="W365">
        <f t="shared" si="369"/>
        <v>360</v>
      </c>
      <c r="X365" s="160"/>
      <c r="Y365" s="7">
        <f t="shared" si="342"/>
        <v>4968.2178829944296</v>
      </c>
      <c r="Z365" s="7">
        <f t="shared" si="343"/>
        <v>5001.3393355618373</v>
      </c>
      <c r="AA365" s="7">
        <f t="shared" si="344"/>
        <v>4968.2178830085413</v>
      </c>
      <c r="AB365" s="65">
        <f t="shared" si="321"/>
        <v>12.000000000034085</v>
      </c>
      <c r="AC365" s="7">
        <f t="shared" si="322"/>
        <v>33.121452553296201</v>
      </c>
      <c r="AD365" s="65">
        <f t="shared" si="323"/>
        <v>0.08</v>
      </c>
      <c r="AE365" s="7">
        <f t="shared" si="345"/>
        <v>681600.00000001374</v>
      </c>
      <c r="AF365" s="215">
        <f t="shared" si="346"/>
        <v>1118882.1608022472</v>
      </c>
      <c r="AG365" s="7">
        <f t="shared" si="324"/>
        <v>-1.4111719792708755E-8</v>
      </c>
      <c r="AH365" s="215">
        <f t="shared" si="313"/>
        <v>1800482.160802261</v>
      </c>
      <c r="AJ365">
        <f t="shared" si="370"/>
        <v>360</v>
      </c>
      <c r="AK365" s="160"/>
      <c r="AL365" s="7">
        <f t="shared" si="347"/>
        <v>4851.7317647376012</v>
      </c>
      <c r="AM365" s="7">
        <f t="shared" si="348"/>
        <v>4883.0658657304484</v>
      </c>
      <c r="AN365" s="7">
        <f t="shared" si="349"/>
        <v>4851.7317647498512</v>
      </c>
      <c r="AO365" s="65">
        <f t="shared" si="325"/>
        <v>12.000000000030298</v>
      </c>
      <c r="AP365" s="7">
        <f t="shared" si="326"/>
        <v>31.334100980597007</v>
      </c>
      <c r="AQ365" s="65">
        <f t="shared" si="327"/>
        <v>7.7499999999999999E-2</v>
      </c>
      <c r="AR365" s="7">
        <f t="shared" si="350"/>
        <v>681600.00000001222</v>
      </c>
      <c r="AS365" s="215">
        <f t="shared" si="351"/>
        <v>1076303.7116629488</v>
      </c>
      <c r="AT365" s="7">
        <f t="shared" si="328"/>
        <v>-1.224998413817957E-8</v>
      </c>
      <c r="AU365" s="215">
        <f t="shared" si="314"/>
        <v>1757903.7116629612</v>
      </c>
      <c r="AW365">
        <f t="shared" si="371"/>
        <v>360</v>
      </c>
      <c r="AX365" s="160"/>
      <c r="AY365" s="7">
        <f t="shared" si="352"/>
        <v>4736.2445618043603</v>
      </c>
      <c r="AZ365" s="7">
        <f t="shared" si="353"/>
        <v>4765.8460902957322</v>
      </c>
      <c r="BA365" s="7">
        <f t="shared" si="354"/>
        <v>4736.2445617844551</v>
      </c>
      <c r="BB365" s="65">
        <f t="shared" si="329"/>
        <v>11.999999999949567</v>
      </c>
      <c r="BC365" s="7">
        <f t="shared" si="330"/>
        <v>29.601528511277248</v>
      </c>
      <c r="BD365" s="65">
        <f t="shared" si="331"/>
        <v>7.4999999999999997E-2</v>
      </c>
      <c r="BE365" s="7">
        <f t="shared" si="355"/>
        <v>681599.99999998068</v>
      </c>
      <c r="BF365" s="215">
        <f t="shared" si="356"/>
        <v>1034104.5925064825</v>
      </c>
      <c r="BG365" s="7">
        <f t="shared" si="332"/>
        <v>1.9905201043002307E-8</v>
      </c>
      <c r="BH365" s="215">
        <f t="shared" si="315"/>
        <v>1715704.5925064632</v>
      </c>
      <c r="BJ365">
        <f t="shared" si="372"/>
        <v>360</v>
      </c>
      <c r="BK365" s="160"/>
      <c r="BL365" s="7">
        <f t="shared" si="357"/>
        <v>4621.7902090198386</v>
      </c>
      <c r="BM365" s="7">
        <f t="shared" si="358"/>
        <v>4649.713524863002</v>
      </c>
      <c r="BN365" s="7">
        <f t="shared" si="359"/>
        <v>4621.7902090168409</v>
      </c>
      <c r="BO365" s="65">
        <f t="shared" si="333"/>
        <v>11.999999999992216</v>
      </c>
      <c r="BP365" s="7">
        <f t="shared" si="334"/>
        <v>27.923315846161525</v>
      </c>
      <c r="BQ365" s="65">
        <f t="shared" si="335"/>
        <v>7.2499999999999995E-2</v>
      </c>
      <c r="BR365" s="7">
        <f t="shared" si="360"/>
        <v>681599.99999999744</v>
      </c>
      <c r="BS365" s="215">
        <f t="shared" si="361"/>
        <v>992296.86895068339</v>
      </c>
      <c r="BT365" s="7">
        <f t="shared" si="336"/>
        <v>2.9976945370435715E-9</v>
      </c>
      <c r="BU365" s="215">
        <f t="shared" si="316"/>
        <v>1673896.8689506808</v>
      </c>
      <c r="BW365">
        <f t="shared" si="373"/>
        <v>360</v>
      </c>
      <c r="BX365" s="160"/>
      <c r="BY365" s="7">
        <f t="shared" si="362"/>
        <v>4508.4027908651233</v>
      </c>
      <c r="BZ365" s="7">
        <f t="shared" si="363"/>
        <v>4534.7018071413086</v>
      </c>
      <c r="CA365" s="7">
        <f t="shared" si="364"/>
        <v>4508.4027908612616</v>
      </c>
      <c r="CB365" s="65">
        <f t="shared" si="337"/>
        <v>11.999999999989722</v>
      </c>
      <c r="CC365" s="7">
        <f t="shared" si="338"/>
        <v>26.299016280046555</v>
      </c>
      <c r="CD365" s="65">
        <f t="shared" si="365"/>
        <v>7.0000000000000007E-2</v>
      </c>
      <c r="CE365" s="7">
        <f t="shared" si="366"/>
        <v>681599.99999999593</v>
      </c>
      <c r="CF365" s="215">
        <f t="shared" si="367"/>
        <v>950892.65057087562</v>
      </c>
      <c r="CG365" s="7">
        <f t="shared" si="339"/>
        <v>3.8617145037278533E-9</v>
      </c>
      <c r="CH365" s="215">
        <f t="shared" si="317"/>
        <v>1632492.6505708715</v>
      </c>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4270-205E-448C-A8EF-40A7234322CD}">
  <dimension ref="A1:P50"/>
  <sheetViews>
    <sheetView workbookViewId="0">
      <selection activeCell="B5" sqref="B5"/>
    </sheetView>
  </sheetViews>
  <sheetFormatPr defaultRowHeight="14.4" x14ac:dyDescent="0.3"/>
  <cols>
    <col min="1" max="1" width="39.88671875" customWidth="1"/>
    <col min="2" max="2" width="14.88671875" bestFit="1" customWidth="1"/>
    <col min="3" max="11" width="12.21875" bestFit="1" customWidth="1"/>
    <col min="12" max="12" width="11.21875" bestFit="1" customWidth="1"/>
    <col min="13" max="13" width="9.109375" bestFit="1" customWidth="1"/>
    <col min="15" max="16" width="13" bestFit="1" customWidth="1"/>
  </cols>
  <sheetData>
    <row r="1" spans="1:16" x14ac:dyDescent="0.3">
      <c r="A1" t="s">
        <v>151</v>
      </c>
      <c r="B1">
        <v>1</v>
      </c>
      <c r="C1">
        <v>2</v>
      </c>
      <c r="D1">
        <v>3</v>
      </c>
      <c r="E1">
        <v>4</v>
      </c>
      <c r="F1">
        <v>5</v>
      </c>
      <c r="G1">
        <v>6</v>
      </c>
      <c r="H1">
        <v>7</v>
      </c>
      <c r="I1">
        <v>8</v>
      </c>
      <c r="J1">
        <v>9</v>
      </c>
      <c r="K1">
        <v>10</v>
      </c>
    </row>
    <row r="2" spans="1:16" x14ac:dyDescent="0.3">
      <c r="A2" s="1" t="s">
        <v>113</v>
      </c>
      <c r="L2" t="s">
        <v>167</v>
      </c>
      <c r="M2" s="159">
        <v>0.08</v>
      </c>
      <c r="N2" t="s">
        <v>168</v>
      </c>
    </row>
    <row r="3" spans="1:16" ht="15" thickBot="1" x14ac:dyDescent="0.35">
      <c r="A3" t="s">
        <v>237</v>
      </c>
      <c r="B3" s="57">
        <f>'STR Calculator'!D15</f>
        <v>146400</v>
      </c>
      <c r="C3" s="57">
        <f>B3*(1+C5)</f>
        <v>151670.39999999999</v>
      </c>
      <c r="D3" s="57">
        <f t="shared" ref="D3:K3" si="0">C3*(1+D5)</f>
        <v>157130.5344</v>
      </c>
      <c r="E3" s="57">
        <f t="shared" si="0"/>
        <v>162787.23363840001</v>
      </c>
      <c r="F3" s="57">
        <f t="shared" si="0"/>
        <v>168647.57404938241</v>
      </c>
      <c r="G3" s="57">
        <f t="shared" si="0"/>
        <v>174718.88671516019</v>
      </c>
      <c r="H3" s="57">
        <f t="shared" si="0"/>
        <v>181008.76663690596</v>
      </c>
      <c r="I3" s="57">
        <f t="shared" si="0"/>
        <v>187525.08223583459</v>
      </c>
      <c r="J3" s="57">
        <f t="shared" si="0"/>
        <v>194275.98519632465</v>
      </c>
      <c r="K3" s="57">
        <f t="shared" si="0"/>
        <v>201269.92066339235</v>
      </c>
    </row>
    <row r="4" spans="1:16" ht="15" thickBot="1" x14ac:dyDescent="0.35">
      <c r="A4" t="s">
        <v>185</v>
      </c>
      <c r="B4" s="57">
        <f>B3/12</f>
        <v>12200</v>
      </c>
      <c r="C4" s="57">
        <f>C3/12</f>
        <v>12639.199999999999</v>
      </c>
      <c r="D4" s="57">
        <f t="shared" ref="D4:K4" si="1">D3/12</f>
        <v>13094.2112</v>
      </c>
      <c r="E4" s="57">
        <f t="shared" si="1"/>
        <v>13565.602803200001</v>
      </c>
      <c r="F4" s="57">
        <f t="shared" si="1"/>
        <v>14053.964504115202</v>
      </c>
      <c r="G4" s="57">
        <f t="shared" si="1"/>
        <v>14559.907226263349</v>
      </c>
      <c r="H4" s="57">
        <f t="shared" si="1"/>
        <v>15084.063886408831</v>
      </c>
      <c r="I4" s="57">
        <f t="shared" si="1"/>
        <v>15627.090186319549</v>
      </c>
      <c r="J4" s="57">
        <f t="shared" si="1"/>
        <v>16189.665433027054</v>
      </c>
      <c r="K4" s="57">
        <f t="shared" si="1"/>
        <v>16772.493388616029</v>
      </c>
      <c r="M4" s="292" t="s">
        <v>6</v>
      </c>
      <c r="N4" s="293"/>
      <c r="O4" s="294"/>
      <c r="P4" s="74" t="s">
        <v>174</v>
      </c>
    </row>
    <row r="5" spans="1:16" x14ac:dyDescent="0.3">
      <c r="A5" t="s">
        <v>140</v>
      </c>
      <c r="B5" s="157">
        <v>3.5999999999999997E-2</v>
      </c>
      <c r="C5" s="153">
        <f>$B$5</f>
        <v>3.5999999999999997E-2</v>
      </c>
      <c r="D5" s="153">
        <f t="shared" ref="D5:K5" si="2">$B$5</f>
        <v>3.5999999999999997E-2</v>
      </c>
      <c r="E5" s="153">
        <f t="shared" si="2"/>
        <v>3.5999999999999997E-2</v>
      </c>
      <c r="F5" s="153">
        <f t="shared" si="2"/>
        <v>3.5999999999999997E-2</v>
      </c>
      <c r="G5" s="153">
        <f t="shared" si="2"/>
        <v>3.5999999999999997E-2</v>
      </c>
      <c r="H5" s="153">
        <f t="shared" si="2"/>
        <v>3.5999999999999997E-2</v>
      </c>
      <c r="I5" s="153">
        <f t="shared" si="2"/>
        <v>3.5999999999999997E-2</v>
      </c>
      <c r="J5" s="153">
        <f t="shared" si="2"/>
        <v>3.5999999999999997E-2</v>
      </c>
      <c r="K5" s="153">
        <f t="shared" si="2"/>
        <v>3.5999999999999997E-2</v>
      </c>
      <c r="M5" s="175">
        <v>45536</v>
      </c>
      <c r="N5">
        <v>0</v>
      </c>
      <c r="O5" s="176">
        <f>-SUM('Quick HELOC Loan Calc'!B6:B7)</f>
        <v>-140000</v>
      </c>
      <c r="P5" s="182">
        <f>O5</f>
        <v>-140000</v>
      </c>
    </row>
    <row r="6" spans="1:16" x14ac:dyDescent="0.3">
      <c r="A6" t="str">
        <f>"Vacancy Loss (Occupancy rate "&amp;'STR Calculator'!$B$16&amp;"%)"</f>
        <v>Vacancy Loss (Occupancy rate 0.85%)</v>
      </c>
      <c r="B6" s="194">
        <f>B3*(1-'STR Calculator'!$B$16)</f>
        <v>21960.000000000004</v>
      </c>
      <c r="C6" s="194">
        <f>C3*(1-'STR Calculator'!$B$16)</f>
        <v>22750.560000000001</v>
      </c>
      <c r="D6" s="194">
        <f>D3*(1-'STR Calculator'!$B$16)</f>
        <v>23569.580160000005</v>
      </c>
      <c r="E6" s="194">
        <f>E3*(1-'STR Calculator'!$B$16)</f>
        <v>24418.085045760006</v>
      </c>
      <c r="F6" s="194">
        <f>F3*(1-'STR Calculator'!$B$16)</f>
        <v>25297.136107407365</v>
      </c>
      <c r="G6" s="194">
        <f>G3*(1-'STR Calculator'!$B$16)</f>
        <v>26207.833007274032</v>
      </c>
      <c r="H6" s="194">
        <f>H3*(1-'STR Calculator'!$B$16)</f>
        <v>27151.314995535897</v>
      </c>
      <c r="I6" s="194">
        <f>I3*(1-'STR Calculator'!$B$16)</f>
        <v>28128.762335375191</v>
      </c>
      <c r="J6" s="194">
        <f>J3*(1-'STR Calculator'!$B$16)</f>
        <v>29141.3977794487</v>
      </c>
      <c r="K6" s="194">
        <f>K3*(1-'STR Calculator'!$B$16)</f>
        <v>30190.488099508857</v>
      </c>
      <c r="M6" s="175">
        <v>45901</v>
      </c>
      <c r="N6">
        <v>1</v>
      </c>
      <c r="O6" s="177">
        <f>B32</f>
        <v>1974.8189699153063</v>
      </c>
      <c r="P6" s="183">
        <f>O6/(1+$M$2)^N6</f>
        <v>1828.5360832549131</v>
      </c>
    </row>
    <row r="7" spans="1:16" x14ac:dyDescent="0.3">
      <c r="M7" s="175">
        <v>46266</v>
      </c>
      <c r="N7">
        <v>2</v>
      </c>
      <c r="O7" s="177">
        <f>C32</f>
        <v>6349.058969915297</v>
      </c>
      <c r="P7" s="183">
        <f t="shared" ref="P7:P14" si="3">O7/(1+$M$2)^N7</f>
        <v>5443.2947272936353</v>
      </c>
    </row>
    <row r="8" spans="1:16" x14ac:dyDescent="0.3">
      <c r="A8" s="1" t="s">
        <v>115</v>
      </c>
      <c r="B8" s="57">
        <f>B3-B6</f>
        <v>124440</v>
      </c>
      <c r="C8" s="57">
        <f t="shared" ref="C8:K8" si="4">C3-C6</f>
        <v>128919.84</v>
      </c>
      <c r="D8" s="57">
        <f t="shared" si="4"/>
        <v>133560.95423999999</v>
      </c>
      <c r="E8" s="57">
        <f t="shared" si="4"/>
        <v>138369.14859264001</v>
      </c>
      <c r="F8" s="57">
        <f t="shared" si="4"/>
        <v>143350.43794197505</v>
      </c>
      <c r="G8" s="57">
        <f t="shared" si="4"/>
        <v>148511.05370788617</v>
      </c>
      <c r="H8" s="57">
        <f t="shared" si="4"/>
        <v>153857.45164137008</v>
      </c>
      <c r="I8" s="57">
        <f t="shared" si="4"/>
        <v>159396.31990045941</v>
      </c>
      <c r="J8" s="57">
        <f t="shared" si="4"/>
        <v>165134.58741687593</v>
      </c>
      <c r="K8" s="57">
        <f t="shared" si="4"/>
        <v>171079.43256388349</v>
      </c>
      <c r="M8" s="175">
        <v>46631</v>
      </c>
      <c r="N8">
        <v>3</v>
      </c>
      <c r="O8" s="177">
        <f>D32</f>
        <v>11252.299289915294</v>
      </c>
      <c r="P8" s="183">
        <f t="shared" si="3"/>
        <v>8932.4379619431202</v>
      </c>
    </row>
    <row r="9" spans="1:16" x14ac:dyDescent="0.3">
      <c r="B9" s="143"/>
      <c r="C9" s="143"/>
      <c r="D9" s="143"/>
      <c r="E9" s="143"/>
      <c r="F9" s="143"/>
      <c r="G9" s="143"/>
      <c r="H9" s="143"/>
      <c r="I9" s="143"/>
      <c r="J9" s="143"/>
      <c r="K9" s="143"/>
      <c r="M9" s="175">
        <v>46997</v>
      </c>
      <c r="N9">
        <v>4</v>
      </c>
      <c r="O9" s="177">
        <f>E32</f>
        <v>15958.604484155316</v>
      </c>
      <c r="P9" s="183">
        <f t="shared" si="3"/>
        <v>11730.0507048255</v>
      </c>
    </row>
    <row r="10" spans="1:16" x14ac:dyDescent="0.3">
      <c r="A10" s="1" t="s">
        <v>116</v>
      </c>
      <c r="M10" s="175">
        <v>47362</v>
      </c>
      <c r="N10">
        <v>5</v>
      </c>
      <c r="O10" s="177">
        <f>F32</f>
        <v>20836.263596722354</v>
      </c>
      <c r="P10" s="183">
        <f t="shared" si="3"/>
        <v>14180.810892895304</v>
      </c>
    </row>
    <row r="11" spans="1:16" x14ac:dyDescent="0.3">
      <c r="A11" t="s">
        <v>132</v>
      </c>
      <c r="B11" s="195">
        <f>'STR Calculator'!D22</f>
        <v>0</v>
      </c>
      <c r="C11" s="142">
        <f>$B$11</f>
        <v>0</v>
      </c>
      <c r="D11" s="142">
        <f t="shared" ref="D11:K11" si="5">$B$11</f>
        <v>0</v>
      </c>
      <c r="E11" s="142">
        <f t="shared" si="5"/>
        <v>0</v>
      </c>
      <c r="F11" s="142">
        <f t="shared" si="5"/>
        <v>0</v>
      </c>
      <c r="G11" s="142">
        <f t="shared" si="5"/>
        <v>0</v>
      </c>
      <c r="H11" s="142">
        <f t="shared" si="5"/>
        <v>0</v>
      </c>
      <c r="I11" s="142">
        <f t="shared" si="5"/>
        <v>0</v>
      </c>
      <c r="J11" s="142">
        <f t="shared" si="5"/>
        <v>0</v>
      </c>
      <c r="K11" s="142">
        <f t="shared" si="5"/>
        <v>0</v>
      </c>
      <c r="L11" s="142"/>
      <c r="M11" s="175">
        <v>47727</v>
      </c>
      <c r="N11">
        <v>6</v>
      </c>
      <c r="O11" s="177">
        <f>G32</f>
        <v>25891.477676502116</v>
      </c>
      <c r="P11" s="183">
        <f t="shared" si="3"/>
        <v>16316.02282685357</v>
      </c>
    </row>
    <row r="12" spans="1:16" x14ac:dyDescent="0.3">
      <c r="A12" t="s">
        <v>181</v>
      </c>
      <c r="B12" s="150">
        <f>'STR Calculator'!$D$23</f>
        <v>1680</v>
      </c>
      <c r="C12" s="150">
        <f>'STR Calculator'!$D$23</f>
        <v>1680</v>
      </c>
      <c r="D12" s="150">
        <f>'STR Calculator'!$D$23</f>
        <v>1680</v>
      </c>
      <c r="E12" s="150">
        <f>'STR Calculator'!$D$23</f>
        <v>1680</v>
      </c>
      <c r="F12" s="150">
        <f>'STR Calculator'!$D$23</f>
        <v>1680</v>
      </c>
      <c r="G12" s="150">
        <f>'STR Calculator'!$D$23</f>
        <v>1680</v>
      </c>
      <c r="H12" s="150">
        <f>'STR Calculator'!$D$23</f>
        <v>1680</v>
      </c>
      <c r="I12" s="150">
        <f>'STR Calculator'!$D$23</f>
        <v>1680</v>
      </c>
      <c r="J12" s="150">
        <f>'STR Calculator'!$D$23</f>
        <v>1680</v>
      </c>
      <c r="K12" s="150">
        <f>'STR Calculator'!$D$23</f>
        <v>1680</v>
      </c>
      <c r="M12" s="175">
        <v>48092</v>
      </c>
      <c r="N12">
        <v>7</v>
      </c>
      <c r="O12" s="177">
        <f>H32</f>
        <v>31130.671562834621</v>
      </c>
      <c r="P12" s="183">
        <f t="shared" si="3"/>
        <v>18164.447854974042</v>
      </c>
    </row>
    <row r="13" spans="1:16" x14ac:dyDescent="0.3">
      <c r="A13" t="s">
        <v>133</v>
      </c>
      <c r="B13" s="57">
        <f>'STR Calculator'!$D$25</f>
        <v>2400</v>
      </c>
      <c r="C13" s="57">
        <f>B38*($B$13/'STR Calculator'!$B$5)</f>
        <v>2448</v>
      </c>
      <c r="D13" s="57">
        <f>C38*($B$13/'Quick HELOC Loan Calc'!$B$5)</f>
        <v>2127.4099200000001</v>
      </c>
      <c r="E13" s="57">
        <f>D38*($B$13/'Quick HELOC Loan Calc'!$B$5)</f>
        <v>2169.9581183999999</v>
      </c>
      <c r="F13" s="57">
        <f>E38*($B$13/'Quick HELOC Loan Calc'!$B$5)</f>
        <v>2213.3572807679998</v>
      </c>
      <c r="G13" s="57">
        <f>F38*($B$13/'Quick HELOC Loan Calc'!$B$5)</f>
        <v>2257.6244263833601</v>
      </c>
      <c r="H13" s="57">
        <f>G38*($B$13/'Quick HELOC Loan Calc'!$B$5)</f>
        <v>2302.7769149110272</v>
      </c>
      <c r="I13" s="57">
        <f>H38*($B$13/'Quick HELOC Loan Calc'!$B$5)</f>
        <v>2348.8324532092479</v>
      </c>
      <c r="J13" s="57">
        <f>I38*($B$13/'Quick HELOC Loan Calc'!$B$5)</f>
        <v>2395.8091022734329</v>
      </c>
      <c r="K13" s="57">
        <f>J38*($B$13/'Quick HELOC Loan Calc'!$B$5)</f>
        <v>2443.7252843189017</v>
      </c>
      <c r="M13" s="175">
        <v>48458</v>
      </c>
      <c r="N13">
        <v>8</v>
      </c>
      <c r="O13" s="177">
        <f>I32</f>
        <v>36560.501951622638</v>
      </c>
      <c r="P13" s="183">
        <f t="shared" si="3"/>
        <v>19752.50160623547</v>
      </c>
    </row>
    <row r="14" spans="1:16" x14ac:dyDescent="0.3">
      <c r="A14" t="s">
        <v>134</v>
      </c>
      <c r="B14" s="57">
        <f>'STR Calculator'!$D$26</f>
        <v>3840</v>
      </c>
      <c r="C14" s="57">
        <f>B14+(B14*0.015)</f>
        <v>3897.6</v>
      </c>
      <c r="D14" s="57">
        <f t="shared" ref="D14:K14" si="6">C14+(C14*0.015)</f>
        <v>3956.0639999999999</v>
      </c>
      <c r="E14" s="57">
        <f t="shared" si="6"/>
        <v>4015.4049599999998</v>
      </c>
      <c r="F14" s="57">
        <f t="shared" si="6"/>
        <v>4075.6360344</v>
      </c>
      <c r="G14" s="57">
        <f t="shared" si="6"/>
        <v>4136.7705749159995</v>
      </c>
      <c r="H14" s="57">
        <f t="shared" si="6"/>
        <v>4198.8221335397393</v>
      </c>
      <c r="I14" s="57">
        <f t="shared" si="6"/>
        <v>4261.8044655428357</v>
      </c>
      <c r="J14" s="57">
        <f t="shared" si="6"/>
        <v>4325.7315325259779</v>
      </c>
      <c r="K14" s="57">
        <f t="shared" si="6"/>
        <v>4390.6175055138674</v>
      </c>
      <c r="M14" s="175">
        <v>48823</v>
      </c>
      <c r="N14">
        <v>9</v>
      </c>
      <c r="O14" s="177">
        <f>J32</f>
        <v>42187.865751991827</v>
      </c>
      <c r="P14" s="183">
        <f t="shared" si="3"/>
        <v>21104.436267914563</v>
      </c>
    </row>
    <row r="15" spans="1:16" x14ac:dyDescent="0.3">
      <c r="A15" t="s">
        <v>182</v>
      </c>
      <c r="B15" s="149">
        <f>SUM('STR Calculator'!$D$27:$D$28)</f>
        <v>13800</v>
      </c>
      <c r="C15" s="149">
        <f>SUM('STR Calculator'!$D$27:$D$28)</f>
        <v>13800</v>
      </c>
      <c r="D15" s="149">
        <f>SUM('STR Calculator'!$D$27:$D$28)</f>
        <v>13800</v>
      </c>
      <c r="E15" s="149">
        <f>SUM('STR Calculator'!$D$27:$D$28)</f>
        <v>13800</v>
      </c>
      <c r="F15" s="149">
        <f>SUM('STR Calculator'!$D$27:$D$28)</f>
        <v>13800</v>
      </c>
      <c r="G15" s="149">
        <f>SUM('STR Calculator'!$D$27:$D$28)</f>
        <v>13800</v>
      </c>
      <c r="H15" s="149">
        <f>SUM('STR Calculator'!$D$27:$D$28)</f>
        <v>13800</v>
      </c>
      <c r="I15" s="149">
        <f>SUM('STR Calculator'!$D$27:$D$28)</f>
        <v>13800</v>
      </c>
      <c r="J15" s="149">
        <f>SUM('STR Calculator'!$D$27:$D$28)</f>
        <v>13800</v>
      </c>
      <c r="K15" s="149">
        <f>SUM('STR Calculator'!$D$27:$D$28)</f>
        <v>13800</v>
      </c>
      <c r="M15" s="175">
        <v>49188</v>
      </c>
      <c r="N15">
        <v>10</v>
      </c>
      <c r="O15" s="177">
        <f>K32+K38-('STR Calculator'!B8-SUM('STR 10 Year'!B40:K40))</f>
        <v>413930.12502488401</v>
      </c>
      <c r="P15" s="183">
        <f>O15/(1+$M$2)^N15</f>
        <v>191729.73843360547</v>
      </c>
    </row>
    <row r="16" spans="1:16" ht="15" thickBot="1" x14ac:dyDescent="0.35">
      <c r="A16" t="s">
        <v>44</v>
      </c>
      <c r="B16" s="57">
        <f>'STR Calculator'!$D$30</f>
        <v>12000</v>
      </c>
      <c r="C16" s="57">
        <f>'STR Calculator'!$D$30</f>
        <v>12000</v>
      </c>
      <c r="D16" s="57">
        <f>'STR Calculator'!$D$30</f>
        <v>12000</v>
      </c>
      <c r="E16" s="57">
        <f>'STR Calculator'!$D$30</f>
        <v>12000</v>
      </c>
      <c r="F16" s="57">
        <f>'STR Calculator'!$D$30</f>
        <v>12000</v>
      </c>
      <c r="G16" s="57">
        <f>'STR Calculator'!$D$30</f>
        <v>12000</v>
      </c>
      <c r="H16" s="57">
        <f>'STR Calculator'!$D$30</f>
        <v>12000</v>
      </c>
      <c r="I16" s="57">
        <f>'STR Calculator'!$D$30</f>
        <v>12000</v>
      </c>
      <c r="J16" s="57">
        <f>'STR Calculator'!$D$30</f>
        <v>12000</v>
      </c>
      <c r="K16" s="57">
        <f>'STR Calculator'!$D$30</f>
        <v>12000</v>
      </c>
      <c r="M16" s="178"/>
      <c r="N16" s="179"/>
      <c r="O16" s="180">
        <f>XIRR(O5:O15,M5:M15)</f>
        <v>0.18821404576301576</v>
      </c>
      <c r="P16" s="184">
        <f>SUM(P5:P15)</f>
        <v>169182.27735979558</v>
      </c>
    </row>
    <row r="17" spans="1:13" x14ac:dyDescent="0.3">
      <c r="A17" t="s">
        <v>183</v>
      </c>
      <c r="B17" s="57">
        <f>'STR Calculator'!$D$31</f>
        <v>6000</v>
      </c>
      <c r="C17" s="57">
        <f>'STR Calculator'!$D$31</f>
        <v>6000</v>
      </c>
      <c r="D17" s="57">
        <f>'STR Calculator'!$D$31</f>
        <v>6000</v>
      </c>
      <c r="E17" s="57">
        <f>'STR Calculator'!$D$31</f>
        <v>6000</v>
      </c>
      <c r="F17" s="57">
        <f>'STR Calculator'!$D$31</f>
        <v>6000</v>
      </c>
      <c r="G17" s="57">
        <f>'STR Calculator'!$D$31</f>
        <v>6000</v>
      </c>
      <c r="H17" s="57">
        <f>'STR Calculator'!$D$31</f>
        <v>6000</v>
      </c>
      <c r="I17" s="57">
        <f>'STR Calculator'!$D$31</f>
        <v>6000</v>
      </c>
      <c r="J17" s="57">
        <f>'STR Calculator'!$D$31</f>
        <v>6000</v>
      </c>
      <c r="K17" s="57">
        <f>'STR Calculator'!$D$31</f>
        <v>6000</v>
      </c>
    </row>
    <row r="18" spans="1:13" x14ac:dyDescent="0.3">
      <c r="A18" t="s">
        <v>46</v>
      </c>
      <c r="B18" s="57">
        <f>'STR Calculator'!$D$33</f>
        <v>4200</v>
      </c>
      <c r="C18" s="57">
        <f>'STR Calculator'!$D$33</f>
        <v>4200</v>
      </c>
      <c r="D18" s="57">
        <f>'STR Calculator'!$D$33</f>
        <v>4200</v>
      </c>
      <c r="E18" s="57">
        <f>'STR Calculator'!$D$33</f>
        <v>4200</v>
      </c>
      <c r="F18" s="57">
        <f>'STR Calculator'!$D$33</f>
        <v>4200</v>
      </c>
      <c r="G18" s="57">
        <f>'STR Calculator'!$D$33</f>
        <v>4200</v>
      </c>
      <c r="H18" s="57">
        <f>'STR Calculator'!$D$33</f>
        <v>4200</v>
      </c>
      <c r="I18" s="57">
        <f>'STR Calculator'!$D$33</f>
        <v>4200</v>
      </c>
      <c r="J18" s="57">
        <f>'STR Calculator'!$D$33</f>
        <v>4200</v>
      </c>
      <c r="K18" s="57">
        <f>'STR Calculator'!$D$33</f>
        <v>4200</v>
      </c>
    </row>
    <row r="19" spans="1:13" x14ac:dyDescent="0.3">
      <c r="A19" t="s">
        <v>120</v>
      </c>
      <c r="B19" s="57">
        <f>'STR Calculator'!$D$29</f>
        <v>480</v>
      </c>
      <c r="C19" s="57">
        <f>'STR Calculator'!$D$29</f>
        <v>480</v>
      </c>
      <c r="D19" s="57">
        <f>'STR Calculator'!$D$29</f>
        <v>480</v>
      </c>
      <c r="E19" s="57">
        <f>'STR Calculator'!$D$29</f>
        <v>480</v>
      </c>
      <c r="F19" s="57">
        <f>'STR Calculator'!$D$29</f>
        <v>480</v>
      </c>
      <c r="G19" s="57">
        <f>'STR Calculator'!$D$29</f>
        <v>480</v>
      </c>
      <c r="H19" s="57">
        <f>'STR Calculator'!$D$29</f>
        <v>480</v>
      </c>
      <c r="I19" s="57">
        <f>'STR Calculator'!$D$29</f>
        <v>480</v>
      </c>
      <c r="J19" s="57">
        <f>'STR Calculator'!$D$29</f>
        <v>480</v>
      </c>
      <c r="K19" s="57">
        <f>'STR Calculator'!$D$29</f>
        <v>480</v>
      </c>
    </row>
    <row r="20" spans="1:13" x14ac:dyDescent="0.3">
      <c r="A20" t="s">
        <v>184</v>
      </c>
      <c r="B20" s="57">
        <f>'STR Calculator'!$D$34</f>
        <v>1200</v>
      </c>
      <c r="C20" s="57">
        <f>'STR Calculator'!$D$34</f>
        <v>1200</v>
      </c>
      <c r="D20" s="57">
        <f>'STR Calculator'!$D$34</f>
        <v>1200</v>
      </c>
      <c r="E20" s="57">
        <f>'STR Calculator'!$D$34</f>
        <v>1200</v>
      </c>
      <c r="F20" s="57">
        <f>'STR Calculator'!$D$34</f>
        <v>1200</v>
      </c>
      <c r="G20" s="57">
        <f>'STR Calculator'!$D$34</f>
        <v>1200</v>
      </c>
      <c r="H20" s="57">
        <f>'STR Calculator'!$D$34</f>
        <v>1200</v>
      </c>
      <c r="I20" s="57">
        <f>'STR Calculator'!$D$34</f>
        <v>1200</v>
      </c>
      <c r="J20" s="57">
        <f>'STR Calculator'!$D$34</f>
        <v>1200</v>
      </c>
      <c r="K20" s="57">
        <f>'STR Calculator'!$D$34</f>
        <v>1200</v>
      </c>
    </row>
    <row r="21" spans="1:13" x14ac:dyDescent="0.3">
      <c r="A21" t="s">
        <v>144</v>
      </c>
      <c r="B21" s="57">
        <f>'STR Calculator'!$D$38</f>
        <v>444</v>
      </c>
      <c r="C21" s="57">
        <f>'STR Calculator'!$D$38</f>
        <v>444</v>
      </c>
      <c r="D21" s="57">
        <f>'STR Calculator'!$D$38</f>
        <v>444</v>
      </c>
      <c r="E21" s="57">
        <f>'STR Calculator'!$D$38</f>
        <v>444</v>
      </c>
      <c r="F21" s="57">
        <f>'STR Calculator'!$D$38</f>
        <v>444</v>
      </c>
      <c r="G21" s="57">
        <f>'STR Calculator'!$D$38</f>
        <v>444</v>
      </c>
      <c r="H21" s="57">
        <f>'STR Calculator'!$D$38</f>
        <v>444</v>
      </c>
      <c r="I21" s="57">
        <f>'STR Calculator'!$D$38</f>
        <v>444</v>
      </c>
      <c r="J21" s="57">
        <f>'STR Calculator'!$D$38</f>
        <v>444</v>
      </c>
      <c r="K21" s="57">
        <f>'STR Calculator'!$D$38</f>
        <v>444</v>
      </c>
    </row>
    <row r="23" spans="1:13" x14ac:dyDescent="0.3">
      <c r="A23" s="1" t="s">
        <v>121</v>
      </c>
      <c r="B23" s="57">
        <f>SUM(B12:B21)</f>
        <v>46044</v>
      </c>
      <c r="C23" s="57">
        <f>SUM(C12:C21)</f>
        <v>46149.599999999999</v>
      </c>
      <c r="D23" s="57">
        <f t="shared" ref="D23:K23" si="7">SUM(D12:D21)</f>
        <v>45887.473920000004</v>
      </c>
      <c r="E23" s="57">
        <f t="shared" si="7"/>
        <v>45989.363078399998</v>
      </c>
      <c r="F23" s="57">
        <f t="shared" si="7"/>
        <v>46092.993315168002</v>
      </c>
      <c r="G23" s="57">
        <f t="shared" si="7"/>
        <v>46198.395001299359</v>
      </c>
      <c r="H23" s="57">
        <f t="shared" si="7"/>
        <v>46305.599048450764</v>
      </c>
      <c r="I23" s="57">
        <f t="shared" si="7"/>
        <v>46414.636918752083</v>
      </c>
      <c r="J23" s="57">
        <f t="shared" si="7"/>
        <v>46525.540634799414</v>
      </c>
      <c r="K23" s="57">
        <f t="shared" si="7"/>
        <v>46638.342789832765</v>
      </c>
    </row>
    <row r="25" spans="1:13" x14ac:dyDescent="0.3">
      <c r="A25" s="1" t="s">
        <v>96</v>
      </c>
      <c r="B25" s="57">
        <f>B8-B23</f>
        <v>78396</v>
      </c>
      <c r="C25" s="57">
        <f>C8-C23</f>
        <v>82770.239999999991</v>
      </c>
      <c r="D25" s="57">
        <f t="shared" ref="D25:K25" si="8">D8-D23</f>
        <v>87673.480319999988</v>
      </c>
      <c r="E25" s="57">
        <f t="shared" si="8"/>
        <v>92379.785514240008</v>
      </c>
      <c r="F25" s="57">
        <f t="shared" si="8"/>
        <v>97257.444626807046</v>
      </c>
      <c r="G25" s="57">
        <f t="shared" si="8"/>
        <v>102312.65870658681</v>
      </c>
      <c r="H25" s="57">
        <f t="shared" si="8"/>
        <v>107551.85259291931</v>
      </c>
      <c r="I25" s="57">
        <f t="shared" si="8"/>
        <v>112981.68298170733</v>
      </c>
      <c r="J25" s="57">
        <f t="shared" si="8"/>
        <v>118609.04678207652</v>
      </c>
      <c r="K25" s="57">
        <f t="shared" si="8"/>
        <v>124441.08977405072</v>
      </c>
    </row>
    <row r="26" spans="1:13" x14ac:dyDescent="0.3">
      <c r="A26" s="1" t="s">
        <v>122</v>
      </c>
      <c r="B26" s="146">
        <f>B25/'Quick HELOC Loan Calc'!$B$5</f>
        <v>7.8395999999999993E-2</v>
      </c>
      <c r="C26" s="146">
        <f>C25/'Quick HELOC Loan Calc'!$B$5</f>
        <v>8.2770239999999995E-2</v>
      </c>
      <c r="D26" s="146">
        <f>D25/'Quick HELOC Loan Calc'!$B$5</f>
        <v>8.7673480319999983E-2</v>
      </c>
      <c r="E26" s="146">
        <f>E25/'Quick HELOC Loan Calc'!$B$5</f>
        <v>9.2379785514240004E-2</v>
      </c>
      <c r="F26" s="146">
        <f>F25/'Quick HELOC Loan Calc'!$B$5</f>
        <v>9.7257444626807049E-2</v>
      </c>
      <c r="G26" s="146">
        <f>G25/'Quick HELOC Loan Calc'!$B$5</f>
        <v>0.1023126587065868</v>
      </c>
      <c r="H26" s="146">
        <f>H25/'Quick HELOC Loan Calc'!$B$5</f>
        <v>0.10755185259291931</v>
      </c>
      <c r="I26" s="146">
        <f>I25/'Quick HELOC Loan Calc'!$B$5</f>
        <v>0.11298168298170733</v>
      </c>
      <c r="J26" s="146">
        <f>J25/'Quick HELOC Loan Calc'!$B$5</f>
        <v>0.11860904678207652</v>
      </c>
      <c r="K26" s="146">
        <f>K25/'Quick HELOC Loan Calc'!$B$5</f>
        <v>0.12444108977405072</v>
      </c>
    </row>
    <row r="28" spans="1:13" x14ac:dyDescent="0.3">
      <c r="A28" s="1" t="s">
        <v>123</v>
      </c>
    </row>
    <row r="29" spans="1:13" x14ac:dyDescent="0.3">
      <c r="A29" t="s">
        <v>124</v>
      </c>
      <c r="B29" s="57">
        <f>PMT('STR Calculator'!$I$8/12, 'STR Calculator'!$I$9*12,'STR Calculator'!$B$8)*12</f>
        <v>-67518.081030084693</v>
      </c>
      <c r="C29" s="57">
        <f>PMT('STR Calculator'!$I$8/12, 'STR Calculator'!$I$9*12,'STR Calculator'!$B$8)*12</f>
        <v>-67518.081030084693</v>
      </c>
      <c r="D29" s="57">
        <f>PMT('STR Calculator'!$I$8/12, 'STR Calculator'!$I$9*12,'STR Calculator'!$B$8)*12</f>
        <v>-67518.081030084693</v>
      </c>
      <c r="E29" s="57">
        <f>PMT('STR Calculator'!$I$8/12, 'STR Calculator'!$I$9*12,'STR Calculator'!$B$8)*12</f>
        <v>-67518.081030084693</v>
      </c>
      <c r="F29" s="57">
        <f>PMT('STR Calculator'!$I$8/12, 'STR Calculator'!$I$9*12,'STR Calculator'!$B$8)*12</f>
        <v>-67518.081030084693</v>
      </c>
      <c r="G29" s="57">
        <f>PMT('STR Calculator'!$I$8/12, 'STR Calculator'!$I$9*12,'STR Calculator'!$B$8)*12</f>
        <v>-67518.081030084693</v>
      </c>
      <c r="H29" s="57">
        <f>PMT('STR Calculator'!$I$8/12, 'STR Calculator'!$I$9*12,'STR Calculator'!$B$8)*12</f>
        <v>-67518.081030084693</v>
      </c>
      <c r="I29" s="57">
        <f>PMT('STR Calculator'!$I$8/12, 'STR Calculator'!$I$9*12,'STR Calculator'!$B$8)*12</f>
        <v>-67518.081030084693</v>
      </c>
      <c r="J29" s="57">
        <f>PMT('STR Calculator'!$I$8/12, 'STR Calculator'!$I$9*12,'STR Calculator'!$B$8)*12</f>
        <v>-67518.081030084693</v>
      </c>
      <c r="K29" s="57">
        <f>PMT('STR Calculator'!$I$8/12, 'STR Calculator'!$I$9*12,'STR Calculator'!$B$8)*12</f>
        <v>-67518.081030084693</v>
      </c>
    </row>
    <row r="30" spans="1:13" x14ac:dyDescent="0.3">
      <c r="A30" t="str">
        <f>"HELOC Payment ($"&amp; SUM('STR Calculator'!B6,'STR Calculator'!B7)-('STR Calculator'!$C$5)&amp;")"</f>
        <v>HELOC Payment ($69280)</v>
      </c>
      <c r="B30" s="57">
        <f>-'STR Calculator'!$C$42</f>
        <v>-5303.1</v>
      </c>
      <c r="C30" s="57">
        <f>-'STR Calculator'!$C$42</f>
        <v>-5303.1</v>
      </c>
      <c r="D30" s="57">
        <f>-'STR Calculator'!$C$42</f>
        <v>-5303.1</v>
      </c>
      <c r="E30" s="57">
        <f>-'STR Calculator'!$C$42</f>
        <v>-5303.1</v>
      </c>
      <c r="F30" s="57">
        <f>-'STR Calculator'!$C$42</f>
        <v>-5303.1</v>
      </c>
      <c r="G30" s="57">
        <f>-'STR Calculator'!$C$42</f>
        <v>-5303.1</v>
      </c>
      <c r="H30" s="57">
        <f>-'STR Calculator'!$C$42</f>
        <v>-5303.1</v>
      </c>
      <c r="I30" s="57">
        <f>-'STR Calculator'!$C$42</f>
        <v>-5303.1</v>
      </c>
      <c r="J30" s="57">
        <f>-'STR Calculator'!$C$42</f>
        <v>-5303.1</v>
      </c>
      <c r="K30" s="57">
        <f>-'STR Calculator'!$C$42</f>
        <v>-5303.1</v>
      </c>
    </row>
    <row r="31" spans="1:13" x14ac:dyDescent="0.3">
      <c r="A31" t="s">
        <v>239</v>
      </c>
      <c r="B31" s="57">
        <f>-'STR Calculator'!$C$44</f>
        <v>-3600</v>
      </c>
      <c r="C31" s="57">
        <f>-'STR Calculator'!$C$44</f>
        <v>-3600</v>
      </c>
      <c r="D31" s="57">
        <f>-'STR Calculator'!$C$44</f>
        <v>-3600</v>
      </c>
      <c r="E31" s="57">
        <f>-'STR Calculator'!$C$44</f>
        <v>-3600</v>
      </c>
      <c r="F31" s="57">
        <f>-'STR Calculator'!$C$44</f>
        <v>-3600</v>
      </c>
      <c r="G31" s="57">
        <f>-'STR Calculator'!$C$44</f>
        <v>-3600</v>
      </c>
      <c r="H31" s="57">
        <f>-'STR Calculator'!$C$44</f>
        <v>-3600</v>
      </c>
      <c r="I31" s="57">
        <f>-'STR Calculator'!$C$44</f>
        <v>-3600</v>
      </c>
      <c r="J31" s="57">
        <f>-'STR Calculator'!$C$44</f>
        <v>-3600</v>
      </c>
      <c r="K31" s="57">
        <f>-'STR Calculator'!$C$44</f>
        <v>-3600</v>
      </c>
    </row>
    <row r="32" spans="1:13" x14ac:dyDescent="0.3">
      <c r="A32" s="147" t="s">
        <v>125</v>
      </c>
      <c r="B32" s="148">
        <f>B25+B29+B30+B31</f>
        <v>1974.8189699153063</v>
      </c>
      <c r="C32" s="148">
        <f>C25+C29+C30+C31</f>
        <v>6349.058969915297</v>
      </c>
      <c r="D32" s="148">
        <f t="shared" ref="D32:K32" si="9">D25+D29+D30+D31</f>
        <v>11252.299289915294</v>
      </c>
      <c r="E32" s="148">
        <f t="shared" si="9"/>
        <v>15958.604484155316</v>
      </c>
      <c r="F32" s="148">
        <f t="shared" si="9"/>
        <v>20836.263596722354</v>
      </c>
      <c r="G32" s="148">
        <f t="shared" si="9"/>
        <v>25891.477676502116</v>
      </c>
      <c r="H32" s="148">
        <f t="shared" si="9"/>
        <v>31130.671562834621</v>
      </c>
      <c r="I32" s="148">
        <f t="shared" si="9"/>
        <v>36560.501951622638</v>
      </c>
      <c r="J32" s="148">
        <f t="shared" si="9"/>
        <v>42187.865751991827</v>
      </c>
      <c r="K32" s="148">
        <f t="shared" si="9"/>
        <v>48019.908743966029</v>
      </c>
      <c r="L32" s="57">
        <f>SUM(B32:K32)</f>
        <v>240161.47099754077</v>
      </c>
      <c r="M32" t="s">
        <v>171</v>
      </c>
    </row>
    <row r="33" spans="1:13" x14ac:dyDescent="0.3">
      <c r="A33" t="s">
        <v>110</v>
      </c>
      <c r="B33" s="57">
        <f>B32/12</f>
        <v>164.56824749294219</v>
      </c>
      <c r="C33" s="57">
        <f t="shared" ref="C33:K33" si="10">C32/12</f>
        <v>529.08824749294138</v>
      </c>
      <c r="D33" s="57">
        <f t="shared" si="10"/>
        <v>937.69160749294122</v>
      </c>
      <c r="E33" s="57">
        <f t="shared" si="10"/>
        <v>1329.883707012943</v>
      </c>
      <c r="F33" s="57">
        <f t="shared" si="10"/>
        <v>1736.3552997268628</v>
      </c>
      <c r="G33" s="57">
        <f t="shared" si="10"/>
        <v>2157.6231397085098</v>
      </c>
      <c r="H33" s="57">
        <f t="shared" si="10"/>
        <v>2594.2226302362183</v>
      </c>
      <c r="I33" s="57">
        <f t="shared" si="10"/>
        <v>3046.7084959685531</v>
      </c>
      <c r="J33" s="57">
        <f t="shared" si="10"/>
        <v>3515.6554793326522</v>
      </c>
      <c r="K33" s="57">
        <f t="shared" si="10"/>
        <v>4001.6590619971689</v>
      </c>
    </row>
    <row r="34" spans="1:13" x14ac:dyDescent="0.3">
      <c r="A34" t="str">
        <f>"Discounted Cash Flow (DCF) @"&amp;M2&amp;"% return"</f>
        <v>Discounted Cash Flow (DCF) @0.08% return</v>
      </c>
      <c r="B34" s="57">
        <f>B32/(1+$M$2)^B1</f>
        <v>1828.5360832549131</v>
      </c>
      <c r="C34" s="57">
        <f t="shared" ref="C34:K34" si="11">C32/(1+$M$2)^C1</f>
        <v>5443.2947272936353</v>
      </c>
      <c r="D34" s="57">
        <f t="shared" si="11"/>
        <v>8932.4379619431202</v>
      </c>
      <c r="E34" s="57">
        <f t="shared" si="11"/>
        <v>11730.0507048255</v>
      </c>
      <c r="F34" s="57">
        <f t="shared" si="11"/>
        <v>14180.810892895304</v>
      </c>
      <c r="G34" s="57">
        <f t="shared" si="11"/>
        <v>16316.02282685357</v>
      </c>
      <c r="H34" s="57">
        <f t="shared" si="11"/>
        <v>18164.447854974042</v>
      </c>
      <c r="I34" s="57">
        <f t="shared" si="11"/>
        <v>19752.50160623547</v>
      </c>
      <c r="J34" s="57">
        <f t="shared" si="11"/>
        <v>21104.436267914563</v>
      </c>
      <c r="K34" s="57">
        <f t="shared" si="11"/>
        <v>22242.509028625853</v>
      </c>
      <c r="L34" s="57">
        <f>SUM(B34:K34)</f>
        <v>139695.04795481596</v>
      </c>
      <c r="M34" t="s">
        <v>170</v>
      </c>
    </row>
    <row r="35" spans="1:13" x14ac:dyDescent="0.3">
      <c r="A35" t="s">
        <v>126</v>
      </c>
      <c r="B35" s="146">
        <f>B32/(SUM('STR Calculator'!$B$7,'STR Calculator'!$B$6))</f>
        <v>1.6556161719611891E-2</v>
      </c>
      <c r="C35" s="146">
        <f>C32/(SUM('STR Calculator'!$B$7,'STR Calculator'!$B$6))</f>
        <v>5.3228193912770769E-2</v>
      </c>
      <c r="D35" s="146">
        <f>D32/(SUM('STR Calculator'!$B$7,'STR Calculator'!$B$6))</f>
        <v>9.4335171779973956E-2</v>
      </c>
      <c r="E35" s="146">
        <f>E32/(SUM('STR Calculator'!$B$7,'STR Calculator'!$B$6))</f>
        <v>0.13379111740572866</v>
      </c>
      <c r="F35" s="146">
        <f>F32/(SUM('STR Calculator'!$B$7,'STR Calculator'!$B$6))</f>
        <v>0.17468363176326587</v>
      </c>
      <c r="G35" s="146">
        <f>G32/(SUM('STR Calculator'!$B$7,'STR Calculator'!$B$6))</f>
        <v>0.21706470218395468</v>
      </c>
      <c r="H35" s="146">
        <f>H32/(SUM('STR Calculator'!$B$7,'STR Calculator'!$B$6))</f>
        <v>0.26098819217668195</v>
      </c>
      <c r="I35" s="146">
        <f>I32/(SUM('STR Calculator'!$B$7,'STR Calculator'!$B$6))</f>
        <v>0.30650990905116232</v>
      </c>
      <c r="J35" s="146">
        <f>J32/(SUM('STR Calculator'!$B$7,'STR Calculator'!$B$6))</f>
        <v>0.35368767397712797</v>
      </c>
      <c r="K35" s="146">
        <f>K32/(SUM('STR Calculator'!$B$7,'STR Calculator'!$B$6))</f>
        <v>0.40258139456711961</v>
      </c>
    </row>
    <row r="37" spans="1:13" x14ac:dyDescent="0.3">
      <c r="A37" t="s">
        <v>128</v>
      </c>
      <c r="B37" s="144">
        <v>0.02</v>
      </c>
      <c r="C37" s="145">
        <f>$B$37</f>
        <v>0.02</v>
      </c>
      <c r="D37" s="145">
        <f t="shared" ref="D37:K37" si="12">$B$37</f>
        <v>0.02</v>
      </c>
      <c r="E37" s="145">
        <f t="shared" si="12"/>
        <v>0.02</v>
      </c>
      <c r="F37" s="145">
        <f t="shared" si="12"/>
        <v>0.02</v>
      </c>
      <c r="G37" s="145">
        <f t="shared" si="12"/>
        <v>0.02</v>
      </c>
      <c r="H37" s="145">
        <f t="shared" si="12"/>
        <v>0.02</v>
      </c>
      <c r="I37" s="145">
        <f t="shared" si="12"/>
        <v>0.02</v>
      </c>
      <c r="J37" s="145">
        <f t="shared" si="12"/>
        <v>0.02</v>
      </c>
      <c r="K37" s="145">
        <f t="shared" si="12"/>
        <v>0.02</v>
      </c>
    </row>
    <row r="38" spans="1:13" x14ac:dyDescent="0.3">
      <c r="A38" t="s">
        <v>127</v>
      </c>
      <c r="B38" s="57">
        <f>'STR Calculator'!$B$5*(1+'STR 10 Year'!B37)</f>
        <v>869040</v>
      </c>
      <c r="C38" s="57">
        <f>B38*(1+'STR 10 Year'!C37)</f>
        <v>886420.8</v>
      </c>
      <c r="D38" s="57">
        <f>C38*(1+'STR 10 Year'!D37)</f>
        <v>904149.21600000001</v>
      </c>
      <c r="E38" s="57">
        <f>D38*(1+'STR 10 Year'!E37)</f>
        <v>922232.20032000006</v>
      </c>
      <c r="F38" s="57">
        <f>E38*(1+'STR 10 Year'!F37)</f>
        <v>940676.84432640008</v>
      </c>
      <c r="G38" s="57">
        <f>F38*(1+'STR 10 Year'!G37)</f>
        <v>959490.3812129281</v>
      </c>
      <c r="H38" s="57">
        <f>G38*(1+'STR 10 Year'!H37)</f>
        <v>978680.18883718667</v>
      </c>
      <c r="I38" s="57">
        <f>H38*(1+'STR 10 Year'!I37)</f>
        <v>998253.79261393042</v>
      </c>
      <c r="J38" s="57">
        <f>I38*(1+'STR 10 Year'!J37)</f>
        <v>1018218.868466209</v>
      </c>
      <c r="K38" s="57">
        <f>J38*(1+'STR 10 Year'!K37)</f>
        <v>1038583.2458355332</v>
      </c>
      <c r="L38" s="57"/>
      <c r="M38" s="57"/>
    </row>
    <row r="39" spans="1:13" x14ac:dyDescent="0.3">
      <c r="A39" t="s">
        <v>128</v>
      </c>
      <c r="B39" s="57">
        <f>'STR Calculator'!$B$5*B37</f>
        <v>17040</v>
      </c>
      <c r="C39" s="57">
        <f>B38*C37</f>
        <v>17380.8</v>
      </c>
      <c r="D39" s="57">
        <f>C38*D37</f>
        <v>17728.416000000001</v>
      </c>
      <c r="E39" s="57">
        <f t="shared" ref="E39:K39" si="13">D38*E37</f>
        <v>18082.98432</v>
      </c>
      <c r="F39" s="57">
        <f t="shared" si="13"/>
        <v>18444.644006400002</v>
      </c>
      <c r="G39" s="57">
        <f t="shared" si="13"/>
        <v>18813.536886528003</v>
      </c>
      <c r="H39" s="57">
        <f t="shared" si="13"/>
        <v>19189.807624258563</v>
      </c>
      <c r="I39" s="57">
        <f t="shared" si="13"/>
        <v>19573.603776743734</v>
      </c>
      <c r="J39" s="57">
        <f t="shared" si="13"/>
        <v>19965.075852278609</v>
      </c>
      <c r="K39" s="57">
        <f t="shared" si="13"/>
        <v>20364.377369324182</v>
      </c>
    </row>
    <row r="40" spans="1:13" x14ac:dyDescent="0.3">
      <c r="A40" t="s">
        <v>129</v>
      </c>
      <c r="B40" s="57">
        <f>VLOOKUP('STR 10 Year'!B1*12,'Amoritization Scenario 10'!$W$8:$AH$367,9)</f>
        <v>6405.5710060830734</v>
      </c>
      <c r="C40" s="57">
        <f>VLOOKUP('STR 10 Year'!C1*12,'Amoritization Scenario 10'!$W$8:$AH$367,9)-B40</f>
        <v>6937.2302404084567</v>
      </c>
      <c r="D40" s="57">
        <f>VLOOKUP('STR 10 Year'!D1*12,'Amoritization Scenario 10'!$W$8:$AH$367,9)-SUM(B40:C40)</f>
        <v>7513.0169289725163</v>
      </c>
      <c r="E40" s="57">
        <f>VLOOKUP('STR 10 Year'!E1*12,'Amoritization Scenario 10'!$W$8:$AH$367,9)-SUM(B40:D40)</f>
        <v>8136.5936287137083</v>
      </c>
      <c r="F40" s="57">
        <f>VLOOKUP('STR 10 Year'!F1*12,'Amoritization Scenario 10'!$W$8:$AH$367,9)-SUM(B40:E40)</f>
        <v>8811.9268869900916</v>
      </c>
      <c r="G40" s="57">
        <f>VLOOKUP('STR 10 Year'!G1*12,'Amoritization Scenario 10'!$W$8:$AH$367,9)-SUM(B40:F40)</f>
        <v>9543.3124726340975</v>
      </c>
      <c r="H40" s="57">
        <f>VLOOKUP('STR 10 Year'!H1*12,'Amoritization Scenario 10'!$W$8:$AH$367,9)-SUM(B40:G40)</f>
        <v>10335.402701172679</v>
      </c>
      <c r="I40" s="57">
        <f>VLOOKUP('STR 10 Year'!I1*12,'Amoritization Scenario 10'!$W$8:$AH$367,9)-SUM(B40:H40)</f>
        <v>11193.23602802703</v>
      </c>
      <c r="J40" s="57">
        <f>VLOOKUP('STR 10 Year'!J1*12,'Amoritization Scenario 10'!$W$8:$AH$367,9)-SUM(B40:I40)</f>
        <v>12122.269097933327</v>
      </c>
      <c r="K40" s="57">
        <f>VLOOKUP('STR 10 Year'!K1*12,'Amoritization Scenario 10'!$W$8:$AH$367,9)-SUM(B40:J40)</f>
        <v>13128.411454449757</v>
      </c>
    </row>
    <row r="41" spans="1:13" x14ac:dyDescent="0.3">
      <c r="A41" t="s">
        <v>138</v>
      </c>
      <c r="B41" s="57">
        <f>B32*0.25</f>
        <v>493.70474247882657</v>
      </c>
      <c r="C41" s="57">
        <f t="shared" ref="C41:K41" si="14">C32*0.25</f>
        <v>1587.2647424788242</v>
      </c>
      <c r="D41" s="57">
        <f t="shared" si="14"/>
        <v>2813.0748224788235</v>
      </c>
      <c r="E41" s="57">
        <f t="shared" si="14"/>
        <v>3989.6511210388289</v>
      </c>
      <c r="F41" s="57">
        <f t="shared" si="14"/>
        <v>5209.0658991805885</v>
      </c>
      <c r="G41" s="57">
        <f t="shared" si="14"/>
        <v>6472.869419125529</v>
      </c>
      <c r="H41" s="57">
        <f t="shared" si="14"/>
        <v>7782.6678907086552</v>
      </c>
      <c r="I41" s="57">
        <f t="shared" si="14"/>
        <v>9140.1254879056596</v>
      </c>
      <c r="J41" s="57">
        <f t="shared" si="14"/>
        <v>10546.966437997957</v>
      </c>
      <c r="K41" s="57">
        <f t="shared" si="14"/>
        <v>12004.977185991507</v>
      </c>
    </row>
    <row r="42" spans="1:13" x14ac:dyDescent="0.3">
      <c r="A42" t="s">
        <v>130</v>
      </c>
      <c r="B42" s="146">
        <f>B41/SUM('STR Calculator'!$B$6:$B$7)</f>
        <v>4.1390404299029727E-3</v>
      </c>
      <c r="C42" s="146">
        <f>C41/SUM('STR Calculator'!$B$6:$B$7)</f>
        <v>1.3307048478192692E-2</v>
      </c>
      <c r="D42" s="146">
        <f>D41/SUM('STR Calculator'!$B$6:$B$7)</f>
        <v>2.3583792944993489E-2</v>
      </c>
      <c r="E42" s="146">
        <f>E41/SUM('STR Calculator'!$B$6:$B$7)</f>
        <v>3.3447779351432165E-2</v>
      </c>
      <c r="F42" s="146">
        <f>F41/SUM('STR Calculator'!$B$6:$B$7)</f>
        <v>4.3670907940816468E-2</v>
      </c>
      <c r="G42" s="146">
        <f>G41/SUM('STR Calculator'!$B$6:$B$7)</f>
        <v>5.4266175545988671E-2</v>
      </c>
      <c r="H42" s="146">
        <f>H41/SUM('STR Calculator'!$B$6:$B$7)</f>
        <v>6.5247048044170489E-2</v>
      </c>
      <c r="I42" s="146">
        <f>I41/SUM('STR Calculator'!$B$6:$B$7)</f>
        <v>7.662747726279058E-2</v>
      </c>
      <c r="J42" s="146">
        <f>J41/SUM('STR Calculator'!$B$6:$B$7)</f>
        <v>8.8421918494281992E-2</v>
      </c>
      <c r="K42" s="146">
        <f>K41/SUM('STR Calculator'!$B$6:$B$7)</f>
        <v>0.1006453486417799</v>
      </c>
    </row>
    <row r="43" spans="1:13" x14ac:dyDescent="0.3">
      <c r="A43" t="s">
        <v>169</v>
      </c>
      <c r="B43" s="57">
        <f>SUM(B32,B40,B41)</f>
        <v>8874.0947184772067</v>
      </c>
      <c r="C43" s="57">
        <f>SUM(C32,C40,C41)</f>
        <v>14873.553952802578</v>
      </c>
      <c r="D43" s="57">
        <f t="shared" ref="D43:K43" si="15">SUM(D32,D40,D41)</f>
        <v>21578.391041366634</v>
      </c>
      <c r="E43" s="57">
        <f t="shared" si="15"/>
        <v>28084.849233907851</v>
      </c>
      <c r="F43" s="57">
        <f t="shared" si="15"/>
        <v>34857.256382893036</v>
      </c>
      <c r="G43" s="57">
        <f t="shared" si="15"/>
        <v>41907.659568261741</v>
      </c>
      <c r="H43" s="57">
        <f t="shared" si="15"/>
        <v>49248.742154715954</v>
      </c>
      <c r="I43" s="57">
        <f t="shared" si="15"/>
        <v>56893.863467555326</v>
      </c>
      <c r="J43" s="57">
        <f t="shared" si="15"/>
        <v>64857.101287923113</v>
      </c>
      <c r="K43" s="57">
        <f t="shared" si="15"/>
        <v>73153.297384407299</v>
      </c>
    </row>
    <row r="44" spans="1:13" x14ac:dyDescent="0.3">
      <c r="A44" t="s">
        <v>131</v>
      </c>
      <c r="B44" s="153">
        <f>B43/SUM('STR Calculator'!$B$6:$B$7)</f>
        <v>7.4397172354772015E-2</v>
      </c>
      <c r="C44" s="153">
        <f>C43/SUM('STR Calculator'!$B$6:$B$7)</f>
        <v>0.12469444963784858</v>
      </c>
      <c r="D44" s="153">
        <f>D43/SUM('STR Calculator'!$B$6:$B$7)</f>
        <v>0.18090535748965991</v>
      </c>
      <c r="E44" s="153">
        <f>E43/SUM('STR Calculator'!$B$6:$B$7)</f>
        <v>0.23545312905690688</v>
      </c>
      <c r="F44" s="153">
        <f>F43/SUM('STR Calculator'!$B$6:$B$7)</f>
        <v>0.2922305196419604</v>
      </c>
      <c r="G44" s="153">
        <f>G43/SUM('STR Calculator'!$B$6:$B$7)</f>
        <v>0.35133852756758671</v>
      </c>
      <c r="H44" s="153">
        <f>H43/SUM('STR Calculator'!$B$6:$B$7)</f>
        <v>0.41288348553584803</v>
      </c>
      <c r="I44" s="153">
        <f>I43/SUM('STR Calculator'!$B$6:$B$7)</f>
        <v>0.47697739325582938</v>
      </c>
      <c r="J44" s="153">
        <f>J43/SUM('STR Calculator'!$B$6:$B$7)</f>
        <v>0.54373827370827554</v>
      </c>
      <c r="K44" s="153">
        <f>K43/SUM('STR Calculator'!$B$6:$B$7)</f>
        <v>0.61329055486592299</v>
      </c>
      <c r="L44" s="181">
        <f>SUM(B44:K44)/K1</f>
        <v>0.33059088631146105</v>
      </c>
      <c r="M44" s="1" t="s">
        <v>150</v>
      </c>
    </row>
    <row r="45" spans="1:13" x14ac:dyDescent="0.3">
      <c r="B45" s="4"/>
      <c r="C45" s="4"/>
      <c r="D45" s="4"/>
      <c r="E45" s="4"/>
      <c r="F45" s="4"/>
      <c r="G45" s="4"/>
      <c r="H45" s="4"/>
      <c r="I45" s="4"/>
      <c r="J45" s="4"/>
      <c r="K45" s="4"/>
      <c r="L45" s="181">
        <f>('STR 10 Year'!K38/'STR Calculator'!B5)^(1/'STR 10 Year'!K1)-1</f>
        <v>2.0000000000000018E-2</v>
      </c>
      <c r="M45" s="1" t="s">
        <v>153</v>
      </c>
    </row>
    <row r="47" spans="1:13" x14ac:dyDescent="0.3">
      <c r="A47" t="s">
        <v>172</v>
      </c>
      <c r="B47" s="10">
        <f>SUM('STR Calculator'!$B$7,'STR 10 Year'!B40)</f>
        <v>91605.571006083075</v>
      </c>
      <c r="C47" s="10">
        <f>B47+C40</f>
        <v>98542.801246491537</v>
      </c>
      <c r="D47" s="10">
        <f>C47+D40</f>
        <v>106055.81817546405</v>
      </c>
      <c r="E47" s="10">
        <f t="shared" ref="E47:K47" si="16">D47+E40</f>
        <v>114192.41180417777</v>
      </c>
      <c r="F47" s="10">
        <f t="shared" si="16"/>
        <v>123004.33869116785</v>
      </c>
      <c r="G47" s="10">
        <f t="shared" si="16"/>
        <v>132547.65116380196</v>
      </c>
      <c r="H47" s="10">
        <f t="shared" si="16"/>
        <v>142883.05386497464</v>
      </c>
      <c r="I47" s="10">
        <f t="shared" si="16"/>
        <v>154076.28989300167</v>
      </c>
      <c r="J47" s="10">
        <f t="shared" si="16"/>
        <v>166198.55899093498</v>
      </c>
      <c r="K47" s="10">
        <f t="shared" si="16"/>
        <v>179326.97044538474</v>
      </c>
    </row>
    <row r="48" spans="1:13" x14ac:dyDescent="0.3">
      <c r="K48" s="159">
        <f>(K47-B47)/B47</f>
        <v>0.95759895905759396</v>
      </c>
      <c r="L48" s="65">
        <f>(K47/B47)^(1/K1)-1</f>
        <v>6.9479273932398611E-2</v>
      </c>
      <c r="M48" t="s">
        <v>153</v>
      </c>
    </row>
    <row r="49" spans="1:13" x14ac:dyDescent="0.3">
      <c r="A49" t="s">
        <v>240</v>
      </c>
      <c r="B49" s="10">
        <f>SUM('STR Calculator'!$B$7,'STR 10 Year'!B40,B39)</f>
        <v>108645.57100608308</v>
      </c>
      <c r="C49" s="10">
        <f>B49+C40+C39</f>
        <v>132963.60124649154</v>
      </c>
      <c r="D49" s="10">
        <f>C49+D40+D39</f>
        <v>158205.03417546404</v>
      </c>
      <c r="E49" s="10">
        <f t="shared" ref="E49:K49" si="17">D49+E40+E39</f>
        <v>184424.61212417774</v>
      </c>
      <c r="F49" s="10">
        <f t="shared" si="17"/>
        <v>211681.18301756782</v>
      </c>
      <c r="G49" s="10">
        <f t="shared" si="17"/>
        <v>240038.03237672994</v>
      </c>
      <c r="H49" s="10">
        <f t="shared" si="17"/>
        <v>269563.24270216119</v>
      </c>
      <c r="I49" s="10">
        <f t="shared" si="17"/>
        <v>300330.08250693197</v>
      </c>
      <c r="J49" s="10">
        <f t="shared" si="17"/>
        <v>332417.4274571439</v>
      </c>
      <c r="K49" s="10">
        <f t="shared" si="17"/>
        <v>365910.21628091787</v>
      </c>
    </row>
    <row r="50" spans="1:13" x14ac:dyDescent="0.3">
      <c r="K50" s="142">
        <f>(K49-B49)/B49</f>
        <v>2.3679257506081912</v>
      </c>
      <c r="L50" s="65">
        <f>(K49/B49)^(1/K1)-1</f>
        <v>0.12910999241547283</v>
      </c>
      <c r="M50" t="s">
        <v>241</v>
      </c>
    </row>
  </sheetData>
  <mergeCells count="1">
    <mergeCell ref="M4:O4"/>
  </mergeCells>
  <conditionalFormatting sqref="B12:K12">
    <cfRule type="cellIs" dxfId="0" priority="1" operator="equal">
      <formula>1</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D6E95-84C7-47CD-8A51-D5C20BC46448}">
  <sheetPr>
    <pageSetUpPr fitToPage="1"/>
  </sheetPr>
  <dimension ref="A1:H58"/>
  <sheetViews>
    <sheetView topLeftCell="A16" workbookViewId="0">
      <selection activeCell="J45" sqref="J45"/>
    </sheetView>
  </sheetViews>
  <sheetFormatPr defaultColWidth="12.5546875" defaultRowHeight="15.6" x14ac:dyDescent="0.3"/>
  <cols>
    <col min="1" max="1" width="33.21875" style="85" customWidth="1"/>
    <col min="2" max="3" width="12.5546875" style="85"/>
    <col min="4" max="4" width="13.21875" style="85" bestFit="1" customWidth="1"/>
    <col min="5" max="8" width="12.5546875" style="85"/>
    <col min="9" max="9" width="24.5546875" style="85" bestFit="1" customWidth="1"/>
    <col min="10" max="16384" width="12.5546875" style="85"/>
  </cols>
  <sheetData>
    <row r="1" spans="1:8" x14ac:dyDescent="0.3">
      <c r="A1" s="275" t="str">
        <f>'Quick HELOC Loan Calc'!$A$1 &amp;" FINANCING CALCULATIONS"</f>
        <v xml:space="preserve"> FINANCING CALCULATIONS</v>
      </c>
      <c r="B1" s="276"/>
      <c r="C1" s="276"/>
      <c r="D1" s="276"/>
      <c r="E1" s="276"/>
      <c r="F1" s="276"/>
      <c r="G1" s="276"/>
      <c r="H1" s="277"/>
    </row>
    <row r="2" spans="1:8" x14ac:dyDescent="0.3">
      <c r="A2" s="278"/>
      <c r="B2" s="279"/>
      <c r="C2" s="279"/>
      <c r="D2" s="279"/>
      <c r="E2" s="279"/>
      <c r="F2" s="279"/>
      <c r="G2" s="279"/>
      <c r="H2" s="280"/>
    </row>
    <row r="3" spans="1:8" x14ac:dyDescent="0.3">
      <c r="A3" s="281"/>
      <c r="B3" s="282"/>
      <c r="C3" s="282"/>
      <c r="D3" s="282"/>
      <c r="E3" s="282"/>
      <c r="F3" s="282"/>
      <c r="G3" s="282"/>
      <c r="H3" s="283"/>
    </row>
    <row r="4" spans="1:8" x14ac:dyDescent="0.3">
      <c r="A4" s="89"/>
      <c r="B4" s="90" t="s">
        <v>73</v>
      </c>
      <c r="C4" s="90" t="s">
        <v>74</v>
      </c>
      <c r="D4" s="90" t="s">
        <v>75</v>
      </c>
      <c r="E4" s="90" t="s">
        <v>76</v>
      </c>
      <c r="F4" s="90" t="s">
        <v>77</v>
      </c>
      <c r="G4" s="90" t="s">
        <v>78</v>
      </c>
      <c r="H4" s="91" t="s">
        <v>79</v>
      </c>
    </row>
    <row r="5" spans="1:8" x14ac:dyDescent="0.3">
      <c r="A5" s="92" t="s">
        <v>80</v>
      </c>
      <c r="B5" s="93">
        <v>0.04</v>
      </c>
      <c r="C5" s="93">
        <v>0.04</v>
      </c>
      <c r="D5" s="93">
        <v>0.04</v>
      </c>
      <c r="E5" s="93">
        <v>0.04</v>
      </c>
      <c r="F5" s="93">
        <v>0.04</v>
      </c>
      <c r="G5" s="93">
        <v>0.04</v>
      </c>
      <c r="H5" s="94">
        <v>0.04</v>
      </c>
    </row>
    <row r="6" spans="1:8" x14ac:dyDescent="0.3">
      <c r="A6" s="92" t="s">
        <v>81</v>
      </c>
      <c r="B6" s="93">
        <v>0.04</v>
      </c>
      <c r="C6" s="93">
        <v>0.04</v>
      </c>
      <c r="D6" s="93">
        <v>0.04</v>
      </c>
      <c r="E6" s="93">
        <v>0.04</v>
      </c>
      <c r="F6" s="93">
        <v>0.04</v>
      </c>
      <c r="G6" s="93">
        <v>0.04</v>
      </c>
      <c r="H6" s="94">
        <v>0.04</v>
      </c>
    </row>
    <row r="7" spans="1:8" x14ac:dyDescent="0.3">
      <c r="A7" s="92" t="s">
        <v>82</v>
      </c>
      <c r="B7" s="93">
        <v>3.5999999999999997E-2</v>
      </c>
      <c r="C7" s="93">
        <v>0.03</v>
      </c>
      <c r="D7" s="93">
        <v>0.03</v>
      </c>
      <c r="E7" s="93">
        <v>0.03</v>
      </c>
      <c r="F7" s="93">
        <v>0.03</v>
      </c>
      <c r="G7" s="93">
        <v>0.03</v>
      </c>
      <c r="H7" s="94">
        <v>0.03</v>
      </c>
    </row>
    <row r="8" spans="1:8" x14ac:dyDescent="0.3">
      <c r="A8" s="92" t="s">
        <v>83</v>
      </c>
      <c r="B8" s="93">
        <v>1.4999999999999999E-2</v>
      </c>
      <c r="C8" s="93">
        <v>1.4999999999999999E-2</v>
      </c>
      <c r="D8" s="93">
        <v>1.4999999999999999E-2</v>
      </c>
      <c r="E8" s="93">
        <v>1.4999999999999999E-2</v>
      </c>
      <c r="F8" s="93">
        <v>1.4999999999999999E-2</v>
      </c>
      <c r="G8" s="93">
        <v>1.4999999999999999E-2</v>
      </c>
      <c r="H8" s="94">
        <v>1.4999999999999999E-2</v>
      </c>
    </row>
    <row r="9" spans="1:8" x14ac:dyDescent="0.3">
      <c r="A9" s="95" t="s">
        <v>106</v>
      </c>
      <c r="B9" s="93">
        <v>0.15</v>
      </c>
      <c r="C9" s="93">
        <v>0.15</v>
      </c>
      <c r="D9" s="93">
        <v>0.15</v>
      </c>
      <c r="E9" s="93">
        <v>0.15</v>
      </c>
      <c r="F9" s="93">
        <v>0.15</v>
      </c>
      <c r="G9" s="93">
        <v>0.15</v>
      </c>
      <c r="H9" s="93">
        <v>0.15</v>
      </c>
    </row>
    <row r="10" spans="1:8" x14ac:dyDescent="0.3">
      <c r="A10" s="86"/>
      <c r="B10" s="87"/>
      <c r="C10" s="87"/>
      <c r="D10" s="87"/>
      <c r="E10" s="87"/>
      <c r="F10" s="87"/>
      <c r="G10" s="87"/>
      <c r="H10" s="88"/>
    </row>
    <row r="11" spans="1:8" x14ac:dyDescent="0.3">
      <c r="A11" s="96"/>
      <c r="B11" s="90" t="s">
        <v>73</v>
      </c>
      <c r="C11" s="97" t="s">
        <v>74</v>
      </c>
      <c r="D11" s="97" t="s">
        <v>75</v>
      </c>
      <c r="E11" s="97" t="s">
        <v>76</v>
      </c>
      <c r="F11" s="97" t="s">
        <v>77</v>
      </c>
      <c r="G11" s="97" t="s">
        <v>78</v>
      </c>
      <c r="H11" s="98" t="s">
        <v>79</v>
      </c>
    </row>
    <row r="12" spans="1:8" x14ac:dyDescent="0.3">
      <c r="A12" s="99" t="s">
        <v>84</v>
      </c>
      <c r="B12" s="100"/>
      <c r="C12" s="101"/>
      <c r="D12" s="101"/>
      <c r="E12" s="101"/>
      <c r="F12" s="101"/>
      <c r="G12" s="101"/>
      <c r="H12" s="102"/>
    </row>
    <row r="13" spans="1:8" x14ac:dyDescent="0.3">
      <c r="A13" s="103" t="s">
        <v>85</v>
      </c>
      <c r="B13" s="104">
        <f>'STR Calculator'!D15</f>
        <v>146400</v>
      </c>
      <c r="C13" s="105">
        <f>SUM(B$13+(C$7*B$13))</f>
        <v>150792</v>
      </c>
      <c r="D13" s="105">
        <f t="shared" ref="D13:H13" si="0">SUM(C$13+(D$7*C$13))</f>
        <v>155315.76</v>
      </c>
      <c r="E13" s="105">
        <f t="shared" si="0"/>
        <v>159975.2328</v>
      </c>
      <c r="F13" s="105">
        <f t="shared" si="0"/>
        <v>164774.489784</v>
      </c>
      <c r="G13" s="105">
        <f t="shared" si="0"/>
        <v>169717.72447752001</v>
      </c>
      <c r="H13" s="106">
        <f t="shared" si="0"/>
        <v>174809.25621184561</v>
      </c>
    </row>
    <row r="14" spans="1:8" x14ac:dyDescent="0.3">
      <c r="A14" s="103"/>
      <c r="B14" s="104">
        <f>B13/12</f>
        <v>12200</v>
      </c>
      <c r="C14" s="104">
        <f t="shared" ref="C14:H14" si="1">C13/12</f>
        <v>12566</v>
      </c>
      <c r="D14" s="104">
        <f t="shared" si="1"/>
        <v>12942.980000000001</v>
      </c>
      <c r="E14" s="104">
        <f t="shared" si="1"/>
        <v>13331.269399999999</v>
      </c>
      <c r="F14" s="104">
        <f t="shared" si="1"/>
        <v>13731.207482</v>
      </c>
      <c r="G14" s="104">
        <f t="shared" si="1"/>
        <v>14143.143706460001</v>
      </c>
      <c r="H14" s="104">
        <f t="shared" si="1"/>
        <v>14567.438017653802</v>
      </c>
    </row>
    <row r="15" spans="1:8" x14ac:dyDescent="0.3">
      <c r="A15" s="103" t="s">
        <v>86</v>
      </c>
      <c r="B15" s="104">
        <f>-(B13*B9)</f>
        <v>-21960</v>
      </c>
      <c r="C15" s="104">
        <f t="shared" ref="C15" si="2">-(C13*C9)</f>
        <v>-22618.799999999999</v>
      </c>
      <c r="D15" s="104">
        <f>-(D13*D9)</f>
        <v>-23297.364000000001</v>
      </c>
      <c r="E15" s="104">
        <f t="shared" ref="E15:H15" si="3">-(E13*E9)</f>
        <v>-23996.284919999998</v>
      </c>
      <c r="F15" s="104">
        <f t="shared" si="3"/>
        <v>-24716.173467600001</v>
      </c>
      <c r="G15" s="104">
        <f t="shared" si="3"/>
        <v>-25457.658671628</v>
      </c>
      <c r="H15" s="104">
        <f t="shared" si="3"/>
        <v>-26221.388431776842</v>
      </c>
    </row>
    <row r="16" spans="1:8" x14ac:dyDescent="0.3">
      <c r="A16" s="107" t="s">
        <v>242</v>
      </c>
      <c r="B16" s="108">
        <f>SUM(B13,B15)</f>
        <v>124440</v>
      </c>
      <c r="C16" s="108">
        <f t="shared" ref="C16:H16" si="4">SUM(C13,C15)</f>
        <v>128173.2</v>
      </c>
      <c r="D16" s="108">
        <f t="shared" si="4"/>
        <v>132018.39600000001</v>
      </c>
      <c r="E16" s="108">
        <f t="shared" si="4"/>
        <v>135978.94787999999</v>
      </c>
      <c r="F16" s="108">
        <f t="shared" si="4"/>
        <v>140058.31631640001</v>
      </c>
      <c r="G16" s="108">
        <f t="shared" si="4"/>
        <v>144260.06580589199</v>
      </c>
      <c r="H16" s="108">
        <f t="shared" si="4"/>
        <v>148587.86778006877</v>
      </c>
    </row>
    <row r="17" spans="1:8" x14ac:dyDescent="0.3">
      <c r="A17" s="103"/>
      <c r="B17" s="109"/>
      <c r="C17" s="110"/>
      <c r="D17" s="110"/>
      <c r="E17" s="110"/>
      <c r="F17" s="110"/>
      <c r="G17" s="110"/>
      <c r="H17" s="111"/>
    </row>
    <row r="18" spans="1:8" x14ac:dyDescent="0.3">
      <c r="A18" s="99" t="s">
        <v>88</v>
      </c>
      <c r="B18" s="112"/>
      <c r="C18" s="113"/>
      <c r="D18" s="113"/>
      <c r="E18" s="113"/>
      <c r="F18" s="113"/>
      <c r="G18" s="113"/>
      <c r="H18" s="114"/>
    </row>
    <row r="19" spans="1:8" x14ac:dyDescent="0.3">
      <c r="A19" s="103" t="s">
        <v>40</v>
      </c>
      <c r="B19" s="257">
        <v>0</v>
      </c>
      <c r="C19" s="257">
        <v>0</v>
      </c>
      <c r="D19" s="257">
        <v>0</v>
      </c>
      <c r="E19" s="257">
        <v>0</v>
      </c>
      <c r="F19" s="257">
        <v>0</v>
      </c>
      <c r="G19" s="257">
        <v>0</v>
      </c>
      <c r="H19" s="257">
        <v>0</v>
      </c>
    </row>
    <row r="20" spans="1:8" x14ac:dyDescent="0.3">
      <c r="A20" s="103" t="s">
        <v>181</v>
      </c>
      <c r="B20" s="136">
        <f>'STR Calculator'!$D$23</f>
        <v>1680</v>
      </c>
      <c r="C20" s="136">
        <f>'STR Calculator'!$D$23</f>
        <v>1680</v>
      </c>
      <c r="D20" s="136">
        <f>'STR Calculator'!$D$23</f>
        <v>1680</v>
      </c>
      <c r="E20" s="136">
        <f>'STR Calculator'!$D$23</f>
        <v>1680</v>
      </c>
      <c r="F20" s="136">
        <f>'STR Calculator'!$D$23</f>
        <v>1680</v>
      </c>
      <c r="G20" s="136">
        <f>'STR Calculator'!$D$23</f>
        <v>1680</v>
      </c>
      <c r="H20" s="136">
        <f>'STR Calculator'!$D$23</f>
        <v>1680</v>
      </c>
    </row>
    <row r="21" spans="1:8" x14ac:dyDescent="0.3">
      <c r="A21" s="103" t="s">
        <v>89</v>
      </c>
      <c r="B21" s="136">
        <f>'STR Calculator'!$D$25</f>
        <v>2400</v>
      </c>
      <c r="C21" s="108">
        <f>B$21+(B$21*C$8)</f>
        <v>2436</v>
      </c>
      <c r="D21" s="108">
        <f>C$21+(C$21*D$8)</f>
        <v>2472.54</v>
      </c>
      <c r="E21" s="108">
        <f t="shared" ref="E21:G21" si="5">D$21+(D$21*E$8)</f>
        <v>2509.6280999999999</v>
      </c>
      <c r="F21" s="108">
        <f t="shared" si="5"/>
        <v>2547.2725215</v>
      </c>
      <c r="G21" s="108">
        <f t="shared" si="5"/>
        <v>2585.4816093224999</v>
      </c>
      <c r="H21" s="115">
        <f>G$21+(G$21*H$8)</f>
        <v>2624.2638334623375</v>
      </c>
    </row>
    <row r="22" spans="1:8" x14ac:dyDescent="0.3">
      <c r="A22" s="103" t="s">
        <v>90</v>
      </c>
      <c r="B22" s="136">
        <f>'STR Calculator'!$D$26</f>
        <v>3840</v>
      </c>
      <c r="C22" s="108">
        <f>B22+(B22*C8)</f>
        <v>3897.6</v>
      </c>
      <c r="D22" s="108">
        <f t="shared" ref="D22:H22" si="6">C22+(C22*D8)</f>
        <v>3956.0639999999999</v>
      </c>
      <c r="E22" s="108">
        <f t="shared" si="6"/>
        <v>4015.4049599999998</v>
      </c>
      <c r="F22" s="108">
        <f t="shared" si="6"/>
        <v>4075.6360344</v>
      </c>
      <c r="G22" s="108">
        <f t="shared" si="6"/>
        <v>4136.7705749159995</v>
      </c>
      <c r="H22" s="115">
        <f t="shared" si="6"/>
        <v>4198.8221335397393</v>
      </c>
    </row>
    <row r="23" spans="1:8" x14ac:dyDescent="0.3">
      <c r="A23" s="103" t="s">
        <v>182</v>
      </c>
      <c r="B23" s="116">
        <f>SUM('STR Calculator'!$D$27:$D$28)</f>
        <v>13800</v>
      </c>
      <c r="C23" s="116">
        <f>SUM('STR Calculator'!$D$27:$D$28)</f>
        <v>13800</v>
      </c>
      <c r="D23" s="116">
        <f>SUM('STR Calculator'!$D$27:$D$28)</f>
        <v>13800</v>
      </c>
      <c r="E23" s="116">
        <f>SUM('STR Calculator'!$D$27:$D$28)</f>
        <v>13800</v>
      </c>
      <c r="F23" s="116">
        <f>SUM('STR Calculator'!$D$27:$D$28)</f>
        <v>13800</v>
      </c>
      <c r="G23" s="116">
        <f>SUM('STR Calculator'!$D$27:$D$28)</f>
        <v>13800</v>
      </c>
      <c r="H23" s="116">
        <f>SUM('STR Calculator'!$D$27:$D$28)</f>
        <v>13800</v>
      </c>
    </row>
    <row r="24" spans="1:8" x14ac:dyDescent="0.3">
      <c r="A24" s="103" t="s">
        <v>44</v>
      </c>
      <c r="B24" s="116">
        <f>'STR Calculator'!$D$30</f>
        <v>12000</v>
      </c>
      <c r="C24" s="116">
        <f>'STR Calculator'!$D$30</f>
        <v>12000</v>
      </c>
      <c r="D24" s="116">
        <f>'STR Calculator'!$D$30</f>
        <v>12000</v>
      </c>
      <c r="E24" s="116">
        <f>'STR Calculator'!$D$30</f>
        <v>12000</v>
      </c>
      <c r="F24" s="116">
        <f>'STR Calculator'!$D$30</f>
        <v>12000</v>
      </c>
      <c r="G24" s="116">
        <f>'STR Calculator'!$D$30</f>
        <v>12000</v>
      </c>
      <c r="H24" s="116">
        <f>'STR Calculator'!$D$30</f>
        <v>12000</v>
      </c>
    </row>
    <row r="25" spans="1:8" x14ac:dyDescent="0.3">
      <c r="A25" s="103" t="s">
        <v>183</v>
      </c>
      <c r="B25" s="116">
        <f>'STR Calculator'!$D$31</f>
        <v>6000</v>
      </c>
      <c r="C25" s="116">
        <f>'STR Calculator'!$D$31</f>
        <v>6000</v>
      </c>
      <c r="D25" s="116">
        <f>'STR Calculator'!$D$31</f>
        <v>6000</v>
      </c>
      <c r="E25" s="116">
        <f>'STR Calculator'!$D$31</f>
        <v>6000</v>
      </c>
      <c r="F25" s="116">
        <f>'STR Calculator'!$D$31</f>
        <v>6000</v>
      </c>
      <c r="G25" s="116">
        <f>'STR Calculator'!$D$31</f>
        <v>6000</v>
      </c>
      <c r="H25" s="116">
        <f>'STR Calculator'!$D$31</f>
        <v>6000</v>
      </c>
    </row>
    <row r="26" spans="1:8" x14ac:dyDescent="0.3">
      <c r="A26" s="103" t="s">
        <v>46</v>
      </c>
      <c r="B26" s="116">
        <f>'STR Calculator'!$D$33</f>
        <v>4200</v>
      </c>
      <c r="C26" s="116">
        <f>'STR Calculator'!$D$33</f>
        <v>4200</v>
      </c>
      <c r="D26" s="116">
        <f>'STR Calculator'!$D$33</f>
        <v>4200</v>
      </c>
      <c r="E26" s="116">
        <f>'STR Calculator'!$D$33</f>
        <v>4200</v>
      </c>
      <c r="F26" s="116">
        <f>'STR Calculator'!$D$33</f>
        <v>4200</v>
      </c>
      <c r="G26" s="116">
        <f>'STR Calculator'!$D$33</f>
        <v>4200</v>
      </c>
      <c r="H26" s="116">
        <f>'STR Calculator'!$D$33</f>
        <v>4200</v>
      </c>
    </row>
    <row r="27" spans="1:8" x14ac:dyDescent="0.3">
      <c r="A27" s="103" t="s">
        <v>93</v>
      </c>
      <c r="B27" s="116">
        <f>'STR Calculator'!$D$29</f>
        <v>480</v>
      </c>
      <c r="C27" s="108">
        <f t="shared" ref="C27:H27" si="7">B27+(B27*C8)</f>
        <v>487.2</v>
      </c>
      <c r="D27" s="108">
        <f t="shared" si="7"/>
        <v>494.50799999999998</v>
      </c>
      <c r="E27" s="108">
        <f t="shared" si="7"/>
        <v>501.92561999999998</v>
      </c>
      <c r="F27" s="108">
        <f t="shared" si="7"/>
        <v>509.4545043</v>
      </c>
      <c r="G27" s="108">
        <f t="shared" si="7"/>
        <v>517.09632186449994</v>
      </c>
      <c r="H27" s="115">
        <f t="shared" si="7"/>
        <v>524.85276669246741</v>
      </c>
    </row>
    <row r="28" spans="1:8" x14ac:dyDescent="0.3">
      <c r="A28" s="103" t="s">
        <v>94</v>
      </c>
      <c r="B28" s="136">
        <f>'STR Calculator'!$D$34</f>
        <v>1200</v>
      </c>
      <c r="C28" s="108">
        <f>B28*(1+C5)</f>
        <v>1248</v>
      </c>
      <c r="D28" s="108">
        <f t="shared" ref="D28:H28" si="8">C28*(1+D5)</f>
        <v>1297.92</v>
      </c>
      <c r="E28" s="108">
        <f t="shared" si="8"/>
        <v>1349.8368</v>
      </c>
      <c r="F28" s="108">
        <f t="shared" si="8"/>
        <v>1403.8302720000002</v>
      </c>
      <c r="G28" s="108">
        <f t="shared" si="8"/>
        <v>1459.9834828800001</v>
      </c>
      <c r="H28" s="108">
        <f t="shared" si="8"/>
        <v>1518.3828221952001</v>
      </c>
    </row>
    <row r="29" spans="1:8" x14ac:dyDescent="0.3">
      <c r="A29" s="103" t="s">
        <v>144</v>
      </c>
      <c r="B29" s="136">
        <f>'STR Calculator'!$D$38</f>
        <v>444</v>
      </c>
      <c r="C29" s="136">
        <f>'STR Calculator'!$D$38</f>
        <v>444</v>
      </c>
      <c r="D29" s="136">
        <f>'STR Calculator'!$D$38</f>
        <v>444</v>
      </c>
      <c r="E29" s="136">
        <f>'STR Calculator'!$D$38</f>
        <v>444</v>
      </c>
      <c r="F29" s="136">
        <f>'STR Calculator'!$D$38</f>
        <v>444</v>
      </c>
      <c r="G29" s="136">
        <f>'STR Calculator'!$D$38</f>
        <v>444</v>
      </c>
      <c r="H29" s="136">
        <f>'STR Calculator'!$D$38</f>
        <v>444</v>
      </c>
    </row>
    <row r="30" spans="1:8" x14ac:dyDescent="0.3">
      <c r="A30" s="117" t="s">
        <v>95</v>
      </c>
      <c r="B30" s="154">
        <f>SUM(B20:B29)</f>
        <v>46044</v>
      </c>
      <c r="C30" s="154">
        <f t="shared" ref="C30:H30" si="9">SUM(C20:C29)</f>
        <v>46192.799999999996</v>
      </c>
      <c r="D30" s="154">
        <f t="shared" si="9"/>
        <v>46345.031999999999</v>
      </c>
      <c r="E30" s="154">
        <f t="shared" si="9"/>
        <v>46500.795480000001</v>
      </c>
      <c r="F30" s="154">
        <f t="shared" si="9"/>
        <v>46660.193332200004</v>
      </c>
      <c r="G30" s="154">
        <f t="shared" si="9"/>
        <v>46823.331988983002</v>
      </c>
      <c r="H30" s="154">
        <f t="shared" si="9"/>
        <v>46990.321555889735</v>
      </c>
    </row>
    <row r="31" spans="1:8" x14ac:dyDescent="0.3">
      <c r="A31" s="103"/>
      <c r="B31" s="104"/>
      <c r="C31" s="105"/>
      <c r="D31" s="105"/>
      <c r="E31" s="105"/>
      <c r="F31" s="105"/>
      <c r="G31" s="105"/>
      <c r="H31" s="106"/>
    </row>
    <row r="32" spans="1:8" x14ac:dyDescent="0.3">
      <c r="A32" s="120" t="s">
        <v>96</v>
      </c>
      <c r="B32" s="121">
        <f t="shared" ref="B32:H32" si="10">SUM(B16-B30)</f>
        <v>78396</v>
      </c>
      <c r="C32" s="121">
        <f t="shared" si="10"/>
        <v>81980.399999999994</v>
      </c>
      <c r="D32" s="121">
        <f t="shared" si="10"/>
        <v>85673.364000000001</v>
      </c>
      <c r="E32" s="121">
        <f t="shared" si="10"/>
        <v>89478.152399999992</v>
      </c>
      <c r="F32" s="121">
        <f t="shared" si="10"/>
        <v>93398.122984200018</v>
      </c>
      <c r="G32" s="121">
        <f t="shared" si="10"/>
        <v>97436.733816908993</v>
      </c>
      <c r="H32" s="122">
        <f t="shared" si="10"/>
        <v>101597.54622417904</v>
      </c>
    </row>
    <row r="33" spans="1:8" x14ac:dyDescent="0.3">
      <c r="A33" s="103"/>
      <c r="B33" s="104"/>
      <c r="C33" s="105"/>
      <c r="D33" s="105"/>
      <c r="E33" s="105"/>
      <c r="F33" s="105"/>
      <c r="G33" s="105"/>
      <c r="H33" s="106"/>
    </row>
    <row r="34" spans="1:8" x14ac:dyDescent="0.3">
      <c r="A34" s="123" t="s">
        <v>53</v>
      </c>
      <c r="B34" s="124"/>
      <c r="C34" s="125"/>
      <c r="D34" s="125"/>
      <c r="E34" s="125"/>
      <c r="F34" s="125"/>
      <c r="G34" s="125"/>
      <c r="H34" s="126"/>
    </row>
    <row r="35" spans="1:8" x14ac:dyDescent="0.3">
      <c r="A35" s="103" t="s">
        <v>97</v>
      </c>
      <c r="B35" s="108">
        <f>B32</f>
        <v>78396</v>
      </c>
      <c r="C35" s="108">
        <f>C32</f>
        <v>81980.399999999994</v>
      </c>
      <c r="D35" s="108">
        <f t="shared" ref="D35:H35" si="11">D32</f>
        <v>85673.364000000001</v>
      </c>
      <c r="E35" s="108">
        <f t="shared" si="11"/>
        <v>89478.152399999992</v>
      </c>
      <c r="F35" s="108">
        <f t="shared" si="11"/>
        <v>93398.122984200018</v>
      </c>
      <c r="G35" s="108">
        <f t="shared" si="11"/>
        <v>97436.733816908993</v>
      </c>
      <c r="H35" s="115">
        <f t="shared" si="11"/>
        <v>101597.54622417904</v>
      </c>
    </row>
    <row r="36" spans="1:8" x14ac:dyDescent="0.3">
      <c r="A36" s="103" t="s">
        <v>107</v>
      </c>
      <c r="B36" s="116">
        <f>'STR Calculator'!$C$43</f>
        <v>67518.081030084693</v>
      </c>
      <c r="C36" s="116">
        <f>'STR Calculator'!$C$43</f>
        <v>67518.081030084693</v>
      </c>
      <c r="D36" s="116">
        <f>'STR Calculator'!$C$43</f>
        <v>67518.081030084693</v>
      </c>
      <c r="E36" s="116">
        <f>'STR Calculator'!$C$43</f>
        <v>67518.081030084693</v>
      </c>
      <c r="F36" s="116">
        <f>'STR Calculator'!$C$43</f>
        <v>67518.081030084693</v>
      </c>
      <c r="G36" s="116">
        <f>'STR Calculator'!$C$43</f>
        <v>67518.081030084693</v>
      </c>
      <c r="H36" s="116">
        <f>'STR Calculator'!$C$43</f>
        <v>67518.081030084693</v>
      </c>
    </row>
    <row r="37" spans="1:8" x14ac:dyDescent="0.3">
      <c r="A37" s="103" t="s">
        <v>108</v>
      </c>
      <c r="B37" s="116">
        <f>'STR Calculator'!$C$42</f>
        <v>5303.1</v>
      </c>
      <c r="C37" s="116">
        <f>'STR Calculator'!$C$42</f>
        <v>5303.1</v>
      </c>
      <c r="D37" s="116">
        <f>'STR Calculator'!$C$42</f>
        <v>5303.1</v>
      </c>
      <c r="E37" s="116">
        <f>'STR Calculator'!$C$42</f>
        <v>5303.1</v>
      </c>
      <c r="F37" s="116">
        <f>'STR Calculator'!$C$42</f>
        <v>5303.1</v>
      </c>
      <c r="G37" s="116">
        <f>'STR Calculator'!$C$42</f>
        <v>5303.1</v>
      </c>
      <c r="H37" s="116">
        <f>'STR Calculator'!$C$42</f>
        <v>5303.1</v>
      </c>
    </row>
    <row r="38" spans="1:8" x14ac:dyDescent="0.3">
      <c r="A38" s="103" t="s">
        <v>239</v>
      </c>
      <c r="B38" s="116">
        <f>'STR Calculator'!$C$44</f>
        <v>3600</v>
      </c>
      <c r="C38" s="116">
        <f>'STR Calculator'!$C$44</f>
        <v>3600</v>
      </c>
      <c r="D38" s="116">
        <f>'STR Calculator'!$C$44</f>
        <v>3600</v>
      </c>
      <c r="E38" s="116">
        <f>'STR Calculator'!$C$44</f>
        <v>3600</v>
      </c>
      <c r="F38" s="116">
        <f>'STR Calculator'!$C$44</f>
        <v>3600</v>
      </c>
      <c r="G38" s="116">
        <f>'STR Calculator'!$C$44</f>
        <v>3600</v>
      </c>
      <c r="H38" s="116">
        <f>'STR Calculator'!$C$44</f>
        <v>3600</v>
      </c>
    </row>
    <row r="39" spans="1:8" x14ac:dyDescent="0.3">
      <c r="A39" s="127" t="s">
        <v>111</v>
      </c>
      <c r="B39" s="118">
        <f>SUM(B35-B36-B37-B38)</f>
        <v>1974.8189699153063</v>
      </c>
      <c r="C39" s="118">
        <f>SUM(C35-C36-C37)</f>
        <v>9159.2189699153005</v>
      </c>
      <c r="D39" s="118">
        <f t="shared" ref="D39:H39" si="12">SUM(D35-D36-D37)</f>
        <v>12852.182969915308</v>
      </c>
      <c r="E39" s="118">
        <f t="shared" si="12"/>
        <v>16656.9713699153</v>
      </c>
      <c r="F39" s="118">
        <f t="shared" si="12"/>
        <v>20576.941954115326</v>
      </c>
      <c r="G39" s="118">
        <f t="shared" si="12"/>
        <v>24615.552786824301</v>
      </c>
      <c r="H39" s="118">
        <f t="shared" si="12"/>
        <v>28776.365194094345</v>
      </c>
    </row>
    <row r="40" spans="1:8" x14ac:dyDescent="0.3">
      <c r="A40" s="139" t="s">
        <v>110</v>
      </c>
      <c r="B40" s="118">
        <f>B39/12</f>
        <v>164.56824749294219</v>
      </c>
      <c r="C40" s="118">
        <f t="shared" ref="C40:H40" si="13">C39/12</f>
        <v>763.26824749294167</v>
      </c>
      <c r="D40" s="118">
        <f t="shared" si="13"/>
        <v>1071.0152474929423</v>
      </c>
      <c r="E40" s="118">
        <f t="shared" si="13"/>
        <v>1388.0809474929417</v>
      </c>
      <c r="F40" s="118">
        <f t="shared" si="13"/>
        <v>1714.7451628429437</v>
      </c>
      <c r="G40" s="118">
        <f t="shared" si="13"/>
        <v>2051.2960655686916</v>
      </c>
      <c r="H40" s="118">
        <f t="shared" si="13"/>
        <v>2398.0304328411953</v>
      </c>
    </row>
    <row r="41" spans="1:8" x14ac:dyDescent="0.3">
      <c r="A41" s="139" t="s">
        <v>38</v>
      </c>
      <c r="B41" s="138">
        <f>B35/SUM(B36:B38)</f>
        <v>1.0258412516438065</v>
      </c>
      <c r="C41" s="138">
        <f t="shared" ref="C41:H41" si="14">C35/SUM(C36:C38)</f>
        <v>1.0727444786246734</v>
      </c>
      <c r="D41" s="138">
        <f t="shared" si="14"/>
        <v>1.1210683065245093</v>
      </c>
      <c r="E41" s="138">
        <f t="shared" si="14"/>
        <v>1.1708553989079959</v>
      </c>
      <c r="F41" s="138">
        <f t="shared" si="14"/>
        <v>1.222149693648833</v>
      </c>
      <c r="G41" s="138">
        <f t="shared" si="14"/>
        <v>1.2749964408237962</v>
      </c>
      <c r="H41" s="138">
        <f t="shared" si="14"/>
        <v>1.3294422417285485</v>
      </c>
    </row>
    <row r="42" spans="1:8" x14ac:dyDescent="0.3">
      <c r="A42" s="128" t="s">
        <v>98</v>
      </c>
      <c r="B42" s="129">
        <f>-CUMPRINC('Quick HELOC Loan Calc'!$H$7/12,'Quick HELOC Loan Calc'!$H$8*12,'Quick HELOC Loan Calc'!$B$8,1,12,0)</f>
        <v>9823.3065040384809</v>
      </c>
      <c r="C42" s="129">
        <f>-CUMPRINC('Quick HELOC Loan Calc'!$H$7/12,'Quick HELOC Loan Calc'!$H$8*12,'Quick HELOC Loan Calc'!$B$8,13,24,0)</f>
        <v>10494.229866715601</v>
      </c>
      <c r="D42" s="129">
        <f>-CUMPRINC('Quick HELOC Loan Calc'!$H$7/12,'Quick HELOC Loan Calc'!$H$8*12,'Quick HELOC Loan Calc'!$B$8,25,36,0)</f>
        <v>11210.976716464094</v>
      </c>
      <c r="E42" s="129">
        <f>-CUMPRINC('Quick HELOC Loan Calc'!$H$7/12,'Quick HELOC Loan Calc'!$H$8*12,'Quick HELOC Loan Calc'!$B$8,37,48,0)</f>
        <v>11976.676757933099</v>
      </c>
      <c r="F42" s="129">
        <f>-CUMPRINC('Quick HELOC Loan Calc'!$H$7/12,'Quick HELOC Loan Calc'!$H$8*12,'Quick HELOC Loan Calc'!$B$8,49,60,0)</f>
        <v>12794.673451900238</v>
      </c>
      <c r="G42" s="129">
        <f>-CUMPRINC('Quick HELOC Loan Calc'!$H$7/12,'Quick HELOC Loan Calc'!$H$8*12,'Quick HELOC Loan Calc'!$B$8,61,72,0)</f>
        <v>13668.538614630883</v>
      </c>
      <c r="H42" s="129">
        <f>-CUMPRINC('Quick HELOC Loan Calc'!$H$7/12,'Quick HELOC Loan Calc'!$H$8*12,'Quick HELOC Loan Calc'!$B$8,73,84,0)</f>
        <v>14602.088014361012</v>
      </c>
    </row>
    <row r="43" spans="1:8" x14ac:dyDescent="0.3">
      <c r="A43" s="130" t="s">
        <v>99</v>
      </c>
      <c r="B43" s="131">
        <f>SUM(B6*'Quick HELOC Loan Calc'!$B$5)</f>
        <v>40000</v>
      </c>
      <c r="C43" s="131">
        <f>(SUM(B43)+'Quick HELOC Loan Calc'!$B$5)*C$6</f>
        <v>41600</v>
      </c>
      <c r="D43" s="131">
        <f>('Quick HELOC Loan Calc'!$B$5+C43+B43)*D$6</f>
        <v>43264</v>
      </c>
      <c r="E43" s="131">
        <f>('Quick HELOC Loan Calc'!$B$5+D43+C43+B43)*E$6</f>
        <v>44994.559999999998</v>
      </c>
      <c r="F43" s="131">
        <f>('Quick HELOC Loan Calc'!$B$5+E43+D43+C43+B43)*F$6</f>
        <v>46794.342400000001</v>
      </c>
      <c r="G43" s="131">
        <f>('Quick HELOC Loan Calc'!$B$5+F43+E43+D43+C43+B43)*G$6</f>
        <v>48666.116096000005</v>
      </c>
      <c r="H43" s="132">
        <f>('Quick HELOC Loan Calc'!$B$5+G43+F43+E43+D43+C43+B43)*H$6</f>
        <v>50612.76073984</v>
      </c>
    </row>
    <row r="44" spans="1:8" x14ac:dyDescent="0.3">
      <c r="A44" s="127" t="s">
        <v>100</v>
      </c>
      <c r="B44" s="118">
        <f>SUM(B39+B42+B43)</f>
        <v>51798.125473953784</v>
      </c>
      <c r="C44" s="118">
        <f t="shared" ref="C44:H44" si="15">SUM(C39+C42+C43)</f>
        <v>61253.448836630901</v>
      </c>
      <c r="D44" s="118">
        <f t="shared" si="15"/>
        <v>67327.159686379397</v>
      </c>
      <c r="E44" s="118">
        <f t="shared" si="15"/>
        <v>73628.208127848397</v>
      </c>
      <c r="F44" s="118">
        <f t="shared" si="15"/>
        <v>80165.957806015562</v>
      </c>
      <c r="G44" s="118">
        <f t="shared" si="15"/>
        <v>86950.20749745518</v>
      </c>
      <c r="H44" s="119">
        <f t="shared" si="15"/>
        <v>93991.213948295364</v>
      </c>
    </row>
    <row r="45" spans="1:8" ht="16.2" thickBot="1" x14ac:dyDescent="0.35">
      <c r="A45" s="133" t="s">
        <v>101</v>
      </c>
      <c r="B45" s="134">
        <f>SUM(B44/'[1]Input Info'!$B$18)</f>
        <v>1.2332887017608043</v>
      </c>
      <c r="C45" s="134">
        <f>SUM(C44/'[1]Input Info'!$B$18)</f>
        <v>1.458415448491212</v>
      </c>
      <c r="D45" s="134">
        <f>SUM(D44/'[1]Input Info'!$B$18)</f>
        <v>1.6030276115804618</v>
      </c>
      <c r="E45" s="134">
        <f>SUM(E44/'[1]Input Info'!$B$18)</f>
        <v>1.7530525744725809</v>
      </c>
      <c r="F45" s="134">
        <f>SUM(F44/'[1]Input Info'!$B$18)</f>
        <v>1.9087132810956087</v>
      </c>
      <c r="G45" s="134">
        <f>SUM(G44/'[1]Input Info'!$B$18)</f>
        <v>2.0702430356536947</v>
      </c>
      <c r="H45" s="135">
        <f>SUM(H44/'[1]Input Info'!$B$18)</f>
        <v>2.2378860463879851</v>
      </c>
    </row>
    <row r="46" spans="1:8" x14ac:dyDescent="0.3">
      <c r="A46" s="284" t="s">
        <v>102</v>
      </c>
      <c r="B46" s="285"/>
      <c r="C46" s="285"/>
      <c r="D46" s="285"/>
      <c r="E46" s="285"/>
      <c r="F46" s="285"/>
      <c r="G46" s="286">
        <f>AVERAGE(B45:H45)</f>
        <v>1.7520895284917639</v>
      </c>
      <c r="H46" s="287"/>
    </row>
    <row r="47" spans="1:8" x14ac:dyDescent="0.3">
      <c r="A47" s="288" t="s">
        <v>103</v>
      </c>
      <c r="B47" s="289"/>
      <c r="C47" s="289"/>
      <c r="D47" s="289"/>
      <c r="E47" s="289"/>
      <c r="F47" s="289"/>
      <c r="G47" s="290">
        <f>'[1]Input Info'!B5+(SUM('STR 7yr IRR Financing'!B43:H43))</f>
        <v>455931.77923583996</v>
      </c>
      <c r="H47" s="291"/>
    </row>
    <row r="48" spans="1:8" ht="16.2" thickBot="1" x14ac:dyDescent="0.35">
      <c r="A48" s="262" t="s">
        <v>104</v>
      </c>
      <c r="B48" s="263"/>
      <c r="C48" s="263"/>
      <c r="D48" s="263"/>
      <c r="E48" s="263"/>
      <c r="F48" s="263"/>
      <c r="G48" s="264">
        <f>SUM(B42:H42)</f>
        <v>84570.489926043418</v>
      </c>
      <c r="H48" s="265"/>
    </row>
    <row r="49" spans="1:8" ht="17.100000000000001" customHeight="1" x14ac:dyDescent="0.3">
      <c r="A49" s="266" t="s">
        <v>105</v>
      </c>
      <c r="B49" s="267"/>
      <c r="C49" s="267"/>
      <c r="D49" s="267"/>
      <c r="E49" s="267"/>
      <c r="F49" s="267"/>
      <c r="G49" s="267"/>
      <c r="H49" s="268"/>
    </row>
    <row r="50" spans="1:8" x14ac:dyDescent="0.3">
      <c r="A50" s="269"/>
      <c r="B50" s="270"/>
      <c r="C50" s="270"/>
      <c r="D50" s="270"/>
      <c r="E50" s="270"/>
      <c r="F50" s="270"/>
      <c r="G50" s="270"/>
      <c r="H50" s="271"/>
    </row>
    <row r="51" spans="1:8" x14ac:dyDescent="0.3">
      <c r="A51" s="269"/>
      <c r="B51" s="270"/>
      <c r="C51" s="270"/>
      <c r="D51" s="270"/>
      <c r="E51" s="270"/>
      <c r="F51" s="270"/>
      <c r="G51" s="270"/>
      <c r="H51" s="271"/>
    </row>
    <row r="52" spans="1:8" x14ac:dyDescent="0.3">
      <c r="A52" s="269"/>
      <c r="B52" s="270"/>
      <c r="C52" s="270"/>
      <c r="D52" s="270"/>
      <c r="E52" s="270"/>
      <c r="F52" s="270"/>
      <c r="G52" s="270"/>
      <c r="H52" s="271"/>
    </row>
    <row r="53" spans="1:8" x14ac:dyDescent="0.3">
      <c r="A53" s="269"/>
      <c r="B53" s="270"/>
      <c r="C53" s="270"/>
      <c r="D53" s="270"/>
      <c r="E53" s="270"/>
      <c r="F53" s="270"/>
      <c r="G53" s="270"/>
      <c r="H53" s="271"/>
    </row>
    <row r="54" spans="1:8" x14ac:dyDescent="0.3">
      <c r="A54" s="269"/>
      <c r="B54" s="270"/>
      <c r="C54" s="270"/>
      <c r="D54" s="270"/>
      <c r="E54" s="270"/>
      <c r="F54" s="270"/>
      <c r="G54" s="270"/>
      <c r="H54" s="271"/>
    </row>
    <row r="55" spans="1:8" x14ac:dyDescent="0.3">
      <c r="A55" s="269"/>
      <c r="B55" s="270"/>
      <c r="C55" s="270"/>
      <c r="D55" s="270"/>
      <c r="E55" s="270"/>
      <c r="F55" s="270"/>
      <c r="G55" s="270"/>
      <c r="H55" s="271"/>
    </row>
    <row r="56" spans="1:8" x14ac:dyDescent="0.3">
      <c r="A56" s="269"/>
      <c r="B56" s="270"/>
      <c r="C56" s="270"/>
      <c r="D56" s="270"/>
      <c r="E56" s="270"/>
      <c r="F56" s="270"/>
      <c r="G56" s="270"/>
      <c r="H56" s="271"/>
    </row>
    <row r="57" spans="1:8" x14ac:dyDescent="0.3">
      <c r="A57" s="269"/>
      <c r="B57" s="270"/>
      <c r="C57" s="270"/>
      <c r="D57" s="270"/>
      <c r="E57" s="270"/>
      <c r="F57" s="270"/>
      <c r="G57" s="270"/>
      <c r="H57" s="271"/>
    </row>
    <row r="58" spans="1:8" ht="16.2" thickBot="1" x14ac:dyDescent="0.35">
      <c r="A58" s="272"/>
      <c r="B58" s="273"/>
      <c r="C58" s="273"/>
      <c r="D58" s="273"/>
      <c r="E58" s="273"/>
      <c r="F58" s="273"/>
      <c r="G58" s="273"/>
      <c r="H58" s="274"/>
    </row>
  </sheetData>
  <mergeCells count="9">
    <mergeCell ref="A48:F48"/>
    <mergeCell ref="G48:H48"/>
    <mergeCell ref="A49:H58"/>
    <mergeCell ref="A1:H2"/>
    <mergeCell ref="A3:H3"/>
    <mergeCell ref="A46:F46"/>
    <mergeCell ref="G46:H46"/>
    <mergeCell ref="A47:F47"/>
    <mergeCell ref="G47:H47"/>
  </mergeCells>
  <pageMargins left="0.7" right="0.7" top="0.75" bottom="0.75" header="0.3" footer="0.3"/>
  <pageSetup scale="80" fitToHeight="2" orientation="portrait" horizontalDpi="0" verticalDpi="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BCD5-F872-45F7-8B72-114BCE0989E5}">
  <dimension ref="A1:R365"/>
  <sheetViews>
    <sheetView workbookViewId="0">
      <selection activeCell="B13" sqref="B13"/>
    </sheetView>
  </sheetViews>
  <sheetFormatPr defaultRowHeight="14.4" x14ac:dyDescent="0.3"/>
  <cols>
    <col min="1" max="1" width="29.109375" customWidth="1"/>
    <col min="2" max="2" width="19" customWidth="1"/>
    <col min="3" max="3" width="9.5546875" bestFit="1" customWidth="1"/>
    <col min="7" max="7" width="15.6640625" bestFit="1" customWidth="1"/>
    <col min="8" max="8" width="12.6640625" bestFit="1" customWidth="1"/>
    <col min="9" max="9" width="14.33203125" bestFit="1" customWidth="1"/>
    <col min="10" max="10" width="16.44140625" customWidth="1"/>
    <col min="11" max="11" width="16.33203125" bestFit="1" customWidth="1"/>
    <col min="12" max="12" width="19.44140625" customWidth="1"/>
    <col min="13" max="13" width="15.5546875" bestFit="1" customWidth="1"/>
    <col min="14" max="14" width="15.5546875" customWidth="1"/>
    <col min="15" max="15" width="18.33203125" bestFit="1" customWidth="1"/>
    <col min="16" max="16" width="17.6640625" bestFit="1" customWidth="1"/>
    <col min="17" max="17" width="13.6640625" bestFit="1" customWidth="1"/>
    <col min="18" max="18" width="11.5546875" bestFit="1" customWidth="1"/>
  </cols>
  <sheetData>
    <row r="1" spans="1:18" x14ac:dyDescent="0.3">
      <c r="A1" t="s">
        <v>193</v>
      </c>
      <c r="B1">
        <v>2646</v>
      </c>
      <c r="C1" t="s">
        <v>194</v>
      </c>
      <c r="G1" t="s">
        <v>195</v>
      </c>
      <c r="H1" s="208">
        <v>0.08</v>
      </c>
      <c r="K1">
        <f>H1/12</f>
        <v>6.6666666666666671E-3</v>
      </c>
      <c r="L1" t="s">
        <v>196</v>
      </c>
    </row>
    <row r="2" spans="1:18" x14ac:dyDescent="0.3">
      <c r="B2" s="209">
        <v>246</v>
      </c>
      <c r="C2" s="209" t="s">
        <v>197</v>
      </c>
      <c r="G2" t="s">
        <v>198</v>
      </c>
      <c r="H2">
        <f>$I$2*12</f>
        <v>360</v>
      </c>
      <c r="I2">
        <v>30</v>
      </c>
      <c r="J2" t="s">
        <v>191</v>
      </c>
      <c r="K2">
        <f>(1+K1)^H2</f>
        <v>10.935729657755621</v>
      </c>
      <c r="L2" t="s">
        <v>199</v>
      </c>
    </row>
    <row r="3" spans="1:18" x14ac:dyDescent="0.3">
      <c r="A3" t="s">
        <v>200</v>
      </c>
      <c r="B3" s="21">
        <v>500500</v>
      </c>
      <c r="C3" s="188">
        <f>B3/B1</f>
        <v>189.15343915343917</v>
      </c>
      <c r="D3" t="s">
        <v>194</v>
      </c>
      <c r="G3" t="s">
        <v>201</v>
      </c>
    </row>
    <row r="4" spans="1:18" x14ac:dyDescent="0.3">
      <c r="A4" t="s">
        <v>202</v>
      </c>
      <c r="B4" s="21">
        <f>B1*B2</f>
        <v>650916</v>
      </c>
    </row>
    <row r="5" spans="1:18" x14ac:dyDescent="0.3">
      <c r="A5" t="s">
        <v>203</v>
      </c>
      <c r="B5" s="21">
        <v>355000</v>
      </c>
      <c r="C5" t="s">
        <v>204</v>
      </c>
      <c r="G5" t="s">
        <v>205</v>
      </c>
      <c r="H5" t="s">
        <v>206</v>
      </c>
      <c r="I5" t="s">
        <v>207</v>
      </c>
      <c r="J5" t="s">
        <v>201</v>
      </c>
      <c r="K5" t="s">
        <v>208</v>
      </c>
      <c r="L5" t="s">
        <v>209</v>
      </c>
      <c r="M5" t="s">
        <v>210</v>
      </c>
      <c r="N5" t="s">
        <v>211</v>
      </c>
      <c r="O5" t="s">
        <v>212</v>
      </c>
      <c r="P5" t="s">
        <v>213</v>
      </c>
      <c r="Q5" t="s">
        <v>214</v>
      </c>
      <c r="R5" s="142" t="s">
        <v>215</v>
      </c>
    </row>
    <row r="6" spans="1:18" x14ac:dyDescent="0.3">
      <c r="A6" t="s">
        <v>216</v>
      </c>
      <c r="B6" s="21">
        <f>B4-B5</f>
        <v>295916</v>
      </c>
      <c r="G6">
        <v>1</v>
      </c>
      <c r="H6" s="160">
        <v>44866</v>
      </c>
      <c r="I6" s="53">
        <f>'HELOC Calculator'!B9</f>
        <v>165732.80000000005</v>
      </c>
      <c r="J6" s="210">
        <f>$I$6/((($K$2)-1)/($K$1*$K$2))</f>
        <v>1216.0885736983614</v>
      </c>
      <c r="K6" s="7">
        <f t="shared" ref="K6:K69" si="0">J6-M6</f>
        <v>111.2032403650278</v>
      </c>
      <c r="L6" s="65">
        <f t="shared" ref="L6:L69" si="1">(K6/I6)*12</f>
        <v>8.0517488655253103E-3</v>
      </c>
      <c r="M6" s="7">
        <f t="shared" ref="M6:M69" si="2">I6*($H$1/12)</f>
        <v>1104.8853333333336</v>
      </c>
      <c r="N6" s="65">
        <f t="shared" ref="N6:N69" si="3">(M6/I6)*12</f>
        <v>7.9999999999999988E-2</v>
      </c>
      <c r="O6" s="7">
        <f>K6</f>
        <v>111.2032403650278</v>
      </c>
      <c r="P6" s="7">
        <f>M6</f>
        <v>1104.8853333333336</v>
      </c>
      <c r="Q6" s="7">
        <f t="shared" ref="Q6:Q69" si="4">I6-K6</f>
        <v>165621.59675963502</v>
      </c>
      <c r="R6" s="7">
        <f t="shared" ref="R6:R69" si="5">O6+P6</f>
        <v>1216.0885736983614</v>
      </c>
    </row>
    <row r="7" spans="1:18" x14ac:dyDescent="0.3">
      <c r="G7">
        <v>2</v>
      </c>
      <c r="H7" s="160">
        <v>44896</v>
      </c>
      <c r="I7" s="7">
        <f t="shared" ref="I7:I70" si="6">Q6</f>
        <v>165621.59675963502</v>
      </c>
      <c r="J7" s="7">
        <f t="shared" ref="J7:J70" si="7">$I$6/((($K$2)-1)/($K$1*$K$2))</f>
        <v>1216.0885736983614</v>
      </c>
      <c r="K7" s="7">
        <f t="shared" si="0"/>
        <v>111.94459530079462</v>
      </c>
      <c r="L7" s="65">
        <f t="shared" si="1"/>
        <v>8.1108694149296511E-3</v>
      </c>
      <c r="M7" s="7">
        <f t="shared" si="2"/>
        <v>1104.1439783975668</v>
      </c>
      <c r="N7" s="65">
        <f t="shared" si="3"/>
        <v>7.9999999999999988E-2</v>
      </c>
      <c r="O7" s="7">
        <f t="shared" ref="O7:O70" si="8">O6+K7</f>
        <v>223.14783566582241</v>
      </c>
      <c r="P7" s="7">
        <f t="shared" ref="P7:P70" si="9">P6+M7</f>
        <v>2209.0293117309002</v>
      </c>
      <c r="Q7" s="7">
        <f t="shared" si="4"/>
        <v>165509.65216433423</v>
      </c>
      <c r="R7" s="7">
        <f t="shared" si="5"/>
        <v>2432.1771473967228</v>
      </c>
    </row>
    <row r="8" spans="1:18" ht="15" thickBot="1" x14ac:dyDescent="0.35">
      <c r="A8" t="s">
        <v>217</v>
      </c>
      <c r="B8" s="21">
        <f>B4*0.8</f>
        <v>520732.80000000005</v>
      </c>
      <c r="G8">
        <v>3</v>
      </c>
      <c r="H8" s="160">
        <v>44927</v>
      </c>
      <c r="I8" s="7">
        <f t="shared" si="6"/>
        <v>165509.65216433423</v>
      </c>
      <c r="J8" s="7">
        <f t="shared" si="7"/>
        <v>1216.0885736983614</v>
      </c>
      <c r="K8" s="7">
        <f t="shared" si="0"/>
        <v>112.69089260279975</v>
      </c>
      <c r="L8" s="65">
        <f t="shared" si="1"/>
        <v>8.1704643418071474E-3</v>
      </c>
      <c r="M8" s="7">
        <f t="shared" si="2"/>
        <v>1103.3976810955617</v>
      </c>
      <c r="N8" s="65">
        <f t="shared" si="3"/>
        <v>8.0000000000000016E-2</v>
      </c>
      <c r="O8" s="7">
        <f t="shared" si="8"/>
        <v>335.83872826862216</v>
      </c>
      <c r="P8" s="7">
        <f t="shared" si="9"/>
        <v>3312.4269928264621</v>
      </c>
      <c r="Q8" s="7">
        <f t="shared" si="4"/>
        <v>165396.96127173142</v>
      </c>
      <c r="R8" s="7">
        <f t="shared" si="5"/>
        <v>3648.2657210950842</v>
      </c>
    </row>
    <row r="9" spans="1:18" ht="43.8" thickBot="1" x14ac:dyDescent="0.35">
      <c r="A9" s="211" t="s">
        <v>218</v>
      </c>
      <c r="B9" s="212">
        <f>B8-B5</f>
        <v>165732.80000000005</v>
      </c>
      <c r="G9">
        <v>4</v>
      </c>
      <c r="H9" s="160">
        <v>44958</v>
      </c>
      <c r="I9" s="7">
        <f t="shared" si="6"/>
        <v>165396.96127173142</v>
      </c>
      <c r="J9" s="7">
        <f t="shared" si="7"/>
        <v>1216.0885736983614</v>
      </c>
      <c r="K9" s="7">
        <f t="shared" si="0"/>
        <v>113.44216522015199</v>
      </c>
      <c r="L9" s="65">
        <f t="shared" si="1"/>
        <v>8.2305380472216059E-3</v>
      </c>
      <c r="M9" s="7">
        <f t="shared" si="2"/>
        <v>1102.6464084782094</v>
      </c>
      <c r="N9" s="65">
        <f t="shared" si="3"/>
        <v>7.9999999999999988E-2</v>
      </c>
      <c r="O9" s="7">
        <f t="shared" si="8"/>
        <v>449.28089348877415</v>
      </c>
      <c r="P9" s="7">
        <f t="shared" si="9"/>
        <v>4415.0734013046713</v>
      </c>
      <c r="Q9" s="7">
        <f t="shared" si="4"/>
        <v>165283.51910651126</v>
      </c>
      <c r="R9" s="7">
        <f t="shared" si="5"/>
        <v>4864.3542947934457</v>
      </c>
    </row>
    <row r="10" spans="1:18" x14ac:dyDescent="0.3">
      <c r="G10">
        <v>5</v>
      </c>
      <c r="H10" s="160">
        <v>44986</v>
      </c>
      <c r="I10" s="7">
        <f t="shared" si="6"/>
        <v>165283.51910651126</v>
      </c>
      <c r="J10" s="7">
        <f t="shared" si="7"/>
        <v>1216.0885736983614</v>
      </c>
      <c r="K10" s="7">
        <f t="shared" si="0"/>
        <v>114.19844632161971</v>
      </c>
      <c r="L10" s="65">
        <f t="shared" si="1"/>
        <v>8.2910949819282442E-3</v>
      </c>
      <c r="M10" s="7">
        <f t="shared" si="2"/>
        <v>1101.8901273767417</v>
      </c>
      <c r="N10" s="65">
        <f t="shared" si="3"/>
        <v>7.9999999999999988E-2</v>
      </c>
      <c r="O10" s="7">
        <f t="shared" si="8"/>
        <v>563.47933981039387</v>
      </c>
      <c r="P10" s="7">
        <f t="shared" si="9"/>
        <v>5516.9635286814128</v>
      </c>
      <c r="Q10" s="7">
        <f t="shared" si="4"/>
        <v>165169.32066018964</v>
      </c>
      <c r="R10" s="7">
        <f t="shared" si="5"/>
        <v>6080.4428684918066</v>
      </c>
    </row>
    <row r="11" spans="1:18" x14ac:dyDescent="0.3">
      <c r="G11">
        <v>6</v>
      </c>
      <c r="H11" s="160">
        <v>45017</v>
      </c>
      <c r="I11" s="7">
        <f t="shared" si="6"/>
        <v>165169.32066018964</v>
      </c>
      <c r="J11" s="7">
        <f t="shared" si="7"/>
        <v>1216.0885736983614</v>
      </c>
      <c r="K11" s="7">
        <f t="shared" si="0"/>
        <v>114.95976929709718</v>
      </c>
      <c r="L11" s="65">
        <f t="shared" si="1"/>
        <v>8.3521396470674462E-3</v>
      </c>
      <c r="M11" s="7">
        <f t="shared" si="2"/>
        <v>1101.1288044012642</v>
      </c>
      <c r="N11" s="65">
        <f t="shared" si="3"/>
        <v>7.9999999999999988E-2</v>
      </c>
      <c r="O11" s="7">
        <f t="shared" si="8"/>
        <v>678.43910910749105</v>
      </c>
      <c r="P11" s="7">
        <f t="shared" si="9"/>
        <v>6618.0923330826772</v>
      </c>
      <c r="Q11" s="7">
        <f t="shared" si="4"/>
        <v>165054.36089089254</v>
      </c>
      <c r="R11" s="7">
        <f t="shared" si="5"/>
        <v>7296.5314421901685</v>
      </c>
    </row>
    <row r="12" spans="1:18" x14ac:dyDescent="0.3">
      <c r="G12">
        <v>7</v>
      </c>
      <c r="H12" s="160">
        <v>45047</v>
      </c>
      <c r="I12" s="7">
        <f t="shared" si="6"/>
        <v>165054.36089089254</v>
      </c>
      <c r="J12" s="7">
        <f t="shared" si="7"/>
        <v>1216.0885736983614</v>
      </c>
      <c r="K12" s="7">
        <f t="shared" si="0"/>
        <v>115.72616775907773</v>
      </c>
      <c r="L12" s="65">
        <f t="shared" si="1"/>
        <v>8.4136765948700232E-3</v>
      </c>
      <c r="M12" s="7">
        <f t="shared" si="2"/>
        <v>1100.3624059392837</v>
      </c>
      <c r="N12" s="65">
        <f t="shared" si="3"/>
        <v>0.08</v>
      </c>
      <c r="O12" s="7">
        <f t="shared" si="8"/>
        <v>794.16527686656877</v>
      </c>
      <c r="P12" s="7">
        <f t="shared" si="9"/>
        <v>7718.4547390219614</v>
      </c>
      <c r="Q12" s="7">
        <f t="shared" si="4"/>
        <v>164938.63472313347</v>
      </c>
      <c r="R12" s="7">
        <f t="shared" si="5"/>
        <v>8512.6200158885295</v>
      </c>
    </row>
    <row r="13" spans="1:18" x14ac:dyDescent="0.3">
      <c r="A13" t="s">
        <v>7</v>
      </c>
      <c r="B13">
        <v>135000</v>
      </c>
      <c r="D13" t="s">
        <v>196</v>
      </c>
      <c r="E13">
        <f>B16/12</f>
        <v>7.2916666666666659E-3</v>
      </c>
      <c r="G13">
        <v>8</v>
      </c>
      <c r="H13" s="160">
        <v>45078</v>
      </c>
      <c r="I13" s="7">
        <f t="shared" si="6"/>
        <v>164938.63472313347</v>
      </c>
      <c r="J13" s="7">
        <f t="shared" si="7"/>
        <v>1216.0885736983614</v>
      </c>
      <c r="K13" s="7">
        <f t="shared" si="0"/>
        <v>116.49767554413825</v>
      </c>
      <c r="L13" s="65">
        <f t="shared" si="1"/>
        <v>8.4757104293745333E-3</v>
      </c>
      <c r="M13" s="7">
        <f t="shared" si="2"/>
        <v>1099.5908981542232</v>
      </c>
      <c r="N13" s="65">
        <f t="shared" si="3"/>
        <v>0.08</v>
      </c>
      <c r="O13" s="7">
        <f t="shared" si="8"/>
        <v>910.66295241070702</v>
      </c>
      <c r="P13" s="7">
        <f t="shared" si="9"/>
        <v>8818.0456371761848</v>
      </c>
      <c r="Q13" s="7">
        <f t="shared" si="4"/>
        <v>164822.13704758932</v>
      </c>
      <c r="R13" s="7">
        <f t="shared" si="5"/>
        <v>9728.7085895868913</v>
      </c>
    </row>
    <row r="14" spans="1:18" x14ac:dyDescent="0.3">
      <c r="A14" t="s">
        <v>190</v>
      </c>
      <c r="B14">
        <f>B13*C14</f>
        <v>33750</v>
      </c>
      <c r="C14" s="142">
        <v>0.25</v>
      </c>
      <c r="D14" t="s">
        <v>199</v>
      </c>
      <c r="E14">
        <f>(1+E13)^H2</f>
        <v>13.673722932245438</v>
      </c>
      <c r="G14">
        <v>9</v>
      </c>
      <c r="H14" s="160">
        <v>45108</v>
      </c>
      <c r="I14" s="7">
        <f t="shared" si="6"/>
        <v>164822.13704758932</v>
      </c>
      <c r="J14" s="7">
        <f t="shared" si="7"/>
        <v>1216.0885736983614</v>
      </c>
      <c r="K14" s="7">
        <f t="shared" si="0"/>
        <v>117.27432671443262</v>
      </c>
      <c r="L14" s="65">
        <f t="shared" si="1"/>
        <v>8.5382458071567302E-3</v>
      </c>
      <c r="M14" s="7">
        <f t="shared" si="2"/>
        <v>1098.8142469839288</v>
      </c>
      <c r="N14" s="65">
        <f t="shared" si="3"/>
        <v>7.9999999999999988E-2</v>
      </c>
      <c r="O14" s="7">
        <f t="shared" si="8"/>
        <v>1027.9372791251396</v>
      </c>
      <c r="P14" s="7">
        <f t="shared" si="9"/>
        <v>9916.8598841601142</v>
      </c>
      <c r="Q14" s="7">
        <f t="shared" si="4"/>
        <v>164704.86272087489</v>
      </c>
      <c r="R14" s="7">
        <f t="shared" si="5"/>
        <v>10944.797163285253</v>
      </c>
    </row>
    <row r="15" spans="1:18" x14ac:dyDescent="0.3">
      <c r="A15" t="s">
        <v>219</v>
      </c>
      <c r="B15">
        <f>B13-B14</f>
        <v>101250</v>
      </c>
      <c r="G15">
        <v>10</v>
      </c>
      <c r="H15" s="160">
        <v>45139</v>
      </c>
      <c r="I15" s="7">
        <f t="shared" si="6"/>
        <v>164704.86272087489</v>
      </c>
      <c r="J15" s="7">
        <f t="shared" si="7"/>
        <v>1216.0885736983614</v>
      </c>
      <c r="K15" s="7">
        <f t="shared" si="0"/>
        <v>118.0561555591953</v>
      </c>
      <c r="L15" s="65">
        <f t="shared" si="1"/>
        <v>8.601287438071448E-3</v>
      </c>
      <c r="M15" s="7">
        <f t="shared" si="2"/>
        <v>1098.0324181391661</v>
      </c>
      <c r="N15" s="65">
        <f t="shared" si="3"/>
        <v>8.0000000000000016E-2</v>
      </c>
      <c r="O15" s="7">
        <f t="shared" si="8"/>
        <v>1145.9934346843349</v>
      </c>
      <c r="P15" s="7">
        <f t="shared" si="9"/>
        <v>11014.89230229928</v>
      </c>
      <c r="Q15" s="7">
        <f t="shared" si="4"/>
        <v>164586.8065653157</v>
      </c>
      <c r="R15" s="7">
        <f t="shared" si="5"/>
        <v>12160.885736983615</v>
      </c>
    </row>
    <row r="16" spans="1:18" x14ac:dyDescent="0.3">
      <c r="A16" t="s">
        <v>220</v>
      </c>
      <c r="B16" s="213">
        <v>8.7499999999999994E-2</v>
      </c>
      <c r="G16">
        <v>11</v>
      </c>
      <c r="H16" s="160">
        <v>45170</v>
      </c>
      <c r="I16" s="7">
        <f t="shared" si="6"/>
        <v>164586.8065653157</v>
      </c>
      <c r="J16" s="7">
        <f t="shared" si="7"/>
        <v>1216.0885736983614</v>
      </c>
      <c r="K16" s="7">
        <f t="shared" si="0"/>
        <v>118.8431965962568</v>
      </c>
      <c r="L16" s="65">
        <f t="shared" si="1"/>
        <v>8.6648400860073298E-3</v>
      </c>
      <c r="M16" s="7">
        <f t="shared" si="2"/>
        <v>1097.2453771021046</v>
      </c>
      <c r="N16" s="65">
        <f t="shared" si="3"/>
        <v>7.9999999999999988E-2</v>
      </c>
      <c r="O16" s="7">
        <f t="shared" si="8"/>
        <v>1264.8366312805917</v>
      </c>
      <c r="P16" s="7">
        <f t="shared" si="9"/>
        <v>12112.137679401385</v>
      </c>
      <c r="Q16" s="7">
        <f t="shared" si="4"/>
        <v>164467.96336871944</v>
      </c>
      <c r="R16" s="7">
        <f t="shared" si="5"/>
        <v>13376.974310681977</v>
      </c>
    </row>
    <row r="17" spans="1:18" x14ac:dyDescent="0.3">
      <c r="A17" t="s">
        <v>221</v>
      </c>
      <c r="B17" s="21">
        <f>$B$15/((($E$14)-1)/($E$13*$E$14))</f>
        <v>796.53416068353783</v>
      </c>
      <c r="G17">
        <v>12</v>
      </c>
      <c r="H17" s="160">
        <v>45200</v>
      </c>
      <c r="I17" s="7">
        <f t="shared" si="6"/>
        <v>164467.96336871944</v>
      </c>
      <c r="J17" s="7">
        <f t="shared" si="7"/>
        <v>1216.0885736983614</v>
      </c>
      <c r="K17" s="7">
        <f t="shared" si="0"/>
        <v>119.63548457356501</v>
      </c>
      <c r="L17" s="65">
        <f t="shared" si="1"/>
        <v>8.7289085696541507E-3</v>
      </c>
      <c r="M17" s="7">
        <f t="shared" si="2"/>
        <v>1096.4530891247964</v>
      </c>
      <c r="N17" s="65">
        <f t="shared" si="3"/>
        <v>0.08</v>
      </c>
      <c r="O17" s="7">
        <f t="shared" si="8"/>
        <v>1384.4721158541568</v>
      </c>
      <c r="P17" s="7">
        <f t="shared" si="9"/>
        <v>13208.590768526181</v>
      </c>
      <c r="Q17" s="7">
        <f t="shared" si="4"/>
        <v>164348.32788414587</v>
      </c>
      <c r="R17" s="7">
        <f t="shared" si="5"/>
        <v>14593.062884380337</v>
      </c>
    </row>
    <row r="18" spans="1:18" x14ac:dyDescent="0.3">
      <c r="A18" t="s">
        <v>143</v>
      </c>
      <c r="B18">
        <v>1400</v>
      </c>
      <c r="G18">
        <v>13</v>
      </c>
      <c r="H18" s="160">
        <v>45231</v>
      </c>
      <c r="I18" s="7">
        <f t="shared" si="6"/>
        <v>164348.32788414587</v>
      </c>
      <c r="J18" s="7">
        <f t="shared" si="7"/>
        <v>1216.0885736983614</v>
      </c>
      <c r="K18" s="7">
        <f t="shared" si="0"/>
        <v>120.43305447072225</v>
      </c>
      <c r="L18" s="65">
        <f t="shared" si="1"/>
        <v>8.7934977632837859E-3</v>
      </c>
      <c r="M18" s="7">
        <f t="shared" si="2"/>
        <v>1095.6555192276392</v>
      </c>
      <c r="N18" s="65">
        <f t="shared" si="3"/>
        <v>0.08</v>
      </c>
      <c r="O18" s="7">
        <f t="shared" si="8"/>
        <v>1504.905170324879</v>
      </c>
      <c r="P18" s="7">
        <f t="shared" si="9"/>
        <v>14304.24628775382</v>
      </c>
      <c r="Q18" s="7">
        <f t="shared" si="4"/>
        <v>164227.89482967515</v>
      </c>
      <c r="R18" s="7">
        <f t="shared" si="5"/>
        <v>15809.151458078699</v>
      </c>
    </row>
    <row r="19" spans="1:18" x14ac:dyDescent="0.3">
      <c r="A19" t="s">
        <v>222</v>
      </c>
      <c r="B19">
        <v>509</v>
      </c>
      <c r="C19" t="s">
        <v>223</v>
      </c>
      <c r="G19">
        <v>14</v>
      </c>
      <c r="H19" s="160">
        <v>45261</v>
      </c>
      <c r="I19" s="7">
        <f t="shared" si="6"/>
        <v>164227.89482967515</v>
      </c>
      <c r="J19" s="7">
        <f t="shared" si="7"/>
        <v>1216.0885736983614</v>
      </c>
      <c r="K19" s="7">
        <f t="shared" si="0"/>
        <v>121.23594150052713</v>
      </c>
      <c r="L19" s="65">
        <f t="shared" si="1"/>
        <v>8.8586125975442069E-3</v>
      </c>
      <c r="M19" s="7">
        <f t="shared" si="2"/>
        <v>1094.8526321978343</v>
      </c>
      <c r="N19" s="65">
        <f t="shared" si="3"/>
        <v>7.9999999999999988E-2</v>
      </c>
      <c r="O19" s="7">
        <f t="shared" si="8"/>
        <v>1626.1411118254061</v>
      </c>
      <c r="P19" s="7">
        <f t="shared" si="9"/>
        <v>15399.098919951655</v>
      </c>
      <c r="Q19" s="7">
        <f t="shared" si="4"/>
        <v>164106.65888817463</v>
      </c>
      <c r="R19" s="7">
        <f t="shared" si="5"/>
        <v>17025.240031777063</v>
      </c>
    </row>
    <row r="20" spans="1:18" x14ac:dyDescent="0.3">
      <c r="A20" t="s">
        <v>224</v>
      </c>
      <c r="B20" s="53">
        <f>B18-B19-B17</f>
        <v>94.465839316462166</v>
      </c>
      <c r="G20">
        <v>15</v>
      </c>
      <c r="H20" s="160">
        <v>45292</v>
      </c>
      <c r="I20" s="7">
        <f t="shared" si="6"/>
        <v>164106.65888817463</v>
      </c>
      <c r="J20" s="7">
        <f t="shared" si="7"/>
        <v>1216.0885736983614</v>
      </c>
      <c r="K20" s="7">
        <f t="shared" si="0"/>
        <v>122.04418111053042</v>
      </c>
      <c r="L20" s="65">
        <f t="shared" si="1"/>
        <v>8.924258060267521E-3</v>
      </c>
      <c r="M20" s="7">
        <f t="shared" si="2"/>
        <v>1094.044392587831</v>
      </c>
      <c r="N20" s="65">
        <f t="shared" si="3"/>
        <v>8.0000000000000016E-2</v>
      </c>
      <c r="O20" s="7">
        <f t="shared" si="8"/>
        <v>1748.1852929359366</v>
      </c>
      <c r="P20" s="7">
        <f t="shared" si="9"/>
        <v>16493.143312539487</v>
      </c>
      <c r="Q20" s="7">
        <f t="shared" si="4"/>
        <v>163984.61470706409</v>
      </c>
      <c r="R20" s="7">
        <f t="shared" si="5"/>
        <v>18241.328605475424</v>
      </c>
    </row>
    <row r="21" spans="1:18" x14ac:dyDescent="0.3">
      <c r="A21" t="s">
        <v>38</v>
      </c>
      <c r="B21" s="83">
        <f>B18/SUM(B19,B17)</f>
        <v>1.0723579988646201</v>
      </c>
      <c r="G21">
        <v>16</v>
      </c>
      <c r="H21" s="160">
        <v>45323</v>
      </c>
      <c r="I21" s="7">
        <f t="shared" si="6"/>
        <v>163984.61470706409</v>
      </c>
      <c r="J21" s="7">
        <f t="shared" si="7"/>
        <v>1216.0885736983614</v>
      </c>
      <c r="K21" s="7">
        <f t="shared" si="0"/>
        <v>122.85780898460075</v>
      </c>
      <c r="L21" s="65">
        <f t="shared" si="1"/>
        <v>8.9904391972919634E-3</v>
      </c>
      <c r="M21" s="7">
        <f t="shared" si="2"/>
        <v>1093.2307647137607</v>
      </c>
      <c r="N21" s="65">
        <f t="shared" si="3"/>
        <v>0.08</v>
      </c>
      <c r="O21" s="7">
        <f t="shared" si="8"/>
        <v>1871.0431019205373</v>
      </c>
      <c r="P21" s="7">
        <f t="shared" si="9"/>
        <v>17586.374077253247</v>
      </c>
      <c r="Q21" s="7">
        <f t="shared" si="4"/>
        <v>163861.75689807947</v>
      </c>
      <c r="R21" s="7">
        <f t="shared" si="5"/>
        <v>19457.417179173786</v>
      </c>
    </row>
    <row r="22" spans="1:18" x14ac:dyDescent="0.3">
      <c r="G22">
        <v>17</v>
      </c>
      <c r="H22" s="160">
        <v>45352</v>
      </c>
      <c r="I22" s="7">
        <f t="shared" si="6"/>
        <v>163861.75689807947</v>
      </c>
      <c r="J22" s="7">
        <f t="shared" si="7"/>
        <v>1216.0885736983614</v>
      </c>
      <c r="K22" s="7">
        <f t="shared" si="0"/>
        <v>123.67686104449808</v>
      </c>
      <c r="L22" s="65">
        <f t="shared" si="1"/>
        <v>9.0571611132980075E-3</v>
      </c>
      <c r="M22" s="7">
        <f t="shared" si="2"/>
        <v>1092.4117126538633</v>
      </c>
      <c r="N22" s="65">
        <f t="shared" si="3"/>
        <v>8.0000000000000016E-2</v>
      </c>
      <c r="O22" s="7">
        <f t="shared" si="8"/>
        <v>1994.7199629650354</v>
      </c>
      <c r="P22" s="7">
        <f t="shared" si="9"/>
        <v>18678.78578990711</v>
      </c>
      <c r="Q22" s="7">
        <f t="shared" si="4"/>
        <v>163738.08003703499</v>
      </c>
      <c r="R22" s="7">
        <f t="shared" si="5"/>
        <v>20673.505752872145</v>
      </c>
    </row>
    <row r="23" spans="1:18" x14ac:dyDescent="0.3">
      <c r="G23">
        <v>18</v>
      </c>
      <c r="H23" s="160">
        <v>45383</v>
      </c>
      <c r="I23" s="7">
        <f t="shared" si="6"/>
        <v>163738.08003703499</v>
      </c>
      <c r="J23" s="7">
        <f t="shared" si="7"/>
        <v>1216.0885736983614</v>
      </c>
      <c r="K23" s="7">
        <f t="shared" si="0"/>
        <v>124.5013734514614</v>
      </c>
      <c r="L23" s="65">
        <f t="shared" si="1"/>
        <v>9.1244289726593458E-3</v>
      </c>
      <c r="M23" s="7">
        <f t="shared" si="2"/>
        <v>1091.5872002469</v>
      </c>
      <c r="N23" s="65">
        <f t="shared" si="3"/>
        <v>0.08</v>
      </c>
      <c r="O23" s="7">
        <f t="shared" si="8"/>
        <v>2119.2213364164968</v>
      </c>
      <c r="P23" s="7">
        <f t="shared" si="9"/>
        <v>19770.37299015401</v>
      </c>
      <c r="Q23" s="7">
        <f t="shared" si="4"/>
        <v>163613.57866358352</v>
      </c>
      <c r="R23" s="7">
        <f t="shared" si="5"/>
        <v>21889.594326570506</v>
      </c>
    </row>
    <row r="24" spans="1:18" x14ac:dyDescent="0.3">
      <c r="A24" t="s">
        <v>225</v>
      </c>
      <c r="B24" s="214">
        <f>$B$13/((($E$14)-1)/($E$13*$E$14))+B19</f>
        <v>1571.0455475780504</v>
      </c>
      <c r="G24">
        <v>19</v>
      </c>
      <c r="H24" s="160">
        <v>45413</v>
      </c>
      <c r="I24" s="7">
        <f t="shared" si="6"/>
        <v>163613.57866358352</v>
      </c>
      <c r="J24" s="7">
        <f t="shared" si="7"/>
        <v>1216.0885736983614</v>
      </c>
      <c r="K24" s="7">
        <f t="shared" si="0"/>
        <v>125.33138260780447</v>
      </c>
      <c r="L24" s="65">
        <f t="shared" si="1"/>
        <v>9.1922480003085658E-3</v>
      </c>
      <c r="M24" s="7">
        <f t="shared" si="2"/>
        <v>1090.7571910905569</v>
      </c>
      <c r="N24" s="65">
        <f t="shared" si="3"/>
        <v>0.08</v>
      </c>
      <c r="O24" s="7">
        <f t="shared" si="8"/>
        <v>2244.552719024301</v>
      </c>
      <c r="P24" s="7">
        <f t="shared" si="9"/>
        <v>20861.130181244567</v>
      </c>
      <c r="Q24" s="7">
        <f t="shared" si="4"/>
        <v>163488.24728097572</v>
      </c>
      <c r="R24" s="7">
        <f t="shared" si="5"/>
        <v>23105.682900268868</v>
      </c>
    </row>
    <row r="25" spans="1:18" x14ac:dyDescent="0.3">
      <c r="A25" t="s">
        <v>226</v>
      </c>
      <c r="B25" s="53">
        <f>B18-B24</f>
        <v>-171.04554757805045</v>
      </c>
      <c r="G25">
        <v>20</v>
      </c>
      <c r="H25" s="160">
        <v>45444</v>
      </c>
      <c r="I25" s="7">
        <f t="shared" si="6"/>
        <v>163488.24728097572</v>
      </c>
      <c r="J25" s="7">
        <f t="shared" si="7"/>
        <v>1216.0885736983614</v>
      </c>
      <c r="K25" s="7">
        <f t="shared" si="0"/>
        <v>126.16692515852333</v>
      </c>
      <c r="L25" s="65">
        <f t="shared" si="1"/>
        <v>9.2606234826181077E-3</v>
      </c>
      <c r="M25" s="7">
        <f t="shared" si="2"/>
        <v>1089.9216485398381</v>
      </c>
      <c r="N25" s="65">
        <f t="shared" si="3"/>
        <v>7.9999999999999988E-2</v>
      </c>
      <c r="O25" s="7">
        <f t="shared" si="8"/>
        <v>2370.7196441828246</v>
      </c>
      <c r="P25" s="7">
        <f t="shared" si="9"/>
        <v>21951.051829784406</v>
      </c>
      <c r="Q25" s="7">
        <f t="shared" si="4"/>
        <v>163362.08035581719</v>
      </c>
      <c r="R25" s="7">
        <f t="shared" si="5"/>
        <v>24321.77147396723</v>
      </c>
    </row>
    <row r="26" spans="1:18" x14ac:dyDescent="0.3">
      <c r="G26">
        <v>21</v>
      </c>
      <c r="H26" s="160">
        <v>45474</v>
      </c>
      <c r="I26" s="7">
        <f t="shared" si="6"/>
        <v>163362.08035581719</v>
      </c>
      <c r="J26" s="7">
        <f t="shared" si="7"/>
        <v>1216.0885736983614</v>
      </c>
      <c r="K26" s="7">
        <f t="shared" si="0"/>
        <v>127.00803799291339</v>
      </c>
      <c r="L26" s="65">
        <f t="shared" si="1"/>
        <v>9.3295607682966734E-3</v>
      </c>
      <c r="M26" s="7">
        <f t="shared" si="2"/>
        <v>1089.080535705448</v>
      </c>
      <c r="N26" s="65">
        <f t="shared" si="3"/>
        <v>0.08</v>
      </c>
      <c r="O26" s="7">
        <f t="shared" si="8"/>
        <v>2497.7276821757378</v>
      </c>
      <c r="P26" s="7">
        <f t="shared" si="9"/>
        <v>23040.132365489855</v>
      </c>
      <c r="Q26" s="7">
        <f t="shared" si="4"/>
        <v>163235.07231782426</v>
      </c>
      <c r="R26" s="7">
        <f t="shared" si="5"/>
        <v>25537.860047665592</v>
      </c>
    </row>
    <row r="27" spans="1:18" x14ac:dyDescent="0.3">
      <c r="G27">
        <v>22</v>
      </c>
      <c r="H27" s="160">
        <v>45505</v>
      </c>
      <c r="I27" s="7">
        <f t="shared" si="6"/>
        <v>163235.07231782426</v>
      </c>
      <c r="J27" s="7">
        <f t="shared" si="7"/>
        <v>1216.0885736983614</v>
      </c>
      <c r="K27" s="7">
        <f t="shared" si="0"/>
        <v>127.85475824619971</v>
      </c>
      <c r="L27" s="65">
        <f t="shared" si="1"/>
        <v>9.3990652693015965E-3</v>
      </c>
      <c r="M27" s="7">
        <f t="shared" si="2"/>
        <v>1088.2338154521617</v>
      </c>
      <c r="N27" s="65">
        <f t="shared" si="3"/>
        <v>7.9999999999999988E-2</v>
      </c>
      <c r="O27" s="7">
        <f t="shared" si="8"/>
        <v>2625.5824404219375</v>
      </c>
      <c r="P27" s="7">
        <f t="shared" si="9"/>
        <v>24128.366180942015</v>
      </c>
      <c r="Q27" s="7">
        <f t="shared" si="4"/>
        <v>163107.21755957807</v>
      </c>
      <c r="R27" s="7">
        <f t="shared" si="5"/>
        <v>26753.948621363954</v>
      </c>
    </row>
    <row r="28" spans="1:18" x14ac:dyDescent="0.3">
      <c r="G28">
        <v>23</v>
      </c>
      <c r="H28" s="160">
        <v>45536</v>
      </c>
      <c r="I28" s="7">
        <f t="shared" si="6"/>
        <v>163107.21755957807</v>
      </c>
      <c r="J28" s="7">
        <f t="shared" si="7"/>
        <v>1216.0885736983614</v>
      </c>
      <c r="K28" s="7">
        <f t="shared" si="0"/>
        <v>128.70712330117431</v>
      </c>
      <c r="L28" s="65">
        <f t="shared" si="1"/>
        <v>9.46914246176714E-3</v>
      </c>
      <c r="M28" s="7">
        <f t="shared" si="2"/>
        <v>1087.3814503971871</v>
      </c>
      <c r="N28" s="65">
        <f t="shared" si="3"/>
        <v>7.9999999999999988E-2</v>
      </c>
      <c r="O28" s="7">
        <f t="shared" si="8"/>
        <v>2754.2895637231118</v>
      </c>
      <c r="P28" s="7">
        <f t="shared" si="9"/>
        <v>25215.747631339204</v>
      </c>
      <c r="Q28" s="7">
        <f t="shared" si="4"/>
        <v>162978.51043627691</v>
      </c>
      <c r="R28" s="7">
        <f t="shared" si="5"/>
        <v>27970.037195062316</v>
      </c>
    </row>
    <row r="29" spans="1:18" x14ac:dyDescent="0.3">
      <c r="G29">
        <v>24</v>
      </c>
      <c r="H29" s="160">
        <v>45566</v>
      </c>
      <c r="I29" s="7">
        <f t="shared" si="6"/>
        <v>162978.51043627691</v>
      </c>
      <c r="J29" s="7">
        <f t="shared" si="7"/>
        <v>1216.0885736983614</v>
      </c>
      <c r="K29" s="7">
        <f t="shared" si="0"/>
        <v>129.56517078984871</v>
      </c>
      <c r="L29" s="65">
        <f t="shared" si="1"/>
        <v>9.5397978869495789E-3</v>
      </c>
      <c r="M29" s="7">
        <f t="shared" si="2"/>
        <v>1086.5234029085127</v>
      </c>
      <c r="N29" s="65">
        <f t="shared" si="3"/>
        <v>0.08</v>
      </c>
      <c r="O29" s="7">
        <f t="shared" si="8"/>
        <v>2883.8547345129605</v>
      </c>
      <c r="P29" s="7">
        <f t="shared" si="9"/>
        <v>26302.271034247715</v>
      </c>
      <c r="Q29" s="7">
        <f t="shared" si="4"/>
        <v>162848.94526548707</v>
      </c>
      <c r="R29" s="7">
        <f t="shared" si="5"/>
        <v>29186.125768760674</v>
      </c>
    </row>
    <row r="30" spans="1:18" x14ac:dyDescent="0.3">
      <c r="G30">
        <v>25</v>
      </c>
      <c r="H30" s="160">
        <v>45597</v>
      </c>
      <c r="I30" s="7">
        <f t="shared" si="6"/>
        <v>162848.94526548707</v>
      </c>
      <c r="J30" s="7">
        <f t="shared" si="7"/>
        <v>1216.0885736983614</v>
      </c>
      <c r="K30" s="7">
        <f t="shared" si="0"/>
        <v>130.42893859511423</v>
      </c>
      <c r="L30" s="65">
        <f t="shared" si="1"/>
        <v>9.6110371521888859E-3</v>
      </c>
      <c r="M30" s="7">
        <f t="shared" si="2"/>
        <v>1085.6596351032472</v>
      </c>
      <c r="N30" s="65">
        <f t="shared" si="3"/>
        <v>0.08</v>
      </c>
      <c r="O30" s="7">
        <f t="shared" si="8"/>
        <v>3014.2836731080747</v>
      </c>
      <c r="P30" s="7">
        <f t="shared" si="9"/>
        <v>27387.930669350961</v>
      </c>
      <c r="Q30" s="7">
        <f t="shared" si="4"/>
        <v>162718.51632689196</v>
      </c>
      <c r="R30" s="7">
        <f t="shared" si="5"/>
        <v>30402.214342459036</v>
      </c>
    </row>
    <row r="31" spans="1:18" x14ac:dyDescent="0.3">
      <c r="G31">
        <v>26</v>
      </c>
      <c r="H31" s="160">
        <v>45627</v>
      </c>
      <c r="I31" s="7">
        <f t="shared" si="6"/>
        <v>162718.51632689196</v>
      </c>
      <c r="J31" s="7">
        <f t="shared" si="7"/>
        <v>1216.0885736983614</v>
      </c>
      <c r="K31" s="7">
        <f t="shared" si="0"/>
        <v>131.29846485241501</v>
      </c>
      <c r="L31" s="65">
        <f t="shared" si="1"/>
        <v>9.6828659318877342E-3</v>
      </c>
      <c r="M31" s="7">
        <f t="shared" si="2"/>
        <v>1084.7901088459464</v>
      </c>
      <c r="N31" s="65">
        <f t="shared" si="3"/>
        <v>0.08</v>
      </c>
      <c r="O31" s="7">
        <f t="shared" si="8"/>
        <v>3145.5821379604895</v>
      </c>
      <c r="P31" s="7">
        <f t="shared" si="9"/>
        <v>28472.720778196908</v>
      </c>
      <c r="Q31" s="7">
        <f t="shared" si="4"/>
        <v>162587.21786203954</v>
      </c>
      <c r="R31" s="7">
        <f t="shared" si="5"/>
        <v>31618.302916157398</v>
      </c>
    </row>
    <row r="32" spans="1:18" x14ac:dyDescent="0.3">
      <c r="G32">
        <v>27</v>
      </c>
      <c r="H32" s="160">
        <v>45658</v>
      </c>
      <c r="I32" s="7">
        <f t="shared" si="6"/>
        <v>162587.21786203954</v>
      </c>
      <c r="J32" s="7">
        <f t="shared" si="7"/>
        <v>1216.0885736983614</v>
      </c>
      <c r="K32" s="7">
        <f t="shared" si="0"/>
        <v>132.173787951431</v>
      </c>
      <c r="L32" s="65">
        <f t="shared" si="1"/>
        <v>9.7552899685079564E-3</v>
      </c>
      <c r="M32" s="7">
        <f t="shared" si="2"/>
        <v>1083.9147857469304</v>
      </c>
      <c r="N32" s="65">
        <f t="shared" si="3"/>
        <v>0.08</v>
      </c>
      <c r="O32" s="7">
        <f t="shared" si="8"/>
        <v>3277.7559259119207</v>
      </c>
      <c r="P32" s="7">
        <f t="shared" si="9"/>
        <v>29556.635563943837</v>
      </c>
      <c r="Q32" s="7">
        <f t="shared" si="4"/>
        <v>162455.0440740881</v>
      </c>
      <c r="R32" s="7">
        <f t="shared" si="5"/>
        <v>32834.391489855756</v>
      </c>
    </row>
    <row r="33" spans="7:18" x14ac:dyDescent="0.3">
      <c r="G33">
        <v>28</v>
      </c>
      <c r="H33" s="160">
        <v>45689</v>
      </c>
      <c r="I33" s="7">
        <f t="shared" si="6"/>
        <v>162455.0440740881</v>
      </c>
      <c r="J33" s="7">
        <f t="shared" si="7"/>
        <v>1216.0885736983614</v>
      </c>
      <c r="K33" s="7">
        <f t="shared" si="0"/>
        <v>133.05494653777396</v>
      </c>
      <c r="L33" s="65">
        <f t="shared" si="1"/>
        <v>9.8283150735850727E-3</v>
      </c>
      <c r="M33" s="7">
        <f t="shared" si="2"/>
        <v>1083.0336271605875</v>
      </c>
      <c r="N33" s="65">
        <f t="shared" si="3"/>
        <v>0.08</v>
      </c>
      <c r="O33" s="7">
        <f t="shared" si="8"/>
        <v>3410.8108724496947</v>
      </c>
      <c r="P33" s="7">
        <f t="shared" si="9"/>
        <v>30639.669191104425</v>
      </c>
      <c r="Q33" s="7">
        <f t="shared" si="4"/>
        <v>162321.98912755033</v>
      </c>
      <c r="R33" s="7">
        <f t="shared" si="5"/>
        <v>34050.480063554118</v>
      </c>
    </row>
    <row r="34" spans="7:18" x14ac:dyDescent="0.3">
      <c r="G34">
        <v>29</v>
      </c>
      <c r="H34" s="160">
        <v>45717</v>
      </c>
      <c r="I34" s="7">
        <f t="shared" si="6"/>
        <v>162321.98912755033</v>
      </c>
      <c r="J34" s="7">
        <f t="shared" si="7"/>
        <v>1216.0885736983614</v>
      </c>
      <c r="K34" s="7">
        <f t="shared" si="0"/>
        <v>133.94197951469255</v>
      </c>
      <c r="L34" s="65">
        <f t="shared" si="1"/>
        <v>9.9019471287609337E-3</v>
      </c>
      <c r="M34" s="7">
        <f t="shared" si="2"/>
        <v>1082.1465941836689</v>
      </c>
      <c r="N34" s="65">
        <f t="shared" si="3"/>
        <v>7.9999999999999988E-2</v>
      </c>
      <c r="O34" s="7">
        <f t="shared" si="8"/>
        <v>3544.7528519643874</v>
      </c>
      <c r="P34" s="7">
        <f t="shared" si="9"/>
        <v>31721.815785288094</v>
      </c>
      <c r="Q34" s="7">
        <f t="shared" si="4"/>
        <v>162188.04714803564</v>
      </c>
      <c r="R34" s="7">
        <f t="shared" si="5"/>
        <v>35266.56863725248</v>
      </c>
    </row>
    <row r="35" spans="7:18" x14ac:dyDescent="0.3">
      <c r="G35">
        <v>30</v>
      </c>
      <c r="H35" s="160">
        <v>45748</v>
      </c>
      <c r="I35" s="7">
        <f t="shared" si="6"/>
        <v>162188.04714803564</v>
      </c>
      <c r="J35" s="7">
        <f t="shared" si="7"/>
        <v>1216.0885736983614</v>
      </c>
      <c r="K35" s="7">
        <f t="shared" si="0"/>
        <v>134.83492604479034</v>
      </c>
      <c r="L35" s="65">
        <f t="shared" si="1"/>
        <v>9.9761920868351797E-3</v>
      </c>
      <c r="M35" s="7">
        <f t="shared" si="2"/>
        <v>1081.2536476535711</v>
      </c>
      <c r="N35" s="65">
        <f t="shared" si="3"/>
        <v>8.0000000000000016E-2</v>
      </c>
      <c r="O35" s="7">
        <f t="shared" si="8"/>
        <v>3679.5877780091778</v>
      </c>
      <c r="P35" s="7">
        <f t="shared" si="9"/>
        <v>32803.069432941666</v>
      </c>
      <c r="Q35" s="7">
        <f t="shared" si="4"/>
        <v>162053.21222199083</v>
      </c>
      <c r="R35" s="7">
        <f t="shared" si="5"/>
        <v>36482.657210950842</v>
      </c>
    </row>
    <row r="36" spans="7:18" x14ac:dyDescent="0.3">
      <c r="G36">
        <v>31</v>
      </c>
      <c r="H36" s="160">
        <v>45778</v>
      </c>
      <c r="I36" s="7">
        <f t="shared" si="6"/>
        <v>162053.21222199083</v>
      </c>
      <c r="J36" s="7">
        <f t="shared" si="7"/>
        <v>1216.0885736983614</v>
      </c>
      <c r="K36" s="7">
        <f t="shared" si="0"/>
        <v>135.73382555175567</v>
      </c>
      <c r="L36" s="65">
        <f t="shared" si="1"/>
        <v>1.0051055972835798E-2</v>
      </c>
      <c r="M36" s="7">
        <f t="shared" si="2"/>
        <v>1080.3547481466057</v>
      </c>
      <c r="N36" s="65">
        <f t="shared" si="3"/>
        <v>8.0000000000000016E-2</v>
      </c>
      <c r="O36" s="7">
        <f t="shared" si="8"/>
        <v>3815.3216035609335</v>
      </c>
      <c r="P36" s="7">
        <f t="shared" si="9"/>
        <v>33883.424181088274</v>
      </c>
      <c r="Q36" s="7">
        <f t="shared" si="4"/>
        <v>161917.47839643908</v>
      </c>
      <c r="R36" s="7">
        <f t="shared" si="5"/>
        <v>37698.745784649211</v>
      </c>
    </row>
    <row r="37" spans="7:18" x14ac:dyDescent="0.3">
      <c r="G37">
        <v>32</v>
      </c>
      <c r="H37" s="160">
        <v>45809</v>
      </c>
      <c r="I37" s="7">
        <f t="shared" si="6"/>
        <v>161917.47839643908</v>
      </c>
      <c r="J37" s="7">
        <f t="shared" si="7"/>
        <v>1216.0885736983614</v>
      </c>
      <c r="K37" s="7">
        <f t="shared" si="0"/>
        <v>136.63871772210086</v>
      </c>
      <c r="L37" s="65">
        <f t="shared" si="1"/>
        <v>1.012654488510902E-2</v>
      </c>
      <c r="M37" s="7">
        <f t="shared" si="2"/>
        <v>1079.4498559762606</v>
      </c>
      <c r="N37" s="65">
        <f t="shared" si="3"/>
        <v>0.08</v>
      </c>
      <c r="O37" s="7">
        <f t="shared" si="8"/>
        <v>3951.9603212830343</v>
      </c>
      <c r="P37" s="7">
        <f t="shared" si="9"/>
        <v>34962.874037064532</v>
      </c>
      <c r="Q37" s="7">
        <f t="shared" si="4"/>
        <v>161780.83967871699</v>
      </c>
      <c r="R37" s="7">
        <f t="shared" si="5"/>
        <v>38914.834358347565</v>
      </c>
    </row>
    <row r="38" spans="7:18" x14ac:dyDescent="0.3">
      <c r="G38">
        <v>33</v>
      </c>
      <c r="H38" s="160">
        <v>45839</v>
      </c>
      <c r="I38" s="7">
        <f t="shared" si="6"/>
        <v>161780.83967871699</v>
      </c>
      <c r="J38" s="7">
        <f t="shared" si="7"/>
        <v>1216.0885736983614</v>
      </c>
      <c r="K38" s="7">
        <f t="shared" si="0"/>
        <v>137.54964250691478</v>
      </c>
      <c r="L38" s="65">
        <f t="shared" si="1"/>
        <v>1.0202664996429245E-2</v>
      </c>
      <c r="M38" s="7">
        <f t="shared" si="2"/>
        <v>1078.5389311914466</v>
      </c>
      <c r="N38" s="65">
        <f t="shared" si="3"/>
        <v>0.08</v>
      </c>
      <c r="O38" s="7">
        <f t="shared" si="8"/>
        <v>4089.5099637899493</v>
      </c>
      <c r="P38" s="7">
        <f t="shared" si="9"/>
        <v>36041.41296825598</v>
      </c>
      <c r="Q38" s="7">
        <f t="shared" si="4"/>
        <v>161643.29003621006</v>
      </c>
      <c r="R38" s="7">
        <f t="shared" si="5"/>
        <v>40130.922932045927</v>
      </c>
    </row>
    <row r="39" spans="7:18" x14ac:dyDescent="0.3">
      <c r="G39">
        <v>34</v>
      </c>
      <c r="H39" s="160">
        <v>45870</v>
      </c>
      <c r="I39" s="7">
        <f t="shared" si="6"/>
        <v>161643.29003621006</v>
      </c>
      <c r="J39" s="7">
        <f t="shared" si="7"/>
        <v>1216.0885736983614</v>
      </c>
      <c r="K39" s="7">
        <f t="shared" si="0"/>
        <v>138.46664012362749</v>
      </c>
      <c r="L39" s="65">
        <f t="shared" si="1"/>
        <v>1.027942255512933E-2</v>
      </c>
      <c r="M39" s="7">
        <f t="shared" si="2"/>
        <v>1077.6219335747339</v>
      </c>
      <c r="N39" s="65">
        <f t="shared" si="3"/>
        <v>8.0000000000000016E-2</v>
      </c>
      <c r="O39" s="7">
        <f t="shared" si="8"/>
        <v>4227.9766039135766</v>
      </c>
      <c r="P39" s="7">
        <f t="shared" si="9"/>
        <v>37119.034901830717</v>
      </c>
      <c r="Q39" s="7">
        <f t="shared" si="4"/>
        <v>161504.82339608643</v>
      </c>
      <c r="R39" s="7">
        <f t="shared" si="5"/>
        <v>41347.011505744296</v>
      </c>
    </row>
    <row r="40" spans="7:18" x14ac:dyDescent="0.3">
      <c r="G40">
        <v>35</v>
      </c>
      <c r="H40" s="160">
        <v>45901</v>
      </c>
      <c r="I40" s="7">
        <f t="shared" si="6"/>
        <v>161504.82339608643</v>
      </c>
      <c r="J40" s="7">
        <f t="shared" si="7"/>
        <v>1216.0885736983614</v>
      </c>
      <c r="K40" s="7">
        <f t="shared" si="0"/>
        <v>139.38975105778513</v>
      </c>
      <c r="L40" s="65">
        <f t="shared" si="1"/>
        <v>1.0356823886251521E-2</v>
      </c>
      <c r="M40" s="7">
        <f t="shared" si="2"/>
        <v>1076.6988226405763</v>
      </c>
      <c r="N40" s="65">
        <f t="shared" si="3"/>
        <v>0.08</v>
      </c>
      <c r="O40" s="7">
        <f t="shared" si="8"/>
        <v>4367.3663549713619</v>
      </c>
      <c r="P40" s="7">
        <f t="shared" si="9"/>
        <v>38195.733724471291</v>
      </c>
      <c r="Q40" s="7">
        <f t="shared" si="4"/>
        <v>161365.43364502865</v>
      </c>
      <c r="R40" s="7">
        <f t="shared" si="5"/>
        <v>42563.100079442651</v>
      </c>
    </row>
    <row r="41" spans="7:18" x14ac:dyDescent="0.3">
      <c r="G41">
        <v>36</v>
      </c>
      <c r="H41" s="160">
        <v>45931</v>
      </c>
      <c r="I41" s="7">
        <f t="shared" si="6"/>
        <v>161365.43364502865</v>
      </c>
      <c r="J41" s="7">
        <f t="shared" si="7"/>
        <v>1216.0885736983614</v>
      </c>
      <c r="K41" s="7">
        <f t="shared" si="0"/>
        <v>140.31901606483711</v>
      </c>
      <c r="L41" s="65">
        <f t="shared" si="1"/>
        <v>1.0434875392719653E-2</v>
      </c>
      <c r="M41" s="7">
        <f t="shared" si="2"/>
        <v>1075.7695576335243</v>
      </c>
      <c r="N41" s="65">
        <f t="shared" si="3"/>
        <v>7.9999999999999988E-2</v>
      </c>
      <c r="O41" s="7">
        <f t="shared" si="8"/>
        <v>4507.6853710361993</v>
      </c>
      <c r="P41" s="7">
        <f t="shared" si="9"/>
        <v>39271.503282104815</v>
      </c>
      <c r="Q41" s="7">
        <f t="shared" si="4"/>
        <v>161225.11462896381</v>
      </c>
      <c r="R41" s="7">
        <f t="shared" si="5"/>
        <v>43779.188653141013</v>
      </c>
    </row>
    <row r="42" spans="7:18" x14ac:dyDescent="0.3">
      <c r="G42">
        <v>37</v>
      </c>
      <c r="H42" s="160">
        <v>45962</v>
      </c>
      <c r="I42" s="7">
        <f t="shared" si="6"/>
        <v>161225.11462896381</v>
      </c>
      <c r="J42" s="7">
        <f t="shared" si="7"/>
        <v>1216.0885736983614</v>
      </c>
      <c r="K42" s="7">
        <f t="shared" si="0"/>
        <v>141.25447617193595</v>
      </c>
      <c r="L42" s="65">
        <f t="shared" si="1"/>
        <v>1.0513583556533057E-2</v>
      </c>
      <c r="M42" s="7">
        <f t="shared" si="2"/>
        <v>1074.8340975264255</v>
      </c>
      <c r="N42" s="65">
        <f t="shared" si="3"/>
        <v>0.08</v>
      </c>
      <c r="O42" s="7">
        <f t="shared" si="8"/>
        <v>4648.9398472081357</v>
      </c>
      <c r="P42" s="7">
        <f t="shared" si="9"/>
        <v>40346.337379631237</v>
      </c>
      <c r="Q42" s="7">
        <f t="shared" si="4"/>
        <v>161083.86015279187</v>
      </c>
      <c r="R42" s="7">
        <f t="shared" si="5"/>
        <v>44995.277226839375</v>
      </c>
    </row>
    <row r="43" spans="7:18" x14ac:dyDescent="0.3">
      <c r="G43">
        <v>38</v>
      </c>
      <c r="H43" s="160">
        <v>45992</v>
      </c>
      <c r="I43" s="7">
        <f t="shared" si="6"/>
        <v>161083.86015279187</v>
      </c>
      <c r="J43" s="7">
        <f t="shared" si="7"/>
        <v>1216.0885736983614</v>
      </c>
      <c r="K43" s="7">
        <f t="shared" si="0"/>
        <v>142.196172679749</v>
      </c>
      <c r="L43" s="65">
        <f t="shared" si="1"/>
        <v>1.0592954939982632E-2</v>
      </c>
      <c r="M43" s="7">
        <f t="shared" si="2"/>
        <v>1073.8924010186124</v>
      </c>
      <c r="N43" s="65">
        <f t="shared" si="3"/>
        <v>7.9999999999999988E-2</v>
      </c>
      <c r="O43" s="7">
        <f t="shared" si="8"/>
        <v>4791.1360198878847</v>
      </c>
      <c r="P43" s="7">
        <f t="shared" si="9"/>
        <v>41420.229780649846</v>
      </c>
      <c r="Q43" s="7">
        <f t="shared" si="4"/>
        <v>160941.66398011212</v>
      </c>
      <c r="R43" s="7">
        <f t="shared" si="5"/>
        <v>46211.365800537729</v>
      </c>
    </row>
    <row r="44" spans="7:18" x14ac:dyDescent="0.3">
      <c r="G44">
        <v>39</v>
      </c>
      <c r="H44" s="160">
        <v>46023</v>
      </c>
      <c r="I44" s="7">
        <f t="shared" si="6"/>
        <v>160941.66398011212</v>
      </c>
      <c r="J44" s="7">
        <f t="shared" si="7"/>
        <v>1216.0885736983614</v>
      </c>
      <c r="K44" s="7">
        <f t="shared" si="0"/>
        <v>143.14414716428064</v>
      </c>
      <c r="L44" s="65">
        <f t="shared" si="1"/>
        <v>1.0672996186889376E-2</v>
      </c>
      <c r="M44" s="7">
        <f t="shared" si="2"/>
        <v>1072.9444265340808</v>
      </c>
      <c r="N44" s="65">
        <f t="shared" si="3"/>
        <v>7.9999999999999988E-2</v>
      </c>
      <c r="O44" s="7">
        <f t="shared" si="8"/>
        <v>4934.2801670521658</v>
      </c>
      <c r="P44" s="7">
        <f t="shared" si="9"/>
        <v>42493.174207183925</v>
      </c>
      <c r="Q44" s="7">
        <f t="shared" si="4"/>
        <v>160798.51983294784</v>
      </c>
      <c r="R44" s="7">
        <f t="shared" si="5"/>
        <v>47427.454374236091</v>
      </c>
    </row>
    <row r="45" spans="7:18" x14ac:dyDescent="0.3">
      <c r="G45">
        <v>40</v>
      </c>
      <c r="H45" s="160">
        <v>46054</v>
      </c>
      <c r="I45" s="7">
        <f t="shared" si="6"/>
        <v>160798.51983294784</v>
      </c>
      <c r="J45" s="7">
        <f t="shared" si="7"/>
        <v>1216.0885736983614</v>
      </c>
      <c r="K45" s="7">
        <f t="shared" si="0"/>
        <v>144.09844147870899</v>
      </c>
      <c r="L45" s="65">
        <f t="shared" si="1"/>
        <v>1.0753714023866259E-2</v>
      </c>
      <c r="M45" s="7">
        <f t="shared" si="2"/>
        <v>1071.9901322196524</v>
      </c>
      <c r="N45" s="65">
        <f t="shared" si="3"/>
        <v>0.08</v>
      </c>
      <c r="O45" s="7">
        <f t="shared" si="8"/>
        <v>5078.3786085308748</v>
      </c>
      <c r="P45" s="7">
        <f t="shared" si="9"/>
        <v>43565.164339403578</v>
      </c>
      <c r="Q45" s="7">
        <f t="shared" si="4"/>
        <v>160654.42139146914</v>
      </c>
      <c r="R45" s="7">
        <f t="shared" si="5"/>
        <v>48643.542947934453</v>
      </c>
    </row>
    <row r="46" spans="7:18" x14ac:dyDescent="0.3">
      <c r="G46">
        <v>41</v>
      </c>
      <c r="H46" s="160">
        <v>46082</v>
      </c>
      <c r="I46" s="7">
        <f t="shared" si="6"/>
        <v>160654.42139146914</v>
      </c>
      <c r="J46" s="7">
        <f t="shared" si="7"/>
        <v>1216.0885736983614</v>
      </c>
      <c r="K46" s="7">
        <f t="shared" si="0"/>
        <v>145.05909775523378</v>
      </c>
      <c r="L46" s="65">
        <f t="shared" si="1"/>
        <v>1.0835115261603615E-2</v>
      </c>
      <c r="M46" s="7">
        <f t="shared" si="2"/>
        <v>1071.0294759431276</v>
      </c>
      <c r="N46" s="65">
        <f t="shared" si="3"/>
        <v>0.08</v>
      </c>
      <c r="O46" s="7">
        <f t="shared" si="8"/>
        <v>5223.4377062861086</v>
      </c>
      <c r="P46" s="7">
        <f t="shared" si="9"/>
        <v>44636.193815346705</v>
      </c>
      <c r="Q46" s="7">
        <f t="shared" si="4"/>
        <v>160509.3622937139</v>
      </c>
      <c r="R46" s="7">
        <f t="shared" si="5"/>
        <v>49859.631521632815</v>
      </c>
    </row>
    <row r="47" spans="7:18" x14ac:dyDescent="0.3">
      <c r="G47">
        <v>42</v>
      </c>
      <c r="H47" s="160">
        <v>46113</v>
      </c>
      <c r="I47" s="7">
        <f t="shared" si="6"/>
        <v>160509.3622937139</v>
      </c>
      <c r="J47" s="7">
        <f t="shared" si="7"/>
        <v>1216.0885736983614</v>
      </c>
      <c r="K47" s="7">
        <f t="shared" si="0"/>
        <v>146.02615840693534</v>
      </c>
      <c r="L47" s="65">
        <f t="shared" si="1"/>
        <v>1.0917206796178584E-2</v>
      </c>
      <c r="M47" s="7">
        <f t="shared" si="2"/>
        <v>1070.0624152914261</v>
      </c>
      <c r="N47" s="65">
        <f t="shared" si="3"/>
        <v>0.08</v>
      </c>
      <c r="O47" s="7">
        <f t="shared" si="8"/>
        <v>5369.4638646930434</v>
      </c>
      <c r="P47" s="7">
        <f t="shared" si="9"/>
        <v>45706.25623063813</v>
      </c>
      <c r="Q47" s="7">
        <f t="shared" si="4"/>
        <v>160363.33613530698</v>
      </c>
      <c r="R47" s="7">
        <f t="shared" si="5"/>
        <v>51075.720095331169</v>
      </c>
    </row>
    <row r="48" spans="7:18" x14ac:dyDescent="0.3">
      <c r="G48">
        <v>43</v>
      </c>
      <c r="H48" s="160">
        <v>46143</v>
      </c>
      <c r="I48" s="7">
        <f t="shared" si="6"/>
        <v>160363.33613530698</v>
      </c>
      <c r="J48" s="7">
        <f t="shared" si="7"/>
        <v>1216.0885736983614</v>
      </c>
      <c r="K48" s="7">
        <f t="shared" si="0"/>
        <v>146.99966612964818</v>
      </c>
      <c r="L48" s="65">
        <f t="shared" si="1"/>
        <v>1.0999995610389409E-2</v>
      </c>
      <c r="M48" s="7">
        <f t="shared" si="2"/>
        <v>1069.0889075687132</v>
      </c>
      <c r="N48" s="65">
        <f t="shared" si="3"/>
        <v>0.08</v>
      </c>
      <c r="O48" s="7">
        <f t="shared" si="8"/>
        <v>5516.4635308226916</v>
      </c>
      <c r="P48" s="7">
        <f t="shared" si="9"/>
        <v>46775.345138206845</v>
      </c>
      <c r="Q48" s="7">
        <f t="shared" si="4"/>
        <v>160216.33646917733</v>
      </c>
      <c r="R48" s="7">
        <f t="shared" si="5"/>
        <v>52291.808669029539</v>
      </c>
    </row>
    <row r="49" spans="7:18" x14ac:dyDescent="0.3">
      <c r="G49">
        <v>44</v>
      </c>
      <c r="H49" s="160">
        <v>46174</v>
      </c>
      <c r="I49" s="7">
        <f t="shared" si="6"/>
        <v>160216.33646917733</v>
      </c>
      <c r="J49" s="7">
        <f t="shared" si="7"/>
        <v>1216.0885736983614</v>
      </c>
      <c r="K49" s="7">
        <f t="shared" si="0"/>
        <v>147.9796639038459</v>
      </c>
      <c r="L49" s="65">
        <f t="shared" si="1"/>
        <v>1.108348877511485E-2</v>
      </c>
      <c r="M49" s="7">
        <f t="shared" si="2"/>
        <v>1068.1089097945155</v>
      </c>
      <c r="N49" s="65">
        <f t="shared" si="3"/>
        <v>7.9999999999999988E-2</v>
      </c>
      <c r="O49" s="7">
        <f t="shared" si="8"/>
        <v>5664.4431947265375</v>
      </c>
      <c r="P49" s="7">
        <f t="shared" si="9"/>
        <v>47843.45404800136</v>
      </c>
      <c r="Q49" s="7">
        <f t="shared" si="4"/>
        <v>160068.35680527348</v>
      </c>
      <c r="R49" s="7">
        <f t="shared" si="5"/>
        <v>53507.8972427279</v>
      </c>
    </row>
    <row r="50" spans="7:18" x14ac:dyDescent="0.3">
      <c r="G50">
        <v>45</v>
      </c>
      <c r="H50" s="160">
        <v>46204</v>
      </c>
      <c r="I50" s="7">
        <f t="shared" si="6"/>
        <v>160068.35680527348</v>
      </c>
      <c r="J50" s="7">
        <f t="shared" si="7"/>
        <v>1216.0885736983614</v>
      </c>
      <c r="K50" s="7">
        <f t="shared" si="0"/>
        <v>148.96619499653821</v>
      </c>
      <c r="L50" s="65">
        <f t="shared" si="1"/>
        <v>1.1167693450699344E-2</v>
      </c>
      <c r="M50" s="7">
        <f t="shared" si="2"/>
        <v>1067.1223787018232</v>
      </c>
      <c r="N50" s="65">
        <f t="shared" si="3"/>
        <v>0.08</v>
      </c>
      <c r="O50" s="7">
        <f t="shared" si="8"/>
        <v>5813.4093897230759</v>
      </c>
      <c r="P50" s="7">
        <f t="shared" si="9"/>
        <v>48910.576426703185</v>
      </c>
      <c r="Q50" s="7">
        <f t="shared" si="4"/>
        <v>159919.39061027693</v>
      </c>
      <c r="R50" s="7">
        <f t="shared" si="5"/>
        <v>54723.985816426262</v>
      </c>
    </row>
    <row r="51" spans="7:18" x14ac:dyDescent="0.3">
      <c r="G51">
        <v>46</v>
      </c>
      <c r="H51" s="160">
        <v>46235</v>
      </c>
      <c r="I51" s="7">
        <f t="shared" si="6"/>
        <v>159919.39061027693</v>
      </c>
      <c r="J51" s="7">
        <f t="shared" si="7"/>
        <v>1216.0885736983614</v>
      </c>
      <c r="K51" s="7">
        <f t="shared" si="0"/>
        <v>149.95930296318193</v>
      </c>
      <c r="L51" s="65">
        <f t="shared" si="1"/>
        <v>1.1252616888364635E-2</v>
      </c>
      <c r="M51" s="7">
        <f t="shared" si="2"/>
        <v>1066.1292707351795</v>
      </c>
      <c r="N51" s="65">
        <f t="shared" si="3"/>
        <v>7.9999999999999988E-2</v>
      </c>
      <c r="O51" s="7">
        <f t="shared" si="8"/>
        <v>5963.3686926862574</v>
      </c>
      <c r="P51" s="7">
        <f t="shared" si="9"/>
        <v>49976.705697438367</v>
      </c>
      <c r="Q51" s="7">
        <f t="shared" si="4"/>
        <v>159769.43130731373</v>
      </c>
      <c r="R51" s="7">
        <f t="shared" si="5"/>
        <v>55940.074390124624</v>
      </c>
    </row>
    <row r="52" spans="7:18" x14ac:dyDescent="0.3">
      <c r="G52">
        <v>47</v>
      </c>
      <c r="H52" s="160">
        <v>46266</v>
      </c>
      <c r="I52" s="7">
        <f t="shared" si="6"/>
        <v>159769.43130731373</v>
      </c>
      <c r="J52" s="7">
        <f t="shared" si="7"/>
        <v>1216.0885736983614</v>
      </c>
      <c r="K52" s="7">
        <f t="shared" si="0"/>
        <v>150.95903164960305</v>
      </c>
      <c r="L52" s="65">
        <f t="shared" si="1"/>
        <v>1.1338266431648189E-2</v>
      </c>
      <c r="M52" s="7">
        <f t="shared" si="2"/>
        <v>1065.1295420487584</v>
      </c>
      <c r="N52" s="65">
        <f t="shared" si="3"/>
        <v>8.0000000000000016E-2</v>
      </c>
      <c r="O52" s="7">
        <f t="shared" si="8"/>
        <v>6114.3277243358607</v>
      </c>
      <c r="P52" s="7">
        <f t="shared" si="9"/>
        <v>51041.835239487125</v>
      </c>
      <c r="Q52" s="7">
        <f t="shared" si="4"/>
        <v>159618.47227566413</v>
      </c>
      <c r="R52" s="7">
        <f t="shared" si="5"/>
        <v>57156.162963822986</v>
      </c>
    </row>
    <row r="53" spans="7:18" x14ac:dyDescent="0.3">
      <c r="G53">
        <v>48</v>
      </c>
      <c r="H53" s="160">
        <v>46296</v>
      </c>
      <c r="I53" s="7">
        <f t="shared" si="6"/>
        <v>159618.47227566413</v>
      </c>
      <c r="J53" s="7">
        <f t="shared" si="7"/>
        <v>1216.0885736983614</v>
      </c>
      <c r="K53" s="7">
        <f t="shared" si="0"/>
        <v>151.96542519393392</v>
      </c>
      <c r="L53" s="65">
        <f t="shared" si="1"/>
        <v>1.1424649517869343E-2</v>
      </c>
      <c r="M53" s="7">
        <f t="shared" si="2"/>
        <v>1064.1231485044275</v>
      </c>
      <c r="N53" s="65">
        <f t="shared" si="3"/>
        <v>7.9999999999999988E-2</v>
      </c>
      <c r="O53" s="7">
        <f t="shared" si="8"/>
        <v>6266.2931495297944</v>
      </c>
      <c r="P53" s="7">
        <f t="shared" si="9"/>
        <v>52105.958387991552</v>
      </c>
      <c r="Q53" s="7">
        <f t="shared" si="4"/>
        <v>159466.50685047021</v>
      </c>
      <c r="R53" s="7">
        <f t="shared" si="5"/>
        <v>58372.251537521348</v>
      </c>
    </row>
    <row r="54" spans="7:18" x14ac:dyDescent="0.3">
      <c r="G54">
        <v>49</v>
      </c>
      <c r="H54" s="160">
        <v>46327</v>
      </c>
      <c r="I54" s="7">
        <f t="shared" si="6"/>
        <v>159466.50685047021</v>
      </c>
      <c r="J54" s="7">
        <f t="shared" si="7"/>
        <v>1216.0885736983614</v>
      </c>
      <c r="K54" s="7">
        <f t="shared" si="0"/>
        <v>152.97852802856005</v>
      </c>
      <c r="L54" s="65">
        <f t="shared" si="1"/>
        <v>1.1511773679623357E-2</v>
      </c>
      <c r="M54" s="7">
        <f t="shared" si="2"/>
        <v>1063.1100456698014</v>
      </c>
      <c r="N54" s="65">
        <f t="shared" si="3"/>
        <v>7.9999999999999988E-2</v>
      </c>
      <c r="O54" s="7">
        <f t="shared" si="8"/>
        <v>6419.271677558354</v>
      </c>
      <c r="P54" s="7">
        <f t="shared" si="9"/>
        <v>53169.068433661356</v>
      </c>
      <c r="Q54" s="7">
        <f t="shared" si="4"/>
        <v>159313.52832244165</v>
      </c>
      <c r="R54" s="7">
        <f t="shared" si="5"/>
        <v>59588.34011121971</v>
      </c>
    </row>
    <row r="55" spans="7:18" x14ac:dyDescent="0.3">
      <c r="G55">
        <v>50</v>
      </c>
      <c r="H55" s="160">
        <v>46357</v>
      </c>
      <c r="I55" s="7">
        <f t="shared" si="6"/>
        <v>159313.52832244165</v>
      </c>
      <c r="J55" s="7">
        <f t="shared" si="7"/>
        <v>1216.0885736983614</v>
      </c>
      <c r="K55" s="7">
        <f t="shared" si="0"/>
        <v>153.99838488208366</v>
      </c>
      <c r="L55" s="65">
        <f t="shared" si="1"/>
        <v>1.1599646546304559E-2</v>
      </c>
      <c r="M55" s="7">
        <f t="shared" si="2"/>
        <v>1062.0901888162778</v>
      </c>
      <c r="N55" s="65">
        <f t="shared" si="3"/>
        <v>0.08</v>
      </c>
      <c r="O55" s="7">
        <f t="shared" si="8"/>
        <v>6573.2700624404379</v>
      </c>
      <c r="P55" s="7">
        <f t="shared" si="9"/>
        <v>54231.158622477633</v>
      </c>
      <c r="Q55" s="7">
        <f t="shared" si="4"/>
        <v>159159.52993755956</v>
      </c>
      <c r="R55" s="7">
        <f t="shared" si="5"/>
        <v>60804.428684918072</v>
      </c>
    </row>
    <row r="56" spans="7:18" x14ac:dyDescent="0.3">
      <c r="G56">
        <v>51</v>
      </c>
      <c r="H56" s="160">
        <v>46388</v>
      </c>
      <c r="I56" s="7">
        <f t="shared" si="6"/>
        <v>159159.52993755956</v>
      </c>
      <c r="J56" s="7">
        <f t="shared" si="7"/>
        <v>1216.0885736983614</v>
      </c>
      <c r="K56" s="7">
        <f t="shared" si="0"/>
        <v>155.02504078129755</v>
      </c>
      <c r="L56" s="65">
        <f t="shared" si="1"/>
        <v>1.1688275845658702E-2</v>
      </c>
      <c r="M56" s="7">
        <f t="shared" si="2"/>
        <v>1061.0635329170639</v>
      </c>
      <c r="N56" s="65">
        <f t="shared" si="3"/>
        <v>0.08</v>
      </c>
      <c r="O56" s="7">
        <f t="shared" si="8"/>
        <v>6728.2951032217352</v>
      </c>
      <c r="P56" s="7">
        <f t="shared" si="9"/>
        <v>55292.222155394695</v>
      </c>
      <c r="Q56" s="7">
        <f t="shared" si="4"/>
        <v>159004.50489677826</v>
      </c>
      <c r="R56" s="7">
        <f t="shared" si="5"/>
        <v>62020.517258616426</v>
      </c>
    </row>
    <row r="57" spans="7:18" x14ac:dyDescent="0.3">
      <c r="G57">
        <v>52</v>
      </c>
      <c r="H57" s="160">
        <v>46419</v>
      </c>
      <c r="I57" s="7">
        <f t="shared" si="6"/>
        <v>159004.50489677826</v>
      </c>
      <c r="J57" s="7">
        <f t="shared" si="7"/>
        <v>1216.0885736983614</v>
      </c>
      <c r="K57" s="7">
        <f t="shared" si="0"/>
        <v>156.05854105317303</v>
      </c>
      <c r="L57" s="65">
        <f t="shared" si="1"/>
        <v>1.1777669405365513E-2</v>
      </c>
      <c r="M57" s="7">
        <f t="shared" si="2"/>
        <v>1060.0300326451884</v>
      </c>
      <c r="N57" s="65">
        <f t="shared" si="3"/>
        <v>7.9999999999999988E-2</v>
      </c>
      <c r="O57" s="7">
        <f t="shared" si="8"/>
        <v>6884.3536442749082</v>
      </c>
      <c r="P57" s="7">
        <f t="shared" si="9"/>
        <v>56352.252188039885</v>
      </c>
      <c r="Q57" s="7">
        <f t="shared" si="4"/>
        <v>158848.44635572509</v>
      </c>
      <c r="R57" s="7">
        <f t="shared" si="5"/>
        <v>63236.605832314795</v>
      </c>
    </row>
    <row r="58" spans="7:18" x14ac:dyDescent="0.3">
      <c r="G58">
        <v>53</v>
      </c>
      <c r="H58" s="160">
        <v>46447</v>
      </c>
      <c r="I58" s="7">
        <f t="shared" si="6"/>
        <v>158848.44635572509</v>
      </c>
      <c r="J58" s="7">
        <f t="shared" si="7"/>
        <v>1216.0885736983614</v>
      </c>
      <c r="K58" s="7">
        <f t="shared" si="0"/>
        <v>157.09893132686079</v>
      </c>
      <c r="L58" s="65">
        <f t="shared" si="1"/>
        <v>1.1867835154652021E-2</v>
      </c>
      <c r="M58" s="7">
        <f t="shared" si="2"/>
        <v>1058.9896423715006</v>
      </c>
      <c r="N58" s="65">
        <f t="shared" si="3"/>
        <v>0.08</v>
      </c>
      <c r="O58" s="7">
        <f t="shared" si="8"/>
        <v>7041.4525756017692</v>
      </c>
      <c r="P58" s="7">
        <f t="shared" si="9"/>
        <v>57411.241830411389</v>
      </c>
      <c r="Q58" s="7">
        <f t="shared" si="4"/>
        <v>158691.34742439823</v>
      </c>
      <c r="R58" s="7">
        <f t="shared" si="5"/>
        <v>64452.694406013157</v>
      </c>
    </row>
    <row r="59" spans="7:18" x14ac:dyDescent="0.3">
      <c r="G59">
        <v>54</v>
      </c>
      <c r="H59" s="160">
        <v>46478</v>
      </c>
      <c r="I59" s="7">
        <f t="shared" si="6"/>
        <v>158691.34742439823</v>
      </c>
      <c r="J59" s="7">
        <f t="shared" si="7"/>
        <v>1216.0885736983614</v>
      </c>
      <c r="K59" s="7">
        <f t="shared" si="0"/>
        <v>158.14625753570635</v>
      </c>
      <c r="L59" s="65">
        <f t="shared" si="1"/>
        <v>1.195878112593745E-2</v>
      </c>
      <c r="M59" s="7">
        <f t="shared" si="2"/>
        <v>1057.9423161626551</v>
      </c>
      <c r="N59" s="65">
        <f t="shared" si="3"/>
        <v>8.0000000000000016E-2</v>
      </c>
      <c r="O59" s="7">
        <f t="shared" si="8"/>
        <v>7199.5988331374756</v>
      </c>
      <c r="P59" s="7">
        <f t="shared" si="9"/>
        <v>58469.184146574044</v>
      </c>
      <c r="Q59" s="7">
        <f t="shared" si="4"/>
        <v>158533.20116686253</v>
      </c>
      <c r="R59" s="7">
        <f t="shared" si="5"/>
        <v>65668.782979711512</v>
      </c>
    </row>
    <row r="60" spans="7:18" x14ac:dyDescent="0.3">
      <c r="G60">
        <v>55</v>
      </c>
      <c r="H60" s="160">
        <v>46508</v>
      </c>
      <c r="I60" s="7">
        <f t="shared" si="6"/>
        <v>158533.20116686253</v>
      </c>
      <c r="J60" s="7">
        <f t="shared" si="7"/>
        <v>1216.0885736983614</v>
      </c>
      <c r="K60" s="7">
        <f t="shared" si="0"/>
        <v>159.20056591927778</v>
      </c>
      <c r="L60" s="65">
        <f t="shared" si="1"/>
        <v>1.2050515456510298E-2</v>
      </c>
      <c r="M60" s="7">
        <f t="shared" si="2"/>
        <v>1056.8880077790836</v>
      </c>
      <c r="N60" s="65">
        <f t="shared" si="3"/>
        <v>0.08</v>
      </c>
      <c r="O60" s="7">
        <f t="shared" si="8"/>
        <v>7358.7993990567538</v>
      </c>
      <c r="P60" s="7">
        <f t="shared" si="9"/>
        <v>59526.072154353125</v>
      </c>
      <c r="Q60" s="7">
        <f t="shared" si="4"/>
        <v>158374.00060094325</v>
      </c>
      <c r="R60" s="7">
        <f t="shared" si="5"/>
        <v>66884.871553409874</v>
      </c>
    </row>
    <row r="61" spans="7:18" x14ac:dyDescent="0.3">
      <c r="G61">
        <v>56</v>
      </c>
      <c r="H61" s="160">
        <v>46539</v>
      </c>
      <c r="I61" s="7">
        <f t="shared" si="6"/>
        <v>158374.00060094325</v>
      </c>
      <c r="J61" s="7">
        <f t="shared" si="7"/>
        <v>1216.0885736983614</v>
      </c>
      <c r="K61" s="7">
        <f t="shared" si="0"/>
        <v>160.26190302540635</v>
      </c>
      <c r="L61" s="65">
        <f t="shared" si="1"/>
        <v>1.2143046390238263E-2</v>
      </c>
      <c r="M61" s="7">
        <f t="shared" si="2"/>
        <v>1055.8266706729551</v>
      </c>
      <c r="N61" s="65">
        <f t="shared" si="3"/>
        <v>0.08</v>
      </c>
      <c r="O61" s="7">
        <f t="shared" si="8"/>
        <v>7519.0613020821602</v>
      </c>
      <c r="P61" s="7">
        <f t="shared" si="9"/>
        <v>60581.898825026081</v>
      </c>
      <c r="Q61" s="7">
        <f t="shared" si="4"/>
        <v>158213.73869791784</v>
      </c>
      <c r="R61" s="7">
        <f t="shared" si="5"/>
        <v>68100.960127108236</v>
      </c>
    </row>
    <row r="62" spans="7:18" x14ac:dyDescent="0.3">
      <c r="G62">
        <v>57</v>
      </c>
      <c r="H62" s="160">
        <v>46569</v>
      </c>
      <c r="I62" s="7">
        <f t="shared" si="6"/>
        <v>158213.73869791784</v>
      </c>
      <c r="J62" s="7">
        <f t="shared" si="7"/>
        <v>1216.0885736983614</v>
      </c>
      <c r="K62" s="7">
        <f t="shared" si="0"/>
        <v>161.33031571224251</v>
      </c>
      <c r="L62" s="65">
        <f t="shared" si="1"/>
        <v>1.2236382279312057E-2</v>
      </c>
      <c r="M62" s="7">
        <f t="shared" si="2"/>
        <v>1054.7582579861189</v>
      </c>
      <c r="N62" s="65">
        <f t="shared" si="3"/>
        <v>7.9999999999999988E-2</v>
      </c>
      <c r="O62" s="7">
        <f t="shared" si="8"/>
        <v>7680.3916177944029</v>
      </c>
      <c r="P62" s="7">
        <f t="shared" si="9"/>
        <v>61636.6570830122</v>
      </c>
      <c r="Q62" s="7">
        <f t="shared" si="4"/>
        <v>158052.40838220561</v>
      </c>
      <c r="R62" s="7">
        <f t="shared" si="5"/>
        <v>69317.048700806597</v>
      </c>
    </row>
    <row r="63" spans="7:18" x14ac:dyDescent="0.3">
      <c r="G63">
        <v>58</v>
      </c>
      <c r="H63" s="160">
        <v>46600</v>
      </c>
      <c r="I63" s="7">
        <f t="shared" si="6"/>
        <v>158052.40838220561</v>
      </c>
      <c r="J63" s="7">
        <f t="shared" si="7"/>
        <v>1216.0885736983614</v>
      </c>
      <c r="K63" s="7">
        <f t="shared" si="0"/>
        <v>162.405851150324</v>
      </c>
      <c r="L63" s="65">
        <f t="shared" si="1"/>
        <v>1.2330531586023603E-2</v>
      </c>
      <c r="M63" s="7">
        <f t="shared" si="2"/>
        <v>1053.6827225480374</v>
      </c>
      <c r="N63" s="65">
        <f t="shared" si="3"/>
        <v>0.08</v>
      </c>
      <c r="O63" s="7">
        <f t="shared" si="8"/>
        <v>7842.7974689447274</v>
      </c>
      <c r="P63" s="7">
        <f t="shared" si="9"/>
        <v>62690.339805560237</v>
      </c>
      <c r="Q63" s="7">
        <f t="shared" si="4"/>
        <v>157890.0025310553</v>
      </c>
      <c r="R63" s="7">
        <f t="shared" si="5"/>
        <v>70533.137274504959</v>
      </c>
    </row>
    <row r="64" spans="7:18" x14ac:dyDescent="0.3">
      <c r="G64">
        <v>59</v>
      </c>
      <c r="H64" s="160">
        <v>46631</v>
      </c>
      <c r="I64" s="7">
        <f t="shared" si="6"/>
        <v>157890.0025310553</v>
      </c>
      <c r="J64" s="7">
        <f t="shared" si="7"/>
        <v>1216.0885736983614</v>
      </c>
      <c r="K64" s="7">
        <f t="shared" si="0"/>
        <v>163.48855682465933</v>
      </c>
      <c r="L64" s="65">
        <f t="shared" si="1"/>
        <v>1.2425502884579625E-2</v>
      </c>
      <c r="M64" s="7">
        <f t="shared" si="2"/>
        <v>1052.6000168737021</v>
      </c>
      <c r="N64" s="65">
        <f t="shared" si="3"/>
        <v>0.08</v>
      </c>
      <c r="O64" s="7">
        <f t="shared" si="8"/>
        <v>8006.2860257693865</v>
      </c>
      <c r="P64" s="7">
        <f t="shared" si="9"/>
        <v>63742.939822433938</v>
      </c>
      <c r="Q64" s="7">
        <f t="shared" si="4"/>
        <v>157726.51397423065</v>
      </c>
      <c r="R64" s="7">
        <f t="shared" si="5"/>
        <v>71749.225848203321</v>
      </c>
    </row>
    <row r="65" spans="7:18" x14ac:dyDescent="0.3">
      <c r="G65">
        <v>60</v>
      </c>
      <c r="H65" s="160">
        <v>46661</v>
      </c>
      <c r="I65" s="7">
        <f t="shared" si="6"/>
        <v>157726.51397423065</v>
      </c>
      <c r="J65" s="7">
        <f t="shared" si="7"/>
        <v>1216.0885736983614</v>
      </c>
      <c r="K65" s="7">
        <f t="shared" si="0"/>
        <v>164.57848053682369</v>
      </c>
      <c r="L65" s="65">
        <f t="shared" si="1"/>
        <v>1.2521304862951261E-2</v>
      </c>
      <c r="M65" s="7">
        <f t="shared" si="2"/>
        <v>1051.5100931615377</v>
      </c>
      <c r="N65" s="65">
        <f t="shared" si="3"/>
        <v>0.08</v>
      </c>
      <c r="O65" s="7">
        <f t="shared" si="8"/>
        <v>8170.8645063062104</v>
      </c>
      <c r="P65" s="7">
        <f t="shared" si="9"/>
        <v>64794.449915595476</v>
      </c>
      <c r="Q65" s="7">
        <f t="shared" si="4"/>
        <v>157561.93549369383</v>
      </c>
      <c r="R65" s="7">
        <f t="shared" si="5"/>
        <v>72965.314421901683</v>
      </c>
    </row>
    <row r="66" spans="7:18" x14ac:dyDescent="0.3">
      <c r="G66">
        <v>61</v>
      </c>
      <c r="H66" s="160">
        <v>46692</v>
      </c>
      <c r="I66" s="7">
        <f t="shared" si="6"/>
        <v>157561.93549369383</v>
      </c>
      <c r="J66" s="7">
        <f t="shared" si="7"/>
        <v>1216.0885736983614</v>
      </c>
      <c r="K66" s="7">
        <f t="shared" si="0"/>
        <v>165.67567040706922</v>
      </c>
      <c r="L66" s="65">
        <f t="shared" si="1"/>
        <v>1.2617946324760662E-2</v>
      </c>
      <c r="M66" s="7">
        <f t="shared" si="2"/>
        <v>1050.4129032912922</v>
      </c>
      <c r="N66" s="65">
        <f t="shared" si="3"/>
        <v>7.9999999999999988E-2</v>
      </c>
      <c r="O66" s="7">
        <f t="shared" si="8"/>
        <v>8336.5401767132789</v>
      </c>
      <c r="P66" s="7">
        <f t="shared" si="9"/>
        <v>65844.862818886773</v>
      </c>
      <c r="Q66" s="7">
        <f t="shared" si="4"/>
        <v>157396.25982328676</v>
      </c>
      <c r="R66" s="7">
        <f t="shared" si="5"/>
        <v>74181.402995600045</v>
      </c>
    </row>
    <row r="67" spans="7:18" x14ac:dyDescent="0.3">
      <c r="G67">
        <v>62</v>
      </c>
      <c r="H67" s="160">
        <v>46722</v>
      </c>
      <c r="I67" s="7">
        <f t="shared" si="6"/>
        <v>157396.25982328676</v>
      </c>
      <c r="J67" s="7">
        <f t="shared" si="7"/>
        <v>1216.0885736983614</v>
      </c>
      <c r="K67" s="7">
        <f t="shared" si="0"/>
        <v>166.78017487644956</v>
      </c>
      <c r="L67" s="65">
        <f t="shared" si="1"/>
        <v>1.2715436191205437E-2</v>
      </c>
      <c r="M67" s="7">
        <f t="shared" si="2"/>
        <v>1049.3083988219119</v>
      </c>
      <c r="N67" s="65">
        <f t="shared" si="3"/>
        <v>0.08</v>
      </c>
      <c r="O67" s="7">
        <f t="shared" si="8"/>
        <v>8503.3203515897294</v>
      </c>
      <c r="P67" s="7">
        <f t="shared" si="9"/>
        <v>66894.171217708688</v>
      </c>
      <c r="Q67" s="7">
        <f t="shared" si="4"/>
        <v>157229.47964841031</v>
      </c>
      <c r="R67" s="7">
        <f t="shared" si="5"/>
        <v>75397.491569298421</v>
      </c>
    </row>
    <row r="68" spans="7:18" x14ac:dyDescent="0.3">
      <c r="G68">
        <v>63</v>
      </c>
      <c r="H68" s="160">
        <v>46753</v>
      </c>
      <c r="I68" s="7">
        <f t="shared" si="6"/>
        <v>157229.47964841031</v>
      </c>
      <c r="J68" s="7">
        <f t="shared" si="7"/>
        <v>1216.0885736983614</v>
      </c>
      <c r="K68" s="7">
        <f t="shared" si="0"/>
        <v>167.89204270895925</v>
      </c>
      <c r="L68" s="65">
        <f t="shared" si="1"/>
        <v>1.2813783503021859E-2</v>
      </c>
      <c r="M68" s="7">
        <f t="shared" si="2"/>
        <v>1048.1965309894022</v>
      </c>
      <c r="N68" s="65">
        <f t="shared" si="3"/>
        <v>0.08</v>
      </c>
      <c r="O68" s="7">
        <f t="shared" si="8"/>
        <v>8671.2123942986891</v>
      </c>
      <c r="P68" s="7">
        <f t="shared" si="9"/>
        <v>67942.367748698089</v>
      </c>
      <c r="Q68" s="7">
        <f t="shared" si="4"/>
        <v>157061.58760570135</v>
      </c>
      <c r="R68" s="7">
        <f t="shared" si="5"/>
        <v>76613.580142996783</v>
      </c>
    </row>
    <row r="69" spans="7:18" x14ac:dyDescent="0.3">
      <c r="G69">
        <v>64</v>
      </c>
      <c r="H69" s="160">
        <v>46784</v>
      </c>
      <c r="I69" s="7">
        <f t="shared" si="6"/>
        <v>157061.58760570135</v>
      </c>
      <c r="J69" s="7">
        <f t="shared" si="7"/>
        <v>1216.0885736983614</v>
      </c>
      <c r="K69" s="7">
        <f t="shared" si="0"/>
        <v>169.01132299368578</v>
      </c>
      <c r="L69" s="65">
        <f t="shared" si="1"/>
        <v>1.2912997422487584E-2</v>
      </c>
      <c r="M69" s="7">
        <f t="shared" si="2"/>
        <v>1047.0772507046756</v>
      </c>
      <c r="N69" s="65">
        <f t="shared" si="3"/>
        <v>7.9999999999999988E-2</v>
      </c>
      <c r="O69" s="7">
        <f t="shared" si="8"/>
        <v>8840.2237172923742</v>
      </c>
      <c r="P69" s="7">
        <f t="shared" si="9"/>
        <v>68989.444999402767</v>
      </c>
      <c r="Q69" s="7">
        <f t="shared" si="4"/>
        <v>156892.57628270765</v>
      </c>
      <c r="R69" s="7">
        <f t="shared" si="5"/>
        <v>77829.668716695145</v>
      </c>
    </row>
    <row r="70" spans="7:18" x14ac:dyDescent="0.3">
      <c r="G70">
        <v>65</v>
      </c>
      <c r="H70" s="160">
        <v>46813</v>
      </c>
      <c r="I70" s="7">
        <f t="shared" si="6"/>
        <v>156892.57628270765</v>
      </c>
      <c r="J70" s="7">
        <f t="shared" si="7"/>
        <v>1216.0885736983614</v>
      </c>
      <c r="K70" s="7">
        <f t="shared" ref="K70:K133" si="10">J70-M70</f>
        <v>170.13806514697694</v>
      </c>
      <c r="L70" s="65">
        <f t="shared" ref="L70:L133" si="11">(K70/I70)*12</f>
        <v>1.3013087235465012E-2</v>
      </c>
      <c r="M70" s="7">
        <f t="shared" ref="M70:M133" si="12">I70*($H$1/12)</f>
        <v>1045.9505085513845</v>
      </c>
      <c r="N70" s="65">
        <f t="shared" ref="N70:N133" si="13">(M70/I70)*12</f>
        <v>0.08</v>
      </c>
      <c r="O70" s="7">
        <f t="shared" si="8"/>
        <v>9010.3617824393514</v>
      </c>
      <c r="P70" s="7">
        <f t="shared" si="9"/>
        <v>70035.395507954148</v>
      </c>
      <c r="Q70" s="7">
        <f t="shared" ref="Q70:Q133" si="14">I70-K70</f>
        <v>156722.43821756067</v>
      </c>
      <c r="R70" s="7">
        <f t="shared" ref="R70:R133" si="15">O70+P70</f>
        <v>79045.757290393492</v>
      </c>
    </row>
    <row r="71" spans="7:18" x14ac:dyDescent="0.3">
      <c r="G71">
        <v>66</v>
      </c>
      <c r="H71" s="160">
        <v>46844</v>
      </c>
      <c r="I71" s="7">
        <f t="shared" ref="I71:I134" si="16">Q70</f>
        <v>156722.43821756067</v>
      </c>
      <c r="J71" s="7">
        <f t="shared" ref="J71:J134" si="17">$I$6/((($K$2)-1)/($K$1*$K$2))</f>
        <v>1216.0885736983614</v>
      </c>
      <c r="K71" s="7">
        <f t="shared" si="10"/>
        <v>171.27231891462361</v>
      </c>
      <c r="L71" s="65">
        <f t="shared" si="11"/>
        <v>1.3114062353486226E-2</v>
      </c>
      <c r="M71" s="7">
        <f t="shared" si="12"/>
        <v>1044.8162547837378</v>
      </c>
      <c r="N71" s="65">
        <f t="shared" si="13"/>
        <v>7.9999999999999988E-2</v>
      </c>
      <c r="O71" s="7">
        <f t="shared" ref="O71:O134" si="18">O70+K71</f>
        <v>9181.634101353975</v>
      </c>
      <c r="P71" s="7">
        <f t="shared" ref="P71:P134" si="19">P70+M71</f>
        <v>71080.21176273789</v>
      </c>
      <c r="Q71" s="7">
        <f t="shared" si="14"/>
        <v>156551.16589864605</v>
      </c>
      <c r="R71" s="7">
        <f t="shared" si="15"/>
        <v>80261.845864091869</v>
      </c>
    </row>
    <row r="72" spans="7:18" x14ac:dyDescent="0.3">
      <c r="G72">
        <v>67</v>
      </c>
      <c r="H72" s="160">
        <v>46874</v>
      </c>
      <c r="I72" s="7">
        <f t="shared" si="16"/>
        <v>156551.16589864605</v>
      </c>
      <c r="J72" s="7">
        <f t="shared" si="17"/>
        <v>1216.0885736983614</v>
      </c>
      <c r="K72" s="7">
        <f t="shared" si="10"/>
        <v>172.41413437405436</v>
      </c>
      <c r="L72" s="65">
        <f t="shared" si="11"/>
        <v>1.3215932315880287E-2</v>
      </c>
      <c r="M72" s="7">
        <f t="shared" si="12"/>
        <v>1043.6744393243071</v>
      </c>
      <c r="N72" s="65">
        <f t="shared" si="13"/>
        <v>0.08</v>
      </c>
      <c r="O72" s="7">
        <f t="shared" si="18"/>
        <v>9354.0482357280289</v>
      </c>
      <c r="P72" s="7">
        <f t="shared" si="19"/>
        <v>72123.886202062204</v>
      </c>
      <c r="Q72" s="7">
        <f t="shared" si="14"/>
        <v>156378.75176427199</v>
      </c>
      <c r="R72" s="7">
        <f t="shared" si="15"/>
        <v>81477.934437790231</v>
      </c>
    </row>
    <row r="73" spans="7:18" x14ac:dyDescent="0.3">
      <c r="G73">
        <v>68</v>
      </c>
      <c r="H73" s="160">
        <v>46905</v>
      </c>
      <c r="I73" s="7">
        <f t="shared" si="16"/>
        <v>156378.75176427199</v>
      </c>
      <c r="J73" s="7">
        <f t="shared" si="17"/>
        <v>1216.0885736983614</v>
      </c>
      <c r="K73" s="7">
        <f t="shared" si="10"/>
        <v>173.56356193654801</v>
      </c>
      <c r="L73" s="65">
        <f t="shared" si="11"/>
        <v>1.3318706791944268E-2</v>
      </c>
      <c r="M73" s="7">
        <f t="shared" si="12"/>
        <v>1042.5250117618134</v>
      </c>
      <c r="N73" s="65">
        <f t="shared" si="13"/>
        <v>0.08</v>
      </c>
      <c r="O73" s="7">
        <f t="shared" si="18"/>
        <v>9527.6117976645764</v>
      </c>
      <c r="P73" s="7">
        <f t="shared" si="19"/>
        <v>73166.411213824016</v>
      </c>
      <c r="Q73" s="7">
        <f t="shared" si="14"/>
        <v>156205.18820233544</v>
      </c>
      <c r="R73" s="7">
        <f t="shared" si="15"/>
        <v>82694.023011488593</v>
      </c>
    </row>
    <row r="74" spans="7:18" x14ac:dyDescent="0.3">
      <c r="G74">
        <v>69</v>
      </c>
      <c r="H74" s="160">
        <v>46935</v>
      </c>
      <c r="I74" s="7">
        <f t="shared" si="16"/>
        <v>156205.18820233544</v>
      </c>
      <c r="J74" s="7">
        <f t="shared" si="17"/>
        <v>1216.0885736983614</v>
      </c>
      <c r="K74" s="7">
        <f t="shared" si="10"/>
        <v>174.72065234945831</v>
      </c>
      <c r="L74" s="65">
        <f t="shared" si="11"/>
        <v>1.3422395583158692E-2</v>
      </c>
      <c r="M74" s="7">
        <f t="shared" si="12"/>
        <v>1041.3679213489031</v>
      </c>
      <c r="N74" s="65">
        <f t="shared" si="13"/>
        <v>8.0000000000000016E-2</v>
      </c>
      <c r="O74" s="7">
        <f t="shared" si="18"/>
        <v>9702.3324500140352</v>
      </c>
      <c r="P74" s="7">
        <f t="shared" si="19"/>
        <v>74207.779135172925</v>
      </c>
      <c r="Q74" s="7">
        <f t="shared" si="14"/>
        <v>156030.46754998597</v>
      </c>
      <c r="R74" s="7">
        <f t="shared" si="15"/>
        <v>83910.111585186954</v>
      </c>
    </row>
    <row r="75" spans="7:18" x14ac:dyDescent="0.3">
      <c r="G75">
        <v>70</v>
      </c>
      <c r="H75" s="160">
        <v>46966</v>
      </c>
      <c r="I75" s="7">
        <f t="shared" si="16"/>
        <v>156030.46754998597</v>
      </c>
      <c r="J75" s="7">
        <f t="shared" si="17"/>
        <v>1216.0885736983614</v>
      </c>
      <c r="K75" s="7">
        <f t="shared" si="10"/>
        <v>175.88545669845485</v>
      </c>
      <c r="L75" s="65">
        <f t="shared" si="11"/>
        <v>1.3527008625448728E-2</v>
      </c>
      <c r="M75" s="7">
        <f t="shared" si="12"/>
        <v>1040.2031169999066</v>
      </c>
      <c r="N75" s="65">
        <f t="shared" si="13"/>
        <v>0.08</v>
      </c>
      <c r="O75" s="7">
        <f t="shared" si="18"/>
        <v>9878.2179067124907</v>
      </c>
      <c r="P75" s="7">
        <f t="shared" si="19"/>
        <v>75247.982252172835</v>
      </c>
      <c r="Q75" s="7">
        <f t="shared" si="14"/>
        <v>155854.58209328752</v>
      </c>
      <c r="R75" s="7">
        <f t="shared" si="15"/>
        <v>85126.200158885331</v>
      </c>
    </row>
    <row r="76" spans="7:18" x14ac:dyDescent="0.3">
      <c r="G76">
        <v>71</v>
      </c>
      <c r="H76" s="160">
        <v>46997</v>
      </c>
      <c r="I76" s="7">
        <f t="shared" si="16"/>
        <v>155854.58209328752</v>
      </c>
      <c r="J76" s="7">
        <f t="shared" si="17"/>
        <v>1216.0885736983614</v>
      </c>
      <c r="K76" s="7">
        <f t="shared" si="10"/>
        <v>177.05802640977777</v>
      </c>
      <c r="L76" s="65">
        <f t="shared" si="11"/>
        <v>1.3632555991492028E-2</v>
      </c>
      <c r="M76" s="7">
        <f t="shared" si="12"/>
        <v>1039.0305472885836</v>
      </c>
      <c r="N76" s="65">
        <f t="shared" si="13"/>
        <v>8.0000000000000016E-2</v>
      </c>
      <c r="O76" s="7">
        <f t="shared" si="18"/>
        <v>10055.275933122268</v>
      </c>
      <c r="P76" s="7">
        <f t="shared" si="19"/>
        <v>76287.012799461416</v>
      </c>
      <c r="Q76" s="7">
        <f t="shared" si="14"/>
        <v>155677.52406687776</v>
      </c>
      <c r="R76" s="7">
        <f t="shared" si="15"/>
        <v>86342.288732583678</v>
      </c>
    </row>
    <row r="77" spans="7:18" x14ac:dyDescent="0.3">
      <c r="G77">
        <v>72</v>
      </c>
      <c r="H77" s="160">
        <v>47027</v>
      </c>
      <c r="I77" s="7">
        <f t="shared" si="16"/>
        <v>155677.52406687776</v>
      </c>
      <c r="J77" s="7">
        <f t="shared" si="17"/>
        <v>1216.0885736983614</v>
      </c>
      <c r="K77" s="7">
        <f t="shared" si="10"/>
        <v>178.23841325250964</v>
      </c>
      <c r="L77" s="65">
        <f t="shared" si="11"/>
        <v>1.3739047893074655E-2</v>
      </c>
      <c r="M77" s="7">
        <f t="shared" si="12"/>
        <v>1037.8501604458518</v>
      </c>
      <c r="N77" s="65">
        <f t="shared" si="13"/>
        <v>0.08</v>
      </c>
      <c r="O77" s="7">
        <f t="shared" si="18"/>
        <v>10233.514346374777</v>
      </c>
      <c r="P77" s="7">
        <f t="shared" si="19"/>
        <v>77324.862959907274</v>
      </c>
      <c r="Q77" s="7">
        <f t="shared" si="14"/>
        <v>155499.28565362524</v>
      </c>
      <c r="R77" s="7">
        <f t="shared" si="15"/>
        <v>87558.377306282055</v>
      </c>
    </row>
    <row r="78" spans="7:18" x14ac:dyDescent="0.3">
      <c r="G78">
        <v>73</v>
      </c>
      <c r="H78" s="160">
        <v>47058</v>
      </c>
      <c r="I78" s="7">
        <f t="shared" si="16"/>
        <v>155499.28565362524</v>
      </c>
      <c r="J78" s="7">
        <f t="shared" si="17"/>
        <v>1216.0885736983614</v>
      </c>
      <c r="K78" s="7">
        <f t="shared" si="10"/>
        <v>179.42666934085969</v>
      </c>
      <c r="L78" s="65">
        <f t="shared" si="11"/>
        <v>1.3846494683495799E-2</v>
      </c>
      <c r="M78" s="7">
        <f t="shared" si="12"/>
        <v>1036.6619043575017</v>
      </c>
      <c r="N78" s="65">
        <f t="shared" si="13"/>
        <v>8.0000000000000016E-2</v>
      </c>
      <c r="O78" s="7">
        <f t="shared" si="18"/>
        <v>10412.941015715636</v>
      </c>
      <c r="P78" s="7">
        <f t="shared" si="19"/>
        <v>78361.524864264778</v>
      </c>
      <c r="Q78" s="7">
        <f t="shared" si="14"/>
        <v>155319.85898428436</v>
      </c>
      <c r="R78" s="7">
        <f t="shared" si="15"/>
        <v>88774.465879980417</v>
      </c>
    </row>
    <row r="79" spans="7:18" x14ac:dyDescent="0.3">
      <c r="G79">
        <v>74</v>
      </c>
      <c r="H79" s="160">
        <v>47088</v>
      </c>
      <c r="I79" s="7">
        <f t="shared" si="16"/>
        <v>155319.85898428436</v>
      </c>
      <c r="J79" s="7">
        <f t="shared" si="17"/>
        <v>1216.0885736983614</v>
      </c>
      <c r="K79" s="7">
        <f t="shared" si="10"/>
        <v>180.62284713646568</v>
      </c>
      <c r="L79" s="65">
        <f t="shared" si="11"/>
        <v>1.3954906860022957E-2</v>
      </c>
      <c r="M79" s="7">
        <f t="shared" si="12"/>
        <v>1035.4657265618957</v>
      </c>
      <c r="N79" s="65">
        <f t="shared" si="13"/>
        <v>7.9999999999999988E-2</v>
      </c>
      <c r="O79" s="7">
        <f t="shared" si="18"/>
        <v>10593.563862852101</v>
      </c>
      <c r="P79" s="7">
        <f t="shared" si="19"/>
        <v>79396.990590826681</v>
      </c>
      <c r="Q79" s="7">
        <f t="shared" si="14"/>
        <v>155139.23613714791</v>
      </c>
      <c r="R79" s="7">
        <f t="shared" si="15"/>
        <v>89990.554453678778</v>
      </c>
    </row>
    <row r="80" spans="7:18" x14ac:dyDescent="0.3">
      <c r="G80">
        <v>75</v>
      </c>
      <c r="H80" s="160">
        <v>47119</v>
      </c>
      <c r="I80" s="7">
        <f t="shared" si="16"/>
        <v>155139.23613714791</v>
      </c>
      <c r="J80" s="7">
        <f t="shared" si="17"/>
        <v>1216.0885736983614</v>
      </c>
      <c r="K80" s="7">
        <f t="shared" si="10"/>
        <v>181.82699945070863</v>
      </c>
      <c r="L80" s="65">
        <f t="shared" si="11"/>
        <v>1.4064295066398386E-2</v>
      </c>
      <c r="M80" s="7">
        <f t="shared" si="12"/>
        <v>1034.2615742476528</v>
      </c>
      <c r="N80" s="65">
        <f t="shared" si="13"/>
        <v>0.08</v>
      </c>
      <c r="O80" s="7">
        <f t="shared" si="18"/>
        <v>10775.390862302809</v>
      </c>
      <c r="P80" s="7">
        <f t="shared" si="19"/>
        <v>80431.252165074329</v>
      </c>
      <c r="Q80" s="7">
        <f t="shared" si="14"/>
        <v>154957.40913769719</v>
      </c>
      <c r="R80" s="7">
        <f t="shared" si="15"/>
        <v>91206.64302737714</v>
      </c>
    </row>
    <row r="81" spans="7:18" x14ac:dyDescent="0.3">
      <c r="G81">
        <v>76</v>
      </c>
      <c r="H81" s="160">
        <v>47150</v>
      </c>
      <c r="I81" s="7">
        <f t="shared" si="16"/>
        <v>154957.40913769719</v>
      </c>
      <c r="J81" s="7">
        <f t="shared" si="17"/>
        <v>1216.0885736983614</v>
      </c>
      <c r="K81" s="7">
        <f t="shared" si="10"/>
        <v>183.03917944704676</v>
      </c>
      <c r="L81" s="65">
        <f t="shared" si="11"/>
        <v>1.4174670095398596E-2</v>
      </c>
      <c r="M81" s="7">
        <f t="shared" si="12"/>
        <v>1033.0493942513147</v>
      </c>
      <c r="N81" s="65">
        <f t="shared" si="13"/>
        <v>0.08</v>
      </c>
      <c r="O81" s="7">
        <f t="shared" si="18"/>
        <v>10958.430041749856</v>
      </c>
      <c r="P81" s="7">
        <f t="shared" si="19"/>
        <v>81464.301559325642</v>
      </c>
      <c r="Q81" s="7">
        <f t="shared" si="14"/>
        <v>154774.36995825014</v>
      </c>
      <c r="R81" s="7">
        <f t="shared" si="15"/>
        <v>92422.731601075502</v>
      </c>
    </row>
    <row r="82" spans="7:18" x14ac:dyDescent="0.3">
      <c r="G82">
        <v>77</v>
      </c>
      <c r="H82" s="160">
        <v>47178</v>
      </c>
      <c r="I82" s="7">
        <f t="shared" si="16"/>
        <v>154774.36995825014</v>
      </c>
      <c r="J82" s="7">
        <f t="shared" si="17"/>
        <v>1216.0885736983614</v>
      </c>
      <c r="K82" s="7">
        <f t="shared" si="10"/>
        <v>184.25944064336045</v>
      </c>
      <c r="L82" s="65">
        <f t="shared" si="11"/>
        <v>1.4286042891447501E-2</v>
      </c>
      <c r="M82" s="7">
        <f t="shared" si="12"/>
        <v>1031.829133055001</v>
      </c>
      <c r="N82" s="65">
        <f t="shared" si="13"/>
        <v>0.08</v>
      </c>
      <c r="O82" s="7">
        <f t="shared" si="18"/>
        <v>11142.689482393216</v>
      </c>
      <c r="P82" s="7">
        <f t="shared" si="19"/>
        <v>82496.130692380641</v>
      </c>
      <c r="Q82" s="7">
        <f t="shared" si="14"/>
        <v>154590.11051760678</v>
      </c>
      <c r="R82" s="7">
        <f t="shared" si="15"/>
        <v>93638.820174773864</v>
      </c>
    </row>
    <row r="83" spans="7:18" x14ac:dyDescent="0.3">
      <c r="G83">
        <v>78</v>
      </c>
      <c r="H83" s="160">
        <v>47209</v>
      </c>
      <c r="I83" s="7">
        <f t="shared" si="16"/>
        <v>154590.11051760678</v>
      </c>
      <c r="J83" s="7">
        <f t="shared" si="17"/>
        <v>1216.0885736983614</v>
      </c>
      <c r="K83" s="7">
        <f t="shared" si="10"/>
        <v>185.48783691431618</v>
      </c>
      <c r="L83" s="65">
        <f t="shared" si="11"/>
        <v>1.4398424553285279E-2</v>
      </c>
      <c r="M83" s="7">
        <f t="shared" si="12"/>
        <v>1030.6007367840452</v>
      </c>
      <c r="N83" s="65">
        <f t="shared" si="13"/>
        <v>0.08</v>
      </c>
      <c r="O83" s="7">
        <f t="shared" si="18"/>
        <v>11328.177319307531</v>
      </c>
      <c r="P83" s="7">
        <f t="shared" si="19"/>
        <v>83526.731429164691</v>
      </c>
      <c r="Q83" s="7">
        <f t="shared" si="14"/>
        <v>154404.62268069247</v>
      </c>
      <c r="R83" s="7">
        <f t="shared" si="15"/>
        <v>94854.908748472226</v>
      </c>
    </row>
    <row r="84" spans="7:18" x14ac:dyDescent="0.3">
      <c r="G84">
        <v>79</v>
      </c>
      <c r="H84" s="160">
        <v>47239</v>
      </c>
      <c r="I84" s="7">
        <f t="shared" si="16"/>
        <v>154404.62268069247</v>
      </c>
      <c r="J84" s="7">
        <f t="shared" si="17"/>
        <v>1216.0885736983614</v>
      </c>
      <c r="K84" s="7">
        <f t="shared" si="10"/>
        <v>186.7244224937449</v>
      </c>
      <c r="L84" s="65">
        <f t="shared" si="11"/>
        <v>1.4511826336693779E-2</v>
      </c>
      <c r="M84" s="7">
        <f t="shared" si="12"/>
        <v>1029.3641512046165</v>
      </c>
      <c r="N84" s="65">
        <f t="shared" si="13"/>
        <v>0.08</v>
      </c>
      <c r="O84" s="7">
        <f t="shared" si="18"/>
        <v>11514.901741801277</v>
      </c>
      <c r="P84" s="7">
        <f t="shared" si="19"/>
        <v>84556.095580369307</v>
      </c>
      <c r="Q84" s="7">
        <f t="shared" si="14"/>
        <v>154217.89825819872</v>
      </c>
      <c r="R84" s="7">
        <f t="shared" si="15"/>
        <v>96070.997322170588</v>
      </c>
    </row>
    <row r="85" spans="7:18" x14ac:dyDescent="0.3">
      <c r="G85">
        <v>80</v>
      </c>
      <c r="H85" s="160">
        <v>47270</v>
      </c>
      <c r="I85" s="7">
        <f t="shared" si="16"/>
        <v>154217.89825819872</v>
      </c>
      <c r="J85" s="7">
        <f t="shared" si="17"/>
        <v>1216.0885736983614</v>
      </c>
      <c r="K85" s="7">
        <f t="shared" si="10"/>
        <v>187.96925197703649</v>
      </c>
      <c r="L85" s="65">
        <f t="shared" si="11"/>
        <v>1.4626259657280222E-2</v>
      </c>
      <c r="M85" s="7">
        <f t="shared" si="12"/>
        <v>1028.1193217213249</v>
      </c>
      <c r="N85" s="65">
        <f t="shared" si="13"/>
        <v>0.08</v>
      </c>
      <c r="O85" s="7">
        <f t="shared" si="18"/>
        <v>11702.870993778313</v>
      </c>
      <c r="P85" s="7">
        <f t="shared" si="19"/>
        <v>85584.214902090636</v>
      </c>
      <c r="Q85" s="7">
        <f t="shared" si="14"/>
        <v>154029.92900622168</v>
      </c>
      <c r="R85" s="7">
        <f t="shared" si="15"/>
        <v>97287.08589586895</v>
      </c>
    </row>
    <row r="86" spans="7:18" x14ac:dyDescent="0.3">
      <c r="G86">
        <v>81</v>
      </c>
      <c r="H86" s="160">
        <v>47300</v>
      </c>
      <c r="I86" s="7">
        <f t="shared" si="16"/>
        <v>154029.92900622168</v>
      </c>
      <c r="J86" s="7">
        <f t="shared" si="17"/>
        <v>1216.0885736983614</v>
      </c>
      <c r="K86" s="7">
        <f t="shared" si="10"/>
        <v>189.22238032355017</v>
      </c>
      <c r="L86" s="65">
        <f t="shared" si="11"/>
        <v>1.4741736093320433E-2</v>
      </c>
      <c r="M86" s="7">
        <f t="shared" si="12"/>
        <v>1026.8661933748112</v>
      </c>
      <c r="N86" s="65">
        <f t="shared" si="13"/>
        <v>0.08</v>
      </c>
      <c r="O86" s="7">
        <f t="shared" si="18"/>
        <v>11892.093374101863</v>
      </c>
      <c r="P86" s="7">
        <f t="shared" si="19"/>
        <v>86611.081095465444</v>
      </c>
      <c r="Q86" s="7">
        <f t="shared" si="14"/>
        <v>153840.70662589814</v>
      </c>
      <c r="R86" s="7">
        <f t="shared" si="15"/>
        <v>98503.174469567311</v>
      </c>
    </row>
    <row r="87" spans="7:18" x14ac:dyDescent="0.3">
      <c r="G87">
        <v>82</v>
      </c>
      <c r="H87" s="160">
        <v>47331</v>
      </c>
      <c r="I87" s="7">
        <f t="shared" si="16"/>
        <v>153840.70662589814</v>
      </c>
      <c r="J87" s="7">
        <f t="shared" si="17"/>
        <v>1216.0885736983614</v>
      </c>
      <c r="K87" s="7">
        <f t="shared" si="10"/>
        <v>190.48386285904053</v>
      </c>
      <c r="L87" s="65">
        <f t="shared" si="11"/>
        <v>1.4858267388663209E-2</v>
      </c>
      <c r="M87" s="7">
        <f t="shared" si="12"/>
        <v>1025.6047108393209</v>
      </c>
      <c r="N87" s="65">
        <f t="shared" si="13"/>
        <v>7.9999999999999988E-2</v>
      </c>
      <c r="O87" s="7">
        <f t="shared" si="18"/>
        <v>12082.577236960904</v>
      </c>
      <c r="P87" s="7">
        <f t="shared" si="19"/>
        <v>87636.685806304769</v>
      </c>
      <c r="Q87" s="7">
        <f t="shared" si="14"/>
        <v>153650.22276303908</v>
      </c>
      <c r="R87" s="7">
        <f t="shared" si="15"/>
        <v>99719.263043265673</v>
      </c>
    </row>
    <row r="88" spans="7:18" x14ac:dyDescent="0.3">
      <c r="G88">
        <v>83</v>
      </c>
      <c r="H88" s="160">
        <v>47362</v>
      </c>
      <c r="I88" s="7">
        <f t="shared" si="16"/>
        <v>153650.22276303908</v>
      </c>
      <c r="J88" s="7">
        <f t="shared" si="17"/>
        <v>1216.0885736983614</v>
      </c>
      <c r="K88" s="7">
        <f t="shared" si="10"/>
        <v>191.7537552781007</v>
      </c>
      <c r="L88" s="65">
        <f t="shared" si="11"/>
        <v>1.4975865455697408E-2</v>
      </c>
      <c r="M88" s="7">
        <f t="shared" si="12"/>
        <v>1024.3348184202607</v>
      </c>
      <c r="N88" s="65">
        <f t="shared" si="13"/>
        <v>8.0000000000000016E-2</v>
      </c>
      <c r="O88" s="7">
        <f t="shared" si="18"/>
        <v>12274.330992239005</v>
      </c>
      <c r="P88" s="7">
        <f t="shared" si="19"/>
        <v>88661.020624725032</v>
      </c>
      <c r="Q88" s="7">
        <f t="shared" si="14"/>
        <v>153458.46900776098</v>
      </c>
      <c r="R88" s="7">
        <f t="shared" si="15"/>
        <v>100935.35161696404</v>
      </c>
    </row>
    <row r="89" spans="7:18" x14ac:dyDescent="0.3">
      <c r="G89">
        <v>84</v>
      </c>
      <c r="H89" s="160">
        <v>47392</v>
      </c>
      <c r="I89" s="7">
        <f t="shared" si="16"/>
        <v>153458.46900776098</v>
      </c>
      <c r="J89" s="7">
        <f t="shared" si="17"/>
        <v>1216.0885736983614</v>
      </c>
      <c r="K89" s="7">
        <f t="shared" si="10"/>
        <v>193.0321136466215</v>
      </c>
      <c r="L89" s="65">
        <f t="shared" si="11"/>
        <v>1.509454237838323E-2</v>
      </c>
      <c r="M89" s="7">
        <f t="shared" si="12"/>
        <v>1023.0564600517399</v>
      </c>
      <c r="N89" s="65">
        <f t="shared" si="13"/>
        <v>0.08</v>
      </c>
      <c r="O89" s="7">
        <f t="shared" si="18"/>
        <v>12467.363105885626</v>
      </c>
      <c r="P89" s="7">
        <f t="shared" si="19"/>
        <v>89684.077084776771</v>
      </c>
      <c r="Q89" s="7">
        <f t="shared" si="14"/>
        <v>153265.43689411436</v>
      </c>
      <c r="R89" s="7">
        <f t="shared" si="15"/>
        <v>102151.4401906624</v>
      </c>
    </row>
    <row r="90" spans="7:18" x14ac:dyDescent="0.3">
      <c r="G90">
        <v>85</v>
      </c>
      <c r="H90" s="160">
        <v>47423</v>
      </c>
      <c r="I90" s="7">
        <f t="shared" si="16"/>
        <v>153265.43689411436</v>
      </c>
      <c r="J90" s="7">
        <f t="shared" si="17"/>
        <v>1216.0885736983614</v>
      </c>
      <c r="K90" s="7">
        <f t="shared" si="10"/>
        <v>194.3189944042656</v>
      </c>
      <c r="L90" s="65">
        <f t="shared" si="11"/>
        <v>1.5214310415349316E-2</v>
      </c>
      <c r="M90" s="7">
        <f t="shared" si="12"/>
        <v>1021.7695792940958</v>
      </c>
      <c r="N90" s="65">
        <f t="shared" si="13"/>
        <v>0.08</v>
      </c>
      <c r="O90" s="7">
        <f t="shared" si="18"/>
        <v>12661.682100289892</v>
      </c>
      <c r="P90" s="7">
        <f t="shared" si="19"/>
        <v>90705.846664070865</v>
      </c>
      <c r="Q90" s="7">
        <f t="shared" si="14"/>
        <v>153071.11789971011</v>
      </c>
      <c r="R90" s="7">
        <f t="shared" si="15"/>
        <v>103367.52876436076</v>
      </c>
    </row>
    <row r="91" spans="7:18" x14ac:dyDescent="0.3">
      <c r="G91">
        <v>86</v>
      </c>
      <c r="H91" s="160">
        <v>47453</v>
      </c>
      <c r="I91" s="7">
        <f t="shared" si="16"/>
        <v>153071.11789971011</v>
      </c>
      <c r="J91" s="7">
        <f t="shared" si="17"/>
        <v>1216.0885736983614</v>
      </c>
      <c r="K91" s="7">
        <f t="shared" si="10"/>
        <v>195.61445436696067</v>
      </c>
      <c r="L91" s="65">
        <f t="shared" si="11"/>
        <v>1.5335182003057507E-2</v>
      </c>
      <c r="M91" s="7">
        <f t="shared" si="12"/>
        <v>1020.4741193314007</v>
      </c>
      <c r="N91" s="65">
        <f t="shared" si="13"/>
        <v>0.08</v>
      </c>
      <c r="O91" s="7">
        <f t="shared" si="18"/>
        <v>12857.296554656852</v>
      </c>
      <c r="P91" s="7">
        <f t="shared" si="19"/>
        <v>91726.320783402261</v>
      </c>
      <c r="Q91" s="7">
        <f t="shared" si="14"/>
        <v>152875.50344534314</v>
      </c>
      <c r="R91" s="7">
        <f t="shared" si="15"/>
        <v>104583.61733805912</v>
      </c>
    </row>
    <row r="92" spans="7:18" x14ac:dyDescent="0.3">
      <c r="G92">
        <v>87</v>
      </c>
      <c r="H92" s="160">
        <v>47484</v>
      </c>
      <c r="I92" s="7">
        <f t="shared" si="16"/>
        <v>152875.50344534314</v>
      </c>
      <c r="J92" s="7">
        <f t="shared" si="17"/>
        <v>1216.0885736983614</v>
      </c>
      <c r="K92" s="7">
        <f t="shared" si="10"/>
        <v>196.91855072940712</v>
      </c>
      <c r="L92" s="65">
        <f t="shared" si="11"/>
        <v>1.5457169759036807E-2</v>
      </c>
      <c r="M92" s="7">
        <f t="shared" si="12"/>
        <v>1019.1700229689543</v>
      </c>
      <c r="N92" s="65">
        <f t="shared" si="13"/>
        <v>0.08</v>
      </c>
      <c r="O92" s="7">
        <f t="shared" si="18"/>
        <v>13054.21510538626</v>
      </c>
      <c r="P92" s="7">
        <f t="shared" si="19"/>
        <v>92745.490806371221</v>
      </c>
      <c r="Q92" s="7">
        <f t="shared" si="14"/>
        <v>152678.58489461374</v>
      </c>
      <c r="R92" s="7">
        <f t="shared" si="15"/>
        <v>105799.70591175748</v>
      </c>
    </row>
    <row r="93" spans="7:18" x14ac:dyDescent="0.3">
      <c r="G93">
        <v>88</v>
      </c>
      <c r="H93" s="160">
        <v>47515</v>
      </c>
      <c r="I93" s="7">
        <f t="shared" si="16"/>
        <v>152678.58489461374</v>
      </c>
      <c r="J93" s="7">
        <f t="shared" si="17"/>
        <v>1216.0885736983614</v>
      </c>
      <c r="K93" s="7">
        <f t="shared" si="10"/>
        <v>198.23134106760313</v>
      </c>
      <c r="L93" s="65">
        <f t="shared" si="11"/>
        <v>1.5580286485188383E-2</v>
      </c>
      <c r="M93" s="7">
        <f t="shared" si="12"/>
        <v>1017.8572326307583</v>
      </c>
      <c r="N93" s="65">
        <f t="shared" si="13"/>
        <v>0.08</v>
      </c>
      <c r="O93" s="7">
        <f t="shared" si="18"/>
        <v>13252.446446453863</v>
      </c>
      <c r="P93" s="7">
        <f t="shared" si="19"/>
        <v>93763.348039001983</v>
      </c>
      <c r="Q93" s="7">
        <f t="shared" si="14"/>
        <v>152480.35355354613</v>
      </c>
      <c r="R93" s="7">
        <f t="shared" si="15"/>
        <v>107015.79448545584</v>
      </c>
    </row>
    <row r="94" spans="7:18" x14ac:dyDescent="0.3">
      <c r="G94">
        <v>89</v>
      </c>
      <c r="H94" s="160">
        <v>47543</v>
      </c>
      <c r="I94" s="7">
        <f t="shared" si="16"/>
        <v>152480.35355354613</v>
      </c>
      <c r="J94" s="7">
        <f t="shared" si="17"/>
        <v>1216.0885736983614</v>
      </c>
      <c r="K94" s="7">
        <f t="shared" si="10"/>
        <v>199.5528833413872</v>
      </c>
      <c r="L94" s="65">
        <f t="shared" si="11"/>
        <v>1.5704545171163504E-2</v>
      </c>
      <c r="M94" s="7">
        <f t="shared" si="12"/>
        <v>1016.5356903569742</v>
      </c>
      <c r="N94" s="65">
        <f t="shared" si="13"/>
        <v>0.08</v>
      </c>
      <c r="O94" s="7">
        <f t="shared" si="18"/>
        <v>13451.99932979525</v>
      </c>
      <c r="P94" s="7">
        <f t="shared" si="19"/>
        <v>94779.88372935896</v>
      </c>
      <c r="Q94" s="7">
        <f t="shared" si="14"/>
        <v>152280.80067020474</v>
      </c>
      <c r="R94" s="7">
        <f t="shared" si="15"/>
        <v>108231.88305915421</v>
      </c>
    </row>
    <row r="95" spans="7:18" x14ac:dyDescent="0.3">
      <c r="G95">
        <v>90</v>
      </c>
      <c r="H95" s="160">
        <v>47574</v>
      </c>
      <c r="I95" s="7">
        <f t="shared" si="16"/>
        <v>152280.80067020474</v>
      </c>
      <c r="J95" s="7">
        <f t="shared" si="17"/>
        <v>1216.0885736983614</v>
      </c>
      <c r="K95" s="7">
        <f t="shared" si="10"/>
        <v>200.88323589699644</v>
      </c>
      <c r="L95" s="65">
        <f t="shared" si="11"/>
        <v>1.5829958997816165E-2</v>
      </c>
      <c r="M95" s="7">
        <f t="shared" si="12"/>
        <v>1015.205337801365</v>
      </c>
      <c r="N95" s="65">
        <f t="shared" si="13"/>
        <v>0.08</v>
      </c>
      <c r="O95" s="7">
        <f t="shared" si="18"/>
        <v>13652.882565692245</v>
      </c>
      <c r="P95" s="7">
        <f t="shared" si="19"/>
        <v>95795.089067160327</v>
      </c>
      <c r="Q95" s="7">
        <f t="shared" si="14"/>
        <v>152079.91743430775</v>
      </c>
      <c r="R95" s="7">
        <f t="shared" si="15"/>
        <v>109447.97163285257</v>
      </c>
    </row>
    <row r="96" spans="7:18" x14ac:dyDescent="0.3">
      <c r="G96">
        <v>91</v>
      </c>
      <c r="H96" s="160">
        <v>47604</v>
      </c>
      <c r="I96" s="7">
        <f t="shared" si="16"/>
        <v>152079.91743430775</v>
      </c>
      <c r="J96" s="7">
        <f t="shared" si="17"/>
        <v>1216.0885736983614</v>
      </c>
      <c r="K96" s="7">
        <f t="shared" si="10"/>
        <v>202.22245746964302</v>
      </c>
      <c r="L96" s="65">
        <f t="shared" si="11"/>
        <v>1.5956541340732495E-2</v>
      </c>
      <c r="M96" s="7">
        <f t="shared" si="12"/>
        <v>1013.8661162287184</v>
      </c>
      <c r="N96" s="65">
        <f t="shared" si="13"/>
        <v>0.08</v>
      </c>
      <c r="O96" s="7">
        <f t="shared" si="18"/>
        <v>13855.105023161888</v>
      </c>
      <c r="P96" s="7">
        <f t="shared" si="19"/>
        <v>96808.955183389044</v>
      </c>
      <c r="Q96" s="7">
        <f t="shared" si="14"/>
        <v>151877.6949768381</v>
      </c>
      <c r="R96" s="7">
        <f t="shared" si="15"/>
        <v>110664.06020655093</v>
      </c>
    </row>
    <row r="97" spans="7:18" x14ac:dyDescent="0.3">
      <c r="G97">
        <v>92</v>
      </c>
      <c r="H97" s="160">
        <v>47635</v>
      </c>
      <c r="I97" s="7">
        <f t="shared" si="16"/>
        <v>151877.6949768381</v>
      </c>
      <c r="J97" s="7">
        <f t="shared" si="17"/>
        <v>1216.0885736983614</v>
      </c>
      <c r="K97" s="7">
        <f t="shared" si="10"/>
        <v>203.57060718610728</v>
      </c>
      <c r="L97" s="65">
        <f t="shared" si="11"/>
        <v>1.6084305773838813E-2</v>
      </c>
      <c r="M97" s="7">
        <f t="shared" si="12"/>
        <v>1012.5179665122541</v>
      </c>
      <c r="N97" s="65">
        <f t="shared" si="13"/>
        <v>0.08</v>
      </c>
      <c r="O97" s="7">
        <f t="shared" si="18"/>
        <v>14058.675630347996</v>
      </c>
      <c r="P97" s="7">
        <f t="shared" si="19"/>
        <v>97821.4731499013</v>
      </c>
      <c r="Q97" s="7">
        <f t="shared" si="14"/>
        <v>151674.12436965198</v>
      </c>
      <c r="R97" s="7">
        <f t="shared" si="15"/>
        <v>111880.14878024929</v>
      </c>
    </row>
    <row r="98" spans="7:18" x14ac:dyDescent="0.3">
      <c r="G98">
        <v>93</v>
      </c>
      <c r="H98" s="160">
        <v>47665</v>
      </c>
      <c r="I98" s="7">
        <f t="shared" si="16"/>
        <v>151674.12436965198</v>
      </c>
      <c r="J98" s="7">
        <f t="shared" si="17"/>
        <v>1216.0885736983614</v>
      </c>
      <c r="K98" s="7">
        <f t="shared" si="10"/>
        <v>204.9277445673481</v>
      </c>
      <c r="L98" s="65">
        <f t="shared" si="11"/>
        <v>1.6213266073090433E-2</v>
      </c>
      <c r="M98" s="7">
        <f t="shared" si="12"/>
        <v>1011.1608291310133</v>
      </c>
      <c r="N98" s="65">
        <f t="shared" si="13"/>
        <v>0.08</v>
      </c>
      <c r="O98" s="7">
        <f t="shared" si="18"/>
        <v>14263.603374915345</v>
      </c>
      <c r="P98" s="7">
        <f t="shared" si="19"/>
        <v>98832.633979032311</v>
      </c>
      <c r="Q98" s="7">
        <f t="shared" si="14"/>
        <v>151469.19662508465</v>
      </c>
      <c r="R98" s="7">
        <f t="shared" si="15"/>
        <v>113096.23735394765</v>
      </c>
    </row>
    <row r="99" spans="7:18" x14ac:dyDescent="0.3">
      <c r="G99">
        <v>94</v>
      </c>
      <c r="H99" s="160">
        <v>47696</v>
      </c>
      <c r="I99" s="7">
        <f t="shared" si="16"/>
        <v>151469.19662508465</v>
      </c>
      <c r="J99" s="7">
        <f t="shared" si="17"/>
        <v>1216.0885736983614</v>
      </c>
      <c r="K99" s="7">
        <f t="shared" si="10"/>
        <v>206.2939295311304</v>
      </c>
      <c r="L99" s="65">
        <f t="shared" si="11"/>
        <v>1.6343436220243316E-2</v>
      </c>
      <c r="M99" s="7">
        <f t="shared" si="12"/>
        <v>1009.794644167231</v>
      </c>
      <c r="N99" s="65">
        <f t="shared" si="13"/>
        <v>0.08</v>
      </c>
      <c r="O99" s="7">
        <f t="shared" si="18"/>
        <v>14469.897304446475</v>
      </c>
      <c r="P99" s="7">
        <f t="shared" si="19"/>
        <v>99842.428623199536</v>
      </c>
      <c r="Q99" s="7">
        <f t="shared" si="14"/>
        <v>151262.90269555352</v>
      </c>
      <c r="R99" s="7">
        <f t="shared" si="15"/>
        <v>114312.32592764602</v>
      </c>
    </row>
    <row r="100" spans="7:18" x14ac:dyDescent="0.3">
      <c r="G100">
        <v>95</v>
      </c>
      <c r="H100" s="160">
        <v>47727</v>
      </c>
      <c r="I100" s="7">
        <f t="shared" si="16"/>
        <v>151262.90269555352</v>
      </c>
      <c r="J100" s="7">
        <f t="shared" si="17"/>
        <v>1216.0885736983614</v>
      </c>
      <c r="K100" s="7">
        <f t="shared" si="10"/>
        <v>207.66922239467124</v>
      </c>
      <c r="L100" s="65">
        <f t="shared" si="11"/>
        <v>1.6474830406710883E-2</v>
      </c>
      <c r="M100" s="7">
        <f t="shared" si="12"/>
        <v>1008.4193513036902</v>
      </c>
      <c r="N100" s="65">
        <f t="shared" si="13"/>
        <v>0.08</v>
      </c>
      <c r="O100" s="7">
        <f t="shared" si="18"/>
        <v>14677.566526841147</v>
      </c>
      <c r="P100" s="7">
        <f t="shared" si="19"/>
        <v>100850.84797450322</v>
      </c>
      <c r="Q100" s="7">
        <f t="shared" si="14"/>
        <v>151055.23347315885</v>
      </c>
      <c r="R100" s="7">
        <f t="shared" si="15"/>
        <v>115528.41450134438</v>
      </c>
    </row>
    <row r="101" spans="7:18" x14ac:dyDescent="0.3">
      <c r="G101">
        <v>96</v>
      </c>
      <c r="H101" s="160">
        <v>47757</v>
      </c>
      <c r="I101" s="7">
        <f t="shared" si="16"/>
        <v>151055.23347315885</v>
      </c>
      <c r="J101" s="7">
        <f t="shared" si="17"/>
        <v>1216.0885736983614</v>
      </c>
      <c r="K101" s="7">
        <f t="shared" si="10"/>
        <v>209.05368387730232</v>
      </c>
      <c r="L101" s="65">
        <f t="shared" si="11"/>
        <v>1.6607463037508007E-2</v>
      </c>
      <c r="M101" s="7">
        <f t="shared" si="12"/>
        <v>1007.0348898210591</v>
      </c>
      <c r="N101" s="65">
        <f t="shared" si="13"/>
        <v>0.08</v>
      </c>
      <c r="O101" s="7">
        <f t="shared" si="18"/>
        <v>14886.620210718449</v>
      </c>
      <c r="P101" s="7">
        <f t="shared" si="19"/>
        <v>101857.88286432429</v>
      </c>
      <c r="Q101" s="7">
        <f t="shared" si="14"/>
        <v>150846.17978928154</v>
      </c>
      <c r="R101" s="7">
        <f t="shared" si="15"/>
        <v>116744.50307504274</v>
      </c>
    </row>
    <row r="102" spans="7:18" x14ac:dyDescent="0.3">
      <c r="G102">
        <v>97</v>
      </c>
      <c r="H102" s="160">
        <v>47788</v>
      </c>
      <c r="I102" s="7">
        <f t="shared" si="16"/>
        <v>150846.17978928154</v>
      </c>
      <c r="J102" s="7">
        <f t="shared" si="17"/>
        <v>1216.0885736983614</v>
      </c>
      <c r="K102" s="7">
        <f t="shared" si="10"/>
        <v>210.4473751031511</v>
      </c>
      <c r="L102" s="65">
        <f t="shared" si="11"/>
        <v>1.6741348735284677E-2</v>
      </c>
      <c r="M102" s="7">
        <f t="shared" si="12"/>
        <v>1005.6411985952103</v>
      </c>
      <c r="N102" s="65">
        <f t="shared" si="13"/>
        <v>0.08</v>
      </c>
      <c r="O102" s="7">
        <f t="shared" si="18"/>
        <v>15097.0675858216</v>
      </c>
      <c r="P102" s="7">
        <f t="shared" si="19"/>
        <v>102863.5240629195</v>
      </c>
      <c r="Q102" s="7">
        <f t="shared" si="14"/>
        <v>150635.73241417838</v>
      </c>
      <c r="R102" s="7">
        <f t="shared" si="15"/>
        <v>117960.5916487411</v>
      </c>
    </row>
    <row r="103" spans="7:18" x14ac:dyDescent="0.3">
      <c r="G103">
        <v>98</v>
      </c>
      <c r="H103" s="160">
        <v>47818</v>
      </c>
      <c r="I103" s="7">
        <f t="shared" si="16"/>
        <v>150635.73241417838</v>
      </c>
      <c r="J103" s="7">
        <f t="shared" si="17"/>
        <v>1216.0885736983614</v>
      </c>
      <c r="K103" s="7">
        <f t="shared" si="10"/>
        <v>211.8503576038388</v>
      </c>
      <c r="L103" s="65">
        <f t="shared" si="11"/>
        <v>1.6876502344451601E-2</v>
      </c>
      <c r="M103" s="7">
        <f t="shared" si="12"/>
        <v>1004.2382160945226</v>
      </c>
      <c r="N103" s="65">
        <f t="shared" si="13"/>
        <v>0.08</v>
      </c>
      <c r="O103" s="7">
        <f t="shared" si="18"/>
        <v>15308.917943425438</v>
      </c>
      <c r="P103" s="7">
        <f t="shared" si="19"/>
        <v>103867.76227901403</v>
      </c>
      <c r="Q103" s="7">
        <f t="shared" si="14"/>
        <v>150423.88205657454</v>
      </c>
      <c r="R103" s="7">
        <f t="shared" si="15"/>
        <v>119176.68022243946</v>
      </c>
    </row>
    <row r="104" spans="7:18" x14ac:dyDescent="0.3">
      <c r="G104">
        <v>99</v>
      </c>
      <c r="H104" s="160">
        <v>47849</v>
      </c>
      <c r="I104" s="7">
        <f t="shared" si="16"/>
        <v>150423.88205657454</v>
      </c>
      <c r="J104" s="7">
        <f t="shared" si="17"/>
        <v>1216.0885736983614</v>
      </c>
      <c r="K104" s="7">
        <f t="shared" si="10"/>
        <v>213.26269332119773</v>
      </c>
      <c r="L104" s="65">
        <f t="shared" si="11"/>
        <v>1.7012938935400387E-2</v>
      </c>
      <c r="M104" s="7">
        <f t="shared" si="12"/>
        <v>1002.8258803771637</v>
      </c>
      <c r="N104" s="65">
        <f t="shared" si="13"/>
        <v>0.08</v>
      </c>
      <c r="O104" s="7">
        <f t="shared" si="18"/>
        <v>15522.180636746636</v>
      </c>
      <c r="P104" s="7">
        <f t="shared" si="19"/>
        <v>104870.58815939119</v>
      </c>
      <c r="Q104" s="7">
        <f t="shared" si="14"/>
        <v>150210.61936325335</v>
      </c>
      <c r="R104" s="7">
        <f t="shared" si="15"/>
        <v>120392.76879613783</v>
      </c>
    </row>
    <row r="105" spans="7:18" x14ac:dyDescent="0.3">
      <c r="G105">
        <v>100</v>
      </c>
      <c r="H105" s="160">
        <v>47880</v>
      </c>
      <c r="I105" s="7">
        <f t="shared" si="16"/>
        <v>150210.61936325335</v>
      </c>
      <c r="J105" s="7">
        <f t="shared" si="17"/>
        <v>1216.0885736983614</v>
      </c>
      <c r="K105" s="7">
        <f t="shared" si="10"/>
        <v>214.6844446100057</v>
      </c>
      <c r="L105" s="65">
        <f t="shared" si="11"/>
        <v>1.7150673808820592E-2</v>
      </c>
      <c r="M105" s="7">
        <f t="shared" si="12"/>
        <v>1001.4041290883557</v>
      </c>
      <c r="N105" s="65">
        <f t="shared" si="13"/>
        <v>0.08</v>
      </c>
      <c r="O105" s="7">
        <f t="shared" si="18"/>
        <v>15736.865081356642</v>
      </c>
      <c r="P105" s="7">
        <f t="shared" si="19"/>
        <v>105871.99228847955</v>
      </c>
      <c r="Q105" s="7">
        <f t="shared" si="14"/>
        <v>149995.93491864335</v>
      </c>
      <c r="R105" s="7">
        <f t="shared" si="15"/>
        <v>121608.85736983619</v>
      </c>
    </row>
    <row r="106" spans="7:18" x14ac:dyDescent="0.3">
      <c r="G106">
        <v>101</v>
      </c>
      <c r="H106" s="160">
        <v>47908</v>
      </c>
      <c r="I106" s="7">
        <f t="shared" si="16"/>
        <v>149995.93491864335</v>
      </c>
      <c r="J106" s="7">
        <f t="shared" si="17"/>
        <v>1216.0885736983614</v>
      </c>
      <c r="K106" s="7">
        <f t="shared" si="10"/>
        <v>216.11567424073894</v>
      </c>
      <c r="L106" s="65">
        <f t="shared" si="11"/>
        <v>1.7289722500116428E-2</v>
      </c>
      <c r="M106" s="7">
        <f t="shared" si="12"/>
        <v>999.97289945762247</v>
      </c>
      <c r="N106" s="65">
        <f t="shared" si="13"/>
        <v>0.08</v>
      </c>
      <c r="O106" s="7">
        <f t="shared" si="18"/>
        <v>15952.98075559738</v>
      </c>
      <c r="P106" s="7">
        <f t="shared" si="19"/>
        <v>106871.96518793718</v>
      </c>
      <c r="Q106" s="7">
        <f t="shared" si="14"/>
        <v>149779.81924440261</v>
      </c>
      <c r="R106" s="7">
        <f t="shared" si="15"/>
        <v>122824.94594353456</v>
      </c>
    </row>
    <row r="107" spans="7:18" x14ac:dyDescent="0.3">
      <c r="G107">
        <v>102</v>
      </c>
      <c r="H107" s="160">
        <v>47939</v>
      </c>
      <c r="I107" s="7">
        <f t="shared" si="16"/>
        <v>149779.81924440261</v>
      </c>
      <c r="J107" s="7">
        <f t="shared" si="17"/>
        <v>1216.0885736983614</v>
      </c>
      <c r="K107" s="7">
        <f t="shared" si="10"/>
        <v>217.55644540234402</v>
      </c>
      <c r="L107" s="65">
        <f t="shared" si="11"/>
        <v>1.743010078392581E-2</v>
      </c>
      <c r="M107" s="7">
        <f t="shared" si="12"/>
        <v>998.53212829601739</v>
      </c>
      <c r="N107" s="65">
        <f t="shared" si="13"/>
        <v>0.08</v>
      </c>
      <c r="O107" s="7">
        <f t="shared" si="18"/>
        <v>16170.537200999725</v>
      </c>
      <c r="P107" s="7">
        <f t="shared" si="19"/>
        <v>107870.4973162332</v>
      </c>
      <c r="Q107" s="7">
        <f t="shared" si="14"/>
        <v>149562.26279900025</v>
      </c>
      <c r="R107" s="7">
        <f t="shared" si="15"/>
        <v>124041.03451723293</v>
      </c>
    </row>
    <row r="108" spans="7:18" x14ac:dyDescent="0.3">
      <c r="G108">
        <v>103</v>
      </c>
      <c r="H108" s="160">
        <v>47969</v>
      </c>
      <c r="I108" s="7">
        <f t="shared" si="16"/>
        <v>149562.26279900025</v>
      </c>
      <c r="J108" s="7">
        <f t="shared" si="17"/>
        <v>1216.0885736983614</v>
      </c>
      <c r="K108" s="7">
        <f t="shared" si="10"/>
        <v>219.00682170502637</v>
      </c>
      <c r="L108" s="65">
        <f t="shared" si="11"/>
        <v>1.7571824678744324E-2</v>
      </c>
      <c r="M108" s="7">
        <f t="shared" si="12"/>
        <v>997.08175199333505</v>
      </c>
      <c r="N108" s="65">
        <f t="shared" si="13"/>
        <v>0.08</v>
      </c>
      <c r="O108" s="7">
        <f t="shared" si="18"/>
        <v>16389.544022704751</v>
      </c>
      <c r="P108" s="7">
        <f t="shared" si="19"/>
        <v>108867.57906822654</v>
      </c>
      <c r="Q108" s="7">
        <f t="shared" si="14"/>
        <v>149343.25597729522</v>
      </c>
      <c r="R108" s="7">
        <f t="shared" si="15"/>
        <v>125257.12309093129</v>
      </c>
    </row>
    <row r="109" spans="7:18" x14ac:dyDescent="0.3">
      <c r="G109">
        <v>104</v>
      </c>
      <c r="H109" s="160">
        <v>48000</v>
      </c>
      <c r="I109" s="7">
        <f t="shared" si="16"/>
        <v>149343.25597729522</v>
      </c>
      <c r="J109" s="7">
        <f t="shared" si="17"/>
        <v>1216.0885736983614</v>
      </c>
      <c r="K109" s="7">
        <f t="shared" si="10"/>
        <v>220.46686718305989</v>
      </c>
      <c r="L109" s="65">
        <f t="shared" si="11"/>
        <v>1.7714910451657299E-2</v>
      </c>
      <c r="M109" s="7">
        <f t="shared" si="12"/>
        <v>995.62170651530153</v>
      </c>
      <c r="N109" s="65">
        <f t="shared" si="13"/>
        <v>0.08</v>
      </c>
      <c r="O109" s="7">
        <f t="shared" si="18"/>
        <v>16610.01088988781</v>
      </c>
      <c r="P109" s="7">
        <f t="shared" si="19"/>
        <v>109863.20077474184</v>
      </c>
      <c r="Q109" s="7">
        <f t="shared" si="14"/>
        <v>149122.78911011215</v>
      </c>
      <c r="R109" s="7">
        <f t="shared" si="15"/>
        <v>126473.21166462965</v>
      </c>
    </row>
    <row r="110" spans="7:18" x14ac:dyDescent="0.3">
      <c r="G110">
        <v>105</v>
      </c>
      <c r="H110" s="160">
        <v>48030</v>
      </c>
      <c r="I110" s="7">
        <f t="shared" si="16"/>
        <v>149122.78911011215</v>
      </c>
      <c r="J110" s="7">
        <f t="shared" si="17"/>
        <v>1216.0885736983614</v>
      </c>
      <c r="K110" s="7">
        <f t="shared" si="10"/>
        <v>221.93664629761372</v>
      </c>
      <c r="L110" s="65">
        <f t="shared" si="11"/>
        <v>1.7859374623182715E-2</v>
      </c>
      <c r="M110" s="7">
        <f t="shared" si="12"/>
        <v>994.1519274007477</v>
      </c>
      <c r="N110" s="65">
        <f t="shared" si="13"/>
        <v>0.08</v>
      </c>
      <c r="O110" s="7">
        <f t="shared" si="18"/>
        <v>16831.947536185424</v>
      </c>
      <c r="P110" s="7">
        <f t="shared" si="19"/>
        <v>110857.35270214258</v>
      </c>
      <c r="Q110" s="7">
        <f t="shared" si="14"/>
        <v>148900.85246381455</v>
      </c>
      <c r="R110" s="7">
        <f t="shared" si="15"/>
        <v>127689.30023832801</v>
      </c>
    </row>
    <row r="111" spans="7:18" x14ac:dyDescent="0.3">
      <c r="G111">
        <v>106</v>
      </c>
      <c r="H111" s="160">
        <v>48061</v>
      </c>
      <c r="I111" s="7">
        <f t="shared" si="16"/>
        <v>148900.85246381455</v>
      </c>
      <c r="J111" s="7">
        <f t="shared" si="17"/>
        <v>1216.0885736983614</v>
      </c>
      <c r="K111" s="7">
        <f t="shared" si="10"/>
        <v>223.41622393959767</v>
      </c>
      <c r="L111" s="65">
        <f t="shared" si="11"/>
        <v>1.8005233972227926E-2</v>
      </c>
      <c r="M111" s="7">
        <f t="shared" si="12"/>
        <v>992.67234975876374</v>
      </c>
      <c r="N111" s="65">
        <f t="shared" si="13"/>
        <v>0.08</v>
      </c>
      <c r="O111" s="7">
        <f t="shared" si="18"/>
        <v>17055.363760125023</v>
      </c>
      <c r="P111" s="7">
        <f t="shared" si="19"/>
        <v>111850.02505190135</v>
      </c>
      <c r="Q111" s="7">
        <f t="shared" si="14"/>
        <v>148677.43623987495</v>
      </c>
      <c r="R111" s="7">
        <f t="shared" si="15"/>
        <v>128905.38881202637</v>
      </c>
    </row>
    <row r="112" spans="7:18" x14ac:dyDescent="0.3">
      <c r="G112">
        <v>107</v>
      </c>
      <c r="H112" s="160">
        <v>48092</v>
      </c>
      <c r="I112" s="7">
        <f t="shared" si="16"/>
        <v>148677.43623987495</v>
      </c>
      <c r="J112" s="7">
        <f t="shared" si="17"/>
        <v>1216.0885736983614</v>
      </c>
      <c r="K112" s="7">
        <f t="shared" si="10"/>
        <v>224.90566543252839</v>
      </c>
      <c r="L112" s="65">
        <f t="shared" si="11"/>
        <v>1.8152505541163686E-2</v>
      </c>
      <c r="M112" s="7">
        <f t="shared" si="12"/>
        <v>991.18290826583302</v>
      </c>
      <c r="N112" s="65">
        <f t="shared" si="13"/>
        <v>0.08</v>
      </c>
      <c r="O112" s="7">
        <f t="shared" si="18"/>
        <v>17280.269425557552</v>
      </c>
      <c r="P112" s="7">
        <f t="shared" si="19"/>
        <v>112841.20796016719</v>
      </c>
      <c r="Q112" s="7">
        <f t="shared" si="14"/>
        <v>148452.53057444241</v>
      </c>
      <c r="R112" s="7">
        <f t="shared" si="15"/>
        <v>130121.47738572473</v>
      </c>
    </row>
    <row r="113" spans="7:18" x14ac:dyDescent="0.3">
      <c r="G113">
        <v>108</v>
      </c>
      <c r="H113" s="160">
        <v>48122</v>
      </c>
      <c r="I113" s="7">
        <f t="shared" si="16"/>
        <v>148452.53057444241</v>
      </c>
      <c r="J113" s="7">
        <f t="shared" si="17"/>
        <v>1216.0885736983614</v>
      </c>
      <c r="K113" s="7">
        <f t="shared" si="10"/>
        <v>226.40503653541191</v>
      </c>
      <c r="L113" s="65">
        <f t="shared" si="11"/>
        <v>1.8301206641018201E-2</v>
      </c>
      <c r="M113" s="7">
        <f t="shared" si="12"/>
        <v>989.68353716294951</v>
      </c>
      <c r="N113" s="65">
        <f t="shared" si="13"/>
        <v>0.08</v>
      </c>
      <c r="O113" s="7">
        <f t="shared" si="18"/>
        <v>17506.674462092964</v>
      </c>
      <c r="P113" s="7">
        <f t="shared" si="19"/>
        <v>113830.89149733013</v>
      </c>
      <c r="Q113" s="7">
        <f t="shared" si="14"/>
        <v>148226.12553790701</v>
      </c>
      <c r="R113" s="7">
        <f t="shared" si="15"/>
        <v>131337.56595942308</v>
      </c>
    </row>
    <row r="114" spans="7:18" x14ac:dyDescent="0.3">
      <c r="G114">
        <v>109</v>
      </c>
      <c r="H114" s="160">
        <v>48153</v>
      </c>
      <c r="I114" s="7">
        <f t="shared" si="16"/>
        <v>148226.12553790701</v>
      </c>
      <c r="J114" s="7">
        <f t="shared" si="17"/>
        <v>1216.0885736983614</v>
      </c>
      <c r="K114" s="7">
        <f t="shared" si="10"/>
        <v>227.91440344564796</v>
      </c>
      <c r="L114" s="65">
        <f t="shared" si="11"/>
        <v>1.8451354856795065E-2</v>
      </c>
      <c r="M114" s="7">
        <f t="shared" si="12"/>
        <v>988.17417025271345</v>
      </c>
      <c r="N114" s="65">
        <f t="shared" si="13"/>
        <v>0.08</v>
      </c>
      <c r="O114" s="7">
        <f t="shared" si="18"/>
        <v>17734.588865538612</v>
      </c>
      <c r="P114" s="7">
        <f t="shared" si="19"/>
        <v>114819.06566758284</v>
      </c>
      <c r="Q114" s="7">
        <f t="shared" si="14"/>
        <v>147998.21113446137</v>
      </c>
      <c r="R114" s="7">
        <f t="shared" si="15"/>
        <v>132553.65453312144</v>
      </c>
    </row>
    <row r="115" spans="7:18" x14ac:dyDescent="0.3">
      <c r="G115">
        <v>110</v>
      </c>
      <c r="H115" s="160">
        <v>48183</v>
      </c>
      <c r="I115" s="7">
        <f t="shared" si="16"/>
        <v>147998.21113446137</v>
      </c>
      <c r="J115" s="7">
        <f t="shared" si="17"/>
        <v>1216.0885736983614</v>
      </c>
      <c r="K115" s="7">
        <f t="shared" si="10"/>
        <v>229.43383280195224</v>
      </c>
      <c r="L115" s="65">
        <f t="shared" si="11"/>
        <v>1.8602968052918195E-2</v>
      </c>
      <c r="M115" s="7">
        <f t="shared" si="12"/>
        <v>986.65474089640918</v>
      </c>
      <c r="N115" s="65">
        <f t="shared" si="13"/>
        <v>0.08</v>
      </c>
      <c r="O115" s="7">
        <f t="shared" si="18"/>
        <v>17964.022698340563</v>
      </c>
      <c r="P115" s="7">
        <f t="shared" si="19"/>
        <v>115805.72040847925</v>
      </c>
      <c r="Q115" s="7">
        <f t="shared" si="14"/>
        <v>147768.7773016594</v>
      </c>
      <c r="R115" s="7">
        <f t="shared" si="15"/>
        <v>133769.74310681981</v>
      </c>
    </row>
    <row r="116" spans="7:18" x14ac:dyDescent="0.3">
      <c r="G116">
        <v>111</v>
      </c>
      <c r="H116" s="160">
        <v>48214</v>
      </c>
      <c r="I116" s="7">
        <f t="shared" si="16"/>
        <v>147768.7773016594</v>
      </c>
      <c r="J116" s="7">
        <f t="shared" si="17"/>
        <v>1216.0885736983614</v>
      </c>
      <c r="K116" s="7">
        <f t="shared" si="10"/>
        <v>230.96339168729867</v>
      </c>
      <c r="L116" s="65">
        <f t="shared" si="11"/>
        <v>1.8756064378807447E-2</v>
      </c>
      <c r="M116" s="7">
        <f t="shared" si="12"/>
        <v>985.12518201106275</v>
      </c>
      <c r="N116" s="65">
        <f t="shared" si="13"/>
        <v>0.08</v>
      </c>
      <c r="O116" s="7">
        <f t="shared" si="18"/>
        <v>18194.986090027862</v>
      </c>
      <c r="P116" s="7">
        <f t="shared" si="19"/>
        <v>116790.84559049031</v>
      </c>
      <c r="Q116" s="7">
        <f t="shared" si="14"/>
        <v>147537.81390997212</v>
      </c>
      <c r="R116" s="7">
        <f t="shared" si="15"/>
        <v>134985.83168051817</v>
      </c>
    </row>
    <row r="117" spans="7:18" x14ac:dyDescent="0.3">
      <c r="G117">
        <v>112</v>
      </c>
      <c r="H117" s="160">
        <v>48245</v>
      </c>
      <c r="I117" s="7">
        <f t="shared" si="16"/>
        <v>147537.81390997212</v>
      </c>
      <c r="J117" s="7">
        <f t="shared" si="17"/>
        <v>1216.0885736983614</v>
      </c>
      <c r="K117" s="7">
        <f t="shared" si="10"/>
        <v>232.50314763188055</v>
      </c>
      <c r="L117" s="65">
        <f t="shared" si="11"/>
        <v>1.8910662274588493E-2</v>
      </c>
      <c r="M117" s="7">
        <f t="shared" si="12"/>
        <v>983.58542606648086</v>
      </c>
      <c r="N117" s="65">
        <f t="shared" si="13"/>
        <v>0.08</v>
      </c>
      <c r="O117" s="7">
        <f t="shared" si="18"/>
        <v>18427.489237659742</v>
      </c>
      <c r="P117" s="7">
        <f t="shared" si="19"/>
        <v>117774.43101655679</v>
      </c>
      <c r="Q117" s="7">
        <f t="shared" si="14"/>
        <v>147305.31076234023</v>
      </c>
      <c r="R117" s="7">
        <f t="shared" si="15"/>
        <v>136201.92025421653</v>
      </c>
    </row>
    <row r="118" spans="7:18" x14ac:dyDescent="0.3">
      <c r="G118">
        <v>113</v>
      </c>
      <c r="H118" s="160">
        <v>48274</v>
      </c>
      <c r="I118" s="7">
        <f t="shared" si="16"/>
        <v>147305.31076234023</v>
      </c>
      <c r="J118" s="7">
        <f t="shared" si="17"/>
        <v>1216.0885736983614</v>
      </c>
      <c r="K118" s="7">
        <f t="shared" si="10"/>
        <v>234.0531686160931</v>
      </c>
      <c r="L118" s="65">
        <f t="shared" si="11"/>
        <v>1.9066780476941013E-2</v>
      </c>
      <c r="M118" s="7">
        <f t="shared" si="12"/>
        <v>982.03540508226831</v>
      </c>
      <c r="N118" s="65">
        <f t="shared" si="13"/>
        <v>0.08</v>
      </c>
      <c r="O118" s="7">
        <f t="shared" si="18"/>
        <v>18661.542406275836</v>
      </c>
      <c r="P118" s="7">
        <f t="shared" si="19"/>
        <v>118756.46642163905</v>
      </c>
      <c r="Q118" s="7">
        <f t="shared" si="14"/>
        <v>147071.25759372415</v>
      </c>
      <c r="R118" s="7">
        <f t="shared" si="15"/>
        <v>137418.00882791489</v>
      </c>
    </row>
    <row r="119" spans="7:18" x14ac:dyDescent="0.3">
      <c r="G119">
        <v>114</v>
      </c>
      <c r="H119" s="160">
        <v>48305</v>
      </c>
      <c r="I119" s="7">
        <f t="shared" si="16"/>
        <v>147071.25759372415</v>
      </c>
      <c r="J119" s="7">
        <f t="shared" si="17"/>
        <v>1216.0885736983614</v>
      </c>
      <c r="K119" s="7">
        <f t="shared" si="10"/>
        <v>235.61352307353366</v>
      </c>
      <c r="L119" s="65">
        <f t="shared" si="11"/>
        <v>1.9224438025088685E-2</v>
      </c>
      <c r="M119" s="7">
        <f t="shared" si="12"/>
        <v>980.47505062482776</v>
      </c>
      <c r="N119" s="65">
        <f t="shared" si="13"/>
        <v>0.08</v>
      </c>
      <c r="O119" s="7">
        <f t="shared" si="18"/>
        <v>18897.15592934937</v>
      </c>
      <c r="P119" s="7">
        <f t="shared" si="19"/>
        <v>119736.94147226388</v>
      </c>
      <c r="Q119" s="7">
        <f t="shared" si="14"/>
        <v>146835.64407065063</v>
      </c>
      <c r="R119" s="7">
        <f t="shared" si="15"/>
        <v>138634.09740161325</v>
      </c>
    </row>
    <row r="120" spans="7:18" x14ac:dyDescent="0.3">
      <c r="G120">
        <v>115</v>
      </c>
      <c r="H120" s="160">
        <v>48335</v>
      </c>
      <c r="I120" s="7">
        <f t="shared" si="16"/>
        <v>146835.64407065063</v>
      </c>
      <c r="J120" s="7">
        <f t="shared" si="17"/>
        <v>1216.0885736983614</v>
      </c>
      <c r="K120" s="7">
        <f t="shared" si="10"/>
        <v>237.1842798940238</v>
      </c>
      <c r="L120" s="65">
        <f t="shared" si="11"/>
        <v>1.9383654266935474E-2</v>
      </c>
      <c r="M120" s="7">
        <f t="shared" si="12"/>
        <v>978.90429380433761</v>
      </c>
      <c r="N120" s="65">
        <f t="shared" si="13"/>
        <v>0.08</v>
      </c>
      <c r="O120" s="7">
        <f t="shared" si="18"/>
        <v>19134.340209243393</v>
      </c>
      <c r="P120" s="7">
        <f t="shared" si="19"/>
        <v>120715.84576606822</v>
      </c>
      <c r="Q120" s="7">
        <f t="shared" si="14"/>
        <v>146598.45979075661</v>
      </c>
      <c r="R120" s="7">
        <f t="shared" si="15"/>
        <v>139850.18597531162</v>
      </c>
    </row>
    <row r="121" spans="7:18" x14ac:dyDescent="0.3">
      <c r="G121">
        <v>116</v>
      </c>
      <c r="H121" s="160">
        <v>48366</v>
      </c>
      <c r="I121" s="7">
        <f t="shared" si="16"/>
        <v>146598.45979075661</v>
      </c>
      <c r="J121" s="7">
        <f t="shared" si="17"/>
        <v>1216.0885736983614</v>
      </c>
      <c r="K121" s="7">
        <f t="shared" si="10"/>
        <v>238.76550842665063</v>
      </c>
      <c r="L121" s="65">
        <f t="shared" si="11"/>
        <v>1.9544448865352025E-2</v>
      </c>
      <c r="M121" s="7">
        <f t="shared" si="12"/>
        <v>977.32306527171079</v>
      </c>
      <c r="N121" s="65">
        <f t="shared" si="13"/>
        <v>0.08</v>
      </c>
      <c r="O121" s="7">
        <f t="shared" si="18"/>
        <v>19373.105717670045</v>
      </c>
      <c r="P121" s="7">
        <f t="shared" si="19"/>
        <v>121693.16883133994</v>
      </c>
      <c r="Q121" s="7">
        <f t="shared" si="14"/>
        <v>146359.69428232996</v>
      </c>
      <c r="R121" s="7">
        <f t="shared" si="15"/>
        <v>141066.27454900998</v>
      </c>
    </row>
    <row r="122" spans="7:18" x14ac:dyDescent="0.3">
      <c r="G122">
        <v>117</v>
      </c>
      <c r="H122" s="160">
        <v>48396</v>
      </c>
      <c r="I122" s="7">
        <f t="shared" si="16"/>
        <v>146359.69428232996</v>
      </c>
      <c r="J122" s="7">
        <f t="shared" si="17"/>
        <v>1216.0885736983614</v>
      </c>
      <c r="K122" s="7">
        <f t="shared" si="10"/>
        <v>240.35727848282829</v>
      </c>
      <c r="L122" s="65">
        <f t="shared" si="11"/>
        <v>1.9706841804616695E-2</v>
      </c>
      <c r="M122" s="7">
        <f t="shared" si="12"/>
        <v>975.73129521553312</v>
      </c>
      <c r="N122" s="65">
        <f t="shared" si="13"/>
        <v>0.08</v>
      </c>
      <c r="O122" s="7">
        <f t="shared" si="18"/>
        <v>19613.462996152874</v>
      </c>
      <c r="P122" s="7">
        <f t="shared" si="19"/>
        <v>122668.90012655547</v>
      </c>
      <c r="Q122" s="7">
        <f t="shared" si="14"/>
        <v>146119.33700384715</v>
      </c>
      <c r="R122" s="7">
        <f t="shared" si="15"/>
        <v>142282.36312270834</v>
      </c>
    </row>
    <row r="123" spans="7:18" x14ac:dyDescent="0.3">
      <c r="G123">
        <v>118</v>
      </c>
      <c r="H123" s="160">
        <v>48427</v>
      </c>
      <c r="I123" s="7">
        <f t="shared" si="16"/>
        <v>146119.33700384715</v>
      </c>
      <c r="J123" s="7">
        <f t="shared" si="17"/>
        <v>1216.0885736983614</v>
      </c>
      <c r="K123" s="7">
        <f t="shared" si="10"/>
        <v>241.95966033938032</v>
      </c>
      <c r="L123" s="65">
        <f t="shared" si="11"/>
        <v>1.9870853397015605E-2</v>
      </c>
      <c r="M123" s="7">
        <f t="shared" si="12"/>
        <v>974.12891335898109</v>
      </c>
      <c r="N123" s="65">
        <f t="shared" si="13"/>
        <v>0.08</v>
      </c>
      <c r="O123" s="7">
        <f t="shared" si="18"/>
        <v>19855.422656492254</v>
      </c>
      <c r="P123" s="7">
        <f t="shared" si="19"/>
        <v>123643.02903991444</v>
      </c>
      <c r="Q123" s="7">
        <f t="shared" si="14"/>
        <v>145877.37734350777</v>
      </c>
      <c r="R123" s="7">
        <f t="shared" si="15"/>
        <v>143498.4516964067</v>
      </c>
    </row>
    <row r="124" spans="7:18" x14ac:dyDescent="0.3">
      <c r="G124">
        <v>119</v>
      </c>
      <c r="H124" s="160">
        <v>48458</v>
      </c>
      <c r="I124" s="7">
        <f t="shared" si="16"/>
        <v>145877.37734350777</v>
      </c>
      <c r="J124" s="7">
        <f t="shared" si="17"/>
        <v>1216.0885736983614</v>
      </c>
      <c r="K124" s="7">
        <f t="shared" si="10"/>
        <v>243.5727247416429</v>
      </c>
      <c r="L124" s="65">
        <f t="shared" si="11"/>
        <v>2.0036504289606329E-2</v>
      </c>
      <c r="M124" s="7">
        <f t="shared" si="12"/>
        <v>972.51584895671851</v>
      </c>
      <c r="N124" s="65">
        <f t="shared" si="13"/>
        <v>0.08</v>
      </c>
      <c r="O124" s="7">
        <f t="shared" si="18"/>
        <v>20098.995381233897</v>
      </c>
      <c r="P124" s="7">
        <f t="shared" si="19"/>
        <v>124615.54488887117</v>
      </c>
      <c r="Q124" s="7">
        <f t="shared" si="14"/>
        <v>145633.80461876612</v>
      </c>
      <c r="R124" s="7">
        <f t="shared" si="15"/>
        <v>144714.54027010506</v>
      </c>
    </row>
    <row r="125" spans="7:18" x14ac:dyDescent="0.3">
      <c r="G125">
        <v>120</v>
      </c>
      <c r="H125" s="160">
        <v>48488</v>
      </c>
      <c r="I125" s="7">
        <f t="shared" si="16"/>
        <v>145633.80461876612</v>
      </c>
      <c r="J125" s="7">
        <f t="shared" si="17"/>
        <v>1216.0885736983614</v>
      </c>
      <c r="K125" s="7">
        <f t="shared" si="10"/>
        <v>245.19654290658718</v>
      </c>
      <c r="L125" s="65">
        <f t="shared" si="11"/>
        <v>2.0203815471149883E-2</v>
      </c>
      <c r="M125" s="7">
        <f t="shared" si="12"/>
        <v>970.89203079177423</v>
      </c>
      <c r="N125" s="65">
        <f t="shared" si="13"/>
        <v>0.08</v>
      </c>
      <c r="O125" s="7">
        <f t="shared" si="18"/>
        <v>20344.191924140483</v>
      </c>
      <c r="P125" s="7">
        <f t="shared" si="19"/>
        <v>125586.43691966294</v>
      </c>
      <c r="Q125" s="7">
        <f t="shared" si="14"/>
        <v>145388.60807585955</v>
      </c>
      <c r="R125" s="7">
        <f t="shared" si="15"/>
        <v>145930.62884380342</v>
      </c>
    </row>
    <row r="126" spans="7:18" x14ac:dyDescent="0.3">
      <c r="G126">
        <v>121</v>
      </c>
      <c r="H126" s="160">
        <v>48519</v>
      </c>
      <c r="I126" s="7">
        <f t="shared" si="16"/>
        <v>145388.60807585955</v>
      </c>
      <c r="J126" s="7">
        <f t="shared" si="17"/>
        <v>1216.0885736983614</v>
      </c>
      <c r="K126" s="7">
        <f t="shared" si="10"/>
        <v>246.83118652596431</v>
      </c>
      <c r="L126" s="65">
        <f t="shared" si="11"/>
        <v>2.037280827921607E-2</v>
      </c>
      <c r="M126" s="7">
        <f t="shared" si="12"/>
        <v>969.2573871723971</v>
      </c>
      <c r="N126" s="65">
        <f t="shared" si="13"/>
        <v>0.08</v>
      </c>
      <c r="O126" s="7">
        <f t="shared" si="18"/>
        <v>20591.023110666447</v>
      </c>
      <c r="P126" s="7">
        <f t="shared" si="19"/>
        <v>126555.69430683534</v>
      </c>
      <c r="Q126" s="7">
        <f t="shared" si="14"/>
        <v>145141.77688933359</v>
      </c>
      <c r="R126" s="7">
        <f t="shared" si="15"/>
        <v>147146.71741750179</v>
      </c>
    </row>
    <row r="127" spans="7:18" x14ac:dyDescent="0.3">
      <c r="G127">
        <v>122</v>
      </c>
      <c r="H127" s="160">
        <v>48549</v>
      </c>
      <c r="I127" s="7">
        <f t="shared" si="16"/>
        <v>145141.77688933359</v>
      </c>
      <c r="J127" s="7">
        <f t="shared" si="17"/>
        <v>1216.0885736983614</v>
      </c>
      <c r="K127" s="7">
        <f t="shared" si="10"/>
        <v>248.47672776947081</v>
      </c>
      <c r="L127" s="65">
        <f t="shared" si="11"/>
        <v>2.0543504407467231E-2</v>
      </c>
      <c r="M127" s="7">
        <f t="shared" si="12"/>
        <v>967.6118459288906</v>
      </c>
      <c r="N127" s="65">
        <f t="shared" si="13"/>
        <v>0.08</v>
      </c>
      <c r="O127" s="7">
        <f t="shared" si="18"/>
        <v>20839.499838435917</v>
      </c>
      <c r="P127" s="7">
        <f t="shared" si="19"/>
        <v>127523.30615276423</v>
      </c>
      <c r="Q127" s="7">
        <f t="shared" si="14"/>
        <v>144893.30016156411</v>
      </c>
      <c r="R127" s="7">
        <f t="shared" si="15"/>
        <v>148362.80599120015</v>
      </c>
    </row>
    <row r="128" spans="7:18" x14ac:dyDescent="0.3">
      <c r="G128">
        <v>123</v>
      </c>
      <c r="H128" s="160">
        <v>48580</v>
      </c>
      <c r="I128" s="7">
        <f t="shared" si="16"/>
        <v>144893.30016156411</v>
      </c>
      <c r="J128" s="7">
        <f t="shared" si="17"/>
        <v>1216.0885736983614</v>
      </c>
      <c r="K128" s="7">
        <f t="shared" si="10"/>
        <v>250.13323928793397</v>
      </c>
      <c r="L128" s="65">
        <f t="shared" si="11"/>
        <v>2.0715925913125433E-2</v>
      </c>
      <c r="M128" s="7">
        <f t="shared" si="12"/>
        <v>965.95533441042744</v>
      </c>
      <c r="N128" s="65">
        <f t="shared" si="13"/>
        <v>0.08</v>
      </c>
      <c r="O128" s="7">
        <f t="shared" si="18"/>
        <v>21089.633077723851</v>
      </c>
      <c r="P128" s="7">
        <f t="shared" si="19"/>
        <v>128489.26148717465</v>
      </c>
      <c r="Q128" s="7">
        <f t="shared" si="14"/>
        <v>144643.16692227617</v>
      </c>
      <c r="R128" s="7">
        <f t="shared" si="15"/>
        <v>149578.89456489851</v>
      </c>
    </row>
    <row r="129" spans="7:18" x14ac:dyDescent="0.3">
      <c r="G129">
        <v>124</v>
      </c>
      <c r="H129" s="160">
        <v>48611</v>
      </c>
      <c r="I129" s="7">
        <f t="shared" si="16"/>
        <v>144643.16692227617</v>
      </c>
      <c r="J129" s="7">
        <f t="shared" si="17"/>
        <v>1216.0885736983614</v>
      </c>
      <c r="K129" s="7">
        <f t="shared" si="10"/>
        <v>251.80079421652022</v>
      </c>
      <c r="L129" s="65">
        <f t="shared" si="11"/>
        <v>2.0890095224628903E-2</v>
      </c>
      <c r="M129" s="7">
        <f t="shared" si="12"/>
        <v>964.2877794818412</v>
      </c>
      <c r="N129" s="65">
        <f t="shared" si="13"/>
        <v>0.08</v>
      </c>
      <c r="O129" s="7">
        <f t="shared" si="18"/>
        <v>21341.433871940371</v>
      </c>
      <c r="P129" s="7">
        <f t="shared" si="19"/>
        <v>129453.54926665648</v>
      </c>
      <c r="Q129" s="7">
        <f t="shared" si="14"/>
        <v>144391.36612805966</v>
      </c>
      <c r="R129" s="7">
        <f t="shared" si="15"/>
        <v>150794.98313859684</v>
      </c>
    </row>
    <row r="130" spans="7:18" x14ac:dyDescent="0.3">
      <c r="G130">
        <v>125</v>
      </c>
      <c r="H130" s="160">
        <v>48639</v>
      </c>
      <c r="I130" s="7">
        <f t="shared" si="16"/>
        <v>144391.36612805966</v>
      </c>
      <c r="J130" s="7">
        <f t="shared" si="17"/>
        <v>1216.0885736983614</v>
      </c>
      <c r="K130" s="7">
        <f t="shared" si="10"/>
        <v>253.47946617796367</v>
      </c>
      <c r="L130" s="65">
        <f t="shared" si="11"/>
        <v>2.1066035149482933E-2</v>
      </c>
      <c r="M130" s="7">
        <f t="shared" si="12"/>
        <v>962.60910752039774</v>
      </c>
      <c r="N130" s="65">
        <f t="shared" si="13"/>
        <v>0.08</v>
      </c>
      <c r="O130" s="7">
        <f t="shared" si="18"/>
        <v>21594.913338118335</v>
      </c>
      <c r="P130" s="7">
        <f t="shared" si="19"/>
        <v>130416.15837417688</v>
      </c>
      <c r="Q130" s="7">
        <f t="shared" si="14"/>
        <v>144137.8866618817</v>
      </c>
      <c r="R130" s="7">
        <f t="shared" si="15"/>
        <v>152011.07171229523</v>
      </c>
    </row>
    <row r="131" spans="7:18" x14ac:dyDescent="0.3">
      <c r="G131">
        <v>126</v>
      </c>
      <c r="H131" s="160">
        <v>48670</v>
      </c>
      <c r="I131" s="7">
        <f t="shared" si="16"/>
        <v>144137.8866618817</v>
      </c>
      <c r="J131" s="7">
        <f t="shared" si="17"/>
        <v>1216.0885736983614</v>
      </c>
      <c r="K131" s="7">
        <f t="shared" si="10"/>
        <v>255.16932928581673</v>
      </c>
      <c r="L131" s="65">
        <f t="shared" si="11"/>
        <v>2.1243768882311338E-2</v>
      </c>
      <c r="M131" s="7">
        <f t="shared" si="12"/>
        <v>960.91924441254469</v>
      </c>
      <c r="N131" s="65">
        <f t="shared" si="13"/>
        <v>0.08</v>
      </c>
      <c r="O131" s="7">
        <f t="shared" si="18"/>
        <v>21850.082667404153</v>
      </c>
      <c r="P131" s="7">
        <f t="shared" si="19"/>
        <v>131377.07761858942</v>
      </c>
      <c r="Q131" s="7">
        <f t="shared" si="14"/>
        <v>143882.71733259587</v>
      </c>
      <c r="R131" s="7">
        <f t="shared" si="15"/>
        <v>153227.16028599357</v>
      </c>
    </row>
    <row r="132" spans="7:18" x14ac:dyDescent="0.3">
      <c r="G132">
        <v>127</v>
      </c>
      <c r="H132" s="160">
        <v>48700</v>
      </c>
      <c r="I132" s="7">
        <f t="shared" si="16"/>
        <v>143882.71733259587</v>
      </c>
      <c r="J132" s="7">
        <f t="shared" si="17"/>
        <v>1216.0885736983614</v>
      </c>
      <c r="K132" s="7">
        <f t="shared" si="10"/>
        <v>256.87045814772216</v>
      </c>
      <c r="L132" s="65">
        <f t="shared" si="11"/>
        <v>2.142332001311428E-2</v>
      </c>
      <c r="M132" s="7">
        <f t="shared" si="12"/>
        <v>959.21811555063925</v>
      </c>
      <c r="N132" s="65">
        <f t="shared" si="13"/>
        <v>0.08</v>
      </c>
      <c r="O132" s="7">
        <f t="shared" si="18"/>
        <v>22106.953125551874</v>
      </c>
      <c r="P132" s="7">
        <f t="shared" si="19"/>
        <v>132336.29573414006</v>
      </c>
      <c r="Q132" s="7">
        <f t="shared" si="14"/>
        <v>143625.84687444815</v>
      </c>
      <c r="R132" s="7">
        <f t="shared" si="15"/>
        <v>154443.24885969193</v>
      </c>
    </row>
    <row r="133" spans="7:18" x14ac:dyDescent="0.3">
      <c r="G133">
        <v>128</v>
      </c>
      <c r="H133" s="160">
        <v>48731</v>
      </c>
      <c r="I133" s="7">
        <f t="shared" si="16"/>
        <v>143625.84687444815</v>
      </c>
      <c r="J133" s="7">
        <f t="shared" si="17"/>
        <v>1216.0885736983614</v>
      </c>
      <c r="K133" s="7">
        <f t="shared" si="10"/>
        <v>258.58292786870697</v>
      </c>
      <c r="L133" s="65">
        <f t="shared" si="11"/>
        <v>2.1604712535738747E-2</v>
      </c>
      <c r="M133" s="7">
        <f t="shared" si="12"/>
        <v>957.50564582965444</v>
      </c>
      <c r="N133" s="65">
        <f t="shared" si="13"/>
        <v>0.08</v>
      </c>
      <c r="O133" s="7">
        <f t="shared" si="18"/>
        <v>22365.536053420583</v>
      </c>
      <c r="P133" s="7">
        <f t="shared" si="19"/>
        <v>133293.80137996972</v>
      </c>
      <c r="Q133" s="7">
        <f t="shared" si="14"/>
        <v>143367.26394657945</v>
      </c>
      <c r="R133" s="7">
        <f t="shared" si="15"/>
        <v>155659.33743339032</v>
      </c>
    </row>
    <row r="134" spans="7:18" x14ac:dyDescent="0.3">
      <c r="G134">
        <v>129</v>
      </c>
      <c r="H134" s="160">
        <v>48761</v>
      </c>
      <c r="I134" s="7">
        <f t="shared" si="16"/>
        <v>143367.26394657945</v>
      </c>
      <c r="J134" s="7">
        <f t="shared" si="17"/>
        <v>1216.0885736983614</v>
      </c>
      <c r="K134" s="7">
        <f t="shared" ref="K134:K197" si="20">J134-M134</f>
        <v>260.30681405449832</v>
      </c>
      <c r="L134" s="65">
        <f t="shared" ref="L134:L197" si="21">(K134/I134)*12</f>
        <v>2.1787970856568101E-2</v>
      </c>
      <c r="M134" s="7">
        <f t="shared" ref="M134:M197" si="22">I134*($H$1/12)</f>
        <v>955.7817596438631</v>
      </c>
      <c r="N134" s="65">
        <f t="shared" ref="N134:N197" si="23">(M134/I134)*12</f>
        <v>0.08</v>
      </c>
      <c r="O134" s="7">
        <f t="shared" si="18"/>
        <v>22625.842867475083</v>
      </c>
      <c r="P134" s="7">
        <f t="shared" si="19"/>
        <v>134249.58313961359</v>
      </c>
      <c r="Q134" s="7">
        <f t="shared" ref="Q134:Q197" si="24">I134-K134</f>
        <v>143106.95713252496</v>
      </c>
      <c r="R134" s="7">
        <f t="shared" ref="R134:R197" si="25">O134+P134</f>
        <v>156875.42600708868</v>
      </c>
    </row>
    <row r="135" spans="7:18" x14ac:dyDescent="0.3">
      <c r="G135">
        <v>130</v>
      </c>
      <c r="H135" s="160">
        <v>48792</v>
      </c>
      <c r="I135" s="7">
        <f t="shared" ref="I135:I198" si="26">Q134</f>
        <v>143106.95713252496</v>
      </c>
      <c r="J135" s="7">
        <f t="shared" ref="J135:J198" si="27">$I$6/((($K$2)-1)/($K$1*$K$2))</f>
        <v>1216.0885736983614</v>
      </c>
      <c r="K135" s="7">
        <f t="shared" si="20"/>
        <v>262.04219281486166</v>
      </c>
      <c r="L135" s="65">
        <f t="shared" si="21"/>
        <v>2.1973119803437319E-2</v>
      </c>
      <c r="M135" s="7">
        <f t="shared" si="22"/>
        <v>954.04638088349975</v>
      </c>
      <c r="N135" s="65">
        <f t="shared" si="23"/>
        <v>0.08</v>
      </c>
      <c r="O135" s="7">
        <f t="shared" ref="O135:O198" si="28">O134+K135</f>
        <v>22887.885060289944</v>
      </c>
      <c r="P135" s="7">
        <f t="shared" ref="P135:P198" si="29">P134+M135</f>
        <v>135203.62952049708</v>
      </c>
      <c r="Q135" s="7">
        <f t="shared" si="24"/>
        <v>142844.91493971008</v>
      </c>
      <c r="R135" s="7">
        <f t="shared" si="25"/>
        <v>158091.51458078701</v>
      </c>
    </row>
    <row r="136" spans="7:18" x14ac:dyDescent="0.3">
      <c r="G136">
        <v>131</v>
      </c>
      <c r="H136" s="160">
        <v>48823</v>
      </c>
      <c r="I136" s="7">
        <f t="shared" si="26"/>
        <v>142844.91493971008</v>
      </c>
      <c r="J136" s="7">
        <f t="shared" si="27"/>
        <v>1216.0885736983614</v>
      </c>
      <c r="K136" s="7">
        <f t="shared" si="20"/>
        <v>263.78914076696083</v>
      </c>
      <c r="L136" s="65">
        <f t="shared" si="21"/>
        <v>2.2160184634780773E-2</v>
      </c>
      <c r="M136" s="7">
        <f t="shared" si="22"/>
        <v>952.29943293140059</v>
      </c>
      <c r="N136" s="65">
        <f t="shared" si="23"/>
        <v>0.08</v>
      </c>
      <c r="O136" s="7">
        <f t="shared" si="28"/>
        <v>23151.674201056903</v>
      </c>
      <c r="P136" s="7">
        <f t="shared" si="29"/>
        <v>136155.92895342849</v>
      </c>
      <c r="Q136" s="7">
        <f t="shared" si="24"/>
        <v>142581.12579894313</v>
      </c>
      <c r="R136" s="7">
        <f t="shared" si="25"/>
        <v>159307.6031544854</v>
      </c>
    </row>
    <row r="137" spans="7:18" x14ac:dyDescent="0.3">
      <c r="G137">
        <v>132</v>
      </c>
      <c r="H137" s="160">
        <v>48853</v>
      </c>
      <c r="I137" s="7">
        <f t="shared" si="26"/>
        <v>142581.12579894313</v>
      </c>
      <c r="J137" s="7">
        <f t="shared" si="27"/>
        <v>1216.0885736983614</v>
      </c>
      <c r="K137" s="7">
        <f t="shared" si="20"/>
        <v>265.54773503874048</v>
      </c>
      <c r="L137" s="65">
        <f t="shared" si="21"/>
        <v>2.2349191049019661E-2</v>
      </c>
      <c r="M137" s="7">
        <f t="shared" si="22"/>
        <v>950.54083865962093</v>
      </c>
      <c r="N137" s="65">
        <f t="shared" si="23"/>
        <v>0.08</v>
      </c>
      <c r="O137" s="7">
        <f t="shared" si="28"/>
        <v>23417.221936095644</v>
      </c>
      <c r="P137" s="7">
        <f t="shared" si="29"/>
        <v>137106.46979208812</v>
      </c>
      <c r="Q137" s="7">
        <f t="shared" si="24"/>
        <v>142315.5780639044</v>
      </c>
      <c r="R137" s="7">
        <f t="shared" si="25"/>
        <v>160523.69172818377</v>
      </c>
    </row>
    <row r="138" spans="7:18" x14ac:dyDescent="0.3">
      <c r="G138">
        <v>133</v>
      </c>
      <c r="H138" s="160">
        <v>48884</v>
      </c>
      <c r="I138" s="7">
        <f t="shared" si="26"/>
        <v>142315.5780639044</v>
      </c>
      <c r="J138" s="7">
        <f t="shared" si="27"/>
        <v>1216.0885736983614</v>
      </c>
      <c r="K138" s="7">
        <f t="shared" si="20"/>
        <v>267.31805327233201</v>
      </c>
      <c r="L138" s="65">
        <f t="shared" si="21"/>
        <v>2.254016519419658E-2</v>
      </c>
      <c r="M138" s="7">
        <f t="shared" si="22"/>
        <v>948.77052042602941</v>
      </c>
      <c r="N138" s="65">
        <f t="shared" si="23"/>
        <v>0.08</v>
      </c>
      <c r="O138" s="7">
        <f t="shared" si="28"/>
        <v>23684.539989367975</v>
      </c>
      <c r="P138" s="7">
        <f t="shared" si="29"/>
        <v>138055.24031251416</v>
      </c>
      <c r="Q138" s="7">
        <f t="shared" si="24"/>
        <v>142048.26001063208</v>
      </c>
      <c r="R138" s="7">
        <f t="shared" si="25"/>
        <v>161739.78030188213</v>
      </c>
    </row>
    <row r="139" spans="7:18" x14ac:dyDescent="0.3">
      <c r="G139">
        <v>134</v>
      </c>
      <c r="H139" s="160">
        <v>48914</v>
      </c>
      <c r="I139" s="7">
        <f t="shared" si="26"/>
        <v>142048.26001063208</v>
      </c>
      <c r="J139" s="7">
        <f t="shared" si="27"/>
        <v>1216.0885736983614</v>
      </c>
      <c r="K139" s="7">
        <f t="shared" si="20"/>
        <v>269.1001736274809</v>
      </c>
      <c r="L139" s="65">
        <f t="shared" si="21"/>
        <v>2.2733133677864625E-2</v>
      </c>
      <c r="M139" s="7">
        <f t="shared" si="22"/>
        <v>946.98840007088052</v>
      </c>
      <c r="N139" s="65">
        <f t="shared" si="23"/>
        <v>0.08</v>
      </c>
      <c r="O139" s="7">
        <f t="shared" si="28"/>
        <v>23953.640162995456</v>
      </c>
      <c r="P139" s="7">
        <f t="shared" si="29"/>
        <v>139002.22871258503</v>
      </c>
      <c r="Q139" s="7">
        <f t="shared" si="24"/>
        <v>141779.15983700458</v>
      </c>
      <c r="R139" s="7">
        <f t="shared" si="25"/>
        <v>162955.86887558049</v>
      </c>
    </row>
    <row r="140" spans="7:18" x14ac:dyDescent="0.3">
      <c r="G140">
        <v>135</v>
      </c>
      <c r="H140" s="160">
        <v>48945</v>
      </c>
      <c r="I140" s="7">
        <f t="shared" si="26"/>
        <v>141779.15983700458</v>
      </c>
      <c r="J140" s="7">
        <f t="shared" si="27"/>
        <v>1216.0885736983614</v>
      </c>
      <c r="K140" s="7">
        <f t="shared" si="20"/>
        <v>270.89417478499752</v>
      </c>
      <c r="L140" s="65">
        <f t="shared" si="21"/>
        <v>2.292812357723906E-2</v>
      </c>
      <c r="M140" s="7">
        <f t="shared" si="22"/>
        <v>945.1943989133639</v>
      </c>
      <c r="N140" s="65">
        <f t="shared" si="23"/>
        <v>0.08</v>
      </c>
      <c r="O140" s="7">
        <f t="shared" si="28"/>
        <v>24224.534337780453</v>
      </c>
      <c r="P140" s="7">
        <f t="shared" si="29"/>
        <v>139947.42311149838</v>
      </c>
      <c r="Q140" s="7">
        <f t="shared" si="24"/>
        <v>141508.26566221958</v>
      </c>
      <c r="R140" s="7">
        <f t="shared" si="25"/>
        <v>164171.95744927885</v>
      </c>
    </row>
    <row r="141" spans="7:18" x14ac:dyDescent="0.3">
      <c r="G141">
        <v>136</v>
      </c>
      <c r="H141" s="160">
        <v>48976</v>
      </c>
      <c r="I141" s="7">
        <f t="shared" si="26"/>
        <v>141508.26566221958</v>
      </c>
      <c r="J141" s="7">
        <f t="shared" si="27"/>
        <v>1216.0885736983614</v>
      </c>
      <c r="K141" s="7">
        <f t="shared" si="20"/>
        <v>272.70013595023079</v>
      </c>
      <c r="L141" s="65">
        <f t="shared" si="21"/>
        <v>2.31251624496197E-2</v>
      </c>
      <c r="M141" s="7">
        <f t="shared" si="22"/>
        <v>943.38843774813063</v>
      </c>
      <c r="N141" s="65">
        <f t="shared" si="23"/>
        <v>0.08</v>
      </c>
      <c r="O141" s="7">
        <f t="shared" si="28"/>
        <v>24497.234473730685</v>
      </c>
      <c r="P141" s="7">
        <f t="shared" si="29"/>
        <v>140890.81154924651</v>
      </c>
      <c r="Q141" s="7">
        <f t="shared" si="24"/>
        <v>141235.56552626935</v>
      </c>
      <c r="R141" s="7">
        <f t="shared" si="25"/>
        <v>165388.04602297721</v>
      </c>
    </row>
    <row r="142" spans="7:18" x14ac:dyDescent="0.3">
      <c r="G142">
        <v>137</v>
      </c>
      <c r="H142" s="160">
        <v>49004</v>
      </c>
      <c r="I142" s="7">
        <f t="shared" si="26"/>
        <v>141235.56552626935</v>
      </c>
      <c r="J142" s="7">
        <f t="shared" si="27"/>
        <v>1216.0885736983614</v>
      </c>
      <c r="K142" s="7">
        <f t="shared" si="20"/>
        <v>274.51813685656566</v>
      </c>
      <c r="L142" s="65">
        <f t="shared" si="21"/>
        <v>2.3324278343092517E-2</v>
      </c>
      <c r="M142" s="7">
        <f t="shared" si="22"/>
        <v>941.57043684179575</v>
      </c>
      <c r="N142" s="65">
        <f t="shared" si="23"/>
        <v>0.08</v>
      </c>
      <c r="O142" s="7">
        <f t="shared" si="28"/>
        <v>24771.752610587249</v>
      </c>
      <c r="P142" s="7">
        <f t="shared" si="29"/>
        <v>141832.38198608832</v>
      </c>
      <c r="Q142" s="7">
        <f t="shared" si="24"/>
        <v>140961.04738941279</v>
      </c>
      <c r="R142" s="7">
        <f t="shared" si="25"/>
        <v>166604.13459667558</v>
      </c>
    </row>
    <row r="143" spans="7:18" x14ac:dyDescent="0.3">
      <c r="G143">
        <v>138</v>
      </c>
      <c r="H143" s="160">
        <v>49035</v>
      </c>
      <c r="I143" s="7">
        <f t="shared" si="26"/>
        <v>140961.04738941279</v>
      </c>
      <c r="J143" s="7">
        <f t="shared" si="27"/>
        <v>1216.0885736983614</v>
      </c>
      <c r="K143" s="7">
        <f t="shared" si="20"/>
        <v>276.34825776894274</v>
      </c>
      <c r="L143" s="65">
        <f t="shared" si="21"/>
        <v>2.352549980751904E-2</v>
      </c>
      <c r="M143" s="7">
        <f t="shared" si="22"/>
        <v>939.74031592941867</v>
      </c>
      <c r="N143" s="65">
        <f t="shared" si="23"/>
        <v>0.08</v>
      </c>
      <c r="O143" s="7">
        <f t="shared" si="28"/>
        <v>25048.100868356192</v>
      </c>
      <c r="P143" s="7">
        <f t="shared" si="29"/>
        <v>142772.12230201773</v>
      </c>
      <c r="Q143" s="7">
        <f t="shared" si="24"/>
        <v>140684.69913164387</v>
      </c>
      <c r="R143" s="7">
        <f t="shared" si="25"/>
        <v>167820.22317037391</v>
      </c>
    </row>
    <row r="144" spans="7:18" x14ac:dyDescent="0.3">
      <c r="G144">
        <v>139</v>
      </c>
      <c r="H144" s="160">
        <v>49065</v>
      </c>
      <c r="I144" s="7">
        <f t="shared" si="26"/>
        <v>140684.69913164387</v>
      </c>
      <c r="J144" s="7">
        <f t="shared" si="27"/>
        <v>1216.0885736983614</v>
      </c>
      <c r="K144" s="7">
        <f t="shared" si="20"/>
        <v>278.19057948740226</v>
      </c>
      <c r="L144" s="65">
        <f t="shared" si="21"/>
        <v>2.372885590582291E-2</v>
      </c>
      <c r="M144" s="7">
        <f t="shared" si="22"/>
        <v>937.89799421095915</v>
      </c>
      <c r="N144" s="65">
        <f t="shared" si="23"/>
        <v>0.08</v>
      </c>
      <c r="O144" s="7">
        <f t="shared" si="28"/>
        <v>25326.291447843596</v>
      </c>
      <c r="P144" s="7">
        <f t="shared" si="29"/>
        <v>143710.0202962287</v>
      </c>
      <c r="Q144" s="7">
        <f t="shared" si="24"/>
        <v>140406.50855215648</v>
      </c>
      <c r="R144" s="7">
        <f t="shared" si="25"/>
        <v>169036.3117440723</v>
      </c>
    </row>
    <row r="145" spans="7:18" x14ac:dyDescent="0.3">
      <c r="G145">
        <v>140</v>
      </c>
      <c r="H145" s="160">
        <v>49096</v>
      </c>
      <c r="I145" s="7">
        <f t="shared" si="26"/>
        <v>140406.50855215648</v>
      </c>
      <c r="J145" s="7">
        <f t="shared" si="27"/>
        <v>1216.0885736983614</v>
      </c>
      <c r="K145" s="7">
        <f t="shared" si="20"/>
        <v>280.04518335065154</v>
      </c>
      <c r="L145" s="65">
        <f t="shared" si="21"/>
        <v>2.3934376225582775E-2</v>
      </c>
      <c r="M145" s="7">
        <f t="shared" si="22"/>
        <v>936.04339034770987</v>
      </c>
      <c r="N145" s="65">
        <f t="shared" si="23"/>
        <v>0.08</v>
      </c>
      <c r="O145" s="7">
        <f t="shared" si="28"/>
        <v>25606.336631194248</v>
      </c>
      <c r="P145" s="7">
        <f t="shared" si="29"/>
        <v>144646.06368657641</v>
      </c>
      <c r="Q145" s="7">
        <f t="shared" si="24"/>
        <v>140126.46336880582</v>
      </c>
      <c r="R145" s="7">
        <f t="shared" si="25"/>
        <v>170252.40031777066</v>
      </c>
    </row>
    <row r="146" spans="7:18" x14ac:dyDescent="0.3">
      <c r="G146">
        <v>141</v>
      </c>
      <c r="H146" s="160">
        <v>49126</v>
      </c>
      <c r="I146" s="7">
        <f t="shared" si="26"/>
        <v>140126.46336880582</v>
      </c>
      <c r="J146" s="7">
        <f t="shared" si="27"/>
        <v>1216.0885736983614</v>
      </c>
      <c r="K146" s="7">
        <f t="shared" si="20"/>
        <v>281.91215123965583</v>
      </c>
      <c r="L146" s="65">
        <f t="shared" si="21"/>
        <v>2.4142090890941319E-2</v>
      </c>
      <c r="M146" s="7">
        <f t="shared" si="22"/>
        <v>934.17642245870559</v>
      </c>
      <c r="N146" s="65">
        <f t="shared" si="23"/>
        <v>0.08</v>
      </c>
      <c r="O146" s="7">
        <f t="shared" si="28"/>
        <v>25888.248782433904</v>
      </c>
      <c r="P146" s="7">
        <f t="shared" si="29"/>
        <v>145580.2401090351</v>
      </c>
      <c r="Q146" s="7">
        <f t="shared" si="24"/>
        <v>139844.55121756616</v>
      </c>
      <c r="R146" s="7">
        <f t="shared" si="25"/>
        <v>171468.48889146902</v>
      </c>
    </row>
    <row r="147" spans="7:18" x14ac:dyDescent="0.3">
      <c r="G147">
        <v>142</v>
      </c>
      <c r="H147" s="160">
        <v>49157</v>
      </c>
      <c r="I147" s="7">
        <f t="shared" si="26"/>
        <v>139844.55121756616</v>
      </c>
      <c r="J147" s="7">
        <f t="shared" si="27"/>
        <v>1216.0885736983614</v>
      </c>
      <c r="K147" s="7">
        <f t="shared" si="20"/>
        <v>283.79156558125362</v>
      </c>
      <c r="L147" s="65">
        <f t="shared" si="21"/>
        <v>2.4352030574840672E-2</v>
      </c>
      <c r="M147" s="7">
        <f t="shared" si="22"/>
        <v>932.29700811710779</v>
      </c>
      <c r="N147" s="65">
        <f t="shared" si="23"/>
        <v>0.08</v>
      </c>
      <c r="O147" s="7">
        <f t="shared" si="28"/>
        <v>26172.040348015158</v>
      </c>
      <c r="P147" s="7">
        <f t="shared" si="29"/>
        <v>146512.53711715221</v>
      </c>
      <c r="Q147" s="7">
        <f t="shared" si="24"/>
        <v>139560.7596519849</v>
      </c>
      <c r="R147" s="7">
        <f t="shared" si="25"/>
        <v>172684.57746516739</v>
      </c>
    </row>
    <row r="148" spans="7:18" x14ac:dyDescent="0.3">
      <c r="G148">
        <v>143</v>
      </c>
      <c r="H148" s="160">
        <v>49188</v>
      </c>
      <c r="I148" s="7">
        <f t="shared" si="26"/>
        <v>139560.7596519849</v>
      </c>
      <c r="J148" s="7">
        <f t="shared" si="27"/>
        <v>1216.0885736983614</v>
      </c>
      <c r="K148" s="7">
        <f t="shared" si="20"/>
        <v>285.68350935179535</v>
      </c>
      <c r="L148" s="65">
        <f t="shared" si="21"/>
        <v>2.4564226511594421E-2</v>
      </c>
      <c r="M148" s="7">
        <f t="shared" si="22"/>
        <v>930.40506434656606</v>
      </c>
      <c r="N148" s="65">
        <f t="shared" si="23"/>
        <v>0.08</v>
      </c>
      <c r="O148" s="7">
        <f t="shared" si="28"/>
        <v>26457.723857366953</v>
      </c>
      <c r="P148" s="7">
        <f t="shared" si="29"/>
        <v>147442.94218149877</v>
      </c>
      <c r="Q148" s="7">
        <f t="shared" si="24"/>
        <v>139275.0761426331</v>
      </c>
      <c r="R148" s="7">
        <f t="shared" si="25"/>
        <v>173900.66603886572</v>
      </c>
    </row>
    <row r="149" spans="7:18" x14ac:dyDescent="0.3">
      <c r="G149">
        <v>144</v>
      </c>
      <c r="H149" s="160">
        <v>49218</v>
      </c>
      <c r="I149" s="7">
        <f t="shared" si="26"/>
        <v>139275.0761426331</v>
      </c>
      <c r="J149" s="7">
        <f t="shared" si="27"/>
        <v>1216.0885736983614</v>
      </c>
      <c r="K149" s="7">
        <f t="shared" si="20"/>
        <v>287.58806608080738</v>
      </c>
      <c r="L149" s="65">
        <f t="shared" si="21"/>
        <v>2.4778710509807397E-2</v>
      </c>
      <c r="M149" s="7">
        <f t="shared" si="22"/>
        <v>928.50050761755404</v>
      </c>
      <c r="N149" s="65">
        <f t="shared" si="23"/>
        <v>0.08</v>
      </c>
      <c r="O149" s="7">
        <f t="shared" si="28"/>
        <v>26745.31192344776</v>
      </c>
      <c r="P149" s="7">
        <f t="shared" si="29"/>
        <v>148371.44268911632</v>
      </c>
      <c r="Q149" s="7">
        <f t="shared" si="24"/>
        <v>138987.48807655228</v>
      </c>
      <c r="R149" s="7">
        <f t="shared" si="25"/>
        <v>175116.75461256408</v>
      </c>
    </row>
    <row r="150" spans="7:18" x14ac:dyDescent="0.3">
      <c r="G150">
        <v>145</v>
      </c>
      <c r="H150" s="160">
        <v>49249</v>
      </c>
      <c r="I150" s="7">
        <f t="shared" si="26"/>
        <v>138987.48807655228</v>
      </c>
      <c r="J150" s="7">
        <f t="shared" si="27"/>
        <v>1216.0885736983614</v>
      </c>
      <c r="K150" s="7">
        <f t="shared" si="20"/>
        <v>289.50531985467944</v>
      </c>
      <c r="L150" s="65">
        <f t="shared" si="21"/>
        <v>2.4995514965654241E-2</v>
      </c>
      <c r="M150" s="7">
        <f t="shared" si="22"/>
        <v>926.58325384368197</v>
      </c>
      <c r="N150" s="65">
        <f t="shared" si="23"/>
        <v>0.08</v>
      </c>
      <c r="O150" s="7">
        <f t="shared" si="28"/>
        <v>27034.817243302441</v>
      </c>
      <c r="P150" s="7">
        <f t="shared" si="29"/>
        <v>149298.02594296</v>
      </c>
      <c r="Q150" s="7">
        <f t="shared" si="24"/>
        <v>138697.9827566976</v>
      </c>
      <c r="R150" s="7">
        <f t="shared" si="25"/>
        <v>176332.84318626244</v>
      </c>
    </row>
    <row r="151" spans="7:18" x14ac:dyDescent="0.3">
      <c r="G151">
        <v>146</v>
      </c>
      <c r="H151" s="160">
        <v>49279</v>
      </c>
      <c r="I151" s="7">
        <f t="shared" si="26"/>
        <v>138697.9827566976</v>
      </c>
      <c r="J151" s="7">
        <f t="shared" si="27"/>
        <v>1216.0885736983614</v>
      </c>
      <c r="K151" s="7">
        <f t="shared" si="20"/>
        <v>291.43535532037731</v>
      </c>
      <c r="L151" s="65">
        <f t="shared" si="21"/>
        <v>2.5214672876528552E-2</v>
      </c>
      <c r="M151" s="7">
        <f t="shared" si="22"/>
        <v>924.6532183779841</v>
      </c>
      <c r="N151" s="65">
        <f t="shared" si="23"/>
        <v>0.08</v>
      </c>
      <c r="O151" s="7">
        <f t="shared" si="28"/>
        <v>27326.252598622817</v>
      </c>
      <c r="P151" s="7">
        <f t="shared" si="29"/>
        <v>150222.67916133799</v>
      </c>
      <c r="Q151" s="7">
        <f t="shared" si="24"/>
        <v>138406.54740137723</v>
      </c>
      <c r="R151" s="7">
        <f t="shared" si="25"/>
        <v>177548.9317599608</v>
      </c>
    </row>
    <row r="152" spans="7:18" x14ac:dyDescent="0.3">
      <c r="G152">
        <v>147</v>
      </c>
      <c r="H152" s="160">
        <v>49310</v>
      </c>
      <c r="I152" s="7">
        <f t="shared" si="26"/>
        <v>138406.54740137723</v>
      </c>
      <c r="J152" s="7">
        <f t="shared" si="27"/>
        <v>1216.0885736983614</v>
      </c>
      <c r="K152" s="7">
        <f t="shared" si="20"/>
        <v>293.3782576891798</v>
      </c>
      <c r="L152" s="65">
        <f t="shared" si="21"/>
        <v>2.5436217855074723E-2</v>
      </c>
      <c r="M152" s="7">
        <f t="shared" si="22"/>
        <v>922.71031600918161</v>
      </c>
      <c r="N152" s="65">
        <f t="shared" si="23"/>
        <v>0.08</v>
      </c>
      <c r="O152" s="7">
        <f t="shared" si="28"/>
        <v>27619.630856311996</v>
      </c>
      <c r="P152" s="7">
        <f t="shared" si="29"/>
        <v>151145.38947734717</v>
      </c>
      <c r="Q152" s="7">
        <f t="shared" si="24"/>
        <v>138113.16914368805</v>
      </c>
      <c r="R152" s="7">
        <f t="shared" si="25"/>
        <v>178765.02033365917</v>
      </c>
    </row>
    <row r="153" spans="7:18" x14ac:dyDescent="0.3">
      <c r="G153">
        <v>148</v>
      </c>
      <c r="H153" s="160">
        <v>49341</v>
      </c>
      <c r="I153" s="7">
        <f t="shared" si="26"/>
        <v>138113.16914368805</v>
      </c>
      <c r="J153" s="7">
        <f t="shared" si="27"/>
        <v>1216.0885736983614</v>
      </c>
      <c r="K153" s="7">
        <f t="shared" si="20"/>
        <v>295.33411274044101</v>
      </c>
      <c r="L153" s="65">
        <f t="shared" si="21"/>
        <v>2.5660184143615084E-2</v>
      </c>
      <c r="M153" s="7">
        <f t="shared" si="22"/>
        <v>920.7544609579204</v>
      </c>
      <c r="N153" s="65">
        <f t="shared" si="23"/>
        <v>0.08</v>
      </c>
      <c r="O153" s="7">
        <f t="shared" si="28"/>
        <v>27914.964969052438</v>
      </c>
      <c r="P153" s="7">
        <f t="shared" si="29"/>
        <v>152066.14393830509</v>
      </c>
      <c r="Q153" s="7">
        <f t="shared" si="24"/>
        <v>137817.83503094761</v>
      </c>
      <c r="R153" s="7">
        <f t="shared" si="25"/>
        <v>179981.10890735753</v>
      </c>
    </row>
    <row r="154" spans="7:18" x14ac:dyDescent="0.3">
      <c r="G154">
        <v>149</v>
      </c>
      <c r="H154" s="160">
        <v>49369</v>
      </c>
      <c r="I154" s="7">
        <f t="shared" si="26"/>
        <v>137817.83503094761</v>
      </c>
      <c r="J154" s="7">
        <f t="shared" si="27"/>
        <v>1216.0885736983614</v>
      </c>
      <c r="K154" s="7">
        <f t="shared" si="20"/>
        <v>297.30300682537734</v>
      </c>
      <c r="L154" s="65">
        <f t="shared" si="21"/>
        <v>2.588660662898528E-2</v>
      </c>
      <c r="M154" s="7">
        <f t="shared" si="22"/>
        <v>918.78556687298408</v>
      </c>
      <c r="N154" s="65">
        <f t="shared" si="23"/>
        <v>0.08</v>
      </c>
      <c r="O154" s="7">
        <f t="shared" si="28"/>
        <v>28212.267975877814</v>
      </c>
      <c r="P154" s="7">
        <f t="shared" si="29"/>
        <v>152984.92950517806</v>
      </c>
      <c r="Q154" s="7">
        <f t="shared" si="24"/>
        <v>137520.53202412222</v>
      </c>
      <c r="R154" s="7">
        <f t="shared" si="25"/>
        <v>181197.19748105589</v>
      </c>
    </row>
    <row r="155" spans="7:18" x14ac:dyDescent="0.3">
      <c r="G155">
        <v>150</v>
      </c>
      <c r="H155" s="160">
        <v>49400</v>
      </c>
      <c r="I155" s="7">
        <f t="shared" si="26"/>
        <v>137520.53202412222</v>
      </c>
      <c r="J155" s="7">
        <f t="shared" si="27"/>
        <v>1216.0885736983614</v>
      </c>
      <c r="K155" s="7">
        <f t="shared" si="20"/>
        <v>299.28502687087985</v>
      </c>
      <c r="L155" s="65">
        <f t="shared" si="21"/>
        <v>2.6115520857791577E-2</v>
      </c>
      <c r="M155" s="7">
        <f t="shared" si="22"/>
        <v>916.80354682748157</v>
      </c>
      <c r="N155" s="65">
        <f t="shared" si="23"/>
        <v>0.08</v>
      </c>
      <c r="O155" s="7">
        <f t="shared" si="28"/>
        <v>28511.553002748693</v>
      </c>
      <c r="P155" s="7">
        <f t="shared" si="29"/>
        <v>153901.73305200555</v>
      </c>
      <c r="Q155" s="7">
        <f t="shared" si="24"/>
        <v>137221.24699725135</v>
      </c>
      <c r="R155" s="7">
        <f t="shared" si="25"/>
        <v>182413.28605475425</v>
      </c>
    </row>
    <row r="156" spans="7:18" x14ac:dyDescent="0.3">
      <c r="G156">
        <v>151</v>
      </c>
      <c r="H156" s="160">
        <v>49430</v>
      </c>
      <c r="I156" s="7">
        <f t="shared" si="26"/>
        <v>137221.24699725135</v>
      </c>
      <c r="J156" s="7">
        <f t="shared" si="27"/>
        <v>1216.0885736983614</v>
      </c>
      <c r="K156" s="7">
        <f t="shared" si="20"/>
        <v>301.28026038335236</v>
      </c>
      <c r="L156" s="65">
        <f t="shared" si="21"/>
        <v>2.6346963052104072E-2</v>
      </c>
      <c r="M156" s="7">
        <f t="shared" si="22"/>
        <v>914.80831331500906</v>
      </c>
      <c r="N156" s="65">
        <f t="shared" si="23"/>
        <v>0.08</v>
      </c>
      <c r="O156" s="7">
        <f t="shared" si="28"/>
        <v>28812.833263132045</v>
      </c>
      <c r="P156" s="7">
        <f t="shared" si="29"/>
        <v>154816.54136532056</v>
      </c>
      <c r="Q156" s="7">
        <f t="shared" si="24"/>
        <v>136919.96673686799</v>
      </c>
      <c r="R156" s="7">
        <f t="shared" si="25"/>
        <v>183629.37462845261</v>
      </c>
    </row>
    <row r="157" spans="7:18" x14ac:dyDescent="0.3">
      <c r="G157">
        <v>152</v>
      </c>
      <c r="H157" s="160">
        <v>49461</v>
      </c>
      <c r="I157" s="7">
        <f t="shared" si="26"/>
        <v>136919.96673686799</v>
      </c>
      <c r="J157" s="7">
        <f t="shared" si="27"/>
        <v>1216.0885736983614</v>
      </c>
      <c r="K157" s="7">
        <f t="shared" si="20"/>
        <v>303.28879545257473</v>
      </c>
      <c r="L157" s="65">
        <f t="shared" si="21"/>
        <v>2.6580970125600463E-2</v>
      </c>
      <c r="M157" s="7">
        <f t="shared" si="22"/>
        <v>912.79977824578668</v>
      </c>
      <c r="N157" s="65">
        <f t="shared" si="23"/>
        <v>0.08</v>
      </c>
      <c r="O157" s="7">
        <f t="shared" si="28"/>
        <v>29116.12205858462</v>
      </c>
      <c r="P157" s="7">
        <f t="shared" si="29"/>
        <v>155729.34114356636</v>
      </c>
      <c r="Q157" s="7">
        <f t="shared" si="24"/>
        <v>136616.67794141543</v>
      </c>
      <c r="R157" s="7">
        <f t="shared" si="25"/>
        <v>184845.46320215098</v>
      </c>
    </row>
    <row r="158" spans="7:18" x14ac:dyDescent="0.3">
      <c r="G158">
        <v>153</v>
      </c>
      <c r="H158" s="160">
        <v>49491</v>
      </c>
      <c r="I158" s="7">
        <f t="shared" si="26"/>
        <v>136616.67794141543</v>
      </c>
      <c r="J158" s="7">
        <f t="shared" si="27"/>
        <v>1216.0885736983614</v>
      </c>
      <c r="K158" s="7">
        <f t="shared" si="20"/>
        <v>305.31072075559177</v>
      </c>
      <c r="L158" s="65">
        <f t="shared" si="21"/>
        <v>2.6817579700175391E-2</v>
      </c>
      <c r="M158" s="7">
        <f t="shared" si="22"/>
        <v>910.77785294276964</v>
      </c>
      <c r="N158" s="65">
        <f t="shared" si="23"/>
        <v>0.08</v>
      </c>
      <c r="O158" s="7">
        <f t="shared" si="28"/>
        <v>29421.432779340212</v>
      </c>
      <c r="P158" s="7">
        <f t="shared" si="29"/>
        <v>156640.11899650912</v>
      </c>
      <c r="Q158" s="7">
        <f t="shared" si="24"/>
        <v>136311.36722065983</v>
      </c>
      <c r="R158" s="7">
        <f t="shared" si="25"/>
        <v>186061.55177584934</v>
      </c>
    </row>
    <row r="159" spans="7:18" x14ac:dyDescent="0.3">
      <c r="G159">
        <v>154</v>
      </c>
      <c r="H159" s="160">
        <v>49522</v>
      </c>
      <c r="I159" s="7">
        <f t="shared" si="26"/>
        <v>136311.36722065983</v>
      </c>
      <c r="J159" s="7">
        <f t="shared" si="27"/>
        <v>1216.0885736983614</v>
      </c>
      <c r="K159" s="7">
        <f t="shared" si="20"/>
        <v>307.34612556062916</v>
      </c>
      <c r="L159" s="65">
        <f t="shared" si="21"/>
        <v>2.7056830123031443E-2</v>
      </c>
      <c r="M159" s="7">
        <f t="shared" si="22"/>
        <v>908.74244813773225</v>
      </c>
      <c r="N159" s="65">
        <f t="shared" si="23"/>
        <v>0.08</v>
      </c>
      <c r="O159" s="7">
        <f t="shared" si="28"/>
        <v>29728.778904900842</v>
      </c>
      <c r="P159" s="7">
        <f t="shared" si="29"/>
        <v>157548.86144464684</v>
      </c>
      <c r="Q159" s="7">
        <f t="shared" si="24"/>
        <v>136004.02109509919</v>
      </c>
      <c r="R159" s="7">
        <f t="shared" si="25"/>
        <v>187277.64034954767</v>
      </c>
    </row>
    <row r="160" spans="7:18" x14ac:dyDescent="0.3">
      <c r="G160">
        <v>155</v>
      </c>
      <c r="H160" s="160">
        <v>49553</v>
      </c>
      <c r="I160" s="7">
        <f t="shared" si="26"/>
        <v>136004.02109509919</v>
      </c>
      <c r="J160" s="7">
        <f t="shared" si="27"/>
        <v>1216.0885736983614</v>
      </c>
      <c r="K160" s="7">
        <f t="shared" si="20"/>
        <v>309.39509973103338</v>
      </c>
      <c r="L160" s="65">
        <f t="shared" si="21"/>
        <v>2.7298760484267673E-2</v>
      </c>
      <c r="M160" s="7">
        <f t="shared" si="22"/>
        <v>906.69347396732803</v>
      </c>
      <c r="N160" s="65">
        <f t="shared" si="23"/>
        <v>0.08</v>
      </c>
      <c r="O160" s="7">
        <f t="shared" si="28"/>
        <v>30038.174004631877</v>
      </c>
      <c r="P160" s="7">
        <f t="shared" si="29"/>
        <v>158455.55491861416</v>
      </c>
      <c r="Q160" s="7">
        <f t="shared" si="24"/>
        <v>135694.62599536814</v>
      </c>
      <c r="R160" s="7">
        <f t="shared" si="25"/>
        <v>188493.72892324603</v>
      </c>
    </row>
    <row r="161" spans="7:18" x14ac:dyDescent="0.3">
      <c r="G161">
        <v>156</v>
      </c>
      <c r="H161" s="160">
        <v>49583</v>
      </c>
      <c r="I161" s="7">
        <f t="shared" si="26"/>
        <v>135694.62599536814</v>
      </c>
      <c r="J161" s="7">
        <f t="shared" si="27"/>
        <v>1216.0885736983614</v>
      </c>
      <c r="K161" s="7">
        <f t="shared" si="20"/>
        <v>311.45773372924043</v>
      </c>
      <c r="L161" s="65">
        <f t="shared" si="21"/>
        <v>2.7543410634983157E-2</v>
      </c>
      <c r="M161" s="7">
        <f t="shared" si="22"/>
        <v>904.63083996912098</v>
      </c>
      <c r="N161" s="65">
        <f t="shared" si="23"/>
        <v>0.08</v>
      </c>
      <c r="O161" s="7">
        <f t="shared" si="28"/>
        <v>30349.631738361117</v>
      </c>
      <c r="P161" s="7">
        <f t="shared" si="29"/>
        <v>159360.18575858328</v>
      </c>
      <c r="Q161" s="7">
        <f t="shared" si="24"/>
        <v>135383.1682616389</v>
      </c>
      <c r="R161" s="7">
        <f t="shared" si="25"/>
        <v>189709.81749694439</v>
      </c>
    </row>
    <row r="162" spans="7:18" x14ac:dyDescent="0.3">
      <c r="G162">
        <v>157</v>
      </c>
      <c r="H162" s="160">
        <v>49614</v>
      </c>
      <c r="I162" s="7">
        <f t="shared" si="26"/>
        <v>135383.1682616389</v>
      </c>
      <c r="J162" s="7">
        <f t="shared" si="27"/>
        <v>1216.0885736983614</v>
      </c>
      <c r="K162" s="7">
        <f t="shared" si="20"/>
        <v>313.53411862076871</v>
      </c>
      <c r="L162" s="65">
        <f t="shared" si="21"/>
        <v>2.779082120591287E-2</v>
      </c>
      <c r="M162" s="7">
        <f t="shared" si="22"/>
        <v>902.55445507759271</v>
      </c>
      <c r="N162" s="65">
        <f t="shared" si="23"/>
        <v>0.08</v>
      </c>
      <c r="O162" s="7">
        <f t="shared" si="28"/>
        <v>30663.165856981886</v>
      </c>
      <c r="P162" s="7">
        <f t="shared" si="29"/>
        <v>160262.74021366087</v>
      </c>
      <c r="Q162" s="7">
        <f t="shared" si="24"/>
        <v>135069.63414301813</v>
      </c>
      <c r="R162" s="7">
        <f t="shared" si="25"/>
        <v>190925.90607064276</v>
      </c>
    </row>
    <row r="163" spans="7:18" x14ac:dyDescent="0.3">
      <c r="G163">
        <v>158</v>
      </c>
      <c r="H163" s="160">
        <v>49644</v>
      </c>
      <c r="I163" s="7">
        <f t="shared" si="26"/>
        <v>135069.63414301813</v>
      </c>
      <c r="J163" s="7">
        <f t="shared" si="27"/>
        <v>1216.0885736983614</v>
      </c>
      <c r="K163" s="7">
        <f t="shared" si="20"/>
        <v>315.62434607824048</v>
      </c>
      <c r="L163" s="65">
        <f t="shared" si="21"/>
        <v>2.8041033626614469E-2</v>
      </c>
      <c r="M163" s="7">
        <f t="shared" si="22"/>
        <v>900.46422762012094</v>
      </c>
      <c r="N163" s="65">
        <f t="shared" si="23"/>
        <v>0.08</v>
      </c>
      <c r="O163" s="7">
        <f t="shared" si="28"/>
        <v>30978.790203060125</v>
      </c>
      <c r="P163" s="7">
        <f t="shared" si="29"/>
        <v>161163.20444128101</v>
      </c>
      <c r="Q163" s="7">
        <f t="shared" si="24"/>
        <v>134754.00979693991</v>
      </c>
      <c r="R163" s="7">
        <f t="shared" si="25"/>
        <v>192141.99464434112</v>
      </c>
    </row>
    <row r="164" spans="7:18" x14ac:dyDescent="0.3">
      <c r="G164">
        <v>159</v>
      </c>
      <c r="H164" s="160">
        <v>49675</v>
      </c>
      <c r="I164" s="7">
        <f t="shared" si="26"/>
        <v>134754.00979693991</v>
      </c>
      <c r="J164" s="7">
        <f t="shared" si="27"/>
        <v>1216.0885736983614</v>
      </c>
      <c r="K164" s="7">
        <f t="shared" si="20"/>
        <v>317.72850838542865</v>
      </c>
      <c r="L164" s="65">
        <f t="shared" si="21"/>
        <v>2.8294090145224951E-2</v>
      </c>
      <c r="M164" s="7">
        <f t="shared" si="22"/>
        <v>898.36006531293276</v>
      </c>
      <c r="N164" s="65">
        <f t="shared" si="23"/>
        <v>0.08</v>
      </c>
      <c r="O164" s="7">
        <f t="shared" si="28"/>
        <v>31296.518711445555</v>
      </c>
      <c r="P164" s="7">
        <f t="shared" si="29"/>
        <v>162061.56450659395</v>
      </c>
      <c r="Q164" s="7">
        <f t="shared" si="24"/>
        <v>134436.28128855448</v>
      </c>
      <c r="R164" s="7">
        <f t="shared" si="25"/>
        <v>193358.08321803951</v>
      </c>
    </row>
    <row r="165" spans="7:18" x14ac:dyDescent="0.3">
      <c r="G165">
        <v>160</v>
      </c>
      <c r="H165" s="160">
        <v>49706</v>
      </c>
      <c r="I165" s="7">
        <f t="shared" si="26"/>
        <v>134436.28128855448</v>
      </c>
      <c r="J165" s="7">
        <f t="shared" si="27"/>
        <v>1216.0885736983614</v>
      </c>
      <c r="K165" s="7">
        <f t="shared" si="20"/>
        <v>319.84669844133145</v>
      </c>
      <c r="L165" s="65">
        <f t="shared" si="21"/>
        <v>2.8550033848807058E-2</v>
      </c>
      <c r="M165" s="7">
        <f t="shared" si="22"/>
        <v>896.24187525702996</v>
      </c>
      <c r="N165" s="65">
        <f t="shared" si="23"/>
        <v>0.08</v>
      </c>
      <c r="O165" s="7">
        <f t="shared" si="28"/>
        <v>31616.365409886886</v>
      </c>
      <c r="P165" s="7">
        <f t="shared" si="29"/>
        <v>162957.80638185097</v>
      </c>
      <c r="Q165" s="7">
        <f t="shared" si="24"/>
        <v>134116.43459011315</v>
      </c>
      <c r="R165" s="7">
        <f t="shared" si="25"/>
        <v>194574.17179173784</v>
      </c>
    </row>
    <row r="166" spans="7:18" x14ac:dyDescent="0.3">
      <c r="G166">
        <v>161</v>
      </c>
      <c r="H166" s="160">
        <v>49735</v>
      </c>
      <c r="I166" s="7">
        <f t="shared" si="26"/>
        <v>134116.43459011315</v>
      </c>
      <c r="J166" s="7">
        <f t="shared" si="27"/>
        <v>1216.0885736983614</v>
      </c>
      <c r="K166" s="7">
        <f t="shared" si="20"/>
        <v>321.97900976427377</v>
      </c>
      <c r="L166" s="65">
        <f t="shared" si="21"/>
        <v>2.8808908684306127E-2</v>
      </c>
      <c r="M166" s="7">
        <f t="shared" si="22"/>
        <v>894.10956393408765</v>
      </c>
      <c r="N166" s="65">
        <f t="shared" si="23"/>
        <v>0.08</v>
      </c>
      <c r="O166" s="7">
        <f t="shared" si="28"/>
        <v>31938.344419651159</v>
      </c>
      <c r="P166" s="7">
        <f t="shared" si="29"/>
        <v>163851.91594578506</v>
      </c>
      <c r="Q166" s="7">
        <f t="shared" si="24"/>
        <v>133794.45558034888</v>
      </c>
      <c r="R166" s="7">
        <f t="shared" si="25"/>
        <v>195790.26036543623</v>
      </c>
    </row>
    <row r="167" spans="7:18" x14ac:dyDescent="0.3">
      <c r="G167">
        <v>162</v>
      </c>
      <c r="H167" s="160">
        <v>49766</v>
      </c>
      <c r="I167" s="7">
        <f t="shared" si="26"/>
        <v>133794.45558034888</v>
      </c>
      <c r="J167" s="7">
        <f t="shared" si="27"/>
        <v>1216.0885736983614</v>
      </c>
      <c r="K167" s="7">
        <f t="shared" si="20"/>
        <v>324.12553649603547</v>
      </c>
      <c r="L167" s="65">
        <f t="shared" si="21"/>
        <v>2.9070759480138719E-2</v>
      </c>
      <c r="M167" s="7">
        <f t="shared" si="22"/>
        <v>891.96303720232595</v>
      </c>
      <c r="N167" s="65">
        <f t="shared" si="23"/>
        <v>0.08</v>
      </c>
      <c r="O167" s="7">
        <f t="shared" si="28"/>
        <v>32262.469956147193</v>
      </c>
      <c r="P167" s="7">
        <f t="shared" si="29"/>
        <v>164743.8789829874</v>
      </c>
      <c r="Q167" s="7">
        <f t="shared" si="24"/>
        <v>133470.33004385285</v>
      </c>
      <c r="R167" s="7">
        <f t="shared" si="25"/>
        <v>197006.34893913459</v>
      </c>
    </row>
    <row r="168" spans="7:18" x14ac:dyDescent="0.3">
      <c r="G168">
        <v>163</v>
      </c>
      <c r="H168" s="160">
        <v>49796</v>
      </c>
      <c r="I168" s="7">
        <f t="shared" si="26"/>
        <v>133470.33004385285</v>
      </c>
      <c r="J168" s="7">
        <f t="shared" si="27"/>
        <v>1216.0885736983614</v>
      </c>
      <c r="K168" s="7">
        <f t="shared" si="20"/>
        <v>326.28637340600903</v>
      </c>
      <c r="L168" s="65">
        <f t="shared" si="21"/>
        <v>2.9335631968435659E-2</v>
      </c>
      <c r="M168" s="7">
        <f t="shared" si="22"/>
        <v>889.80220029235238</v>
      </c>
      <c r="N168" s="65">
        <f t="shared" si="23"/>
        <v>0.08</v>
      </c>
      <c r="O168" s="7">
        <f t="shared" si="28"/>
        <v>32588.756329553202</v>
      </c>
      <c r="P168" s="7">
        <f t="shared" si="29"/>
        <v>165633.68118327975</v>
      </c>
      <c r="Q168" s="7">
        <f t="shared" si="24"/>
        <v>133144.04367044684</v>
      </c>
      <c r="R168" s="7">
        <f t="shared" si="25"/>
        <v>198222.43751283296</v>
      </c>
    </row>
    <row r="169" spans="7:18" x14ac:dyDescent="0.3">
      <c r="G169">
        <v>164</v>
      </c>
      <c r="H169" s="160">
        <v>49827</v>
      </c>
      <c r="I169" s="7">
        <f t="shared" si="26"/>
        <v>133144.04367044684</v>
      </c>
      <c r="J169" s="7">
        <f t="shared" si="27"/>
        <v>1216.0885736983614</v>
      </c>
      <c r="K169" s="7">
        <f t="shared" si="20"/>
        <v>328.46161589538235</v>
      </c>
      <c r="L169" s="65">
        <f t="shared" si="21"/>
        <v>2.9603572807962324E-2</v>
      </c>
      <c r="M169" s="7">
        <f t="shared" si="22"/>
        <v>887.62695780297906</v>
      </c>
      <c r="N169" s="65">
        <f t="shared" si="23"/>
        <v>0.08</v>
      </c>
      <c r="O169" s="7">
        <f t="shared" si="28"/>
        <v>32917.217945448581</v>
      </c>
      <c r="P169" s="7">
        <f t="shared" si="29"/>
        <v>166521.30814108273</v>
      </c>
      <c r="Q169" s="7">
        <f t="shared" si="24"/>
        <v>132815.58205455146</v>
      </c>
      <c r="R169" s="7">
        <f t="shared" si="25"/>
        <v>199438.52608653132</v>
      </c>
    </row>
    <row r="170" spans="7:18" x14ac:dyDescent="0.3">
      <c r="G170">
        <v>165</v>
      </c>
      <c r="H170" s="160">
        <v>49857</v>
      </c>
      <c r="I170" s="7">
        <f t="shared" si="26"/>
        <v>132815.58205455146</v>
      </c>
      <c r="J170" s="7">
        <f t="shared" si="27"/>
        <v>1216.0885736983614</v>
      </c>
      <c r="K170" s="7">
        <f t="shared" si="20"/>
        <v>330.65136000135169</v>
      </c>
      <c r="L170" s="65">
        <f t="shared" si="21"/>
        <v>2.9874629607740726E-2</v>
      </c>
      <c r="M170" s="7">
        <f t="shared" si="22"/>
        <v>885.43721369700972</v>
      </c>
      <c r="N170" s="65">
        <f t="shared" si="23"/>
        <v>0.08</v>
      </c>
      <c r="O170" s="7">
        <f t="shared" si="28"/>
        <v>33247.869305449931</v>
      </c>
      <c r="P170" s="7">
        <f t="shared" si="29"/>
        <v>167406.74535477973</v>
      </c>
      <c r="Q170" s="7">
        <f t="shared" si="24"/>
        <v>132484.9306945501</v>
      </c>
      <c r="R170" s="7">
        <f t="shared" si="25"/>
        <v>200654.61466022965</v>
      </c>
    </row>
    <row r="171" spans="7:18" x14ac:dyDescent="0.3">
      <c r="G171">
        <v>166</v>
      </c>
      <c r="H171" s="160">
        <v>49888</v>
      </c>
      <c r="I171" s="7">
        <f t="shared" si="26"/>
        <v>132484.9306945501</v>
      </c>
      <c r="J171" s="7">
        <f t="shared" si="27"/>
        <v>1216.0885736983614</v>
      </c>
      <c r="K171" s="7">
        <f t="shared" si="20"/>
        <v>332.85570240136065</v>
      </c>
      <c r="L171" s="65">
        <f t="shared" si="21"/>
        <v>3.0148850951398319E-2</v>
      </c>
      <c r="M171" s="7">
        <f t="shared" si="22"/>
        <v>883.23287129700077</v>
      </c>
      <c r="N171" s="65">
        <f t="shared" si="23"/>
        <v>0.08</v>
      </c>
      <c r="O171" s="7">
        <f t="shared" si="28"/>
        <v>33580.725007851288</v>
      </c>
      <c r="P171" s="7">
        <f t="shared" si="29"/>
        <v>168289.97822607672</v>
      </c>
      <c r="Q171" s="7">
        <f t="shared" si="24"/>
        <v>132152.07499214873</v>
      </c>
      <c r="R171" s="7">
        <f t="shared" si="25"/>
        <v>201870.70323392801</v>
      </c>
    </row>
    <row r="172" spans="7:18" x14ac:dyDescent="0.3">
      <c r="G172">
        <v>167</v>
      </c>
      <c r="H172" s="160">
        <v>49919</v>
      </c>
      <c r="I172" s="7">
        <f t="shared" si="26"/>
        <v>132152.07499214873</v>
      </c>
      <c r="J172" s="7">
        <f t="shared" si="27"/>
        <v>1216.0885736983614</v>
      </c>
      <c r="K172" s="7">
        <f t="shared" si="20"/>
        <v>335.07474041736987</v>
      </c>
      <c r="L172" s="65">
        <f t="shared" si="21"/>
        <v>3.0426286422270125E-2</v>
      </c>
      <c r="M172" s="7">
        <f t="shared" si="22"/>
        <v>881.01383328099155</v>
      </c>
      <c r="N172" s="65">
        <f t="shared" si="23"/>
        <v>0.08</v>
      </c>
      <c r="O172" s="7">
        <f t="shared" si="28"/>
        <v>33915.799748268655</v>
      </c>
      <c r="P172" s="7">
        <f t="shared" si="29"/>
        <v>169170.99205935773</v>
      </c>
      <c r="Q172" s="7">
        <f t="shared" si="24"/>
        <v>131817.00025173137</v>
      </c>
      <c r="R172" s="7">
        <f t="shared" si="25"/>
        <v>203086.79180762637</v>
      </c>
    </row>
    <row r="173" spans="7:18" x14ac:dyDescent="0.3">
      <c r="G173">
        <v>168</v>
      </c>
      <c r="H173" s="160">
        <v>49949</v>
      </c>
      <c r="I173" s="7">
        <f t="shared" si="26"/>
        <v>131817.00025173137</v>
      </c>
      <c r="J173" s="7">
        <f t="shared" si="27"/>
        <v>1216.0885736983614</v>
      </c>
      <c r="K173" s="7">
        <f t="shared" si="20"/>
        <v>337.30857202015227</v>
      </c>
      <c r="L173" s="65">
        <f t="shared" si="21"/>
        <v>3.0706986629280862E-2</v>
      </c>
      <c r="M173" s="7">
        <f t="shared" si="22"/>
        <v>878.78000167820915</v>
      </c>
      <c r="N173" s="65">
        <f t="shared" si="23"/>
        <v>0.08</v>
      </c>
      <c r="O173" s="7">
        <f t="shared" si="28"/>
        <v>34253.108320288804</v>
      </c>
      <c r="P173" s="7">
        <f t="shared" si="29"/>
        <v>170049.77206103594</v>
      </c>
      <c r="Q173" s="7">
        <f t="shared" si="24"/>
        <v>131479.69167971122</v>
      </c>
      <c r="R173" s="7">
        <f t="shared" si="25"/>
        <v>204302.88038132474</v>
      </c>
    </row>
    <row r="174" spans="7:18" x14ac:dyDescent="0.3">
      <c r="G174">
        <v>169</v>
      </c>
      <c r="H174" s="160">
        <v>49980</v>
      </c>
      <c r="I174" s="7">
        <f t="shared" si="26"/>
        <v>131479.69167971122</v>
      </c>
      <c r="J174" s="7">
        <f t="shared" si="27"/>
        <v>1216.0885736983614</v>
      </c>
      <c r="K174" s="7">
        <f t="shared" si="20"/>
        <v>339.55729583361983</v>
      </c>
      <c r="L174" s="65">
        <f t="shared" si="21"/>
        <v>3.0991003233636329E-2</v>
      </c>
      <c r="M174" s="7">
        <f t="shared" si="22"/>
        <v>876.53127786474158</v>
      </c>
      <c r="N174" s="65">
        <f t="shared" si="23"/>
        <v>0.08</v>
      </c>
      <c r="O174" s="7">
        <f t="shared" si="28"/>
        <v>34592.665616122424</v>
      </c>
      <c r="P174" s="7">
        <f t="shared" si="29"/>
        <v>170926.30333890067</v>
      </c>
      <c r="Q174" s="7">
        <f t="shared" si="24"/>
        <v>131140.13438387759</v>
      </c>
      <c r="R174" s="7">
        <f t="shared" si="25"/>
        <v>205518.9689550231</v>
      </c>
    </row>
    <row r="175" spans="7:18" x14ac:dyDescent="0.3">
      <c r="G175">
        <v>170</v>
      </c>
      <c r="H175" s="160">
        <v>50010</v>
      </c>
      <c r="I175" s="7">
        <f t="shared" si="26"/>
        <v>131140.13438387759</v>
      </c>
      <c r="J175" s="7">
        <f t="shared" si="27"/>
        <v>1216.0885736983614</v>
      </c>
      <c r="K175" s="7">
        <f t="shared" si="20"/>
        <v>341.82101113917736</v>
      </c>
      <c r="L175" s="65">
        <f t="shared" si="21"/>
        <v>3.1278388976353003E-2</v>
      </c>
      <c r="M175" s="7">
        <f t="shared" si="22"/>
        <v>874.26756255918406</v>
      </c>
      <c r="N175" s="65">
        <f t="shared" si="23"/>
        <v>0.08</v>
      </c>
      <c r="O175" s="7">
        <f t="shared" si="28"/>
        <v>34934.486627261598</v>
      </c>
      <c r="P175" s="7">
        <f t="shared" si="29"/>
        <v>171800.57090145987</v>
      </c>
      <c r="Q175" s="7">
        <f t="shared" si="24"/>
        <v>130798.31337273841</v>
      </c>
      <c r="R175" s="7">
        <f t="shared" si="25"/>
        <v>206735.05752872146</v>
      </c>
    </row>
    <row r="176" spans="7:18" x14ac:dyDescent="0.3">
      <c r="G176">
        <v>171</v>
      </c>
      <c r="H176" s="160">
        <v>50041</v>
      </c>
      <c r="I176" s="7">
        <f t="shared" si="26"/>
        <v>130798.31337273841</v>
      </c>
      <c r="J176" s="7">
        <f t="shared" si="27"/>
        <v>1216.0885736983614</v>
      </c>
      <c r="K176" s="7">
        <f t="shared" si="20"/>
        <v>344.09981788010532</v>
      </c>
      <c r="L176" s="65">
        <f t="shared" si="21"/>
        <v>3.1569197706657046E-2</v>
      </c>
      <c r="M176" s="7">
        <f t="shared" si="22"/>
        <v>871.9887558182561</v>
      </c>
      <c r="N176" s="65">
        <f t="shared" si="23"/>
        <v>0.08</v>
      </c>
      <c r="O176" s="7">
        <f t="shared" si="28"/>
        <v>35278.5864451417</v>
      </c>
      <c r="P176" s="7">
        <f t="shared" si="29"/>
        <v>172672.55965727812</v>
      </c>
      <c r="Q176" s="7">
        <f t="shared" si="24"/>
        <v>130454.2135548583</v>
      </c>
      <c r="R176" s="7">
        <f t="shared" si="25"/>
        <v>207951.14610241982</v>
      </c>
    </row>
    <row r="177" spans="7:18" x14ac:dyDescent="0.3">
      <c r="G177">
        <v>172</v>
      </c>
      <c r="H177" s="160">
        <v>50072</v>
      </c>
      <c r="I177" s="7">
        <f t="shared" si="26"/>
        <v>130454.2135548583</v>
      </c>
      <c r="J177" s="7">
        <f t="shared" si="27"/>
        <v>1216.0885736983614</v>
      </c>
      <c r="K177" s="7">
        <f t="shared" si="20"/>
        <v>346.39381666597262</v>
      </c>
      <c r="L177" s="65">
        <f t="shared" si="21"/>
        <v>3.1863484411284997E-2</v>
      </c>
      <c r="M177" s="7">
        <f t="shared" si="22"/>
        <v>869.69475703238879</v>
      </c>
      <c r="N177" s="65">
        <f t="shared" si="23"/>
        <v>0.08</v>
      </c>
      <c r="O177" s="7">
        <f t="shared" si="28"/>
        <v>35624.980261807672</v>
      </c>
      <c r="P177" s="7">
        <f t="shared" si="29"/>
        <v>173542.2544143105</v>
      </c>
      <c r="Q177" s="7">
        <f t="shared" si="24"/>
        <v>130107.81973819232</v>
      </c>
      <c r="R177" s="7">
        <f t="shared" si="25"/>
        <v>209167.23467611818</v>
      </c>
    </row>
    <row r="178" spans="7:18" x14ac:dyDescent="0.3">
      <c r="G178">
        <v>173</v>
      </c>
      <c r="H178" s="160">
        <v>50100</v>
      </c>
      <c r="I178" s="7">
        <f t="shared" si="26"/>
        <v>130107.81973819232</v>
      </c>
      <c r="J178" s="7">
        <f t="shared" si="27"/>
        <v>1216.0885736983614</v>
      </c>
      <c r="K178" s="7">
        <f t="shared" si="20"/>
        <v>348.70310877707925</v>
      </c>
      <c r="L178" s="65">
        <f t="shared" si="21"/>
        <v>3.2161305244719551E-2</v>
      </c>
      <c r="M178" s="7">
        <f t="shared" si="22"/>
        <v>867.38546492128216</v>
      </c>
      <c r="N178" s="65">
        <f t="shared" si="23"/>
        <v>0.08</v>
      </c>
      <c r="O178" s="7">
        <f t="shared" si="28"/>
        <v>35973.683370584753</v>
      </c>
      <c r="P178" s="7">
        <f t="shared" si="29"/>
        <v>174409.63987923178</v>
      </c>
      <c r="Q178" s="7">
        <f t="shared" si="24"/>
        <v>129759.11662941525</v>
      </c>
      <c r="R178" s="7">
        <f t="shared" si="25"/>
        <v>210383.32324981655</v>
      </c>
    </row>
    <row r="179" spans="7:18" x14ac:dyDescent="0.3">
      <c r="G179">
        <v>174</v>
      </c>
      <c r="H179" s="160">
        <v>50131</v>
      </c>
      <c r="I179" s="7">
        <f t="shared" si="26"/>
        <v>129759.11662941525</v>
      </c>
      <c r="J179" s="7">
        <f t="shared" si="27"/>
        <v>1216.0885736983614</v>
      </c>
      <c r="K179" s="7">
        <f t="shared" si="20"/>
        <v>351.02779616892633</v>
      </c>
      <c r="L179" s="65">
        <f t="shared" si="21"/>
        <v>3.2462717560395427E-2</v>
      </c>
      <c r="M179" s="7">
        <f t="shared" si="22"/>
        <v>865.06077752943509</v>
      </c>
      <c r="N179" s="65">
        <f t="shared" si="23"/>
        <v>0.08</v>
      </c>
      <c r="O179" s="7">
        <f t="shared" si="28"/>
        <v>36324.711166753681</v>
      </c>
      <c r="P179" s="7">
        <f t="shared" si="29"/>
        <v>175274.70065676121</v>
      </c>
      <c r="Q179" s="7">
        <f t="shared" si="24"/>
        <v>129408.08883324632</v>
      </c>
      <c r="R179" s="7">
        <f t="shared" si="25"/>
        <v>211599.41182351491</v>
      </c>
    </row>
    <row r="180" spans="7:18" x14ac:dyDescent="0.3">
      <c r="G180">
        <v>175</v>
      </c>
      <c r="H180" s="160">
        <v>50161</v>
      </c>
      <c r="I180" s="7">
        <f t="shared" si="26"/>
        <v>129408.08883324632</v>
      </c>
      <c r="J180" s="7">
        <f t="shared" si="27"/>
        <v>1216.0885736983614</v>
      </c>
      <c r="K180" s="7">
        <f t="shared" si="20"/>
        <v>353.36798147671925</v>
      </c>
      <c r="L180" s="65">
        <f t="shared" si="21"/>
        <v>3.2767779942912058E-2</v>
      </c>
      <c r="M180" s="7">
        <f t="shared" si="22"/>
        <v>862.72059222164216</v>
      </c>
      <c r="N180" s="65">
        <f t="shared" si="23"/>
        <v>0.08</v>
      </c>
      <c r="O180" s="7">
        <f t="shared" si="28"/>
        <v>36678.079148230398</v>
      </c>
      <c r="P180" s="7">
        <f t="shared" si="29"/>
        <v>176137.42124898286</v>
      </c>
      <c r="Q180" s="7">
        <f t="shared" si="24"/>
        <v>129054.7208517696</v>
      </c>
      <c r="R180" s="7">
        <f t="shared" si="25"/>
        <v>212815.50039721327</v>
      </c>
    </row>
    <row r="181" spans="7:18" x14ac:dyDescent="0.3">
      <c r="G181">
        <v>176</v>
      </c>
      <c r="H181" s="160">
        <v>50192</v>
      </c>
      <c r="I181" s="7">
        <f t="shared" si="26"/>
        <v>129054.7208517696</v>
      </c>
      <c r="J181" s="7">
        <f t="shared" si="27"/>
        <v>1216.0885736983614</v>
      </c>
      <c r="K181" s="7">
        <f t="shared" si="20"/>
        <v>355.72376801989742</v>
      </c>
      <c r="L181" s="65">
        <f t="shared" si="21"/>
        <v>3.3076552241290885E-2</v>
      </c>
      <c r="M181" s="7">
        <f t="shared" si="22"/>
        <v>860.36480567846399</v>
      </c>
      <c r="N181" s="65">
        <f t="shared" si="23"/>
        <v>0.08</v>
      </c>
      <c r="O181" s="7">
        <f t="shared" si="28"/>
        <v>37033.802916250293</v>
      </c>
      <c r="P181" s="7">
        <f t="shared" si="29"/>
        <v>176997.78605466132</v>
      </c>
      <c r="Q181" s="7">
        <f t="shared" si="24"/>
        <v>128698.99708374969</v>
      </c>
      <c r="R181" s="7">
        <f t="shared" si="25"/>
        <v>214031.58897091163</v>
      </c>
    </row>
    <row r="182" spans="7:18" x14ac:dyDescent="0.3">
      <c r="G182">
        <v>177</v>
      </c>
      <c r="H182" s="160">
        <v>50222</v>
      </c>
      <c r="I182" s="7">
        <f t="shared" si="26"/>
        <v>128698.99708374969</v>
      </c>
      <c r="J182" s="7">
        <f t="shared" si="27"/>
        <v>1216.0885736983614</v>
      </c>
      <c r="K182" s="7">
        <f t="shared" si="20"/>
        <v>358.09525980669673</v>
      </c>
      <c r="L182" s="65">
        <f t="shared" si="21"/>
        <v>3.3389095603317202E-2</v>
      </c>
      <c r="M182" s="7">
        <f t="shared" si="22"/>
        <v>857.99331389166468</v>
      </c>
      <c r="N182" s="65">
        <f t="shared" si="23"/>
        <v>0.08</v>
      </c>
      <c r="O182" s="7">
        <f t="shared" si="28"/>
        <v>37391.898176056988</v>
      </c>
      <c r="P182" s="7">
        <f t="shared" si="29"/>
        <v>177855.77936855299</v>
      </c>
      <c r="Q182" s="7">
        <f t="shared" si="24"/>
        <v>128340.901823943</v>
      </c>
      <c r="R182" s="7">
        <f t="shared" si="25"/>
        <v>215247.67754460999</v>
      </c>
    </row>
    <row r="183" spans="7:18" x14ac:dyDescent="0.3">
      <c r="G183">
        <v>178</v>
      </c>
      <c r="H183" s="160">
        <v>50253</v>
      </c>
      <c r="I183" s="7">
        <f t="shared" si="26"/>
        <v>128340.901823943</v>
      </c>
      <c r="J183" s="7">
        <f t="shared" si="27"/>
        <v>1216.0885736983614</v>
      </c>
      <c r="K183" s="7">
        <f t="shared" si="20"/>
        <v>360.48256153874138</v>
      </c>
      <c r="L183" s="65">
        <f t="shared" si="21"/>
        <v>3.3705472511008069E-2</v>
      </c>
      <c r="M183" s="7">
        <f t="shared" si="22"/>
        <v>855.60601215962004</v>
      </c>
      <c r="N183" s="65">
        <f t="shared" si="23"/>
        <v>0.08</v>
      </c>
      <c r="O183" s="7">
        <f t="shared" si="28"/>
        <v>37752.380737595726</v>
      </c>
      <c r="P183" s="7">
        <f t="shared" si="29"/>
        <v>178711.3853807126</v>
      </c>
      <c r="Q183" s="7">
        <f t="shared" si="24"/>
        <v>127980.41926240426</v>
      </c>
      <c r="R183" s="7">
        <f t="shared" si="25"/>
        <v>216463.76611830833</v>
      </c>
    </row>
    <row r="184" spans="7:18" x14ac:dyDescent="0.3">
      <c r="G184">
        <v>179</v>
      </c>
      <c r="H184" s="160">
        <v>50284</v>
      </c>
      <c r="I184" s="7">
        <f t="shared" si="26"/>
        <v>127980.41926240426</v>
      </c>
      <c r="J184" s="7">
        <f t="shared" si="27"/>
        <v>1216.0885736983614</v>
      </c>
      <c r="K184" s="7">
        <f t="shared" si="20"/>
        <v>362.88577861566625</v>
      </c>
      <c r="L184" s="65">
        <f t="shared" si="21"/>
        <v>3.4025746817249396E-2</v>
      </c>
      <c r="M184" s="7">
        <f t="shared" si="22"/>
        <v>853.20279508269516</v>
      </c>
      <c r="N184" s="65">
        <f t="shared" si="23"/>
        <v>0.08</v>
      </c>
      <c r="O184" s="7">
        <f t="shared" si="28"/>
        <v>38115.266516211392</v>
      </c>
      <c r="P184" s="7">
        <f t="shared" si="29"/>
        <v>179564.5881757953</v>
      </c>
      <c r="Q184" s="7">
        <f t="shared" si="24"/>
        <v>127617.53348378859</v>
      </c>
      <c r="R184" s="7">
        <f t="shared" si="25"/>
        <v>217679.85469200669</v>
      </c>
    </row>
    <row r="185" spans="7:18" x14ac:dyDescent="0.3">
      <c r="G185">
        <v>180</v>
      </c>
      <c r="H185" s="160">
        <v>50314</v>
      </c>
      <c r="I185" s="7">
        <f t="shared" si="26"/>
        <v>127617.53348378859</v>
      </c>
      <c r="J185" s="7">
        <f t="shared" si="27"/>
        <v>1216.0885736983614</v>
      </c>
      <c r="K185" s="7">
        <f t="shared" si="20"/>
        <v>365.30501713977071</v>
      </c>
      <c r="L185" s="65">
        <f t="shared" si="21"/>
        <v>3.4349983783647647E-2</v>
      </c>
      <c r="M185" s="7">
        <f t="shared" si="22"/>
        <v>850.7835565585907</v>
      </c>
      <c r="N185" s="65">
        <f t="shared" si="23"/>
        <v>0.08</v>
      </c>
      <c r="O185" s="7">
        <f t="shared" si="28"/>
        <v>38480.571533351162</v>
      </c>
      <c r="P185" s="7">
        <f t="shared" si="29"/>
        <v>180415.3717323539</v>
      </c>
      <c r="Q185" s="7">
        <f t="shared" si="24"/>
        <v>127252.22846664881</v>
      </c>
      <c r="R185" s="7">
        <f t="shared" si="25"/>
        <v>218895.94326570508</v>
      </c>
    </row>
    <row r="186" spans="7:18" x14ac:dyDescent="0.3">
      <c r="G186">
        <v>181</v>
      </c>
      <c r="H186" s="160">
        <v>50345</v>
      </c>
      <c r="I186" s="7">
        <f t="shared" si="26"/>
        <v>127252.22846664881</v>
      </c>
      <c r="J186" s="7">
        <f t="shared" si="27"/>
        <v>1216.0885736983614</v>
      </c>
      <c r="K186" s="7">
        <f t="shared" si="20"/>
        <v>367.74038392070258</v>
      </c>
      <c r="L186" s="65">
        <f t="shared" si="21"/>
        <v>3.4678250119643227E-2</v>
      </c>
      <c r="M186" s="7">
        <f t="shared" si="22"/>
        <v>848.34818977765883</v>
      </c>
      <c r="N186" s="65">
        <f t="shared" si="23"/>
        <v>0.08</v>
      </c>
      <c r="O186" s="7">
        <f t="shared" si="28"/>
        <v>38848.311917271865</v>
      </c>
      <c r="P186" s="7">
        <f t="shared" si="29"/>
        <v>181263.71992213157</v>
      </c>
      <c r="Q186" s="7">
        <f t="shared" si="24"/>
        <v>126884.48808272812</v>
      </c>
      <c r="R186" s="7">
        <f t="shared" si="25"/>
        <v>220112.03183940344</v>
      </c>
    </row>
    <row r="187" spans="7:18" x14ac:dyDescent="0.3">
      <c r="G187">
        <v>182</v>
      </c>
      <c r="H187" s="160">
        <v>50375</v>
      </c>
      <c r="I187" s="7">
        <f t="shared" si="26"/>
        <v>126884.48808272812</v>
      </c>
      <c r="J187" s="7">
        <f t="shared" si="27"/>
        <v>1216.0885736983614</v>
      </c>
      <c r="K187" s="7">
        <f t="shared" si="20"/>
        <v>370.19198648017391</v>
      </c>
      <c r="L187" s="65">
        <f t="shared" si="21"/>
        <v>3.5010614022934976E-2</v>
      </c>
      <c r="M187" s="7">
        <f t="shared" si="22"/>
        <v>845.89658721818751</v>
      </c>
      <c r="N187" s="65">
        <f t="shared" si="23"/>
        <v>0.08</v>
      </c>
      <c r="O187" s="7">
        <f t="shared" si="28"/>
        <v>39218.50390375204</v>
      </c>
      <c r="P187" s="7">
        <f t="shared" si="29"/>
        <v>182109.61650934975</v>
      </c>
      <c r="Q187" s="7">
        <f t="shared" si="24"/>
        <v>126514.29609624794</v>
      </c>
      <c r="R187" s="7">
        <f t="shared" si="25"/>
        <v>221328.1204131018</v>
      </c>
    </row>
    <row r="188" spans="7:18" x14ac:dyDescent="0.3">
      <c r="G188">
        <v>183</v>
      </c>
      <c r="H188" s="160">
        <v>50406</v>
      </c>
      <c r="I188" s="7">
        <f t="shared" si="26"/>
        <v>126514.29609624794</v>
      </c>
      <c r="J188" s="7">
        <f t="shared" si="27"/>
        <v>1216.0885736983614</v>
      </c>
      <c r="K188" s="7">
        <f t="shared" si="20"/>
        <v>372.65993305670838</v>
      </c>
      <c r="L188" s="65">
        <f t="shared" si="21"/>
        <v>3.5347145221267411E-2</v>
      </c>
      <c r="M188" s="7">
        <f t="shared" si="22"/>
        <v>843.42864064165303</v>
      </c>
      <c r="N188" s="65">
        <f t="shared" si="23"/>
        <v>0.08</v>
      </c>
      <c r="O188" s="7">
        <f t="shared" si="28"/>
        <v>39591.163836808752</v>
      </c>
      <c r="P188" s="7">
        <f t="shared" si="29"/>
        <v>182953.04514999141</v>
      </c>
      <c r="Q188" s="7">
        <f t="shared" si="24"/>
        <v>126141.63616319123</v>
      </c>
      <c r="R188" s="7">
        <f t="shared" si="25"/>
        <v>222544.20898680016</v>
      </c>
    </row>
    <row r="189" spans="7:18" x14ac:dyDescent="0.3">
      <c r="G189">
        <v>184</v>
      </c>
      <c r="H189" s="160">
        <v>50437</v>
      </c>
      <c r="I189" s="7">
        <f t="shared" si="26"/>
        <v>126141.63616319123</v>
      </c>
      <c r="J189" s="7">
        <f t="shared" si="27"/>
        <v>1216.0885736983614</v>
      </c>
      <c r="K189" s="7">
        <f t="shared" si="20"/>
        <v>375.14433261041984</v>
      </c>
      <c r="L189" s="65">
        <f t="shared" si="21"/>
        <v>3.5687915015634356E-2</v>
      </c>
      <c r="M189" s="7">
        <f t="shared" si="22"/>
        <v>840.94424108794158</v>
      </c>
      <c r="N189" s="65">
        <f t="shared" si="23"/>
        <v>0.08</v>
      </c>
      <c r="O189" s="7">
        <f t="shared" si="28"/>
        <v>39966.308169419171</v>
      </c>
      <c r="P189" s="7">
        <f t="shared" si="29"/>
        <v>183793.98939107935</v>
      </c>
      <c r="Q189" s="7">
        <f t="shared" si="24"/>
        <v>125766.49183058081</v>
      </c>
      <c r="R189" s="7">
        <f t="shared" si="25"/>
        <v>223760.29756049853</v>
      </c>
    </row>
    <row r="190" spans="7:18" x14ac:dyDescent="0.3">
      <c r="G190">
        <v>185</v>
      </c>
      <c r="H190" s="160">
        <v>50465</v>
      </c>
      <c r="I190" s="7">
        <f t="shared" si="26"/>
        <v>125766.49183058081</v>
      </c>
      <c r="J190" s="7">
        <f t="shared" si="27"/>
        <v>1216.0885736983614</v>
      </c>
      <c r="K190" s="7">
        <f t="shared" si="20"/>
        <v>377.64529482782268</v>
      </c>
      <c r="L190" s="65">
        <f t="shared" si="21"/>
        <v>3.603299632495556E-2</v>
      </c>
      <c r="M190" s="7">
        <f t="shared" si="22"/>
        <v>838.44327887053873</v>
      </c>
      <c r="N190" s="65">
        <f t="shared" si="23"/>
        <v>0.08</v>
      </c>
      <c r="O190" s="7">
        <f t="shared" si="28"/>
        <v>40343.953464246995</v>
      </c>
      <c r="P190" s="7">
        <f t="shared" si="29"/>
        <v>184632.43266994989</v>
      </c>
      <c r="Q190" s="7">
        <f t="shared" si="24"/>
        <v>125388.84653575299</v>
      </c>
      <c r="R190" s="7">
        <f t="shared" si="25"/>
        <v>224976.38613419689</v>
      </c>
    </row>
    <row r="191" spans="7:18" x14ac:dyDescent="0.3">
      <c r="G191">
        <v>186</v>
      </c>
      <c r="H191" s="160">
        <v>50496</v>
      </c>
      <c r="I191" s="7">
        <f t="shared" si="26"/>
        <v>125388.84653575299</v>
      </c>
      <c r="J191" s="7">
        <f t="shared" si="27"/>
        <v>1216.0885736983614</v>
      </c>
      <c r="K191" s="7">
        <f t="shared" si="20"/>
        <v>380.16293012667472</v>
      </c>
      <c r="L191" s="65">
        <f t="shared" si="21"/>
        <v>3.6382463732285111E-2</v>
      </c>
      <c r="M191" s="7">
        <f t="shared" si="22"/>
        <v>835.92564357168669</v>
      </c>
      <c r="N191" s="65">
        <f t="shared" si="23"/>
        <v>0.08</v>
      </c>
      <c r="O191" s="7">
        <f t="shared" si="28"/>
        <v>40724.116394373668</v>
      </c>
      <c r="P191" s="7">
        <f t="shared" si="29"/>
        <v>185468.35831352157</v>
      </c>
      <c r="Q191" s="7">
        <f t="shared" si="24"/>
        <v>125008.68360562631</v>
      </c>
      <c r="R191" s="7">
        <f t="shared" si="25"/>
        <v>226192.47470789525</v>
      </c>
    </row>
    <row r="192" spans="7:18" x14ac:dyDescent="0.3">
      <c r="G192">
        <v>187</v>
      </c>
      <c r="H192" s="160">
        <v>50526</v>
      </c>
      <c r="I192" s="7">
        <f t="shared" si="26"/>
        <v>125008.68360562631</v>
      </c>
      <c r="J192" s="7">
        <f t="shared" si="27"/>
        <v>1216.0885736983614</v>
      </c>
      <c r="K192" s="7">
        <f t="shared" si="20"/>
        <v>382.69734966085264</v>
      </c>
      <c r="L192" s="65">
        <f t="shared" si="21"/>
        <v>3.6736393532613293E-2</v>
      </c>
      <c r="M192" s="7">
        <f t="shared" si="22"/>
        <v>833.39122403750878</v>
      </c>
      <c r="N192" s="65">
        <f t="shared" si="23"/>
        <v>0.08</v>
      </c>
      <c r="O192" s="7">
        <f t="shared" si="28"/>
        <v>41106.813744034524</v>
      </c>
      <c r="P192" s="7">
        <f t="shared" si="29"/>
        <v>186301.74953755908</v>
      </c>
      <c r="Q192" s="7">
        <f t="shared" si="24"/>
        <v>124625.98625596546</v>
      </c>
      <c r="R192" s="7">
        <f t="shared" si="25"/>
        <v>227408.56328159361</v>
      </c>
    </row>
    <row r="193" spans="7:18" x14ac:dyDescent="0.3">
      <c r="G193">
        <v>188</v>
      </c>
      <c r="H193" s="160">
        <v>50557</v>
      </c>
      <c r="I193" s="7">
        <f t="shared" si="26"/>
        <v>124625.98625596546</v>
      </c>
      <c r="J193" s="7">
        <f t="shared" si="27"/>
        <v>1216.0885736983614</v>
      </c>
      <c r="K193" s="7">
        <f t="shared" si="20"/>
        <v>385.24866532525834</v>
      </c>
      <c r="L193" s="65">
        <f t="shared" si="21"/>
        <v>3.709486378232623E-2</v>
      </c>
      <c r="M193" s="7">
        <f t="shared" si="22"/>
        <v>830.83990837310307</v>
      </c>
      <c r="N193" s="65">
        <f t="shared" si="23"/>
        <v>0.08</v>
      </c>
      <c r="O193" s="7">
        <f t="shared" si="28"/>
        <v>41492.06240935978</v>
      </c>
      <c r="P193" s="7">
        <f t="shared" si="29"/>
        <v>187132.58944593219</v>
      </c>
      <c r="Q193" s="7">
        <f t="shared" si="24"/>
        <v>124240.7375906402</v>
      </c>
      <c r="R193" s="7">
        <f t="shared" si="25"/>
        <v>228624.65185529197</v>
      </c>
    </row>
    <row r="194" spans="7:18" x14ac:dyDescent="0.3">
      <c r="G194">
        <v>189</v>
      </c>
      <c r="H194" s="160">
        <v>50587</v>
      </c>
      <c r="I194" s="7">
        <f t="shared" si="26"/>
        <v>124240.7375906402</v>
      </c>
      <c r="J194" s="7">
        <f t="shared" si="27"/>
        <v>1216.0885736983614</v>
      </c>
      <c r="K194" s="7">
        <f t="shared" si="20"/>
        <v>387.81698976076007</v>
      </c>
      <c r="L194" s="65">
        <f t="shared" si="21"/>
        <v>3.7457954350391107E-2</v>
      </c>
      <c r="M194" s="7">
        <f t="shared" si="22"/>
        <v>828.27158393760135</v>
      </c>
      <c r="N194" s="65">
        <f t="shared" si="23"/>
        <v>0.08</v>
      </c>
      <c r="O194" s="7">
        <f t="shared" si="28"/>
        <v>41879.879399120538</v>
      </c>
      <c r="P194" s="7">
        <f t="shared" si="29"/>
        <v>187960.86102986979</v>
      </c>
      <c r="Q194" s="7">
        <f t="shared" si="24"/>
        <v>123852.92060087944</v>
      </c>
      <c r="R194" s="7">
        <f t="shared" si="25"/>
        <v>229840.74042899034</v>
      </c>
    </row>
    <row r="195" spans="7:18" x14ac:dyDescent="0.3">
      <c r="G195">
        <v>190</v>
      </c>
      <c r="H195" s="160">
        <v>50618</v>
      </c>
      <c r="I195" s="7">
        <f t="shared" si="26"/>
        <v>123852.92060087944</v>
      </c>
      <c r="J195" s="7">
        <f t="shared" si="27"/>
        <v>1216.0885736983614</v>
      </c>
      <c r="K195" s="7">
        <f t="shared" si="20"/>
        <v>390.40243635916511</v>
      </c>
      <c r="L195" s="65">
        <f t="shared" si="21"/>
        <v>3.7825746971337192E-2</v>
      </c>
      <c r="M195" s="7">
        <f t="shared" si="22"/>
        <v>825.68613733919631</v>
      </c>
      <c r="N195" s="65">
        <f t="shared" si="23"/>
        <v>0.08</v>
      </c>
      <c r="O195" s="7">
        <f t="shared" si="28"/>
        <v>42270.281835479705</v>
      </c>
      <c r="P195" s="7">
        <f t="shared" si="29"/>
        <v>188786.54716720898</v>
      </c>
      <c r="Q195" s="7">
        <f t="shared" si="24"/>
        <v>123462.51816452028</v>
      </c>
      <c r="R195" s="7">
        <f t="shared" si="25"/>
        <v>231056.8290026887</v>
      </c>
    </row>
    <row r="196" spans="7:18" x14ac:dyDescent="0.3">
      <c r="G196">
        <v>191</v>
      </c>
      <c r="H196" s="160">
        <v>50649</v>
      </c>
      <c r="I196" s="7">
        <f t="shared" si="26"/>
        <v>123462.51816452028</v>
      </c>
      <c r="J196" s="7">
        <f t="shared" si="27"/>
        <v>1216.0885736983614</v>
      </c>
      <c r="K196" s="7">
        <f t="shared" si="20"/>
        <v>393.00511926822617</v>
      </c>
      <c r="L196" s="65">
        <f t="shared" si="21"/>
        <v>3.8198325300106993E-2</v>
      </c>
      <c r="M196" s="7">
        <f t="shared" si="22"/>
        <v>823.08345443013525</v>
      </c>
      <c r="N196" s="65">
        <f t="shared" si="23"/>
        <v>0.08</v>
      </c>
      <c r="O196" s="7">
        <f t="shared" si="28"/>
        <v>42663.286954747935</v>
      </c>
      <c r="P196" s="7">
        <f t="shared" si="29"/>
        <v>189609.63062163911</v>
      </c>
      <c r="Q196" s="7">
        <f t="shared" si="24"/>
        <v>123069.51304525205</v>
      </c>
      <c r="R196" s="7">
        <f t="shared" si="25"/>
        <v>232272.91757638706</v>
      </c>
    </row>
    <row r="197" spans="7:18" x14ac:dyDescent="0.3">
      <c r="G197">
        <v>192</v>
      </c>
      <c r="H197" s="160">
        <v>50679</v>
      </c>
      <c r="I197" s="7">
        <f t="shared" si="26"/>
        <v>123069.51304525205</v>
      </c>
      <c r="J197" s="7">
        <f t="shared" si="27"/>
        <v>1216.0885736983614</v>
      </c>
      <c r="K197" s="7">
        <f t="shared" si="20"/>
        <v>395.62515339668096</v>
      </c>
      <c r="L197" s="65">
        <f t="shared" si="21"/>
        <v>3.8575774968854698E-2</v>
      </c>
      <c r="M197" s="7">
        <f t="shared" si="22"/>
        <v>820.46342030168046</v>
      </c>
      <c r="N197" s="65">
        <f t="shared" si="23"/>
        <v>0.08</v>
      </c>
      <c r="O197" s="7">
        <f t="shared" si="28"/>
        <v>43058.912108144614</v>
      </c>
      <c r="P197" s="7">
        <f t="shared" si="29"/>
        <v>190430.09404194079</v>
      </c>
      <c r="Q197" s="7">
        <f t="shared" si="24"/>
        <v>122673.88789185537</v>
      </c>
      <c r="R197" s="7">
        <f t="shared" si="25"/>
        <v>233489.00615008539</v>
      </c>
    </row>
    <row r="198" spans="7:18" x14ac:dyDescent="0.3">
      <c r="G198">
        <v>193</v>
      </c>
      <c r="H198" s="160">
        <v>50710</v>
      </c>
      <c r="I198" s="7">
        <f t="shared" si="26"/>
        <v>122673.88789185537</v>
      </c>
      <c r="J198" s="7">
        <f t="shared" si="27"/>
        <v>1216.0885736983614</v>
      </c>
      <c r="K198" s="7">
        <f t="shared" ref="K198:K261" si="30">J198-M198</f>
        <v>398.2626544193256</v>
      </c>
      <c r="L198" s="65">
        <f t="shared" ref="L198:L261" si="31">(K198/I198)*12</f>
        <v>3.8958183645773303E-2</v>
      </c>
      <c r="M198" s="7">
        <f t="shared" ref="M198:M261" si="32">I198*($H$1/12)</f>
        <v>817.82591927903582</v>
      </c>
      <c r="N198" s="65">
        <f t="shared" ref="N198:N261" si="33">(M198/I198)*12</f>
        <v>0.08</v>
      </c>
      <c r="O198" s="7">
        <f t="shared" si="28"/>
        <v>43457.17476256394</v>
      </c>
      <c r="P198" s="7">
        <f t="shared" si="29"/>
        <v>191247.91996121983</v>
      </c>
      <c r="Q198" s="7">
        <f t="shared" ref="Q198:Q261" si="34">I198-K198</f>
        <v>122275.62523743605</v>
      </c>
      <c r="R198" s="7">
        <f t="shared" ref="R198:R261" si="35">O198+P198</f>
        <v>234705.09472378378</v>
      </c>
    </row>
    <row r="199" spans="7:18" x14ac:dyDescent="0.3">
      <c r="G199">
        <v>194</v>
      </c>
      <c r="H199" s="160">
        <v>50740</v>
      </c>
      <c r="I199" s="7">
        <f t="shared" ref="I199:I262" si="36">Q198</f>
        <v>122275.62523743605</v>
      </c>
      <c r="J199" s="7">
        <f t="shared" ref="J199:J262" si="37">$I$6/((($K$2)-1)/($K$1*$K$2))</f>
        <v>1216.0885736983614</v>
      </c>
      <c r="K199" s="7">
        <f t="shared" si="30"/>
        <v>400.91773878212109</v>
      </c>
      <c r="L199" s="65">
        <f t="shared" si="31"/>
        <v>3.9345641096035125E-2</v>
      </c>
      <c r="M199" s="7">
        <f t="shared" si="32"/>
        <v>815.17083491624032</v>
      </c>
      <c r="N199" s="65">
        <f t="shared" si="33"/>
        <v>0.08</v>
      </c>
      <c r="O199" s="7">
        <f t="shared" ref="O199:O262" si="38">O198+K199</f>
        <v>43858.092501346058</v>
      </c>
      <c r="P199" s="7">
        <f t="shared" ref="P199:P262" si="39">P198+M199</f>
        <v>192063.09079613606</v>
      </c>
      <c r="Q199" s="7">
        <f t="shared" si="34"/>
        <v>121874.70749865392</v>
      </c>
      <c r="R199" s="7">
        <f t="shared" si="35"/>
        <v>235921.18329748212</v>
      </c>
    </row>
    <row r="200" spans="7:18" x14ac:dyDescent="0.3">
      <c r="G200">
        <v>195</v>
      </c>
      <c r="H200" s="160">
        <v>50771</v>
      </c>
      <c r="I200" s="7">
        <f t="shared" si="36"/>
        <v>121874.70749865392</v>
      </c>
      <c r="J200" s="7">
        <f t="shared" si="37"/>
        <v>1216.0885736983614</v>
      </c>
      <c r="K200" s="7">
        <f t="shared" si="30"/>
        <v>403.59052370733525</v>
      </c>
      <c r="L200" s="65">
        <f t="shared" si="31"/>
        <v>3.9738239244935331E-2</v>
      </c>
      <c r="M200" s="7">
        <f t="shared" si="32"/>
        <v>812.49804999102616</v>
      </c>
      <c r="N200" s="65">
        <f t="shared" si="33"/>
        <v>0.08</v>
      </c>
      <c r="O200" s="7">
        <f t="shared" si="38"/>
        <v>44261.683025053397</v>
      </c>
      <c r="P200" s="7">
        <f t="shared" si="39"/>
        <v>192875.5888461271</v>
      </c>
      <c r="Q200" s="7">
        <f t="shared" si="34"/>
        <v>121471.11697494659</v>
      </c>
      <c r="R200" s="7">
        <f t="shared" si="35"/>
        <v>237137.27187118051</v>
      </c>
    </row>
    <row r="201" spans="7:18" x14ac:dyDescent="0.3">
      <c r="G201">
        <v>196</v>
      </c>
      <c r="H201" s="160">
        <v>50802</v>
      </c>
      <c r="I201" s="7">
        <f t="shared" si="36"/>
        <v>121471.11697494659</v>
      </c>
      <c r="J201" s="7">
        <f t="shared" si="37"/>
        <v>1216.0885736983614</v>
      </c>
      <c r="K201" s="7">
        <f t="shared" si="30"/>
        <v>406.2811271987174</v>
      </c>
      <c r="L201" s="65">
        <f t="shared" si="31"/>
        <v>4.0136072243331343E-2</v>
      </c>
      <c r="M201" s="7">
        <f t="shared" si="32"/>
        <v>809.80744649964402</v>
      </c>
      <c r="N201" s="65">
        <f t="shared" si="33"/>
        <v>0.08</v>
      </c>
      <c r="O201" s="7">
        <f t="shared" si="38"/>
        <v>44667.964152252112</v>
      </c>
      <c r="P201" s="7">
        <f t="shared" si="39"/>
        <v>193685.39629262674</v>
      </c>
      <c r="Q201" s="7">
        <f t="shared" si="34"/>
        <v>121064.83584774788</v>
      </c>
      <c r="R201" s="7">
        <f t="shared" si="35"/>
        <v>238353.36044487887</v>
      </c>
    </row>
    <row r="202" spans="7:18" x14ac:dyDescent="0.3">
      <c r="G202">
        <v>197</v>
      </c>
      <c r="H202" s="160">
        <v>50830</v>
      </c>
      <c r="I202" s="7">
        <f t="shared" si="36"/>
        <v>121064.83584774788</v>
      </c>
      <c r="J202" s="7">
        <f t="shared" si="37"/>
        <v>1216.0885736983614</v>
      </c>
      <c r="K202" s="7">
        <f t="shared" si="30"/>
        <v>408.98966804670886</v>
      </c>
      <c r="L202" s="65">
        <f t="shared" si="31"/>
        <v>4.0539236535476669E-2</v>
      </c>
      <c r="M202" s="7">
        <f t="shared" si="32"/>
        <v>807.09890565165256</v>
      </c>
      <c r="N202" s="65">
        <f t="shared" si="33"/>
        <v>0.08</v>
      </c>
      <c r="O202" s="7">
        <f t="shared" si="38"/>
        <v>45076.953820298819</v>
      </c>
      <c r="P202" s="7">
        <f t="shared" si="39"/>
        <v>194492.4951982784</v>
      </c>
      <c r="Q202" s="7">
        <f t="shared" si="34"/>
        <v>120655.84617970117</v>
      </c>
      <c r="R202" s="7">
        <f t="shared" si="35"/>
        <v>239569.44901857723</v>
      </c>
    </row>
    <row r="203" spans="7:18" x14ac:dyDescent="0.3">
      <c r="G203">
        <v>198</v>
      </c>
      <c r="H203" s="160">
        <v>50861</v>
      </c>
      <c r="I203" s="7">
        <f t="shared" si="36"/>
        <v>120655.84617970117</v>
      </c>
      <c r="J203" s="7">
        <f t="shared" si="37"/>
        <v>1216.0885736983614</v>
      </c>
      <c r="K203" s="7">
        <f t="shared" si="30"/>
        <v>411.71626583368686</v>
      </c>
      <c r="L203" s="65">
        <f t="shared" si="31"/>
        <v>4.0947830929351482E-2</v>
      </c>
      <c r="M203" s="7">
        <f t="shared" si="32"/>
        <v>804.37230786467455</v>
      </c>
      <c r="N203" s="65">
        <f t="shared" si="33"/>
        <v>0.08</v>
      </c>
      <c r="O203" s="7">
        <f t="shared" si="38"/>
        <v>45488.670086132508</v>
      </c>
      <c r="P203" s="7">
        <f t="shared" si="39"/>
        <v>195296.86750614308</v>
      </c>
      <c r="Q203" s="7">
        <f t="shared" si="34"/>
        <v>120244.12991386748</v>
      </c>
      <c r="R203" s="7">
        <f t="shared" si="35"/>
        <v>240785.53759227559</v>
      </c>
    </row>
    <row r="204" spans="7:18" x14ac:dyDescent="0.3">
      <c r="G204">
        <v>199</v>
      </c>
      <c r="H204" s="160">
        <v>50891</v>
      </c>
      <c r="I204" s="7">
        <f t="shared" si="36"/>
        <v>120244.12991386748</v>
      </c>
      <c r="J204" s="7">
        <f t="shared" si="37"/>
        <v>1216.0885736983614</v>
      </c>
      <c r="K204" s="7">
        <f t="shared" si="30"/>
        <v>414.46104093924487</v>
      </c>
      <c r="L204" s="65">
        <f t="shared" si="31"/>
        <v>4.1361956669598327E-2</v>
      </c>
      <c r="M204" s="7">
        <f t="shared" si="32"/>
        <v>801.62753275911655</v>
      </c>
      <c r="N204" s="65">
        <f t="shared" si="33"/>
        <v>0.08</v>
      </c>
      <c r="O204" s="7">
        <f t="shared" si="38"/>
        <v>45903.131127071756</v>
      </c>
      <c r="P204" s="7">
        <f t="shared" si="39"/>
        <v>196098.49503890221</v>
      </c>
      <c r="Q204" s="7">
        <f t="shared" si="34"/>
        <v>119829.66887292823</v>
      </c>
      <c r="R204" s="7">
        <f t="shared" si="35"/>
        <v>242001.62616597395</v>
      </c>
    </row>
    <row r="205" spans="7:18" x14ac:dyDescent="0.3">
      <c r="G205">
        <v>200</v>
      </c>
      <c r="H205" s="160">
        <v>50922</v>
      </c>
      <c r="I205" s="7">
        <f t="shared" si="36"/>
        <v>119829.66887292823</v>
      </c>
      <c r="J205" s="7">
        <f t="shared" si="37"/>
        <v>1216.0885736983614</v>
      </c>
      <c r="K205" s="7">
        <f t="shared" si="30"/>
        <v>417.2241145455065</v>
      </c>
      <c r="L205" s="65">
        <f t="shared" si="31"/>
        <v>4.1781717513175762E-2</v>
      </c>
      <c r="M205" s="7">
        <f t="shared" si="32"/>
        <v>798.86445915285492</v>
      </c>
      <c r="N205" s="65">
        <f t="shared" si="33"/>
        <v>0.08</v>
      </c>
      <c r="O205" s="7">
        <f t="shared" si="38"/>
        <v>46320.355241617261</v>
      </c>
      <c r="P205" s="7">
        <f t="shared" si="39"/>
        <v>196897.35949805507</v>
      </c>
      <c r="Q205" s="7">
        <f t="shared" si="34"/>
        <v>119412.44475838273</v>
      </c>
      <c r="R205" s="7">
        <f t="shared" si="35"/>
        <v>243217.71473967232</v>
      </c>
    </row>
    <row r="206" spans="7:18" x14ac:dyDescent="0.3">
      <c r="G206">
        <v>201</v>
      </c>
      <c r="H206" s="160">
        <v>50952</v>
      </c>
      <c r="I206" s="7">
        <f t="shared" si="36"/>
        <v>119412.44475838273</v>
      </c>
      <c r="J206" s="7">
        <f t="shared" si="37"/>
        <v>1216.0885736983614</v>
      </c>
      <c r="K206" s="7">
        <f t="shared" si="30"/>
        <v>420.00560864247655</v>
      </c>
      <c r="L206" s="65">
        <f t="shared" si="31"/>
        <v>4.2207219807849271E-2</v>
      </c>
      <c r="M206" s="7">
        <f t="shared" si="32"/>
        <v>796.08296505588487</v>
      </c>
      <c r="N206" s="65">
        <f t="shared" si="33"/>
        <v>0.08</v>
      </c>
      <c r="O206" s="7">
        <f t="shared" si="38"/>
        <v>46740.360850259734</v>
      </c>
      <c r="P206" s="7">
        <f t="shared" si="39"/>
        <v>197693.44246311096</v>
      </c>
      <c r="Q206" s="7">
        <f t="shared" si="34"/>
        <v>118992.43914974025</v>
      </c>
      <c r="R206" s="7">
        <f t="shared" si="35"/>
        <v>244433.80331337068</v>
      </c>
    </row>
    <row r="207" spans="7:18" x14ac:dyDescent="0.3">
      <c r="G207">
        <v>202</v>
      </c>
      <c r="H207" s="160">
        <v>50983</v>
      </c>
      <c r="I207" s="7">
        <f t="shared" si="36"/>
        <v>118992.43914974025</v>
      </c>
      <c r="J207" s="7">
        <f t="shared" si="37"/>
        <v>1216.0885736983614</v>
      </c>
      <c r="K207" s="7">
        <f t="shared" si="30"/>
        <v>422.80564603342634</v>
      </c>
      <c r="L207" s="65">
        <f t="shared" si="31"/>
        <v>4.2638572573643986E-2</v>
      </c>
      <c r="M207" s="7">
        <f t="shared" si="32"/>
        <v>793.28292766493507</v>
      </c>
      <c r="N207" s="65">
        <f t="shared" si="33"/>
        <v>0.08</v>
      </c>
      <c r="O207" s="7">
        <f t="shared" si="38"/>
        <v>47163.166496293161</v>
      </c>
      <c r="P207" s="7">
        <f t="shared" si="39"/>
        <v>198486.72539077589</v>
      </c>
      <c r="Q207" s="7">
        <f t="shared" si="34"/>
        <v>118569.63350370683</v>
      </c>
      <c r="R207" s="7">
        <f t="shared" si="35"/>
        <v>245649.89188706904</v>
      </c>
    </row>
    <row r="208" spans="7:18" x14ac:dyDescent="0.3">
      <c r="G208">
        <v>203</v>
      </c>
      <c r="H208" s="160">
        <v>51014</v>
      </c>
      <c r="I208" s="7">
        <f t="shared" si="36"/>
        <v>118569.63350370683</v>
      </c>
      <c r="J208" s="7">
        <f t="shared" si="37"/>
        <v>1216.0885736983614</v>
      </c>
      <c r="K208" s="7">
        <f t="shared" si="30"/>
        <v>425.6243503403158</v>
      </c>
      <c r="L208" s="65">
        <f t="shared" si="31"/>
        <v>4.3075887587390699E-2</v>
      </c>
      <c r="M208" s="7">
        <f t="shared" si="32"/>
        <v>790.46422335804561</v>
      </c>
      <c r="N208" s="65">
        <f t="shared" si="33"/>
        <v>0.08</v>
      </c>
      <c r="O208" s="7">
        <f t="shared" si="38"/>
        <v>47588.790846633477</v>
      </c>
      <c r="P208" s="7">
        <f t="shared" si="39"/>
        <v>199277.18961413394</v>
      </c>
      <c r="Q208" s="7">
        <f t="shared" si="34"/>
        <v>118144.00915336653</v>
      </c>
      <c r="R208" s="7">
        <f t="shared" si="35"/>
        <v>246865.9804607674</v>
      </c>
    </row>
    <row r="209" spans="7:18" x14ac:dyDescent="0.3">
      <c r="G209">
        <v>204</v>
      </c>
      <c r="H209" s="160">
        <v>51044</v>
      </c>
      <c r="I209" s="7">
        <f t="shared" si="36"/>
        <v>118144.00915336653</v>
      </c>
      <c r="J209" s="7">
        <f t="shared" si="37"/>
        <v>1216.0885736983614</v>
      </c>
      <c r="K209" s="7">
        <f t="shared" si="30"/>
        <v>428.46184600925119</v>
      </c>
      <c r="L209" s="65">
        <f t="shared" si="31"/>
        <v>4.3519279470502929E-2</v>
      </c>
      <c r="M209" s="7">
        <f t="shared" si="32"/>
        <v>787.62672768911023</v>
      </c>
      <c r="N209" s="65">
        <f t="shared" si="33"/>
        <v>0.08</v>
      </c>
      <c r="O209" s="7">
        <f t="shared" si="38"/>
        <v>48017.252692642731</v>
      </c>
      <c r="P209" s="7">
        <f t="shared" si="39"/>
        <v>200064.81634182305</v>
      </c>
      <c r="Q209" s="7">
        <f t="shared" si="34"/>
        <v>117715.54730735728</v>
      </c>
      <c r="R209" s="7">
        <f t="shared" si="35"/>
        <v>248082.06903446579</v>
      </c>
    </row>
    <row r="210" spans="7:18" x14ac:dyDescent="0.3">
      <c r="G210">
        <v>205</v>
      </c>
      <c r="H210" s="160">
        <v>51075</v>
      </c>
      <c r="I210" s="7">
        <f t="shared" si="36"/>
        <v>117715.54730735728</v>
      </c>
      <c r="J210" s="7">
        <f t="shared" si="37"/>
        <v>1216.0885736983614</v>
      </c>
      <c r="K210" s="7">
        <f t="shared" si="30"/>
        <v>431.31825831597951</v>
      </c>
      <c r="L210" s="65">
        <f t="shared" si="31"/>
        <v>4.3968865780130158E-2</v>
      </c>
      <c r="M210" s="7">
        <f t="shared" si="32"/>
        <v>784.77031538238191</v>
      </c>
      <c r="N210" s="65">
        <f t="shared" si="33"/>
        <v>0.08</v>
      </c>
      <c r="O210" s="7">
        <f t="shared" si="38"/>
        <v>48448.57095095871</v>
      </c>
      <c r="P210" s="7">
        <f t="shared" si="39"/>
        <v>200849.58665720542</v>
      </c>
      <c r="Q210" s="7">
        <f t="shared" si="34"/>
        <v>117284.2290490413</v>
      </c>
      <c r="R210" s="7">
        <f t="shared" si="35"/>
        <v>249298.15760816413</v>
      </c>
    </row>
    <row r="211" spans="7:18" x14ac:dyDescent="0.3">
      <c r="G211">
        <v>206</v>
      </c>
      <c r="H211" s="160">
        <v>51105</v>
      </c>
      <c r="I211" s="7">
        <f t="shared" si="36"/>
        <v>117284.2290490413</v>
      </c>
      <c r="J211" s="7">
        <f t="shared" si="37"/>
        <v>1216.0885736983614</v>
      </c>
      <c r="K211" s="7">
        <f t="shared" si="30"/>
        <v>434.19371337141934</v>
      </c>
      <c r="L211" s="65">
        <f t="shared" si="31"/>
        <v>4.4424767103839545E-2</v>
      </c>
      <c r="M211" s="7">
        <f t="shared" si="32"/>
        <v>781.89486032694208</v>
      </c>
      <c r="N211" s="65">
        <f t="shared" si="33"/>
        <v>0.08</v>
      </c>
      <c r="O211" s="7">
        <f t="shared" si="38"/>
        <v>48882.764664330127</v>
      </c>
      <c r="P211" s="7">
        <f t="shared" si="39"/>
        <v>201631.48151753237</v>
      </c>
      <c r="Q211" s="7">
        <f t="shared" si="34"/>
        <v>116850.03533566988</v>
      </c>
      <c r="R211" s="7">
        <f t="shared" si="35"/>
        <v>250514.24618186249</v>
      </c>
    </row>
    <row r="212" spans="7:18" x14ac:dyDescent="0.3">
      <c r="G212">
        <v>207</v>
      </c>
      <c r="H212" s="160">
        <v>51136</v>
      </c>
      <c r="I212" s="7">
        <f t="shared" si="36"/>
        <v>116850.03533566988</v>
      </c>
      <c r="J212" s="7">
        <f t="shared" si="37"/>
        <v>1216.0885736983614</v>
      </c>
      <c r="K212" s="7">
        <f t="shared" si="30"/>
        <v>437.08833812722889</v>
      </c>
      <c r="L212" s="65">
        <f t="shared" si="31"/>
        <v>4.4887107157986703E-2</v>
      </c>
      <c r="M212" s="7">
        <f t="shared" si="32"/>
        <v>779.00023557113252</v>
      </c>
      <c r="N212" s="65">
        <f t="shared" si="33"/>
        <v>0.08</v>
      </c>
      <c r="O212" s="7">
        <f t="shared" si="38"/>
        <v>49319.853002457356</v>
      </c>
      <c r="P212" s="7">
        <f t="shared" si="39"/>
        <v>202410.48175310349</v>
      </c>
      <c r="Q212" s="7">
        <f t="shared" si="34"/>
        <v>116412.94699754265</v>
      </c>
      <c r="R212" s="7">
        <f t="shared" si="35"/>
        <v>251730.33475556085</v>
      </c>
    </row>
    <row r="213" spans="7:18" x14ac:dyDescent="0.3">
      <c r="G213">
        <v>208</v>
      </c>
      <c r="H213" s="160">
        <v>51167</v>
      </c>
      <c r="I213" s="7">
        <f t="shared" si="36"/>
        <v>116412.94699754265</v>
      </c>
      <c r="J213" s="7">
        <f t="shared" si="37"/>
        <v>1216.0885736983614</v>
      </c>
      <c r="K213" s="7">
        <f t="shared" si="30"/>
        <v>440.00226038141034</v>
      </c>
      <c r="L213" s="65">
        <f t="shared" si="31"/>
        <v>4.5356012889944106E-2</v>
      </c>
      <c r="M213" s="7">
        <f t="shared" si="32"/>
        <v>776.08631331695108</v>
      </c>
      <c r="N213" s="65">
        <f t="shared" si="33"/>
        <v>0.08</v>
      </c>
      <c r="O213" s="7">
        <f t="shared" si="38"/>
        <v>49759.855262838762</v>
      </c>
      <c r="P213" s="7">
        <f t="shared" si="39"/>
        <v>203186.56806642044</v>
      </c>
      <c r="Q213" s="7">
        <f t="shared" si="34"/>
        <v>115972.94473716123</v>
      </c>
      <c r="R213" s="7">
        <f t="shared" si="35"/>
        <v>252946.42332925921</v>
      </c>
    </row>
    <row r="214" spans="7:18" x14ac:dyDescent="0.3">
      <c r="G214">
        <v>209</v>
      </c>
      <c r="H214" s="160">
        <v>51196</v>
      </c>
      <c r="I214" s="7">
        <f t="shared" si="36"/>
        <v>115972.94473716123</v>
      </c>
      <c r="J214" s="7">
        <f t="shared" si="37"/>
        <v>1216.0885736983614</v>
      </c>
      <c r="K214" s="7">
        <f t="shared" si="30"/>
        <v>442.93560878395317</v>
      </c>
      <c r="L214" s="65">
        <f t="shared" si="31"/>
        <v>4.5831614584365028E-2</v>
      </c>
      <c r="M214" s="7">
        <f t="shared" si="32"/>
        <v>773.15296491440824</v>
      </c>
      <c r="N214" s="65">
        <f t="shared" si="33"/>
        <v>0.08</v>
      </c>
      <c r="O214" s="7">
        <f t="shared" si="38"/>
        <v>50202.790871622718</v>
      </c>
      <c r="P214" s="7">
        <f t="shared" si="39"/>
        <v>203959.72103133486</v>
      </c>
      <c r="Q214" s="7">
        <f t="shared" si="34"/>
        <v>115530.00912837728</v>
      </c>
      <c r="R214" s="7">
        <f t="shared" si="35"/>
        <v>254162.51190295757</v>
      </c>
    </row>
    <row r="215" spans="7:18" x14ac:dyDescent="0.3">
      <c r="G215">
        <v>210</v>
      </c>
      <c r="H215" s="160">
        <v>51227</v>
      </c>
      <c r="I215" s="7">
        <f t="shared" si="36"/>
        <v>115530.00912837728</v>
      </c>
      <c r="J215" s="7">
        <f t="shared" si="37"/>
        <v>1216.0885736983614</v>
      </c>
      <c r="K215" s="7">
        <f t="shared" si="30"/>
        <v>445.8885128425128</v>
      </c>
      <c r="L215" s="65">
        <f t="shared" si="31"/>
        <v>4.6314045973669775E-2</v>
      </c>
      <c r="M215" s="7">
        <f t="shared" si="32"/>
        <v>770.20006085584862</v>
      </c>
      <c r="N215" s="65">
        <f t="shared" si="33"/>
        <v>0.08</v>
      </c>
      <c r="O215" s="7">
        <f t="shared" si="38"/>
        <v>50648.679384465227</v>
      </c>
      <c r="P215" s="7">
        <f t="shared" si="39"/>
        <v>204729.92109219072</v>
      </c>
      <c r="Q215" s="7">
        <f t="shared" si="34"/>
        <v>115084.12061553476</v>
      </c>
      <c r="R215" s="7">
        <f t="shared" si="35"/>
        <v>255378.60047665593</v>
      </c>
    </row>
    <row r="216" spans="7:18" x14ac:dyDescent="0.3">
      <c r="G216">
        <v>211</v>
      </c>
      <c r="H216" s="160">
        <v>51257</v>
      </c>
      <c r="I216" s="7">
        <f t="shared" si="36"/>
        <v>115084.12061553476</v>
      </c>
      <c r="J216" s="7">
        <f t="shared" si="37"/>
        <v>1216.0885736983614</v>
      </c>
      <c r="K216" s="7">
        <f t="shared" si="30"/>
        <v>448.86110292812964</v>
      </c>
      <c r="L216" s="65">
        <f t="shared" si="31"/>
        <v>4.680344435295164E-2</v>
      </c>
      <c r="M216" s="7">
        <f t="shared" si="32"/>
        <v>767.22747077023178</v>
      </c>
      <c r="N216" s="65">
        <f t="shared" si="33"/>
        <v>0.08</v>
      </c>
      <c r="O216" s="7">
        <f t="shared" si="38"/>
        <v>51097.540487393358</v>
      </c>
      <c r="P216" s="7">
        <f t="shared" si="39"/>
        <v>205497.14856296097</v>
      </c>
      <c r="Q216" s="7">
        <f t="shared" si="34"/>
        <v>114635.25951260663</v>
      </c>
      <c r="R216" s="7">
        <f t="shared" si="35"/>
        <v>256594.68905035433</v>
      </c>
    </row>
    <row r="217" spans="7:18" x14ac:dyDescent="0.3">
      <c r="G217">
        <v>212</v>
      </c>
      <c r="H217" s="160">
        <v>51288</v>
      </c>
      <c r="I217" s="7">
        <f t="shared" si="36"/>
        <v>114635.25951260663</v>
      </c>
      <c r="J217" s="7">
        <f t="shared" si="37"/>
        <v>1216.0885736983614</v>
      </c>
      <c r="K217" s="7">
        <f t="shared" si="30"/>
        <v>451.85351028098387</v>
      </c>
      <c r="L217" s="65">
        <f t="shared" si="31"/>
        <v>4.7299950699509805E-2</v>
      </c>
      <c r="M217" s="7">
        <f t="shared" si="32"/>
        <v>764.23506341737755</v>
      </c>
      <c r="N217" s="65">
        <f t="shared" si="33"/>
        <v>0.08</v>
      </c>
      <c r="O217" s="7">
        <f t="shared" si="38"/>
        <v>51549.393997674342</v>
      </c>
      <c r="P217" s="7">
        <f t="shared" si="39"/>
        <v>206261.38362637835</v>
      </c>
      <c r="Q217" s="7">
        <f t="shared" si="34"/>
        <v>114183.40600232565</v>
      </c>
      <c r="R217" s="7">
        <f t="shared" si="35"/>
        <v>257810.77762405269</v>
      </c>
    </row>
    <row r="218" spans="7:18" x14ac:dyDescent="0.3">
      <c r="G218">
        <v>213</v>
      </c>
      <c r="H218" s="160">
        <v>51318</v>
      </c>
      <c r="I218" s="7">
        <f t="shared" si="36"/>
        <v>114183.40600232565</v>
      </c>
      <c r="J218" s="7">
        <f t="shared" si="37"/>
        <v>1216.0885736983614</v>
      </c>
      <c r="K218" s="7">
        <f t="shared" si="30"/>
        <v>454.86586701619035</v>
      </c>
      <c r="L218" s="65">
        <f t="shared" si="31"/>
        <v>4.7803709797228415E-2</v>
      </c>
      <c r="M218" s="7">
        <f t="shared" si="32"/>
        <v>761.22270668217107</v>
      </c>
      <c r="N218" s="65">
        <f t="shared" si="33"/>
        <v>0.08</v>
      </c>
      <c r="O218" s="7">
        <f t="shared" si="38"/>
        <v>52004.259864690532</v>
      </c>
      <c r="P218" s="7">
        <f t="shared" si="39"/>
        <v>207022.60633306051</v>
      </c>
      <c r="Q218" s="7">
        <f t="shared" si="34"/>
        <v>113728.54013530945</v>
      </c>
      <c r="R218" s="7">
        <f t="shared" si="35"/>
        <v>259026.86619775105</v>
      </c>
    </row>
    <row r="219" spans="7:18" x14ac:dyDescent="0.3">
      <c r="G219">
        <v>214</v>
      </c>
      <c r="H219" s="160">
        <v>51349</v>
      </c>
      <c r="I219" s="7">
        <f t="shared" si="36"/>
        <v>113728.54013530945</v>
      </c>
      <c r="J219" s="7">
        <f t="shared" si="37"/>
        <v>1216.0885736983614</v>
      </c>
      <c r="K219" s="7">
        <f t="shared" si="30"/>
        <v>457.89830612963169</v>
      </c>
      <c r="L219" s="65">
        <f t="shared" si="31"/>
        <v>4.8314870366032325E-2</v>
      </c>
      <c r="M219" s="7">
        <f t="shared" si="32"/>
        <v>758.19026756872972</v>
      </c>
      <c r="N219" s="65">
        <f t="shared" si="33"/>
        <v>0.08</v>
      </c>
      <c r="O219" s="7">
        <f t="shared" si="38"/>
        <v>52462.158170820163</v>
      </c>
      <c r="P219" s="7">
        <f t="shared" si="39"/>
        <v>207780.79660062923</v>
      </c>
      <c r="Q219" s="7">
        <f t="shared" si="34"/>
        <v>113270.64182917982</v>
      </c>
      <c r="R219" s="7">
        <f t="shared" si="35"/>
        <v>260242.95477144938</v>
      </c>
    </row>
    <row r="220" spans="7:18" x14ac:dyDescent="0.3">
      <c r="G220">
        <v>215</v>
      </c>
      <c r="H220" s="160">
        <v>51380</v>
      </c>
      <c r="I220" s="7">
        <f t="shared" si="36"/>
        <v>113270.64182917982</v>
      </c>
      <c r="J220" s="7">
        <f t="shared" si="37"/>
        <v>1216.0885736983614</v>
      </c>
      <c r="K220" s="7">
        <f t="shared" si="30"/>
        <v>460.95096150382926</v>
      </c>
      <c r="L220" s="65">
        <f t="shared" si="31"/>
        <v>4.883358519666299E-2</v>
      </c>
      <c r="M220" s="7">
        <f t="shared" si="32"/>
        <v>755.13761219453215</v>
      </c>
      <c r="N220" s="65">
        <f t="shared" si="33"/>
        <v>0.08</v>
      </c>
      <c r="O220" s="7">
        <f t="shared" si="38"/>
        <v>52923.109132323989</v>
      </c>
      <c r="P220" s="7">
        <f t="shared" si="39"/>
        <v>208535.93421282375</v>
      </c>
      <c r="Q220" s="7">
        <f t="shared" si="34"/>
        <v>112809.69086767599</v>
      </c>
      <c r="R220" s="7">
        <f t="shared" si="35"/>
        <v>261459.04334514774</v>
      </c>
    </row>
    <row r="221" spans="7:18" x14ac:dyDescent="0.3">
      <c r="G221">
        <v>216</v>
      </c>
      <c r="H221" s="160">
        <v>51410</v>
      </c>
      <c r="I221" s="7">
        <f t="shared" si="36"/>
        <v>112809.69086767599</v>
      </c>
      <c r="J221" s="7">
        <f t="shared" si="37"/>
        <v>1216.0885736983614</v>
      </c>
      <c r="K221" s="7">
        <f t="shared" si="30"/>
        <v>464.02396791385479</v>
      </c>
      <c r="L221" s="65">
        <f t="shared" si="31"/>
        <v>4.9360011291031472E-2</v>
      </c>
      <c r="M221" s="7">
        <f t="shared" si="32"/>
        <v>752.06460578450663</v>
      </c>
      <c r="N221" s="65">
        <f t="shared" si="33"/>
        <v>0.08</v>
      </c>
      <c r="O221" s="7">
        <f t="shared" si="38"/>
        <v>53387.133100237843</v>
      </c>
      <c r="P221" s="7">
        <f t="shared" si="39"/>
        <v>209287.99881860826</v>
      </c>
      <c r="Q221" s="7">
        <f t="shared" si="34"/>
        <v>112345.66689976213</v>
      </c>
      <c r="R221" s="7">
        <f t="shared" si="35"/>
        <v>262675.13191884611</v>
      </c>
    </row>
    <row r="222" spans="7:18" x14ac:dyDescent="0.3">
      <c r="G222">
        <v>217</v>
      </c>
      <c r="H222" s="160">
        <v>51441</v>
      </c>
      <c r="I222" s="7">
        <f t="shared" si="36"/>
        <v>112345.66689976213</v>
      </c>
      <c r="J222" s="7">
        <f t="shared" si="37"/>
        <v>1216.0885736983614</v>
      </c>
      <c r="K222" s="7">
        <f t="shared" si="30"/>
        <v>467.11746103328051</v>
      </c>
      <c r="L222" s="65">
        <f t="shared" si="31"/>
        <v>4.9894310008419512E-2</v>
      </c>
      <c r="M222" s="7">
        <f t="shared" si="32"/>
        <v>748.97111266508091</v>
      </c>
      <c r="N222" s="65">
        <f t="shared" si="33"/>
        <v>0.08</v>
      </c>
      <c r="O222" s="7">
        <f t="shared" si="38"/>
        <v>53854.250561271125</v>
      </c>
      <c r="P222" s="7">
        <f t="shared" si="39"/>
        <v>210036.96993127334</v>
      </c>
      <c r="Q222" s="7">
        <f t="shared" si="34"/>
        <v>111878.54943872885</v>
      </c>
      <c r="R222" s="7">
        <f t="shared" si="35"/>
        <v>263891.22049254447</v>
      </c>
    </row>
    <row r="223" spans="7:18" x14ac:dyDescent="0.3">
      <c r="G223">
        <v>218</v>
      </c>
      <c r="H223" s="160">
        <v>51471</v>
      </c>
      <c r="I223" s="7">
        <f t="shared" si="36"/>
        <v>111878.54943872885</v>
      </c>
      <c r="J223" s="7">
        <f t="shared" si="37"/>
        <v>1216.0885736983614</v>
      </c>
      <c r="K223" s="7">
        <f t="shared" si="30"/>
        <v>470.23157744016908</v>
      </c>
      <c r="L223" s="65">
        <f t="shared" si="31"/>
        <v>5.0436647217814885E-2</v>
      </c>
      <c r="M223" s="7">
        <f t="shared" si="32"/>
        <v>745.85699625819234</v>
      </c>
      <c r="N223" s="65">
        <f t="shared" si="33"/>
        <v>0.08</v>
      </c>
      <c r="O223" s="7">
        <f t="shared" si="38"/>
        <v>54324.482138711297</v>
      </c>
      <c r="P223" s="7">
        <f t="shared" si="39"/>
        <v>210782.82692753154</v>
      </c>
      <c r="Q223" s="7">
        <f t="shared" si="34"/>
        <v>111408.31786128868</v>
      </c>
      <c r="R223" s="7">
        <f t="shared" si="35"/>
        <v>265107.30906624283</v>
      </c>
    </row>
    <row r="224" spans="7:18" x14ac:dyDescent="0.3">
      <c r="G224">
        <v>219</v>
      </c>
      <c r="H224" s="160">
        <v>51502</v>
      </c>
      <c r="I224" s="7">
        <f t="shared" si="36"/>
        <v>111408.31786128868</v>
      </c>
      <c r="J224" s="7">
        <f t="shared" si="37"/>
        <v>1216.0885736983614</v>
      </c>
      <c r="K224" s="7">
        <f t="shared" si="30"/>
        <v>473.36645462310344</v>
      </c>
      <c r="L224" s="65">
        <f t="shared" si="31"/>
        <v>5.0987193456683746E-2</v>
      </c>
      <c r="M224" s="7">
        <f t="shared" si="32"/>
        <v>742.72211907525798</v>
      </c>
      <c r="N224" s="65">
        <f t="shared" si="33"/>
        <v>0.08</v>
      </c>
      <c r="O224" s="7">
        <f t="shared" si="38"/>
        <v>54797.848593334398</v>
      </c>
      <c r="P224" s="7">
        <f t="shared" si="39"/>
        <v>211525.54904660679</v>
      </c>
      <c r="Q224" s="7">
        <f t="shared" si="34"/>
        <v>110934.95140666558</v>
      </c>
      <c r="R224" s="7">
        <f t="shared" si="35"/>
        <v>266323.39763994119</v>
      </c>
    </row>
    <row r="225" spans="7:18" x14ac:dyDescent="0.3">
      <c r="G225">
        <v>220</v>
      </c>
      <c r="H225" s="160">
        <v>51533</v>
      </c>
      <c r="I225" s="7">
        <f t="shared" si="36"/>
        <v>110934.95140666558</v>
      </c>
      <c r="J225" s="7">
        <f t="shared" si="37"/>
        <v>1216.0885736983614</v>
      </c>
      <c r="K225" s="7">
        <f t="shared" si="30"/>
        <v>476.52223098725744</v>
      </c>
      <c r="L225" s="65">
        <f t="shared" si="31"/>
        <v>5.1546124096499168E-2</v>
      </c>
      <c r="M225" s="7">
        <f t="shared" si="32"/>
        <v>739.56634271110397</v>
      </c>
      <c r="N225" s="65">
        <f t="shared" si="33"/>
        <v>0.08</v>
      </c>
      <c r="O225" s="7">
        <f t="shared" si="38"/>
        <v>55274.370824321653</v>
      </c>
      <c r="P225" s="7">
        <f t="shared" si="39"/>
        <v>212265.11538931789</v>
      </c>
      <c r="Q225" s="7">
        <f t="shared" si="34"/>
        <v>110458.42917567832</v>
      </c>
      <c r="R225" s="7">
        <f t="shared" si="35"/>
        <v>267539.48621363955</v>
      </c>
    </row>
    <row r="226" spans="7:18" x14ac:dyDescent="0.3">
      <c r="G226">
        <v>221</v>
      </c>
      <c r="H226" s="160">
        <v>51561</v>
      </c>
      <c r="I226" s="7">
        <f t="shared" si="36"/>
        <v>110458.42917567832</v>
      </c>
      <c r="J226" s="7">
        <f t="shared" si="37"/>
        <v>1216.0885736983614</v>
      </c>
      <c r="K226" s="7">
        <f t="shared" si="30"/>
        <v>479.69904586050586</v>
      </c>
      <c r="L226" s="65">
        <f t="shared" si="31"/>
        <v>5.2113619515363897E-2</v>
      </c>
      <c r="M226" s="7">
        <f t="shared" si="32"/>
        <v>736.38952783785555</v>
      </c>
      <c r="N226" s="65">
        <f t="shared" si="33"/>
        <v>0.08</v>
      </c>
      <c r="O226" s="7">
        <f t="shared" si="38"/>
        <v>55754.06987018216</v>
      </c>
      <c r="P226" s="7">
        <f t="shared" si="39"/>
        <v>213001.50491715575</v>
      </c>
      <c r="Q226" s="7">
        <f t="shared" si="34"/>
        <v>109978.73012981782</v>
      </c>
      <c r="R226" s="7">
        <f t="shared" si="35"/>
        <v>268755.57478733792</v>
      </c>
    </row>
    <row r="227" spans="7:18" x14ac:dyDescent="0.3">
      <c r="G227">
        <v>222</v>
      </c>
      <c r="H227" s="160">
        <v>51592</v>
      </c>
      <c r="I227" s="7">
        <f t="shared" si="36"/>
        <v>109978.73012981782</v>
      </c>
      <c r="J227" s="7">
        <f t="shared" si="37"/>
        <v>1216.0885736983614</v>
      </c>
      <c r="K227" s="7">
        <f t="shared" si="30"/>
        <v>482.89703949957584</v>
      </c>
      <c r="L227" s="65">
        <f t="shared" si="31"/>
        <v>5.2689865278084475E-2</v>
      </c>
      <c r="M227" s="7">
        <f t="shared" si="32"/>
        <v>733.19153419878558</v>
      </c>
      <c r="N227" s="65">
        <f t="shared" si="33"/>
        <v>8.0000000000000016E-2</v>
      </c>
      <c r="O227" s="7">
        <f t="shared" si="38"/>
        <v>56236.966909681738</v>
      </c>
      <c r="P227" s="7">
        <f t="shared" si="39"/>
        <v>213734.69645135454</v>
      </c>
      <c r="Q227" s="7">
        <f t="shared" si="34"/>
        <v>109495.83309031825</v>
      </c>
      <c r="R227" s="7">
        <f t="shared" si="35"/>
        <v>269971.66336103628</v>
      </c>
    </row>
    <row r="228" spans="7:18" x14ac:dyDescent="0.3">
      <c r="G228">
        <v>223</v>
      </c>
      <c r="H228" s="160">
        <v>51622</v>
      </c>
      <c r="I228" s="7">
        <f t="shared" si="36"/>
        <v>109495.83309031825</v>
      </c>
      <c r="J228" s="7">
        <f t="shared" si="37"/>
        <v>1216.0885736983614</v>
      </c>
      <c r="K228" s="7">
        <f t="shared" si="30"/>
        <v>486.11635309623966</v>
      </c>
      <c r="L228" s="65">
        <f t="shared" si="31"/>
        <v>5.3275052324074895E-2</v>
      </c>
      <c r="M228" s="7">
        <f t="shared" si="32"/>
        <v>729.97222060212175</v>
      </c>
      <c r="N228" s="65">
        <f t="shared" si="33"/>
        <v>0.08</v>
      </c>
      <c r="O228" s="7">
        <f t="shared" si="38"/>
        <v>56723.083262777975</v>
      </c>
      <c r="P228" s="7">
        <f t="shared" si="39"/>
        <v>214464.66867195666</v>
      </c>
      <c r="Q228" s="7">
        <f t="shared" si="34"/>
        <v>109009.71673722201</v>
      </c>
      <c r="R228" s="7">
        <f t="shared" si="35"/>
        <v>271187.75193473464</v>
      </c>
    </row>
    <row r="229" spans="7:18" x14ac:dyDescent="0.3">
      <c r="G229">
        <v>224</v>
      </c>
      <c r="H229" s="160">
        <v>51653</v>
      </c>
      <c r="I229" s="7">
        <f t="shared" si="36"/>
        <v>109009.71673722201</v>
      </c>
      <c r="J229" s="7">
        <f t="shared" si="37"/>
        <v>1216.0885736983614</v>
      </c>
      <c r="K229" s="7">
        <f t="shared" si="30"/>
        <v>489.35712878354798</v>
      </c>
      <c r="L229" s="65">
        <f t="shared" si="31"/>
        <v>5.3869377163489579E-2</v>
      </c>
      <c r="M229" s="7">
        <f t="shared" si="32"/>
        <v>726.73144491481344</v>
      </c>
      <c r="N229" s="65">
        <f t="shared" si="33"/>
        <v>0.08</v>
      </c>
      <c r="O229" s="7">
        <f t="shared" si="38"/>
        <v>57212.440391561526</v>
      </c>
      <c r="P229" s="7">
        <f t="shared" si="39"/>
        <v>215191.40011687149</v>
      </c>
      <c r="Q229" s="7">
        <f t="shared" si="34"/>
        <v>108520.35960843846</v>
      </c>
      <c r="R229" s="7">
        <f t="shared" si="35"/>
        <v>272403.840508433</v>
      </c>
    </row>
    <row r="230" spans="7:18" x14ac:dyDescent="0.3">
      <c r="G230">
        <v>225</v>
      </c>
      <c r="H230" s="160">
        <v>51683</v>
      </c>
      <c r="I230" s="7">
        <f t="shared" si="36"/>
        <v>108520.35960843846</v>
      </c>
      <c r="J230" s="7">
        <f t="shared" si="37"/>
        <v>1216.0885736983614</v>
      </c>
      <c r="K230" s="7">
        <f t="shared" si="30"/>
        <v>492.61950964210496</v>
      </c>
      <c r="L230" s="65">
        <f t="shared" si="31"/>
        <v>5.4473042082009385E-2</v>
      </c>
      <c r="M230" s="7">
        <f t="shared" si="32"/>
        <v>723.46906405625646</v>
      </c>
      <c r="N230" s="65">
        <f t="shared" si="33"/>
        <v>0.08</v>
      </c>
      <c r="O230" s="7">
        <f t="shared" si="38"/>
        <v>57705.059901203633</v>
      </c>
      <c r="P230" s="7">
        <f t="shared" si="39"/>
        <v>215914.86918092775</v>
      </c>
      <c r="Q230" s="7">
        <f t="shared" si="34"/>
        <v>108027.74009879636</v>
      </c>
      <c r="R230" s="7">
        <f t="shared" si="35"/>
        <v>273619.92908213136</v>
      </c>
    </row>
    <row r="231" spans="7:18" x14ac:dyDescent="0.3">
      <c r="G231">
        <v>226</v>
      </c>
      <c r="H231" s="160">
        <v>51714</v>
      </c>
      <c r="I231" s="7">
        <f t="shared" si="36"/>
        <v>108027.74009879636</v>
      </c>
      <c r="J231" s="7">
        <f t="shared" si="37"/>
        <v>1216.0885736983614</v>
      </c>
      <c r="K231" s="7">
        <f t="shared" si="30"/>
        <v>495.90363970638566</v>
      </c>
      <c r="L231" s="65">
        <f t="shared" si="31"/>
        <v>5.5086255354729316E-2</v>
      </c>
      <c r="M231" s="7">
        <f t="shared" si="32"/>
        <v>720.18493399197575</v>
      </c>
      <c r="N231" s="65">
        <f t="shared" si="33"/>
        <v>0.08</v>
      </c>
      <c r="O231" s="7">
        <f t="shared" si="38"/>
        <v>58200.963540910016</v>
      </c>
      <c r="P231" s="7">
        <f t="shared" si="39"/>
        <v>216635.05411491974</v>
      </c>
      <c r="Q231" s="7">
        <f t="shared" si="34"/>
        <v>107531.83645908997</v>
      </c>
      <c r="R231" s="7">
        <f t="shared" si="35"/>
        <v>274836.01765582978</v>
      </c>
    </row>
    <row r="232" spans="7:18" x14ac:dyDescent="0.3">
      <c r="G232">
        <v>227</v>
      </c>
      <c r="H232" s="160">
        <v>51745</v>
      </c>
      <c r="I232" s="7">
        <f t="shared" si="36"/>
        <v>107531.83645908997</v>
      </c>
      <c r="J232" s="7">
        <f t="shared" si="37"/>
        <v>1216.0885736983614</v>
      </c>
      <c r="K232" s="7">
        <f t="shared" si="30"/>
        <v>499.20966397109487</v>
      </c>
      <c r="L232" s="65">
        <f t="shared" si="31"/>
        <v>5.5709231469623463E-2</v>
      </c>
      <c r="M232" s="7">
        <f t="shared" si="32"/>
        <v>716.87890972726655</v>
      </c>
      <c r="N232" s="65">
        <f t="shared" si="33"/>
        <v>0.08</v>
      </c>
      <c r="O232" s="7">
        <f t="shared" si="38"/>
        <v>58700.17320488111</v>
      </c>
      <c r="P232" s="7">
        <f t="shared" si="39"/>
        <v>217351.93302464701</v>
      </c>
      <c r="Q232" s="7">
        <f t="shared" si="34"/>
        <v>107032.62679511888</v>
      </c>
      <c r="R232" s="7">
        <f t="shared" si="35"/>
        <v>276052.10622952809</v>
      </c>
    </row>
    <row r="233" spans="7:18" x14ac:dyDescent="0.3">
      <c r="G233">
        <v>228</v>
      </c>
      <c r="H233" s="160">
        <v>51775</v>
      </c>
      <c r="I233" s="7">
        <f t="shared" si="36"/>
        <v>107032.62679511888</v>
      </c>
      <c r="J233" s="7">
        <f t="shared" si="37"/>
        <v>1216.0885736983614</v>
      </c>
      <c r="K233" s="7">
        <f t="shared" si="30"/>
        <v>502.5377283975688</v>
      </c>
      <c r="L233" s="65">
        <f t="shared" si="31"/>
        <v>5.6342191361091018E-2</v>
      </c>
      <c r="M233" s="7">
        <f t="shared" si="32"/>
        <v>713.55084530079262</v>
      </c>
      <c r="N233" s="65">
        <f t="shared" si="33"/>
        <v>8.0000000000000016E-2</v>
      </c>
      <c r="O233" s="7">
        <f t="shared" si="38"/>
        <v>59202.710933278679</v>
      </c>
      <c r="P233" s="7">
        <f t="shared" si="39"/>
        <v>218065.48386994778</v>
      </c>
      <c r="Q233" s="7">
        <f t="shared" si="34"/>
        <v>106530.08906672131</v>
      </c>
      <c r="R233" s="7">
        <f t="shared" si="35"/>
        <v>277268.19480322645</v>
      </c>
    </row>
    <row r="234" spans="7:18" x14ac:dyDescent="0.3">
      <c r="G234">
        <v>229</v>
      </c>
      <c r="H234" s="160">
        <v>51806</v>
      </c>
      <c r="I234" s="7">
        <f t="shared" si="36"/>
        <v>106530.08906672131</v>
      </c>
      <c r="J234" s="7">
        <f t="shared" si="37"/>
        <v>1216.0885736983614</v>
      </c>
      <c r="K234" s="7">
        <f t="shared" si="30"/>
        <v>505.88797992021932</v>
      </c>
      <c r="L234" s="65">
        <f t="shared" si="31"/>
        <v>5.698536265411825E-2</v>
      </c>
      <c r="M234" s="7">
        <f t="shared" si="32"/>
        <v>710.20059377814209</v>
      </c>
      <c r="N234" s="65">
        <f t="shared" si="33"/>
        <v>0.08</v>
      </c>
      <c r="O234" s="7">
        <f t="shared" si="38"/>
        <v>59708.598913198897</v>
      </c>
      <c r="P234" s="7">
        <f t="shared" si="39"/>
        <v>218775.68446372592</v>
      </c>
      <c r="Q234" s="7">
        <f t="shared" si="34"/>
        <v>106024.20108680108</v>
      </c>
      <c r="R234" s="7">
        <f t="shared" si="35"/>
        <v>278484.28337692481</v>
      </c>
    </row>
    <row r="235" spans="7:18" x14ac:dyDescent="0.3">
      <c r="G235">
        <v>230</v>
      </c>
      <c r="H235" s="160">
        <v>51836</v>
      </c>
      <c r="I235" s="7">
        <f t="shared" si="36"/>
        <v>106024.20108680108</v>
      </c>
      <c r="J235" s="7">
        <f t="shared" si="37"/>
        <v>1216.0885736983614</v>
      </c>
      <c r="K235" s="7">
        <f t="shared" si="30"/>
        <v>509.26056645302083</v>
      </c>
      <c r="L235" s="65">
        <f t="shared" si="31"/>
        <v>5.7638979919623481E-2</v>
      </c>
      <c r="M235" s="7">
        <f t="shared" si="32"/>
        <v>706.82800724534059</v>
      </c>
      <c r="N235" s="65">
        <f t="shared" si="33"/>
        <v>0.08</v>
      </c>
      <c r="O235" s="7">
        <f t="shared" si="38"/>
        <v>60217.859479651917</v>
      </c>
      <c r="P235" s="7">
        <f t="shared" si="39"/>
        <v>219482.51247097127</v>
      </c>
      <c r="Q235" s="7">
        <f t="shared" si="34"/>
        <v>105514.94052034806</v>
      </c>
      <c r="R235" s="7">
        <f t="shared" si="35"/>
        <v>279700.37195062317</v>
      </c>
    </row>
    <row r="236" spans="7:18" x14ac:dyDescent="0.3">
      <c r="G236">
        <v>231</v>
      </c>
      <c r="H236" s="160">
        <v>51867</v>
      </c>
      <c r="I236" s="7">
        <f t="shared" si="36"/>
        <v>105514.94052034806</v>
      </c>
      <c r="J236" s="7">
        <f t="shared" si="37"/>
        <v>1216.0885736983614</v>
      </c>
      <c r="K236" s="7">
        <f t="shared" si="30"/>
        <v>512.65563689604096</v>
      </c>
      <c r="L236" s="65">
        <f t="shared" si="31"/>
        <v>5.8303284941587333E-2</v>
      </c>
      <c r="M236" s="7">
        <f t="shared" si="32"/>
        <v>703.43293680232046</v>
      </c>
      <c r="N236" s="65">
        <f t="shared" si="33"/>
        <v>0.08</v>
      </c>
      <c r="O236" s="7">
        <f t="shared" si="38"/>
        <v>60730.515116547962</v>
      </c>
      <c r="P236" s="7">
        <f t="shared" si="39"/>
        <v>220185.9454077736</v>
      </c>
      <c r="Q236" s="7">
        <f t="shared" si="34"/>
        <v>105002.28488345201</v>
      </c>
      <c r="R236" s="7">
        <f t="shared" si="35"/>
        <v>280916.46052432153</v>
      </c>
    </row>
    <row r="237" spans="7:18" x14ac:dyDescent="0.3">
      <c r="G237">
        <v>232</v>
      </c>
      <c r="H237" s="160">
        <v>51898</v>
      </c>
      <c r="I237" s="7">
        <f t="shared" si="36"/>
        <v>105002.28488345201</v>
      </c>
      <c r="J237" s="7">
        <f t="shared" si="37"/>
        <v>1216.0885736983614</v>
      </c>
      <c r="K237" s="7">
        <f t="shared" si="30"/>
        <v>516.07334114201467</v>
      </c>
      <c r="L237" s="65">
        <f t="shared" si="31"/>
        <v>5.8978526996607786E-2</v>
      </c>
      <c r="M237" s="7">
        <f t="shared" si="32"/>
        <v>700.01523255634675</v>
      </c>
      <c r="N237" s="65">
        <f t="shared" si="33"/>
        <v>0.08</v>
      </c>
      <c r="O237" s="7">
        <f t="shared" si="38"/>
        <v>61246.588457689977</v>
      </c>
      <c r="P237" s="7">
        <f t="shared" si="39"/>
        <v>220885.96064032995</v>
      </c>
      <c r="Q237" s="7">
        <f t="shared" si="34"/>
        <v>104486.21154231</v>
      </c>
      <c r="R237" s="7">
        <f t="shared" si="35"/>
        <v>282132.54909801995</v>
      </c>
    </row>
    <row r="238" spans="7:18" x14ac:dyDescent="0.3">
      <c r="G238">
        <v>233</v>
      </c>
      <c r="H238" s="160">
        <v>51926</v>
      </c>
      <c r="I238" s="7">
        <f t="shared" si="36"/>
        <v>104486.21154231</v>
      </c>
      <c r="J238" s="7">
        <f t="shared" si="37"/>
        <v>1216.0885736983614</v>
      </c>
      <c r="K238" s="7">
        <f t="shared" si="30"/>
        <v>519.51383008296136</v>
      </c>
      <c r="L238" s="65">
        <f t="shared" si="31"/>
        <v>5.9664963146559405E-2</v>
      </c>
      <c r="M238" s="7">
        <f t="shared" si="32"/>
        <v>696.57474361540005</v>
      </c>
      <c r="N238" s="65">
        <f t="shared" si="33"/>
        <v>0.08</v>
      </c>
      <c r="O238" s="7">
        <f t="shared" si="38"/>
        <v>61766.102287772941</v>
      </c>
      <c r="P238" s="7">
        <f t="shared" si="39"/>
        <v>221582.53538394536</v>
      </c>
      <c r="Q238" s="7">
        <f t="shared" si="34"/>
        <v>103966.69771222705</v>
      </c>
      <c r="R238" s="7">
        <f t="shared" si="35"/>
        <v>283348.63767171832</v>
      </c>
    </row>
    <row r="239" spans="7:18" x14ac:dyDescent="0.3">
      <c r="G239">
        <v>234</v>
      </c>
      <c r="H239" s="160">
        <v>51957</v>
      </c>
      <c r="I239" s="7">
        <f t="shared" si="36"/>
        <v>103966.69771222705</v>
      </c>
      <c r="J239" s="7">
        <f t="shared" si="37"/>
        <v>1216.0885736983614</v>
      </c>
      <c r="K239" s="7">
        <f t="shared" si="30"/>
        <v>522.97725561684774</v>
      </c>
      <c r="L239" s="65">
        <f t="shared" si="31"/>
        <v>6.0362858545079223E-2</v>
      </c>
      <c r="M239" s="7">
        <f t="shared" si="32"/>
        <v>693.11131808151367</v>
      </c>
      <c r="N239" s="65">
        <f t="shared" si="33"/>
        <v>0.08</v>
      </c>
      <c r="O239" s="7">
        <f t="shared" si="38"/>
        <v>62289.079543389787</v>
      </c>
      <c r="P239" s="7">
        <f t="shared" si="39"/>
        <v>222275.64670202686</v>
      </c>
      <c r="Q239" s="7">
        <f t="shared" si="34"/>
        <v>103443.7204566102</v>
      </c>
      <c r="R239" s="7">
        <f t="shared" si="35"/>
        <v>284564.72624541668</v>
      </c>
    </row>
    <row r="240" spans="7:18" x14ac:dyDescent="0.3">
      <c r="G240">
        <v>235</v>
      </c>
      <c r="H240" s="160">
        <v>51987</v>
      </c>
      <c r="I240" s="7">
        <f t="shared" si="36"/>
        <v>103443.7204566102</v>
      </c>
      <c r="J240" s="7">
        <f t="shared" si="37"/>
        <v>1216.0885736983614</v>
      </c>
      <c r="K240" s="7">
        <f t="shared" si="30"/>
        <v>526.4637706542934</v>
      </c>
      <c r="L240" s="65">
        <f t="shared" si="31"/>
        <v>6.1072486758647127E-2</v>
      </c>
      <c r="M240" s="7">
        <f t="shared" si="32"/>
        <v>689.62480304406802</v>
      </c>
      <c r="N240" s="65">
        <f t="shared" si="33"/>
        <v>0.08</v>
      </c>
      <c r="O240" s="7">
        <f t="shared" si="38"/>
        <v>62815.54331404408</v>
      </c>
      <c r="P240" s="7">
        <f t="shared" si="39"/>
        <v>222965.27150507094</v>
      </c>
      <c r="Q240" s="7">
        <f t="shared" si="34"/>
        <v>102917.2566859559</v>
      </c>
      <c r="R240" s="7">
        <f t="shared" si="35"/>
        <v>285780.81481911504</v>
      </c>
    </row>
    <row r="241" spans="7:18" x14ac:dyDescent="0.3">
      <c r="G241">
        <v>236</v>
      </c>
      <c r="H241" s="160">
        <v>52018</v>
      </c>
      <c r="I241" s="7">
        <f t="shared" si="36"/>
        <v>102917.2566859559</v>
      </c>
      <c r="J241" s="7">
        <f t="shared" si="37"/>
        <v>1216.0885736983614</v>
      </c>
      <c r="K241" s="7">
        <f t="shared" si="30"/>
        <v>529.97352912532199</v>
      </c>
      <c r="L241" s="65">
        <f t="shared" si="31"/>
        <v>6.1794130103078299E-2</v>
      </c>
      <c r="M241" s="7">
        <f t="shared" si="32"/>
        <v>686.11504457303943</v>
      </c>
      <c r="N241" s="65">
        <f t="shared" si="33"/>
        <v>0.08</v>
      </c>
      <c r="O241" s="7">
        <f t="shared" si="38"/>
        <v>63345.516843169404</v>
      </c>
      <c r="P241" s="7">
        <f t="shared" si="39"/>
        <v>223651.38654964397</v>
      </c>
      <c r="Q241" s="7">
        <f t="shared" si="34"/>
        <v>102387.28315683058</v>
      </c>
      <c r="R241" s="7">
        <f t="shared" si="35"/>
        <v>286996.9033928134</v>
      </c>
    </row>
    <row r="242" spans="7:18" x14ac:dyDescent="0.3">
      <c r="G242">
        <v>237</v>
      </c>
      <c r="H242" s="160">
        <v>52048</v>
      </c>
      <c r="I242" s="7">
        <f t="shared" si="36"/>
        <v>102387.28315683058</v>
      </c>
      <c r="J242" s="7">
        <f t="shared" si="37"/>
        <v>1216.0885736983614</v>
      </c>
      <c r="K242" s="7">
        <f t="shared" si="30"/>
        <v>533.50668598615744</v>
      </c>
      <c r="L242" s="65">
        <f t="shared" si="31"/>
        <v>6.2528079996297725E-2</v>
      </c>
      <c r="M242" s="7">
        <f t="shared" si="32"/>
        <v>682.58188771220398</v>
      </c>
      <c r="N242" s="65">
        <f t="shared" si="33"/>
        <v>0.08</v>
      </c>
      <c r="O242" s="7">
        <f t="shared" si="38"/>
        <v>63879.023529155558</v>
      </c>
      <c r="P242" s="7">
        <f t="shared" si="39"/>
        <v>224333.96843735618</v>
      </c>
      <c r="Q242" s="7">
        <f t="shared" si="34"/>
        <v>101853.77647084443</v>
      </c>
      <c r="R242" s="7">
        <f t="shared" si="35"/>
        <v>288212.9919665117</v>
      </c>
    </row>
    <row r="243" spans="7:18" x14ac:dyDescent="0.3">
      <c r="G243">
        <v>238</v>
      </c>
      <c r="H243" s="160">
        <v>52079</v>
      </c>
      <c r="I243" s="7">
        <f t="shared" si="36"/>
        <v>101853.77647084443</v>
      </c>
      <c r="J243" s="7">
        <f t="shared" si="37"/>
        <v>1216.0885736983614</v>
      </c>
      <c r="K243" s="7">
        <f t="shared" si="30"/>
        <v>537.06339722606515</v>
      </c>
      <c r="L243" s="65">
        <f t="shared" si="31"/>
        <v>6.3274637328323211E-2</v>
      </c>
      <c r="M243" s="7">
        <f t="shared" si="32"/>
        <v>679.02517647229627</v>
      </c>
      <c r="N243" s="65">
        <f t="shared" si="33"/>
        <v>0.08</v>
      </c>
      <c r="O243" s="7">
        <f t="shared" si="38"/>
        <v>64416.08692638162</v>
      </c>
      <c r="P243" s="7">
        <f t="shared" si="39"/>
        <v>225012.99361382847</v>
      </c>
      <c r="Q243" s="7">
        <f t="shared" si="34"/>
        <v>101316.71307361836</v>
      </c>
      <c r="R243" s="7">
        <f t="shared" si="35"/>
        <v>289429.08054021007</v>
      </c>
    </row>
    <row r="244" spans="7:18" x14ac:dyDescent="0.3">
      <c r="G244">
        <v>239</v>
      </c>
      <c r="H244" s="160">
        <v>52110</v>
      </c>
      <c r="I244" s="7">
        <f t="shared" si="36"/>
        <v>101316.71307361836</v>
      </c>
      <c r="J244" s="7">
        <f t="shared" si="37"/>
        <v>1216.0885736983614</v>
      </c>
      <c r="K244" s="7">
        <f t="shared" si="30"/>
        <v>540.64381987423894</v>
      </c>
      <c r="L244" s="65">
        <f t="shared" si="31"/>
        <v>6.4034112849444505E-2</v>
      </c>
      <c r="M244" s="7">
        <f t="shared" si="32"/>
        <v>675.44475382412247</v>
      </c>
      <c r="N244" s="65">
        <f t="shared" si="33"/>
        <v>0.08</v>
      </c>
      <c r="O244" s="7">
        <f t="shared" si="38"/>
        <v>64956.73074625586</v>
      </c>
      <c r="P244" s="7">
        <f t="shared" si="39"/>
        <v>225688.43836765259</v>
      </c>
      <c r="Q244" s="7">
        <f t="shared" si="34"/>
        <v>100776.06925374412</v>
      </c>
      <c r="R244" s="7">
        <f t="shared" si="35"/>
        <v>290645.16911390843</v>
      </c>
    </row>
    <row r="245" spans="7:18" x14ac:dyDescent="0.3">
      <c r="G245">
        <v>240</v>
      </c>
      <c r="H245" s="160">
        <v>52140</v>
      </c>
      <c r="I245" s="7">
        <f t="shared" si="36"/>
        <v>100776.06925374412</v>
      </c>
      <c r="J245" s="7">
        <f t="shared" si="37"/>
        <v>1216.0885736983614</v>
      </c>
      <c r="K245" s="7">
        <f t="shared" si="30"/>
        <v>544.24811200673389</v>
      </c>
      <c r="L245" s="65">
        <f t="shared" si="31"/>
        <v>6.4806827577650952E-2</v>
      </c>
      <c r="M245" s="7">
        <f t="shared" si="32"/>
        <v>671.84046169162752</v>
      </c>
      <c r="N245" s="65">
        <f t="shared" si="33"/>
        <v>0.08</v>
      </c>
      <c r="O245" s="7">
        <f t="shared" si="38"/>
        <v>65500.978858262592</v>
      </c>
      <c r="P245" s="7">
        <f t="shared" si="39"/>
        <v>226360.27882934423</v>
      </c>
      <c r="Q245" s="7">
        <f t="shared" si="34"/>
        <v>100231.82114173738</v>
      </c>
      <c r="R245" s="7">
        <f t="shared" si="35"/>
        <v>291861.25768760685</v>
      </c>
    </row>
    <row r="246" spans="7:18" x14ac:dyDescent="0.3">
      <c r="G246">
        <v>241</v>
      </c>
      <c r="H246" s="160">
        <v>52171</v>
      </c>
      <c r="I246" s="7">
        <f t="shared" si="36"/>
        <v>100231.82114173738</v>
      </c>
      <c r="J246" s="7">
        <f t="shared" si="37"/>
        <v>1216.0885736983614</v>
      </c>
      <c r="K246" s="7">
        <f t="shared" si="30"/>
        <v>547.87643275344544</v>
      </c>
      <c r="L246" s="65">
        <f t="shared" si="31"/>
        <v>6.5593113226430841E-2</v>
      </c>
      <c r="M246" s="7">
        <f t="shared" si="32"/>
        <v>668.21214094491597</v>
      </c>
      <c r="N246" s="65">
        <f t="shared" si="33"/>
        <v>8.0000000000000016E-2</v>
      </c>
      <c r="O246" s="7">
        <f t="shared" si="38"/>
        <v>66048.855291016036</v>
      </c>
      <c r="P246" s="7">
        <f t="shared" si="39"/>
        <v>227028.49097028913</v>
      </c>
      <c r="Q246" s="7">
        <f t="shared" si="34"/>
        <v>99683.944708983938</v>
      </c>
      <c r="R246" s="7">
        <f t="shared" si="35"/>
        <v>293077.34626130515</v>
      </c>
    </row>
    <row r="247" spans="7:18" x14ac:dyDescent="0.3">
      <c r="G247">
        <v>242</v>
      </c>
      <c r="H247" s="160">
        <v>52201</v>
      </c>
      <c r="I247" s="7">
        <f t="shared" si="36"/>
        <v>99683.944708983938</v>
      </c>
      <c r="J247" s="7">
        <f t="shared" si="37"/>
        <v>1216.0885736983614</v>
      </c>
      <c r="K247" s="7">
        <f t="shared" si="30"/>
        <v>551.52894230513516</v>
      </c>
      <c r="L247" s="65">
        <f t="shared" si="31"/>
        <v>6.6393312654140474E-2</v>
      </c>
      <c r="M247" s="7">
        <f t="shared" si="32"/>
        <v>664.55963139322625</v>
      </c>
      <c r="N247" s="65">
        <f t="shared" si="33"/>
        <v>0.08</v>
      </c>
      <c r="O247" s="7">
        <f t="shared" si="38"/>
        <v>66600.384233321165</v>
      </c>
      <c r="P247" s="7">
        <f t="shared" si="39"/>
        <v>227693.05060168236</v>
      </c>
      <c r="Q247" s="7">
        <f t="shared" si="34"/>
        <v>99132.415766678809</v>
      </c>
      <c r="R247" s="7">
        <f t="shared" si="35"/>
        <v>294293.43483500351</v>
      </c>
    </row>
    <row r="248" spans="7:18" x14ac:dyDescent="0.3">
      <c r="G248">
        <v>243</v>
      </c>
      <c r="H248" s="160">
        <v>52232</v>
      </c>
      <c r="I248" s="7">
        <f t="shared" si="36"/>
        <v>99132.415766678809</v>
      </c>
      <c r="J248" s="7">
        <f t="shared" si="37"/>
        <v>1216.0885736983614</v>
      </c>
      <c r="K248" s="7">
        <f t="shared" si="30"/>
        <v>555.20580192050261</v>
      </c>
      <c r="L248" s="65">
        <f t="shared" si="31"/>
        <v>6.7207780336222517E-2</v>
      </c>
      <c r="M248" s="7">
        <f t="shared" si="32"/>
        <v>660.88277177785881</v>
      </c>
      <c r="N248" s="65">
        <f t="shared" si="33"/>
        <v>0.08</v>
      </c>
      <c r="O248" s="7">
        <f t="shared" si="38"/>
        <v>67155.590035241665</v>
      </c>
      <c r="P248" s="7">
        <f t="shared" si="39"/>
        <v>228353.93337346023</v>
      </c>
      <c r="Q248" s="7">
        <f t="shared" si="34"/>
        <v>98577.209964758309</v>
      </c>
      <c r="R248" s="7">
        <f t="shared" si="35"/>
        <v>295509.52340870188</v>
      </c>
    </row>
    <row r="249" spans="7:18" x14ac:dyDescent="0.3">
      <c r="G249">
        <v>244</v>
      </c>
      <c r="H249" s="160">
        <v>52263</v>
      </c>
      <c r="I249" s="7">
        <f t="shared" si="36"/>
        <v>98577.209964758309</v>
      </c>
      <c r="J249" s="7">
        <f t="shared" si="37"/>
        <v>1216.0885736983614</v>
      </c>
      <c r="K249" s="7">
        <f t="shared" si="30"/>
        <v>558.90717393330601</v>
      </c>
      <c r="L249" s="65">
        <f t="shared" si="31"/>
        <v>6.803688286164121E-2</v>
      </c>
      <c r="M249" s="7">
        <f t="shared" si="32"/>
        <v>657.1813997650554</v>
      </c>
      <c r="N249" s="65">
        <f t="shared" si="33"/>
        <v>0.08</v>
      </c>
      <c r="O249" s="7">
        <f t="shared" si="38"/>
        <v>67714.497209174966</v>
      </c>
      <c r="P249" s="7">
        <f t="shared" si="39"/>
        <v>229011.11477322527</v>
      </c>
      <c r="Q249" s="7">
        <f t="shared" si="34"/>
        <v>98018.302790825008</v>
      </c>
      <c r="R249" s="7">
        <f t="shared" si="35"/>
        <v>296725.61198240024</v>
      </c>
    </row>
    <row r="250" spans="7:18" x14ac:dyDescent="0.3">
      <c r="G250">
        <v>245</v>
      </c>
      <c r="H250" s="160">
        <v>52291</v>
      </c>
      <c r="I250" s="7">
        <f t="shared" si="36"/>
        <v>98018.302790825008</v>
      </c>
      <c r="J250" s="7">
        <f t="shared" si="37"/>
        <v>1216.0885736983614</v>
      </c>
      <c r="K250" s="7">
        <f t="shared" si="30"/>
        <v>562.63322175952794</v>
      </c>
      <c r="L250" s="65">
        <f t="shared" si="31"/>
        <v>6.8880999454994832E-2</v>
      </c>
      <c r="M250" s="7">
        <f t="shared" si="32"/>
        <v>653.45535193883347</v>
      </c>
      <c r="N250" s="65">
        <f t="shared" si="33"/>
        <v>8.0000000000000016E-2</v>
      </c>
      <c r="O250" s="7">
        <f t="shared" si="38"/>
        <v>68277.1304309345</v>
      </c>
      <c r="P250" s="7">
        <f t="shared" si="39"/>
        <v>229664.57012516411</v>
      </c>
      <c r="Q250" s="7">
        <f t="shared" si="34"/>
        <v>97455.669569065474</v>
      </c>
      <c r="R250" s="7">
        <f t="shared" si="35"/>
        <v>297941.7005560986</v>
      </c>
    </row>
    <row r="251" spans="7:18" x14ac:dyDescent="0.3">
      <c r="G251">
        <v>246</v>
      </c>
      <c r="H251" s="160">
        <v>52322</v>
      </c>
      <c r="I251" s="7">
        <f t="shared" si="36"/>
        <v>97455.669569065474</v>
      </c>
      <c r="J251" s="7">
        <f t="shared" si="37"/>
        <v>1216.0885736983614</v>
      </c>
      <c r="K251" s="7">
        <f t="shared" si="30"/>
        <v>566.38410990459158</v>
      </c>
      <c r="L251" s="65">
        <f t="shared" si="31"/>
        <v>6.9740522525869431E-2</v>
      </c>
      <c r="M251" s="7">
        <f t="shared" si="32"/>
        <v>649.70446379376983</v>
      </c>
      <c r="N251" s="65">
        <f t="shared" si="33"/>
        <v>0.08</v>
      </c>
      <c r="O251" s="7">
        <f t="shared" si="38"/>
        <v>68843.514540839096</v>
      </c>
      <c r="P251" s="7">
        <f t="shared" si="39"/>
        <v>230314.27458895789</v>
      </c>
      <c r="Q251" s="7">
        <f t="shared" si="34"/>
        <v>96889.285459160878</v>
      </c>
      <c r="R251" s="7">
        <f t="shared" si="35"/>
        <v>299157.78912979702</v>
      </c>
    </row>
    <row r="252" spans="7:18" x14ac:dyDescent="0.3">
      <c r="G252">
        <v>247</v>
      </c>
      <c r="H252" s="160">
        <v>52352</v>
      </c>
      <c r="I252" s="7">
        <f t="shared" si="36"/>
        <v>96889.285459160878</v>
      </c>
      <c r="J252" s="7">
        <f t="shared" si="37"/>
        <v>1216.0885736983614</v>
      </c>
      <c r="K252" s="7">
        <f t="shared" si="30"/>
        <v>570.16000397062214</v>
      </c>
      <c r="L252" s="65">
        <f t="shared" si="31"/>
        <v>7.0615858247105728E-2</v>
      </c>
      <c r="M252" s="7">
        <f t="shared" si="32"/>
        <v>645.92856972773927</v>
      </c>
      <c r="N252" s="65">
        <f t="shared" si="33"/>
        <v>8.0000000000000016E-2</v>
      </c>
      <c r="O252" s="7">
        <f t="shared" si="38"/>
        <v>69413.674544809721</v>
      </c>
      <c r="P252" s="7">
        <f t="shared" si="39"/>
        <v>230960.20315868565</v>
      </c>
      <c r="Q252" s="7">
        <f t="shared" si="34"/>
        <v>96319.125455190253</v>
      </c>
      <c r="R252" s="7">
        <f t="shared" si="35"/>
        <v>300373.87770349538</v>
      </c>
    </row>
    <row r="253" spans="7:18" x14ac:dyDescent="0.3">
      <c r="G253">
        <v>248</v>
      </c>
      <c r="H253" s="160">
        <v>52383</v>
      </c>
      <c r="I253" s="7">
        <f t="shared" si="36"/>
        <v>96319.125455190253</v>
      </c>
      <c r="J253" s="7">
        <f t="shared" si="37"/>
        <v>1216.0885736983614</v>
      </c>
      <c r="K253" s="7">
        <f t="shared" si="30"/>
        <v>573.96107066375964</v>
      </c>
      <c r="L253" s="65">
        <f t="shared" si="31"/>
        <v>7.1507427163770759E-2</v>
      </c>
      <c r="M253" s="7">
        <f t="shared" si="32"/>
        <v>642.12750303460177</v>
      </c>
      <c r="N253" s="65">
        <f t="shared" si="33"/>
        <v>8.0000000000000016E-2</v>
      </c>
      <c r="O253" s="7">
        <f t="shared" si="38"/>
        <v>69987.635615473482</v>
      </c>
      <c r="P253" s="7">
        <f t="shared" si="39"/>
        <v>231602.33066172025</v>
      </c>
      <c r="Q253" s="7">
        <f t="shared" si="34"/>
        <v>95745.164384526492</v>
      </c>
      <c r="R253" s="7">
        <f t="shared" si="35"/>
        <v>301589.96627719374</v>
      </c>
    </row>
    <row r="254" spans="7:18" x14ac:dyDescent="0.3">
      <c r="G254">
        <v>249</v>
      </c>
      <c r="H254" s="160">
        <v>52413</v>
      </c>
      <c r="I254" s="7">
        <f t="shared" si="36"/>
        <v>95745.164384526492</v>
      </c>
      <c r="J254" s="7">
        <f t="shared" si="37"/>
        <v>1216.0885736983614</v>
      </c>
      <c r="K254" s="7">
        <f t="shared" si="30"/>
        <v>577.78747780151809</v>
      </c>
      <c r="L254" s="65">
        <f t="shared" si="31"/>
        <v>7.2415664834753174E-2</v>
      </c>
      <c r="M254" s="7">
        <f t="shared" si="32"/>
        <v>638.30109589684332</v>
      </c>
      <c r="N254" s="65">
        <f t="shared" si="33"/>
        <v>0.08</v>
      </c>
      <c r="O254" s="7">
        <f t="shared" si="38"/>
        <v>70565.423093275007</v>
      </c>
      <c r="P254" s="7">
        <f t="shared" si="39"/>
        <v>232240.63175761708</v>
      </c>
      <c r="Q254" s="7">
        <f t="shared" si="34"/>
        <v>95167.376906724967</v>
      </c>
      <c r="R254" s="7">
        <f t="shared" si="35"/>
        <v>302806.05485089211</v>
      </c>
    </row>
    <row r="255" spans="7:18" x14ac:dyDescent="0.3">
      <c r="G255">
        <v>250</v>
      </c>
      <c r="H255" s="160">
        <v>52444</v>
      </c>
      <c r="I255" s="7">
        <f t="shared" si="36"/>
        <v>95167.376906724967</v>
      </c>
      <c r="J255" s="7">
        <f t="shared" si="37"/>
        <v>1216.0885736983614</v>
      </c>
      <c r="K255" s="7">
        <f t="shared" si="30"/>
        <v>581.63939432019492</v>
      </c>
      <c r="L255" s="65">
        <f t="shared" si="31"/>
        <v>7.3341022509039261E-2</v>
      </c>
      <c r="M255" s="7">
        <f t="shared" si="32"/>
        <v>634.44917937816649</v>
      </c>
      <c r="N255" s="65">
        <f t="shared" si="33"/>
        <v>0.08</v>
      </c>
      <c r="O255" s="7">
        <f t="shared" si="38"/>
        <v>71147.062487595205</v>
      </c>
      <c r="P255" s="7">
        <f t="shared" si="39"/>
        <v>232875.08093699525</v>
      </c>
      <c r="Q255" s="7">
        <f t="shared" si="34"/>
        <v>94585.737512404768</v>
      </c>
      <c r="R255" s="7">
        <f t="shared" si="35"/>
        <v>304022.14342459047</v>
      </c>
    </row>
    <row r="256" spans="7:18" x14ac:dyDescent="0.3">
      <c r="G256">
        <v>251</v>
      </c>
      <c r="H256" s="160">
        <v>52475</v>
      </c>
      <c r="I256" s="7">
        <f t="shared" si="36"/>
        <v>94585.737512404768</v>
      </c>
      <c r="J256" s="7">
        <f t="shared" si="37"/>
        <v>1216.0885736983614</v>
      </c>
      <c r="K256" s="7">
        <f t="shared" si="30"/>
        <v>585.51699028232963</v>
      </c>
      <c r="L256" s="65">
        <f t="shared" si="31"/>
        <v>7.4283967838877196E-2</v>
      </c>
      <c r="M256" s="7">
        <f t="shared" si="32"/>
        <v>630.57158341603179</v>
      </c>
      <c r="N256" s="65">
        <f t="shared" si="33"/>
        <v>7.9999999999999988E-2</v>
      </c>
      <c r="O256" s="7">
        <f t="shared" si="38"/>
        <v>71732.579477877531</v>
      </c>
      <c r="P256" s="7">
        <f t="shared" si="39"/>
        <v>233505.65252041127</v>
      </c>
      <c r="Q256" s="7">
        <f t="shared" si="34"/>
        <v>94000.220522122443</v>
      </c>
      <c r="R256" s="7">
        <f t="shared" si="35"/>
        <v>305238.23199828877</v>
      </c>
    </row>
    <row r="257" spans="7:18" x14ac:dyDescent="0.3">
      <c r="G257">
        <v>252</v>
      </c>
      <c r="H257" s="160">
        <v>52505</v>
      </c>
      <c r="I257" s="7">
        <f t="shared" si="36"/>
        <v>94000.220522122443</v>
      </c>
      <c r="J257" s="7">
        <f t="shared" si="37"/>
        <v>1216.0885736983614</v>
      </c>
      <c r="K257" s="7">
        <f t="shared" si="30"/>
        <v>589.42043688421177</v>
      </c>
      <c r="L257" s="65">
        <f t="shared" si="31"/>
        <v>7.5244985632197947E-2</v>
      </c>
      <c r="M257" s="7">
        <f t="shared" si="32"/>
        <v>626.66813681414965</v>
      </c>
      <c r="N257" s="65">
        <f t="shared" si="33"/>
        <v>0.08</v>
      </c>
      <c r="O257" s="7">
        <f t="shared" si="38"/>
        <v>72321.999914761749</v>
      </c>
      <c r="P257" s="7">
        <f t="shared" si="39"/>
        <v>234132.32065722541</v>
      </c>
      <c r="Q257" s="7">
        <f t="shared" si="34"/>
        <v>93410.800085238225</v>
      </c>
      <c r="R257" s="7">
        <f t="shared" si="35"/>
        <v>306454.32057198719</v>
      </c>
    </row>
    <row r="258" spans="7:18" x14ac:dyDescent="0.3">
      <c r="G258">
        <v>253</v>
      </c>
      <c r="H258" s="160">
        <v>52536</v>
      </c>
      <c r="I258" s="7">
        <f t="shared" si="36"/>
        <v>93410.800085238225</v>
      </c>
      <c r="J258" s="7">
        <f t="shared" si="37"/>
        <v>1216.0885736983614</v>
      </c>
      <c r="K258" s="7">
        <f t="shared" si="30"/>
        <v>593.34990646343988</v>
      </c>
      <c r="L258" s="65">
        <f t="shared" si="31"/>
        <v>7.6224578646837737E-2</v>
      </c>
      <c r="M258" s="7">
        <f t="shared" si="32"/>
        <v>622.73866723492154</v>
      </c>
      <c r="N258" s="65">
        <f t="shared" si="33"/>
        <v>0.08</v>
      </c>
      <c r="O258" s="7">
        <f t="shared" si="38"/>
        <v>72915.349821225187</v>
      </c>
      <c r="P258" s="7">
        <f t="shared" si="39"/>
        <v>234755.05932446034</v>
      </c>
      <c r="Q258" s="7">
        <f t="shared" si="34"/>
        <v>92817.450178774787</v>
      </c>
      <c r="R258" s="7">
        <f t="shared" si="35"/>
        <v>307670.40914568549</v>
      </c>
    </row>
    <row r="259" spans="7:18" x14ac:dyDescent="0.3">
      <c r="G259">
        <v>254</v>
      </c>
      <c r="H259" s="160">
        <v>52566</v>
      </c>
      <c r="I259" s="7">
        <f t="shared" si="36"/>
        <v>92817.450178774787</v>
      </c>
      <c r="J259" s="7">
        <f t="shared" si="37"/>
        <v>1216.0885736983614</v>
      </c>
      <c r="K259" s="7">
        <f t="shared" si="30"/>
        <v>597.30557250652942</v>
      </c>
      <c r="L259" s="65">
        <f t="shared" si="31"/>
        <v>7.7223268429296207E-2</v>
      </c>
      <c r="M259" s="7">
        <f t="shared" si="32"/>
        <v>618.783001191832</v>
      </c>
      <c r="N259" s="65">
        <f t="shared" si="33"/>
        <v>8.0000000000000016E-2</v>
      </c>
      <c r="O259" s="7">
        <f t="shared" si="38"/>
        <v>73512.655393731722</v>
      </c>
      <c r="P259" s="7">
        <f t="shared" si="39"/>
        <v>235373.84232565216</v>
      </c>
      <c r="Q259" s="7">
        <f t="shared" si="34"/>
        <v>92220.144606268252</v>
      </c>
      <c r="R259" s="7">
        <f t="shared" si="35"/>
        <v>308886.49771938391</v>
      </c>
    </row>
    <row r="260" spans="7:18" x14ac:dyDescent="0.3">
      <c r="G260">
        <v>255</v>
      </c>
      <c r="H260" s="160">
        <v>52597</v>
      </c>
      <c r="I260" s="7">
        <f t="shared" si="36"/>
        <v>92220.144606268252</v>
      </c>
      <c r="J260" s="7">
        <f t="shared" si="37"/>
        <v>1216.0885736983614</v>
      </c>
      <c r="K260" s="7">
        <f t="shared" si="30"/>
        <v>601.28760965657307</v>
      </c>
      <c r="L260" s="65">
        <f t="shared" si="31"/>
        <v>7.8241596200971902E-2</v>
      </c>
      <c r="M260" s="7">
        <f t="shared" si="32"/>
        <v>614.80096404178835</v>
      </c>
      <c r="N260" s="65">
        <f t="shared" si="33"/>
        <v>0.08</v>
      </c>
      <c r="O260" s="7">
        <f t="shared" si="38"/>
        <v>74113.943003388296</v>
      </c>
      <c r="P260" s="7">
        <f t="shared" si="39"/>
        <v>235988.64328969395</v>
      </c>
      <c r="Q260" s="7">
        <f t="shared" si="34"/>
        <v>91618.856996611677</v>
      </c>
      <c r="R260" s="7">
        <f t="shared" si="35"/>
        <v>310102.58629308222</v>
      </c>
    </row>
    <row r="261" spans="7:18" x14ac:dyDescent="0.3">
      <c r="G261">
        <v>256</v>
      </c>
      <c r="H261" s="160">
        <v>52628</v>
      </c>
      <c r="I261" s="7">
        <f t="shared" si="36"/>
        <v>91618.856996611677</v>
      </c>
      <c r="J261" s="7">
        <f t="shared" si="37"/>
        <v>1216.0885736983614</v>
      </c>
      <c r="K261" s="7">
        <f t="shared" si="30"/>
        <v>605.29619372095021</v>
      </c>
      <c r="L261" s="65">
        <f t="shared" si="31"/>
        <v>7.9280123795039584E-2</v>
      </c>
      <c r="M261" s="7">
        <f t="shared" si="32"/>
        <v>610.7923799774112</v>
      </c>
      <c r="N261" s="65">
        <f t="shared" si="33"/>
        <v>0.08</v>
      </c>
      <c r="O261" s="7">
        <f t="shared" si="38"/>
        <v>74719.239197109244</v>
      </c>
      <c r="P261" s="7">
        <f t="shared" si="39"/>
        <v>236599.43566967137</v>
      </c>
      <c r="Q261" s="7">
        <f t="shared" si="34"/>
        <v>91013.56080289073</v>
      </c>
      <c r="R261" s="7">
        <f t="shared" si="35"/>
        <v>311318.67486678064</v>
      </c>
    </row>
    <row r="262" spans="7:18" x14ac:dyDescent="0.3">
      <c r="G262">
        <v>257</v>
      </c>
      <c r="H262" s="160">
        <v>52657</v>
      </c>
      <c r="I262" s="7">
        <f t="shared" si="36"/>
        <v>91013.56080289073</v>
      </c>
      <c r="J262" s="7">
        <f t="shared" si="37"/>
        <v>1216.0885736983614</v>
      </c>
      <c r="K262" s="7">
        <f t="shared" ref="K262:K325" si="40">J262-M262</f>
        <v>609.3315016790898</v>
      </c>
      <c r="L262" s="65">
        <f t="shared" ref="L262:L325" si="41">(K262/I262)*12</f>
        <v>8.0339434647378805E-2</v>
      </c>
      <c r="M262" s="7">
        <f t="shared" ref="M262:M325" si="42">I262*($H$1/12)</f>
        <v>606.75707201927162</v>
      </c>
      <c r="N262" s="65">
        <f t="shared" ref="N262:N325" si="43">(M262/I262)*12</f>
        <v>8.0000000000000016E-2</v>
      </c>
      <c r="O262" s="7">
        <f t="shared" si="38"/>
        <v>75328.570698788331</v>
      </c>
      <c r="P262" s="7">
        <f t="shared" si="39"/>
        <v>237206.19274169064</v>
      </c>
      <c r="Q262" s="7">
        <f t="shared" ref="Q262:Q325" si="44">I262-K262</f>
        <v>90404.229301211642</v>
      </c>
      <c r="R262" s="7">
        <f t="shared" ref="R262:R325" si="45">O262+P262</f>
        <v>312534.76344047894</v>
      </c>
    </row>
    <row r="263" spans="7:18" x14ac:dyDescent="0.3">
      <c r="G263">
        <v>258</v>
      </c>
      <c r="H263" s="160">
        <v>52688</v>
      </c>
      <c r="I263" s="7">
        <f t="shared" ref="I263:I326" si="46">Q262</f>
        <v>90404.229301211642</v>
      </c>
      <c r="J263" s="7">
        <f t="shared" ref="J263:J326" si="47">$I$6/((($K$2)-1)/($K$1*$K$2))</f>
        <v>1216.0885736983614</v>
      </c>
      <c r="K263" s="7">
        <f t="shared" si="40"/>
        <v>613.39371169028379</v>
      </c>
      <c r="L263" s="65">
        <f t="shared" si="41"/>
        <v>8.1420134845226255E-2</v>
      </c>
      <c r="M263" s="7">
        <f t="shared" si="42"/>
        <v>602.69486200807762</v>
      </c>
      <c r="N263" s="65">
        <f t="shared" si="43"/>
        <v>0.08</v>
      </c>
      <c r="O263" s="7">
        <f t="shared" ref="O263:O326" si="48">O262+K263</f>
        <v>75941.964410478613</v>
      </c>
      <c r="P263" s="7">
        <f t="shared" ref="P263:P326" si="49">P262+M263</f>
        <v>237808.88760369871</v>
      </c>
      <c r="Q263" s="7">
        <f t="shared" si="44"/>
        <v>89790.835589521361</v>
      </c>
      <c r="R263" s="7">
        <f t="shared" si="45"/>
        <v>313750.8520141773</v>
      </c>
    </row>
    <row r="264" spans="7:18" x14ac:dyDescent="0.3">
      <c r="G264">
        <v>259</v>
      </c>
      <c r="H264" s="160">
        <v>52718</v>
      </c>
      <c r="I264" s="7">
        <f t="shared" si="46"/>
        <v>89790.835589521361</v>
      </c>
      <c r="J264" s="7">
        <f t="shared" si="47"/>
        <v>1216.0885736983614</v>
      </c>
      <c r="K264" s="7">
        <f t="shared" si="40"/>
        <v>617.4830031015523</v>
      </c>
      <c r="L264" s="65">
        <f t="shared" si="41"/>
        <v>8.2522854237513682E-2</v>
      </c>
      <c r="M264" s="7">
        <f t="shared" si="42"/>
        <v>598.60557059680912</v>
      </c>
      <c r="N264" s="65">
        <f t="shared" si="43"/>
        <v>0.08</v>
      </c>
      <c r="O264" s="7">
        <f t="shared" si="48"/>
        <v>76559.447413580172</v>
      </c>
      <c r="P264" s="7">
        <f t="shared" si="49"/>
        <v>238407.49317429552</v>
      </c>
      <c r="Q264" s="7">
        <f t="shared" si="44"/>
        <v>89173.352586419802</v>
      </c>
      <c r="R264" s="7">
        <f t="shared" si="45"/>
        <v>314966.94058787567</v>
      </c>
    </row>
    <row r="265" spans="7:18" x14ac:dyDescent="0.3">
      <c r="G265">
        <v>260</v>
      </c>
      <c r="H265" s="160">
        <v>52749</v>
      </c>
      <c r="I265" s="7">
        <f t="shared" si="46"/>
        <v>89173.352586419802</v>
      </c>
      <c r="J265" s="7">
        <f t="shared" si="47"/>
        <v>1216.0885736983614</v>
      </c>
      <c r="K265" s="7">
        <f t="shared" si="40"/>
        <v>621.59955645556272</v>
      </c>
      <c r="L265" s="65">
        <f t="shared" si="41"/>
        <v>8.3648247611167112E-2</v>
      </c>
      <c r="M265" s="7">
        <f t="shared" si="42"/>
        <v>594.4890172427987</v>
      </c>
      <c r="N265" s="65">
        <f t="shared" si="43"/>
        <v>0.08</v>
      </c>
      <c r="O265" s="7">
        <f t="shared" si="48"/>
        <v>77181.046970035735</v>
      </c>
      <c r="P265" s="7">
        <f t="shared" si="49"/>
        <v>239001.98219153832</v>
      </c>
      <c r="Q265" s="7">
        <f t="shared" si="44"/>
        <v>88551.753029964239</v>
      </c>
      <c r="R265" s="7">
        <f t="shared" si="45"/>
        <v>316183.02916157409</v>
      </c>
    </row>
    <row r="266" spans="7:18" x14ac:dyDescent="0.3">
      <c r="G266">
        <v>261</v>
      </c>
      <c r="H266" s="160">
        <v>52779</v>
      </c>
      <c r="I266" s="7">
        <f t="shared" si="46"/>
        <v>88551.753029964239</v>
      </c>
      <c r="J266" s="7">
        <f t="shared" si="47"/>
        <v>1216.0885736983614</v>
      </c>
      <c r="K266" s="7">
        <f t="shared" si="40"/>
        <v>625.74355349859979</v>
      </c>
      <c r="L266" s="65">
        <f t="shared" si="41"/>
        <v>8.4796995937983524E-2</v>
      </c>
      <c r="M266" s="7">
        <f t="shared" si="42"/>
        <v>590.34502019976162</v>
      </c>
      <c r="N266" s="65">
        <f t="shared" si="43"/>
        <v>0.08</v>
      </c>
      <c r="O266" s="7">
        <f t="shared" si="48"/>
        <v>77806.790523534335</v>
      </c>
      <c r="P266" s="7">
        <f t="shared" si="49"/>
        <v>239592.32721173807</v>
      </c>
      <c r="Q266" s="7">
        <f t="shared" si="44"/>
        <v>87926.009476465639</v>
      </c>
      <c r="R266" s="7">
        <f t="shared" si="45"/>
        <v>317399.11773527239</v>
      </c>
    </row>
    <row r="267" spans="7:18" x14ac:dyDescent="0.3">
      <c r="G267">
        <v>262</v>
      </c>
      <c r="H267" s="160">
        <v>52810</v>
      </c>
      <c r="I267" s="7">
        <f t="shared" si="46"/>
        <v>87926.009476465639</v>
      </c>
      <c r="J267" s="7">
        <f t="shared" si="47"/>
        <v>1216.0885736983614</v>
      </c>
      <c r="K267" s="7">
        <f t="shared" si="40"/>
        <v>629.91517718859041</v>
      </c>
      <c r="L267" s="65">
        <f t="shared" si="41"/>
        <v>8.59698076970766E-2</v>
      </c>
      <c r="M267" s="7">
        <f t="shared" si="42"/>
        <v>586.17339650977101</v>
      </c>
      <c r="N267" s="65">
        <f t="shared" si="43"/>
        <v>8.0000000000000016E-2</v>
      </c>
      <c r="O267" s="7">
        <f t="shared" si="48"/>
        <v>78436.70570072293</v>
      </c>
      <c r="P267" s="7">
        <f t="shared" si="49"/>
        <v>240178.50060824785</v>
      </c>
      <c r="Q267" s="7">
        <f t="shared" si="44"/>
        <v>87296.094299277043</v>
      </c>
      <c r="R267" s="7">
        <f t="shared" si="45"/>
        <v>318615.20630897081</v>
      </c>
    </row>
    <row r="268" spans="7:18" x14ac:dyDescent="0.3">
      <c r="G268">
        <v>263</v>
      </c>
      <c r="H268" s="160">
        <v>52841</v>
      </c>
      <c r="I268" s="7">
        <f t="shared" si="46"/>
        <v>87296.094299277043</v>
      </c>
      <c r="J268" s="7">
        <f t="shared" si="47"/>
        <v>1216.0885736983614</v>
      </c>
      <c r="K268" s="7">
        <f t="shared" si="40"/>
        <v>634.11461170318114</v>
      </c>
      <c r="L268" s="65">
        <f t="shared" si="41"/>
        <v>8.7167420278288346E-2</v>
      </c>
      <c r="M268" s="7">
        <f t="shared" si="42"/>
        <v>581.97396199518028</v>
      </c>
      <c r="N268" s="65">
        <f t="shared" si="43"/>
        <v>7.9999999999999988E-2</v>
      </c>
      <c r="O268" s="7">
        <f t="shared" si="48"/>
        <v>79070.820312426105</v>
      </c>
      <c r="P268" s="7">
        <f t="shared" si="49"/>
        <v>240760.47457024304</v>
      </c>
      <c r="Q268" s="7">
        <f t="shared" si="44"/>
        <v>86661.979687573868</v>
      </c>
      <c r="R268" s="7">
        <f t="shared" si="45"/>
        <v>319831.29488266911</v>
      </c>
    </row>
    <row r="269" spans="7:18" x14ac:dyDescent="0.3">
      <c r="G269">
        <v>264</v>
      </c>
      <c r="H269" s="160">
        <v>52871</v>
      </c>
      <c r="I269" s="7">
        <f t="shared" si="46"/>
        <v>86661.979687573868</v>
      </c>
      <c r="J269" s="7">
        <f t="shared" si="47"/>
        <v>1216.0885736983614</v>
      </c>
      <c r="K269" s="7">
        <f t="shared" si="40"/>
        <v>638.34204244786895</v>
      </c>
      <c r="L269" s="65">
        <f t="shared" si="41"/>
        <v>8.8390601472409944E-2</v>
      </c>
      <c r="M269" s="7">
        <f t="shared" si="42"/>
        <v>577.74653125049247</v>
      </c>
      <c r="N269" s="65">
        <f t="shared" si="43"/>
        <v>0.08</v>
      </c>
      <c r="O269" s="7">
        <f t="shared" si="48"/>
        <v>79709.162354873974</v>
      </c>
      <c r="P269" s="7">
        <f t="shared" si="49"/>
        <v>241338.22110149352</v>
      </c>
      <c r="Q269" s="7">
        <f t="shared" si="44"/>
        <v>86023.637645126</v>
      </c>
      <c r="R269" s="7">
        <f t="shared" si="45"/>
        <v>321047.38345636748</v>
      </c>
    </row>
    <row r="270" spans="7:18" x14ac:dyDescent="0.3">
      <c r="G270">
        <v>265</v>
      </c>
      <c r="H270" s="160">
        <v>52902</v>
      </c>
      <c r="I270" s="7">
        <f t="shared" si="46"/>
        <v>86023.637645126</v>
      </c>
      <c r="J270" s="7">
        <f t="shared" si="47"/>
        <v>1216.0885736983614</v>
      </c>
      <c r="K270" s="7">
        <f t="shared" si="40"/>
        <v>642.59765606418807</v>
      </c>
      <c r="L270" s="65">
        <f t="shared" si="41"/>
        <v>8.9640151054541733E-2</v>
      </c>
      <c r="M270" s="7">
        <f t="shared" si="42"/>
        <v>573.49091763417334</v>
      </c>
      <c r="N270" s="65">
        <f t="shared" si="43"/>
        <v>0.08</v>
      </c>
      <c r="O270" s="7">
        <f t="shared" si="48"/>
        <v>80351.76001093816</v>
      </c>
      <c r="P270" s="7">
        <f t="shared" si="49"/>
        <v>241911.71201912768</v>
      </c>
      <c r="Q270" s="7">
        <f t="shared" si="44"/>
        <v>85381.039989061814</v>
      </c>
      <c r="R270" s="7">
        <f t="shared" si="45"/>
        <v>322263.47203006584</v>
      </c>
    </row>
    <row r="271" spans="7:18" x14ac:dyDescent="0.3">
      <c r="G271">
        <v>266</v>
      </c>
      <c r="H271" s="160">
        <v>52932</v>
      </c>
      <c r="I271" s="7">
        <f t="shared" si="46"/>
        <v>85381.039989061814</v>
      </c>
      <c r="J271" s="7">
        <f t="shared" si="47"/>
        <v>1216.0885736983614</v>
      </c>
      <c r="K271" s="7">
        <f t="shared" si="40"/>
        <v>646.88164043794927</v>
      </c>
      <c r="L271" s="65">
        <f t="shared" si="41"/>
        <v>9.0916902467454805E-2</v>
      </c>
      <c r="M271" s="7">
        <f t="shared" si="42"/>
        <v>569.20693326041214</v>
      </c>
      <c r="N271" s="65">
        <f t="shared" si="43"/>
        <v>0.08</v>
      </c>
      <c r="O271" s="7">
        <f t="shared" si="48"/>
        <v>80998.641651376107</v>
      </c>
      <c r="P271" s="7">
        <f t="shared" si="49"/>
        <v>242480.91895238808</v>
      </c>
      <c r="Q271" s="7">
        <f t="shared" si="44"/>
        <v>84734.158348623867</v>
      </c>
      <c r="R271" s="7">
        <f t="shared" si="45"/>
        <v>323479.5606037642</v>
      </c>
    </row>
    <row r="272" spans="7:18" x14ac:dyDescent="0.3">
      <c r="G272">
        <v>267</v>
      </c>
      <c r="H272" s="160">
        <v>52963</v>
      </c>
      <c r="I272" s="7">
        <f t="shared" si="46"/>
        <v>84734.158348623867</v>
      </c>
      <c r="J272" s="7">
        <f t="shared" si="47"/>
        <v>1216.0885736983614</v>
      </c>
      <c r="K272" s="7">
        <f t="shared" si="40"/>
        <v>651.19418470753556</v>
      </c>
      <c r="L272" s="65">
        <f t="shared" si="41"/>
        <v>9.2221724612401676E-2</v>
      </c>
      <c r="M272" s="7">
        <f t="shared" si="42"/>
        <v>564.89438899082586</v>
      </c>
      <c r="N272" s="65">
        <f t="shared" si="43"/>
        <v>8.0000000000000016E-2</v>
      </c>
      <c r="O272" s="7">
        <f t="shared" si="48"/>
        <v>81649.835836083643</v>
      </c>
      <c r="P272" s="7">
        <f t="shared" si="49"/>
        <v>243045.8133413789</v>
      </c>
      <c r="Q272" s="7">
        <f t="shared" si="44"/>
        <v>84082.964163916331</v>
      </c>
      <c r="R272" s="7">
        <f t="shared" si="45"/>
        <v>324695.64917746256</v>
      </c>
    </row>
    <row r="273" spans="7:18" x14ac:dyDescent="0.3">
      <c r="G273">
        <v>268</v>
      </c>
      <c r="H273" s="160">
        <v>52994</v>
      </c>
      <c r="I273" s="7">
        <f t="shared" si="46"/>
        <v>84082.964163916331</v>
      </c>
      <c r="J273" s="7">
        <f t="shared" si="47"/>
        <v>1216.0885736983614</v>
      </c>
      <c r="K273" s="7">
        <f t="shared" si="40"/>
        <v>655.53547927225247</v>
      </c>
      <c r="L273" s="65">
        <f t="shared" si="41"/>
        <v>9.3555523755463138E-2</v>
      </c>
      <c r="M273" s="7">
        <f t="shared" si="42"/>
        <v>560.55309442610894</v>
      </c>
      <c r="N273" s="65">
        <f t="shared" si="43"/>
        <v>0.08</v>
      </c>
      <c r="O273" s="7">
        <f t="shared" si="48"/>
        <v>82305.371315355893</v>
      </c>
      <c r="P273" s="7">
        <f t="shared" si="49"/>
        <v>243606.36643580502</v>
      </c>
      <c r="Q273" s="7">
        <f t="shared" si="44"/>
        <v>83427.428684644081</v>
      </c>
      <c r="R273" s="7">
        <f t="shared" si="45"/>
        <v>325911.73775116092</v>
      </c>
    </row>
    <row r="274" spans="7:18" x14ac:dyDescent="0.3">
      <c r="G274">
        <v>269</v>
      </c>
      <c r="H274" s="160">
        <v>53022</v>
      </c>
      <c r="I274" s="7">
        <f t="shared" si="46"/>
        <v>83427.428684644081</v>
      </c>
      <c r="J274" s="7">
        <f t="shared" si="47"/>
        <v>1216.0885736983614</v>
      </c>
      <c r="K274" s="7">
        <f t="shared" si="40"/>
        <v>659.90571580073413</v>
      </c>
      <c r="L274" s="65">
        <f t="shared" si="41"/>
        <v>9.4919245558222287E-2</v>
      </c>
      <c r="M274" s="7">
        <f t="shared" si="42"/>
        <v>556.18285789762729</v>
      </c>
      <c r="N274" s="65">
        <f t="shared" si="43"/>
        <v>8.0000000000000016E-2</v>
      </c>
      <c r="O274" s="7">
        <f t="shared" si="48"/>
        <v>82965.277031156627</v>
      </c>
      <c r="P274" s="7">
        <f t="shared" si="49"/>
        <v>244162.54929370264</v>
      </c>
      <c r="Q274" s="7">
        <f t="shared" si="44"/>
        <v>82767.522968843346</v>
      </c>
      <c r="R274" s="7">
        <f t="shared" si="45"/>
        <v>327127.82632485928</v>
      </c>
    </row>
    <row r="275" spans="7:18" x14ac:dyDescent="0.3">
      <c r="G275">
        <v>270</v>
      </c>
      <c r="H275" s="160">
        <v>53053</v>
      </c>
      <c r="I275" s="7">
        <f t="shared" si="46"/>
        <v>82767.522968843346</v>
      </c>
      <c r="J275" s="7">
        <f t="shared" si="47"/>
        <v>1216.0885736983614</v>
      </c>
      <c r="K275" s="7">
        <f t="shared" si="40"/>
        <v>664.30508723940579</v>
      </c>
      <c r="L275" s="65">
        <f t="shared" si="41"/>
        <v>9.6313877242329538E-2</v>
      </c>
      <c r="M275" s="7">
        <f t="shared" si="42"/>
        <v>551.78348645895562</v>
      </c>
      <c r="N275" s="65">
        <f t="shared" si="43"/>
        <v>7.9999999999999988E-2</v>
      </c>
      <c r="O275" s="7">
        <f t="shared" si="48"/>
        <v>83629.582118396036</v>
      </c>
      <c r="P275" s="7">
        <f t="shared" si="49"/>
        <v>244714.33278016161</v>
      </c>
      <c r="Q275" s="7">
        <f t="shared" si="44"/>
        <v>82103.217881603938</v>
      </c>
      <c r="R275" s="7">
        <f t="shared" si="45"/>
        <v>328343.91489855765</v>
      </c>
    </row>
    <row r="276" spans="7:18" x14ac:dyDescent="0.3">
      <c r="G276">
        <v>271</v>
      </c>
      <c r="H276" s="160">
        <v>53083</v>
      </c>
      <c r="I276" s="7">
        <f t="shared" si="46"/>
        <v>82103.217881603938</v>
      </c>
      <c r="J276" s="7">
        <f t="shared" si="47"/>
        <v>1216.0885736983614</v>
      </c>
      <c r="K276" s="7">
        <f t="shared" si="40"/>
        <v>668.73378782100178</v>
      </c>
      <c r="L276" s="65">
        <f t="shared" si="41"/>
        <v>9.7740449898371912E-2</v>
      </c>
      <c r="M276" s="7">
        <f t="shared" si="42"/>
        <v>547.35478587735963</v>
      </c>
      <c r="N276" s="65">
        <f t="shared" si="43"/>
        <v>0.08</v>
      </c>
      <c r="O276" s="7">
        <f t="shared" si="48"/>
        <v>84298.315906217031</v>
      </c>
      <c r="P276" s="7">
        <f t="shared" si="49"/>
        <v>245261.68756603898</v>
      </c>
      <c r="Q276" s="7">
        <f t="shared" si="44"/>
        <v>81434.484093782943</v>
      </c>
      <c r="R276" s="7">
        <f t="shared" si="45"/>
        <v>329560.00347225601</v>
      </c>
    </row>
    <row r="277" spans="7:18" x14ac:dyDescent="0.3">
      <c r="G277">
        <v>272</v>
      </c>
      <c r="H277" s="160">
        <v>53114</v>
      </c>
      <c r="I277" s="7">
        <f t="shared" si="46"/>
        <v>81434.484093782943</v>
      </c>
      <c r="J277" s="7">
        <f t="shared" si="47"/>
        <v>1216.0885736983614</v>
      </c>
      <c r="K277" s="7">
        <f t="shared" si="40"/>
        <v>673.19201307314177</v>
      </c>
      <c r="L277" s="65">
        <f t="shared" si="41"/>
        <v>9.9200040950396765E-2</v>
      </c>
      <c r="M277" s="7">
        <f t="shared" si="42"/>
        <v>542.89656062521965</v>
      </c>
      <c r="N277" s="65">
        <f t="shared" si="43"/>
        <v>0.08</v>
      </c>
      <c r="O277" s="7">
        <f t="shared" si="48"/>
        <v>84971.507919290176</v>
      </c>
      <c r="P277" s="7">
        <f t="shared" si="49"/>
        <v>245804.58412666421</v>
      </c>
      <c r="Q277" s="7">
        <f t="shared" si="44"/>
        <v>80761.292080709798</v>
      </c>
      <c r="R277" s="7">
        <f t="shared" si="45"/>
        <v>330776.09204595437</v>
      </c>
    </row>
    <row r="278" spans="7:18" x14ac:dyDescent="0.3">
      <c r="G278">
        <v>273</v>
      </c>
      <c r="H278" s="160">
        <v>53144</v>
      </c>
      <c r="I278" s="7">
        <f t="shared" si="46"/>
        <v>80761.292080709798</v>
      </c>
      <c r="J278" s="7">
        <f t="shared" si="47"/>
        <v>1216.0885736983614</v>
      </c>
      <c r="K278" s="7">
        <f t="shared" si="40"/>
        <v>677.67995982696277</v>
      </c>
      <c r="L278" s="65">
        <f t="shared" si="41"/>
        <v>0.10069377678847161</v>
      </c>
      <c r="M278" s="7">
        <f t="shared" si="42"/>
        <v>538.40861387139864</v>
      </c>
      <c r="N278" s="65">
        <f t="shared" si="43"/>
        <v>7.9999999999999988E-2</v>
      </c>
      <c r="O278" s="7">
        <f t="shared" si="48"/>
        <v>85649.187879117133</v>
      </c>
      <c r="P278" s="7">
        <f t="shared" si="49"/>
        <v>246342.99274053561</v>
      </c>
      <c r="Q278" s="7">
        <f t="shared" si="44"/>
        <v>80083.612120882841</v>
      </c>
      <c r="R278" s="7">
        <f t="shared" si="45"/>
        <v>331992.18061965273</v>
      </c>
    </row>
    <row r="279" spans="7:18" x14ac:dyDescent="0.3">
      <c r="G279">
        <v>274</v>
      </c>
      <c r="H279" s="160">
        <v>53175</v>
      </c>
      <c r="I279" s="7">
        <f t="shared" si="46"/>
        <v>80083.612120882841</v>
      </c>
      <c r="J279" s="7">
        <f t="shared" si="47"/>
        <v>1216.0885736983614</v>
      </c>
      <c r="K279" s="7">
        <f t="shared" si="40"/>
        <v>682.19782622580908</v>
      </c>
      <c r="L279" s="65">
        <f t="shared" si="41"/>
        <v>0.10222283558279965</v>
      </c>
      <c r="M279" s="7">
        <f t="shared" si="42"/>
        <v>533.89074747255233</v>
      </c>
      <c r="N279" s="65">
        <f t="shared" si="43"/>
        <v>0.08</v>
      </c>
      <c r="O279" s="7">
        <f t="shared" si="48"/>
        <v>86331.385705342938</v>
      </c>
      <c r="P279" s="7">
        <f t="shared" si="49"/>
        <v>246876.88348800817</v>
      </c>
      <c r="Q279" s="7">
        <f t="shared" si="44"/>
        <v>79401.414294657035</v>
      </c>
      <c r="R279" s="7">
        <f t="shared" si="45"/>
        <v>333208.26919335109</v>
      </c>
    </row>
    <row r="280" spans="7:18" x14ac:dyDescent="0.3">
      <c r="G280">
        <v>275</v>
      </c>
      <c r="H280" s="160">
        <v>53206</v>
      </c>
      <c r="I280" s="7">
        <f t="shared" si="46"/>
        <v>79401.414294657035</v>
      </c>
      <c r="J280" s="7">
        <f t="shared" si="47"/>
        <v>1216.0885736983614</v>
      </c>
      <c r="K280" s="7">
        <f t="shared" si="40"/>
        <v>686.7458117339811</v>
      </c>
      <c r="L280" s="65">
        <f t="shared" si="41"/>
        <v>0.10378845029416953</v>
      </c>
      <c r="M280" s="7">
        <f t="shared" si="42"/>
        <v>529.34276196438032</v>
      </c>
      <c r="N280" s="65">
        <f t="shared" si="43"/>
        <v>8.0000000000000016E-2</v>
      </c>
      <c r="O280" s="7">
        <f t="shared" si="48"/>
        <v>87018.131517076923</v>
      </c>
      <c r="P280" s="7">
        <f t="shared" si="49"/>
        <v>247406.22624997256</v>
      </c>
      <c r="Q280" s="7">
        <f t="shared" si="44"/>
        <v>78714.668482923051</v>
      </c>
      <c r="R280" s="7">
        <f t="shared" si="45"/>
        <v>334424.35776704946</v>
      </c>
    </row>
    <row r="281" spans="7:18" x14ac:dyDescent="0.3">
      <c r="G281">
        <v>276</v>
      </c>
      <c r="H281" s="160">
        <v>53236</v>
      </c>
      <c r="I281" s="7">
        <f t="shared" si="46"/>
        <v>78714.668482923051</v>
      </c>
      <c r="J281" s="7">
        <f t="shared" si="47"/>
        <v>1216.0885736983614</v>
      </c>
      <c r="K281" s="7">
        <f t="shared" si="40"/>
        <v>691.32411714554109</v>
      </c>
      <c r="L281" s="65">
        <f t="shared" si="41"/>
        <v>0.10539191189690732</v>
      </c>
      <c r="M281" s="7">
        <f t="shared" si="42"/>
        <v>524.76445655282032</v>
      </c>
      <c r="N281" s="65">
        <f t="shared" si="43"/>
        <v>7.9999999999999988E-2</v>
      </c>
      <c r="O281" s="7">
        <f t="shared" si="48"/>
        <v>87709.455634222468</v>
      </c>
      <c r="P281" s="7">
        <f t="shared" si="49"/>
        <v>247930.99070652539</v>
      </c>
      <c r="Q281" s="7">
        <f t="shared" si="44"/>
        <v>78023.344365777506</v>
      </c>
      <c r="R281" s="7">
        <f t="shared" si="45"/>
        <v>335640.44634074788</v>
      </c>
    </row>
    <row r="282" spans="7:18" x14ac:dyDescent="0.3">
      <c r="G282">
        <v>277</v>
      </c>
      <c r="H282" s="160">
        <v>53267</v>
      </c>
      <c r="I282" s="7">
        <f t="shared" si="46"/>
        <v>78023.344365777506</v>
      </c>
      <c r="J282" s="7">
        <f t="shared" si="47"/>
        <v>1216.0885736983614</v>
      </c>
      <c r="K282" s="7">
        <f t="shared" si="40"/>
        <v>695.93294459317804</v>
      </c>
      <c r="L282" s="65">
        <f t="shared" si="41"/>
        <v>0.10703457283203982</v>
      </c>
      <c r="M282" s="7">
        <f t="shared" si="42"/>
        <v>520.15562910518338</v>
      </c>
      <c r="N282" s="65">
        <f t="shared" si="43"/>
        <v>0.08</v>
      </c>
      <c r="O282" s="7">
        <f t="shared" si="48"/>
        <v>88405.388578815648</v>
      </c>
      <c r="P282" s="7">
        <f t="shared" si="49"/>
        <v>248451.14633563059</v>
      </c>
      <c r="Q282" s="7">
        <f t="shared" si="44"/>
        <v>77327.411421184326</v>
      </c>
      <c r="R282" s="7">
        <f t="shared" si="45"/>
        <v>336856.53491444624</v>
      </c>
    </row>
    <row r="283" spans="7:18" x14ac:dyDescent="0.3">
      <c r="G283">
        <v>278</v>
      </c>
      <c r="H283" s="160">
        <v>53297</v>
      </c>
      <c r="I283" s="7">
        <f t="shared" si="46"/>
        <v>77327.411421184326</v>
      </c>
      <c r="J283" s="7">
        <f t="shared" si="47"/>
        <v>1216.0885736983614</v>
      </c>
      <c r="K283" s="7">
        <f t="shared" si="40"/>
        <v>700.57249755713258</v>
      </c>
      <c r="L283" s="65">
        <f t="shared" si="41"/>
        <v>0.10871785071008438</v>
      </c>
      <c r="M283" s="7">
        <f t="shared" si="42"/>
        <v>515.51607614122884</v>
      </c>
      <c r="N283" s="65">
        <f t="shared" si="43"/>
        <v>7.9999999999999988E-2</v>
      </c>
      <c r="O283" s="7">
        <f t="shared" si="48"/>
        <v>89105.961076372783</v>
      </c>
      <c r="P283" s="7">
        <f t="shared" si="49"/>
        <v>248966.66241177183</v>
      </c>
      <c r="Q283" s="7">
        <f t="shared" si="44"/>
        <v>76626.838923627191</v>
      </c>
      <c r="R283" s="7">
        <f t="shared" si="45"/>
        <v>338072.6234881446</v>
      </c>
    </row>
    <row r="284" spans="7:18" x14ac:dyDescent="0.3">
      <c r="G284">
        <v>279</v>
      </c>
      <c r="H284" s="160">
        <v>53328</v>
      </c>
      <c r="I284" s="7">
        <f t="shared" si="46"/>
        <v>76626.838923627191</v>
      </c>
      <c r="J284" s="7">
        <f t="shared" si="47"/>
        <v>1216.0885736983614</v>
      </c>
      <c r="K284" s="7">
        <f t="shared" si="40"/>
        <v>705.24298087418015</v>
      </c>
      <c r="L284" s="65">
        <f t="shared" si="41"/>
        <v>0.11044323228477455</v>
      </c>
      <c r="M284" s="7">
        <f t="shared" si="42"/>
        <v>510.84559282418132</v>
      </c>
      <c r="N284" s="65">
        <f t="shared" si="43"/>
        <v>0.08</v>
      </c>
      <c r="O284" s="7">
        <f t="shared" si="48"/>
        <v>89811.20405724697</v>
      </c>
      <c r="P284" s="7">
        <f t="shared" si="49"/>
        <v>249477.50800459602</v>
      </c>
      <c r="Q284" s="7">
        <f t="shared" si="44"/>
        <v>75921.595942753003</v>
      </c>
      <c r="R284" s="7">
        <f t="shared" si="45"/>
        <v>339288.71206184302</v>
      </c>
    </row>
    <row r="285" spans="7:18" x14ac:dyDescent="0.3">
      <c r="G285">
        <v>280</v>
      </c>
      <c r="H285" s="160">
        <v>53359</v>
      </c>
      <c r="I285" s="7">
        <f t="shared" si="46"/>
        <v>75921.595942753003</v>
      </c>
      <c r="J285" s="7">
        <f t="shared" si="47"/>
        <v>1216.0885736983614</v>
      </c>
      <c r="K285" s="7">
        <f t="shared" si="40"/>
        <v>709.94460074667472</v>
      </c>
      <c r="L285" s="65">
        <f t="shared" si="41"/>
        <v>0.11221227772113632</v>
      </c>
      <c r="M285" s="7">
        <f t="shared" si="42"/>
        <v>506.14397295168675</v>
      </c>
      <c r="N285" s="65">
        <f t="shared" si="43"/>
        <v>0.08</v>
      </c>
      <c r="O285" s="7">
        <f t="shared" si="48"/>
        <v>90521.148657993646</v>
      </c>
      <c r="P285" s="7">
        <f t="shared" si="49"/>
        <v>249983.65197754771</v>
      </c>
      <c r="Q285" s="7">
        <f t="shared" si="44"/>
        <v>75211.651342006327</v>
      </c>
      <c r="R285" s="7">
        <f t="shared" si="45"/>
        <v>340504.80063554132</v>
      </c>
    </row>
    <row r="286" spans="7:18" x14ac:dyDescent="0.3">
      <c r="G286">
        <v>281</v>
      </c>
      <c r="H286" s="160">
        <v>53387</v>
      </c>
      <c r="I286" s="7">
        <f t="shared" si="46"/>
        <v>75211.651342006327</v>
      </c>
      <c r="J286" s="7">
        <f t="shared" si="47"/>
        <v>1216.0885736983614</v>
      </c>
      <c r="K286" s="7">
        <f t="shared" si="40"/>
        <v>714.67756475165254</v>
      </c>
      <c r="L286" s="65">
        <f t="shared" si="41"/>
        <v>0.11402662518367004</v>
      </c>
      <c r="M286" s="7">
        <f t="shared" si="42"/>
        <v>501.41100894670888</v>
      </c>
      <c r="N286" s="65">
        <f t="shared" si="43"/>
        <v>0.08</v>
      </c>
      <c r="O286" s="7">
        <f t="shared" si="48"/>
        <v>91235.826222745294</v>
      </c>
      <c r="P286" s="7">
        <f t="shared" si="49"/>
        <v>250485.06298649442</v>
      </c>
      <c r="Q286" s="7">
        <f t="shared" si="44"/>
        <v>74496.97377725468</v>
      </c>
      <c r="R286" s="7">
        <f t="shared" si="45"/>
        <v>341720.88920923974</v>
      </c>
    </row>
    <row r="287" spans="7:18" x14ac:dyDescent="0.3">
      <c r="G287">
        <v>282</v>
      </c>
      <c r="H287" s="160">
        <v>53418</v>
      </c>
      <c r="I287" s="7">
        <f t="shared" si="46"/>
        <v>74496.97377725468</v>
      </c>
      <c r="J287" s="7">
        <f t="shared" si="47"/>
        <v>1216.0885736983614</v>
      </c>
      <c r="K287" s="7">
        <f t="shared" si="40"/>
        <v>719.44208184999684</v>
      </c>
      <c r="L287" s="65">
        <f t="shared" si="41"/>
        <v>0.11588799577300242</v>
      </c>
      <c r="M287" s="7">
        <f t="shared" si="42"/>
        <v>496.64649184836458</v>
      </c>
      <c r="N287" s="65">
        <f t="shared" si="43"/>
        <v>0.08</v>
      </c>
      <c r="O287" s="7">
        <f t="shared" si="48"/>
        <v>91955.268304595287</v>
      </c>
      <c r="P287" s="7">
        <f t="shared" si="49"/>
        <v>250981.70947834279</v>
      </c>
      <c r="Q287" s="7">
        <f t="shared" si="44"/>
        <v>73777.531695404687</v>
      </c>
      <c r="R287" s="7">
        <f t="shared" si="45"/>
        <v>342936.97778293805</v>
      </c>
    </row>
    <row r="288" spans="7:18" x14ac:dyDescent="0.3">
      <c r="G288">
        <v>283</v>
      </c>
      <c r="H288" s="160">
        <v>53448</v>
      </c>
      <c r="I288" s="7">
        <f t="shared" si="46"/>
        <v>73777.531695404687</v>
      </c>
      <c r="J288" s="7">
        <f t="shared" si="47"/>
        <v>1216.0885736983614</v>
      </c>
      <c r="K288" s="7">
        <f t="shared" si="40"/>
        <v>724.23836239566344</v>
      </c>
      <c r="L288" s="65">
        <f t="shared" si="41"/>
        <v>0.11779819884228088</v>
      </c>
      <c r="M288" s="7">
        <f t="shared" si="42"/>
        <v>491.85021130269791</v>
      </c>
      <c r="N288" s="65">
        <f t="shared" si="43"/>
        <v>0.08</v>
      </c>
      <c r="O288" s="7">
        <f t="shared" si="48"/>
        <v>92679.506666990957</v>
      </c>
      <c r="P288" s="7">
        <f t="shared" si="49"/>
        <v>251473.55968964548</v>
      </c>
      <c r="Q288" s="7">
        <f t="shared" si="44"/>
        <v>73053.293333009016</v>
      </c>
      <c r="R288" s="7">
        <f t="shared" si="45"/>
        <v>344153.06635663647</v>
      </c>
    </row>
    <row r="289" spans="7:18" x14ac:dyDescent="0.3">
      <c r="G289">
        <v>284</v>
      </c>
      <c r="H289" s="160">
        <v>53479</v>
      </c>
      <c r="I289" s="7">
        <f t="shared" si="46"/>
        <v>73053.293333009016</v>
      </c>
      <c r="J289" s="7">
        <f t="shared" si="47"/>
        <v>1216.0885736983614</v>
      </c>
      <c r="K289" s="7">
        <f t="shared" si="40"/>
        <v>729.06661814496795</v>
      </c>
      <c r="L289" s="65">
        <f t="shared" si="41"/>
        <v>0.11975913772783306</v>
      </c>
      <c r="M289" s="7">
        <f t="shared" si="42"/>
        <v>487.02195555339347</v>
      </c>
      <c r="N289" s="65">
        <f t="shared" si="43"/>
        <v>0.08</v>
      </c>
      <c r="O289" s="7">
        <f t="shared" si="48"/>
        <v>93408.573285135921</v>
      </c>
      <c r="P289" s="7">
        <f t="shared" si="49"/>
        <v>251960.58164519886</v>
      </c>
      <c r="Q289" s="7">
        <f t="shared" si="44"/>
        <v>72324.226714864053</v>
      </c>
      <c r="R289" s="7">
        <f t="shared" si="45"/>
        <v>345369.15493033477</v>
      </c>
    </row>
    <row r="290" spans="7:18" x14ac:dyDescent="0.3">
      <c r="G290">
        <v>285</v>
      </c>
      <c r="H290" s="160">
        <v>53509</v>
      </c>
      <c r="I290" s="7">
        <f t="shared" si="46"/>
        <v>72324.226714864053</v>
      </c>
      <c r="J290" s="7">
        <f t="shared" si="47"/>
        <v>1216.0885736983614</v>
      </c>
      <c r="K290" s="7">
        <f t="shared" si="40"/>
        <v>733.92706226593441</v>
      </c>
      <c r="L290" s="65">
        <f t="shared" si="41"/>
        <v>0.12177281593224662</v>
      </c>
      <c r="M290" s="7">
        <f t="shared" si="42"/>
        <v>482.16151143242706</v>
      </c>
      <c r="N290" s="65">
        <f t="shared" si="43"/>
        <v>0.08</v>
      </c>
      <c r="O290" s="7">
        <f t="shared" si="48"/>
        <v>94142.500347401859</v>
      </c>
      <c r="P290" s="7">
        <f t="shared" si="49"/>
        <v>252442.7431566313</v>
      </c>
      <c r="Q290" s="7">
        <f t="shared" si="44"/>
        <v>71590.299652598114</v>
      </c>
      <c r="R290" s="7">
        <f t="shared" si="45"/>
        <v>346585.24350403319</v>
      </c>
    </row>
    <row r="291" spans="7:18" x14ac:dyDescent="0.3">
      <c r="G291">
        <v>286</v>
      </c>
      <c r="H291" s="160">
        <v>53540</v>
      </c>
      <c r="I291" s="7">
        <f t="shared" si="46"/>
        <v>71590.299652598114</v>
      </c>
      <c r="J291" s="7">
        <f t="shared" si="47"/>
        <v>1216.0885736983614</v>
      </c>
      <c r="K291" s="7">
        <f t="shared" si="40"/>
        <v>738.81990934770727</v>
      </c>
      <c r="L291" s="65">
        <f t="shared" si="41"/>
        <v>0.12384134380209616</v>
      </c>
      <c r="M291" s="7">
        <f t="shared" si="42"/>
        <v>477.26866435065415</v>
      </c>
      <c r="N291" s="65">
        <f t="shared" si="43"/>
        <v>0.08</v>
      </c>
      <c r="O291" s="7">
        <f t="shared" si="48"/>
        <v>94881.320256749561</v>
      </c>
      <c r="P291" s="7">
        <f t="shared" si="49"/>
        <v>252920.01182098195</v>
      </c>
      <c r="Q291" s="7">
        <f t="shared" si="44"/>
        <v>70851.479743250413</v>
      </c>
      <c r="R291" s="7">
        <f t="shared" si="45"/>
        <v>347801.33207773149</v>
      </c>
    </row>
    <row r="292" spans="7:18" x14ac:dyDescent="0.3">
      <c r="G292">
        <v>287</v>
      </c>
      <c r="H292" s="160">
        <v>53571</v>
      </c>
      <c r="I292" s="7">
        <f t="shared" si="46"/>
        <v>70851.479743250413</v>
      </c>
      <c r="J292" s="7">
        <f t="shared" si="47"/>
        <v>1216.0885736983614</v>
      </c>
      <c r="K292" s="7">
        <f t="shared" si="40"/>
        <v>743.7453754100253</v>
      </c>
      <c r="L292" s="65">
        <f t="shared" si="41"/>
        <v>0.1259669457471074</v>
      </c>
      <c r="M292" s="7">
        <f t="shared" si="42"/>
        <v>472.34319828833611</v>
      </c>
      <c r="N292" s="65">
        <f t="shared" si="43"/>
        <v>0.08</v>
      </c>
      <c r="O292" s="7">
        <f t="shared" si="48"/>
        <v>95625.065632159589</v>
      </c>
      <c r="P292" s="7">
        <f t="shared" si="49"/>
        <v>253392.3550192703</v>
      </c>
      <c r="Q292" s="7">
        <f t="shared" si="44"/>
        <v>70107.734367840385</v>
      </c>
      <c r="R292" s="7">
        <f t="shared" si="45"/>
        <v>349017.42065142991</v>
      </c>
    </row>
    <row r="293" spans="7:18" x14ac:dyDescent="0.3">
      <c r="G293">
        <v>288</v>
      </c>
      <c r="H293" s="160">
        <v>53601</v>
      </c>
      <c r="I293" s="7">
        <f t="shared" si="46"/>
        <v>70107.734367840385</v>
      </c>
      <c r="J293" s="7">
        <f t="shared" si="47"/>
        <v>1216.0885736983614</v>
      </c>
      <c r="K293" s="7">
        <f t="shared" si="40"/>
        <v>748.70367791275885</v>
      </c>
      <c r="L293" s="65">
        <f t="shared" si="41"/>
        <v>0.12815196805267784</v>
      </c>
      <c r="M293" s="7">
        <f t="shared" si="42"/>
        <v>467.38489578560262</v>
      </c>
      <c r="N293" s="65">
        <f t="shared" si="43"/>
        <v>0.08</v>
      </c>
      <c r="O293" s="7">
        <f t="shared" si="48"/>
        <v>96373.769310072341</v>
      </c>
      <c r="P293" s="7">
        <f t="shared" si="49"/>
        <v>253859.73991505589</v>
      </c>
      <c r="Q293" s="7">
        <f t="shared" si="44"/>
        <v>69359.030689927633</v>
      </c>
      <c r="R293" s="7">
        <f t="shared" si="45"/>
        <v>350233.50922512822</v>
      </c>
    </row>
    <row r="294" spans="7:18" x14ac:dyDescent="0.3">
      <c r="G294">
        <v>289</v>
      </c>
      <c r="H294" s="160">
        <v>53632</v>
      </c>
      <c r="I294" s="7">
        <f t="shared" si="46"/>
        <v>69359.030689927633</v>
      </c>
      <c r="J294" s="7">
        <f t="shared" si="47"/>
        <v>1216.0885736983614</v>
      </c>
      <c r="K294" s="7">
        <f t="shared" si="40"/>
        <v>753.69503576551051</v>
      </c>
      <c r="L294" s="65">
        <f t="shared" si="41"/>
        <v>0.13039888734344079</v>
      </c>
      <c r="M294" s="7">
        <f t="shared" si="42"/>
        <v>462.3935379328509</v>
      </c>
      <c r="N294" s="65">
        <f t="shared" si="43"/>
        <v>0.08</v>
      </c>
      <c r="O294" s="7">
        <f t="shared" si="48"/>
        <v>97127.464345837856</v>
      </c>
      <c r="P294" s="7">
        <f t="shared" si="49"/>
        <v>254322.13345298875</v>
      </c>
      <c r="Q294" s="7">
        <f t="shared" si="44"/>
        <v>68605.335654162118</v>
      </c>
      <c r="R294" s="7">
        <f t="shared" si="45"/>
        <v>351449.59779882664</v>
      </c>
    </row>
    <row r="295" spans="7:18" x14ac:dyDescent="0.3">
      <c r="G295">
        <v>290</v>
      </c>
      <c r="H295" s="160">
        <v>53662</v>
      </c>
      <c r="I295" s="7">
        <f t="shared" si="46"/>
        <v>68605.335654162118</v>
      </c>
      <c r="J295" s="7">
        <f t="shared" si="47"/>
        <v>1216.0885736983614</v>
      </c>
      <c r="K295" s="7">
        <f t="shared" si="40"/>
        <v>758.71966933728061</v>
      </c>
      <c r="L295" s="65">
        <f t="shared" si="41"/>
        <v>0.13271031976206082</v>
      </c>
      <c r="M295" s="7">
        <f t="shared" si="42"/>
        <v>457.36890436108081</v>
      </c>
      <c r="N295" s="65">
        <f t="shared" si="43"/>
        <v>0.08</v>
      </c>
      <c r="O295" s="7">
        <f t="shared" si="48"/>
        <v>97886.184015175138</v>
      </c>
      <c r="P295" s="7">
        <f t="shared" si="49"/>
        <v>254779.50235734985</v>
      </c>
      <c r="Q295" s="7">
        <f t="shared" si="44"/>
        <v>67846.615984824835</v>
      </c>
      <c r="R295" s="7">
        <f t="shared" si="45"/>
        <v>352665.686372525</v>
      </c>
    </row>
    <row r="296" spans="7:18" x14ac:dyDescent="0.3">
      <c r="G296">
        <v>291</v>
      </c>
      <c r="H296" s="160">
        <v>53693</v>
      </c>
      <c r="I296" s="7">
        <f t="shared" si="46"/>
        <v>67846.615984824835</v>
      </c>
      <c r="J296" s="7">
        <f t="shared" si="47"/>
        <v>1216.0885736983614</v>
      </c>
      <c r="K296" s="7">
        <f t="shared" si="40"/>
        <v>763.7778004661958</v>
      </c>
      <c r="L296" s="65">
        <f t="shared" si="41"/>
        <v>0.13508903093478308</v>
      </c>
      <c r="M296" s="7">
        <f t="shared" si="42"/>
        <v>452.31077323216562</v>
      </c>
      <c r="N296" s="65">
        <f t="shared" si="43"/>
        <v>0.08</v>
      </c>
      <c r="O296" s="7">
        <f t="shared" si="48"/>
        <v>98649.961815641334</v>
      </c>
      <c r="P296" s="7">
        <f t="shared" si="49"/>
        <v>255231.81313058201</v>
      </c>
      <c r="Q296" s="7">
        <f t="shared" si="44"/>
        <v>67082.838184358639</v>
      </c>
      <c r="R296" s="7">
        <f t="shared" si="45"/>
        <v>353881.77494622336</v>
      </c>
    </row>
    <row r="297" spans="7:18" x14ac:dyDescent="0.3">
      <c r="G297">
        <v>292</v>
      </c>
      <c r="H297" s="160">
        <v>53724</v>
      </c>
      <c r="I297" s="7">
        <f t="shared" si="46"/>
        <v>67082.838184358639</v>
      </c>
      <c r="J297" s="7">
        <f t="shared" si="47"/>
        <v>1216.0885736983614</v>
      </c>
      <c r="K297" s="7">
        <f t="shared" si="40"/>
        <v>768.86965246930379</v>
      </c>
      <c r="L297" s="65">
        <f t="shared" si="41"/>
        <v>0.13753794680355261</v>
      </c>
      <c r="M297" s="7">
        <f t="shared" si="42"/>
        <v>447.21892122905763</v>
      </c>
      <c r="N297" s="65">
        <f t="shared" si="43"/>
        <v>0.08</v>
      </c>
      <c r="O297" s="7">
        <f t="shared" si="48"/>
        <v>99418.831468110642</v>
      </c>
      <c r="P297" s="7">
        <f t="shared" si="49"/>
        <v>255679.03205181108</v>
      </c>
      <c r="Q297" s="7">
        <f t="shared" si="44"/>
        <v>66313.968531889332</v>
      </c>
      <c r="R297" s="7">
        <f t="shared" si="45"/>
        <v>355097.86351992172</v>
      </c>
    </row>
    <row r="298" spans="7:18" x14ac:dyDescent="0.3">
      <c r="G298">
        <v>293</v>
      </c>
      <c r="H298" s="160">
        <v>53752</v>
      </c>
      <c r="I298" s="7">
        <f t="shared" si="46"/>
        <v>66313.968531889332</v>
      </c>
      <c r="J298" s="7">
        <f t="shared" si="47"/>
        <v>1216.0885736983614</v>
      </c>
      <c r="K298" s="7">
        <f t="shared" si="40"/>
        <v>773.99545015243257</v>
      </c>
      <c r="L298" s="65">
        <f t="shared" si="41"/>
        <v>0.14006016541390923</v>
      </c>
      <c r="M298" s="7">
        <f t="shared" si="42"/>
        <v>442.0931235459289</v>
      </c>
      <c r="N298" s="65">
        <f t="shared" si="43"/>
        <v>0.08</v>
      </c>
      <c r="O298" s="7">
        <f t="shared" si="48"/>
        <v>100192.82691826308</v>
      </c>
      <c r="P298" s="7">
        <f t="shared" si="49"/>
        <v>256121.12517535701</v>
      </c>
      <c r="Q298" s="7">
        <f t="shared" si="44"/>
        <v>65539.973081736898</v>
      </c>
      <c r="R298" s="7">
        <f t="shared" si="45"/>
        <v>356313.95209362009</v>
      </c>
    </row>
    <row r="299" spans="7:18" x14ac:dyDescent="0.3">
      <c r="G299">
        <v>294</v>
      </c>
      <c r="H299" s="160">
        <v>53783</v>
      </c>
      <c r="I299" s="7">
        <f t="shared" si="46"/>
        <v>65539.973081736898</v>
      </c>
      <c r="J299" s="7">
        <f t="shared" si="47"/>
        <v>1216.0885736983614</v>
      </c>
      <c r="K299" s="7">
        <f t="shared" si="40"/>
        <v>779.15541982011541</v>
      </c>
      <c r="L299" s="65">
        <f t="shared" si="41"/>
        <v>0.14265896975851491</v>
      </c>
      <c r="M299" s="7">
        <f t="shared" si="42"/>
        <v>436.933153878246</v>
      </c>
      <c r="N299" s="65">
        <f t="shared" si="43"/>
        <v>0.08</v>
      </c>
      <c r="O299" s="7">
        <f t="shared" si="48"/>
        <v>100971.98233808319</v>
      </c>
      <c r="P299" s="7">
        <f t="shared" si="49"/>
        <v>256558.05832923527</v>
      </c>
      <c r="Q299" s="7">
        <f t="shared" si="44"/>
        <v>64760.817661916786</v>
      </c>
      <c r="R299" s="7">
        <f t="shared" si="45"/>
        <v>357530.04066731845</v>
      </c>
    </row>
    <row r="300" spans="7:18" x14ac:dyDescent="0.3">
      <c r="G300">
        <v>295</v>
      </c>
      <c r="H300" s="160">
        <v>53813</v>
      </c>
      <c r="I300" s="7">
        <f t="shared" si="46"/>
        <v>64760.817661916786</v>
      </c>
      <c r="J300" s="7">
        <f t="shared" si="47"/>
        <v>1216.0885736983614</v>
      </c>
      <c r="K300" s="7">
        <f t="shared" si="40"/>
        <v>784.3497892855828</v>
      </c>
      <c r="L300" s="65">
        <f t="shared" si="41"/>
        <v>0.14533784178827511</v>
      </c>
      <c r="M300" s="7">
        <f t="shared" si="42"/>
        <v>431.73878441277861</v>
      </c>
      <c r="N300" s="65">
        <f t="shared" si="43"/>
        <v>0.08</v>
      </c>
      <c r="O300" s="7">
        <f t="shared" si="48"/>
        <v>101756.33212736878</v>
      </c>
      <c r="P300" s="7">
        <f t="shared" si="49"/>
        <v>256989.79711364803</v>
      </c>
      <c r="Q300" s="7">
        <f t="shared" si="44"/>
        <v>63976.467872631205</v>
      </c>
      <c r="R300" s="7">
        <f t="shared" si="45"/>
        <v>358746.12924101681</v>
      </c>
    </row>
    <row r="301" spans="7:18" x14ac:dyDescent="0.3">
      <c r="G301">
        <v>296</v>
      </c>
      <c r="H301" s="160">
        <v>53844</v>
      </c>
      <c r="I301" s="7">
        <f t="shared" si="46"/>
        <v>63976.467872631205</v>
      </c>
      <c r="J301" s="7">
        <f t="shared" si="47"/>
        <v>1216.0885736983614</v>
      </c>
      <c r="K301" s="7">
        <f t="shared" si="40"/>
        <v>789.57878788082007</v>
      </c>
      <c r="L301" s="65">
        <f t="shared" si="41"/>
        <v>0.14810047771679458</v>
      </c>
      <c r="M301" s="7">
        <f t="shared" si="42"/>
        <v>426.5097858175414</v>
      </c>
      <c r="N301" s="65">
        <f t="shared" si="43"/>
        <v>0.08</v>
      </c>
      <c r="O301" s="7">
        <f t="shared" si="48"/>
        <v>102545.91091524959</v>
      </c>
      <c r="P301" s="7">
        <f t="shared" si="49"/>
        <v>257416.30689946556</v>
      </c>
      <c r="Q301" s="7">
        <f t="shared" si="44"/>
        <v>63186.889084750386</v>
      </c>
      <c r="R301" s="7">
        <f t="shared" si="45"/>
        <v>359962.21781471517</v>
      </c>
    </row>
    <row r="302" spans="7:18" x14ac:dyDescent="0.3">
      <c r="G302">
        <v>297</v>
      </c>
      <c r="H302" s="160">
        <v>53874</v>
      </c>
      <c r="I302" s="7">
        <f t="shared" si="46"/>
        <v>63186.889084750386</v>
      </c>
      <c r="J302" s="7">
        <f t="shared" si="47"/>
        <v>1216.0885736983614</v>
      </c>
      <c r="K302" s="7">
        <f t="shared" si="40"/>
        <v>794.84264646669214</v>
      </c>
      <c r="L302" s="65">
        <f t="shared" si="41"/>
        <v>0.15095080475962611</v>
      </c>
      <c r="M302" s="7">
        <f t="shared" si="42"/>
        <v>421.24592723166927</v>
      </c>
      <c r="N302" s="65">
        <f t="shared" si="43"/>
        <v>0.08</v>
      </c>
      <c r="O302" s="7">
        <f t="shared" si="48"/>
        <v>103340.75356171629</v>
      </c>
      <c r="P302" s="7">
        <f t="shared" si="49"/>
        <v>257837.55282669724</v>
      </c>
      <c r="Q302" s="7">
        <f t="shared" si="44"/>
        <v>62392.046438283694</v>
      </c>
      <c r="R302" s="7">
        <f t="shared" si="45"/>
        <v>361178.30638841353</v>
      </c>
    </row>
    <row r="303" spans="7:18" x14ac:dyDescent="0.3">
      <c r="G303">
        <v>298</v>
      </c>
      <c r="H303" s="160">
        <v>53905</v>
      </c>
      <c r="I303" s="7">
        <f t="shared" si="46"/>
        <v>62392.046438283694</v>
      </c>
      <c r="J303" s="7">
        <f t="shared" si="47"/>
        <v>1216.0885736983614</v>
      </c>
      <c r="K303" s="7">
        <f t="shared" si="40"/>
        <v>800.14159744313679</v>
      </c>
      <c r="L303" s="65">
        <f t="shared" si="41"/>
        <v>0.15389299946773422</v>
      </c>
      <c r="M303" s="7">
        <f t="shared" si="42"/>
        <v>415.94697625522468</v>
      </c>
      <c r="N303" s="65">
        <f t="shared" si="43"/>
        <v>8.0000000000000016E-2</v>
      </c>
      <c r="O303" s="7">
        <f t="shared" si="48"/>
        <v>104140.89515915944</v>
      </c>
      <c r="P303" s="7">
        <f t="shared" si="49"/>
        <v>258253.49980295246</v>
      </c>
      <c r="Q303" s="7">
        <f t="shared" si="44"/>
        <v>61591.904840840558</v>
      </c>
      <c r="R303" s="7">
        <f t="shared" si="45"/>
        <v>362394.3949621119</v>
      </c>
    </row>
    <row r="304" spans="7:18" x14ac:dyDescent="0.3">
      <c r="G304">
        <v>299</v>
      </c>
      <c r="H304" s="160">
        <v>53936</v>
      </c>
      <c r="I304" s="7">
        <f t="shared" si="46"/>
        <v>61591.904840840558</v>
      </c>
      <c r="J304" s="7">
        <f t="shared" si="47"/>
        <v>1216.0885736983614</v>
      </c>
      <c r="K304" s="7">
        <f t="shared" si="40"/>
        <v>805.47587475942441</v>
      </c>
      <c r="L304" s="65">
        <f t="shared" si="41"/>
        <v>0.15693150783516477</v>
      </c>
      <c r="M304" s="7">
        <f t="shared" si="42"/>
        <v>410.61269893893706</v>
      </c>
      <c r="N304" s="65">
        <f t="shared" si="43"/>
        <v>0.08</v>
      </c>
      <c r="O304" s="7">
        <f t="shared" si="48"/>
        <v>104946.37103391887</v>
      </c>
      <c r="P304" s="7">
        <f t="shared" si="49"/>
        <v>258664.11250189139</v>
      </c>
      <c r="Q304" s="7">
        <f t="shared" si="44"/>
        <v>60786.428966081134</v>
      </c>
      <c r="R304" s="7">
        <f t="shared" si="45"/>
        <v>363610.48353581026</v>
      </c>
    </row>
    <row r="305" spans="7:18" x14ac:dyDescent="0.3">
      <c r="G305">
        <v>300</v>
      </c>
      <c r="H305" s="160">
        <v>53966</v>
      </c>
      <c r="I305" s="7">
        <f t="shared" si="46"/>
        <v>60786.428966081134</v>
      </c>
      <c r="J305" s="7">
        <f t="shared" si="47"/>
        <v>1216.0885736983614</v>
      </c>
      <c r="K305" s="7">
        <f t="shared" si="40"/>
        <v>810.8457139244872</v>
      </c>
      <c r="L305" s="65">
        <f t="shared" si="41"/>
        <v>0.16007106738451893</v>
      </c>
      <c r="M305" s="7">
        <f t="shared" si="42"/>
        <v>405.24285977387427</v>
      </c>
      <c r="N305" s="65">
        <f t="shared" si="43"/>
        <v>0.08</v>
      </c>
      <c r="O305" s="7">
        <f t="shared" si="48"/>
        <v>105757.21674784335</v>
      </c>
      <c r="P305" s="7">
        <f t="shared" si="49"/>
        <v>259069.35536166525</v>
      </c>
      <c r="Q305" s="7">
        <f t="shared" si="44"/>
        <v>59975.583252156648</v>
      </c>
      <c r="R305" s="7">
        <f t="shared" si="45"/>
        <v>364826.57210950862</v>
      </c>
    </row>
    <row r="306" spans="7:18" x14ac:dyDescent="0.3">
      <c r="G306">
        <v>301</v>
      </c>
      <c r="H306" s="160">
        <v>53997</v>
      </c>
      <c r="I306" s="7">
        <f t="shared" si="46"/>
        <v>59975.583252156648</v>
      </c>
      <c r="J306" s="7">
        <f t="shared" si="47"/>
        <v>1216.0885736983614</v>
      </c>
      <c r="K306" s="7">
        <f t="shared" si="40"/>
        <v>816.251352017317</v>
      </c>
      <c r="L306" s="65">
        <f t="shared" si="41"/>
        <v>0.16331673146097478</v>
      </c>
      <c r="M306" s="7">
        <f t="shared" si="42"/>
        <v>399.83722168104435</v>
      </c>
      <c r="N306" s="65">
        <f t="shared" si="43"/>
        <v>0.08</v>
      </c>
      <c r="O306" s="7">
        <f t="shared" si="48"/>
        <v>106573.46809986068</v>
      </c>
      <c r="P306" s="7">
        <f t="shared" si="49"/>
        <v>259469.1925833463</v>
      </c>
      <c r="Q306" s="7">
        <f t="shared" si="44"/>
        <v>59159.331900139332</v>
      </c>
      <c r="R306" s="7">
        <f t="shared" si="45"/>
        <v>366042.66068320698</v>
      </c>
    </row>
    <row r="307" spans="7:18" x14ac:dyDescent="0.3">
      <c r="G307">
        <v>302</v>
      </c>
      <c r="H307" s="160">
        <v>54027</v>
      </c>
      <c r="I307" s="7">
        <f t="shared" si="46"/>
        <v>59159.331900139332</v>
      </c>
      <c r="J307" s="7">
        <f t="shared" si="47"/>
        <v>1216.0885736983614</v>
      </c>
      <c r="K307" s="7">
        <f t="shared" si="40"/>
        <v>821.69302769743251</v>
      </c>
      <c r="L307" s="65">
        <f t="shared" si="41"/>
        <v>0.16667389599688781</v>
      </c>
      <c r="M307" s="7">
        <f t="shared" si="42"/>
        <v>394.3955460009289</v>
      </c>
      <c r="N307" s="65">
        <f t="shared" si="43"/>
        <v>0.08</v>
      </c>
      <c r="O307" s="7">
        <f t="shared" si="48"/>
        <v>107395.16112755811</v>
      </c>
      <c r="P307" s="7">
        <f t="shared" si="49"/>
        <v>259863.58812934722</v>
      </c>
      <c r="Q307" s="7">
        <f t="shared" si="44"/>
        <v>58337.638872441901</v>
      </c>
      <c r="R307" s="7">
        <f t="shared" si="45"/>
        <v>367258.74925690534</v>
      </c>
    </row>
    <row r="308" spans="7:18" x14ac:dyDescent="0.3">
      <c r="G308">
        <v>303</v>
      </c>
      <c r="H308" s="160">
        <v>54058</v>
      </c>
      <c r="I308" s="7">
        <f t="shared" si="46"/>
        <v>58337.638872441901</v>
      </c>
      <c r="J308" s="7">
        <f t="shared" si="47"/>
        <v>1216.0885736983614</v>
      </c>
      <c r="K308" s="7">
        <f t="shared" si="40"/>
        <v>827.1709812154154</v>
      </c>
      <c r="L308" s="65">
        <f t="shared" si="41"/>
        <v>0.17014832904514327</v>
      </c>
      <c r="M308" s="7">
        <f t="shared" si="42"/>
        <v>388.91759248294602</v>
      </c>
      <c r="N308" s="65">
        <f t="shared" si="43"/>
        <v>0.08</v>
      </c>
      <c r="O308" s="7">
        <f t="shared" si="48"/>
        <v>108222.33210877352</v>
      </c>
      <c r="P308" s="7">
        <f t="shared" si="49"/>
        <v>260252.50572183015</v>
      </c>
      <c r="Q308" s="7">
        <f t="shared" si="44"/>
        <v>57510.467891226486</v>
      </c>
      <c r="R308" s="7">
        <f t="shared" si="45"/>
        <v>368474.8378306037</v>
      </c>
    </row>
    <row r="309" spans="7:18" x14ac:dyDescent="0.3">
      <c r="G309">
        <v>304</v>
      </c>
      <c r="H309" s="160">
        <v>54089</v>
      </c>
      <c r="I309" s="7">
        <f t="shared" si="46"/>
        <v>57510.467891226486</v>
      </c>
      <c r="J309" s="7">
        <f t="shared" si="47"/>
        <v>1216.0885736983614</v>
      </c>
      <c r="K309" s="7">
        <f t="shared" si="40"/>
        <v>832.68545442351819</v>
      </c>
      <c r="L309" s="65">
        <f t="shared" si="41"/>
        <v>0.1737462034212833</v>
      </c>
      <c r="M309" s="7">
        <f t="shared" si="42"/>
        <v>383.40311927484328</v>
      </c>
      <c r="N309" s="65">
        <f t="shared" si="43"/>
        <v>0.08</v>
      </c>
      <c r="O309" s="7">
        <f t="shared" si="48"/>
        <v>109055.01756319705</v>
      </c>
      <c r="P309" s="7">
        <f t="shared" si="49"/>
        <v>260635.908841105</v>
      </c>
      <c r="Q309" s="7">
        <f t="shared" si="44"/>
        <v>56677.782436802969</v>
      </c>
      <c r="R309" s="7">
        <f t="shared" si="45"/>
        <v>369690.92640430207</v>
      </c>
    </row>
    <row r="310" spans="7:18" x14ac:dyDescent="0.3">
      <c r="G310">
        <v>305</v>
      </c>
      <c r="H310" s="160">
        <v>54118</v>
      </c>
      <c r="I310" s="7">
        <f t="shared" si="46"/>
        <v>56677.782436802969</v>
      </c>
      <c r="J310" s="7">
        <f t="shared" si="47"/>
        <v>1216.0885736983614</v>
      </c>
      <c r="K310" s="7">
        <f t="shared" si="40"/>
        <v>838.23669078634157</v>
      </c>
      <c r="L310" s="65">
        <f t="shared" si="41"/>
        <v>0.17747413284300487</v>
      </c>
      <c r="M310" s="7">
        <f t="shared" si="42"/>
        <v>377.85188291201979</v>
      </c>
      <c r="N310" s="65">
        <f t="shared" si="43"/>
        <v>7.9999999999999988E-2</v>
      </c>
      <c r="O310" s="7">
        <f t="shared" si="48"/>
        <v>109893.2542539834</v>
      </c>
      <c r="P310" s="7">
        <f t="shared" si="49"/>
        <v>261013.76072401702</v>
      </c>
      <c r="Q310" s="7">
        <f t="shared" si="44"/>
        <v>55839.545746016629</v>
      </c>
      <c r="R310" s="7">
        <f t="shared" si="45"/>
        <v>370907.01497800043</v>
      </c>
    </row>
    <row r="311" spans="7:18" x14ac:dyDescent="0.3">
      <c r="G311">
        <v>306</v>
      </c>
      <c r="H311" s="160">
        <v>54149</v>
      </c>
      <c r="I311" s="7">
        <f t="shared" si="46"/>
        <v>55839.545746016629</v>
      </c>
      <c r="J311" s="7">
        <f t="shared" si="47"/>
        <v>1216.0885736983614</v>
      </c>
      <c r="K311" s="7">
        <f t="shared" si="40"/>
        <v>843.82493539158395</v>
      </c>
      <c r="L311" s="65">
        <f t="shared" si="41"/>
        <v>0.18133921201214909</v>
      </c>
      <c r="M311" s="7">
        <f t="shared" si="42"/>
        <v>372.26363830677752</v>
      </c>
      <c r="N311" s="65">
        <f t="shared" si="43"/>
        <v>7.9999999999999988E-2</v>
      </c>
      <c r="O311" s="7">
        <f t="shared" si="48"/>
        <v>110737.07918937498</v>
      </c>
      <c r="P311" s="7">
        <f t="shared" si="49"/>
        <v>261386.02436232381</v>
      </c>
      <c r="Q311" s="7">
        <f t="shared" si="44"/>
        <v>54995.720810625047</v>
      </c>
      <c r="R311" s="7">
        <f t="shared" si="45"/>
        <v>372123.10355169879</v>
      </c>
    </row>
    <row r="312" spans="7:18" x14ac:dyDescent="0.3">
      <c r="G312">
        <v>307</v>
      </c>
      <c r="H312" s="160">
        <v>54179</v>
      </c>
      <c r="I312" s="7">
        <f t="shared" si="46"/>
        <v>54995.720810625047</v>
      </c>
      <c r="J312" s="7">
        <f t="shared" si="47"/>
        <v>1216.0885736983614</v>
      </c>
      <c r="K312" s="7">
        <f t="shared" si="40"/>
        <v>849.450434960861</v>
      </c>
      <c r="L312" s="65">
        <f t="shared" si="41"/>
        <v>0.1853490611502448</v>
      </c>
      <c r="M312" s="7">
        <f t="shared" si="42"/>
        <v>366.63813873750036</v>
      </c>
      <c r="N312" s="65">
        <f t="shared" si="43"/>
        <v>0.08</v>
      </c>
      <c r="O312" s="7">
        <f t="shared" si="48"/>
        <v>111586.52962433585</v>
      </c>
      <c r="P312" s="7">
        <f t="shared" si="49"/>
        <v>261752.66250106131</v>
      </c>
      <c r="Q312" s="7">
        <f t="shared" si="44"/>
        <v>54146.270375664186</v>
      </c>
      <c r="R312" s="7">
        <f t="shared" si="45"/>
        <v>373339.19212539715</v>
      </c>
    </row>
    <row r="313" spans="7:18" x14ac:dyDescent="0.3">
      <c r="G313">
        <v>308</v>
      </c>
      <c r="H313" s="160">
        <v>54210</v>
      </c>
      <c r="I313" s="7">
        <f t="shared" si="46"/>
        <v>54146.270375664186</v>
      </c>
      <c r="J313" s="7">
        <f t="shared" si="47"/>
        <v>1216.0885736983614</v>
      </c>
      <c r="K313" s="7">
        <f t="shared" si="40"/>
        <v>855.11343786060013</v>
      </c>
      <c r="L313" s="65">
        <f t="shared" si="41"/>
        <v>0.189511875575813</v>
      </c>
      <c r="M313" s="7">
        <f t="shared" si="42"/>
        <v>360.97513583776129</v>
      </c>
      <c r="N313" s="65">
        <f t="shared" si="43"/>
        <v>8.0000000000000016E-2</v>
      </c>
      <c r="O313" s="7">
        <f t="shared" si="48"/>
        <v>112441.64306219644</v>
      </c>
      <c r="P313" s="7">
        <f t="shared" si="49"/>
        <v>262113.63763689908</v>
      </c>
      <c r="Q313" s="7">
        <f t="shared" si="44"/>
        <v>53291.156937803586</v>
      </c>
      <c r="R313" s="7">
        <f t="shared" si="45"/>
        <v>374555.28069909551</v>
      </c>
    </row>
    <row r="314" spans="7:18" x14ac:dyDescent="0.3">
      <c r="G314">
        <v>309</v>
      </c>
      <c r="H314" s="160">
        <v>54240</v>
      </c>
      <c r="I314" s="7">
        <f t="shared" si="46"/>
        <v>53291.156937803586</v>
      </c>
      <c r="J314" s="7">
        <f t="shared" si="47"/>
        <v>1216.0885736983614</v>
      </c>
      <c r="K314" s="7">
        <f t="shared" si="40"/>
        <v>860.81419411300408</v>
      </c>
      <c r="L314" s="65">
        <f t="shared" si="41"/>
        <v>0.19383648100212919</v>
      </c>
      <c r="M314" s="7">
        <f t="shared" si="42"/>
        <v>355.27437958535728</v>
      </c>
      <c r="N314" s="65">
        <f t="shared" si="43"/>
        <v>0.08</v>
      </c>
      <c r="O314" s="7">
        <f t="shared" si="48"/>
        <v>113302.45725630944</v>
      </c>
      <c r="P314" s="7">
        <f t="shared" si="49"/>
        <v>262468.91201648442</v>
      </c>
      <c r="Q314" s="7">
        <f t="shared" si="44"/>
        <v>52430.342743690584</v>
      </c>
      <c r="R314" s="7">
        <f t="shared" si="45"/>
        <v>375771.36927279388</v>
      </c>
    </row>
    <row r="315" spans="7:18" x14ac:dyDescent="0.3">
      <c r="G315">
        <v>310</v>
      </c>
      <c r="H315" s="160">
        <v>54271</v>
      </c>
      <c r="I315" s="7">
        <f t="shared" si="46"/>
        <v>52430.342743690584</v>
      </c>
      <c r="J315" s="7">
        <f t="shared" si="47"/>
        <v>1216.0885736983614</v>
      </c>
      <c r="K315" s="7">
        <f t="shared" si="40"/>
        <v>866.55295540709085</v>
      </c>
      <c r="L315" s="65">
        <f t="shared" si="41"/>
        <v>0.19833239534060554</v>
      </c>
      <c r="M315" s="7">
        <f t="shared" si="42"/>
        <v>349.53561829127057</v>
      </c>
      <c r="N315" s="65">
        <f t="shared" si="43"/>
        <v>0.08</v>
      </c>
      <c r="O315" s="7">
        <f t="shared" si="48"/>
        <v>114169.01021171654</v>
      </c>
      <c r="P315" s="7">
        <f t="shared" si="49"/>
        <v>262818.44763477572</v>
      </c>
      <c r="Q315" s="7">
        <f t="shared" si="44"/>
        <v>51563.789788283495</v>
      </c>
      <c r="R315" s="7">
        <f t="shared" si="45"/>
        <v>376987.45784649224</v>
      </c>
    </row>
    <row r="316" spans="7:18" x14ac:dyDescent="0.3">
      <c r="G316">
        <v>311</v>
      </c>
      <c r="H316" s="160">
        <v>54302</v>
      </c>
      <c r="I316" s="7">
        <f t="shared" si="46"/>
        <v>51563.789788283495</v>
      </c>
      <c r="J316" s="7">
        <f t="shared" si="47"/>
        <v>1216.0885736983614</v>
      </c>
      <c r="K316" s="7">
        <f t="shared" si="40"/>
        <v>872.32997510980476</v>
      </c>
      <c r="L316" s="65">
        <f t="shared" si="41"/>
        <v>0.20300989792057961</v>
      </c>
      <c r="M316" s="7">
        <f t="shared" si="42"/>
        <v>343.75859858855665</v>
      </c>
      <c r="N316" s="65">
        <f t="shared" si="43"/>
        <v>0.08</v>
      </c>
      <c r="O316" s="7">
        <f t="shared" si="48"/>
        <v>115041.34018682635</v>
      </c>
      <c r="P316" s="7">
        <f t="shared" si="49"/>
        <v>263162.2062333643</v>
      </c>
      <c r="Q316" s="7">
        <f t="shared" si="44"/>
        <v>50691.459813173693</v>
      </c>
      <c r="R316" s="7">
        <f t="shared" si="45"/>
        <v>378203.54642019066</v>
      </c>
    </row>
    <row r="317" spans="7:18" x14ac:dyDescent="0.3">
      <c r="G317">
        <v>312</v>
      </c>
      <c r="H317" s="160">
        <v>54332</v>
      </c>
      <c r="I317" s="7">
        <f t="shared" si="46"/>
        <v>50691.459813173693</v>
      </c>
      <c r="J317" s="7">
        <f t="shared" si="47"/>
        <v>1216.0885736983614</v>
      </c>
      <c r="K317" s="7">
        <f t="shared" si="40"/>
        <v>878.14550827720336</v>
      </c>
      <c r="L317" s="65">
        <f t="shared" si="41"/>
        <v>0.20788010718499556</v>
      </c>
      <c r="M317" s="7">
        <f t="shared" si="42"/>
        <v>337.943065421158</v>
      </c>
      <c r="N317" s="65">
        <f t="shared" si="43"/>
        <v>0.08</v>
      </c>
      <c r="O317" s="7">
        <f t="shared" si="48"/>
        <v>115919.48569510355</v>
      </c>
      <c r="P317" s="7">
        <f t="shared" si="49"/>
        <v>263500.14929878543</v>
      </c>
      <c r="Q317" s="7">
        <f t="shared" si="44"/>
        <v>49813.314304896492</v>
      </c>
      <c r="R317" s="7">
        <f t="shared" si="45"/>
        <v>379419.63499388896</v>
      </c>
    </row>
    <row r="318" spans="7:18" x14ac:dyDescent="0.3">
      <c r="G318">
        <v>313</v>
      </c>
      <c r="H318" s="160">
        <v>54363</v>
      </c>
      <c r="I318" s="7">
        <f t="shared" si="46"/>
        <v>49813.314304896492</v>
      </c>
      <c r="J318" s="7">
        <f t="shared" si="47"/>
        <v>1216.0885736983614</v>
      </c>
      <c r="K318" s="7">
        <f t="shared" si="40"/>
        <v>883.9998116657182</v>
      </c>
      <c r="L318" s="65">
        <f t="shared" si="41"/>
        <v>0.21295506809804635</v>
      </c>
      <c r="M318" s="7">
        <f t="shared" si="42"/>
        <v>332.08876203264327</v>
      </c>
      <c r="N318" s="65">
        <f t="shared" si="43"/>
        <v>7.9999999999999988E-2</v>
      </c>
      <c r="O318" s="7">
        <f t="shared" si="48"/>
        <v>116803.48550676927</v>
      </c>
      <c r="P318" s="7">
        <f t="shared" si="49"/>
        <v>263832.23806081805</v>
      </c>
      <c r="Q318" s="7">
        <f t="shared" si="44"/>
        <v>48929.314493230777</v>
      </c>
      <c r="R318" s="7">
        <f t="shared" si="45"/>
        <v>380635.72356758732</v>
      </c>
    </row>
    <row r="319" spans="7:18" x14ac:dyDescent="0.3">
      <c r="G319">
        <v>314</v>
      </c>
      <c r="H319" s="160">
        <v>54393</v>
      </c>
      <c r="I319" s="7">
        <f t="shared" si="46"/>
        <v>48929.314493230777</v>
      </c>
      <c r="J319" s="7">
        <f t="shared" si="47"/>
        <v>1216.0885736983614</v>
      </c>
      <c r="K319" s="7">
        <f t="shared" si="40"/>
        <v>889.89314374348953</v>
      </c>
      <c r="L319" s="65">
        <f t="shared" si="41"/>
        <v>0.21824785071123859</v>
      </c>
      <c r="M319" s="7">
        <f t="shared" si="42"/>
        <v>326.19542995487188</v>
      </c>
      <c r="N319" s="65">
        <f t="shared" si="43"/>
        <v>0.08</v>
      </c>
      <c r="O319" s="7">
        <f t="shared" si="48"/>
        <v>117693.37865051276</v>
      </c>
      <c r="P319" s="7">
        <f t="shared" si="49"/>
        <v>264158.43349077291</v>
      </c>
      <c r="Q319" s="7">
        <f t="shared" si="44"/>
        <v>48039.421349487289</v>
      </c>
      <c r="R319" s="7">
        <f t="shared" si="45"/>
        <v>381851.81214128569</v>
      </c>
    </row>
    <row r="320" spans="7:18" x14ac:dyDescent="0.3">
      <c r="G320">
        <v>315</v>
      </c>
      <c r="H320" s="160">
        <v>54424</v>
      </c>
      <c r="I320" s="7">
        <f t="shared" si="46"/>
        <v>48039.421349487289</v>
      </c>
      <c r="J320" s="7">
        <f t="shared" si="47"/>
        <v>1216.0885736983614</v>
      </c>
      <c r="K320" s="7">
        <f t="shared" si="40"/>
        <v>895.82576470177946</v>
      </c>
      <c r="L320" s="65">
        <f t="shared" si="41"/>
        <v>0.22377266158590156</v>
      </c>
      <c r="M320" s="7">
        <f t="shared" si="42"/>
        <v>320.26280899658195</v>
      </c>
      <c r="N320" s="65">
        <f t="shared" si="43"/>
        <v>0.08</v>
      </c>
      <c r="O320" s="7">
        <f t="shared" si="48"/>
        <v>118589.20441521454</v>
      </c>
      <c r="P320" s="7">
        <f t="shared" si="49"/>
        <v>264478.69629976951</v>
      </c>
      <c r="Q320" s="7">
        <f t="shared" si="44"/>
        <v>47143.595584785508</v>
      </c>
      <c r="R320" s="7">
        <f t="shared" si="45"/>
        <v>383067.90071498405</v>
      </c>
    </row>
    <row r="321" spans="7:18" x14ac:dyDescent="0.3">
      <c r="G321">
        <v>316</v>
      </c>
      <c r="H321" s="160">
        <v>54455</v>
      </c>
      <c r="I321" s="7">
        <f t="shared" si="46"/>
        <v>47143.595584785508</v>
      </c>
      <c r="J321" s="7">
        <f t="shared" si="47"/>
        <v>1216.0885736983614</v>
      </c>
      <c r="K321" s="7">
        <f t="shared" si="40"/>
        <v>901.79793646645794</v>
      </c>
      <c r="L321" s="65">
        <f t="shared" si="41"/>
        <v>0.22954497007203045</v>
      </c>
      <c r="M321" s="7">
        <f t="shared" si="42"/>
        <v>314.29063723190342</v>
      </c>
      <c r="N321" s="65">
        <f t="shared" si="43"/>
        <v>0.08</v>
      </c>
      <c r="O321" s="7">
        <f t="shared" si="48"/>
        <v>119491.002351681</v>
      </c>
      <c r="P321" s="7">
        <f t="shared" si="49"/>
        <v>264792.98693700141</v>
      </c>
      <c r="Q321" s="7">
        <f t="shared" si="44"/>
        <v>46241.79764831905</v>
      </c>
      <c r="R321" s="7">
        <f t="shared" si="45"/>
        <v>384283.98928868241</v>
      </c>
    </row>
    <row r="322" spans="7:18" x14ac:dyDescent="0.3">
      <c r="G322">
        <v>317</v>
      </c>
      <c r="H322" s="160">
        <v>54483</v>
      </c>
      <c r="I322" s="7">
        <f t="shared" si="46"/>
        <v>46241.79764831905</v>
      </c>
      <c r="J322" s="7">
        <f t="shared" si="47"/>
        <v>1216.0885736983614</v>
      </c>
      <c r="K322" s="7">
        <f t="shared" si="40"/>
        <v>907.80992270956767</v>
      </c>
      <c r="L322" s="65">
        <f t="shared" si="41"/>
        <v>0.23558165180697321</v>
      </c>
      <c r="M322" s="7">
        <f t="shared" si="42"/>
        <v>308.27865098879369</v>
      </c>
      <c r="N322" s="65">
        <f t="shared" si="43"/>
        <v>0.08</v>
      </c>
      <c r="O322" s="7">
        <f t="shared" si="48"/>
        <v>120398.81227439057</v>
      </c>
      <c r="P322" s="7">
        <f t="shared" si="49"/>
        <v>265101.26558799017</v>
      </c>
      <c r="Q322" s="7">
        <f t="shared" si="44"/>
        <v>45333.987725609484</v>
      </c>
      <c r="R322" s="7">
        <f t="shared" si="45"/>
        <v>385500.07786238077</v>
      </c>
    </row>
    <row r="323" spans="7:18" x14ac:dyDescent="0.3">
      <c r="G323">
        <v>318</v>
      </c>
      <c r="H323" s="160">
        <v>54514</v>
      </c>
      <c r="I323" s="7">
        <f t="shared" si="46"/>
        <v>45333.987725609484</v>
      </c>
      <c r="J323" s="7">
        <f t="shared" si="47"/>
        <v>1216.0885736983614</v>
      </c>
      <c r="K323" s="7">
        <f t="shared" si="40"/>
        <v>913.86198886096486</v>
      </c>
      <c r="L323" s="65">
        <f t="shared" si="41"/>
        <v>0.24190115223719033</v>
      </c>
      <c r="M323" s="7">
        <f t="shared" si="42"/>
        <v>302.22658483739656</v>
      </c>
      <c r="N323" s="65">
        <f t="shared" si="43"/>
        <v>7.9999999999999988E-2</v>
      </c>
      <c r="O323" s="7">
        <f t="shared" si="48"/>
        <v>121312.67426325154</v>
      </c>
      <c r="P323" s="7">
        <f t="shared" si="49"/>
        <v>265403.49217282759</v>
      </c>
      <c r="Q323" s="7">
        <f t="shared" si="44"/>
        <v>44420.125736748516</v>
      </c>
      <c r="R323" s="7">
        <f t="shared" si="45"/>
        <v>386716.16643607913</v>
      </c>
    </row>
    <row r="324" spans="7:18" x14ac:dyDescent="0.3">
      <c r="G324">
        <v>319</v>
      </c>
      <c r="H324" s="160">
        <v>54544</v>
      </c>
      <c r="I324" s="7">
        <f t="shared" si="46"/>
        <v>44420.125736748516</v>
      </c>
      <c r="J324" s="7">
        <f t="shared" si="47"/>
        <v>1216.0885736983614</v>
      </c>
      <c r="K324" s="7">
        <f t="shared" si="40"/>
        <v>919.95440212003791</v>
      </c>
      <c r="L324" s="65">
        <f t="shared" si="41"/>
        <v>0.24852367350026611</v>
      </c>
      <c r="M324" s="7">
        <f t="shared" si="42"/>
        <v>296.13417157832345</v>
      </c>
      <c r="N324" s="65">
        <f t="shared" si="43"/>
        <v>0.08</v>
      </c>
      <c r="O324" s="7">
        <f t="shared" si="48"/>
        <v>122232.62866537158</v>
      </c>
      <c r="P324" s="7">
        <f t="shared" si="49"/>
        <v>265699.62634440593</v>
      </c>
      <c r="Q324" s="7">
        <f t="shared" si="44"/>
        <v>43500.171334628481</v>
      </c>
      <c r="R324" s="7">
        <f t="shared" si="45"/>
        <v>387932.25500977749</v>
      </c>
    </row>
    <row r="325" spans="7:18" x14ac:dyDescent="0.3">
      <c r="G325">
        <v>320</v>
      </c>
      <c r="H325" s="160">
        <v>54575</v>
      </c>
      <c r="I325" s="7">
        <f t="shared" si="46"/>
        <v>43500.171334628481</v>
      </c>
      <c r="J325" s="7">
        <f t="shared" si="47"/>
        <v>1216.0885736983614</v>
      </c>
      <c r="K325" s="7">
        <f t="shared" si="40"/>
        <v>926.08743146750487</v>
      </c>
      <c r="L325" s="65">
        <f t="shared" si="41"/>
        <v>0.25547138865550795</v>
      </c>
      <c r="M325" s="7">
        <f t="shared" si="42"/>
        <v>290.00114223085654</v>
      </c>
      <c r="N325" s="65">
        <f t="shared" si="43"/>
        <v>0.08</v>
      </c>
      <c r="O325" s="7">
        <f t="shared" si="48"/>
        <v>123158.71609683908</v>
      </c>
      <c r="P325" s="7">
        <f t="shared" si="49"/>
        <v>265989.6274866368</v>
      </c>
      <c r="Q325" s="7">
        <f t="shared" si="44"/>
        <v>42574.083903160979</v>
      </c>
      <c r="R325" s="7">
        <f t="shared" si="45"/>
        <v>389148.34358347591</v>
      </c>
    </row>
    <row r="326" spans="7:18" x14ac:dyDescent="0.3">
      <c r="G326">
        <v>321</v>
      </c>
      <c r="H326" s="160">
        <v>54605</v>
      </c>
      <c r="I326" s="7">
        <f t="shared" si="46"/>
        <v>42574.083903160979</v>
      </c>
      <c r="J326" s="7">
        <f t="shared" si="47"/>
        <v>1216.0885736983614</v>
      </c>
      <c r="K326" s="7">
        <f t="shared" ref="K326:K365" si="50">J326-M326</f>
        <v>932.2613476772882</v>
      </c>
      <c r="L326" s="65">
        <f t="shared" ref="L326:L365" si="51">(K326/I326)*12</f>
        <v>0.26276868804913617</v>
      </c>
      <c r="M326" s="7">
        <f t="shared" ref="M326:M365" si="52">I326*($H$1/12)</f>
        <v>283.82722602107322</v>
      </c>
      <c r="N326" s="65">
        <f t="shared" ref="N326:N365" si="53">(M326/I326)*12</f>
        <v>0.08</v>
      </c>
      <c r="O326" s="7">
        <f t="shared" si="48"/>
        <v>124090.97744451636</v>
      </c>
      <c r="P326" s="7">
        <f t="shared" si="49"/>
        <v>266273.4547126579</v>
      </c>
      <c r="Q326" s="7">
        <f t="shared" ref="Q326:Q365" si="54">I326-K326</f>
        <v>41641.82255548369</v>
      </c>
      <c r="R326" s="7">
        <f t="shared" ref="R326:R365" si="55">O326+P326</f>
        <v>390364.43215717428</v>
      </c>
    </row>
    <row r="327" spans="7:18" x14ac:dyDescent="0.3">
      <c r="G327">
        <v>322</v>
      </c>
      <c r="H327" s="160">
        <v>54636</v>
      </c>
      <c r="I327" s="7">
        <f t="shared" ref="I327:I365" si="56">Q326</f>
        <v>41641.82255548369</v>
      </c>
      <c r="J327" s="7">
        <f t="shared" ref="J327:J365" si="57">$I$6/((($K$2)-1)/($K$1*$K$2))</f>
        <v>1216.0885736983614</v>
      </c>
      <c r="K327" s="7">
        <f t="shared" si="50"/>
        <v>938.4764233284701</v>
      </c>
      <c r="L327" s="65">
        <f t="shared" si="51"/>
        <v>0.27044246358181118</v>
      </c>
      <c r="M327" s="7">
        <f t="shared" si="52"/>
        <v>277.61215036989131</v>
      </c>
      <c r="N327" s="65">
        <f t="shared" si="53"/>
        <v>8.0000000000000016E-2</v>
      </c>
      <c r="O327" s="7">
        <f t="shared" ref="O327:O365" si="58">O326+K327</f>
        <v>125029.45386784483</v>
      </c>
      <c r="P327" s="7">
        <f t="shared" ref="P327:P365" si="59">P326+M327</f>
        <v>266551.06686302781</v>
      </c>
      <c r="Q327" s="7">
        <f t="shared" si="54"/>
        <v>40703.346132155217</v>
      </c>
      <c r="R327" s="7">
        <f t="shared" si="55"/>
        <v>391580.52073087264</v>
      </c>
    </row>
    <row r="328" spans="7:18" x14ac:dyDescent="0.3">
      <c r="G328">
        <v>323</v>
      </c>
      <c r="H328" s="160">
        <v>54667</v>
      </c>
      <c r="I328" s="7">
        <f t="shared" si="56"/>
        <v>40703.346132155217</v>
      </c>
      <c r="J328" s="7">
        <f t="shared" si="57"/>
        <v>1216.0885736983614</v>
      </c>
      <c r="K328" s="7">
        <f t="shared" si="50"/>
        <v>944.73293281732663</v>
      </c>
      <c r="L328" s="65">
        <f t="shared" si="51"/>
        <v>0.27852243786050723</v>
      </c>
      <c r="M328" s="7">
        <f t="shared" si="52"/>
        <v>271.35564088103479</v>
      </c>
      <c r="N328" s="65">
        <f t="shared" si="53"/>
        <v>0.08</v>
      </c>
      <c r="O328" s="7">
        <f t="shared" si="58"/>
        <v>125974.18680066215</v>
      </c>
      <c r="P328" s="7">
        <f t="shared" si="59"/>
        <v>266822.42250390886</v>
      </c>
      <c r="Q328" s="7">
        <f t="shared" si="54"/>
        <v>39758.613199337888</v>
      </c>
      <c r="R328" s="7">
        <f t="shared" si="55"/>
        <v>392796.609304571</v>
      </c>
    </row>
    <row r="329" spans="7:18" x14ac:dyDescent="0.3">
      <c r="G329">
        <v>324</v>
      </c>
      <c r="H329" s="160">
        <v>54697</v>
      </c>
      <c r="I329" s="7">
        <f t="shared" si="56"/>
        <v>39758.613199337888</v>
      </c>
      <c r="J329" s="7">
        <f t="shared" si="57"/>
        <v>1216.0885736983614</v>
      </c>
      <c r="K329" s="7">
        <f t="shared" si="50"/>
        <v>951.03115236944222</v>
      </c>
      <c r="L329" s="65">
        <f t="shared" si="51"/>
        <v>0.28704154672636717</v>
      </c>
      <c r="M329" s="7">
        <f t="shared" si="52"/>
        <v>265.05742132891925</v>
      </c>
      <c r="N329" s="65">
        <f t="shared" si="53"/>
        <v>7.9999999999999988E-2</v>
      </c>
      <c r="O329" s="7">
        <f t="shared" si="58"/>
        <v>126925.21795303159</v>
      </c>
      <c r="P329" s="7">
        <f t="shared" si="59"/>
        <v>267087.47992523777</v>
      </c>
      <c r="Q329" s="7">
        <f t="shared" si="54"/>
        <v>38807.582046968448</v>
      </c>
      <c r="R329" s="7">
        <f t="shared" si="55"/>
        <v>394012.69787826936</v>
      </c>
    </row>
    <row r="330" spans="7:18" x14ac:dyDescent="0.3">
      <c r="G330">
        <v>325</v>
      </c>
      <c r="H330" s="160">
        <v>54728</v>
      </c>
      <c r="I330" s="7">
        <f t="shared" si="56"/>
        <v>38807.582046968448</v>
      </c>
      <c r="J330" s="7">
        <f t="shared" si="57"/>
        <v>1216.0885736983614</v>
      </c>
      <c r="K330" s="7">
        <f t="shared" si="50"/>
        <v>957.37136005190507</v>
      </c>
      <c r="L330" s="65">
        <f t="shared" si="51"/>
        <v>0.29603638553719969</v>
      </c>
      <c r="M330" s="7">
        <f t="shared" si="52"/>
        <v>258.71721364645634</v>
      </c>
      <c r="N330" s="65">
        <f t="shared" si="53"/>
        <v>0.08</v>
      </c>
      <c r="O330" s="7">
        <f t="shared" si="58"/>
        <v>127882.5893130835</v>
      </c>
      <c r="P330" s="7">
        <f t="shared" si="59"/>
        <v>267346.19713888422</v>
      </c>
      <c r="Q330" s="7">
        <f t="shared" si="54"/>
        <v>37850.210686916544</v>
      </c>
      <c r="R330" s="7">
        <f t="shared" si="55"/>
        <v>395228.78645196772</v>
      </c>
    </row>
    <row r="331" spans="7:18" x14ac:dyDescent="0.3">
      <c r="G331">
        <v>326</v>
      </c>
      <c r="H331" s="160">
        <v>54758</v>
      </c>
      <c r="I331" s="7">
        <f t="shared" si="56"/>
        <v>37850.210686916544</v>
      </c>
      <c r="J331" s="7">
        <f t="shared" si="57"/>
        <v>1216.0885736983614</v>
      </c>
      <c r="K331" s="7">
        <f t="shared" si="50"/>
        <v>963.75383578558444</v>
      </c>
      <c r="L331" s="65">
        <f t="shared" si="51"/>
        <v>0.30554773195554852</v>
      </c>
      <c r="M331" s="7">
        <f t="shared" si="52"/>
        <v>252.33473791277697</v>
      </c>
      <c r="N331" s="65">
        <f t="shared" si="53"/>
        <v>0.08</v>
      </c>
      <c r="O331" s="7">
        <f t="shared" si="58"/>
        <v>128846.34314886908</v>
      </c>
      <c r="P331" s="7">
        <f t="shared" si="59"/>
        <v>267598.53187679697</v>
      </c>
      <c r="Q331" s="7">
        <f t="shared" si="54"/>
        <v>36886.456851130963</v>
      </c>
      <c r="R331" s="7">
        <f t="shared" si="55"/>
        <v>396444.87502566609</v>
      </c>
    </row>
    <row r="332" spans="7:18" x14ac:dyDescent="0.3">
      <c r="G332">
        <v>327</v>
      </c>
      <c r="H332" s="160">
        <v>54789</v>
      </c>
      <c r="I332" s="7">
        <f t="shared" si="56"/>
        <v>36886.456851130963</v>
      </c>
      <c r="J332" s="7">
        <f t="shared" si="57"/>
        <v>1216.0885736983614</v>
      </c>
      <c r="K332" s="7">
        <f t="shared" si="50"/>
        <v>970.17886135748836</v>
      </c>
      <c r="L332" s="65">
        <f t="shared" si="51"/>
        <v>0.31562116099348003</v>
      </c>
      <c r="M332" s="7">
        <f t="shared" si="52"/>
        <v>245.90971234087311</v>
      </c>
      <c r="N332" s="65">
        <f t="shared" si="53"/>
        <v>0.08</v>
      </c>
      <c r="O332" s="7">
        <f t="shared" si="58"/>
        <v>129816.52201022657</v>
      </c>
      <c r="P332" s="7">
        <f t="shared" si="59"/>
        <v>267844.44158913783</v>
      </c>
      <c r="Q332" s="7">
        <f t="shared" si="54"/>
        <v>35916.277989773473</v>
      </c>
      <c r="R332" s="7">
        <f t="shared" si="55"/>
        <v>397660.96359936439</v>
      </c>
    </row>
    <row r="333" spans="7:18" x14ac:dyDescent="0.3">
      <c r="G333">
        <v>328</v>
      </c>
      <c r="H333" s="160">
        <v>54820</v>
      </c>
      <c r="I333" s="7">
        <f t="shared" si="56"/>
        <v>35916.277989773473</v>
      </c>
      <c r="J333" s="7">
        <f t="shared" si="57"/>
        <v>1216.0885736983614</v>
      </c>
      <c r="K333" s="7">
        <f t="shared" si="50"/>
        <v>976.64672043320491</v>
      </c>
      <c r="L333" s="65">
        <f t="shared" si="51"/>
        <v>0.32630777188369725</v>
      </c>
      <c r="M333" s="7">
        <f t="shared" si="52"/>
        <v>239.44185326515651</v>
      </c>
      <c r="N333" s="65">
        <f t="shared" si="53"/>
        <v>0.08</v>
      </c>
      <c r="O333" s="7">
        <f t="shared" si="58"/>
        <v>130793.16873065977</v>
      </c>
      <c r="P333" s="7">
        <f t="shared" si="59"/>
        <v>268083.88344240299</v>
      </c>
      <c r="Q333" s="7">
        <f t="shared" si="54"/>
        <v>34939.631269340265</v>
      </c>
      <c r="R333" s="7">
        <f t="shared" si="55"/>
        <v>398877.05217306275</v>
      </c>
    </row>
    <row r="334" spans="7:18" x14ac:dyDescent="0.3">
      <c r="G334">
        <v>329</v>
      </c>
      <c r="H334" s="160">
        <v>54848</v>
      </c>
      <c r="I334" s="7">
        <f t="shared" si="56"/>
        <v>34939.631269340265</v>
      </c>
      <c r="J334" s="7">
        <f t="shared" si="57"/>
        <v>1216.0885736983614</v>
      </c>
      <c r="K334" s="7">
        <f t="shared" si="50"/>
        <v>983.15769856942632</v>
      </c>
      <c r="L334" s="65">
        <f t="shared" si="51"/>
        <v>0.33766505123898766</v>
      </c>
      <c r="M334" s="7">
        <f t="shared" si="52"/>
        <v>232.93087512893513</v>
      </c>
      <c r="N334" s="65">
        <f t="shared" si="53"/>
        <v>0.08</v>
      </c>
      <c r="O334" s="7">
        <f t="shared" si="58"/>
        <v>131776.3264292292</v>
      </c>
      <c r="P334" s="7">
        <f t="shared" si="59"/>
        <v>268316.81431753194</v>
      </c>
      <c r="Q334" s="7">
        <f t="shared" si="54"/>
        <v>33956.473570770839</v>
      </c>
      <c r="R334" s="7">
        <f t="shared" si="55"/>
        <v>400093.14074676111</v>
      </c>
    </row>
    <row r="335" spans="7:18" x14ac:dyDescent="0.3">
      <c r="G335">
        <v>330</v>
      </c>
      <c r="H335" s="160">
        <v>54879</v>
      </c>
      <c r="I335" s="7">
        <f t="shared" si="56"/>
        <v>33956.473570770839</v>
      </c>
      <c r="J335" s="7">
        <f t="shared" si="57"/>
        <v>1216.0885736983614</v>
      </c>
      <c r="K335" s="7">
        <f t="shared" si="50"/>
        <v>989.71208322655582</v>
      </c>
      <c r="L335" s="65">
        <f t="shared" si="51"/>
        <v>0.34975790327479117</v>
      </c>
      <c r="M335" s="7">
        <f t="shared" si="52"/>
        <v>226.3764904718056</v>
      </c>
      <c r="N335" s="65">
        <f t="shared" si="53"/>
        <v>0.08</v>
      </c>
      <c r="O335" s="7">
        <f t="shared" si="58"/>
        <v>132766.03851245577</v>
      </c>
      <c r="P335" s="7">
        <f t="shared" si="59"/>
        <v>268543.19080800377</v>
      </c>
      <c r="Q335" s="7">
        <f t="shared" si="54"/>
        <v>32966.761487544281</v>
      </c>
      <c r="R335" s="7">
        <f t="shared" si="55"/>
        <v>401309.22932045953</v>
      </c>
    </row>
    <row r="336" spans="7:18" x14ac:dyDescent="0.3">
      <c r="G336">
        <v>331</v>
      </c>
      <c r="H336" s="160">
        <v>54909</v>
      </c>
      <c r="I336" s="7">
        <f t="shared" si="56"/>
        <v>32966.761487544281</v>
      </c>
      <c r="J336" s="7">
        <f t="shared" si="57"/>
        <v>1216.0885736983614</v>
      </c>
      <c r="K336" s="7">
        <f t="shared" si="50"/>
        <v>996.31016378139952</v>
      </c>
      <c r="L336" s="65">
        <f t="shared" si="51"/>
        <v>0.36265988607628274</v>
      </c>
      <c r="M336" s="7">
        <f t="shared" si="52"/>
        <v>219.77840991696189</v>
      </c>
      <c r="N336" s="65">
        <f t="shared" si="53"/>
        <v>0.08</v>
      </c>
      <c r="O336" s="7">
        <f t="shared" si="58"/>
        <v>133762.34867623716</v>
      </c>
      <c r="P336" s="7">
        <f t="shared" si="59"/>
        <v>268762.96921792073</v>
      </c>
      <c r="Q336" s="7">
        <f t="shared" si="54"/>
        <v>31970.451323762882</v>
      </c>
      <c r="R336" s="7">
        <f t="shared" si="55"/>
        <v>402525.3178941579</v>
      </c>
    </row>
    <row r="337" spans="7:18" x14ac:dyDescent="0.3">
      <c r="G337">
        <v>332</v>
      </c>
      <c r="H337" s="160">
        <v>54940</v>
      </c>
      <c r="I337" s="7">
        <f t="shared" si="56"/>
        <v>31970.451323762882</v>
      </c>
      <c r="J337" s="7">
        <f t="shared" si="57"/>
        <v>1216.0885736983614</v>
      </c>
      <c r="K337" s="7">
        <f t="shared" si="50"/>
        <v>1002.9522315399422</v>
      </c>
      <c r="L337" s="65">
        <f t="shared" si="51"/>
        <v>0.37645470364485156</v>
      </c>
      <c r="M337" s="7">
        <f t="shared" si="52"/>
        <v>213.13634215841921</v>
      </c>
      <c r="N337" s="65">
        <f t="shared" si="53"/>
        <v>0.08</v>
      </c>
      <c r="O337" s="7">
        <f t="shared" si="58"/>
        <v>134765.3009077771</v>
      </c>
      <c r="P337" s="7">
        <f t="shared" si="59"/>
        <v>268976.10556007916</v>
      </c>
      <c r="Q337" s="7">
        <f t="shared" si="54"/>
        <v>30967.499092222941</v>
      </c>
      <c r="R337" s="7">
        <f t="shared" si="55"/>
        <v>403741.40646785626</v>
      </c>
    </row>
    <row r="338" spans="7:18" x14ac:dyDescent="0.3">
      <c r="G338">
        <v>333</v>
      </c>
      <c r="H338" s="160">
        <v>54970</v>
      </c>
      <c r="I338" s="7">
        <f t="shared" si="56"/>
        <v>30967.499092222941</v>
      </c>
      <c r="J338" s="7">
        <f t="shared" si="57"/>
        <v>1216.0885736983614</v>
      </c>
      <c r="K338" s="7">
        <f t="shared" si="50"/>
        <v>1009.6385797502085</v>
      </c>
      <c r="L338" s="65">
        <f t="shared" si="51"/>
        <v>0.39123801766882693</v>
      </c>
      <c r="M338" s="7">
        <f t="shared" si="52"/>
        <v>206.44999394815295</v>
      </c>
      <c r="N338" s="65">
        <f t="shared" si="53"/>
        <v>0.08</v>
      </c>
      <c r="O338" s="7">
        <f t="shared" si="58"/>
        <v>135774.9394875273</v>
      </c>
      <c r="P338" s="7">
        <f t="shared" si="59"/>
        <v>269182.55555402732</v>
      </c>
      <c r="Q338" s="7">
        <f t="shared" si="54"/>
        <v>29957.860512472733</v>
      </c>
      <c r="R338" s="7">
        <f t="shared" si="55"/>
        <v>404957.49504155462</v>
      </c>
    </row>
    <row r="339" spans="7:18" x14ac:dyDescent="0.3">
      <c r="G339">
        <v>334</v>
      </c>
      <c r="H339" s="160">
        <v>55001</v>
      </c>
      <c r="I339" s="7">
        <f t="shared" si="56"/>
        <v>29957.860512472733</v>
      </c>
      <c r="J339" s="7">
        <f t="shared" si="57"/>
        <v>1216.0885736983614</v>
      </c>
      <c r="K339" s="7">
        <f t="shared" si="50"/>
        <v>1016.3695036152099</v>
      </c>
      <c r="L339" s="65">
        <f t="shared" si="51"/>
        <v>0.40711966190992255</v>
      </c>
      <c r="M339" s="7">
        <f t="shared" si="52"/>
        <v>199.71907008315156</v>
      </c>
      <c r="N339" s="65">
        <f t="shared" si="53"/>
        <v>0.08</v>
      </c>
      <c r="O339" s="7">
        <f t="shared" si="58"/>
        <v>136791.30899114252</v>
      </c>
      <c r="P339" s="7">
        <f t="shared" si="59"/>
        <v>269382.27462411049</v>
      </c>
      <c r="Q339" s="7">
        <f t="shared" si="54"/>
        <v>28941.491008857523</v>
      </c>
      <c r="R339" s="7">
        <f t="shared" si="55"/>
        <v>406173.58361525298</v>
      </c>
    </row>
    <row r="340" spans="7:18" x14ac:dyDescent="0.3">
      <c r="G340">
        <v>335</v>
      </c>
      <c r="H340" s="160">
        <v>55032</v>
      </c>
      <c r="I340" s="7">
        <f t="shared" si="56"/>
        <v>28941.491008857523</v>
      </c>
      <c r="J340" s="7">
        <f t="shared" si="57"/>
        <v>1216.0885736983614</v>
      </c>
      <c r="K340" s="7">
        <f t="shared" si="50"/>
        <v>1023.1453003059779</v>
      </c>
      <c r="L340" s="65">
        <f t="shared" si="51"/>
        <v>0.4242263676019366</v>
      </c>
      <c r="M340" s="7">
        <f t="shared" si="52"/>
        <v>192.9432733923835</v>
      </c>
      <c r="N340" s="65">
        <f t="shared" si="53"/>
        <v>0.08</v>
      </c>
      <c r="O340" s="7">
        <f t="shared" si="58"/>
        <v>137814.45429144849</v>
      </c>
      <c r="P340" s="7">
        <f t="shared" si="59"/>
        <v>269575.21789750288</v>
      </c>
      <c r="Q340" s="7">
        <f t="shared" si="54"/>
        <v>27918.345708551544</v>
      </c>
      <c r="R340" s="7">
        <f t="shared" si="55"/>
        <v>407389.6721889514</v>
      </c>
    </row>
    <row r="341" spans="7:18" x14ac:dyDescent="0.3">
      <c r="G341">
        <f t="shared" ref="G341:G365" si="60">G340+1</f>
        <v>336</v>
      </c>
      <c r="H341" s="160"/>
      <c r="I341" s="7">
        <f t="shared" si="56"/>
        <v>27918.345708551544</v>
      </c>
      <c r="J341" s="7">
        <f t="shared" si="57"/>
        <v>1216.0885736983614</v>
      </c>
      <c r="K341" s="7">
        <f t="shared" si="50"/>
        <v>1029.9662689746845</v>
      </c>
      <c r="L341" s="65">
        <f t="shared" si="51"/>
        <v>0.4427051429451424</v>
      </c>
      <c r="M341" s="7">
        <f t="shared" si="52"/>
        <v>186.12230472367696</v>
      </c>
      <c r="N341" s="65">
        <f t="shared" si="53"/>
        <v>0.08</v>
      </c>
      <c r="O341" s="7">
        <f t="shared" si="58"/>
        <v>138844.42056042317</v>
      </c>
      <c r="P341" s="7">
        <f t="shared" si="59"/>
        <v>269761.34020222654</v>
      </c>
      <c r="Q341" s="7">
        <f t="shared" si="54"/>
        <v>26888.37943957686</v>
      </c>
      <c r="R341" s="7">
        <f t="shared" si="55"/>
        <v>408605.7607626497</v>
      </c>
    </row>
    <row r="342" spans="7:18" x14ac:dyDescent="0.3">
      <c r="G342">
        <f t="shared" si="60"/>
        <v>337</v>
      </c>
      <c r="H342" s="160"/>
      <c r="I342" s="7">
        <f t="shared" si="56"/>
        <v>26888.37943957686</v>
      </c>
      <c r="J342" s="7">
        <f t="shared" si="57"/>
        <v>1216.0885736983614</v>
      </c>
      <c r="K342" s="7">
        <f t="shared" si="50"/>
        <v>1036.832710767849</v>
      </c>
      <c r="L342" s="65">
        <f t="shared" si="51"/>
        <v>0.46272749747427644</v>
      </c>
      <c r="M342" s="7">
        <f t="shared" si="52"/>
        <v>179.25586293051242</v>
      </c>
      <c r="N342" s="65">
        <f t="shared" si="53"/>
        <v>0.08</v>
      </c>
      <c r="O342" s="7">
        <f t="shared" si="58"/>
        <v>139881.25327119103</v>
      </c>
      <c r="P342" s="7">
        <f t="shared" si="59"/>
        <v>269940.59606515703</v>
      </c>
      <c r="Q342" s="7">
        <f t="shared" si="54"/>
        <v>25851.546728809011</v>
      </c>
      <c r="R342" s="7">
        <f t="shared" si="55"/>
        <v>409821.84933634807</v>
      </c>
    </row>
    <row r="343" spans="7:18" x14ac:dyDescent="0.3">
      <c r="G343">
        <f t="shared" si="60"/>
        <v>338</v>
      </c>
      <c r="H343" s="160"/>
      <c r="I343" s="7">
        <f t="shared" si="56"/>
        <v>25851.546728809011</v>
      </c>
      <c r="J343" s="7">
        <f t="shared" si="57"/>
        <v>1216.0885736983614</v>
      </c>
      <c r="K343" s="7">
        <f t="shared" si="50"/>
        <v>1043.7449288396347</v>
      </c>
      <c r="L343" s="65">
        <f t="shared" si="51"/>
        <v>0.4844947684355691</v>
      </c>
      <c r="M343" s="7">
        <f t="shared" si="52"/>
        <v>172.34364485872675</v>
      </c>
      <c r="N343" s="65">
        <f t="shared" si="53"/>
        <v>0.08</v>
      </c>
      <c r="O343" s="7">
        <f t="shared" si="58"/>
        <v>140924.99820003068</v>
      </c>
      <c r="P343" s="7">
        <f t="shared" si="59"/>
        <v>270112.93971001578</v>
      </c>
      <c r="Q343" s="7">
        <f t="shared" si="54"/>
        <v>24807.801799969377</v>
      </c>
      <c r="R343" s="7">
        <f t="shared" si="55"/>
        <v>411037.93791004643</v>
      </c>
    </row>
    <row r="344" spans="7:18" x14ac:dyDescent="0.3">
      <c r="G344">
        <f t="shared" si="60"/>
        <v>339</v>
      </c>
      <c r="H344" s="160"/>
      <c r="I344" s="7">
        <f t="shared" si="56"/>
        <v>24807.801799969377</v>
      </c>
      <c r="J344" s="7">
        <f t="shared" si="57"/>
        <v>1216.0885736983614</v>
      </c>
      <c r="K344" s="7">
        <f t="shared" si="50"/>
        <v>1050.7032283652322</v>
      </c>
      <c r="L344" s="65">
        <f t="shared" si="51"/>
        <v>0.50824489981205634</v>
      </c>
      <c r="M344" s="7">
        <f t="shared" si="52"/>
        <v>165.38534533312918</v>
      </c>
      <c r="N344" s="65">
        <f t="shared" si="53"/>
        <v>0.08</v>
      </c>
      <c r="O344" s="7">
        <f t="shared" si="58"/>
        <v>141975.7014283959</v>
      </c>
      <c r="P344" s="7">
        <f t="shared" si="59"/>
        <v>270278.32505534892</v>
      </c>
      <c r="Q344" s="7">
        <f t="shared" si="54"/>
        <v>23757.098571604143</v>
      </c>
      <c r="R344" s="7">
        <f t="shared" si="55"/>
        <v>412254.02648374485</v>
      </c>
    </row>
    <row r="345" spans="7:18" x14ac:dyDescent="0.3">
      <c r="G345">
        <f t="shared" si="60"/>
        <v>340</v>
      </c>
      <c r="H345" s="160"/>
      <c r="I345" s="7">
        <f t="shared" si="56"/>
        <v>23757.098571604143</v>
      </c>
      <c r="J345" s="7">
        <f t="shared" si="57"/>
        <v>1216.0885736983614</v>
      </c>
      <c r="K345" s="7">
        <f t="shared" si="50"/>
        <v>1057.7079165543337</v>
      </c>
      <c r="L345" s="65">
        <f t="shared" si="51"/>
        <v>0.53426115821326792</v>
      </c>
      <c r="M345" s="7">
        <f t="shared" si="52"/>
        <v>158.38065714402762</v>
      </c>
      <c r="N345" s="65">
        <f t="shared" si="53"/>
        <v>0.08</v>
      </c>
      <c r="O345" s="7">
        <f t="shared" si="58"/>
        <v>143033.40934495023</v>
      </c>
      <c r="P345" s="7">
        <f t="shared" si="59"/>
        <v>270436.70571249293</v>
      </c>
      <c r="Q345" s="7">
        <f t="shared" si="54"/>
        <v>22699.39065504981</v>
      </c>
      <c r="R345" s="7">
        <f t="shared" si="55"/>
        <v>413470.11505744315</v>
      </c>
    </row>
    <row r="346" spans="7:18" x14ac:dyDescent="0.3">
      <c r="G346">
        <f t="shared" si="60"/>
        <v>341</v>
      </c>
      <c r="H346" s="160"/>
      <c r="I346" s="7">
        <f t="shared" si="56"/>
        <v>22699.39065504981</v>
      </c>
      <c r="J346" s="7">
        <f t="shared" si="57"/>
        <v>1216.0885736983614</v>
      </c>
      <c r="K346" s="7">
        <f t="shared" si="50"/>
        <v>1064.759302664696</v>
      </c>
      <c r="L346" s="65">
        <f t="shared" si="51"/>
        <v>0.56288346353182372</v>
      </c>
      <c r="M346" s="7">
        <f t="shared" si="52"/>
        <v>151.32927103366541</v>
      </c>
      <c r="N346" s="65">
        <f t="shared" si="53"/>
        <v>0.08</v>
      </c>
      <c r="O346" s="7">
        <f t="shared" si="58"/>
        <v>144098.16864761492</v>
      </c>
      <c r="P346" s="7">
        <f t="shared" si="59"/>
        <v>270588.03498352657</v>
      </c>
      <c r="Q346" s="7">
        <f t="shared" si="54"/>
        <v>21634.631352385113</v>
      </c>
      <c r="R346" s="7">
        <f t="shared" si="55"/>
        <v>414686.20363114146</v>
      </c>
    </row>
    <row r="347" spans="7:18" x14ac:dyDescent="0.3">
      <c r="G347">
        <f t="shared" si="60"/>
        <v>342</v>
      </c>
      <c r="H347" s="160"/>
      <c r="I347" s="7">
        <f t="shared" si="56"/>
        <v>21634.631352385113</v>
      </c>
      <c r="J347" s="7">
        <f t="shared" si="57"/>
        <v>1216.0885736983614</v>
      </c>
      <c r="K347" s="7">
        <f t="shared" si="50"/>
        <v>1071.8576980157941</v>
      </c>
      <c r="L347" s="65">
        <f t="shared" si="51"/>
        <v>0.59452329770211332</v>
      </c>
      <c r="M347" s="7">
        <f t="shared" si="52"/>
        <v>144.23087568256744</v>
      </c>
      <c r="N347" s="65">
        <f t="shared" si="53"/>
        <v>8.0000000000000016E-2</v>
      </c>
      <c r="O347" s="7">
        <f t="shared" si="58"/>
        <v>145170.0263456307</v>
      </c>
      <c r="P347" s="7">
        <f t="shared" si="59"/>
        <v>270732.26585920912</v>
      </c>
      <c r="Q347" s="7">
        <f t="shared" si="54"/>
        <v>20562.773654369317</v>
      </c>
      <c r="R347" s="7">
        <f t="shared" si="55"/>
        <v>415902.29220483982</v>
      </c>
    </row>
    <row r="348" spans="7:18" x14ac:dyDescent="0.3">
      <c r="G348">
        <f t="shared" si="60"/>
        <v>343</v>
      </c>
      <c r="H348" s="160"/>
      <c r="I348" s="7">
        <f t="shared" si="56"/>
        <v>20562.773654369317</v>
      </c>
      <c r="J348" s="7">
        <f t="shared" si="57"/>
        <v>1216.0885736983614</v>
      </c>
      <c r="K348" s="7">
        <f t="shared" si="50"/>
        <v>1079.0034160025659</v>
      </c>
      <c r="L348" s="65">
        <f t="shared" si="51"/>
        <v>0.62968358304520389</v>
      </c>
      <c r="M348" s="7">
        <f t="shared" si="52"/>
        <v>137.08515769579546</v>
      </c>
      <c r="N348" s="65">
        <f t="shared" si="53"/>
        <v>0.08</v>
      </c>
      <c r="O348" s="7">
        <f t="shared" si="58"/>
        <v>146249.02976163325</v>
      </c>
      <c r="P348" s="7">
        <f t="shared" si="59"/>
        <v>270869.35101690493</v>
      </c>
      <c r="Q348" s="7">
        <f t="shared" si="54"/>
        <v>19483.770238366753</v>
      </c>
      <c r="R348" s="7">
        <f t="shared" si="55"/>
        <v>417118.38077853818</v>
      </c>
    </row>
    <row r="349" spans="7:18" x14ac:dyDescent="0.3">
      <c r="G349">
        <f t="shared" si="60"/>
        <v>344</v>
      </c>
      <c r="H349" s="160"/>
      <c r="I349" s="7">
        <f t="shared" si="56"/>
        <v>19483.770238366753</v>
      </c>
      <c r="J349" s="7">
        <f t="shared" si="57"/>
        <v>1216.0885736983614</v>
      </c>
      <c r="K349" s="7">
        <f t="shared" si="50"/>
        <v>1086.1967721092497</v>
      </c>
      <c r="L349" s="65">
        <f t="shared" si="51"/>
        <v>0.66898557650018842</v>
      </c>
      <c r="M349" s="7">
        <f t="shared" si="52"/>
        <v>129.89180158911171</v>
      </c>
      <c r="N349" s="65">
        <f t="shared" si="53"/>
        <v>8.0000000000000016E-2</v>
      </c>
      <c r="O349" s="7">
        <f t="shared" si="58"/>
        <v>147335.22653374251</v>
      </c>
      <c r="P349" s="7">
        <f t="shared" si="59"/>
        <v>270999.24281849404</v>
      </c>
      <c r="Q349" s="7">
        <f t="shared" si="54"/>
        <v>18397.573466257505</v>
      </c>
      <c r="R349" s="7">
        <f t="shared" si="55"/>
        <v>418334.46935223654</v>
      </c>
    </row>
    <row r="350" spans="7:18" x14ac:dyDescent="0.3">
      <c r="G350">
        <f t="shared" si="60"/>
        <v>345</v>
      </c>
      <c r="H350" s="160"/>
      <c r="I350" s="7">
        <f t="shared" si="56"/>
        <v>18397.573466257505</v>
      </c>
      <c r="J350" s="7">
        <f t="shared" si="57"/>
        <v>1216.0885736983614</v>
      </c>
      <c r="K350" s="7">
        <f t="shared" si="50"/>
        <v>1093.4380839233113</v>
      </c>
      <c r="L350" s="65">
        <f t="shared" si="51"/>
        <v>0.71320584919229046</v>
      </c>
      <c r="M350" s="7">
        <f t="shared" si="52"/>
        <v>122.65048977505005</v>
      </c>
      <c r="N350" s="65">
        <f t="shared" si="53"/>
        <v>0.08</v>
      </c>
      <c r="O350" s="7">
        <f t="shared" si="58"/>
        <v>148428.66461766581</v>
      </c>
      <c r="P350" s="7">
        <f t="shared" si="59"/>
        <v>271121.89330826909</v>
      </c>
      <c r="Q350" s="7">
        <f t="shared" si="54"/>
        <v>17304.135382334192</v>
      </c>
      <c r="R350" s="7">
        <f t="shared" si="55"/>
        <v>419550.5579259349</v>
      </c>
    </row>
    <row r="351" spans="7:18" x14ac:dyDescent="0.3">
      <c r="G351">
        <f t="shared" si="60"/>
        <v>346</v>
      </c>
      <c r="H351" s="160"/>
      <c r="I351" s="7">
        <f t="shared" si="56"/>
        <v>17304.135382334192</v>
      </c>
      <c r="J351" s="7">
        <f t="shared" si="57"/>
        <v>1216.0885736983614</v>
      </c>
      <c r="K351" s="7">
        <f t="shared" si="50"/>
        <v>1100.7276711494667</v>
      </c>
      <c r="L351" s="65">
        <f t="shared" si="51"/>
        <v>0.76332805782821178</v>
      </c>
      <c r="M351" s="7">
        <f t="shared" si="52"/>
        <v>115.36090254889463</v>
      </c>
      <c r="N351" s="65">
        <f t="shared" si="53"/>
        <v>0.08</v>
      </c>
      <c r="O351" s="7">
        <f t="shared" si="58"/>
        <v>149529.39228881529</v>
      </c>
      <c r="P351" s="7">
        <f t="shared" si="59"/>
        <v>271237.25421081798</v>
      </c>
      <c r="Q351" s="7">
        <f t="shared" si="54"/>
        <v>16203.407711184725</v>
      </c>
      <c r="R351" s="7">
        <f t="shared" si="55"/>
        <v>420766.64649963327</v>
      </c>
    </row>
    <row r="352" spans="7:18" x14ac:dyDescent="0.3">
      <c r="G352">
        <f t="shared" si="60"/>
        <v>347</v>
      </c>
      <c r="H352" s="160"/>
      <c r="I352" s="7">
        <f t="shared" si="56"/>
        <v>16203.407711184725</v>
      </c>
      <c r="J352" s="7">
        <f t="shared" si="57"/>
        <v>1216.0885736983614</v>
      </c>
      <c r="K352" s="7">
        <f t="shared" si="50"/>
        <v>1108.0658556237966</v>
      </c>
      <c r="L352" s="65">
        <f t="shared" si="51"/>
        <v>0.8206169038323452</v>
      </c>
      <c r="M352" s="7">
        <f t="shared" si="52"/>
        <v>108.02271807456485</v>
      </c>
      <c r="N352" s="65">
        <f t="shared" si="53"/>
        <v>0.08</v>
      </c>
      <c r="O352" s="7">
        <f t="shared" si="58"/>
        <v>150637.45814443909</v>
      </c>
      <c r="P352" s="7">
        <f t="shared" si="59"/>
        <v>271345.27692889253</v>
      </c>
      <c r="Q352" s="7">
        <f t="shared" si="54"/>
        <v>15095.34185556093</v>
      </c>
      <c r="R352" s="7">
        <f t="shared" si="55"/>
        <v>421982.73507333163</v>
      </c>
    </row>
    <row r="353" spans="7:18" x14ac:dyDescent="0.3">
      <c r="G353">
        <f t="shared" si="60"/>
        <v>348</v>
      </c>
      <c r="H353" s="160"/>
      <c r="I353" s="7">
        <f t="shared" si="56"/>
        <v>15095.34185556093</v>
      </c>
      <c r="J353" s="7">
        <f t="shared" si="57"/>
        <v>1216.0885736983614</v>
      </c>
      <c r="K353" s="7">
        <f t="shared" si="50"/>
        <v>1115.4529613279551</v>
      </c>
      <c r="L353" s="65">
        <f t="shared" si="51"/>
        <v>0.88672622746893526</v>
      </c>
      <c r="M353" s="7">
        <f t="shared" si="52"/>
        <v>100.63561237040621</v>
      </c>
      <c r="N353" s="65">
        <f t="shared" si="53"/>
        <v>0.08</v>
      </c>
      <c r="O353" s="7">
        <f t="shared" si="58"/>
        <v>151752.91110576704</v>
      </c>
      <c r="P353" s="7">
        <f t="shared" si="59"/>
        <v>271445.91254126292</v>
      </c>
      <c r="Q353" s="7">
        <f t="shared" si="54"/>
        <v>13979.888894232974</v>
      </c>
      <c r="R353" s="7">
        <f t="shared" si="55"/>
        <v>423198.82364702993</v>
      </c>
    </row>
    <row r="354" spans="7:18" x14ac:dyDescent="0.3">
      <c r="G354">
        <f t="shared" si="60"/>
        <v>349</v>
      </c>
      <c r="H354" s="160"/>
      <c r="I354" s="7">
        <f t="shared" si="56"/>
        <v>13979.888894232974</v>
      </c>
      <c r="J354" s="7">
        <f t="shared" si="57"/>
        <v>1216.0885736983614</v>
      </c>
      <c r="K354" s="7">
        <f t="shared" si="50"/>
        <v>1122.8893144034748</v>
      </c>
      <c r="L354" s="65">
        <f t="shared" si="51"/>
        <v>0.9638611490253195</v>
      </c>
      <c r="M354" s="7">
        <f t="shared" si="52"/>
        <v>93.199259294886502</v>
      </c>
      <c r="N354" s="65">
        <f t="shared" si="53"/>
        <v>0.08</v>
      </c>
      <c r="O354" s="7">
        <f t="shared" si="58"/>
        <v>152875.8004201705</v>
      </c>
      <c r="P354" s="7">
        <f t="shared" si="59"/>
        <v>271539.11180055782</v>
      </c>
      <c r="Q354" s="7">
        <f t="shared" si="54"/>
        <v>12856.999579829499</v>
      </c>
      <c r="R354" s="7">
        <f t="shared" si="55"/>
        <v>424414.91222072835</v>
      </c>
    </row>
    <row r="355" spans="7:18" x14ac:dyDescent="0.3">
      <c r="G355">
        <f t="shared" si="60"/>
        <v>350</v>
      </c>
      <c r="H355" s="160"/>
      <c r="I355" s="7">
        <f t="shared" si="56"/>
        <v>12856.999579829499</v>
      </c>
      <c r="J355" s="7">
        <f t="shared" si="57"/>
        <v>1216.0885736983614</v>
      </c>
      <c r="K355" s="7">
        <f t="shared" si="50"/>
        <v>1130.3752431661646</v>
      </c>
      <c r="L355" s="65">
        <f t="shared" si="51"/>
        <v>1.0550286506405766</v>
      </c>
      <c r="M355" s="7">
        <f t="shared" si="52"/>
        <v>85.713330532196665</v>
      </c>
      <c r="N355" s="65">
        <f t="shared" si="53"/>
        <v>0.08</v>
      </c>
      <c r="O355" s="7">
        <f t="shared" si="58"/>
        <v>154006.17566333667</v>
      </c>
      <c r="P355" s="7">
        <f t="shared" si="59"/>
        <v>271624.82513109001</v>
      </c>
      <c r="Q355" s="7">
        <f t="shared" si="54"/>
        <v>11726.624336663333</v>
      </c>
      <c r="R355" s="7">
        <f t="shared" si="55"/>
        <v>425631.00079442665</v>
      </c>
    </row>
    <row r="356" spans="7:18" x14ac:dyDescent="0.3">
      <c r="G356">
        <f t="shared" si="60"/>
        <v>351</v>
      </c>
      <c r="H356" s="160"/>
      <c r="I356" s="7">
        <f t="shared" si="56"/>
        <v>11726.624336663333</v>
      </c>
      <c r="J356" s="7">
        <f t="shared" si="57"/>
        <v>1216.0885736983614</v>
      </c>
      <c r="K356" s="7">
        <f t="shared" si="50"/>
        <v>1137.9110781206059</v>
      </c>
      <c r="L356" s="65">
        <f t="shared" si="51"/>
        <v>1.164438507231367</v>
      </c>
      <c r="M356" s="7">
        <f t="shared" si="52"/>
        <v>78.177495577755565</v>
      </c>
      <c r="N356" s="65">
        <f t="shared" si="53"/>
        <v>0.08</v>
      </c>
      <c r="O356" s="7">
        <f t="shared" si="58"/>
        <v>155144.08674145729</v>
      </c>
      <c r="P356" s="7">
        <f t="shared" si="59"/>
        <v>271703.00262666779</v>
      </c>
      <c r="Q356" s="7">
        <f t="shared" si="54"/>
        <v>10588.713258542728</v>
      </c>
      <c r="R356" s="7">
        <f t="shared" si="55"/>
        <v>426847.08936812507</v>
      </c>
    </row>
    <row r="357" spans="7:18" x14ac:dyDescent="0.3">
      <c r="G357">
        <f t="shared" si="60"/>
        <v>352</v>
      </c>
      <c r="H357" s="160"/>
      <c r="I357" s="7">
        <f t="shared" si="56"/>
        <v>10588.713258542728</v>
      </c>
      <c r="J357" s="7">
        <f t="shared" si="57"/>
        <v>1216.0885736983614</v>
      </c>
      <c r="K357" s="7">
        <f t="shared" si="50"/>
        <v>1145.4971519747432</v>
      </c>
      <c r="L357" s="65">
        <f t="shared" si="51"/>
        <v>1.2981715047016684</v>
      </c>
      <c r="M357" s="7">
        <f t="shared" si="52"/>
        <v>70.591421723618197</v>
      </c>
      <c r="N357" s="65">
        <f t="shared" si="53"/>
        <v>8.0000000000000016E-2</v>
      </c>
      <c r="O357" s="7">
        <f t="shared" si="58"/>
        <v>156289.58389343202</v>
      </c>
      <c r="P357" s="7">
        <f t="shared" si="59"/>
        <v>271773.59404839139</v>
      </c>
      <c r="Q357" s="7">
        <f t="shared" si="54"/>
        <v>9443.2161065679848</v>
      </c>
      <c r="R357" s="7">
        <f t="shared" si="55"/>
        <v>428063.17794182338</v>
      </c>
    </row>
    <row r="358" spans="7:18" x14ac:dyDescent="0.3">
      <c r="G358">
        <f t="shared" si="60"/>
        <v>353</v>
      </c>
      <c r="H358" s="160"/>
      <c r="I358" s="7">
        <f t="shared" si="56"/>
        <v>9443.2161065679848</v>
      </c>
      <c r="J358" s="7">
        <f t="shared" si="57"/>
        <v>1216.0885736983614</v>
      </c>
      <c r="K358" s="7">
        <f t="shared" si="50"/>
        <v>1153.1337996545749</v>
      </c>
      <c r="L358" s="65">
        <f t="shared" si="51"/>
        <v>1.4653488218098185</v>
      </c>
      <c r="M358" s="7">
        <f t="shared" si="52"/>
        <v>62.954774043786571</v>
      </c>
      <c r="N358" s="65">
        <f t="shared" si="53"/>
        <v>0.08</v>
      </c>
      <c r="O358" s="7">
        <f t="shared" si="58"/>
        <v>157442.7176930866</v>
      </c>
      <c r="P358" s="7">
        <f t="shared" si="59"/>
        <v>271836.5488224352</v>
      </c>
      <c r="Q358" s="7">
        <f t="shared" si="54"/>
        <v>8290.0823069134094</v>
      </c>
      <c r="R358" s="7">
        <f t="shared" si="55"/>
        <v>429279.2665155218</v>
      </c>
    </row>
    <row r="359" spans="7:18" x14ac:dyDescent="0.3">
      <c r="G359">
        <f t="shared" si="60"/>
        <v>354</v>
      </c>
      <c r="H359" s="160"/>
      <c r="I359" s="7">
        <f t="shared" si="56"/>
        <v>8290.0823069134094</v>
      </c>
      <c r="J359" s="7">
        <f t="shared" si="57"/>
        <v>1216.0885736983614</v>
      </c>
      <c r="K359" s="7">
        <f t="shared" si="50"/>
        <v>1160.8213583189388</v>
      </c>
      <c r="L359" s="65">
        <f t="shared" si="51"/>
        <v>1.6803037393501676</v>
      </c>
      <c r="M359" s="7">
        <f t="shared" si="52"/>
        <v>55.26721537942273</v>
      </c>
      <c r="N359" s="65">
        <f t="shared" si="53"/>
        <v>0.08</v>
      </c>
      <c r="O359" s="7">
        <f t="shared" si="58"/>
        <v>158603.53905140553</v>
      </c>
      <c r="P359" s="7">
        <f t="shared" si="59"/>
        <v>271891.8160378146</v>
      </c>
      <c r="Q359" s="7">
        <f t="shared" si="54"/>
        <v>7129.2609485944704</v>
      </c>
      <c r="R359" s="7">
        <f t="shared" si="55"/>
        <v>430495.3550892201</v>
      </c>
    </row>
    <row r="360" spans="7:18" x14ac:dyDescent="0.3">
      <c r="G360">
        <f t="shared" si="60"/>
        <v>355</v>
      </c>
      <c r="H360" s="160"/>
      <c r="I360" s="7">
        <f t="shared" si="56"/>
        <v>7129.2609485944704</v>
      </c>
      <c r="J360" s="7">
        <f t="shared" si="57"/>
        <v>1216.0885736983614</v>
      </c>
      <c r="K360" s="7">
        <f t="shared" si="50"/>
        <v>1168.5601673743984</v>
      </c>
      <c r="L360" s="65">
        <f t="shared" si="51"/>
        <v>1.966925058516388</v>
      </c>
      <c r="M360" s="7">
        <f t="shared" si="52"/>
        <v>47.528406323963139</v>
      </c>
      <c r="N360" s="65">
        <f t="shared" si="53"/>
        <v>0.08</v>
      </c>
      <c r="O360" s="7">
        <f t="shared" si="58"/>
        <v>159772.09921877994</v>
      </c>
      <c r="P360" s="7">
        <f t="shared" si="59"/>
        <v>271939.34444413858</v>
      </c>
      <c r="Q360" s="7">
        <f t="shared" si="54"/>
        <v>5960.7007812200718</v>
      </c>
      <c r="R360" s="7">
        <f t="shared" si="55"/>
        <v>431711.44366291852</v>
      </c>
    </row>
    <row r="361" spans="7:18" x14ac:dyDescent="0.3">
      <c r="G361">
        <f t="shared" si="60"/>
        <v>356</v>
      </c>
      <c r="H361" s="160"/>
      <c r="I361" s="7">
        <f t="shared" si="56"/>
        <v>5960.7007812200718</v>
      </c>
      <c r="J361" s="7">
        <f t="shared" si="57"/>
        <v>1216.0885736983614</v>
      </c>
      <c r="K361" s="7">
        <f t="shared" si="50"/>
        <v>1176.3505684902275</v>
      </c>
      <c r="L361" s="65">
        <f t="shared" si="51"/>
        <v>2.3682126213007697</v>
      </c>
      <c r="M361" s="7">
        <f t="shared" si="52"/>
        <v>39.738005208133814</v>
      </c>
      <c r="N361" s="65">
        <f t="shared" si="53"/>
        <v>0.08</v>
      </c>
      <c r="O361" s="7">
        <f t="shared" si="58"/>
        <v>160948.44978727016</v>
      </c>
      <c r="P361" s="7">
        <f t="shared" si="59"/>
        <v>271979.08244934672</v>
      </c>
      <c r="Q361" s="7">
        <f t="shared" si="54"/>
        <v>4784.3502127298443</v>
      </c>
      <c r="R361" s="7">
        <f t="shared" si="55"/>
        <v>432927.53223661688</v>
      </c>
    </row>
    <row r="362" spans="7:18" x14ac:dyDescent="0.3">
      <c r="G362">
        <f t="shared" si="60"/>
        <v>357</v>
      </c>
      <c r="H362" s="160"/>
      <c r="I362" s="7">
        <f t="shared" si="56"/>
        <v>4784.3502127298443</v>
      </c>
      <c r="J362" s="7">
        <f t="shared" si="57"/>
        <v>1216.0885736983614</v>
      </c>
      <c r="K362" s="7">
        <f t="shared" si="50"/>
        <v>1184.1929056134959</v>
      </c>
      <c r="L362" s="65">
        <f t="shared" si="51"/>
        <v>2.9701661114924649</v>
      </c>
      <c r="M362" s="7">
        <f t="shared" si="52"/>
        <v>31.89566808486563</v>
      </c>
      <c r="N362" s="65">
        <f t="shared" si="53"/>
        <v>0.08</v>
      </c>
      <c r="O362" s="7">
        <f t="shared" si="58"/>
        <v>162132.64269288364</v>
      </c>
      <c r="P362" s="7">
        <f t="shared" si="59"/>
        <v>272010.97811743157</v>
      </c>
      <c r="Q362" s="7">
        <f t="shared" si="54"/>
        <v>3600.1573071163484</v>
      </c>
      <c r="R362" s="7">
        <f t="shared" si="55"/>
        <v>434143.62081031525</v>
      </c>
    </row>
    <row r="363" spans="7:18" x14ac:dyDescent="0.3">
      <c r="G363">
        <f t="shared" si="60"/>
        <v>358</v>
      </c>
      <c r="H363" s="160"/>
      <c r="I363" s="7">
        <f t="shared" si="56"/>
        <v>3600.1573071163484</v>
      </c>
      <c r="J363" s="7">
        <f t="shared" si="57"/>
        <v>1216.0885736983614</v>
      </c>
      <c r="K363" s="7">
        <f t="shared" si="50"/>
        <v>1192.0875249842525</v>
      </c>
      <c r="L363" s="65">
        <f t="shared" si="51"/>
        <v>3.9734514576722981</v>
      </c>
      <c r="M363" s="7">
        <f t="shared" si="52"/>
        <v>24.00104871410899</v>
      </c>
      <c r="N363" s="65">
        <f t="shared" si="53"/>
        <v>0.08</v>
      </c>
      <c r="O363" s="7">
        <f t="shared" si="58"/>
        <v>163324.73021786791</v>
      </c>
      <c r="P363" s="7">
        <f t="shared" si="59"/>
        <v>272034.97916614567</v>
      </c>
      <c r="Q363" s="7">
        <f t="shared" si="54"/>
        <v>2408.069782132096</v>
      </c>
      <c r="R363" s="7">
        <f t="shared" si="55"/>
        <v>435359.70938401355</v>
      </c>
    </row>
    <row r="364" spans="7:18" x14ac:dyDescent="0.3">
      <c r="G364">
        <f t="shared" si="60"/>
        <v>359</v>
      </c>
      <c r="H364" s="160"/>
      <c r="I364" s="7">
        <f t="shared" si="56"/>
        <v>2408.069782132096</v>
      </c>
      <c r="J364" s="7">
        <f t="shared" si="57"/>
        <v>1216.0885736983614</v>
      </c>
      <c r="K364" s="7">
        <f t="shared" si="50"/>
        <v>1200.0347751508141</v>
      </c>
      <c r="L364" s="65">
        <f t="shared" si="51"/>
        <v>5.9800664451923371</v>
      </c>
      <c r="M364" s="7">
        <f t="shared" si="52"/>
        <v>16.053798547547306</v>
      </c>
      <c r="N364" s="65">
        <f t="shared" si="53"/>
        <v>7.9999999999999988E-2</v>
      </c>
      <c r="O364" s="7">
        <f t="shared" si="58"/>
        <v>164524.76499301873</v>
      </c>
      <c r="P364" s="7">
        <f t="shared" si="59"/>
        <v>272051.03296469321</v>
      </c>
      <c r="Q364" s="7">
        <f t="shared" si="54"/>
        <v>1208.0350069812819</v>
      </c>
      <c r="R364" s="7">
        <f t="shared" si="55"/>
        <v>436575.79795771197</v>
      </c>
    </row>
    <row r="365" spans="7:18" x14ac:dyDescent="0.3">
      <c r="G365">
        <f t="shared" si="60"/>
        <v>360</v>
      </c>
      <c r="H365" s="160"/>
      <c r="I365" s="7">
        <f t="shared" si="56"/>
        <v>1208.0350069812819</v>
      </c>
      <c r="J365" s="7">
        <f t="shared" si="57"/>
        <v>1216.0885736983614</v>
      </c>
      <c r="K365" s="7">
        <f t="shared" si="50"/>
        <v>1208.0350069851529</v>
      </c>
      <c r="L365" s="65">
        <f t="shared" si="51"/>
        <v>12.000000000038451</v>
      </c>
      <c r="M365" s="7">
        <f t="shared" si="52"/>
        <v>8.0535667132085464</v>
      </c>
      <c r="N365" s="65">
        <f t="shared" si="53"/>
        <v>0.08</v>
      </c>
      <c r="O365" s="7">
        <f t="shared" si="58"/>
        <v>165732.80000000389</v>
      </c>
      <c r="P365" s="215">
        <f t="shared" si="59"/>
        <v>272059.08653140644</v>
      </c>
      <c r="Q365" s="7">
        <f t="shared" si="54"/>
        <v>-3.8710368244210258E-9</v>
      </c>
      <c r="R365" s="215">
        <f t="shared" si="55"/>
        <v>437791.88653141033</v>
      </c>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9518-322D-4F47-A404-50715F50A5BA}">
  <dimension ref="A1:R365"/>
  <sheetViews>
    <sheetView workbookViewId="0">
      <selection activeCell="B10" sqref="B10"/>
    </sheetView>
  </sheetViews>
  <sheetFormatPr defaultRowHeight="14.4" x14ac:dyDescent="0.3"/>
  <cols>
    <col min="1" max="1" width="29.109375" customWidth="1"/>
    <col min="2" max="2" width="19" customWidth="1"/>
    <col min="3" max="3" width="9.5546875" bestFit="1" customWidth="1"/>
    <col min="7" max="7" width="15.6640625" bestFit="1" customWidth="1"/>
    <col min="8" max="8" width="12.6640625" bestFit="1" customWidth="1"/>
    <col min="9" max="9" width="14.33203125" bestFit="1" customWidth="1"/>
    <col min="10" max="10" width="16.44140625" customWidth="1"/>
    <col min="11" max="11" width="16.33203125" bestFit="1" customWidth="1"/>
    <col min="12" max="12" width="19.44140625" customWidth="1"/>
    <col min="13" max="13" width="15.5546875" bestFit="1" customWidth="1"/>
    <col min="14" max="14" width="15.5546875" customWidth="1"/>
    <col min="15" max="15" width="18.33203125" bestFit="1" customWidth="1"/>
    <col min="16" max="16" width="17.6640625" bestFit="1" customWidth="1"/>
    <col min="17" max="17" width="13.6640625" bestFit="1" customWidth="1"/>
    <col min="18" max="18" width="11.5546875" bestFit="1" customWidth="1"/>
  </cols>
  <sheetData>
    <row r="1" spans="1:18" x14ac:dyDescent="0.3">
      <c r="A1" t="s">
        <v>193</v>
      </c>
      <c r="B1">
        <v>2646</v>
      </c>
      <c r="C1" t="s">
        <v>194</v>
      </c>
      <c r="G1" t="s">
        <v>195</v>
      </c>
      <c r="H1" s="208">
        <v>0.08</v>
      </c>
      <c r="K1">
        <f>H1/12</f>
        <v>6.6666666666666671E-3</v>
      </c>
      <c r="L1" t="s">
        <v>196</v>
      </c>
    </row>
    <row r="2" spans="1:18" x14ac:dyDescent="0.3">
      <c r="B2" s="209">
        <v>246</v>
      </c>
      <c r="C2" s="209" t="s">
        <v>197</v>
      </c>
      <c r="G2" t="s">
        <v>198</v>
      </c>
      <c r="H2">
        <f>$I$2*12</f>
        <v>360</v>
      </c>
      <c r="I2">
        <v>30</v>
      </c>
      <c r="J2" t="s">
        <v>191</v>
      </c>
      <c r="K2">
        <f>(1+K1)^H2</f>
        <v>10.935729657755621</v>
      </c>
      <c r="L2" t="s">
        <v>199</v>
      </c>
    </row>
    <row r="3" spans="1:18" x14ac:dyDescent="0.3">
      <c r="A3" t="s">
        <v>200</v>
      </c>
      <c r="B3" s="21">
        <v>500500</v>
      </c>
      <c r="C3" s="188">
        <f>B3/B1</f>
        <v>189.15343915343917</v>
      </c>
      <c r="D3" t="s">
        <v>194</v>
      </c>
      <c r="G3" t="s">
        <v>201</v>
      </c>
    </row>
    <row r="4" spans="1:18" x14ac:dyDescent="0.3">
      <c r="A4" t="s">
        <v>202</v>
      </c>
      <c r="B4" s="21">
        <f>B1*B2</f>
        <v>650916</v>
      </c>
    </row>
    <row r="5" spans="1:18" x14ac:dyDescent="0.3">
      <c r="A5" t="s">
        <v>203</v>
      </c>
      <c r="B5" s="21">
        <v>355000</v>
      </c>
      <c r="C5" t="s">
        <v>204</v>
      </c>
      <c r="G5" t="s">
        <v>205</v>
      </c>
      <c r="H5" t="s">
        <v>206</v>
      </c>
      <c r="I5" t="s">
        <v>207</v>
      </c>
      <c r="J5" t="s">
        <v>201</v>
      </c>
      <c r="K5" t="s">
        <v>208</v>
      </c>
      <c r="L5" t="s">
        <v>209</v>
      </c>
      <c r="M5" t="s">
        <v>210</v>
      </c>
      <c r="N5" t="s">
        <v>211</v>
      </c>
      <c r="O5" t="s">
        <v>212</v>
      </c>
      <c r="P5" t="s">
        <v>213</v>
      </c>
      <c r="Q5" t="s">
        <v>214</v>
      </c>
      <c r="R5" s="142" t="s">
        <v>215</v>
      </c>
    </row>
    <row r="6" spans="1:18" x14ac:dyDescent="0.3">
      <c r="A6" t="s">
        <v>216</v>
      </c>
      <c r="B6" s="21">
        <f>B4-B5</f>
        <v>295916</v>
      </c>
      <c r="G6">
        <v>1</v>
      </c>
      <c r="H6" s="160">
        <v>44866</v>
      </c>
      <c r="I6" s="53">
        <f>'Amoritization Schedule'!B9</f>
        <v>165732.80000000005</v>
      </c>
      <c r="J6" s="210">
        <f>$I$6/((($K$2)-1)/($K$1*$K$2))</f>
        <v>1216.0885736983614</v>
      </c>
      <c r="K6" s="7">
        <f t="shared" ref="K6:K69" si="0">J6-M6</f>
        <v>111.2032403650278</v>
      </c>
      <c r="L6" s="65">
        <f t="shared" ref="L6:L69" si="1">(K6/I6)*12</f>
        <v>8.0517488655253103E-3</v>
      </c>
      <c r="M6" s="7">
        <f t="shared" ref="M6:M69" si="2">I6*($H$1/12)</f>
        <v>1104.8853333333336</v>
      </c>
      <c r="N6" s="65">
        <f t="shared" ref="N6:N69" si="3">(M6/I6)*12</f>
        <v>7.9999999999999988E-2</v>
      </c>
      <c r="O6" s="7">
        <f>K6</f>
        <v>111.2032403650278</v>
      </c>
      <c r="P6" s="7">
        <f>M6</f>
        <v>1104.8853333333336</v>
      </c>
      <c r="Q6" s="7">
        <f t="shared" ref="Q6:Q69" si="4">I6-K6</f>
        <v>165621.59675963502</v>
      </c>
      <c r="R6" s="7">
        <f t="shared" ref="R6:R69" si="5">O6+P6</f>
        <v>1216.0885736983614</v>
      </c>
    </row>
    <row r="7" spans="1:18" x14ac:dyDescent="0.3">
      <c r="G7">
        <v>2</v>
      </c>
      <c r="H7" s="160">
        <v>44896</v>
      </c>
      <c r="I7" s="7">
        <f t="shared" ref="I7:I70" si="6">Q6</f>
        <v>165621.59675963502</v>
      </c>
      <c r="J7" s="7">
        <f t="shared" ref="J7:J70" si="7">$I$6/((($K$2)-1)/($K$1*$K$2))</f>
        <v>1216.0885736983614</v>
      </c>
      <c r="K7" s="7">
        <f t="shared" si="0"/>
        <v>111.94459530079462</v>
      </c>
      <c r="L7" s="65">
        <f t="shared" si="1"/>
        <v>8.1108694149296511E-3</v>
      </c>
      <c r="M7" s="7">
        <f t="shared" si="2"/>
        <v>1104.1439783975668</v>
      </c>
      <c r="N7" s="65">
        <f t="shared" si="3"/>
        <v>7.9999999999999988E-2</v>
      </c>
      <c r="O7" s="7">
        <f t="shared" ref="O7:O70" si="8">O6+K7</f>
        <v>223.14783566582241</v>
      </c>
      <c r="P7" s="7">
        <f t="shared" ref="P7:P70" si="9">P6+M7</f>
        <v>2209.0293117309002</v>
      </c>
      <c r="Q7" s="7">
        <f t="shared" si="4"/>
        <v>165509.65216433423</v>
      </c>
      <c r="R7" s="7">
        <f t="shared" si="5"/>
        <v>2432.1771473967228</v>
      </c>
    </row>
    <row r="8" spans="1:18" ht="15" thickBot="1" x14ac:dyDescent="0.35">
      <c r="A8" t="s">
        <v>217</v>
      </c>
      <c r="B8" s="21">
        <f>B4*0.8</f>
        <v>520732.80000000005</v>
      </c>
      <c r="G8">
        <v>3</v>
      </c>
      <c r="H8" s="160">
        <v>44927</v>
      </c>
      <c r="I8" s="7">
        <f t="shared" si="6"/>
        <v>165509.65216433423</v>
      </c>
      <c r="J8" s="7">
        <f t="shared" si="7"/>
        <v>1216.0885736983614</v>
      </c>
      <c r="K8" s="7">
        <f t="shared" si="0"/>
        <v>112.69089260279975</v>
      </c>
      <c r="L8" s="65">
        <f t="shared" si="1"/>
        <v>8.1704643418071474E-3</v>
      </c>
      <c r="M8" s="7">
        <f t="shared" si="2"/>
        <v>1103.3976810955617</v>
      </c>
      <c r="N8" s="65">
        <f t="shared" si="3"/>
        <v>8.0000000000000016E-2</v>
      </c>
      <c r="O8" s="7">
        <f t="shared" si="8"/>
        <v>335.83872826862216</v>
      </c>
      <c r="P8" s="7">
        <f t="shared" si="9"/>
        <v>3312.4269928264621</v>
      </c>
      <c r="Q8" s="7">
        <f t="shared" si="4"/>
        <v>165396.96127173142</v>
      </c>
      <c r="R8" s="7">
        <f t="shared" si="5"/>
        <v>3648.2657210950842</v>
      </c>
    </row>
    <row r="9" spans="1:18" ht="43.8" thickBot="1" x14ac:dyDescent="0.35">
      <c r="A9" s="211" t="s">
        <v>218</v>
      </c>
      <c r="B9" s="212">
        <f>B8-B5</f>
        <v>165732.80000000005</v>
      </c>
      <c r="G9">
        <v>4</v>
      </c>
      <c r="H9" s="160">
        <v>44958</v>
      </c>
      <c r="I9" s="7">
        <f t="shared" si="6"/>
        <v>165396.96127173142</v>
      </c>
      <c r="J9" s="7">
        <f t="shared" si="7"/>
        <v>1216.0885736983614</v>
      </c>
      <c r="K9" s="7">
        <f t="shared" si="0"/>
        <v>113.44216522015199</v>
      </c>
      <c r="L9" s="65">
        <f t="shared" si="1"/>
        <v>8.2305380472216059E-3</v>
      </c>
      <c r="M9" s="7">
        <f t="shared" si="2"/>
        <v>1102.6464084782094</v>
      </c>
      <c r="N9" s="65">
        <f t="shared" si="3"/>
        <v>7.9999999999999988E-2</v>
      </c>
      <c r="O9" s="7">
        <f t="shared" si="8"/>
        <v>449.28089348877415</v>
      </c>
      <c r="P9" s="7">
        <f t="shared" si="9"/>
        <v>4415.0734013046713</v>
      </c>
      <c r="Q9" s="7">
        <f t="shared" si="4"/>
        <v>165283.51910651126</v>
      </c>
      <c r="R9" s="7">
        <f t="shared" si="5"/>
        <v>4864.3542947934457</v>
      </c>
    </row>
    <row r="10" spans="1:18" x14ac:dyDescent="0.3">
      <c r="G10">
        <v>5</v>
      </c>
      <c r="H10" s="160">
        <v>44986</v>
      </c>
      <c r="I10" s="7">
        <f t="shared" si="6"/>
        <v>165283.51910651126</v>
      </c>
      <c r="J10" s="7">
        <f t="shared" si="7"/>
        <v>1216.0885736983614</v>
      </c>
      <c r="K10" s="7">
        <f t="shared" si="0"/>
        <v>114.19844632161971</v>
      </c>
      <c r="L10" s="65">
        <f t="shared" si="1"/>
        <v>8.2910949819282442E-3</v>
      </c>
      <c r="M10" s="7">
        <f t="shared" si="2"/>
        <v>1101.8901273767417</v>
      </c>
      <c r="N10" s="65">
        <f t="shared" si="3"/>
        <v>7.9999999999999988E-2</v>
      </c>
      <c r="O10" s="7">
        <f t="shared" si="8"/>
        <v>563.47933981039387</v>
      </c>
      <c r="P10" s="7">
        <f t="shared" si="9"/>
        <v>5516.9635286814128</v>
      </c>
      <c r="Q10" s="7">
        <f t="shared" si="4"/>
        <v>165169.32066018964</v>
      </c>
      <c r="R10" s="7">
        <f t="shared" si="5"/>
        <v>6080.4428684918066</v>
      </c>
    </row>
    <row r="11" spans="1:18" x14ac:dyDescent="0.3">
      <c r="G11">
        <v>6</v>
      </c>
      <c r="H11" s="160">
        <v>45017</v>
      </c>
      <c r="I11" s="7">
        <f t="shared" si="6"/>
        <v>165169.32066018964</v>
      </c>
      <c r="J11" s="7">
        <f t="shared" si="7"/>
        <v>1216.0885736983614</v>
      </c>
      <c r="K11" s="7">
        <f t="shared" si="0"/>
        <v>114.95976929709718</v>
      </c>
      <c r="L11" s="65">
        <f t="shared" si="1"/>
        <v>8.3521396470674462E-3</v>
      </c>
      <c r="M11" s="7">
        <f t="shared" si="2"/>
        <v>1101.1288044012642</v>
      </c>
      <c r="N11" s="65">
        <f t="shared" si="3"/>
        <v>7.9999999999999988E-2</v>
      </c>
      <c r="O11" s="7">
        <f t="shared" si="8"/>
        <v>678.43910910749105</v>
      </c>
      <c r="P11" s="7">
        <f t="shared" si="9"/>
        <v>6618.0923330826772</v>
      </c>
      <c r="Q11" s="7">
        <f t="shared" si="4"/>
        <v>165054.36089089254</v>
      </c>
      <c r="R11" s="7">
        <f t="shared" si="5"/>
        <v>7296.5314421901685</v>
      </c>
    </row>
    <row r="12" spans="1:18" x14ac:dyDescent="0.3">
      <c r="G12">
        <v>7</v>
      </c>
      <c r="H12" s="160">
        <v>45047</v>
      </c>
      <c r="I12" s="7">
        <f t="shared" si="6"/>
        <v>165054.36089089254</v>
      </c>
      <c r="J12" s="7">
        <f t="shared" si="7"/>
        <v>1216.0885736983614</v>
      </c>
      <c r="K12" s="7">
        <f t="shared" si="0"/>
        <v>115.72616775907773</v>
      </c>
      <c r="L12" s="65">
        <f t="shared" si="1"/>
        <v>8.4136765948700232E-3</v>
      </c>
      <c r="M12" s="7">
        <f t="shared" si="2"/>
        <v>1100.3624059392837</v>
      </c>
      <c r="N12" s="65">
        <f t="shared" si="3"/>
        <v>0.08</v>
      </c>
      <c r="O12" s="7">
        <f t="shared" si="8"/>
        <v>794.16527686656877</v>
      </c>
      <c r="P12" s="7">
        <f t="shared" si="9"/>
        <v>7718.4547390219614</v>
      </c>
      <c r="Q12" s="7">
        <f t="shared" si="4"/>
        <v>164938.63472313347</v>
      </c>
      <c r="R12" s="7">
        <f t="shared" si="5"/>
        <v>8512.6200158885295</v>
      </c>
    </row>
    <row r="13" spans="1:18" x14ac:dyDescent="0.3">
      <c r="A13" t="s">
        <v>7</v>
      </c>
      <c r="B13">
        <v>135000</v>
      </c>
      <c r="D13" t="s">
        <v>196</v>
      </c>
      <c r="E13">
        <f>B16/12</f>
        <v>7.2916666666666659E-3</v>
      </c>
      <c r="G13">
        <v>8</v>
      </c>
      <c r="H13" s="160">
        <v>45078</v>
      </c>
      <c r="I13" s="7">
        <f t="shared" si="6"/>
        <v>164938.63472313347</v>
      </c>
      <c r="J13" s="7">
        <f t="shared" si="7"/>
        <v>1216.0885736983614</v>
      </c>
      <c r="K13" s="7">
        <f t="shared" si="0"/>
        <v>116.49767554413825</v>
      </c>
      <c r="L13" s="65">
        <f t="shared" si="1"/>
        <v>8.4757104293745333E-3</v>
      </c>
      <c r="M13" s="7">
        <f t="shared" si="2"/>
        <v>1099.5908981542232</v>
      </c>
      <c r="N13" s="65">
        <f t="shared" si="3"/>
        <v>0.08</v>
      </c>
      <c r="O13" s="7">
        <f t="shared" si="8"/>
        <v>910.66295241070702</v>
      </c>
      <c r="P13" s="7">
        <f t="shared" si="9"/>
        <v>8818.0456371761848</v>
      </c>
      <c r="Q13" s="7">
        <f t="shared" si="4"/>
        <v>164822.13704758932</v>
      </c>
      <c r="R13" s="7">
        <f t="shared" si="5"/>
        <v>9728.7085895868913</v>
      </c>
    </row>
    <row r="14" spans="1:18" x14ac:dyDescent="0.3">
      <c r="A14" t="s">
        <v>190</v>
      </c>
      <c r="B14">
        <f>B13*C14</f>
        <v>33750</v>
      </c>
      <c r="C14" s="142">
        <v>0.25</v>
      </c>
      <c r="D14" t="s">
        <v>199</v>
      </c>
      <c r="E14">
        <f>(1+E13)^H2</f>
        <v>13.673722932245438</v>
      </c>
      <c r="G14">
        <v>9</v>
      </c>
      <c r="H14" s="160">
        <v>45108</v>
      </c>
      <c r="I14" s="7">
        <f t="shared" si="6"/>
        <v>164822.13704758932</v>
      </c>
      <c r="J14" s="7">
        <f t="shared" si="7"/>
        <v>1216.0885736983614</v>
      </c>
      <c r="K14" s="7">
        <f t="shared" si="0"/>
        <v>117.27432671443262</v>
      </c>
      <c r="L14" s="65">
        <f t="shared" si="1"/>
        <v>8.5382458071567302E-3</v>
      </c>
      <c r="M14" s="7">
        <f t="shared" si="2"/>
        <v>1098.8142469839288</v>
      </c>
      <c r="N14" s="65">
        <f t="shared" si="3"/>
        <v>7.9999999999999988E-2</v>
      </c>
      <c r="O14" s="7">
        <f t="shared" si="8"/>
        <v>1027.9372791251396</v>
      </c>
      <c r="P14" s="7">
        <f t="shared" si="9"/>
        <v>9916.8598841601142</v>
      </c>
      <c r="Q14" s="7">
        <f t="shared" si="4"/>
        <v>164704.86272087489</v>
      </c>
      <c r="R14" s="7">
        <f t="shared" si="5"/>
        <v>10944.797163285253</v>
      </c>
    </row>
    <row r="15" spans="1:18" x14ac:dyDescent="0.3">
      <c r="A15" t="s">
        <v>219</v>
      </c>
      <c r="B15">
        <f>B13-B14</f>
        <v>101250</v>
      </c>
      <c r="G15">
        <v>10</v>
      </c>
      <c r="H15" s="160">
        <v>45139</v>
      </c>
      <c r="I15" s="7">
        <f t="shared" si="6"/>
        <v>164704.86272087489</v>
      </c>
      <c r="J15" s="7">
        <f t="shared" si="7"/>
        <v>1216.0885736983614</v>
      </c>
      <c r="K15" s="7">
        <f t="shared" si="0"/>
        <v>118.0561555591953</v>
      </c>
      <c r="L15" s="65">
        <f t="shared" si="1"/>
        <v>8.601287438071448E-3</v>
      </c>
      <c r="M15" s="7">
        <f t="shared" si="2"/>
        <v>1098.0324181391661</v>
      </c>
      <c r="N15" s="65">
        <f t="shared" si="3"/>
        <v>8.0000000000000016E-2</v>
      </c>
      <c r="O15" s="7">
        <f t="shared" si="8"/>
        <v>1145.9934346843349</v>
      </c>
      <c r="P15" s="7">
        <f t="shared" si="9"/>
        <v>11014.89230229928</v>
      </c>
      <c r="Q15" s="7">
        <f t="shared" si="4"/>
        <v>164586.8065653157</v>
      </c>
      <c r="R15" s="7">
        <f t="shared" si="5"/>
        <v>12160.885736983615</v>
      </c>
    </row>
    <row r="16" spans="1:18" x14ac:dyDescent="0.3">
      <c r="A16" t="s">
        <v>220</v>
      </c>
      <c r="B16" s="213">
        <v>8.7499999999999994E-2</v>
      </c>
      <c r="G16">
        <v>11</v>
      </c>
      <c r="H16" s="160">
        <v>45170</v>
      </c>
      <c r="I16" s="7">
        <f t="shared" si="6"/>
        <v>164586.8065653157</v>
      </c>
      <c r="J16" s="7">
        <f t="shared" si="7"/>
        <v>1216.0885736983614</v>
      </c>
      <c r="K16" s="7">
        <f t="shared" si="0"/>
        <v>118.8431965962568</v>
      </c>
      <c r="L16" s="65">
        <f t="shared" si="1"/>
        <v>8.6648400860073298E-3</v>
      </c>
      <c r="M16" s="7">
        <f t="shared" si="2"/>
        <v>1097.2453771021046</v>
      </c>
      <c r="N16" s="65">
        <f t="shared" si="3"/>
        <v>7.9999999999999988E-2</v>
      </c>
      <c r="O16" s="7">
        <f t="shared" si="8"/>
        <v>1264.8366312805917</v>
      </c>
      <c r="P16" s="7">
        <f t="shared" si="9"/>
        <v>12112.137679401385</v>
      </c>
      <c r="Q16" s="7">
        <f t="shared" si="4"/>
        <v>164467.96336871944</v>
      </c>
      <c r="R16" s="7">
        <f t="shared" si="5"/>
        <v>13376.974310681977</v>
      </c>
    </row>
    <row r="17" spans="1:18" x14ac:dyDescent="0.3">
      <c r="A17" t="s">
        <v>221</v>
      </c>
      <c r="B17" s="21">
        <f>$B$15/((($E$14)-1)/($E$13*$E$14))</f>
        <v>796.53416068353783</v>
      </c>
      <c r="G17">
        <v>12</v>
      </c>
      <c r="H17" s="160">
        <v>45200</v>
      </c>
      <c r="I17" s="7">
        <f t="shared" si="6"/>
        <v>164467.96336871944</v>
      </c>
      <c r="J17" s="7">
        <f t="shared" si="7"/>
        <v>1216.0885736983614</v>
      </c>
      <c r="K17" s="7">
        <f t="shared" si="0"/>
        <v>119.63548457356501</v>
      </c>
      <c r="L17" s="65">
        <f t="shared" si="1"/>
        <v>8.7289085696541507E-3</v>
      </c>
      <c r="M17" s="7">
        <f t="shared" si="2"/>
        <v>1096.4530891247964</v>
      </c>
      <c r="N17" s="65">
        <f t="shared" si="3"/>
        <v>0.08</v>
      </c>
      <c r="O17" s="7">
        <f t="shared" si="8"/>
        <v>1384.4721158541568</v>
      </c>
      <c r="P17" s="7">
        <f t="shared" si="9"/>
        <v>13208.590768526181</v>
      </c>
      <c r="Q17" s="7">
        <f t="shared" si="4"/>
        <v>164348.32788414587</v>
      </c>
      <c r="R17" s="7">
        <f t="shared" si="5"/>
        <v>14593.062884380337</v>
      </c>
    </row>
    <row r="18" spans="1:18" x14ac:dyDescent="0.3">
      <c r="A18" t="s">
        <v>143</v>
      </c>
      <c r="B18">
        <v>1400</v>
      </c>
      <c r="G18">
        <v>13</v>
      </c>
      <c r="H18" s="160">
        <v>45231</v>
      </c>
      <c r="I18" s="7">
        <f t="shared" si="6"/>
        <v>164348.32788414587</v>
      </c>
      <c r="J18" s="7">
        <f t="shared" si="7"/>
        <v>1216.0885736983614</v>
      </c>
      <c r="K18" s="7">
        <f t="shared" si="0"/>
        <v>120.43305447072225</v>
      </c>
      <c r="L18" s="65">
        <f t="shared" si="1"/>
        <v>8.7934977632837859E-3</v>
      </c>
      <c r="M18" s="7">
        <f t="shared" si="2"/>
        <v>1095.6555192276392</v>
      </c>
      <c r="N18" s="65">
        <f t="shared" si="3"/>
        <v>0.08</v>
      </c>
      <c r="O18" s="7">
        <f t="shared" si="8"/>
        <v>1504.905170324879</v>
      </c>
      <c r="P18" s="7">
        <f t="shared" si="9"/>
        <v>14304.24628775382</v>
      </c>
      <c r="Q18" s="7">
        <f t="shared" si="4"/>
        <v>164227.89482967515</v>
      </c>
      <c r="R18" s="7">
        <f t="shared" si="5"/>
        <v>15809.151458078699</v>
      </c>
    </row>
    <row r="19" spans="1:18" x14ac:dyDescent="0.3">
      <c r="A19" t="s">
        <v>222</v>
      </c>
      <c r="B19">
        <v>509</v>
      </c>
      <c r="C19" t="s">
        <v>223</v>
      </c>
      <c r="G19">
        <v>14</v>
      </c>
      <c r="H19" s="160">
        <v>45261</v>
      </c>
      <c r="I19" s="7">
        <f t="shared" si="6"/>
        <v>164227.89482967515</v>
      </c>
      <c r="J19" s="7">
        <f t="shared" si="7"/>
        <v>1216.0885736983614</v>
      </c>
      <c r="K19" s="7">
        <f t="shared" si="0"/>
        <v>121.23594150052713</v>
      </c>
      <c r="L19" s="65">
        <f t="shared" si="1"/>
        <v>8.8586125975442069E-3</v>
      </c>
      <c r="M19" s="7">
        <f t="shared" si="2"/>
        <v>1094.8526321978343</v>
      </c>
      <c r="N19" s="65">
        <f t="shared" si="3"/>
        <v>7.9999999999999988E-2</v>
      </c>
      <c r="O19" s="7">
        <f t="shared" si="8"/>
        <v>1626.1411118254061</v>
      </c>
      <c r="P19" s="7">
        <f t="shared" si="9"/>
        <v>15399.098919951655</v>
      </c>
      <c r="Q19" s="7">
        <f t="shared" si="4"/>
        <v>164106.65888817463</v>
      </c>
      <c r="R19" s="7">
        <f t="shared" si="5"/>
        <v>17025.240031777063</v>
      </c>
    </row>
    <row r="20" spans="1:18" x14ac:dyDescent="0.3">
      <c r="A20" t="s">
        <v>224</v>
      </c>
      <c r="B20" s="53">
        <f>B18-B19-B17</f>
        <v>94.465839316462166</v>
      </c>
      <c r="G20">
        <v>15</v>
      </c>
      <c r="H20" s="160">
        <v>45292</v>
      </c>
      <c r="I20" s="7">
        <f t="shared" si="6"/>
        <v>164106.65888817463</v>
      </c>
      <c r="J20" s="7">
        <f t="shared" si="7"/>
        <v>1216.0885736983614</v>
      </c>
      <c r="K20" s="7">
        <f t="shared" si="0"/>
        <v>122.04418111053042</v>
      </c>
      <c r="L20" s="65">
        <f t="shared" si="1"/>
        <v>8.924258060267521E-3</v>
      </c>
      <c r="M20" s="7">
        <f t="shared" si="2"/>
        <v>1094.044392587831</v>
      </c>
      <c r="N20" s="65">
        <f t="shared" si="3"/>
        <v>8.0000000000000016E-2</v>
      </c>
      <c r="O20" s="7">
        <f t="shared" si="8"/>
        <v>1748.1852929359366</v>
      </c>
      <c r="P20" s="7">
        <f t="shared" si="9"/>
        <v>16493.143312539487</v>
      </c>
      <c r="Q20" s="7">
        <f t="shared" si="4"/>
        <v>163984.61470706409</v>
      </c>
      <c r="R20" s="7">
        <f t="shared" si="5"/>
        <v>18241.328605475424</v>
      </c>
    </row>
    <row r="21" spans="1:18" x14ac:dyDescent="0.3">
      <c r="A21" t="s">
        <v>38</v>
      </c>
      <c r="B21" s="83">
        <f>B18/SUM(B19,B17)</f>
        <v>1.0723579988646201</v>
      </c>
      <c r="G21">
        <v>16</v>
      </c>
      <c r="H21" s="160">
        <v>45323</v>
      </c>
      <c r="I21" s="7">
        <f t="shared" si="6"/>
        <v>163984.61470706409</v>
      </c>
      <c r="J21" s="7">
        <f t="shared" si="7"/>
        <v>1216.0885736983614</v>
      </c>
      <c r="K21" s="7">
        <f t="shared" si="0"/>
        <v>122.85780898460075</v>
      </c>
      <c r="L21" s="65">
        <f t="shared" si="1"/>
        <v>8.9904391972919634E-3</v>
      </c>
      <c r="M21" s="7">
        <f t="shared" si="2"/>
        <v>1093.2307647137607</v>
      </c>
      <c r="N21" s="65">
        <f t="shared" si="3"/>
        <v>0.08</v>
      </c>
      <c r="O21" s="7">
        <f t="shared" si="8"/>
        <v>1871.0431019205373</v>
      </c>
      <c r="P21" s="7">
        <f t="shared" si="9"/>
        <v>17586.374077253247</v>
      </c>
      <c r="Q21" s="7">
        <f t="shared" si="4"/>
        <v>163861.75689807947</v>
      </c>
      <c r="R21" s="7">
        <f t="shared" si="5"/>
        <v>19457.417179173786</v>
      </c>
    </row>
    <row r="22" spans="1:18" x14ac:dyDescent="0.3">
      <c r="G22">
        <v>17</v>
      </c>
      <c r="H22" s="160">
        <v>45352</v>
      </c>
      <c r="I22" s="7">
        <f t="shared" si="6"/>
        <v>163861.75689807947</v>
      </c>
      <c r="J22" s="7">
        <f t="shared" si="7"/>
        <v>1216.0885736983614</v>
      </c>
      <c r="K22" s="7">
        <f t="shared" si="0"/>
        <v>123.67686104449808</v>
      </c>
      <c r="L22" s="65">
        <f t="shared" si="1"/>
        <v>9.0571611132980075E-3</v>
      </c>
      <c r="M22" s="7">
        <f t="shared" si="2"/>
        <v>1092.4117126538633</v>
      </c>
      <c r="N22" s="65">
        <f t="shared" si="3"/>
        <v>8.0000000000000016E-2</v>
      </c>
      <c r="O22" s="7">
        <f t="shared" si="8"/>
        <v>1994.7199629650354</v>
      </c>
      <c r="P22" s="7">
        <f t="shared" si="9"/>
        <v>18678.78578990711</v>
      </c>
      <c r="Q22" s="7">
        <f t="shared" si="4"/>
        <v>163738.08003703499</v>
      </c>
      <c r="R22" s="7">
        <f t="shared" si="5"/>
        <v>20673.505752872145</v>
      </c>
    </row>
    <row r="23" spans="1:18" x14ac:dyDescent="0.3">
      <c r="G23">
        <v>18</v>
      </c>
      <c r="H23" s="160">
        <v>45383</v>
      </c>
      <c r="I23" s="7">
        <f t="shared" si="6"/>
        <v>163738.08003703499</v>
      </c>
      <c r="J23" s="7">
        <f t="shared" si="7"/>
        <v>1216.0885736983614</v>
      </c>
      <c r="K23" s="7">
        <f t="shared" si="0"/>
        <v>124.5013734514614</v>
      </c>
      <c r="L23" s="65">
        <f t="shared" si="1"/>
        <v>9.1244289726593458E-3</v>
      </c>
      <c r="M23" s="7">
        <f t="shared" si="2"/>
        <v>1091.5872002469</v>
      </c>
      <c r="N23" s="65">
        <f t="shared" si="3"/>
        <v>0.08</v>
      </c>
      <c r="O23" s="7">
        <f t="shared" si="8"/>
        <v>2119.2213364164968</v>
      </c>
      <c r="P23" s="7">
        <f t="shared" si="9"/>
        <v>19770.37299015401</v>
      </c>
      <c r="Q23" s="7">
        <f t="shared" si="4"/>
        <v>163613.57866358352</v>
      </c>
      <c r="R23" s="7">
        <f t="shared" si="5"/>
        <v>21889.594326570506</v>
      </c>
    </row>
    <row r="24" spans="1:18" x14ac:dyDescent="0.3">
      <c r="A24" t="s">
        <v>225</v>
      </c>
      <c r="B24" s="214">
        <f>$B$13/((($E$14)-1)/($E$13*$E$14))+B19</f>
        <v>1571.0455475780504</v>
      </c>
      <c r="G24">
        <v>19</v>
      </c>
      <c r="H24" s="160">
        <v>45413</v>
      </c>
      <c r="I24" s="7">
        <f t="shared" si="6"/>
        <v>163613.57866358352</v>
      </c>
      <c r="J24" s="7">
        <f t="shared" si="7"/>
        <v>1216.0885736983614</v>
      </c>
      <c r="K24" s="7">
        <f t="shared" si="0"/>
        <v>125.33138260780447</v>
      </c>
      <c r="L24" s="65">
        <f t="shared" si="1"/>
        <v>9.1922480003085658E-3</v>
      </c>
      <c r="M24" s="7">
        <f t="shared" si="2"/>
        <v>1090.7571910905569</v>
      </c>
      <c r="N24" s="65">
        <f t="shared" si="3"/>
        <v>0.08</v>
      </c>
      <c r="O24" s="7">
        <f t="shared" si="8"/>
        <v>2244.552719024301</v>
      </c>
      <c r="P24" s="7">
        <f t="shared" si="9"/>
        <v>20861.130181244567</v>
      </c>
      <c r="Q24" s="7">
        <f t="shared" si="4"/>
        <v>163488.24728097572</v>
      </c>
      <c r="R24" s="7">
        <f t="shared" si="5"/>
        <v>23105.682900268868</v>
      </c>
    </row>
    <row r="25" spans="1:18" x14ac:dyDescent="0.3">
      <c r="A25" t="s">
        <v>226</v>
      </c>
      <c r="B25" s="53">
        <f>B18-B24</f>
        <v>-171.04554757805045</v>
      </c>
      <c r="G25">
        <v>20</v>
      </c>
      <c r="H25" s="160">
        <v>45444</v>
      </c>
      <c r="I25" s="7">
        <f t="shared" si="6"/>
        <v>163488.24728097572</v>
      </c>
      <c r="J25" s="7">
        <f t="shared" si="7"/>
        <v>1216.0885736983614</v>
      </c>
      <c r="K25" s="7">
        <f t="shared" si="0"/>
        <v>126.16692515852333</v>
      </c>
      <c r="L25" s="65">
        <f t="shared" si="1"/>
        <v>9.2606234826181077E-3</v>
      </c>
      <c r="M25" s="7">
        <f t="shared" si="2"/>
        <v>1089.9216485398381</v>
      </c>
      <c r="N25" s="65">
        <f t="shared" si="3"/>
        <v>7.9999999999999988E-2</v>
      </c>
      <c r="O25" s="7">
        <f t="shared" si="8"/>
        <v>2370.7196441828246</v>
      </c>
      <c r="P25" s="7">
        <f t="shared" si="9"/>
        <v>21951.051829784406</v>
      </c>
      <c r="Q25" s="7">
        <f t="shared" si="4"/>
        <v>163362.08035581719</v>
      </c>
      <c r="R25" s="7">
        <f t="shared" si="5"/>
        <v>24321.77147396723</v>
      </c>
    </row>
    <row r="26" spans="1:18" x14ac:dyDescent="0.3">
      <c r="G26">
        <v>21</v>
      </c>
      <c r="H26" s="160">
        <v>45474</v>
      </c>
      <c r="I26" s="7">
        <f t="shared" si="6"/>
        <v>163362.08035581719</v>
      </c>
      <c r="J26" s="7">
        <f t="shared" si="7"/>
        <v>1216.0885736983614</v>
      </c>
      <c r="K26" s="7">
        <f t="shared" si="0"/>
        <v>127.00803799291339</v>
      </c>
      <c r="L26" s="65">
        <f t="shared" si="1"/>
        <v>9.3295607682966734E-3</v>
      </c>
      <c r="M26" s="7">
        <f t="shared" si="2"/>
        <v>1089.080535705448</v>
      </c>
      <c r="N26" s="65">
        <f t="shared" si="3"/>
        <v>0.08</v>
      </c>
      <c r="O26" s="7">
        <f t="shared" si="8"/>
        <v>2497.7276821757378</v>
      </c>
      <c r="P26" s="7">
        <f t="shared" si="9"/>
        <v>23040.132365489855</v>
      </c>
      <c r="Q26" s="7">
        <f t="shared" si="4"/>
        <v>163235.07231782426</v>
      </c>
      <c r="R26" s="7">
        <f t="shared" si="5"/>
        <v>25537.860047665592</v>
      </c>
    </row>
    <row r="27" spans="1:18" x14ac:dyDescent="0.3">
      <c r="G27">
        <v>22</v>
      </c>
      <c r="H27" s="160">
        <v>45505</v>
      </c>
      <c r="I27" s="7">
        <f t="shared" si="6"/>
        <v>163235.07231782426</v>
      </c>
      <c r="J27" s="7">
        <f t="shared" si="7"/>
        <v>1216.0885736983614</v>
      </c>
      <c r="K27" s="7">
        <f t="shared" si="0"/>
        <v>127.85475824619971</v>
      </c>
      <c r="L27" s="65">
        <f t="shared" si="1"/>
        <v>9.3990652693015965E-3</v>
      </c>
      <c r="M27" s="7">
        <f t="shared" si="2"/>
        <v>1088.2338154521617</v>
      </c>
      <c r="N27" s="65">
        <f t="shared" si="3"/>
        <v>7.9999999999999988E-2</v>
      </c>
      <c r="O27" s="7">
        <f t="shared" si="8"/>
        <v>2625.5824404219375</v>
      </c>
      <c r="P27" s="7">
        <f t="shared" si="9"/>
        <v>24128.366180942015</v>
      </c>
      <c r="Q27" s="7">
        <f t="shared" si="4"/>
        <v>163107.21755957807</v>
      </c>
      <c r="R27" s="7">
        <f t="shared" si="5"/>
        <v>26753.948621363954</v>
      </c>
    </row>
    <row r="28" spans="1:18" x14ac:dyDescent="0.3">
      <c r="G28">
        <v>23</v>
      </c>
      <c r="H28" s="160">
        <v>45536</v>
      </c>
      <c r="I28" s="7">
        <f t="shared" si="6"/>
        <v>163107.21755957807</v>
      </c>
      <c r="J28" s="7">
        <f t="shared" si="7"/>
        <v>1216.0885736983614</v>
      </c>
      <c r="K28" s="7">
        <f t="shared" si="0"/>
        <v>128.70712330117431</v>
      </c>
      <c r="L28" s="65">
        <f t="shared" si="1"/>
        <v>9.46914246176714E-3</v>
      </c>
      <c r="M28" s="7">
        <f t="shared" si="2"/>
        <v>1087.3814503971871</v>
      </c>
      <c r="N28" s="65">
        <f t="shared" si="3"/>
        <v>7.9999999999999988E-2</v>
      </c>
      <c r="O28" s="7">
        <f t="shared" si="8"/>
        <v>2754.2895637231118</v>
      </c>
      <c r="P28" s="7">
        <f t="shared" si="9"/>
        <v>25215.747631339204</v>
      </c>
      <c r="Q28" s="7">
        <f t="shared" si="4"/>
        <v>162978.51043627691</v>
      </c>
      <c r="R28" s="7">
        <f t="shared" si="5"/>
        <v>27970.037195062316</v>
      </c>
    </row>
    <row r="29" spans="1:18" x14ac:dyDescent="0.3">
      <c r="G29">
        <v>24</v>
      </c>
      <c r="H29" s="160">
        <v>45566</v>
      </c>
      <c r="I29" s="7">
        <f t="shared" si="6"/>
        <v>162978.51043627691</v>
      </c>
      <c r="J29" s="7">
        <f t="shared" si="7"/>
        <v>1216.0885736983614</v>
      </c>
      <c r="K29" s="7">
        <f t="shared" si="0"/>
        <v>129.56517078984871</v>
      </c>
      <c r="L29" s="65">
        <f t="shared" si="1"/>
        <v>9.5397978869495789E-3</v>
      </c>
      <c r="M29" s="7">
        <f t="shared" si="2"/>
        <v>1086.5234029085127</v>
      </c>
      <c r="N29" s="65">
        <f t="shared" si="3"/>
        <v>0.08</v>
      </c>
      <c r="O29" s="7">
        <f t="shared" si="8"/>
        <v>2883.8547345129605</v>
      </c>
      <c r="P29" s="7">
        <f t="shared" si="9"/>
        <v>26302.271034247715</v>
      </c>
      <c r="Q29" s="7">
        <f t="shared" si="4"/>
        <v>162848.94526548707</v>
      </c>
      <c r="R29" s="7">
        <f t="shared" si="5"/>
        <v>29186.125768760674</v>
      </c>
    </row>
    <row r="30" spans="1:18" x14ac:dyDescent="0.3">
      <c r="G30">
        <v>25</v>
      </c>
      <c r="H30" s="160">
        <v>45597</v>
      </c>
      <c r="I30" s="7">
        <f t="shared" si="6"/>
        <v>162848.94526548707</v>
      </c>
      <c r="J30" s="7">
        <f t="shared" si="7"/>
        <v>1216.0885736983614</v>
      </c>
      <c r="K30" s="7">
        <f t="shared" si="0"/>
        <v>130.42893859511423</v>
      </c>
      <c r="L30" s="65">
        <f t="shared" si="1"/>
        <v>9.6110371521888859E-3</v>
      </c>
      <c r="M30" s="7">
        <f t="shared" si="2"/>
        <v>1085.6596351032472</v>
      </c>
      <c r="N30" s="65">
        <f t="shared" si="3"/>
        <v>0.08</v>
      </c>
      <c r="O30" s="7">
        <f t="shared" si="8"/>
        <v>3014.2836731080747</v>
      </c>
      <c r="P30" s="7">
        <f t="shared" si="9"/>
        <v>27387.930669350961</v>
      </c>
      <c r="Q30" s="7">
        <f t="shared" si="4"/>
        <v>162718.51632689196</v>
      </c>
      <c r="R30" s="7">
        <f t="shared" si="5"/>
        <v>30402.214342459036</v>
      </c>
    </row>
    <row r="31" spans="1:18" x14ac:dyDescent="0.3">
      <c r="G31">
        <v>26</v>
      </c>
      <c r="H31" s="160">
        <v>45627</v>
      </c>
      <c r="I31" s="7">
        <f t="shared" si="6"/>
        <v>162718.51632689196</v>
      </c>
      <c r="J31" s="7">
        <f t="shared" si="7"/>
        <v>1216.0885736983614</v>
      </c>
      <c r="K31" s="7">
        <f t="shared" si="0"/>
        <v>131.29846485241501</v>
      </c>
      <c r="L31" s="65">
        <f t="shared" si="1"/>
        <v>9.6828659318877342E-3</v>
      </c>
      <c r="M31" s="7">
        <f t="shared" si="2"/>
        <v>1084.7901088459464</v>
      </c>
      <c r="N31" s="65">
        <f t="shared" si="3"/>
        <v>0.08</v>
      </c>
      <c r="O31" s="7">
        <f t="shared" si="8"/>
        <v>3145.5821379604895</v>
      </c>
      <c r="P31" s="7">
        <f t="shared" si="9"/>
        <v>28472.720778196908</v>
      </c>
      <c r="Q31" s="7">
        <f t="shared" si="4"/>
        <v>162587.21786203954</v>
      </c>
      <c r="R31" s="7">
        <f t="shared" si="5"/>
        <v>31618.302916157398</v>
      </c>
    </row>
    <row r="32" spans="1:18" x14ac:dyDescent="0.3">
      <c r="G32">
        <v>27</v>
      </c>
      <c r="H32" s="160">
        <v>45658</v>
      </c>
      <c r="I32" s="7">
        <f t="shared" si="6"/>
        <v>162587.21786203954</v>
      </c>
      <c r="J32" s="7">
        <f t="shared" si="7"/>
        <v>1216.0885736983614</v>
      </c>
      <c r="K32" s="7">
        <f t="shared" si="0"/>
        <v>132.173787951431</v>
      </c>
      <c r="L32" s="65">
        <f t="shared" si="1"/>
        <v>9.7552899685079564E-3</v>
      </c>
      <c r="M32" s="7">
        <f t="shared" si="2"/>
        <v>1083.9147857469304</v>
      </c>
      <c r="N32" s="65">
        <f t="shared" si="3"/>
        <v>0.08</v>
      </c>
      <c r="O32" s="7">
        <f t="shared" si="8"/>
        <v>3277.7559259119207</v>
      </c>
      <c r="P32" s="7">
        <f t="shared" si="9"/>
        <v>29556.635563943837</v>
      </c>
      <c r="Q32" s="7">
        <f t="shared" si="4"/>
        <v>162455.0440740881</v>
      </c>
      <c r="R32" s="7">
        <f t="shared" si="5"/>
        <v>32834.391489855756</v>
      </c>
    </row>
    <row r="33" spans="7:18" x14ac:dyDescent="0.3">
      <c r="G33">
        <v>28</v>
      </c>
      <c r="H33" s="160">
        <v>45689</v>
      </c>
      <c r="I33" s="7">
        <f t="shared" si="6"/>
        <v>162455.0440740881</v>
      </c>
      <c r="J33" s="7">
        <f t="shared" si="7"/>
        <v>1216.0885736983614</v>
      </c>
      <c r="K33" s="7">
        <f t="shared" si="0"/>
        <v>133.05494653777396</v>
      </c>
      <c r="L33" s="65">
        <f t="shared" si="1"/>
        <v>9.8283150735850727E-3</v>
      </c>
      <c r="M33" s="7">
        <f t="shared" si="2"/>
        <v>1083.0336271605875</v>
      </c>
      <c r="N33" s="65">
        <f t="shared" si="3"/>
        <v>0.08</v>
      </c>
      <c r="O33" s="7">
        <f t="shared" si="8"/>
        <v>3410.8108724496947</v>
      </c>
      <c r="P33" s="7">
        <f t="shared" si="9"/>
        <v>30639.669191104425</v>
      </c>
      <c r="Q33" s="7">
        <f t="shared" si="4"/>
        <v>162321.98912755033</v>
      </c>
      <c r="R33" s="7">
        <f t="shared" si="5"/>
        <v>34050.480063554118</v>
      </c>
    </row>
    <row r="34" spans="7:18" x14ac:dyDescent="0.3">
      <c r="G34">
        <v>29</v>
      </c>
      <c r="H34" s="160">
        <v>45717</v>
      </c>
      <c r="I34" s="7">
        <f t="shared" si="6"/>
        <v>162321.98912755033</v>
      </c>
      <c r="J34" s="7">
        <f t="shared" si="7"/>
        <v>1216.0885736983614</v>
      </c>
      <c r="K34" s="7">
        <f t="shared" si="0"/>
        <v>133.94197951469255</v>
      </c>
      <c r="L34" s="65">
        <f t="shared" si="1"/>
        <v>9.9019471287609337E-3</v>
      </c>
      <c r="M34" s="7">
        <f t="shared" si="2"/>
        <v>1082.1465941836689</v>
      </c>
      <c r="N34" s="65">
        <f t="shared" si="3"/>
        <v>7.9999999999999988E-2</v>
      </c>
      <c r="O34" s="7">
        <f t="shared" si="8"/>
        <v>3544.7528519643874</v>
      </c>
      <c r="P34" s="7">
        <f t="shared" si="9"/>
        <v>31721.815785288094</v>
      </c>
      <c r="Q34" s="7">
        <f t="shared" si="4"/>
        <v>162188.04714803564</v>
      </c>
      <c r="R34" s="7">
        <f t="shared" si="5"/>
        <v>35266.56863725248</v>
      </c>
    </row>
    <row r="35" spans="7:18" x14ac:dyDescent="0.3">
      <c r="G35">
        <v>30</v>
      </c>
      <c r="H35" s="160">
        <v>45748</v>
      </c>
      <c r="I35" s="7">
        <f t="shared" si="6"/>
        <v>162188.04714803564</v>
      </c>
      <c r="J35" s="7">
        <f t="shared" si="7"/>
        <v>1216.0885736983614</v>
      </c>
      <c r="K35" s="7">
        <f t="shared" si="0"/>
        <v>134.83492604479034</v>
      </c>
      <c r="L35" s="65">
        <f t="shared" si="1"/>
        <v>9.9761920868351797E-3</v>
      </c>
      <c r="M35" s="7">
        <f t="shared" si="2"/>
        <v>1081.2536476535711</v>
      </c>
      <c r="N35" s="65">
        <f t="shared" si="3"/>
        <v>8.0000000000000016E-2</v>
      </c>
      <c r="O35" s="7">
        <f t="shared" si="8"/>
        <v>3679.5877780091778</v>
      </c>
      <c r="P35" s="7">
        <f t="shared" si="9"/>
        <v>32803.069432941666</v>
      </c>
      <c r="Q35" s="7">
        <f t="shared" si="4"/>
        <v>162053.21222199083</v>
      </c>
      <c r="R35" s="7">
        <f t="shared" si="5"/>
        <v>36482.657210950842</v>
      </c>
    </row>
    <row r="36" spans="7:18" x14ac:dyDescent="0.3">
      <c r="G36">
        <v>31</v>
      </c>
      <c r="H36" s="160">
        <v>45778</v>
      </c>
      <c r="I36" s="7">
        <f t="shared" si="6"/>
        <v>162053.21222199083</v>
      </c>
      <c r="J36" s="7">
        <f t="shared" si="7"/>
        <v>1216.0885736983614</v>
      </c>
      <c r="K36" s="7">
        <f t="shared" si="0"/>
        <v>135.73382555175567</v>
      </c>
      <c r="L36" s="65">
        <f t="shared" si="1"/>
        <v>1.0051055972835798E-2</v>
      </c>
      <c r="M36" s="7">
        <f t="shared" si="2"/>
        <v>1080.3547481466057</v>
      </c>
      <c r="N36" s="65">
        <f t="shared" si="3"/>
        <v>8.0000000000000016E-2</v>
      </c>
      <c r="O36" s="7">
        <f t="shared" si="8"/>
        <v>3815.3216035609335</v>
      </c>
      <c r="P36" s="7">
        <f t="shared" si="9"/>
        <v>33883.424181088274</v>
      </c>
      <c r="Q36" s="7">
        <f t="shared" si="4"/>
        <v>161917.47839643908</v>
      </c>
      <c r="R36" s="7">
        <f t="shared" si="5"/>
        <v>37698.745784649211</v>
      </c>
    </row>
    <row r="37" spans="7:18" x14ac:dyDescent="0.3">
      <c r="G37">
        <v>32</v>
      </c>
      <c r="H37" s="160">
        <v>45809</v>
      </c>
      <c r="I37" s="7">
        <f t="shared" si="6"/>
        <v>161917.47839643908</v>
      </c>
      <c r="J37" s="7">
        <f t="shared" si="7"/>
        <v>1216.0885736983614</v>
      </c>
      <c r="K37" s="7">
        <f t="shared" si="0"/>
        <v>136.63871772210086</v>
      </c>
      <c r="L37" s="65">
        <f t="shared" si="1"/>
        <v>1.012654488510902E-2</v>
      </c>
      <c r="M37" s="7">
        <f t="shared" si="2"/>
        <v>1079.4498559762606</v>
      </c>
      <c r="N37" s="65">
        <f t="shared" si="3"/>
        <v>0.08</v>
      </c>
      <c r="O37" s="7">
        <f t="shared" si="8"/>
        <v>3951.9603212830343</v>
      </c>
      <c r="P37" s="7">
        <f t="shared" si="9"/>
        <v>34962.874037064532</v>
      </c>
      <c r="Q37" s="7">
        <f t="shared" si="4"/>
        <v>161780.83967871699</v>
      </c>
      <c r="R37" s="7">
        <f t="shared" si="5"/>
        <v>38914.834358347565</v>
      </c>
    </row>
    <row r="38" spans="7:18" x14ac:dyDescent="0.3">
      <c r="G38">
        <v>33</v>
      </c>
      <c r="H38" s="160">
        <v>45839</v>
      </c>
      <c r="I38" s="7">
        <f t="shared" si="6"/>
        <v>161780.83967871699</v>
      </c>
      <c r="J38" s="7">
        <f t="shared" si="7"/>
        <v>1216.0885736983614</v>
      </c>
      <c r="K38" s="7">
        <f t="shared" si="0"/>
        <v>137.54964250691478</v>
      </c>
      <c r="L38" s="65">
        <f t="shared" si="1"/>
        <v>1.0202664996429245E-2</v>
      </c>
      <c r="M38" s="7">
        <f t="shared" si="2"/>
        <v>1078.5389311914466</v>
      </c>
      <c r="N38" s="65">
        <f t="shared" si="3"/>
        <v>0.08</v>
      </c>
      <c r="O38" s="7">
        <f t="shared" si="8"/>
        <v>4089.5099637899493</v>
      </c>
      <c r="P38" s="7">
        <f t="shared" si="9"/>
        <v>36041.41296825598</v>
      </c>
      <c r="Q38" s="7">
        <f t="shared" si="4"/>
        <v>161643.29003621006</v>
      </c>
      <c r="R38" s="7">
        <f t="shared" si="5"/>
        <v>40130.922932045927</v>
      </c>
    </row>
    <row r="39" spans="7:18" x14ac:dyDescent="0.3">
      <c r="G39">
        <v>34</v>
      </c>
      <c r="H39" s="160">
        <v>45870</v>
      </c>
      <c r="I39" s="7">
        <f t="shared" si="6"/>
        <v>161643.29003621006</v>
      </c>
      <c r="J39" s="7">
        <f t="shared" si="7"/>
        <v>1216.0885736983614</v>
      </c>
      <c r="K39" s="7">
        <f t="shared" si="0"/>
        <v>138.46664012362749</v>
      </c>
      <c r="L39" s="65">
        <f t="shared" si="1"/>
        <v>1.027942255512933E-2</v>
      </c>
      <c r="M39" s="7">
        <f t="shared" si="2"/>
        <v>1077.6219335747339</v>
      </c>
      <c r="N39" s="65">
        <f t="shared" si="3"/>
        <v>8.0000000000000016E-2</v>
      </c>
      <c r="O39" s="7">
        <f t="shared" si="8"/>
        <v>4227.9766039135766</v>
      </c>
      <c r="P39" s="7">
        <f t="shared" si="9"/>
        <v>37119.034901830717</v>
      </c>
      <c r="Q39" s="7">
        <f t="shared" si="4"/>
        <v>161504.82339608643</v>
      </c>
      <c r="R39" s="7">
        <f t="shared" si="5"/>
        <v>41347.011505744296</v>
      </c>
    </row>
    <row r="40" spans="7:18" x14ac:dyDescent="0.3">
      <c r="G40">
        <v>35</v>
      </c>
      <c r="H40" s="160">
        <v>45901</v>
      </c>
      <c r="I40" s="7">
        <f t="shared" si="6"/>
        <v>161504.82339608643</v>
      </c>
      <c r="J40" s="7">
        <f t="shared" si="7"/>
        <v>1216.0885736983614</v>
      </c>
      <c r="K40" s="7">
        <f t="shared" si="0"/>
        <v>139.38975105778513</v>
      </c>
      <c r="L40" s="65">
        <f t="shared" si="1"/>
        <v>1.0356823886251521E-2</v>
      </c>
      <c r="M40" s="7">
        <f t="shared" si="2"/>
        <v>1076.6988226405763</v>
      </c>
      <c r="N40" s="65">
        <f t="shared" si="3"/>
        <v>0.08</v>
      </c>
      <c r="O40" s="7">
        <f t="shared" si="8"/>
        <v>4367.3663549713619</v>
      </c>
      <c r="P40" s="7">
        <f t="shared" si="9"/>
        <v>38195.733724471291</v>
      </c>
      <c r="Q40" s="7">
        <f t="shared" si="4"/>
        <v>161365.43364502865</v>
      </c>
      <c r="R40" s="7">
        <f t="shared" si="5"/>
        <v>42563.100079442651</v>
      </c>
    </row>
    <row r="41" spans="7:18" x14ac:dyDescent="0.3">
      <c r="G41">
        <v>36</v>
      </c>
      <c r="H41" s="160">
        <v>45931</v>
      </c>
      <c r="I41" s="7">
        <f t="shared" si="6"/>
        <v>161365.43364502865</v>
      </c>
      <c r="J41" s="7">
        <f t="shared" si="7"/>
        <v>1216.0885736983614</v>
      </c>
      <c r="K41" s="7">
        <f t="shared" si="0"/>
        <v>140.31901606483711</v>
      </c>
      <c r="L41" s="65">
        <f t="shared" si="1"/>
        <v>1.0434875392719653E-2</v>
      </c>
      <c r="M41" s="7">
        <f t="shared" si="2"/>
        <v>1075.7695576335243</v>
      </c>
      <c r="N41" s="65">
        <f t="shared" si="3"/>
        <v>7.9999999999999988E-2</v>
      </c>
      <c r="O41" s="7">
        <f t="shared" si="8"/>
        <v>4507.6853710361993</v>
      </c>
      <c r="P41" s="7">
        <f t="shared" si="9"/>
        <v>39271.503282104815</v>
      </c>
      <c r="Q41" s="7">
        <f t="shared" si="4"/>
        <v>161225.11462896381</v>
      </c>
      <c r="R41" s="7">
        <f t="shared" si="5"/>
        <v>43779.188653141013</v>
      </c>
    </row>
    <row r="42" spans="7:18" x14ac:dyDescent="0.3">
      <c r="G42">
        <v>37</v>
      </c>
      <c r="H42" s="160">
        <v>45962</v>
      </c>
      <c r="I42" s="7">
        <f t="shared" si="6"/>
        <v>161225.11462896381</v>
      </c>
      <c r="J42" s="7">
        <f t="shared" si="7"/>
        <v>1216.0885736983614</v>
      </c>
      <c r="K42" s="7">
        <f t="shared" si="0"/>
        <v>141.25447617193595</v>
      </c>
      <c r="L42" s="65">
        <f t="shared" si="1"/>
        <v>1.0513583556533057E-2</v>
      </c>
      <c r="M42" s="7">
        <f t="shared" si="2"/>
        <v>1074.8340975264255</v>
      </c>
      <c r="N42" s="65">
        <f t="shared" si="3"/>
        <v>0.08</v>
      </c>
      <c r="O42" s="7">
        <f t="shared" si="8"/>
        <v>4648.9398472081357</v>
      </c>
      <c r="P42" s="7">
        <f t="shared" si="9"/>
        <v>40346.337379631237</v>
      </c>
      <c r="Q42" s="7">
        <f t="shared" si="4"/>
        <v>161083.86015279187</v>
      </c>
      <c r="R42" s="7">
        <f t="shared" si="5"/>
        <v>44995.277226839375</v>
      </c>
    </row>
    <row r="43" spans="7:18" x14ac:dyDescent="0.3">
      <c r="G43">
        <v>38</v>
      </c>
      <c r="H43" s="160">
        <v>45992</v>
      </c>
      <c r="I43" s="7">
        <f t="shared" si="6"/>
        <v>161083.86015279187</v>
      </c>
      <c r="J43" s="7">
        <f t="shared" si="7"/>
        <v>1216.0885736983614</v>
      </c>
      <c r="K43" s="7">
        <f t="shared" si="0"/>
        <v>142.196172679749</v>
      </c>
      <c r="L43" s="65">
        <f t="shared" si="1"/>
        <v>1.0592954939982632E-2</v>
      </c>
      <c r="M43" s="7">
        <f t="shared" si="2"/>
        <v>1073.8924010186124</v>
      </c>
      <c r="N43" s="65">
        <f t="shared" si="3"/>
        <v>7.9999999999999988E-2</v>
      </c>
      <c r="O43" s="7">
        <f t="shared" si="8"/>
        <v>4791.1360198878847</v>
      </c>
      <c r="P43" s="7">
        <f t="shared" si="9"/>
        <v>41420.229780649846</v>
      </c>
      <c r="Q43" s="7">
        <f t="shared" si="4"/>
        <v>160941.66398011212</v>
      </c>
      <c r="R43" s="7">
        <f t="shared" si="5"/>
        <v>46211.365800537729</v>
      </c>
    </row>
    <row r="44" spans="7:18" x14ac:dyDescent="0.3">
      <c r="G44">
        <v>39</v>
      </c>
      <c r="H44" s="160">
        <v>46023</v>
      </c>
      <c r="I44" s="7">
        <f t="shared" si="6"/>
        <v>160941.66398011212</v>
      </c>
      <c r="J44" s="7">
        <f t="shared" si="7"/>
        <v>1216.0885736983614</v>
      </c>
      <c r="K44" s="7">
        <f t="shared" si="0"/>
        <v>143.14414716428064</v>
      </c>
      <c r="L44" s="65">
        <f t="shared" si="1"/>
        <v>1.0672996186889376E-2</v>
      </c>
      <c r="M44" s="7">
        <f t="shared" si="2"/>
        <v>1072.9444265340808</v>
      </c>
      <c r="N44" s="65">
        <f t="shared" si="3"/>
        <v>7.9999999999999988E-2</v>
      </c>
      <c r="O44" s="7">
        <f t="shared" si="8"/>
        <v>4934.2801670521658</v>
      </c>
      <c r="P44" s="7">
        <f t="shared" si="9"/>
        <v>42493.174207183925</v>
      </c>
      <c r="Q44" s="7">
        <f t="shared" si="4"/>
        <v>160798.51983294784</v>
      </c>
      <c r="R44" s="7">
        <f t="shared" si="5"/>
        <v>47427.454374236091</v>
      </c>
    </row>
    <row r="45" spans="7:18" x14ac:dyDescent="0.3">
      <c r="G45">
        <v>40</v>
      </c>
      <c r="H45" s="160">
        <v>46054</v>
      </c>
      <c r="I45" s="7">
        <f t="shared" si="6"/>
        <v>160798.51983294784</v>
      </c>
      <c r="J45" s="7">
        <f t="shared" si="7"/>
        <v>1216.0885736983614</v>
      </c>
      <c r="K45" s="7">
        <f t="shared" si="0"/>
        <v>144.09844147870899</v>
      </c>
      <c r="L45" s="65">
        <f t="shared" si="1"/>
        <v>1.0753714023866259E-2</v>
      </c>
      <c r="M45" s="7">
        <f t="shared" si="2"/>
        <v>1071.9901322196524</v>
      </c>
      <c r="N45" s="65">
        <f t="shared" si="3"/>
        <v>0.08</v>
      </c>
      <c r="O45" s="7">
        <f t="shared" si="8"/>
        <v>5078.3786085308748</v>
      </c>
      <c r="P45" s="7">
        <f t="shared" si="9"/>
        <v>43565.164339403578</v>
      </c>
      <c r="Q45" s="7">
        <f t="shared" si="4"/>
        <v>160654.42139146914</v>
      </c>
      <c r="R45" s="7">
        <f t="shared" si="5"/>
        <v>48643.542947934453</v>
      </c>
    </row>
    <row r="46" spans="7:18" x14ac:dyDescent="0.3">
      <c r="G46">
        <v>41</v>
      </c>
      <c r="H46" s="160">
        <v>46082</v>
      </c>
      <c r="I46" s="7">
        <f t="shared" si="6"/>
        <v>160654.42139146914</v>
      </c>
      <c r="J46" s="7">
        <f t="shared" si="7"/>
        <v>1216.0885736983614</v>
      </c>
      <c r="K46" s="7">
        <f t="shared" si="0"/>
        <v>145.05909775523378</v>
      </c>
      <c r="L46" s="65">
        <f t="shared" si="1"/>
        <v>1.0835115261603615E-2</v>
      </c>
      <c r="M46" s="7">
        <f t="shared" si="2"/>
        <v>1071.0294759431276</v>
      </c>
      <c r="N46" s="65">
        <f t="shared" si="3"/>
        <v>0.08</v>
      </c>
      <c r="O46" s="7">
        <f t="shared" si="8"/>
        <v>5223.4377062861086</v>
      </c>
      <c r="P46" s="7">
        <f t="shared" si="9"/>
        <v>44636.193815346705</v>
      </c>
      <c r="Q46" s="7">
        <f t="shared" si="4"/>
        <v>160509.3622937139</v>
      </c>
      <c r="R46" s="7">
        <f t="shared" si="5"/>
        <v>49859.631521632815</v>
      </c>
    </row>
    <row r="47" spans="7:18" x14ac:dyDescent="0.3">
      <c r="G47">
        <v>42</v>
      </c>
      <c r="H47" s="160">
        <v>46113</v>
      </c>
      <c r="I47" s="7">
        <f t="shared" si="6"/>
        <v>160509.3622937139</v>
      </c>
      <c r="J47" s="7">
        <f t="shared" si="7"/>
        <v>1216.0885736983614</v>
      </c>
      <c r="K47" s="7">
        <f t="shared" si="0"/>
        <v>146.02615840693534</v>
      </c>
      <c r="L47" s="65">
        <f t="shared" si="1"/>
        <v>1.0917206796178584E-2</v>
      </c>
      <c r="M47" s="7">
        <f t="shared" si="2"/>
        <v>1070.0624152914261</v>
      </c>
      <c r="N47" s="65">
        <f t="shared" si="3"/>
        <v>0.08</v>
      </c>
      <c r="O47" s="7">
        <f t="shared" si="8"/>
        <v>5369.4638646930434</v>
      </c>
      <c r="P47" s="7">
        <f t="shared" si="9"/>
        <v>45706.25623063813</v>
      </c>
      <c r="Q47" s="7">
        <f t="shared" si="4"/>
        <v>160363.33613530698</v>
      </c>
      <c r="R47" s="7">
        <f t="shared" si="5"/>
        <v>51075.720095331169</v>
      </c>
    </row>
    <row r="48" spans="7:18" x14ac:dyDescent="0.3">
      <c r="G48">
        <v>43</v>
      </c>
      <c r="H48" s="160">
        <v>46143</v>
      </c>
      <c r="I48" s="7">
        <f t="shared" si="6"/>
        <v>160363.33613530698</v>
      </c>
      <c r="J48" s="7">
        <f t="shared" si="7"/>
        <v>1216.0885736983614</v>
      </c>
      <c r="K48" s="7">
        <f t="shared" si="0"/>
        <v>146.99966612964818</v>
      </c>
      <c r="L48" s="65">
        <f t="shared" si="1"/>
        <v>1.0999995610389409E-2</v>
      </c>
      <c r="M48" s="7">
        <f t="shared" si="2"/>
        <v>1069.0889075687132</v>
      </c>
      <c r="N48" s="65">
        <f t="shared" si="3"/>
        <v>0.08</v>
      </c>
      <c r="O48" s="7">
        <f t="shared" si="8"/>
        <v>5516.4635308226916</v>
      </c>
      <c r="P48" s="7">
        <f t="shared" si="9"/>
        <v>46775.345138206845</v>
      </c>
      <c r="Q48" s="7">
        <f t="shared" si="4"/>
        <v>160216.33646917733</v>
      </c>
      <c r="R48" s="7">
        <f t="shared" si="5"/>
        <v>52291.808669029539</v>
      </c>
    </row>
    <row r="49" spans="7:18" x14ac:dyDescent="0.3">
      <c r="G49">
        <v>44</v>
      </c>
      <c r="H49" s="160">
        <v>46174</v>
      </c>
      <c r="I49" s="7">
        <f t="shared" si="6"/>
        <v>160216.33646917733</v>
      </c>
      <c r="J49" s="7">
        <f t="shared" si="7"/>
        <v>1216.0885736983614</v>
      </c>
      <c r="K49" s="7">
        <f t="shared" si="0"/>
        <v>147.9796639038459</v>
      </c>
      <c r="L49" s="65">
        <f t="shared" si="1"/>
        <v>1.108348877511485E-2</v>
      </c>
      <c r="M49" s="7">
        <f t="shared" si="2"/>
        <v>1068.1089097945155</v>
      </c>
      <c r="N49" s="65">
        <f t="shared" si="3"/>
        <v>7.9999999999999988E-2</v>
      </c>
      <c r="O49" s="7">
        <f t="shared" si="8"/>
        <v>5664.4431947265375</v>
      </c>
      <c r="P49" s="7">
        <f t="shared" si="9"/>
        <v>47843.45404800136</v>
      </c>
      <c r="Q49" s="7">
        <f t="shared" si="4"/>
        <v>160068.35680527348</v>
      </c>
      <c r="R49" s="7">
        <f t="shared" si="5"/>
        <v>53507.8972427279</v>
      </c>
    </row>
    <row r="50" spans="7:18" x14ac:dyDescent="0.3">
      <c r="G50">
        <v>45</v>
      </c>
      <c r="H50" s="160">
        <v>46204</v>
      </c>
      <c r="I50" s="7">
        <f t="shared" si="6"/>
        <v>160068.35680527348</v>
      </c>
      <c r="J50" s="7">
        <f t="shared" si="7"/>
        <v>1216.0885736983614</v>
      </c>
      <c r="K50" s="7">
        <f t="shared" si="0"/>
        <v>148.96619499653821</v>
      </c>
      <c r="L50" s="65">
        <f t="shared" si="1"/>
        <v>1.1167693450699344E-2</v>
      </c>
      <c r="M50" s="7">
        <f t="shared" si="2"/>
        <v>1067.1223787018232</v>
      </c>
      <c r="N50" s="65">
        <f t="shared" si="3"/>
        <v>0.08</v>
      </c>
      <c r="O50" s="7">
        <f t="shared" si="8"/>
        <v>5813.4093897230759</v>
      </c>
      <c r="P50" s="7">
        <f t="shared" si="9"/>
        <v>48910.576426703185</v>
      </c>
      <c r="Q50" s="7">
        <f t="shared" si="4"/>
        <v>159919.39061027693</v>
      </c>
      <c r="R50" s="7">
        <f t="shared" si="5"/>
        <v>54723.985816426262</v>
      </c>
    </row>
    <row r="51" spans="7:18" x14ac:dyDescent="0.3">
      <c r="G51">
        <v>46</v>
      </c>
      <c r="H51" s="160">
        <v>46235</v>
      </c>
      <c r="I51" s="7">
        <f t="shared" si="6"/>
        <v>159919.39061027693</v>
      </c>
      <c r="J51" s="7">
        <f t="shared" si="7"/>
        <v>1216.0885736983614</v>
      </c>
      <c r="K51" s="7">
        <f t="shared" si="0"/>
        <v>149.95930296318193</v>
      </c>
      <c r="L51" s="65">
        <f t="shared" si="1"/>
        <v>1.1252616888364635E-2</v>
      </c>
      <c r="M51" s="7">
        <f t="shared" si="2"/>
        <v>1066.1292707351795</v>
      </c>
      <c r="N51" s="65">
        <f t="shared" si="3"/>
        <v>7.9999999999999988E-2</v>
      </c>
      <c r="O51" s="7">
        <f t="shared" si="8"/>
        <v>5963.3686926862574</v>
      </c>
      <c r="P51" s="7">
        <f t="shared" si="9"/>
        <v>49976.705697438367</v>
      </c>
      <c r="Q51" s="7">
        <f t="shared" si="4"/>
        <v>159769.43130731373</v>
      </c>
      <c r="R51" s="7">
        <f t="shared" si="5"/>
        <v>55940.074390124624</v>
      </c>
    </row>
    <row r="52" spans="7:18" x14ac:dyDescent="0.3">
      <c r="G52">
        <v>47</v>
      </c>
      <c r="H52" s="160">
        <v>46266</v>
      </c>
      <c r="I52" s="7">
        <f t="shared" si="6"/>
        <v>159769.43130731373</v>
      </c>
      <c r="J52" s="7">
        <f t="shared" si="7"/>
        <v>1216.0885736983614</v>
      </c>
      <c r="K52" s="7">
        <f t="shared" si="0"/>
        <v>150.95903164960305</v>
      </c>
      <c r="L52" s="65">
        <f t="shared" si="1"/>
        <v>1.1338266431648189E-2</v>
      </c>
      <c r="M52" s="7">
        <f t="shared" si="2"/>
        <v>1065.1295420487584</v>
      </c>
      <c r="N52" s="65">
        <f t="shared" si="3"/>
        <v>8.0000000000000016E-2</v>
      </c>
      <c r="O52" s="7">
        <f t="shared" si="8"/>
        <v>6114.3277243358607</v>
      </c>
      <c r="P52" s="7">
        <f t="shared" si="9"/>
        <v>51041.835239487125</v>
      </c>
      <c r="Q52" s="7">
        <f t="shared" si="4"/>
        <v>159618.47227566413</v>
      </c>
      <c r="R52" s="7">
        <f t="shared" si="5"/>
        <v>57156.162963822986</v>
      </c>
    </row>
    <row r="53" spans="7:18" x14ac:dyDescent="0.3">
      <c r="G53">
        <v>48</v>
      </c>
      <c r="H53" s="160">
        <v>46296</v>
      </c>
      <c r="I53" s="7">
        <f t="shared" si="6"/>
        <v>159618.47227566413</v>
      </c>
      <c r="J53" s="7">
        <f t="shared" si="7"/>
        <v>1216.0885736983614</v>
      </c>
      <c r="K53" s="7">
        <f t="shared" si="0"/>
        <v>151.96542519393392</v>
      </c>
      <c r="L53" s="65">
        <f t="shared" si="1"/>
        <v>1.1424649517869343E-2</v>
      </c>
      <c r="M53" s="7">
        <f t="shared" si="2"/>
        <v>1064.1231485044275</v>
      </c>
      <c r="N53" s="65">
        <f t="shared" si="3"/>
        <v>7.9999999999999988E-2</v>
      </c>
      <c r="O53" s="7">
        <f t="shared" si="8"/>
        <v>6266.2931495297944</v>
      </c>
      <c r="P53" s="7">
        <f t="shared" si="9"/>
        <v>52105.958387991552</v>
      </c>
      <c r="Q53" s="7">
        <f t="shared" si="4"/>
        <v>159466.50685047021</v>
      </c>
      <c r="R53" s="7">
        <f t="shared" si="5"/>
        <v>58372.251537521348</v>
      </c>
    </row>
    <row r="54" spans="7:18" x14ac:dyDescent="0.3">
      <c r="G54">
        <v>49</v>
      </c>
      <c r="H54" s="160">
        <v>46327</v>
      </c>
      <c r="I54" s="7">
        <f t="shared" si="6"/>
        <v>159466.50685047021</v>
      </c>
      <c r="J54" s="7">
        <f t="shared" si="7"/>
        <v>1216.0885736983614</v>
      </c>
      <c r="K54" s="7">
        <f t="shared" si="0"/>
        <v>152.97852802856005</v>
      </c>
      <c r="L54" s="65">
        <f t="shared" si="1"/>
        <v>1.1511773679623357E-2</v>
      </c>
      <c r="M54" s="7">
        <f t="shared" si="2"/>
        <v>1063.1100456698014</v>
      </c>
      <c r="N54" s="65">
        <f t="shared" si="3"/>
        <v>7.9999999999999988E-2</v>
      </c>
      <c r="O54" s="7">
        <f t="shared" si="8"/>
        <v>6419.271677558354</v>
      </c>
      <c r="P54" s="7">
        <f t="shared" si="9"/>
        <v>53169.068433661356</v>
      </c>
      <c r="Q54" s="7">
        <f t="shared" si="4"/>
        <v>159313.52832244165</v>
      </c>
      <c r="R54" s="7">
        <f t="shared" si="5"/>
        <v>59588.34011121971</v>
      </c>
    </row>
    <row r="55" spans="7:18" x14ac:dyDescent="0.3">
      <c r="G55">
        <v>50</v>
      </c>
      <c r="H55" s="160">
        <v>46357</v>
      </c>
      <c r="I55" s="7">
        <f t="shared" si="6"/>
        <v>159313.52832244165</v>
      </c>
      <c r="J55" s="7">
        <f t="shared" si="7"/>
        <v>1216.0885736983614</v>
      </c>
      <c r="K55" s="7">
        <f t="shared" si="0"/>
        <v>153.99838488208366</v>
      </c>
      <c r="L55" s="65">
        <f t="shared" si="1"/>
        <v>1.1599646546304559E-2</v>
      </c>
      <c r="M55" s="7">
        <f t="shared" si="2"/>
        <v>1062.0901888162778</v>
      </c>
      <c r="N55" s="65">
        <f t="shared" si="3"/>
        <v>0.08</v>
      </c>
      <c r="O55" s="7">
        <f t="shared" si="8"/>
        <v>6573.2700624404379</v>
      </c>
      <c r="P55" s="7">
        <f t="shared" si="9"/>
        <v>54231.158622477633</v>
      </c>
      <c r="Q55" s="7">
        <f t="shared" si="4"/>
        <v>159159.52993755956</v>
      </c>
      <c r="R55" s="7">
        <f t="shared" si="5"/>
        <v>60804.428684918072</v>
      </c>
    </row>
    <row r="56" spans="7:18" x14ac:dyDescent="0.3">
      <c r="G56">
        <v>51</v>
      </c>
      <c r="H56" s="160">
        <v>46388</v>
      </c>
      <c r="I56" s="7">
        <f t="shared" si="6"/>
        <v>159159.52993755956</v>
      </c>
      <c r="J56" s="7">
        <f t="shared" si="7"/>
        <v>1216.0885736983614</v>
      </c>
      <c r="K56" s="7">
        <f t="shared" si="0"/>
        <v>155.02504078129755</v>
      </c>
      <c r="L56" s="65">
        <f t="shared" si="1"/>
        <v>1.1688275845658702E-2</v>
      </c>
      <c r="M56" s="7">
        <f t="shared" si="2"/>
        <v>1061.0635329170639</v>
      </c>
      <c r="N56" s="65">
        <f t="shared" si="3"/>
        <v>0.08</v>
      </c>
      <c r="O56" s="7">
        <f t="shared" si="8"/>
        <v>6728.2951032217352</v>
      </c>
      <c r="P56" s="7">
        <f t="shared" si="9"/>
        <v>55292.222155394695</v>
      </c>
      <c r="Q56" s="7">
        <f t="shared" si="4"/>
        <v>159004.50489677826</v>
      </c>
      <c r="R56" s="7">
        <f t="shared" si="5"/>
        <v>62020.517258616426</v>
      </c>
    </row>
    <row r="57" spans="7:18" x14ac:dyDescent="0.3">
      <c r="G57">
        <v>52</v>
      </c>
      <c r="H57" s="160">
        <v>46419</v>
      </c>
      <c r="I57" s="7">
        <f t="shared" si="6"/>
        <v>159004.50489677826</v>
      </c>
      <c r="J57" s="7">
        <f t="shared" si="7"/>
        <v>1216.0885736983614</v>
      </c>
      <c r="K57" s="7">
        <f t="shared" si="0"/>
        <v>156.05854105317303</v>
      </c>
      <c r="L57" s="65">
        <f t="shared" si="1"/>
        <v>1.1777669405365513E-2</v>
      </c>
      <c r="M57" s="7">
        <f t="shared" si="2"/>
        <v>1060.0300326451884</v>
      </c>
      <c r="N57" s="65">
        <f t="shared" si="3"/>
        <v>7.9999999999999988E-2</v>
      </c>
      <c r="O57" s="7">
        <f t="shared" si="8"/>
        <v>6884.3536442749082</v>
      </c>
      <c r="P57" s="7">
        <f t="shared" si="9"/>
        <v>56352.252188039885</v>
      </c>
      <c r="Q57" s="7">
        <f t="shared" si="4"/>
        <v>158848.44635572509</v>
      </c>
      <c r="R57" s="7">
        <f t="shared" si="5"/>
        <v>63236.605832314795</v>
      </c>
    </row>
    <row r="58" spans="7:18" x14ac:dyDescent="0.3">
      <c r="G58">
        <v>53</v>
      </c>
      <c r="H58" s="160">
        <v>46447</v>
      </c>
      <c r="I58" s="7">
        <f t="shared" si="6"/>
        <v>158848.44635572509</v>
      </c>
      <c r="J58" s="7">
        <f t="shared" si="7"/>
        <v>1216.0885736983614</v>
      </c>
      <c r="K58" s="7">
        <f t="shared" si="0"/>
        <v>157.09893132686079</v>
      </c>
      <c r="L58" s="65">
        <f t="shared" si="1"/>
        <v>1.1867835154652021E-2</v>
      </c>
      <c r="M58" s="7">
        <f t="shared" si="2"/>
        <v>1058.9896423715006</v>
      </c>
      <c r="N58" s="65">
        <f t="shared" si="3"/>
        <v>0.08</v>
      </c>
      <c r="O58" s="7">
        <f t="shared" si="8"/>
        <v>7041.4525756017692</v>
      </c>
      <c r="P58" s="7">
        <f t="shared" si="9"/>
        <v>57411.241830411389</v>
      </c>
      <c r="Q58" s="7">
        <f t="shared" si="4"/>
        <v>158691.34742439823</v>
      </c>
      <c r="R58" s="7">
        <f t="shared" si="5"/>
        <v>64452.694406013157</v>
      </c>
    </row>
    <row r="59" spans="7:18" x14ac:dyDescent="0.3">
      <c r="G59">
        <v>54</v>
      </c>
      <c r="H59" s="160">
        <v>46478</v>
      </c>
      <c r="I59" s="7">
        <f t="shared" si="6"/>
        <v>158691.34742439823</v>
      </c>
      <c r="J59" s="7">
        <f t="shared" si="7"/>
        <v>1216.0885736983614</v>
      </c>
      <c r="K59" s="7">
        <f t="shared" si="0"/>
        <v>158.14625753570635</v>
      </c>
      <c r="L59" s="65">
        <f t="shared" si="1"/>
        <v>1.195878112593745E-2</v>
      </c>
      <c r="M59" s="7">
        <f t="shared" si="2"/>
        <v>1057.9423161626551</v>
      </c>
      <c r="N59" s="65">
        <f t="shared" si="3"/>
        <v>8.0000000000000016E-2</v>
      </c>
      <c r="O59" s="7">
        <f t="shared" si="8"/>
        <v>7199.5988331374756</v>
      </c>
      <c r="P59" s="7">
        <f t="shared" si="9"/>
        <v>58469.184146574044</v>
      </c>
      <c r="Q59" s="7">
        <f t="shared" si="4"/>
        <v>158533.20116686253</v>
      </c>
      <c r="R59" s="7">
        <f t="shared" si="5"/>
        <v>65668.782979711512</v>
      </c>
    </row>
    <row r="60" spans="7:18" x14ac:dyDescent="0.3">
      <c r="G60">
        <v>55</v>
      </c>
      <c r="H60" s="160">
        <v>46508</v>
      </c>
      <c r="I60" s="7">
        <f t="shared" si="6"/>
        <v>158533.20116686253</v>
      </c>
      <c r="J60" s="7">
        <f t="shared" si="7"/>
        <v>1216.0885736983614</v>
      </c>
      <c r="K60" s="7">
        <f t="shared" si="0"/>
        <v>159.20056591927778</v>
      </c>
      <c r="L60" s="65">
        <f t="shared" si="1"/>
        <v>1.2050515456510298E-2</v>
      </c>
      <c r="M60" s="7">
        <f t="shared" si="2"/>
        <v>1056.8880077790836</v>
      </c>
      <c r="N60" s="65">
        <f t="shared" si="3"/>
        <v>0.08</v>
      </c>
      <c r="O60" s="7">
        <f t="shared" si="8"/>
        <v>7358.7993990567538</v>
      </c>
      <c r="P60" s="7">
        <f t="shared" si="9"/>
        <v>59526.072154353125</v>
      </c>
      <c r="Q60" s="7">
        <f t="shared" si="4"/>
        <v>158374.00060094325</v>
      </c>
      <c r="R60" s="7">
        <f t="shared" si="5"/>
        <v>66884.871553409874</v>
      </c>
    </row>
    <row r="61" spans="7:18" x14ac:dyDescent="0.3">
      <c r="G61">
        <v>56</v>
      </c>
      <c r="H61" s="160">
        <v>46539</v>
      </c>
      <c r="I61" s="7">
        <f t="shared" si="6"/>
        <v>158374.00060094325</v>
      </c>
      <c r="J61" s="7">
        <f t="shared" si="7"/>
        <v>1216.0885736983614</v>
      </c>
      <c r="K61" s="7">
        <f t="shared" si="0"/>
        <v>160.26190302540635</v>
      </c>
      <c r="L61" s="65">
        <f t="shared" si="1"/>
        <v>1.2143046390238263E-2</v>
      </c>
      <c r="M61" s="7">
        <f t="shared" si="2"/>
        <v>1055.8266706729551</v>
      </c>
      <c r="N61" s="65">
        <f t="shared" si="3"/>
        <v>0.08</v>
      </c>
      <c r="O61" s="7">
        <f t="shared" si="8"/>
        <v>7519.0613020821602</v>
      </c>
      <c r="P61" s="7">
        <f t="shared" si="9"/>
        <v>60581.898825026081</v>
      </c>
      <c r="Q61" s="7">
        <f t="shared" si="4"/>
        <v>158213.73869791784</v>
      </c>
      <c r="R61" s="7">
        <f t="shared" si="5"/>
        <v>68100.960127108236</v>
      </c>
    </row>
    <row r="62" spans="7:18" x14ac:dyDescent="0.3">
      <c r="G62">
        <v>57</v>
      </c>
      <c r="H62" s="160">
        <v>46569</v>
      </c>
      <c r="I62" s="7">
        <f t="shared" si="6"/>
        <v>158213.73869791784</v>
      </c>
      <c r="J62" s="7">
        <f t="shared" si="7"/>
        <v>1216.0885736983614</v>
      </c>
      <c r="K62" s="7">
        <f t="shared" si="0"/>
        <v>161.33031571224251</v>
      </c>
      <c r="L62" s="65">
        <f t="shared" si="1"/>
        <v>1.2236382279312057E-2</v>
      </c>
      <c r="M62" s="7">
        <f t="shared" si="2"/>
        <v>1054.7582579861189</v>
      </c>
      <c r="N62" s="65">
        <f t="shared" si="3"/>
        <v>7.9999999999999988E-2</v>
      </c>
      <c r="O62" s="7">
        <f t="shared" si="8"/>
        <v>7680.3916177944029</v>
      </c>
      <c r="P62" s="7">
        <f t="shared" si="9"/>
        <v>61636.6570830122</v>
      </c>
      <c r="Q62" s="7">
        <f t="shared" si="4"/>
        <v>158052.40838220561</v>
      </c>
      <c r="R62" s="7">
        <f t="shared" si="5"/>
        <v>69317.048700806597</v>
      </c>
    </row>
    <row r="63" spans="7:18" x14ac:dyDescent="0.3">
      <c r="G63">
        <v>58</v>
      </c>
      <c r="H63" s="160">
        <v>46600</v>
      </c>
      <c r="I63" s="7">
        <f t="shared" si="6"/>
        <v>158052.40838220561</v>
      </c>
      <c r="J63" s="7">
        <f t="shared" si="7"/>
        <v>1216.0885736983614</v>
      </c>
      <c r="K63" s="7">
        <f t="shared" si="0"/>
        <v>162.405851150324</v>
      </c>
      <c r="L63" s="65">
        <f t="shared" si="1"/>
        <v>1.2330531586023603E-2</v>
      </c>
      <c r="M63" s="7">
        <f t="shared" si="2"/>
        <v>1053.6827225480374</v>
      </c>
      <c r="N63" s="65">
        <f t="shared" si="3"/>
        <v>0.08</v>
      </c>
      <c r="O63" s="7">
        <f t="shared" si="8"/>
        <v>7842.7974689447274</v>
      </c>
      <c r="P63" s="7">
        <f t="shared" si="9"/>
        <v>62690.339805560237</v>
      </c>
      <c r="Q63" s="7">
        <f t="shared" si="4"/>
        <v>157890.0025310553</v>
      </c>
      <c r="R63" s="7">
        <f t="shared" si="5"/>
        <v>70533.137274504959</v>
      </c>
    </row>
    <row r="64" spans="7:18" x14ac:dyDescent="0.3">
      <c r="G64">
        <v>59</v>
      </c>
      <c r="H64" s="160">
        <v>46631</v>
      </c>
      <c r="I64" s="7">
        <f t="shared" si="6"/>
        <v>157890.0025310553</v>
      </c>
      <c r="J64" s="7">
        <f t="shared" si="7"/>
        <v>1216.0885736983614</v>
      </c>
      <c r="K64" s="7">
        <f t="shared" si="0"/>
        <v>163.48855682465933</v>
      </c>
      <c r="L64" s="65">
        <f t="shared" si="1"/>
        <v>1.2425502884579625E-2</v>
      </c>
      <c r="M64" s="7">
        <f t="shared" si="2"/>
        <v>1052.6000168737021</v>
      </c>
      <c r="N64" s="65">
        <f t="shared" si="3"/>
        <v>0.08</v>
      </c>
      <c r="O64" s="7">
        <f t="shared" si="8"/>
        <v>8006.2860257693865</v>
      </c>
      <c r="P64" s="7">
        <f t="shared" si="9"/>
        <v>63742.939822433938</v>
      </c>
      <c r="Q64" s="7">
        <f t="shared" si="4"/>
        <v>157726.51397423065</v>
      </c>
      <c r="R64" s="7">
        <f t="shared" si="5"/>
        <v>71749.225848203321</v>
      </c>
    </row>
    <row r="65" spans="7:18" x14ac:dyDescent="0.3">
      <c r="G65">
        <v>60</v>
      </c>
      <c r="H65" s="160">
        <v>46661</v>
      </c>
      <c r="I65" s="7">
        <f t="shared" si="6"/>
        <v>157726.51397423065</v>
      </c>
      <c r="J65" s="7">
        <f t="shared" si="7"/>
        <v>1216.0885736983614</v>
      </c>
      <c r="K65" s="7">
        <f t="shared" si="0"/>
        <v>164.57848053682369</v>
      </c>
      <c r="L65" s="65">
        <f t="shared" si="1"/>
        <v>1.2521304862951261E-2</v>
      </c>
      <c r="M65" s="7">
        <f t="shared" si="2"/>
        <v>1051.5100931615377</v>
      </c>
      <c r="N65" s="65">
        <f t="shared" si="3"/>
        <v>0.08</v>
      </c>
      <c r="O65" s="7">
        <f t="shared" si="8"/>
        <v>8170.8645063062104</v>
      </c>
      <c r="P65" s="7">
        <f t="shared" si="9"/>
        <v>64794.449915595476</v>
      </c>
      <c r="Q65" s="7">
        <f t="shared" si="4"/>
        <v>157561.93549369383</v>
      </c>
      <c r="R65" s="7">
        <f t="shared" si="5"/>
        <v>72965.314421901683</v>
      </c>
    </row>
    <row r="66" spans="7:18" x14ac:dyDescent="0.3">
      <c r="G66">
        <v>61</v>
      </c>
      <c r="H66" s="160">
        <v>46692</v>
      </c>
      <c r="I66" s="7">
        <f t="shared" si="6"/>
        <v>157561.93549369383</v>
      </c>
      <c r="J66" s="7">
        <f t="shared" si="7"/>
        <v>1216.0885736983614</v>
      </c>
      <c r="K66" s="7">
        <f t="shared" si="0"/>
        <v>165.67567040706922</v>
      </c>
      <c r="L66" s="65">
        <f t="shared" si="1"/>
        <v>1.2617946324760662E-2</v>
      </c>
      <c r="M66" s="7">
        <f t="shared" si="2"/>
        <v>1050.4129032912922</v>
      </c>
      <c r="N66" s="65">
        <f t="shared" si="3"/>
        <v>7.9999999999999988E-2</v>
      </c>
      <c r="O66" s="7">
        <f t="shared" si="8"/>
        <v>8336.5401767132789</v>
      </c>
      <c r="P66" s="7">
        <f t="shared" si="9"/>
        <v>65844.862818886773</v>
      </c>
      <c r="Q66" s="7">
        <f t="shared" si="4"/>
        <v>157396.25982328676</v>
      </c>
      <c r="R66" s="7">
        <f t="shared" si="5"/>
        <v>74181.402995600045</v>
      </c>
    </row>
    <row r="67" spans="7:18" x14ac:dyDescent="0.3">
      <c r="G67">
        <v>62</v>
      </c>
      <c r="H67" s="160">
        <v>46722</v>
      </c>
      <c r="I67" s="7">
        <f t="shared" si="6"/>
        <v>157396.25982328676</v>
      </c>
      <c r="J67" s="7">
        <f t="shared" si="7"/>
        <v>1216.0885736983614</v>
      </c>
      <c r="K67" s="7">
        <f t="shared" si="0"/>
        <v>166.78017487644956</v>
      </c>
      <c r="L67" s="65">
        <f t="shared" si="1"/>
        <v>1.2715436191205437E-2</v>
      </c>
      <c r="M67" s="7">
        <f t="shared" si="2"/>
        <v>1049.3083988219119</v>
      </c>
      <c r="N67" s="65">
        <f t="shared" si="3"/>
        <v>0.08</v>
      </c>
      <c r="O67" s="7">
        <f t="shared" si="8"/>
        <v>8503.3203515897294</v>
      </c>
      <c r="P67" s="7">
        <f t="shared" si="9"/>
        <v>66894.171217708688</v>
      </c>
      <c r="Q67" s="7">
        <f t="shared" si="4"/>
        <v>157229.47964841031</v>
      </c>
      <c r="R67" s="7">
        <f t="shared" si="5"/>
        <v>75397.491569298421</v>
      </c>
    </row>
    <row r="68" spans="7:18" x14ac:dyDescent="0.3">
      <c r="G68">
        <v>63</v>
      </c>
      <c r="H68" s="160">
        <v>46753</v>
      </c>
      <c r="I68" s="7">
        <f t="shared" si="6"/>
        <v>157229.47964841031</v>
      </c>
      <c r="J68" s="7">
        <f t="shared" si="7"/>
        <v>1216.0885736983614</v>
      </c>
      <c r="K68" s="7">
        <f t="shared" si="0"/>
        <v>167.89204270895925</v>
      </c>
      <c r="L68" s="65">
        <f t="shared" si="1"/>
        <v>1.2813783503021859E-2</v>
      </c>
      <c r="M68" s="7">
        <f t="shared" si="2"/>
        <v>1048.1965309894022</v>
      </c>
      <c r="N68" s="65">
        <f t="shared" si="3"/>
        <v>0.08</v>
      </c>
      <c r="O68" s="7">
        <f t="shared" si="8"/>
        <v>8671.2123942986891</v>
      </c>
      <c r="P68" s="7">
        <f t="shared" si="9"/>
        <v>67942.367748698089</v>
      </c>
      <c r="Q68" s="7">
        <f t="shared" si="4"/>
        <v>157061.58760570135</v>
      </c>
      <c r="R68" s="7">
        <f t="shared" si="5"/>
        <v>76613.580142996783</v>
      </c>
    </row>
    <row r="69" spans="7:18" x14ac:dyDescent="0.3">
      <c r="G69">
        <v>64</v>
      </c>
      <c r="H69" s="160">
        <v>46784</v>
      </c>
      <c r="I69" s="7">
        <f t="shared" si="6"/>
        <v>157061.58760570135</v>
      </c>
      <c r="J69" s="7">
        <f t="shared" si="7"/>
        <v>1216.0885736983614</v>
      </c>
      <c r="K69" s="7">
        <f t="shared" si="0"/>
        <v>169.01132299368578</v>
      </c>
      <c r="L69" s="65">
        <f t="shared" si="1"/>
        <v>1.2912997422487584E-2</v>
      </c>
      <c r="M69" s="7">
        <f t="shared" si="2"/>
        <v>1047.0772507046756</v>
      </c>
      <c r="N69" s="65">
        <f t="shared" si="3"/>
        <v>7.9999999999999988E-2</v>
      </c>
      <c r="O69" s="7">
        <f t="shared" si="8"/>
        <v>8840.2237172923742</v>
      </c>
      <c r="P69" s="7">
        <f t="shared" si="9"/>
        <v>68989.444999402767</v>
      </c>
      <c r="Q69" s="7">
        <f t="shared" si="4"/>
        <v>156892.57628270765</v>
      </c>
      <c r="R69" s="7">
        <f t="shared" si="5"/>
        <v>77829.668716695145</v>
      </c>
    </row>
    <row r="70" spans="7:18" x14ac:dyDescent="0.3">
      <c r="G70">
        <v>65</v>
      </c>
      <c r="H70" s="160">
        <v>46813</v>
      </c>
      <c r="I70" s="7">
        <f t="shared" si="6"/>
        <v>156892.57628270765</v>
      </c>
      <c r="J70" s="7">
        <f t="shared" si="7"/>
        <v>1216.0885736983614</v>
      </c>
      <c r="K70" s="7">
        <f t="shared" ref="K70:K133" si="10">J70-M70</f>
        <v>170.13806514697694</v>
      </c>
      <c r="L70" s="65">
        <f t="shared" ref="L70:L133" si="11">(K70/I70)*12</f>
        <v>1.3013087235465012E-2</v>
      </c>
      <c r="M70" s="7">
        <f t="shared" ref="M70:M133" si="12">I70*($H$1/12)</f>
        <v>1045.9505085513845</v>
      </c>
      <c r="N70" s="65">
        <f t="shared" ref="N70:N133" si="13">(M70/I70)*12</f>
        <v>0.08</v>
      </c>
      <c r="O70" s="7">
        <f t="shared" si="8"/>
        <v>9010.3617824393514</v>
      </c>
      <c r="P70" s="7">
        <f t="shared" si="9"/>
        <v>70035.395507954148</v>
      </c>
      <c r="Q70" s="7">
        <f t="shared" ref="Q70:Q133" si="14">I70-K70</f>
        <v>156722.43821756067</v>
      </c>
      <c r="R70" s="7">
        <f t="shared" ref="R70:R133" si="15">O70+P70</f>
        <v>79045.757290393492</v>
      </c>
    </row>
    <row r="71" spans="7:18" x14ac:dyDescent="0.3">
      <c r="G71">
        <v>66</v>
      </c>
      <c r="H71" s="160">
        <v>46844</v>
      </c>
      <c r="I71" s="7">
        <f t="shared" ref="I71:I134" si="16">Q70</f>
        <v>156722.43821756067</v>
      </c>
      <c r="J71" s="7">
        <f t="shared" ref="J71:J134" si="17">$I$6/((($K$2)-1)/($K$1*$K$2))</f>
        <v>1216.0885736983614</v>
      </c>
      <c r="K71" s="7">
        <f t="shared" si="10"/>
        <v>171.27231891462361</v>
      </c>
      <c r="L71" s="65">
        <f t="shared" si="11"/>
        <v>1.3114062353486226E-2</v>
      </c>
      <c r="M71" s="7">
        <f t="shared" si="12"/>
        <v>1044.8162547837378</v>
      </c>
      <c r="N71" s="65">
        <f t="shared" si="13"/>
        <v>7.9999999999999988E-2</v>
      </c>
      <c r="O71" s="7">
        <f t="shared" ref="O71:O134" si="18">O70+K71</f>
        <v>9181.634101353975</v>
      </c>
      <c r="P71" s="7">
        <f t="shared" ref="P71:P134" si="19">P70+M71</f>
        <v>71080.21176273789</v>
      </c>
      <c r="Q71" s="7">
        <f t="shared" si="14"/>
        <v>156551.16589864605</v>
      </c>
      <c r="R71" s="7">
        <f t="shared" si="15"/>
        <v>80261.845864091869</v>
      </c>
    </row>
    <row r="72" spans="7:18" x14ac:dyDescent="0.3">
      <c r="G72">
        <v>67</v>
      </c>
      <c r="H72" s="160">
        <v>46874</v>
      </c>
      <c r="I72" s="7">
        <f t="shared" si="16"/>
        <v>156551.16589864605</v>
      </c>
      <c r="J72" s="7">
        <f t="shared" si="17"/>
        <v>1216.0885736983614</v>
      </c>
      <c r="K72" s="7">
        <f t="shared" si="10"/>
        <v>172.41413437405436</v>
      </c>
      <c r="L72" s="65">
        <f t="shared" si="11"/>
        <v>1.3215932315880287E-2</v>
      </c>
      <c r="M72" s="7">
        <f t="shared" si="12"/>
        <v>1043.6744393243071</v>
      </c>
      <c r="N72" s="65">
        <f t="shared" si="13"/>
        <v>0.08</v>
      </c>
      <c r="O72" s="7">
        <f t="shared" si="18"/>
        <v>9354.0482357280289</v>
      </c>
      <c r="P72" s="7">
        <f t="shared" si="19"/>
        <v>72123.886202062204</v>
      </c>
      <c r="Q72" s="7">
        <f t="shared" si="14"/>
        <v>156378.75176427199</v>
      </c>
      <c r="R72" s="7">
        <f t="shared" si="15"/>
        <v>81477.934437790231</v>
      </c>
    </row>
    <row r="73" spans="7:18" x14ac:dyDescent="0.3">
      <c r="G73">
        <v>68</v>
      </c>
      <c r="H73" s="160">
        <v>46905</v>
      </c>
      <c r="I73" s="7">
        <f t="shared" si="16"/>
        <v>156378.75176427199</v>
      </c>
      <c r="J73" s="7">
        <f t="shared" si="17"/>
        <v>1216.0885736983614</v>
      </c>
      <c r="K73" s="7">
        <f t="shared" si="10"/>
        <v>173.56356193654801</v>
      </c>
      <c r="L73" s="65">
        <f t="shared" si="11"/>
        <v>1.3318706791944268E-2</v>
      </c>
      <c r="M73" s="7">
        <f t="shared" si="12"/>
        <v>1042.5250117618134</v>
      </c>
      <c r="N73" s="65">
        <f t="shared" si="13"/>
        <v>0.08</v>
      </c>
      <c r="O73" s="7">
        <f t="shared" si="18"/>
        <v>9527.6117976645764</v>
      </c>
      <c r="P73" s="7">
        <f t="shared" si="19"/>
        <v>73166.411213824016</v>
      </c>
      <c r="Q73" s="7">
        <f t="shared" si="14"/>
        <v>156205.18820233544</v>
      </c>
      <c r="R73" s="7">
        <f t="shared" si="15"/>
        <v>82694.023011488593</v>
      </c>
    </row>
    <row r="74" spans="7:18" x14ac:dyDescent="0.3">
      <c r="G74">
        <v>69</v>
      </c>
      <c r="H74" s="160">
        <v>46935</v>
      </c>
      <c r="I74" s="7">
        <f t="shared" si="16"/>
        <v>156205.18820233544</v>
      </c>
      <c r="J74" s="7">
        <f t="shared" si="17"/>
        <v>1216.0885736983614</v>
      </c>
      <c r="K74" s="7">
        <f t="shared" si="10"/>
        <v>174.72065234945831</v>
      </c>
      <c r="L74" s="65">
        <f t="shared" si="11"/>
        <v>1.3422395583158692E-2</v>
      </c>
      <c r="M74" s="7">
        <f t="shared" si="12"/>
        <v>1041.3679213489031</v>
      </c>
      <c r="N74" s="65">
        <f t="shared" si="13"/>
        <v>8.0000000000000016E-2</v>
      </c>
      <c r="O74" s="7">
        <f t="shared" si="18"/>
        <v>9702.3324500140352</v>
      </c>
      <c r="P74" s="7">
        <f t="shared" si="19"/>
        <v>74207.779135172925</v>
      </c>
      <c r="Q74" s="7">
        <f t="shared" si="14"/>
        <v>156030.46754998597</v>
      </c>
      <c r="R74" s="7">
        <f t="shared" si="15"/>
        <v>83910.111585186954</v>
      </c>
    </row>
    <row r="75" spans="7:18" x14ac:dyDescent="0.3">
      <c r="G75">
        <v>70</v>
      </c>
      <c r="H75" s="160">
        <v>46966</v>
      </c>
      <c r="I75" s="7">
        <f t="shared" si="16"/>
        <v>156030.46754998597</v>
      </c>
      <c r="J75" s="7">
        <f t="shared" si="17"/>
        <v>1216.0885736983614</v>
      </c>
      <c r="K75" s="7">
        <f t="shared" si="10"/>
        <v>175.88545669845485</v>
      </c>
      <c r="L75" s="65">
        <f t="shared" si="11"/>
        <v>1.3527008625448728E-2</v>
      </c>
      <c r="M75" s="7">
        <f t="shared" si="12"/>
        <v>1040.2031169999066</v>
      </c>
      <c r="N75" s="65">
        <f t="shared" si="13"/>
        <v>0.08</v>
      </c>
      <c r="O75" s="7">
        <f t="shared" si="18"/>
        <v>9878.2179067124907</v>
      </c>
      <c r="P75" s="7">
        <f t="shared" si="19"/>
        <v>75247.982252172835</v>
      </c>
      <c r="Q75" s="7">
        <f t="shared" si="14"/>
        <v>155854.58209328752</v>
      </c>
      <c r="R75" s="7">
        <f t="shared" si="15"/>
        <v>85126.200158885331</v>
      </c>
    </row>
    <row r="76" spans="7:18" x14ac:dyDescent="0.3">
      <c r="G76">
        <v>71</v>
      </c>
      <c r="H76" s="160">
        <v>46997</v>
      </c>
      <c r="I76" s="7">
        <f t="shared" si="16"/>
        <v>155854.58209328752</v>
      </c>
      <c r="J76" s="7">
        <f t="shared" si="17"/>
        <v>1216.0885736983614</v>
      </c>
      <c r="K76" s="7">
        <f t="shared" si="10"/>
        <v>177.05802640977777</v>
      </c>
      <c r="L76" s="65">
        <f t="shared" si="11"/>
        <v>1.3632555991492028E-2</v>
      </c>
      <c r="M76" s="7">
        <f t="shared" si="12"/>
        <v>1039.0305472885836</v>
      </c>
      <c r="N76" s="65">
        <f t="shared" si="13"/>
        <v>8.0000000000000016E-2</v>
      </c>
      <c r="O76" s="7">
        <f t="shared" si="18"/>
        <v>10055.275933122268</v>
      </c>
      <c r="P76" s="7">
        <f t="shared" si="19"/>
        <v>76287.012799461416</v>
      </c>
      <c r="Q76" s="7">
        <f t="shared" si="14"/>
        <v>155677.52406687776</v>
      </c>
      <c r="R76" s="7">
        <f t="shared" si="15"/>
        <v>86342.288732583678</v>
      </c>
    </row>
    <row r="77" spans="7:18" x14ac:dyDescent="0.3">
      <c r="G77">
        <v>72</v>
      </c>
      <c r="H77" s="160">
        <v>47027</v>
      </c>
      <c r="I77" s="7">
        <f t="shared" si="16"/>
        <v>155677.52406687776</v>
      </c>
      <c r="J77" s="7">
        <f t="shared" si="17"/>
        <v>1216.0885736983614</v>
      </c>
      <c r="K77" s="7">
        <f t="shared" si="10"/>
        <v>178.23841325250964</v>
      </c>
      <c r="L77" s="65">
        <f t="shared" si="11"/>
        <v>1.3739047893074655E-2</v>
      </c>
      <c r="M77" s="7">
        <f t="shared" si="12"/>
        <v>1037.8501604458518</v>
      </c>
      <c r="N77" s="65">
        <f t="shared" si="13"/>
        <v>0.08</v>
      </c>
      <c r="O77" s="7">
        <f t="shared" si="18"/>
        <v>10233.514346374777</v>
      </c>
      <c r="P77" s="7">
        <f t="shared" si="19"/>
        <v>77324.862959907274</v>
      </c>
      <c r="Q77" s="7">
        <f t="shared" si="14"/>
        <v>155499.28565362524</v>
      </c>
      <c r="R77" s="7">
        <f t="shared" si="15"/>
        <v>87558.377306282055</v>
      </c>
    </row>
    <row r="78" spans="7:18" x14ac:dyDescent="0.3">
      <c r="G78">
        <v>73</v>
      </c>
      <c r="H78" s="160">
        <v>47058</v>
      </c>
      <c r="I78" s="7">
        <f t="shared" si="16"/>
        <v>155499.28565362524</v>
      </c>
      <c r="J78" s="7">
        <f t="shared" si="17"/>
        <v>1216.0885736983614</v>
      </c>
      <c r="K78" s="7">
        <f t="shared" si="10"/>
        <v>179.42666934085969</v>
      </c>
      <c r="L78" s="65">
        <f t="shared" si="11"/>
        <v>1.3846494683495799E-2</v>
      </c>
      <c r="M78" s="7">
        <f t="shared" si="12"/>
        <v>1036.6619043575017</v>
      </c>
      <c r="N78" s="65">
        <f t="shared" si="13"/>
        <v>8.0000000000000016E-2</v>
      </c>
      <c r="O78" s="7">
        <f t="shared" si="18"/>
        <v>10412.941015715636</v>
      </c>
      <c r="P78" s="7">
        <f t="shared" si="19"/>
        <v>78361.524864264778</v>
      </c>
      <c r="Q78" s="7">
        <f t="shared" si="14"/>
        <v>155319.85898428436</v>
      </c>
      <c r="R78" s="7">
        <f t="shared" si="15"/>
        <v>88774.465879980417</v>
      </c>
    </row>
    <row r="79" spans="7:18" x14ac:dyDescent="0.3">
      <c r="G79">
        <v>74</v>
      </c>
      <c r="H79" s="160">
        <v>47088</v>
      </c>
      <c r="I79" s="7">
        <f t="shared" si="16"/>
        <v>155319.85898428436</v>
      </c>
      <c r="J79" s="7">
        <f t="shared" si="17"/>
        <v>1216.0885736983614</v>
      </c>
      <c r="K79" s="7">
        <f t="shared" si="10"/>
        <v>180.62284713646568</v>
      </c>
      <c r="L79" s="65">
        <f t="shared" si="11"/>
        <v>1.3954906860022957E-2</v>
      </c>
      <c r="M79" s="7">
        <f t="shared" si="12"/>
        <v>1035.4657265618957</v>
      </c>
      <c r="N79" s="65">
        <f t="shared" si="13"/>
        <v>7.9999999999999988E-2</v>
      </c>
      <c r="O79" s="7">
        <f t="shared" si="18"/>
        <v>10593.563862852101</v>
      </c>
      <c r="P79" s="7">
        <f t="shared" si="19"/>
        <v>79396.990590826681</v>
      </c>
      <c r="Q79" s="7">
        <f t="shared" si="14"/>
        <v>155139.23613714791</v>
      </c>
      <c r="R79" s="7">
        <f t="shared" si="15"/>
        <v>89990.554453678778</v>
      </c>
    </row>
    <row r="80" spans="7:18" x14ac:dyDescent="0.3">
      <c r="G80">
        <v>75</v>
      </c>
      <c r="H80" s="160">
        <v>47119</v>
      </c>
      <c r="I80" s="7">
        <f t="shared" si="16"/>
        <v>155139.23613714791</v>
      </c>
      <c r="J80" s="7">
        <f t="shared" si="17"/>
        <v>1216.0885736983614</v>
      </c>
      <c r="K80" s="7">
        <f t="shared" si="10"/>
        <v>181.82699945070863</v>
      </c>
      <c r="L80" s="65">
        <f t="shared" si="11"/>
        <v>1.4064295066398386E-2</v>
      </c>
      <c r="M80" s="7">
        <f t="shared" si="12"/>
        <v>1034.2615742476528</v>
      </c>
      <c r="N80" s="65">
        <f t="shared" si="13"/>
        <v>0.08</v>
      </c>
      <c r="O80" s="7">
        <f t="shared" si="18"/>
        <v>10775.390862302809</v>
      </c>
      <c r="P80" s="7">
        <f t="shared" si="19"/>
        <v>80431.252165074329</v>
      </c>
      <c r="Q80" s="7">
        <f t="shared" si="14"/>
        <v>154957.40913769719</v>
      </c>
      <c r="R80" s="7">
        <f t="shared" si="15"/>
        <v>91206.64302737714</v>
      </c>
    </row>
    <row r="81" spans="7:18" x14ac:dyDescent="0.3">
      <c r="G81">
        <v>76</v>
      </c>
      <c r="H81" s="160">
        <v>47150</v>
      </c>
      <c r="I81" s="7">
        <f t="shared" si="16"/>
        <v>154957.40913769719</v>
      </c>
      <c r="J81" s="7">
        <f t="shared" si="17"/>
        <v>1216.0885736983614</v>
      </c>
      <c r="K81" s="7">
        <f t="shared" si="10"/>
        <v>183.03917944704676</v>
      </c>
      <c r="L81" s="65">
        <f t="shared" si="11"/>
        <v>1.4174670095398596E-2</v>
      </c>
      <c r="M81" s="7">
        <f t="shared" si="12"/>
        <v>1033.0493942513147</v>
      </c>
      <c r="N81" s="65">
        <f t="shared" si="13"/>
        <v>0.08</v>
      </c>
      <c r="O81" s="7">
        <f t="shared" si="18"/>
        <v>10958.430041749856</v>
      </c>
      <c r="P81" s="7">
        <f t="shared" si="19"/>
        <v>81464.301559325642</v>
      </c>
      <c r="Q81" s="7">
        <f t="shared" si="14"/>
        <v>154774.36995825014</v>
      </c>
      <c r="R81" s="7">
        <f t="shared" si="15"/>
        <v>92422.731601075502</v>
      </c>
    </row>
    <row r="82" spans="7:18" x14ac:dyDescent="0.3">
      <c r="G82">
        <v>77</v>
      </c>
      <c r="H82" s="160">
        <v>47178</v>
      </c>
      <c r="I82" s="7">
        <f t="shared" si="16"/>
        <v>154774.36995825014</v>
      </c>
      <c r="J82" s="7">
        <f t="shared" si="17"/>
        <v>1216.0885736983614</v>
      </c>
      <c r="K82" s="7">
        <f t="shared" si="10"/>
        <v>184.25944064336045</v>
      </c>
      <c r="L82" s="65">
        <f t="shared" si="11"/>
        <v>1.4286042891447501E-2</v>
      </c>
      <c r="M82" s="7">
        <f t="shared" si="12"/>
        <v>1031.829133055001</v>
      </c>
      <c r="N82" s="65">
        <f t="shared" si="13"/>
        <v>0.08</v>
      </c>
      <c r="O82" s="7">
        <f t="shared" si="18"/>
        <v>11142.689482393216</v>
      </c>
      <c r="P82" s="7">
        <f t="shared" si="19"/>
        <v>82496.130692380641</v>
      </c>
      <c r="Q82" s="7">
        <f t="shared" si="14"/>
        <v>154590.11051760678</v>
      </c>
      <c r="R82" s="7">
        <f t="shared" si="15"/>
        <v>93638.820174773864</v>
      </c>
    </row>
    <row r="83" spans="7:18" x14ac:dyDescent="0.3">
      <c r="G83">
        <v>78</v>
      </c>
      <c r="H83" s="160">
        <v>47209</v>
      </c>
      <c r="I83" s="7">
        <f t="shared" si="16"/>
        <v>154590.11051760678</v>
      </c>
      <c r="J83" s="7">
        <f t="shared" si="17"/>
        <v>1216.0885736983614</v>
      </c>
      <c r="K83" s="7">
        <f t="shared" si="10"/>
        <v>185.48783691431618</v>
      </c>
      <c r="L83" s="65">
        <f t="shared" si="11"/>
        <v>1.4398424553285279E-2</v>
      </c>
      <c r="M83" s="7">
        <f t="shared" si="12"/>
        <v>1030.6007367840452</v>
      </c>
      <c r="N83" s="65">
        <f t="shared" si="13"/>
        <v>0.08</v>
      </c>
      <c r="O83" s="7">
        <f t="shared" si="18"/>
        <v>11328.177319307531</v>
      </c>
      <c r="P83" s="7">
        <f t="shared" si="19"/>
        <v>83526.731429164691</v>
      </c>
      <c r="Q83" s="7">
        <f t="shared" si="14"/>
        <v>154404.62268069247</v>
      </c>
      <c r="R83" s="7">
        <f t="shared" si="15"/>
        <v>94854.908748472226</v>
      </c>
    </row>
    <row r="84" spans="7:18" x14ac:dyDescent="0.3">
      <c r="G84">
        <v>79</v>
      </c>
      <c r="H84" s="160">
        <v>47239</v>
      </c>
      <c r="I84" s="7">
        <f t="shared" si="16"/>
        <v>154404.62268069247</v>
      </c>
      <c r="J84" s="7">
        <f t="shared" si="17"/>
        <v>1216.0885736983614</v>
      </c>
      <c r="K84" s="7">
        <f t="shared" si="10"/>
        <v>186.7244224937449</v>
      </c>
      <c r="L84" s="65">
        <f t="shared" si="11"/>
        <v>1.4511826336693779E-2</v>
      </c>
      <c r="M84" s="7">
        <f t="shared" si="12"/>
        <v>1029.3641512046165</v>
      </c>
      <c r="N84" s="65">
        <f t="shared" si="13"/>
        <v>0.08</v>
      </c>
      <c r="O84" s="7">
        <f t="shared" si="18"/>
        <v>11514.901741801277</v>
      </c>
      <c r="P84" s="7">
        <f t="shared" si="19"/>
        <v>84556.095580369307</v>
      </c>
      <c r="Q84" s="7">
        <f t="shared" si="14"/>
        <v>154217.89825819872</v>
      </c>
      <c r="R84" s="7">
        <f t="shared" si="15"/>
        <v>96070.997322170588</v>
      </c>
    </row>
    <row r="85" spans="7:18" x14ac:dyDescent="0.3">
      <c r="G85">
        <v>80</v>
      </c>
      <c r="H85" s="160">
        <v>47270</v>
      </c>
      <c r="I85" s="7">
        <f t="shared" si="16"/>
        <v>154217.89825819872</v>
      </c>
      <c r="J85" s="7">
        <f t="shared" si="17"/>
        <v>1216.0885736983614</v>
      </c>
      <c r="K85" s="7">
        <f t="shared" si="10"/>
        <v>187.96925197703649</v>
      </c>
      <c r="L85" s="65">
        <f t="shared" si="11"/>
        <v>1.4626259657280222E-2</v>
      </c>
      <c r="M85" s="7">
        <f t="shared" si="12"/>
        <v>1028.1193217213249</v>
      </c>
      <c r="N85" s="65">
        <f t="shared" si="13"/>
        <v>0.08</v>
      </c>
      <c r="O85" s="7">
        <f t="shared" si="18"/>
        <v>11702.870993778313</v>
      </c>
      <c r="P85" s="7">
        <f t="shared" si="19"/>
        <v>85584.214902090636</v>
      </c>
      <c r="Q85" s="7">
        <f t="shared" si="14"/>
        <v>154029.92900622168</v>
      </c>
      <c r="R85" s="7">
        <f t="shared" si="15"/>
        <v>97287.08589586895</v>
      </c>
    </row>
    <row r="86" spans="7:18" x14ac:dyDescent="0.3">
      <c r="G86">
        <v>81</v>
      </c>
      <c r="H86" s="160">
        <v>47300</v>
      </c>
      <c r="I86" s="7">
        <f t="shared" si="16"/>
        <v>154029.92900622168</v>
      </c>
      <c r="J86" s="7">
        <f t="shared" si="17"/>
        <v>1216.0885736983614</v>
      </c>
      <c r="K86" s="7">
        <f t="shared" si="10"/>
        <v>189.22238032355017</v>
      </c>
      <c r="L86" s="65">
        <f t="shared" si="11"/>
        <v>1.4741736093320433E-2</v>
      </c>
      <c r="M86" s="7">
        <f t="shared" si="12"/>
        <v>1026.8661933748112</v>
      </c>
      <c r="N86" s="65">
        <f t="shared" si="13"/>
        <v>0.08</v>
      </c>
      <c r="O86" s="7">
        <f t="shared" si="18"/>
        <v>11892.093374101863</v>
      </c>
      <c r="P86" s="7">
        <f t="shared" si="19"/>
        <v>86611.081095465444</v>
      </c>
      <c r="Q86" s="7">
        <f t="shared" si="14"/>
        <v>153840.70662589814</v>
      </c>
      <c r="R86" s="7">
        <f t="shared" si="15"/>
        <v>98503.174469567311</v>
      </c>
    </row>
    <row r="87" spans="7:18" x14ac:dyDescent="0.3">
      <c r="G87">
        <v>82</v>
      </c>
      <c r="H87" s="160">
        <v>47331</v>
      </c>
      <c r="I87" s="7">
        <f t="shared" si="16"/>
        <v>153840.70662589814</v>
      </c>
      <c r="J87" s="7">
        <f t="shared" si="17"/>
        <v>1216.0885736983614</v>
      </c>
      <c r="K87" s="7">
        <f t="shared" si="10"/>
        <v>190.48386285904053</v>
      </c>
      <c r="L87" s="65">
        <f t="shared" si="11"/>
        <v>1.4858267388663209E-2</v>
      </c>
      <c r="M87" s="7">
        <f t="shared" si="12"/>
        <v>1025.6047108393209</v>
      </c>
      <c r="N87" s="65">
        <f t="shared" si="13"/>
        <v>7.9999999999999988E-2</v>
      </c>
      <c r="O87" s="7">
        <f t="shared" si="18"/>
        <v>12082.577236960904</v>
      </c>
      <c r="P87" s="7">
        <f t="shared" si="19"/>
        <v>87636.685806304769</v>
      </c>
      <c r="Q87" s="7">
        <f t="shared" si="14"/>
        <v>153650.22276303908</v>
      </c>
      <c r="R87" s="7">
        <f t="shared" si="15"/>
        <v>99719.263043265673</v>
      </c>
    </row>
    <row r="88" spans="7:18" x14ac:dyDescent="0.3">
      <c r="G88">
        <v>83</v>
      </c>
      <c r="H88" s="160">
        <v>47362</v>
      </c>
      <c r="I88" s="7">
        <f t="shared" si="16"/>
        <v>153650.22276303908</v>
      </c>
      <c r="J88" s="7">
        <f t="shared" si="17"/>
        <v>1216.0885736983614</v>
      </c>
      <c r="K88" s="7">
        <f t="shared" si="10"/>
        <v>191.7537552781007</v>
      </c>
      <c r="L88" s="65">
        <f t="shared" si="11"/>
        <v>1.4975865455697408E-2</v>
      </c>
      <c r="M88" s="7">
        <f t="shared" si="12"/>
        <v>1024.3348184202607</v>
      </c>
      <c r="N88" s="65">
        <f t="shared" si="13"/>
        <v>8.0000000000000016E-2</v>
      </c>
      <c r="O88" s="7">
        <f t="shared" si="18"/>
        <v>12274.330992239005</v>
      </c>
      <c r="P88" s="7">
        <f t="shared" si="19"/>
        <v>88661.020624725032</v>
      </c>
      <c r="Q88" s="7">
        <f t="shared" si="14"/>
        <v>153458.46900776098</v>
      </c>
      <c r="R88" s="7">
        <f t="shared" si="15"/>
        <v>100935.35161696404</v>
      </c>
    </row>
    <row r="89" spans="7:18" x14ac:dyDescent="0.3">
      <c r="G89">
        <v>84</v>
      </c>
      <c r="H89" s="160">
        <v>47392</v>
      </c>
      <c r="I89" s="7">
        <f t="shared" si="16"/>
        <v>153458.46900776098</v>
      </c>
      <c r="J89" s="7">
        <f t="shared" si="17"/>
        <v>1216.0885736983614</v>
      </c>
      <c r="K89" s="7">
        <f t="shared" si="10"/>
        <v>193.0321136466215</v>
      </c>
      <c r="L89" s="65">
        <f t="shared" si="11"/>
        <v>1.509454237838323E-2</v>
      </c>
      <c r="M89" s="7">
        <f t="shared" si="12"/>
        <v>1023.0564600517399</v>
      </c>
      <c r="N89" s="65">
        <f t="shared" si="13"/>
        <v>0.08</v>
      </c>
      <c r="O89" s="7">
        <f t="shared" si="18"/>
        <v>12467.363105885626</v>
      </c>
      <c r="P89" s="7">
        <f t="shared" si="19"/>
        <v>89684.077084776771</v>
      </c>
      <c r="Q89" s="7">
        <f t="shared" si="14"/>
        <v>153265.43689411436</v>
      </c>
      <c r="R89" s="7">
        <f t="shared" si="15"/>
        <v>102151.4401906624</v>
      </c>
    </row>
    <row r="90" spans="7:18" x14ac:dyDescent="0.3">
      <c r="G90">
        <v>85</v>
      </c>
      <c r="H90" s="160">
        <v>47423</v>
      </c>
      <c r="I90" s="7">
        <f t="shared" si="16"/>
        <v>153265.43689411436</v>
      </c>
      <c r="J90" s="7">
        <f t="shared" si="17"/>
        <v>1216.0885736983614</v>
      </c>
      <c r="K90" s="7">
        <f t="shared" si="10"/>
        <v>194.3189944042656</v>
      </c>
      <c r="L90" s="65">
        <f t="shared" si="11"/>
        <v>1.5214310415349316E-2</v>
      </c>
      <c r="M90" s="7">
        <f t="shared" si="12"/>
        <v>1021.7695792940958</v>
      </c>
      <c r="N90" s="65">
        <f t="shared" si="13"/>
        <v>0.08</v>
      </c>
      <c r="O90" s="7">
        <f t="shared" si="18"/>
        <v>12661.682100289892</v>
      </c>
      <c r="P90" s="7">
        <f t="shared" si="19"/>
        <v>90705.846664070865</v>
      </c>
      <c r="Q90" s="7">
        <f t="shared" si="14"/>
        <v>153071.11789971011</v>
      </c>
      <c r="R90" s="7">
        <f t="shared" si="15"/>
        <v>103367.52876436076</v>
      </c>
    </row>
    <row r="91" spans="7:18" x14ac:dyDescent="0.3">
      <c r="G91">
        <v>86</v>
      </c>
      <c r="H91" s="160">
        <v>47453</v>
      </c>
      <c r="I91" s="7">
        <f t="shared" si="16"/>
        <v>153071.11789971011</v>
      </c>
      <c r="J91" s="7">
        <f t="shared" si="17"/>
        <v>1216.0885736983614</v>
      </c>
      <c r="K91" s="7">
        <f t="shared" si="10"/>
        <v>195.61445436696067</v>
      </c>
      <c r="L91" s="65">
        <f t="shared" si="11"/>
        <v>1.5335182003057507E-2</v>
      </c>
      <c r="M91" s="7">
        <f t="shared" si="12"/>
        <v>1020.4741193314007</v>
      </c>
      <c r="N91" s="65">
        <f t="shared" si="13"/>
        <v>0.08</v>
      </c>
      <c r="O91" s="7">
        <f t="shared" si="18"/>
        <v>12857.296554656852</v>
      </c>
      <c r="P91" s="7">
        <f t="shared" si="19"/>
        <v>91726.320783402261</v>
      </c>
      <c r="Q91" s="7">
        <f t="shared" si="14"/>
        <v>152875.50344534314</v>
      </c>
      <c r="R91" s="7">
        <f t="shared" si="15"/>
        <v>104583.61733805912</v>
      </c>
    </row>
    <row r="92" spans="7:18" x14ac:dyDescent="0.3">
      <c r="G92">
        <v>87</v>
      </c>
      <c r="H92" s="160">
        <v>47484</v>
      </c>
      <c r="I92" s="7">
        <f t="shared" si="16"/>
        <v>152875.50344534314</v>
      </c>
      <c r="J92" s="7">
        <f t="shared" si="17"/>
        <v>1216.0885736983614</v>
      </c>
      <c r="K92" s="7">
        <f t="shared" si="10"/>
        <v>196.91855072940712</v>
      </c>
      <c r="L92" s="65">
        <f t="shared" si="11"/>
        <v>1.5457169759036807E-2</v>
      </c>
      <c r="M92" s="7">
        <f t="shared" si="12"/>
        <v>1019.1700229689543</v>
      </c>
      <c r="N92" s="65">
        <f t="shared" si="13"/>
        <v>0.08</v>
      </c>
      <c r="O92" s="7">
        <f t="shared" si="18"/>
        <v>13054.21510538626</v>
      </c>
      <c r="P92" s="7">
        <f t="shared" si="19"/>
        <v>92745.490806371221</v>
      </c>
      <c r="Q92" s="7">
        <f t="shared" si="14"/>
        <v>152678.58489461374</v>
      </c>
      <c r="R92" s="7">
        <f t="shared" si="15"/>
        <v>105799.70591175748</v>
      </c>
    </row>
    <row r="93" spans="7:18" x14ac:dyDescent="0.3">
      <c r="G93">
        <v>88</v>
      </c>
      <c r="H93" s="160">
        <v>47515</v>
      </c>
      <c r="I93" s="7">
        <f t="shared" si="16"/>
        <v>152678.58489461374</v>
      </c>
      <c r="J93" s="7">
        <f t="shared" si="17"/>
        <v>1216.0885736983614</v>
      </c>
      <c r="K93" s="7">
        <f t="shared" si="10"/>
        <v>198.23134106760313</v>
      </c>
      <c r="L93" s="65">
        <f t="shared" si="11"/>
        <v>1.5580286485188383E-2</v>
      </c>
      <c r="M93" s="7">
        <f t="shared" si="12"/>
        <v>1017.8572326307583</v>
      </c>
      <c r="N93" s="65">
        <f t="shared" si="13"/>
        <v>0.08</v>
      </c>
      <c r="O93" s="7">
        <f t="shared" si="18"/>
        <v>13252.446446453863</v>
      </c>
      <c r="P93" s="7">
        <f t="shared" si="19"/>
        <v>93763.348039001983</v>
      </c>
      <c r="Q93" s="7">
        <f t="shared" si="14"/>
        <v>152480.35355354613</v>
      </c>
      <c r="R93" s="7">
        <f t="shared" si="15"/>
        <v>107015.79448545584</v>
      </c>
    </row>
    <row r="94" spans="7:18" x14ac:dyDescent="0.3">
      <c r="G94">
        <v>89</v>
      </c>
      <c r="H94" s="160">
        <v>47543</v>
      </c>
      <c r="I94" s="7">
        <f t="shared" si="16"/>
        <v>152480.35355354613</v>
      </c>
      <c r="J94" s="7">
        <f t="shared" si="17"/>
        <v>1216.0885736983614</v>
      </c>
      <c r="K94" s="7">
        <f t="shared" si="10"/>
        <v>199.5528833413872</v>
      </c>
      <c r="L94" s="65">
        <f t="shared" si="11"/>
        <v>1.5704545171163504E-2</v>
      </c>
      <c r="M94" s="7">
        <f t="shared" si="12"/>
        <v>1016.5356903569742</v>
      </c>
      <c r="N94" s="65">
        <f t="shared" si="13"/>
        <v>0.08</v>
      </c>
      <c r="O94" s="7">
        <f t="shared" si="18"/>
        <v>13451.99932979525</v>
      </c>
      <c r="P94" s="7">
        <f t="shared" si="19"/>
        <v>94779.88372935896</v>
      </c>
      <c r="Q94" s="7">
        <f t="shared" si="14"/>
        <v>152280.80067020474</v>
      </c>
      <c r="R94" s="7">
        <f t="shared" si="15"/>
        <v>108231.88305915421</v>
      </c>
    </row>
    <row r="95" spans="7:18" x14ac:dyDescent="0.3">
      <c r="G95">
        <v>90</v>
      </c>
      <c r="H95" s="160">
        <v>47574</v>
      </c>
      <c r="I95" s="7">
        <f t="shared" si="16"/>
        <v>152280.80067020474</v>
      </c>
      <c r="J95" s="7">
        <f t="shared" si="17"/>
        <v>1216.0885736983614</v>
      </c>
      <c r="K95" s="7">
        <f t="shared" si="10"/>
        <v>200.88323589699644</v>
      </c>
      <c r="L95" s="65">
        <f t="shared" si="11"/>
        <v>1.5829958997816165E-2</v>
      </c>
      <c r="M95" s="7">
        <f t="shared" si="12"/>
        <v>1015.205337801365</v>
      </c>
      <c r="N95" s="65">
        <f t="shared" si="13"/>
        <v>0.08</v>
      </c>
      <c r="O95" s="7">
        <f t="shared" si="18"/>
        <v>13652.882565692245</v>
      </c>
      <c r="P95" s="7">
        <f t="shared" si="19"/>
        <v>95795.089067160327</v>
      </c>
      <c r="Q95" s="7">
        <f t="shared" si="14"/>
        <v>152079.91743430775</v>
      </c>
      <c r="R95" s="7">
        <f t="shared" si="15"/>
        <v>109447.97163285257</v>
      </c>
    </row>
    <row r="96" spans="7:18" x14ac:dyDescent="0.3">
      <c r="G96">
        <v>91</v>
      </c>
      <c r="H96" s="160">
        <v>47604</v>
      </c>
      <c r="I96" s="7">
        <f t="shared" si="16"/>
        <v>152079.91743430775</v>
      </c>
      <c r="J96" s="7">
        <f t="shared" si="17"/>
        <v>1216.0885736983614</v>
      </c>
      <c r="K96" s="7">
        <f t="shared" si="10"/>
        <v>202.22245746964302</v>
      </c>
      <c r="L96" s="65">
        <f t="shared" si="11"/>
        <v>1.5956541340732495E-2</v>
      </c>
      <c r="M96" s="7">
        <f t="shared" si="12"/>
        <v>1013.8661162287184</v>
      </c>
      <c r="N96" s="65">
        <f t="shared" si="13"/>
        <v>0.08</v>
      </c>
      <c r="O96" s="7">
        <f t="shared" si="18"/>
        <v>13855.105023161888</v>
      </c>
      <c r="P96" s="7">
        <f t="shared" si="19"/>
        <v>96808.955183389044</v>
      </c>
      <c r="Q96" s="7">
        <f t="shared" si="14"/>
        <v>151877.6949768381</v>
      </c>
      <c r="R96" s="7">
        <f t="shared" si="15"/>
        <v>110664.06020655093</v>
      </c>
    </row>
    <row r="97" spans="7:18" x14ac:dyDescent="0.3">
      <c r="G97">
        <v>92</v>
      </c>
      <c r="H97" s="160">
        <v>47635</v>
      </c>
      <c r="I97" s="7">
        <f t="shared" si="16"/>
        <v>151877.6949768381</v>
      </c>
      <c r="J97" s="7">
        <f t="shared" si="17"/>
        <v>1216.0885736983614</v>
      </c>
      <c r="K97" s="7">
        <f t="shared" si="10"/>
        <v>203.57060718610728</v>
      </c>
      <c r="L97" s="65">
        <f t="shared" si="11"/>
        <v>1.6084305773838813E-2</v>
      </c>
      <c r="M97" s="7">
        <f t="shared" si="12"/>
        <v>1012.5179665122541</v>
      </c>
      <c r="N97" s="65">
        <f t="shared" si="13"/>
        <v>0.08</v>
      </c>
      <c r="O97" s="7">
        <f t="shared" si="18"/>
        <v>14058.675630347996</v>
      </c>
      <c r="P97" s="7">
        <f t="shared" si="19"/>
        <v>97821.4731499013</v>
      </c>
      <c r="Q97" s="7">
        <f t="shared" si="14"/>
        <v>151674.12436965198</v>
      </c>
      <c r="R97" s="7">
        <f t="shared" si="15"/>
        <v>111880.14878024929</v>
      </c>
    </row>
    <row r="98" spans="7:18" x14ac:dyDescent="0.3">
      <c r="G98">
        <v>93</v>
      </c>
      <c r="H98" s="160">
        <v>47665</v>
      </c>
      <c r="I98" s="7">
        <f t="shared" si="16"/>
        <v>151674.12436965198</v>
      </c>
      <c r="J98" s="7">
        <f t="shared" si="17"/>
        <v>1216.0885736983614</v>
      </c>
      <c r="K98" s="7">
        <f t="shared" si="10"/>
        <v>204.9277445673481</v>
      </c>
      <c r="L98" s="65">
        <f t="shared" si="11"/>
        <v>1.6213266073090433E-2</v>
      </c>
      <c r="M98" s="7">
        <f t="shared" si="12"/>
        <v>1011.1608291310133</v>
      </c>
      <c r="N98" s="65">
        <f t="shared" si="13"/>
        <v>0.08</v>
      </c>
      <c r="O98" s="7">
        <f t="shared" si="18"/>
        <v>14263.603374915345</v>
      </c>
      <c r="P98" s="7">
        <f t="shared" si="19"/>
        <v>98832.633979032311</v>
      </c>
      <c r="Q98" s="7">
        <f t="shared" si="14"/>
        <v>151469.19662508465</v>
      </c>
      <c r="R98" s="7">
        <f t="shared" si="15"/>
        <v>113096.23735394765</v>
      </c>
    </row>
    <row r="99" spans="7:18" x14ac:dyDescent="0.3">
      <c r="G99">
        <v>94</v>
      </c>
      <c r="H99" s="160">
        <v>47696</v>
      </c>
      <c r="I99" s="7">
        <f t="shared" si="16"/>
        <v>151469.19662508465</v>
      </c>
      <c r="J99" s="7">
        <f t="shared" si="17"/>
        <v>1216.0885736983614</v>
      </c>
      <c r="K99" s="7">
        <f t="shared" si="10"/>
        <v>206.2939295311304</v>
      </c>
      <c r="L99" s="65">
        <f t="shared" si="11"/>
        <v>1.6343436220243316E-2</v>
      </c>
      <c r="M99" s="7">
        <f t="shared" si="12"/>
        <v>1009.794644167231</v>
      </c>
      <c r="N99" s="65">
        <f t="shared" si="13"/>
        <v>0.08</v>
      </c>
      <c r="O99" s="7">
        <f t="shared" si="18"/>
        <v>14469.897304446475</v>
      </c>
      <c r="P99" s="7">
        <f t="shared" si="19"/>
        <v>99842.428623199536</v>
      </c>
      <c r="Q99" s="7">
        <f t="shared" si="14"/>
        <v>151262.90269555352</v>
      </c>
      <c r="R99" s="7">
        <f t="shared" si="15"/>
        <v>114312.32592764602</v>
      </c>
    </row>
    <row r="100" spans="7:18" x14ac:dyDescent="0.3">
      <c r="G100">
        <v>95</v>
      </c>
      <c r="H100" s="160">
        <v>47727</v>
      </c>
      <c r="I100" s="7">
        <f t="shared" si="16"/>
        <v>151262.90269555352</v>
      </c>
      <c r="J100" s="7">
        <f t="shared" si="17"/>
        <v>1216.0885736983614</v>
      </c>
      <c r="K100" s="7">
        <f t="shared" si="10"/>
        <v>207.66922239467124</v>
      </c>
      <c r="L100" s="65">
        <f t="shared" si="11"/>
        <v>1.6474830406710883E-2</v>
      </c>
      <c r="M100" s="7">
        <f t="shared" si="12"/>
        <v>1008.4193513036902</v>
      </c>
      <c r="N100" s="65">
        <f t="shared" si="13"/>
        <v>0.08</v>
      </c>
      <c r="O100" s="7">
        <f t="shared" si="18"/>
        <v>14677.566526841147</v>
      </c>
      <c r="P100" s="7">
        <f t="shared" si="19"/>
        <v>100850.84797450322</v>
      </c>
      <c r="Q100" s="7">
        <f t="shared" si="14"/>
        <v>151055.23347315885</v>
      </c>
      <c r="R100" s="7">
        <f t="shared" si="15"/>
        <v>115528.41450134438</v>
      </c>
    </row>
    <row r="101" spans="7:18" x14ac:dyDescent="0.3">
      <c r="G101">
        <v>96</v>
      </c>
      <c r="H101" s="160">
        <v>47757</v>
      </c>
      <c r="I101" s="7">
        <f t="shared" si="16"/>
        <v>151055.23347315885</v>
      </c>
      <c r="J101" s="7">
        <f t="shared" si="17"/>
        <v>1216.0885736983614</v>
      </c>
      <c r="K101" s="7">
        <f t="shared" si="10"/>
        <v>209.05368387730232</v>
      </c>
      <c r="L101" s="65">
        <f t="shared" si="11"/>
        <v>1.6607463037508007E-2</v>
      </c>
      <c r="M101" s="7">
        <f t="shared" si="12"/>
        <v>1007.0348898210591</v>
      </c>
      <c r="N101" s="65">
        <f t="shared" si="13"/>
        <v>0.08</v>
      </c>
      <c r="O101" s="7">
        <f t="shared" si="18"/>
        <v>14886.620210718449</v>
      </c>
      <c r="P101" s="7">
        <f t="shared" si="19"/>
        <v>101857.88286432429</v>
      </c>
      <c r="Q101" s="7">
        <f t="shared" si="14"/>
        <v>150846.17978928154</v>
      </c>
      <c r="R101" s="7">
        <f t="shared" si="15"/>
        <v>116744.50307504274</v>
      </c>
    </row>
    <row r="102" spans="7:18" x14ac:dyDescent="0.3">
      <c r="G102">
        <v>97</v>
      </c>
      <c r="H102" s="160">
        <v>47788</v>
      </c>
      <c r="I102" s="7">
        <f t="shared" si="16"/>
        <v>150846.17978928154</v>
      </c>
      <c r="J102" s="7">
        <f t="shared" si="17"/>
        <v>1216.0885736983614</v>
      </c>
      <c r="K102" s="7">
        <f t="shared" si="10"/>
        <v>210.4473751031511</v>
      </c>
      <c r="L102" s="65">
        <f t="shared" si="11"/>
        <v>1.6741348735284677E-2</v>
      </c>
      <c r="M102" s="7">
        <f t="shared" si="12"/>
        <v>1005.6411985952103</v>
      </c>
      <c r="N102" s="65">
        <f t="shared" si="13"/>
        <v>0.08</v>
      </c>
      <c r="O102" s="7">
        <f t="shared" si="18"/>
        <v>15097.0675858216</v>
      </c>
      <c r="P102" s="7">
        <f t="shared" si="19"/>
        <v>102863.5240629195</v>
      </c>
      <c r="Q102" s="7">
        <f t="shared" si="14"/>
        <v>150635.73241417838</v>
      </c>
      <c r="R102" s="7">
        <f t="shared" si="15"/>
        <v>117960.5916487411</v>
      </c>
    </row>
    <row r="103" spans="7:18" x14ac:dyDescent="0.3">
      <c r="G103">
        <v>98</v>
      </c>
      <c r="H103" s="160">
        <v>47818</v>
      </c>
      <c r="I103" s="7">
        <f t="shared" si="16"/>
        <v>150635.73241417838</v>
      </c>
      <c r="J103" s="7">
        <f t="shared" si="17"/>
        <v>1216.0885736983614</v>
      </c>
      <c r="K103" s="7">
        <f t="shared" si="10"/>
        <v>211.8503576038388</v>
      </c>
      <c r="L103" s="65">
        <f t="shared" si="11"/>
        <v>1.6876502344451601E-2</v>
      </c>
      <c r="M103" s="7">
        <f t="shared" si="12"/>
        <v>1004.2382160945226</v>
      </c>
      <c r="N103" s="65">
        <f t="shared" si="13"/>
        <v>0.08</v>
      </c>
      <c r="O103" s="7">
        <f t="shared" si="18"/>
        <v>15308.917943425438</v>
      </c>
      <c r="P103" s="7">
        <f t="shared" si="19"/>
        <v>103867.76227901403</v>
      </c>
      <c r="Q103" s="7">
        <f t="shared" si="14"/>
        <v>150423.88205657454</v>
      </c>
      <c r="R103" s="7">
        <f t="shared" si="15"/>
        <v>119176.68022243946</v>
      </c>
    </row>
    <row r="104" spans="7:18" x14ac:dyDescent="0.3">
      <c r="G104">
        <v>99</v>
      </c>
      <c r="H104" s="160">
        <v>47849</v>
      </c>
      <c r="I104" s="7">
        <f t="shared" si="16"/>
        <v>150423.88205657454</v>
      </c>
      <c r="J104" s="7">
        <f t="shared" si="17"/>
        <v>1216.0885736983614</v>
      </c>
      <c r="K104" s="7">
        <f t="shared" si="10"/>
        <v>213.26269332119773</v>
      </c>
      <c r="L104" s="65">
        <f t="shared" si="11"/>
        <v>1.7012938935400387E-2</v>
      </c>
      <c r="M104" s="7">
        <f t="shared" si="12"/>
        <v>1002.8258803771637</v>
      </c>
      <c r="N104" s="65">
        <f t="shared" si="13"/>
        <v>0.08</v>
      </c>
      <c r="O104" s="7">
        <f t="shared" si="18"/>
        <v>15522.180636746636</v>
      </c>
      <c r="P104" s="7">
        <f t="shared" si="19"/>
        <v>104870.58815939119</v>
      </c>
      <c r="Q104" s="7">
        <f t="shared" si="14"/>
        <v>150210.61936325335</v>
      </c>
      <c r="R104" s="7">
        <f t="shared" si="15"/>
        <v>120392.76879613783</v>
      </c>
    </row>
    <row r="105" spans="7:18" x14ac:dyDescent="0.3">
      <c r="G105">
        <v>100</v>
      </c>
      <c r="H105" s="160">
        <v>47880</v>
      </c>
      <c r="I105" s="7">
        <f t="shared" si="16"/>
        <v>150210.61936325335</v>
      </c>
      <c r="J105" s="7">
        <f t="shared" si="17"/>
        <v>1216.0885736983614</v>
      </c>
      <c r="K105" s="7">
        <f t="shared" si="10"/>
        <v>214.6844446100057</v>
      </c>
      <c r="L105" s="65">
        <f t="shared" si="11"/>
        <v>1.7150673808820592E-2</v>
      </c>
      <c r="M105" s="7">
        <f t="shared" si="12"/>
        <v>1001.4041290883557</v>
      </c>
      <c r="N105" s="65">
        <f t="shared" si="13"/>
        <v>0.08</v>
      </c>
      <c r="O105" s="7">
        <f t="shared" si="18"/>
        <v>15736.865081356642</v>
      </c>
      <c r="P105" s="7">
        <f t="shared" si="19"/>
        <v>105871.99228847955</v>
      </c>
      <c r="Q105" s="7">
        <f t="shared" si="14"/>
        <v>149995.93491864335</v>
      </c>
      <c r="R105" s="7">
        <f t="shared" si="15"/>
        <v>121608.85736983619</v>
      </c>
    </row>
    <row r="106" spans="7:18" x14ac:dyDescent="0.3">
      <c r="G106">
        <v>101</v>
      </c>
      <c r="H106" s="160">
        <v>47908</v>
      </c>
      <c r="I106" s="7">
        <f t="shared" si="16"/>
        <v>149995.93491864335</v>
      </c>
      <c r="J106" s="7">
        <f t="shared" si="17"/>
        <v>1216.0885736983614</v>
      </c>
      <c r="K106" s="7">
        <f t="shared" si="10"/>
        <v>216.11567424073894</v>
      </c>
      <c r="L106" s="65">
        <f t="shared" si="11"/>
        <v>1.7289722500116428E-2</v>
      </c>
      <c r="M106" s="7">
        <f t="shared" si="12"/>
        <v>999.97289945762247</v>
      </c>
      <c r="N106" s="65">
        <f t="shared" si="13"/>
        <v>0.08</v>
      </c>
      <c r="O106" s="7">
        <f t="shared" si="18"/>
        <v>15952.98075559738</v>
      </c>
      <c r="P106" s="7">
        <f t="shared" si="19"/>
        <v>106871.96518793718</v>
      </c>
      <c r="Q106" s="7">
        <f t="shared" si="14"/>
        <v>149779.81924440261</v>
      </c>
      <c r="R106" s="7">
        <f t="shared" si="15"/>
        <v>122824.94594353456</v>
      </c>
    </row>
    <row r="107" spans="7:18" x14ac:dyDescent="0.3">
      <c r="G107">
        <v>102</v>
      </c>
      <c r="H107" s="160">
        <v>47939</v>
      </c>
      <c r="I107" s="7">
        <f t="shared" si="16"/>
        <v>149779.81924440261</v>
      </c>
      <c r="J107" s="7">
        <f t="shared" si="17"/>
        <v>1216.0885736983614</v>
      </c>
      <c r="K107" s="7">
        <f t="shared" si="10"/>
        <v>217.55644540234402</v>
      </c>
      <c r="L107" s="65">
        <f t="shared" si="11"/>
        <v>1.743010078392581E-2</v>
      </c>
      <c r="M107" s="7">
        <f t="shared" si="12"/>
        <v>998.53212829601739</v>
      </c>
      <c r="N107" s="65">
        <f t="shared" si="13"/>
        <v>0.08</v>
      </c>
      <c r="O107" s="7">
        <f t="shared" si="18"/>
        <v>16170.537200999725</v>
      </c>
      <c r="P107" s="7">
        <f t="shared" si="19"/>
        <v>107870.4973162332</v>
      </c>
      <c r="Q107" s="7">
        <f t="shared" si="14"/>
        <v>149562.26279900025</v>
      </c>
      <c r="R107" s="7">
        <f t="shared" si="15"/>
        <v>124041.03451723293</v>
      </c>
    </row>
    <row r="108" spans="7:18" x14ac:dyDescent="0.3">
      <c r="G108">
        <v>103</v>
      </c>
      <c r="H108" s="160">
        <v>47969</v>
      </c>
      <c r="I108" s="7">
        <f t="shared" si="16"/>
        <v>149562.26279900025</v>
      </c>
      <c r="J108" s="7">
        <f t="shared" si="17"/>
        <v>1216.0885736983614</v>
      </c>
      <c r="K108" s="7">
        <f t="shared" si="10"/>
        <v>219.00682170502637</v>
      </c>
      <c r="L108" s="65">
        <f t="shared" si="11"/>
        <v>1.7571824678744324E-2</v>
      </c>
      <c r="M108" s="7">
        <f t="shared" si="12"/>
        <v>997.08175199333505</v>
      </c>
      <c r="N108" s="65">
        <f t="shared" si="13"/>
        <v>0.08</v>
      </c>
      <c r="O108" s="7">
        <f t="shared" si="18"/>
        <v>16389.544022704751</v>
      </c>
      <c r="P108" s="7">
        <f t="shared" si="19"/>
        <v>108867.57906822654</v>
      </c>
      <c r="Q108" s="7">
        <f t="shared" si="14"/>
        <v>149343.25597729522</v>
      </c>
      <c r="R108" s="7">
        <f t="shared" si="15"/>
        <v>125257.12309093129</v>
      </c>
    </row>
    <row r="109" spans="7:18" x14ac:dyDescent="0.3">
      <c r="G109">
        <v>104</v>
      </c>
      <c r="H109" s="160">
        <v>48000</v>
      </c>
      <c r="I109" s="7">
        <f t="shared" si="16"/>
        <v>149343.25597729522</v>
      </c>
      <c r="J109" s="7">
        <f t="shared" si="17"/>
        <v>1216.0885736983614</v>
      </c>
      <c r="K109" s="7">
        <f t="shared" si="10"/>
        <v>220.46686718305989</v>
      </c>
      <c r="L109" s="65">
        <f t="shared" si="11"/>
        <v>1.7714910451657299E-2</v>
      </c>
      <c r="M109" s="7">
        <f t="shared" si="12"/>
        <v>995.62170651530153</v>
      </c>
      <c r="N109" s="65">
        <f t="shared" si="13"/>
        <v>0.08</v>
      </c>
      <c r="O109" s="7">
        <f t="shared" si="18"/>
        <v>16610.01088988781</v>
      </c>
      <c r="P109" s="7">
        <f t="shared" si="19"/>
        <v>109863.20077474184</v>
      </c>
      <c r="Q109" s="7">
        <f t="shared" si="14"/>
        <v>149122.78911011215</v>
      </c>
      <c r="R109" s="7">
        <f t="shared" si="15"/>
        <v>126473.21166462965</v>
      </c>
    </row>
    <row r="110" spans="7:18" x14ac:dyDescent="0.3">
      <c r="G110">
        <v>105</v>
      </c>
      <c r="H110" s="160">
        <v>48030</v>
      </c>
      <c r="I110" s="7">
        <f t="shared" si="16"/>
        <v>149122.78911011215</v>
      </c>
      <c r="J110" s="7">
        <f t="shared" si="17"/>
        <v>1216.0885736983614</v>
      </c>
      <c r="K110" s="7">
        <f t="shared" si="10"/>
        <v>221.93664629761372</v>
      </c>
      <c r="L110" s="65">
        <f t="shared" si="11"/>
        <v>1.7859374623182715E-2</v>
      </c>
      <c r="M110" s="7">
        <f t="shared" si="12"/>
        <v>994.1519274007477</v>
      </c>
      <c r="N110" s="65">
        <f t="shared" si="13"/>
        <v>0.08</v>
      </c>
      <c r="O110" s="7">
        <f t="shared" si="18"/>
        <v>16831.947536185424</v>
      </c>
      <c r="P110" s="7">
        <f t="shared" si="19"/>
        <v>110857.35270214258</v>
      </c>
      <c r="Q110" s="7">
        <f t="shared" si="14"/>
        <v>148900.85246381455</v>
      </c>
      <c r="R110" s="7">
        <f t="shared" si="15"/>
        <v>127689.30023832801</v>
      </c>
    </row>
    <row r="111" spans="7:18" x14ac:dyDescent="0.3">
      <c r="G111">
        <v>106</v>
      </c>
      <c r="H111" s="160">
        <v>48061</v>
      </c>
      <c r="I111" s="7">
        <f t="shared" si="16"/>
        <v>148900.85246381455</v>
      </c>
      <c r="J111" s="7">
        <f t="shared" si="17"/>
        <v>1216.0885736983614</v>
      </c>
      <c r="K111" s="7">
        <f t="shared" si="10"/>
        <v>223.41622393959767</v>
      </c>
      <c r="L111" s="65">
        <f t="shared" si="11"/>
        <v>1.8005233972227926E-2</v>
      </c>
      <c r="M111" s="7">
        <f t="shared" si="12"/>
        <v>992.67234975876374</v>
      </c>
      <c r="N111" s="65">
        <f t="shared" si="13"/>
        <v>0.08</v>
      </c>
      <c r="O111" s="7">
        <f t="shared" si="18"/>
        <v>17055.363760125023</v>
      </c>
      <c r="P111" s="7">
        <f t="shared" si="19"/>
        <v>111850.02505190135</v>
      </c>
      <c r="Q111" s="7">
        <f t="shared" si="14"/>
        <v>148677.43623987495</v>
      </c>
      <c r="R111" s="7">
        <f t="shared" si="15"/>
        <v>128905.38881202637</v>
      </c>
    </row>
    <row r="112" spans="7:18" x14ac:dyDescent="0.3">
      <c r="G112">
        <v>107</v>
      </c>
      <c r="H112" s="160">
        <v>48092</v>
      </c>
      <c r="I112" s="7">
        <f t="shared" si="16"/>
        <v>148677.43623987495</v>
      </c>
      <c r="J112" s="7">
        <f t="shared" si="17"/>
        <v>1216.0885736983614</v>
      </c>
      <c r="K112" s="7">
        <f t="shared" si="10"/>
        <v>224.90566543252839</v>
      </c>
      <c r="L112" s="65">
        <f t="shared" si="11"/>
        <v>1.8152505541163686E-2</v>
      </c>
      <c r="M112" s="7">
        <f t="shared" si="12"/>
        <v>991.18290826583302</v>
      </c>
      <c r="N112" s="65">
        <f t="shared" si="13"/>
        <v>0.08</v>
      </c>
      <c r="O112" s="7">
        <f t="shared" si="18"/>
        <v>17280.269425557552</v>
      </c>
      <c r="P112" s="7">
        <f t="shared" si="19"/>
        <v>112841.20796016719</v>
      </c>
      <c r="Q112" s="7">
        <f t="shared" si="14"/>
        <v>148452.53057444241</v>
      </c>
      <c r="R112" s="7">
        <f t="shared" si="15"/>
        <v>130121.47738572473</v>
      </c>
    </row>
    <row r="113" spans="7:18" x14ac:dyDescent="0.3">
      <c r="G113">
        <v>108</v>
      </c>
      <c r="H113" s="160">
        <v>48122</v>
      </c>
      <c r="I113" s="7">
        <f t="shared" si="16"/>
        <v>148452.53057444241</v>
      </c>
      <c r="J113" s="7">
        <f t="shared" si="17"/>
        <v>1216.0885736983614</v>
      </c>
      <c r="K113" s="7">
        <f t="shared" si="10"/>
        <v>226.40503653541191</v>
      </c>
      <c r="L113" s="65">
        <f t="shared" si="11"/>
        <v>1.8301206641018201E-2</v>
      </c>
      <c r="M113" s="7">
        <f t="shared" si="12"/>
        <v>989.68353716294951</v>
      </c>
      <c r="N113" s="65">
        <f t="shared" si="13"/>
        <v>0.08</v>
      </c>
      <c r="O113" s="7">
        <f t="shared" si="18"/>
        <v>17506.674462092964</v>
      </c>
      <c r="P113" s="7">
        <f t="shared" si="19"/>
        <v>113830.89149733013</v>
      </c>
      <c r="Q113" s="7">
        <f t="shared" si="14"/>
        <v>148226.12553790701</v>
      </c>
      <c r="R113" s="7">
        <f t="shared" si="15"/>
        <v>131337.56595942308</v>
      </c>
    </row>
    <row r="114" spans="7:18" x14ac:dyDescent="0.3">
      <c r="G114">
        <v>109</v>
      </c>
      <c r="H114" s="160">
        <v>48153</v>
      </c>
      <c r="I114" s="7">
        <f t="shared" si="16"/>
        <v>148226.12553790701</v>
      </c>
      <c r="J114" s="7">
        <f t="shared" si="17"/>
        <v>1216.0885736983614</v>
      </c>
      <c r="K114" s="7">
        <f t="shared" si="10"/>
        <v>227.91440344564796</v>
      </c>
      <c r="L114" s="65">
        <f t="shared" si="11"/>
        <v>1.8451354856795065E-2</v>
      </c>
      <c r="M114" s="7">
        <f t="shared" si="12"/>
        <v>988.17417025271345</v>
      </c>
      <c r="N114" s="65">
        <f t="shared" si="13"/>
        <v>0.08</v>
      </c>
      <c r="O114" s="7">
        <f t="shared" si="18"/>
        <v>17734.588865538612</v>
      </c>
      <c r="P114" s="7">
        <f t="shared" si="19"/>
        <v>114819.06566758284</v>
      </c>
      <c r="Q114" s="7">
        <f t="shared" si="14"/>
        <v>147998.21113446137</v>
      </c>
      <c r="R114" s="7">
        <f t="shared" si="15"/>
        <v>132553.65453312144</v>
      </c>
    </row>
    <row r="115" spans="7:18" x14ac:dyDescent="0.3">
      <c r="G115">
        <v>110</v>
      </c>
      <c r="H115" s="160">
        <v>48183</v>
      </c>
      <c r="I115" s="7">
        <f t="shared" si="16"/>
        <v>147998.21113446137</v>
      </c>
      <c r="J115" s="7">
        <f t="shared" si="17"/>
        <v>1216.0885736983614</v>
      </c>
      <c r="K115" s="7">
        <f t="shared" si="10"/>
        <v>229.43383280195224</v>
      </c>
      <c r="L115" s="65">
        <f t="shared" si="11"/>
        <v>1.8602968052918195E-2</v>
      </c>
      <c r="M115" s="7">
        <f t="shared" si="12"/>
        <v>986.65474089640918</v>
      </c>
      <c r="N115" s="65">
        <f t="shared" si="13"/>
        <v>0.08</v>
      </c>
      <c r="O115" s="7">
        <f t="shared" si="18"/>
        <v>17964.022698340563</v>
      </c>
      <c r="P115" s="7">
        <f t="shared" si="19"/>
        <v>115805.72040847925</v>
      </c>
      <c r="Q115" s="7">
        <f t="shared" si="14"/>
        <v>147768.7773016594</v>
      </c>
      <c r="R115" s="7">
        <f t="shared" si="15"/>
        <v>133769.74310681981</v>
      </c>
    </row>
    <row r="116" spans="7:18" x14ac:dyDescent="0.3">
      <c r="G116">
        <v>111</v>
      </c>
      <c r="H116" s="160">
        <v>48214</v>
      </c>
      <c r="I116" s="7">
        <f t="shared" si="16"/>
        <v>147768.7773016594</v>
      </c>
      <c r="J116" s="7">
        <f t="shared" si="17"/>
        <v>1216.0885736983614</v>
      </c>
      <c r="K116" s="7">
        <f t="shared" si="10"/>
        <v>230.96339168729867</v>
      </c>
      <c r="L116" s="65">
        <f t="shared" si="11"/>
        <v>1.8756064378807447E-2</v>
      </c>
      <c r="M116" s="7">
        <f t="shared" si="12"/>
        <v>985.12518201106275</v>
      </c>
      <c r="N116" s="65">
        <f t="shared" si="13"/>
        <v>0.08</v>
      </c>
      <c r="O116" s="7">
        <f t="shared" si="18"/>
        <v>18194.986090027862</v>
      </c>
      <c r="P116" s="7">
        <f t="shared" si="19"/>
        <v>116790.84559049031</v>
      </c>
      <c r="Q116" s="7">
        <f t="shared" si="14"/>
        <v>147537.81390997212</v>
      </c>
      <c r="R116" s="7">
        <f t="shared" si="15"/>
        <v>134985.83168051817</v>
      </c>
    </row>
    <row r="117" spans="7:18" x14ac:dyDescent="0.3">
      <c r="G117">
        <v>112</v>
      </c>
      <c r="H117" s="160">
        <v>48245</v>
      </c>
      <c r="I117" s="7">
        <f t="shared" si="16"/>
        <v>147537.81390997212</v>
      </c>
      <c r="J117" s="7">
        <f t="shared" si="17"/>
        <v>1216.0885736983614</v>
      </c>
      <c r="K117" s="7">
        <f t="shared" si="10"/>
        <v>232.50314763188055</v>
      </c>
      <c r="L117" s="65">
        <f t="shared" si="11"/>
        <v>1.8910662274588493E-2</v>
      </c>
      <c r="M117" s="7">
        <f t="shared" si="12"/>
        <v>983.58542606648086</v>
      </c>
      <c r="N117" s="65">
        <f t="shared" si="13"/>
        <v>0.08</v>
      </c>
      <c r="O117" s="7">
        <f t="shared" si="18"/>
        <v>18427.489237659742</v>
      </c>
      <c r="P117" s="7">
        <f t="shared" si="19"/>
        <v>117774.43101655679</v>
      </c>
      <c r="Q117" s="7">
        <f t="shared" si="14"/>
        <v>147305.31076234023</v>
      </c>
      <c r="R117" s="7">
        <f t="shared" si="15"/>
        <v>136201.92025421653</v>
      </c>
    </row>
    <row r="118" spans="7:18" x14ac:dyDescent="0.3">
      <c r="G118">
        <v>113</v>
      </c>
      <c r="H118" s="160">
        <v>48274</v>
      </c>
      <c r="I118" s="7">
        <f t="shared" si="16"/>
        <v>147305.31076234023</v>
      </c>
      <c r="J118" s="7">
        <f t="shared" si="17"/>
        <v>1216.0885736983614</v>
      </c>
      <c r="K118" s="7">
        <f t="shared" si="10"/>
        <v>234.0531686160931</v>
      </c>
      <c r="L118" s="65">
        <f t="shared" si="11"/>
        <v>1.9066780476941013E-2</v>
      </c>
      <c r="M118" s="7">
        <f t="shared" si="12"/>
        <v>982.03540508226831</v>
      </c>
      <c r="N118" s="65">
        <f t="shared" si="13"/>
        <v>0.08</v>
      </c>
      <c r="O118" s="7">
        <f t="shared" si="18"/>
        <v>18661.542406275836</v>
      </c>
      <c r="P118" s="7">
        <f t="shared" si="19"/>
        <v>118756.46642163905</v>
      </c>
      <c r="Q118" s="7">
        <f t="shared" si="14"/>
        <v>147071.25759372415</v>
      </c>
      <c r="R118" s="7">
        <f t="shared" si="15"/>
        <v>137418.00882791489</v>
      </c>
    </row>
    <row r="119" spans="7:18" x14ac:dyDescent="0.3">
      <c r="G119">
        <v>114</v>
      </c>
      <c r="H119" s="160">
        <v>48305</v>
      </c>
      <c r="I119" s="7">
        <f t="shared" si="16"/>
        <v>147071.25759372415</v>
      </c>
      <c r="J119" s="7">
        <f t="shared" si="17"/>
        <v>1216.0885736983614</v>
      </c>
      <c r="K119" s="7">
        <f t="shared" si="10"/>
        <v>235.61352307353366</v>
      </c>
      <c r="L119" s="65">
        <f t="shared" si="11"/>
        <v>1.9224438025088685E-2</v>
      </c>
      <c r="M119" s="7">
        <f t="shared" si="12"/>
        <v>980.47505062482776</v>
      </c>
      <c r="N119" s="65">
        <f t="shared" si="13"/>
        <v>0.08</v>
      </c>
      <c r="O119" s="7">
        <f t="shared" si="18"/>
        <v>18897.15592934937</v>
      </c>
      <c r="P119" s="7">
        <f t="shared" si="19"/>
        <v>119736.94147226388</v>
      </c>
      <c r="Q119" s="7">
        <f t="shared" si="14"/>
        <v>146835.64407065063</v>
      </c>
      <c r="R119" s="7">
        <f t="shared" si="15"/>
        <v>138634.09740161325</v>
      </c>
    </row>
    <row r="120" spans="7:18" x14ac:dyDescent="0.3">
      <c r="G120">
        <v>115</v>
      </c>
      <c r="H120" s="160">
        <v>48335</v>
      </c>
      <c r="I120" s="7">
        <f t="shared" si="16"/>
        <v>146835.64407065063</v>
      </c>
      <c r="J120" s="7">
        <f t="shared" si="17"/>
        <v>1216.0885736983614</v>
      </c>
      <c r="K120" s="7">
        <f t="shared" si="10"/>
        <v>237.1842798940238</v>
      </c>
      <c r="L120" s="65">
        <f t="shared" si="11"/>
        <v>1.9383654266935474E-2</v>
      </c>
      <c r="M120" s="7">
        <f t="shared" si="12"/>
        <v>978.90429380433761</v>
      </c>
      <c r="N120" s="65">
        <f t="shared" si="13"/>
        <v>0.08</v>
      </c>
      <c r="O120" s="7">
        <f t="shared" si="18"/>
        <v>19134.340209243393</v>
      </c>
      <c r="P120" s="7">
        <f t="shared" si="19"/>
        <v>120715.84576606822</v>
      </c>
      <c r="Q120" s="7">
        <f t="shared" si="14"/>
        <v>146598.45979075661</v>
      </c>
      <c r="R120" s="7">
        <f t="shared" si="15"/>
        <v>139850.18597531162</v>
      </c>
    </row>
    <row r="121" spans="7:18" x14ac:dyDescent="0.3">
      <c r="G121">
        <v>116</v>
      </c>
      <c r="H121" s="160">
        <v>48366</v>
      </c>
      <c r="I121" s="7">
        <f t="shared" si="16"/>
        <v>146598.45979075661</v>
      </c>
      <c r="J121" s="7">
        <f t="shared" si="17"/>
        <v>1216.0885736983614</v>
      </c>
      <c r="K121" s="7">
        <f t="shared" si="10"/>
        <v>238.76550842665063</v>
      </c>
      <c r="L121" s="65">
        <f t="shared" si="11"/>
        <v>1.9544448865352025E-2</v>
      </c>
      <c r="M121" s="7">
        <f t="shared" si="12"/>
        <v>977.32306527171079</v>
      </c>
      <c r="N121" s="65">
        <f t="shared" si="13"/>
        <v>0.08</v>
      </c>
      <c r="O121" s="7">
        <f t="shared" si="18"/>
        <v>19373.105717670045</v>
      </c>
      <c r="P121" s="7">
        <f t="shared" si="19"/>
        <v>121693.16883133994</v>
      </c>
      <c r="Q121" s="7">
        <f t="shared" si="14"/>
        <v>146359.69428232996</v>
      </c>
      <c r="R121" s="7">
        <f t="shared" si="15"/>
        <v>141066.27454900998</v>
      </c>
    </row>
    <row r="122" spans="7:18" x14ac:dyDescent="0.3">
      <c r="G122">
        <v>117</v>
      </c>
      <c r="H122" s="160">
        <v>48396</v>
      </c>
      <c r="I122" s="7">
        <f t="shared" si="16"/>
        <v>146359.69428232996</v>
      </c>
      <c r="J122" s="7">
        <f t="shared" si="17"/>
        <v>1216.0885736983614</v>
      </c>
      <c r="K122" s="7">
        <f t="shared" si="10"/>
        <v>240.35727848282829</v>
      </c>
      <c r="L122" s="65">
        <f t="shared" si="11"/>
        <v>1.9706841804616695E-2</v>
      </c>
      <c r="M122" s="7">
        <f t="shared" si="12"/>
        <v>975.73129521553312</v>
      </c>
      <c r="N122" s="65">
        <f t="shared" si="13"/>
        <v>0.08</v>
      </c>
      <c r="O122" s="7">
        <f t="shared" si="18"/>
        <v>19613.462996152874</v>
      </c>
      <c r="P122" s="7">
        <f t="shared" si="19"/>
        <v>122668.90012655547</v>
      </c>
      <c r="Q122" s="7">
        <f t="shared" si="14"/>
        <v>146119.33700384715</v>
      </c>
      <c r="R122" s="7">
        <f t="shared" si="15"/>
        <v>142282.36312270834</v>
      </c>
    </row>
    <row r="123" spans="7:18" x14ac:dyDescent="0.3">
      <c r="G123">
        <v>118</v>
      </c>
      <c r="H123" s="160">
        <v>48427</v>
      </c>
      <c r="I123" s="7">
        <f t="shared" si="16"/>
        <v>146119.33700384715</v>
      </c>
      <c r="J123" s="7">
        <f t="shared" si="17"/>
        <v>1216.0885736983614</v>
      </c>
      <c r="K123" s="7">
        <f t="shared" si="10"/>
        <v>241.95966033938032</v>
      </c>
      <c r="L123" s="65">
        <f t="shared" si="11"/>
        <v>1.9870853397015605E-2</v>
      </c>
      <c r="M123" s="7">
        <f t="shared" si="12"/>
        <v>974.12891335898109</v>
      </c>
      <c r="N123" s="65">
        <f t="shared" si="13"/>
        <v>0.08</v>
      </c>
      <c r="O123" s="7">
        <f t="shared" si="18"/>
        <v>19855.422656492254</v>
      </c>
      <c r="P123" s="7">
        <f t="shared" si="19"/>
        <v>123643.02903991444</v>
      </c>
      <c r="Q123" s="7">
        <f t="shared" si="14"/>
        <v>145877.37734350777</v>
      </c>
      <c r="R123" s="7">
        <f t="shared" si="15"/>
        <v>143498.4516964067</v>
      </c>
    </row>
    <row r="124" spans="7:18" x14ac:dyDescent="0.3">
      <c r="G124">
        <v>119</v>
      </c>
      <c r="H124" s="160">
        <v>48458</v>
      </c>
      <c r="I124" s="7">
        <f t="shared" si="16"/>
        <v>145877.37734350777</v>
      </c>
      <c r="J124" s="7">
        <f t="shared" si="17"/>
        <v>1216.0885736983614</v>
      </c>
      <c r="K124" s="7">
        <f t="shared" si="10"/>
        <v>243.5727247416429</v>
      </c>
      <c r="L124" s="65">
        <f t="shared" si="11"/>
        <v>2.0036504289606329E-2</v>
      </c>
      <c r="M124" s="7">
        <f t="shared" si="12"/>
        <v>972.51584895671851</v>
      </c>
      <c r="N124" s="65">
        <f t="shared" si="13"/>
        <v>0.08</v>
      </c>
      <c r="O124" s="7">
        <f t="shared" si="18"/>
        <v>20098.995381233897</v>
      </c>
      <c r="P124" s="7">
        <f t="shared" si="19"/>
        <v>124615.54488887117</v>
      </c>
      <c r="Q124" s="7">
        <f t="shared" si="14"/>
        <v>145633.80461876612</v>
      </c>
      <c r="R124" s="7">
        <f t="shared" si="15"/>
        <v>144714.54027010506</v>
      </c>
    </row>
    <row r="125" spans="7:18" x14ac:dyDescent="0.3">
      <c r="G125">
        <v>120</v>
      </c>
      <c r="H125" s="160">
        <v>48488</v>
      </c>
      <c r="I125" s="7">
        <f t="shared" si="16"/>
        <v>145633.80461876612</v>
      </c>
      <c r="J125" s="7">
        <f t="shared" si="17"/>
        <v>1216.0885736983614</v>
      </c>
      <c r="K125" s="7">
        <f t="shared" si="10"/>
        <v>245.19654290658718</v>
      </c>
      <c r="L125" s="65">
        <f t="shared" si="11"/>
        <v>2.0203815471149883E-2</v>
      </c>
      <c r="M125" s="7">
        <f t="shared" si="12"/>
        <v>970.89203079177423</v>
      </c>
      <c r="N125" s="65">
        <f t="shared" si="13"/>
        <v>0.08</v>
      </c>
      <c r="O125" s="7">
        <f t="shared" si="18"/>
        <v>20344.191924140483</v>
      </c>
      <c r="P125" s="7">
        <f t="shared" si="19"/>
        <v>125586.43691966294</v>
      </c>
      <c r="Q125" s="7">
        <f t="shared" si="14"/>
        <v>145388.60807585955</v>
      </c>
      <c r="R125" s="7">
        <f t="shared" si="15"/>
        <v>145930.62884380342</v>
      </c>
    </row>
    <row r="126" spans="7:18" x14ac:dyDescent="0.3">
      <c r="G126">
        <v>121</v>
      </c>
      <c r="H126" s="160">
        <v>48519</v>
      </c>
      <c r="I126" s="7">
        <f t="shared" si="16"/>
        <v>145388.60807585955</v>
      </c>
      <c r="J126" s="7">
        <f t="shared" si="17"/>
        <v>1216.0885736983614</v>
      </c>
      <c r="K126" s="7">
        <f t="shared" si="10"/>
        <v>246.83118652596431</v>
      </c>
      <c r="L126" s="65">
        <f t="shared" si="11"/>
        <v>2.037280827921607E-2</v>
      </c>
      <c r="M126" s="7">
        <f t="shared" si="12"/>
        <v>969.2573871723971</v>
      </c>
      <c r="N126" s="65">
        <f t="shared" si="13"/>
        <v>0.08</v>
      </c>
      <c r="O126" s="7">
        <f t="shared" si="18"/>
        <v>20591.023110666447</v>
      </c>
      <c r="P126" s="7">
        <f t="shared" si="19"/>
        <v>126555.69430683534</v>
      </c>
      <c r="Q126" s="7">
        <f t="shared" si="14"/>
        <v>145141.77688933359</v>
      </c>
      <c r="R126" s="7">
        <f t="shared" si="15"/>
        <v>147146.71741750179</v>
      </c>
    </row>
    <row r="127" spans="7:18" x14ac:dyDescent="0.3">
      <c r="G127">
        <v>122</v>
      </c>
      <c r="H127" s="160">
        <v>48549</v>
      </c>
      <c r="I127" s="7">
        <f t="shared" si="16"/>
        <v>145141.77688933359</v>
      </c>
      <c r="J127" s="7">
        <f t="shared" si="17"/>
        <v>1216.0885736983614</v>
      </c>
      <c r="K127" s="7">
        <f t="shared" si="10"/>
        <v>248.47672776947081</v>
      </c>
      <c r="L127" s="65">
        <f t="shared" si="11"/>
        <v>2.0543504407467231E-2</v>
      </c>
      <c r="M127" s="7">
        <f t="shared" si="12"/>
        <v>967.6118459288906</v>
      </c>
      <c r="N127" s="65">
        <f t="shared" si="13"/>
        <v>0.08</v>
      </c>
      <c r="O127" s="7">
        <f t="shared" si="18"/>
        <v>20839.499838435917</v>
      </c>
      <c r="P127" s="7">
        <f t="shared" si="19"/>
        <v>127523.30615276423</v>
      </c>
      <c r="Q127" s="7">
        <f t="shared" si="14"/>
        <v>144893.30016156411</v>
      </c>
      <c r="R127" s="7">
        <f t="shared" si="15"/>
        <v>148362.80599120015</v>
      </c>
    </row>
    <row r="128" spans="7:18" x14ac:dyDescent="0.3">
      <c r="G128">
        <v>123</v>
      </c>
      <c r="H128" s="160">
        <v>48580</v>
      </c>
      <c r="I128" s="7">
        <f t="shared" si="16"/>
        <v>144893.30016156411</v>
      </c>
      <c r="J128" s="7">
        <f t="shared" si="17"/>
        <v>1216.0885736983614</v>
      </c>
      <c r="K128" s="7">
        <f t="shared" si="10"/>
        <v>250.13323928793397</v>
      </c>
      <c r="L128" s="65">
        <f t="shared" si="11"/>
        <v>2.0715925913125433E-2</v>
      </c>
      <c r="M128" s="7">
        <f t="shared" si="12"/>
        <v>965.95533441042744</v>
      </c>
      <c r="N128" s="65">
        <f t="shared" si="13"/>
        <v>0.08</v>
      </c>
      <c r="O128" s="7">
        <f t="shared" si="18"/>
        <v>21089.633077723851</v>
      </c>
      <c r="P128" s="7">
        <f t="shared" si="19"/>
        <v>128489.26148717465</v>
      </c>
      <c r="Q128" s="7">
        <f t="shared" si="14"/>
        <v>144643.16692227617</v>
      </c>
      <c r="R128" s="7">
        <f t="shared" si="15"/>
        <v>149578.89456489851</v>
      </c>
    </row>
    <row r="129" spans="7:18" x14ac:dyDescent="0.3">
      <c r="G129">
        <v>124</v>
      </c>
      <c r="H129" s="160">
        <v>48611</v>
      </c>
      <c r="I129" s="7">
        <f t="shared" si="16"/>
        <v>144643.16692227617</v>
      </c>
      <c r="J129" s="7">
        <f t="shared" si="17"/>
        <v>1216.0885736983614</v>
      </c>
      <c r="K129" s="7">
        <f t="shared" si="10"/>
        <v>251.80079421652022</v>
      </c>
      <c r="L129" s="65">
        <f t="shared" si="11"/>
        <v>2.0890095224628903E-2</v>
      </c>
      <c r="M129" s="7">
        <f t="shared" si="12"/>
        <v>964.2877794818412</v>
      </c>
      <c r="N129" s="65">
        <f t="shared" si="13"/>
        <v>0.08</v>
      </c>
      <c r="O129" s="7">
        <f t="shared" si="18"/>
        <v>21341.433871940371</v>
      </c>
      <c r="P129" s="7">
        <f t="shared" si="19"/>
        <v>129453.54926665648</v>
      </c>
      <c r="Q129" s="7">
        <f t="shared" si="14"/>
        <v>144391.36612805966</v>
      </c>
      <c r="R129" s="7">
        <f t="shared" si="15"/>
        <v>150794.98313859684</v>
      </c>
    </row>
    <row r="130" spans="7:18" x14ac:dyDescent="0.3">
      <c r="G130">
        <v>125</v>
      </c>
      <c r="H130" s="160">
        <v>48639</v>
      </c>
      <c r="I130" s="7">
        <f t="shared" si="16"/>
        <v>144391.36612805966</v>
      </c>
      <c r="J130" s="7">
        <f t="shared" si="17"/>
        <v>1216.0885736983614</v>
      </c>
      <c r="K130" s="7">
        <f t="shared" si="10"/>
        <v>253.47946617796367</v>
      </c>
      <c r="L130" s="65">
        <f t="shared" si="11"/>
        <v>2.1066035149482933E-2</v>
      </c>
      <c r="M130" s="7">
        <f t="shared" si="12"/>
        <v>962.60910752039774</v>
      </c>
      <c r="N130" s="65">
        <f t="shared" si="13"/>
        <v>0.08</v>
      </c>
      <c r="O130" s="7">
        <f t="shared" si="18"/>
        <v>21594.913338118335</v>
      </c>
      <c r="P130" s="7">
        <f t="shared" si="19"/>
        <v>130416.15837417688</v>
      </c>
      <c r="Q130" s="7">
        <f t="shared" si="14"/>
        <v>144137.8866618817</v>
      </c>
      <c r="R130" s="7">
        <f t="shared" si="15"/>
        <v>152011.07171229523</v>
      </c>
    </row>
    <row r="131" spans="7:18" x14ac:dyDescent="0.3">
      <c r="G131">
        <v>126</v>
      </c>
      <c r="H131" s="160">
        <v>48670</v>
      </c>
      <c r="I131" s="7">
        <f t="shared" si="16"/>
        <v>144137.8866618817</v>
      </c>
      <c r="J131" s="7">
        <f t="shared" si="17"/>
        <v>1216.0885736983614</v>
      </c>
      <c r="K131" s="7">
        <f t="shared" si="10"/>
        <v>255.16932928581673</v>
      </c>
      <c r="L131" s="65">
        <f t="shared" si="11"/>
        <v>2.1243768882311338E-2</v>
      </c>
      <c r="M131" s="7">
        <f t="shared" si="12"/>
        <v>960.91924441254469</v>
      </c>
      <c r="N131" s="65">
        <f t="shared" si="13"/>
        <v>0.08</v>
      </c>
      <c r="O131" s="7">
        <f t="shared" si="18"/>
        <v>21850.082667404153</v>
      </c>
      <c r="P131" s="7">
        <f t="shared" si="19"/>
        <v>131377.07761858942</v>
      </c>
      <c r="Q131" s="7">
        <f t="shared" si="14"/>
        <v>143882.71733259587</v>
      </c>
      <c r="R131" s="7">
        <f t="shared" si="15"/>
        <v>153227.16028599357</v>
      </c>
    </row>
    <row r="132" spans="7:18" x14ac:dyDescent="0.3">
      <c r="G132">
        <v>127</v>
      </c>
      <c r="H132" s="160">
        <v>48700</v>
      </c>
      <c r="I132" s="7">
        <f t="shared" si="16"/>
        <v>143882.71733259587</v>
      </c>
      <c r="J132" s="7">
        <f t="shared" si="17"/>
        <v>1216.0885736983614</v>
      </c>
      <c r="K132" s="7">
        <f t="shared" si="10"/>
        <v>256.87045814772216</v>
      </c>
      <c r="L132" s="65">
        <f t="shared" si="11"/>
        <v>2.142332001311428E-2</v>
      </c>
      <c r="M132" s="7">
        <f t="shared" si="12"/>
        <v>959.21811555063925</v>
      </c>
      <c r="N132" s="65">
        <f t="shared" si="13"/>
        <v>0.08</v>
      </c>
      <c r="O132" s="7">
        <f t="shared" si="18"/>
        <v>22106.953125551874</v>
      </c>
      <c r="P132" s="7">
        <f t="shared" si="19"/>
        <v>132336.29573414006</v>
      </c>
      <c r="Q132" s="7">
        <f t="shared" si="14"/>
        <v>143625.84687444815</v>
      </c>
      <c r="R132" s="7">
        <f t="shared" si="15"/>
        <v>154443.24885969193</v>
      </c>
    </row>
    <row r="133" spans="7:18" x14ac:dyDescent="0.3">
      <c r="G133">
        <v>128</v>
      </c>
      <c r="H133" s="160">
        <v>48731</v>
      </c>
      <c r="I133" s="7">
        <f t="shared" si="16"/>
        <v>143625.84687444815</v>
      </c>
      <c r="J133" s="7">
        <f t="shared" si="17"/>
        <v>1216.0885736983614</v>
      </c>
      <c r="K133" s="7">
        <f t="shared" si="10"/>
        <v>258.58292786870697</v>
      </c>
      <c r="L133" s="65">
        <f t="shared" si="11"/>
        <v>2.1604712535738747E-2</v>
      </c>
      <c r="M133" s="7">
        <f t="shared" si="12"/>
        <v>957.50564582965444</v>
      </c>
      <c r="N133" s="65">
        <f t="shared" si="13"/>
        <v>0.08</v>
      </c>
      <c r="O133" s="7">
        <f t="shared" si="18"/>
        <v>22365.536053420583</v>
      </c>
      <c r="P133" s="7">
        <f t="shared" si="19"/>
        <v>133293.80137996972</v>
      </c>
      <c r="Q133" s="7">
        <f t="shared" si="14"/>
        <v>143367.26394657945</v>
      </c>
      <c r="R133" s="7">
        <f t="shared" si="15"/>
        <v>155659.33743339032</v>
      </c>
    </row>
    <row r="134" spans="7:18" x14ac:dyDescent="0.3">
      <c r="G134">
        <v>129</v>
      </c>
      <c r="H134" s="160">
        <v>48761</v>
      </c>
      <c r="I134" s="7">
        <f t="shared" si="16"/>
        <v>143367.26394657945</v>
      </c>
      <c r="J134" s="7">
        <f t="shared" si="17"/>
        <v>1216.0885736983614</v>
      </c>
      <c r="K134" s="7">
        <f t="shared" ref="K134:K197" si="20">J134-M134</f>
        <v>260.30681405449832</v>
      </c>
      <c r="L134" s="65">
        <f t="shared" ref="L134:L197" si="21">(K134/I134)*12</f>
        <v>2.1787970856568101E-2</v>
      </c>
      <c r="M134" s="7">
        <f t="shared" ref="M134:M197" si="22">I134*($H$1/12)</f>
        <v>955.7817596438631</v>
      </c>
      <c r="N134" s="65">
        <f t="shared" ref="N134:N197" si="23">(M134/I134)*12</f>
        <v>0.08</v>
      </c>
      <c r="O134" s="7">
        <f t="shared" si="18"/>
        <v>22625.842867475083</v>
      </c>
      <c r="P134" s="7">
        <f t="shared" si="19"/>
        <v>134249.58313961359</v>
      </c>
      <c r="Q134" s="7">
        <f t="shared" ref="Q134:Q197" si="24">I134-K134</f>
        <v>143106.95713252496</v>
      </c>
      <c r="R134" s="7">
        <f t="shared" ref="R134:R197" si="25">O134+P134</f>
        <v>156875.42600708868</v>
      </c>
    </row>
    <row r="135" spans="7:18" x14ac:dyDescent="0.3">
      <c r="G135">
        <v>130</v>
      </c>
      <c r="H135" s="160">
        <v>48792</v>
      </c>
      <c r="I135" s="7">
        <f t="shared" ref="I135:I198" si="26">Q134</f>
        <v>143106.95713252496</v>
      </c>
      <c r="J135" s="7">
        <f t="shared" ref="J135:J198" si="27">$I$6/((($K$2)-1)/($K$1*$K$2))</f>
        <v>1216.0885736983614</v>
      </c>
      <c r="K135" s="7">
        <f t="shared" si="20"/>
        <v>262.04219281486166</v>
      </c>
      <c r="L135" s="65">
        <f t="shared" si="21"/>
        <v>2.1973119803437319E-2</v>
      </c>
      <c r="M135" s="7">
        <f t="shared" si="22"/>
        <v>954.04638088349975</v>
      </c>
      <c r="N135" s="65">
        <f t="shared" si="23"/>
        <v>0.08</v>
      </c>
      <c r="O135" s="7">
        <f t="shared" ref="O135:O198" si="28">O134+K135</f>
        <v>22887.885060289944</v>
      </c>
      <c r="P135" s="7">
        <f t="shared" ref="P135:P198" si="29">P134+M135</f>
        <v>135203.62952049708</v>
      </c>
      <c r="Q135" s="7">
        <f t="shared" si="24"/>
        <v>142844.91493971008</v>
      </c>
      <c r="R135" s="7">
        <f t="shared" si="25"/>
        <v>158091.51458078701</v>
      </c>
    </row>
    <row r="136" spans="7:18" x14ac:dyDescent="0.3">
      <c r="G136">
        <v>131</v>
      </c>
      <c r="H136" s="160">
        <v>48823</v>
      </c>
      <c r="I136" s="7">
        <f t="shared" si="26"/>
        <v>142844.91493971008</v>
      </c>
      <c r="J136" s="7">
        <f t="shared" si="27"/>
        <v>1216.0885736983614</v>
      </c>
      <c r="K136" s="7">
        <f t="shared" si="20"/>
        <v>263.78914076696083</v>
      </c>
      <c r="L136" s="65">
        <f t="shared" si="21"/>
        <v>2.2160184634780773E-2</v>
      </c>
      <c r="M136" s="7">
        <f t="shared" si="22"/>
        <v>952.29943293140059</v>
      </c>
      <c r="N136" s="65">
        <f t="shared" si="23"/>
        <v>0.08</v>
      </c>
      <c r="O136" s="7">
        <f t="shared" si="28"/>
        <v>23151.674201056903</v>
      </c>
      <c r="P136" s="7">
        <f t="shared" si="29"/>
        <v>136155.92895342849</v>
      </c>
      <c r="Q136" s="7">
        <f t="shared" si="24"/>
        <v>142581.12579894313</v>
      </c>
      <c r="R136" s="7">
        <f t="shared" si="25"/>
        <v>159307.6031544854</v>
      </c>
    </row>
    <row r="137" spans="7:18" x14ac:dyDescent="0.3">
      <c r="G137">
        <v>132</v>
      </c>
      <c r="H137" s="160">
        <v>48853</v>
      </c>
      <c r="I137" s="7">
        <f t="shared" si="26"/>
        <v>142581.12579894313</v>
      </c>
      <c r="J137" s="7">
        <f t="shared" si="27"/>
        <v>1216.0885736983614</v>
      </c>
      <c r="K137" s="7">
        <f t="shared" si="20"/>
        <v>265.54773503874048</v>
      </c>
      <c r="L137" s="65">
        <f t="shared" si="21"/>
        <v>2.2349191049019661E-2</v>
      </c>
      <c r="M137" s="7">
        <f t="shared" si="22"/>
        <v>950.54083865962093</v>
      </c>
      <c r="N137" s="65">
        <f t="shared" si="23"/>
        <v>0.08</v>
      </c>
      <c r="O137" s="7">
        <f t="shared" si="28"/>
        <v>23417.221936095644</v>
      </c>
      <c r="P137" s="7">
        <f t="shared" si="29"/>
        <v>137106.46979208812</v>
      </c>
      <c r="Q137" s="7">
        <f t="shared" si="24"/>
        <v>142315.5780639044</v>
      </c>
      <c r="R137" s="7">
        <f t="shared" si="25"/>
        <v>160523.69172818377</v>
      </c>
    </row>
    <row r="138" spans="7:18" x14ac:dyDescent="0.3">
      <c r="G138">
        <v>133</v>
      </c>
      <c r="H138" s="160">
        <v>48884</v>
      </c>
      <c r="I138" s="7">
        <f t="shared" si="26"/>
        <v>142315.5780639044</v>
      </c>
      <c r="J138" s="7">
        <f t="shared" si="27"/>
        <v>1216.0885736983614</v>
      </c>
      <c r="K138" s="7">
        <f t="shared" si="20"/>
        <v>267.31805327233201</v>
      </c>
      <c r="L138" s="65">
        <f t="shared" si="21"/>
        <v>2.254016519419658E-2</v>
      </c>
      <c r="M138" s="7">
        <f t="shared" si="22"/>
        <v>948.77052042602941</v>
      </c>
      <c r="N138" s="65">
        <f t="shared" si="23"/>
        <v>0.08</v>
      </c>
      <c r="O138" s="7">
        <f t="shared" si="28"/>
        <v>23684.539989367975</v>
      </c>
      <c r="P138" s="7">
        <f t="shared" si="29"/>
        <v>138055.24031251416</v>
      </c>
      <c r="Q138" s="7">
        <f t="shared" si="24"/>
        <v>142048.26001063208</v>
      </c>
      <c r="R138" s="7">
        <f t="shared" si="25"/>
        <v>161739.78030188213</v>
      </c>
    </row>
    <row r="139" spans="7:18" x14ac:dyDescent="0.3">
      <c r="G139">
        <v>134</v>
      </c>
      <c r="H139" s="160">
        <v>48914</v>
      </c>
      <c r="I139" s="7">
        <f t="shared" si="26"/>
        <v>142048.26001063208</v>
      </c>
      <c r="J139" s="7">
        <f t="shared" si="27"/>
        <v>1216.0885736983614</v>
      </c>
      <c r="K139" s="7">
        <f t="shared" si="20"/>
        <v>269.1001736274809</v>
      </c>
      <c r="L139" s="65">
        <f t="shared" si="21"/>
        <v>2.2733133677864625E-2</v>
      </c>
      <c r="M139" s="7">
        <f t="shared" si="22"/>
        <v>946.98840007088052</v>
      </c>
      <c r="N139" s="65">
        <f t="shared" si="23"/>
        <v>0.08</v>
      </c>
      <c r="O139" s="7">
        <f t="shared" si="28"/>
        <v>23953.640162995456</v>
      </c>
      <c r="P139" s="7">
        <f t="shared" si="29"/>
        <v>139002.22871258503</v>
      </c>
      <c r="Q139" s="7">
        <f t="shared" si="24"/>
        <v>141779.15983700458</v>
      </c>
      <c r="R139" s="7">
        <f t="shared" si="25"/>
        <v>162955.86887558049</v>
      </c>
    </row>
    <row r="140" spans="7:18" x14ac:dyDescent="0.3">
      <c r="G140">
        <v>135</v>
      </c>
      <c r="H140" s="160">
        <v>48945</v>
      </c>
      <c r="I140" s="7">
        <f t="shared" si="26"/>
        <v>141779.15983700458</v>
      </c>
      <c r="J140" s="7">
        <f t="shared" si="27"/>
        <v>1216.0885736983614</v>
      </c>
      <c r="K140" s="7">
        <f t="shared" si="20"/>
        <v>270.89417478499752</v>
      </c>
      <c r="L140" s="65">
        <f t="shared" si="21"/>
        <v>2.292812357723906E-2</v>
      </c>
      <c r="M140" s="7">
        <f t="shared" si="22"/>
        <v>945.1943989133639</v>
      </c>
      <c r="N140" s="65">
        <f t="shared" si="23"/>
        <v>0.08</v>
      </c>
      <c r="O140" s="7">
        <f t="shared" si="28"/>
        <v>24224.534337780453</v>
      </c>
      <c r="P140" s="7">
        <f t="shared" si="29"/>
        <v>139947.42311149838</v>
      </c>
      <c r="Q140" s="7">
        <f t="shared" si="24"/>
        <v>141508.26566221958</v>
      </c>
      <c r="R140" s="7">
        <f t="shared" si="25"/>
        <v>164171.95744927885</v>
      </c>
    </row>
    <row r="141" spans="7:18" x14ac:dyDescent="0.3">
      <c r="G141">
        <v>136</v>
      </c>
      <c r="H141" s="160">
        <v>48976</v>
      </c>
      <c r="I141" s="7">
        <f t="shared" si="26"/>
        <v>141508.26566221958</v>
      </c>
      <c r="J141" s="7">
        <f t="shared" si="27"/>
        <v>1216.0885736983614</v>
      </c>
      <c r="K141" s="7">
        <f t="shared" si="20"/>
        <v>272.70013595023079</v>
      </c>
      <c r="L141" s="65">
        <f t="shared" si="21"/>
        <v>2.31251624496197E-2</v>
      </c>
      <c r="M141" s="7">
        <f t="shared" si="22"/>
        <v>943.38843774813063</v>
      </c>
      <c r="N141" s="65">
        <f t="shared" si="23"/>
        <v>0.08</v>
      </c>
      <c r="O141" s="7">
        <f t="shared" si="28"/>
        <v>24497.234473730685</v>
      </c>
      <c r="P141" s="7">
        <f t="shared" si="29"/>
        <v>140890.81154924651</v>
      </c>
      <c r="Q141" s="7">
        <f t="shared" si="24"/>
        <v>141235.56552626935</v>
      </c>
      <c r="R141" s="7">
        <f t="shared" si="25"/>
        <v>165388.04602297721</v>
      </c>
    </row>
    <row r="142" spans="7:18" x14ac:dyDescent="0.3">
      <c r="G142">
        <v>137</v>
      </c>
      <c r="H142" s="160">
        <v>49004</v>
      </c>
      <c r="I142" s="7">
        <f t="shared" si="26"/>
        <v>141235.56552626935</v>
      </c>
      <c r="J142" s="7">
        <f t="shared" si="27"/>
        <v>1216.0885736983614</v>
      </c>
      <c r="K142" s="7">
        <f t="shared" si="20"/>
        <v>274.51813685656566</v>
      </c>
      <c r="L142" s="65">
        <f t="shared" si="21"/>
        <v>2.3324278343092517E-2</v>
      </c>
      <c r="M142" s="7">
        <f t="shared" si="22"/>
        <v>941.57043684179575</v>
      </c>
      <c r="N142" s="65">
        <f t="shared" si="23"/>
        <v>0.08</v>
      </c>
      <c r="O142" s="7">
        <f t="shared" si="28"/>
        <v>24771.752610587249</v>
      </c>
      <c r="P142" s="7">
        <f t="shared" si="29"/>
        <v>141832.38198608832</v>
      </c>
      <c r="Q142" s="7">
        <f t="shared" si="24"/>
        <v>140961.04738941279</v>
      </c>
      <c r="R142" s="7">
        <f t="shared" si="25"/>
        <v>166604.13459667558</v>
      </c>
    </row>
    <row r="143" spans="7:18" x14ac:dyDescent="0.3">
      <c r="G143">
        <v>138</v>
      </c>
      <c r="H143" s="160">
        <v>49035</v>
      </c>
      <c r="I143" s="7">
        <f t="shared" si="26"/>
        <v>140961.04738941279</v>
      </c>
      <c r="J143" s="7">
        <f t="shared" si="27"/>
        <v>1216.0885736983614</v>
      </c>
      <c r="K143" s="7">
        <f t="shared" si="20"/>
        <v>276.34825776894274</v>
      </c>
      <c r="L143" s="65">
        <f t="shared" si="21"/>
        <v>2.352549980751904E-2</v>
      </c>
      <c r="M143" s="7">
        <f t="shared" si="22"/>
        <v>939.74031592941867</v>
      </c>
      <c r="N143" s="65">
        <f t="shared" si="23"/>
        <v>0.08</v>
      </c>
      <c r="O143" s="7">
        <f t="shared" si="28"/>
        <v>25048.100868356192</v>
      </c>
      <c r="P143" s="7">
        <f t="shared" si="29"/>
        <v>142772.12230201773</v>
      </c>
      <c r="Q143" s="7">
        <f t="shared" si="24"/>
        <v>140684.69913164387</v>
      </c>
      <c r="R143" s="7">
        <f t="shared" si="25"/>
        <v>167820.22317037391</v>
      </c>
    </row>
    <row r="144" spans="7:18" x14ac:dyDescent="0.3">
      <c r="G144">
        <v>139</v>
      </c>
      <c r="H144" s="160">
        <v>49065</v>
      </c>
      <c r="I144" s="7">
        <f t="shared" si="26"/>
        <v>140684.69913164387</v>
      </c>
      <c r="J144" s="7">
        <f t="shared" si="27"/>
        <v>1216.0885736983614</v>
      </c>
      <c r="K144" s="7">
        <f t="shared" si="20"/>
        <v>278.19057948740226</v>
      </c>
      <c r="L144" s="65">
        <f t="shared" si="21"/>
        <v>2.372885590582291E-2</v>
      </c>
      <c r="M144" s="7">
        <f t="shared" si="22"/>
        <v>937.89799421095915</v>
      </c>
      <c r="N144" s="65">
        <f t="shared" si="23"/>
        <v>0.08</v>
      </c>
      <c r="O144" s="7">
        <f t="shared" si="28"/>
        <v>25326.291447843596</v>
      </c>
      <c r="P144" s="7">
        <f t="shared" si="29"/>
        <v>143710.0202962287</v>
      </c>
      <c r="Q144" s="7">
        <f t="shared" si="24"/>
        <v>140406.50855215648</v>
      </c>
      <c r="R144" s="7">
        <f t="shared" si="25"/>
        <v>169036.3117440723</v>
      </c>
    </row>
    <row r="145" spans="7:18" x14ac:dyDescent="0.3">
      <c r="G145">
        <v>140</v>
      </c>
      <c r="H145" s="160">
        <v>49096</v>
      </c>
      <c r="I145" s="7">
        <f t="shared" si="26"/>
        <v>140406.50855215648</v>
      </c>
      <c r="J145" s="7">
        <f t="shared" si="27"/>
        <v>1216.0885736983614</v>
      </c>
      <c r="K145" s="7">
        <f t="shared" si="20"/>
        <v>280.04518335065154</v>
      </c>
      <c r="L145" s="65">
        <f t="shared" si="21"/>
        <v>2.3934376225582775E-2</v>
      </c>
      <c r="M145" s="7">
        <f t="shared" si="22"/>
        <v>936.04339034770987</v>
      </c>
      <c r="N145" s="65">
        <f t="shared" si="23"/>
        <v>0.08</v>
      </c>
      <c r="O145" s="7">
        <f t="shared" si="28"/>
        <v>25606.336631194248</v>
      </c>
      <c r="P145" s="7">
        <f t="shared" si="29"/>
        <v>144646.06368657641</v>
      </c>
      <c r="Q145" s="7">
        <f t="shared" si="24"/>
        <v>140126.46336880582</v>
      </c>
      <c r="R145" s="7">
        <f t="shared" si="25"/>
        <v>170252.40031777066</v>
      </c>
    </row>
    <row r="146" spans="7:18" x14ac:dyDescent="0.3">
      <c r="G146">
        <v>141</v>
      </c>
      <c r="H146" s="160">
        <v>49126</v>
      </c>
      <c r="I146" s="7">
        <f t="shared" si="26"/>
        <v>140126.46336880582</v>
      </c>
      <c r="J146" s="7">
        <f t="shared" si="27"/>
        <v>1216.0885736983614</v>
      </c>
      <c r="K146" s="7">
        <f t="shared" si="20"/>
        <v>281.91215123965583</v>
      </c>
      <c r="L146" s="65">
        <f t="shared" si="21"/>
        <v>2.4142090890941319E-2</v>
      </c>
      <c r="M146" s="7">
        <f t="shared" si="22"/>
        <v>934.17642245870559</v>
      </c>
      <c r="N146" s="65">
        <f t="shared" si="23"/>
        <v>0.08</v>
      </c>
      <c r="O146" s="7">
        <f t="shared" si="28"/>
        <v>25888.248782433904</v>
      </c>
      <c r="P146" s="7">
        <f t="shared" si="29"/>
        <v>145580.2401090351</v>
      </c>
      <c r="Q146" s="7">
        <f t="shared" si="24"/>
        <v>139844.55121756616</v>
      </c>
      <c r="R146" s="7">
        <f t="shared" si="25"/>
        <v>171468.48889146902</v>
      </c>
    </row>
    <row r="147" spans="7:18" x14ac:dyDescent="0.3">
      <c r="G147">
        <v>142</v>
      </c>
      <c r="H147" s="160">
        <v>49157</v>
      </c>
      <c r="I147" s="7">
        <f t="shared" si="26"/>
        <v>139844.55121756616</v>
      </c>
      <c r="J147" s="7">
        <f t="shared" si="27"/>
        <v>1216.0885736983614</v>
      </c>
      <c r="K147" s="7">
        <f t="shared" si="20"/>
        <v>283.79156558125362</v>
      </c>
      <c r="L147" s="65">
        <f t="shared" si="21"/>
        <v>2.4352030574840672E-2</v>
      </c>
      <c r="M147" s="7">
        <f t="shared" si="22"/>
        <v>932.29700811710779</v>
      </c>
      <c r="N147" s="65">
        <f t="shared" si="23"/>
        <v>0.08</v>
      </c>
      <c r="O147" s="7">
        <f t="shared" si="28"/>
        <v>26172.040348015158</v>
      </c>
      <c r="P147" s="7">
        <f t="shared" si="29"/>
        <v>146512.53711715221</v>
      </c>
      <c r="Q147" s="7">
        <f t="shared" si="24"/>
        <v>139560.7596519849</v>
      </c>
      <c r="R147" s="7">
        <f t="shared" si="25"/>
        <v>172684.57746516739</v>
      </c>
    </row>
    <row r="148" spans="7:18" x14ac:dyDescent="0.3">
      <c r="G148">
        <v>143</v>
      </c>
      <c r="H148" s="160">
        <v>49188</v>
      </c>
      <c r="I148" s="7">
        <f t="shared" si="26"/>
        <v>139560.7596519849</v>
      </c>
      <c r="J148" s="7">
        <f t="shared" si="27"/>
        <v>1216.0885736983614</v>
      </c>
      <c r="K148" s="7">
        <f t="shared" si="20"/>
        <v>285.68350935179535</v>
      </c>
      <c r="L148" s="65">
        <f t="shared" si="21"/>
        <v>2.4564226511594421E-2</v>
      </c>
      <c r="M148" s="7">
        <f t="shared" si="22"/>
        <v>930.40506434656606</v>
      </c>
      <c r="N148" s="65">
        <f t="shared" si="23"/>
        <v>0.08</v>
      </c>
      <c r="O148" s="7">
        <f t="shared" si="28"/>
        <v>26457.723857366953</v>
      </c>
      <c r="P148" s="7">
        <f t="shared" si="29"/>
        <v>147442.94218149877</v>
      </c>
      <c r="Q148" s="7">
        <f t="shared" si="24"/>
        <v>139275.0761426331</v>
      </c>
      <c r="R148" s="7">
        <f t="shared" si="25"/>
        <v>173900.66603886572</v>
      </c>
    </row>
    <row r="149" spans="7:18" x14ac:dyDescent="0.3">
      <c r="G149">
        <v>144</v>
      </c>
      <c r="H149" s="160">
        <v>49218</v>
      </c>
      <c r="I149" s="7">
        <f t="shared" si="26"/>
        <v>139275.0761426331</v>
      </c>
      <c r="J149" s="7">
        <f t="shared" si="27"/>
        <v>1216.0885736983614</v>
      </c>
      <c r="K149" s="7">
        <f t="shared" si="20"/>
        <v>287.58806608080738</v>
      </c>
      <c r="L149" s="65">
        <f t="shared" si="21"/>
        <v>2.4778710509807397E-2</v>
      </c>
      <c r="M149" s="7">
        <f t="shared" si="22"/>
        <v>928.50050761755404</v>
      </c>
      <c r="N149" s="65">
        <f t="shared" si="23"/>
        <v>0.08</v>
      </c>
      <c r="O149" s="7">
        <f t="shared" si="28"/>
        <v>26745.31192344776</v>
      </c>
      <c r="P149" s="7">
        <f t="shared" si="29"/>
        <v>148371.44268911632</v>
      </c>
      <c r="Q149" s="7">
        <f t="shared" si="24"/>
        <v>138987.48807655228</v>
      </c>
      <c r="R149" s="7">
        <f t="shared" si="25"/>
        <v>175116.75461256408</v>
      </c>
    </row>
    <row r="150" spans="7:18" x14ac:dyDescent="0.3">
      <c r="G150">
        <v>145</v>
      </c>
      <c r="H150" s="160">
        <v>49249</v>
      </c>
      <c r="I150" s="7">
        <f t="shared" si="26"/>
        <v>138987.48807655228</v>
      </c>
      <c r="J150" s="7">
        <f t="shared" si="27"/>
        <v>1216.0885736983614</v>
      </c>
      <c r="K150" s="7">
        <f t="shared" si="20"/>
        <v>289.50531985467944</v>
      </c>
      <c r="L150" s="65">
        <f t="shared" si="21"/>
        <v>2.4995514965654241E-2</v>
      </c>
      <c r="M150" s="7">
        <f t="shared" si="22"/>
        <v>926.58325384368197</v>
      </c>
      <c r="N150" s="65">
        <f t="shared" si="23"/>
        <v>0.08</v>
      </c>
      <c r="O150" s="7">
        <f t="shared" si="28"/>
        <v>27034.817243302441</v>
      </c>
      <c r="P150" s="7">
        <f t="shared" si="29"/>
        <v>149298.02594296</v>
      </c>
      <c r="Q150" s="7">
        <f t="shared" si="24"/>
        <v>138697.9827566976</v>
      </c>
      <c r="R150" s="7">
        <f t="shared" si="25"/>
        <v>176332.84318626244</v>
      </c>
    </row>
    <row r="151" spans="7:18" x14ac:dyDescent="0.3">
      <c r="G151">
        <v>146</v>
      </c>
      <c r="H151" s="160">
        <v>49279</v>
      </c>
      <c r="I151" s="7">
        <f t="shared" si="26"/>
        <v>138697.9827566976</v>
      </c>
      <c r="J151" s="7">
        <f t="shared" si="27"/>
        <v>1216.0885736983614</v>
      </c>
      <c r="K151" s="7">
        <f t="shared" si="20"/>
        <v>291.43535532037731</v>
      </c>
      <c r="L151" s="65">
        <f t="shared" si="21"/>
        <v>2.5214672876528552E-2</v>
      </c>
      <c r="M151" s="7">
        <f t="shared" si="22"/>
        <v>924.6532183779841</v>
      </c>
      <c r="N151" s="65">
        <f t="shared" si="23"/>
        <v>0.08</v>
      </c>
      <c r="O151" s="7">
        <f t="shared" si="28"/>
        <v>27326.252598622817</v>
      </c>
      <c r="P151" s="7">
        <f t="shared" si="29"/>
        <v>150222.67916133799</v>
      </c>
      <c r="Q151" s="7">
        <f t="shared" si="24"/>
        <v>138406.54740137723</v>
      </c>
      <c r="R151" s="7">
        <f t="shared" si="25"/>
        <v>177548.9317599608</v>
      </c>
    </row>
    <row r="152" spans="7:18" x14ac:dyDescent="0.3">
      <c r="G152">
        <v>147</v>
      </c>
      <c r="H152" s="160">
        <v>49310</v>
      </c>
      <c r="I152" s="7">
        <f t="shared" si="26"/>
        <v>138406.54740137723</v>
      </c>
      <c r="J152" s="7">
        <f t="shared" si="27"/>
        <v>1216.0885736983614</v>
      </c>
      <c r="K152" s="7">
        <f t="shared" si="20"/>
        <v>293.3782576891798</v>
      </c>
      <c r="L152" s="65">
        <f t="shared" si="21"/>
        <v>2.5436217855074723E-2</v>
      </c>
      <c r="M152" s="7">
        <f t="shared" si="22"/>
        <v>922.71031600918161</v>
      </c>
      <c r="N152" s="65">
        <f t="shared" si="23"/>
        <v>0.08</v>
      </c>
      <c r="O152" s="7">
        <f t="shared" si="28"/>
        <v>27619.630856311996</v>
      </c>
      <c r="P152" s="7">
        <f t="shared" si="29"/>
        <v>151145.38947734717</v>
      </c>
      <c r="Q152" s="7">
        <f t="shared" si="24"/>
        <v>138113.16914368805</v>
      </c>
      <c r="R152" s="7">
        <f t="shared" si="25"/>
        <v>178765.02033365917</v>
      </c>
    </row>
    <row r="153" spans="7:18" x14ac:dyDescent="0.3">
      <c r="G153">
        <v>148</v>
      </c>
      <c r="H153" s="160">
        <v>49341</v>
      </c>
      <c r="I153" s="7">
        <f t="shared" si="26"/>
        <v>138113.16914368805</v>
      </c>
      <c r="J153" s="7">
        <f t="shared" si="27"/>
        <v>1216.0885736983614</v>
      </c>
      <c r="K153" s="7">
        <f t="shared" si="20"/>
        <v>295.33411274044101</v>
      </c>
      <c r="L153" s="65">
        <f t="shared" si="21"/>
        <v>2.5660184143615084E-2</v>
      </c>
      <c r="M153" s="7">
        <f t="shared" si="22"/>
        <v>920.7544609579204</v>
      </c>
      <c r="N153" s="65">
        <f t="shared" si="23"/>
        <v>0.08</v>
      </c>
      <c r="O153" s="7">
        <f t="shared" si="28"/>
        <v>27914.964969052438</v>
      </c>
      <c r="P153" s="7">
        <f t="shared" si="29"/>
        <v>152066.14393830509</v>
      </c>
      <c r="Q153" s="7">
        <f t="shared" si="24"/>
        <v>137817.83503094761</v>
      </c>
      <c r="R153" s="7">
        <f t="shared" si="25"/>
        <v>179981.10890735753</v>
      </c>
    </row>
    <row r="154" spans="7:18" x14ac:dyDescent="0.3">
      <c r="G154">
        <v>149</v>
      </c>
      <c r="H154" s="160">
        <v>49369</v>
      </c>
      <c r="I154" s="7">
        <f t="shared" si="26"/>
        <v>137817.83503094761</v>
      </c>
      <c r="J154" s="7">
        <f t="shared" si="27"/>
        <v>1216.0885736983614</v>
      </c>
      <c r="K154" s="7">
        <f t="shared" si="20"/>
        <v>297.30300682537734</v>
      </c>
      <c r="L154" s="65">
        <f t="shared" si="21"/>
        <v>2.588660662898528E-2</v>
      </c>
      <c r="M154" s="7">
        <f t="shared" si="22"/>
        <v>918.78556687298408</v>
      </c>
      <c r="N154" s="65">
        <f t="shared" si="23"/>
        <v>0.08</v>
      </c>
      <c r="O154" s="7">
        <f t="shared" si="28"/>
        <v>28212.267975877814</v>
      </c>
      <c r="P154" s="7">
        <f t="shared" si="29"/>
        <v>152984.92950517806</v>
      </c>
      <c r="Q154" s="7">
        <f t="shared" si="24"/>
        <v>137520.53202412222</v>
      </c>
      <c r="R154" s="7">
        <f t="shared" si="25"/>
        <v>181197.19748105589</v>
      </c>
    </row>
    <row r="155" spans="7:18" x14ac:dyDescent="0.3">
      <c r="G155">
        <v>150</v>
      </c>
      <c r="H155" s="160">
        <v>49400</v>
      </c>
      <c r="I155" s="7">
        <f t="shared" si="26"/>
        <v>137520.53202412222</v>
      </c>
      <c r="J155" s="7">
        <f t="shared" si="27"/>
        <v>1216.0885736983614</v>
      </c>
      <c r="K155" s="7">
        <f t="shared" si="20"/>
        <v>299.28502687087985</v>
      </c>
      <c r="L155" s="65">
        <f t="shared" si="21"/>
        <v>2.6115520857791577E-2</v>
      </c>
      <c r="M155" s="7">
        <f t="shared" si="22"/>
        <v>916.80354682748157</v>
      </c>
      <c r="N155" s="65">
        <f t="shared" si="23"/>
        <v>0.08</v>
      </c>
      <c r="O155" s="7">
        <f t="shared" si="28"/>
        <v>28511.553002748693</v>
      </c>
      <c r="P155" s="7">
        <f t="shared" si="29"/>
        <v>153901.73305200555</v>
      </c>
      <c r="Q155" s="7">
        <f t="shared" si="24"/>
        <v>137221.24699725135</v>
      </c>
      <c r="R155" s="7">
        <f t="shared" si="25"/>
        <v>182413.28605475425</v>
      </c>
    </row>
    <row r="156" spans="7:18" x14ac:dyDescent="0.3">
      <c r="G156">
        <v>151</v>
      </c>
      <c r="H156" s="160">
        <v>49430</v>
      </c>
      <c r="I156" s="7">
        <f t="shared" si="26"/>
        <v>137221.24699725135</v>
      </c>
      <c r="J156" s="7">
        <f t="shared" si="27"/>
        <v>1216.0885736983614</v>
      </c>
      <c r="K156" s="7">
        <f t="shared" si="20"/>
        <v>301.28026038335236</v>
      </c>
      <c r="L156" s="65">
        <f t="shared" si="21"/>
        <v>2.6346963052104072E-2</v>
      </c>
      <c r="M156" s="7">
        <f t="shared" si="22"/>
        <v>914.80831331500906</v>
      </c>
      <c r="N156" s="65">
        <f t="shared" si="23"/>
        <v>0.08</v>
      </c>
      <c r="O156" s="7">
        <f t="shared" si="28"/>
        <v>28812.833263132045</v>
      </c>
      <c r="P156" s="7">
        <f t="shared" si="29"/>
        <v>154816.54136532056</v>
      </c>
      <c r="Q156" s="7">
        <f t="shared" si="24"/>
        <v>136919.96673686799</v>
      </c>
      <c r="R156" s="7">
        <f t="shared" si="25"/>
        <v>183629.37462845261</v>
      </c>
    </row>
    <row r="157" spans="7:18" x14ac:dyDescent="0.3">
      <c r="G157">
        <v>152</v>
      </c>
      <c r="H157" s="160">
        <v>49461</v>
      </c>
      <c r="I157" s="7">
        <f t="shared" si="26"/>
        <v>136919.96673686799</v>
      </c>
      <c r="J157" s="7">
        <f t="shared" si="27"/>
        <v>1216.0885736983614</v>
      </c>
      <c r="K157" s="7">
        <f t="shared" si="20"/>
        <v>303.28879545257473</v>
      </c>
      <c r="L157" s="65">
        <f t="shared" si="21"/>
        <v>2.6580970125600463E-2</v>
      </c>
      <c r="M157" s="7">
        <f t="shared" si="22"/>
        <v>912.79977824578668</v>
      </c>
      <c r="N157" s="65">
        <f t="shared" si="23"/>
        <v>0.08</v>
      </c>
      <c r="O157" s="7">
        <f t="shared" si="28"/>
        <v>29116.12205858462</v>
      </c>
      <c r="P157" s="7">
        <f t="shared" si="29"/>
        <v>155729.34114356636</v>
      </c>
      <c r="Q157" s="7">
        <f t="shared" si="24"/>
        <v>136616.67794141543</v>
      </c>
      <c r="R157" s="7">
        <f t="shared" si="25"/>
        <v>184845.46320215098</v>
      </c>
    </row>
    <row r="158" spans="7:18" x14ac:dyDescent="0.3">
      <c r="G158">
        <v>153</v>
      </c>
      <c r="H158" s="160">
        <v>49491</v>
      </c>
      <c r="I158" s="7">
        <f t="shared" si="26"/>
        <v>136616.67794141543</v>
      </c>
      <c r="J158" s="7">
        <f t="shared" si="27"/>
        <v>1216.0885736983614</v>
      </c>
      <c r="K158" s="7">
        <f t="shared" si="20"/>
        <v>305.31072075559177</v>
      </c>
      <c r="L158" s="65">
        <f t="shared" si="21"/>
        <v>2.6817579700175391E-2</v>
      </c>
      <c r="M158" s="7">
        <f t="shared" si="22"/>
        <v>910.77785294276964</v>
      </c>
      <c r="N158" s="65">
        <f t="shared" si="23"/>
        <v>0.08</v>
      </c>
      <c r="O158" s="7">
        <f t="shared" si="28"/>
        <v>29421.432779340212</v>
      </c>
      <c r="P158" s="7">
        <f t="shared" si="29"/>
        <v>156640.11899650912</v>
      </c>
      <c r="Q158" s="7">
        <f t="shared" si="24"/>
        <v>136311.36722065983</v>
      </c>
      <c r="R158" s="7">
        <f t="shared" si="25"/>
        <v>186061.55177584934</v>
      </c>
    </row>
    <row r="159" spans="7:18" x14ac:dyDescent="0.3">
      <c r="G159">
        <v>154</v>
      </c>
      <c r="H159" s="160">
        <v>49522</v>
      </c>
      <c r="I159" s="7">
        <f t="shared" si="26"/>
        <v>136311.36722065983</v>
      </c>
      <c r="J159" s="7">
        <f t="shared" si="27"/>
        <v>1216.0885736983614</v>
      </c>
      <c r="K159" s="7">
        <f t="shared" si="20"/>
        <v>307.34612556062916</v>
      </c>
      <c r="L159" s="65">
        <f t="shared" si="21"/>
        <v>2.7056830123031443E-2</v>
      </c>
      <c r="M159" s="7">
        <f t="shared" si="22"/>
        <v>908.74244813773225</v>
      </c>
      <c r="N159" s="65">
        <f t="shared" si="23"/>
        <v>0.08</v>
      </c>
      <c r="O159" s="7">
        <f t="shared" si="28"/>
        <v>29728.778904900842</v>
      </c>
      <c r="P159" s="7">
        <f t="shared" si="29"/>
        <v>157548.86144464684</v>
      </c>
      <c r="Q159" s="7">
        <f t="shared" si="24"/>
        <v>136004.02109509919</v>
      </c>
      <c r="R159" s="7">
        <f t="shared" si="25"/>
        <v>187277.64034954767</v>
      </c>
    </row>
    <row r="160" spans="7:18" x14ac:dyDescent="0.3">
      <c r="G160">
        <v>155</v>
      </c>
      <c r="H160" s="160">
        <v>49553</v>
      </c>
      <c r="I160" s="7">
        <f t="shared" si="26"/>
        <v>136004.02109509919</v>
      </c>
      <c r="J160" s="7">
        <f t="shared" si="27"/>
        <v>1216.0885736983614</v>
      </c>
      <c r="K160" s="7">
        <f t="shared" si="20"/>
        <v>309.39509973103338</v>
      </c>
      <c r="L160" s="65">
        <f t="shared" si="21"/>
        <v>2.7298760484267673E-2</v>
      </c>
      <c r="M160" s="7">
        <f t="shared" si="22"/>
        <v>906.69347396732803</v>
      </c>
      <c r="N160" s="65">
        <f t="shared" si="23"/>
        <v>0.08</v>
      </c>
      <c r="O160" s="7">
        <f t="shared" si="28"/>
        <v>30038.174004631877</v>
      </c>
      <c r="P160" s="7">
        <f t="shared" si="29"/>
        <v>158455.55491861416</v>
      </c>
      <c r="Q160" s="7">
        <f t="shared" si="24"/>
        <v>135694.62599536814</v>
      </c>
      <c r="R160" s="7">
        <f t="shared" si="25"/>
        <v>188493.72892324603</v>
      </c>
    </row>
    <row r="161" spans="7:18" x14ac:dyDescent="0.3">
      <c r="G161">
        <v>156</v>
      </c>
      <c r="H161" s="160">
        <v>49583</v>
      </c>
      <c r="I161" s="7">
        <f t="shared" si="26"/>
        <v>135694.62599536814</v>
      </c>
      <c r="J161" s="7">
        <f t="shared" si="27"/>
        <v>1216.0885736983614</v>
      </c>
      <c r="K161" s="7">
        <f t="shared" si="20"/>
        <v>311.45773372924043</v>
      </c>
      <c r="L161" s="65">
        <f t="shared" si="21"/>
        <v>2.7543410634983157E-2</v>
      </c>
      <c r="M161" s="7">
        <f t="shared" si="22"/>
        <v>904.63083996912098</v>
      </c>
      <c r="N161" s="65">
        <f t="shared" si="23"/>
        <v>0.08</v>
      </c>
      <c r="O161" s="7">
        <f t="shared" si="28"/>
        <v>30349.631738361117</v>
      </c>
      <c r="P161" s="7">
        <f t="shared" si="29"/>
        <v>159360.18575858328</v>
      </c>
      <c r="Q161" s="7">
        <f t="shared" si="24"/>
        <v>135383.1682616389</v>
      </c>
      <c r="R161" s="7">
        <f t="shared" si="25"/>
        <v>189709.81749694439</v>
      </c>
    </row>
    <row r="162" spans="7:18" x14ac:dyDescent="0.3">
      <c r="G162">
        <v>157</v>
      </c>
      <c r="H162" s="160">
        <v>49614</v>
      </c>
      <c r="I162" s="7">
        <f t="shared" si="26"/>
        <v>135383.1682616389</v>
      </c>
      <c r="J162" s="7">
        <f t="shared" si="27"/>
        <v>1216.0885736983614</v>
      </c>
      <c r="K162" s="7">
        <f t="shared" si="20"/>
        <v>313.53411862076871</v>
      </c>
      <c r="L162" s="65">
        <f t="shared" si="21"/>
        <v>2.779082120591287E-2</v>
      </c>
      <c r="M162" s="7">
        <f t="shared" si="22"/>
        <v>902.55445507759271</v>
      </c>
      <c r="N162" s="65">
        <f t="shared" si="23"/>
        <v>0.08</v>
      </c>
      <c r="O162" s="7">
        <f t="shared" si="28"/>
        <v>30663.165856981886</v>
      </c>
      <c r="P162" s="7">
        <f t="shared" si="29"/>
        <v>160262.74021366087</v>
      </c>
      <c r="Q162" s="7">
        <f t="shared" si="24"/>
        <v>135069.63414301813</v>
      </c>
      <c r="R162" s="7">
        <f t="shared" si="25"/>
        <v>190925.90607064276</v>
      </c>
    </row>
    <row r="163" spans="7:18" x14ac:dyDescent="0.3">
      <c r="G163">
        <v>158</v>
      </c>
      <c r="H163" s="160">
        <v>49644</v>
      </c>
      <c r="I163" s="7">
        <f t="shared" si="26"/>
        <v>135069.63414301813</v>
      </c>
      <c r="J163" s="7">
        <f t="shared" si="27"/>
        <v>1216.0885736983614</v>
      </c>
      <c r="K163" s="7">
        <f t="shared" si="20"/>
        <v>315.62434607824048</v>
      </c>
      <c r="L163" s="65">
        <f t="shared" si="21"/>
        <v>2.8041033626614469E-2</v>
      </c>
      <c r="M163" s="7">
        <f t="shared" si="22"/>
        <v>900.46422762012094</v>
      </c>
      <c r="N163" s="65">
        <f t="shared" si="23"/>
        <v>0.08</v>
      </c>
      <c r="O163" s="7">
        <f t="shared" si="28"/>
        <v>30978.790203060125</v>
      </c>
      <c r="P163" s="7">
        <f t="shared" si="29"/>
        <v>161163.20444128101</v>
      </c>
      <c r="Q163" s="7">
        <f t="shared" si="24"/>
        <v>134754.00979693991</v>
      </c>
      <c r="R163" s="7">
        <f t="shared" si="25"/>
        <v>192141.99464434112</v>
      </c>
    </row>
    <row r="164" spans="7:18" x14ac:dyDescent="0.3">
      <c r="G164">
        <v>159</v>
      </c>
      <c r="H164" s="160">
        <v>49675</v>
      </c>
      <c r="I164" s="7">
        <f t="shared" si="26"/>
        <v>134754.00979693991</v>
      </c>
      <c r="J164" s="7">
        <f t="shared" si="27"/>
        <v>1216.0885736983614</v>
      </c>
      <c r="K164" s="7">
        <f t="shared" si="20"/>
        <v>317.72850838542865</v>
      </c>
      <c r="L164" s="65">
        <f t="shared" si="21"/>
        <v>2.8294090145224951E-2</v>
      </c>
      <c r="M164" s="7">
        <f t="shared" si="22"/>
        <v>898.36006531293276</v>
      </c>
      <c r="N164" s="65">
        <f t="shared" si="23"/>
        <v>0.08</v>
      </c>
      <c r="O164" s="7">
        <f t="shared" si="28"/>
        <v>31296.518711445555</v>
      </c>
      <c r="P164" s="7">
        <f t="shared" si="29"/>
        <v>162061.56450659395</v>
      </c>
      <c r="Q164" s="7">
        <f t="shared" si="24"/>
        <v>134436.28128855448</v>
      </c>
      <c r="R164" s="7">
        <f t="shared" si="25"/>
        <v>193358.08321803951</v>
      </c>
    </row>
    <row r="165" spans="7:18" x14ac:dyDescent="0.3">
      <c r="G165">
        <v>160</v>
      </c>
      <c r="H165" s="160">
        <v>49706</v>
      </c>
      <c r="I165" s="7">
        <f t="shared" si="26"/>
        <v>134436.28128855448</v>
      </c>
      <c r="J165" s="7">
        <f t="shared" si="27"/>
        <v>1216.0885736983614</v>
      </c>
      <c r="K165" s="7">
        <f t="shared" si="20"/>
        <v>319.84669844133145</v>
      </c>
      <c r="L165" s="65">
        <f t="shared" si="21"/>
        <v>2.8550033848807058E-2</v>
      </c>
      <c r="M165" s="7">
        <f t="shared" si="22"/>
        <v>896.24187525702996</v>
      </c>
      <c r="N165" s="65">
        <f t="shared" si="23"/>
        <v>0.08</v>
      </c>
      <c r="O165" s="7">
        <f t="shared" si="28"/>
        <v>31616.365409886886</v>
      </c>
      <c r="P165" s="7">
        <f t="shared" si="29"/>
        <v>162957.80638185097</v>
      </c>
      <c r="Q165" s="7">
        <f t="shared" si="24"/>
        <v>134116.43459011315</v>
      </c>
      <c r="R165" s="7">
        <f t="shared" si="25"/>
        <v>194574.17179173784</v>
      </c>
    </row>
    <row r="166" spans="7:18" x14ac:dyDescent="0.3">
      <c r="G166">
        <v>161</v>
      </c>
      <c r="H166" s="160">
        <v>49735</v>
      </c>
      <c r="I166" s="7">
        <f t="shared" si="26"/>
        <v>134116.43459011315</v>
      </c>
      <c r="J166" s="7">
        <f t="shared" si="27"/>
        <v>1216.0885736983614</v>
      </c>
      <c r="K166" s="7">
        <f t="shared" si="20"/>
        <v>321.97900976427377</v>
      </c>
      <c r="L166" s="65">
        <f t="shared" si="21"/>
        <v>2.8808908684306127E-2</v>
      </c>
      <c r="M166" s="7">
        <f t="shared" si="22"/>
        <v>894.10956393408765</v>
      </c>
      <c r="N166" s="65">
        <f t="shared" si="23"/>
        <v>0.08</v>
      </c>
      <c r="O166" s="7">
        <f t="shared" si="28"/>
        <v>31938.344419651159</v>
      </c>
      <c r="P166" s="7">
        <f t="shared" si="29"/>
        <v>163851.91594578506</v>
      </c>
      <c r="Q166" s="7">
        <f t="shared" si="24"/>
        <v>133794.45558034888</v>
      </c>
      <c r="R166" s="7">
        <f t="shared" si="25"/>
        <v>195790.26036543623</v>
      </c>
    </row>
    <row r="167" spans="7:18" x14ac:dyDescent="0.3">
      <c r="G167">
        <v>162</v>
      </c>
      <c r="H167" s="160">
        <v>49766</v>
      </c>
      <c r="I167" s="7">
        <f t="shared" si="26"/>
        <v>133794.45558034888</v>
      </c>
      <c r="J167" s="7">
        <f t="shared" si="27"/>
        <v>1216.0885736983614</v>
      </c>
      <c r="K167" s="7">
        <f t="shared" si="20"/>
        <v>324.12553649603547</v>
      </c>
      <c r="L167" s="65">
        <f t="shared" si="21"/>
        <v>2.9070759480138719E-2</v>
      </c>
      <c r="M167" s="7">
        <f t="shared" si="22"/>
        <v>891.96303720232595</v>
      </c>
      <c r="N167" s="65">
        <f t="shared" si="23"/>
        <v>0.08</v>
      </c>
      <c r="O167" s="7">
        <f t="shared" si="28"/>
        <v>32262.469956147193</v>
      </c>
      <c r="P167" s="7">
        <f t="shared" si="29"/>
        <v>164743.8789829874</v>
      </c>
      <c r="Q167" s="7">
        <f t="shared" si="24"/>
        <v>133470.33004385285</v>
      </c>
      <c r="R167" s="7">
        <f t="shared" si="25"/>
        <v>197006.34893913459</v>
      </c>
    </row>
    <row r="168" spans="7:18" x14ac:dyDescent="0.3">
      <c r="G168">
        <v>163</v>
      </c>
      <c r="H168" s="160">
        <v>49796</v>
      </c>
      <c r="I168" s="7">
        <f t="shared" si="26"/>
        <v>133470.33004385285</v>
      </c>
      <c r="J168" s="7">
        <f t="shared" si="27"/>
        <v>1216.0885736983614</v>
      </c>
      <c r="K168" s="7">
        <f t="shared" si="20"/>
        <v>326.28637340600903</v>
      </c>
      <c r="L168" s="65">
        <f t="shared" si="21"/>
        <v>2.9335631968435659E-2</v>
      </c>
      <c r="M168" s="7">
        <f t="shared" si="22"/>
        <v>889.80220029235238</v>
      </c>
      <c r="N168" s="65">
        <f t="shared" si="23"/>
        <v>0.08</v>
      </c>
      <c r="O168" s="7">
        <f t="shared" si="28"/>
        <v>32588.756329553202</v>
      </c>
      <c r="P168" s="7">
        <f t="shared" si="29"/>
        <v>165633.68118327975</v>
      </c>
      <c r="Q168" s="7">
        <f t="shared" si="24"/>
        <v>133144.04367044684</v>
      </c>
      <c r="R168" s="7">
        <f t="shared" si="25"/>
        <v>198222.43751283296</v>
      </c>
    </row>
    <row r="169" spans="7:18" x14ac:dyDescent="0.3">
      <c r="G169">
        <v>164</v>
      </c>
      <c r="H169" s="160">
        <v>49827</v>
      </c>
      <c r="I169" s="7">
        <f t="shared" si="26"/>
        <v>133144.04367044684</v>
      </c>
      <c r="J169" s="7">
        <f t="shared" si="27"/>
        <v>1216.0885736983614</v>
      </c>
      <c r="K169" s="7">
        <f t="shared" si="20"/>
        <v>328.46161589538235</v>
      </c>
      <c r="L169" s="65">
        <f t="shared" si="21"/>
        <v>2.9603572807962324E-2</v>
      </c>
      <c r="M169" s="7">
        <f t="shared" si="22"/>
        <v>887.62695780297906</v>
      </c>
      <c r="N169" s="65">
        <f t="shared" si="23"/>
        <v>0.08</v>
      </c>
      <c r="O169" s="7">
        <f t="shared" si="28"/>
        <v>32917.217945448581</v>
      </c>
      <c r="P169" s="7">
        <f t="shared" si="29"/>
        <v>166521.30814108273</v>
      </c>
      <c r="Q169" s="7">
        <f t="shared" si="24"/>
        <v>132815.58205455146</v>
      </c>
      <c r="R169" s="7">
        <f t="shared" si="25"/>
        <v>199438.52608653132</v>
      </c>
    </row>
    <row r="170" spans="7:18" x14ac:dyDescent="0.3">
      <c r="G170">
        <v>165</v>
      </c>
      <c r="H170" s="160">
        <v>49857</v>
      </c>
      <c r="I170" s="7">
        <f t="shared" si="26"/>
        <v>132815.58205455146</v>
      </c>
      <c r="J170" s="7">
        <f t="shared" si="27"/>
        <v>1216.0885736983614</v>
      </c>
      <c r="K170" s="7">
        <f t="shared" si="20"/>
        <v>330.65136000135169</v>
      </c>
      <c r="L170" s="65">
        <f t="shared" si="21"/>
        <v>2.9874629607740726E-2</v>
      </c>
      <c r="M170" s="7">
        <f t="shared" si="22"/>
        <v>885.43721369700972</v>
      </c>
      <c r="N170" s="65">
        <f t="shared" si="23"/>
        <v>0.08</v>
      </c>
      <c r="O170" s="7">
        <f t="shared" si="28"/>
        <v>33247.869305449931</v>
      </c>
      <c r="P170" s="7">
        <f t="shared" si="29"/>
        <v>167406.74535477973</v>
      </c>
      <c r="Q170" s="7">
        <f t="shared" si="24"/>
        <v>132484.9306945501</v>
      </c>
      <c r="R170" s="7">
        <f t="shared" si="25"/>
        <v>200654.61466022965</v>
      </c>
    </row>
    <row r="171" spans="7:18" x14ac:dyDescent="0.3">
      <c r="G171">
        <v>166</v>
      </c>
      <c r="H171" s="160">
        <v>49888</v>
      </c>
      <c r="I171" s="7">
        <f t="shared" si="26"/>
        <v>132484.9306945501</v>
      </c>
      <c r="J171" s="7">
        <f t="shared" si="27"/>
        <v>1216.0885736983614</v>
      </c>
      <c r="K171" s="7">
        <f t="shared" si="20"/>
        <v>332.85570240136065</v>
      </c>
      <c r="L171" s="65">
        <f t="shared" si="21"/>
        <v>3.0148850951398319E-2</v>
      </c>
      <c r="M171" s="7">
        <f t="shared" si="22"/>
        <v>883.23287129700077</v>
      </c>
      <c r="N171" s="65">
        <f t="shared" si="23"/>
        <v>0.08</v>
      </c>
      <c r="O171" s="7">
        <f t="shared" si="28"/>
        <v>33580.725007851288</v>
      </c>
      <c r="P171" s="7">
        <f t="shared" si="29"/>
        <v>168289.97822607672</v>
      </c>
      <c r="Q171" s="7">
        <f t="shared" si="24"/>
        <v>132152.07499214873</v>
      </c>
      <c r="R171" s="7">
        <f t="shared" si="25"/>
        <v>201870.70323392801</v>
      </c>
    </row>
    <row r="172" spans="7:18" x14ac:dyDescent="0.3">
      <c r="G172">
        <v>167</v>
      </c>
      <c r="H172" s="160">
        <v>49919</v>
      </c>
      <c r="I172" s="7">
        <f t="shared" si="26"/>
        <v>132152.07499214873</v>
      </c>
      <c r="J172" s="7">
        <f t="shared" si="27"/>
        <v>1216.0885736983614</v>
      </c>
      <c r="K172" s="7">
        <f t="shared" si="20"/>
        <v>335.07474041736987</v>
      </c>
      <c r="L172" s="65">
        <f t="shared" si="21"/>
        <v>3.0426286422270125E-2</v>
      </c>
      <c r="M172" s="7">
        <f t="shared" si="22"/>
        <v>881.01383328099155</v>
      </c>
      <c r="N172" s="65">
        <f t="shared" si="23"/>
        <v>0.08</v>
      </c>
      <c r="O172" s="7">
        <f t="shared" si="28"/>
        <v>33915.799748268655</v>
      </c>
      <c r="P172" s="7">
        <f t="shared" si="29"/>
        <v>169170.99205935773</v>
      </c>
      <c r="Q172" s="7">
        <f t="shared" si="24"/>
        <v>131817.00025173137</v>
      </c>
      <c r="R172" s="7">
        <f t="shared" si="25"/>
        <v>203086.79180762637</v>
      </c>
    </row>
    <row r="173" spans="7:18" x14ac:dyDescent="0.3">
      <c r="G173">
        <v>168</v>
      </c>
      <c r="H173" s="160">
        <v>49949</v>
      </c>
      <c r="I173" s="7">
        <f t="shared" si="26"/>
        <v>131817.00025173137</v>
      </c>
      <c r="J173" s="7">
        <f t="shared" si="27"/>
        <v>1216.0885736983614</v>
      </c>
      <c r="K173" s="7">
        <f t="shared" si="20"/>
        <v>337.30857202015227</v>
      </c>
      <c r="L173" s="65">
        <f t="shared" si="21"/>
        <v>3.0706986629280862E-2</v>
      </c>
      <c r="M173" s="7">
        <f t="shared" si="22"/>
        <v>878.78000167820915</v>
      </c>
      <c r="N173" s="65">
        <f t="shared" si="23"/>
        <v>0.08</v>
      </c>
      <c r="O173" s="7">
        <f t="shared" si="28"/>
        <v>34253.108320288804</v>
      </c>
      <c r="P173" s="7">
        <f t="shared" si="29"/>
        <v>170049.77206103594</v>
      </c>
      <c r="Q173" s="7">
        <f t="shared" si="24"/>
        <v>131479.69167971122</v>
      </c>
      <c r="R173" s="7">
        <f t="shared" si="25"/>
        <v>204302.88038132474</v>
      </c>
    </row>
    <row r="174" spans="7:18" x14ac:dyDescent="0.3">
      <c r="G174">
        <v>169</v>
      </c>
      <c r="H174" s="160">
        <v>49980</v>
      </c>
      <c r="I174" s="7">
        <f t="shared" si="26"/>
        <v>131479.69167971122</v>
      </c>
      <c r="J174" s="7">
        <f t="shared" si="27"/>
        <v>1216.0885736983614</v>
      </c>
      <c r="K174" s="7">
        <f t="shared" si="20"/>
        <v>339.55729583361983</v>
      </c>
      <c r="L174" s="65">
        <f t="shared" si="21"/>
        <v>3.0991003233636329E-2</v>
      </c>
      <c r="M174" s="7">
        <f t="shared" si="22"/>
        <v>876.53127786474158</v>
      </c>
      <c r="N174" s="65">
        <f t="shared" si="23"/>
        <v>0.08</v>
      </c>
      <c r="O174" s="7">
        <f t="shared" si="28"/>
        <v>34592.665616122424</v>
      </c>
      <c r="P174" s="7">
        <f t="shared" si="29"/>
        <v>170926.30333890067</v>
      </c>
      <c r="Q174" s="7">
        <f t="shared" si="24"/>
        <v>131140.13438387759</v>
      </c>
      <c r="R174" s="7">
        <f t="shared" si="25"/>
        <v>205518.9689550231</v>
      </c>
    </row>
    <row r="175" spans="7:18" x14ac:dyDescent="0.3">
      <c r="G175">
        <v>170</v>
      </c>
      <c r="H175" s="160">
        <v>50010</v>
      </c>
      <c r="I175" s="7">
        <f t="shared" si="26"/>
        <v>131140.13438387759</v>
      </c>
      <c r="J175" s="7">
        <f t="shared" si="27"/>
        <v>1216.0885736983614</v>
      </c>
      <c r="K175" s="7">
        <f t="shared" si="20"/>
        <v>341.82101113917736</v>
      </c>
      <c r="L175" s="65">
        <f t="shared" si="21"/>
        <v>3.1278388976353003E-2</v>
      </c>
      <c r="M175" s="7">
        <f t="shared" si="22"/>
        <v>874.26756255918406</v>
      </c>
      <c r="N175" s="65">
        <f t="shared" si="23"/>
        <v>0.08</v>
      </c>
      <c r="O175" s="7">
        <f t="shared" si="28"/>
        <v>34934.486627261598</v>
      </c>
      <c r="P175" s="7">
        <f t="shared" si="29"/>
        <v>171800.57090145987</v>
      </c>
      <c r="Q175" s="7">
        <f t="shared" si="24"/>
        <v>130798.31337273841</v>
      </c>
      <c r="R175" s="7">
        <f t="shared" si="25"/>
        <v>206735.05752872146</v>
      </c>
    </row>
    <row r="176" spans="7:18" x14ac:dyDescent="0.3">
      <c r="G176">
        <v>171</v>
      </c>
      <c r="H176" s="160">
        <v>50041</v>
      </c>
      <c r="I176" s="7">
        <f t="shared" si="26"/>
        <v>130798.31337273841</v>
      </c>
      <c r="J176" s="7">
        <f t="shared" si="27"/>
        <v>1216.0885736983614</v>
      </c>
      <c r="K176" s="7">
        <f t="shared" si="20"/>
        <v>344.09981788010532</v>
      </c>
      <c r="L176" s="65">
        <f t="shared" si="21"/>
        <v>3.1569197706657046E-2</v>
      </c>
      <c r="M176" s="7">
        <f t="shared" si="22"/>
        <v>871.9887558182561</v>
      </c>
      <c r="N176" s="65">
        <f t="shared" si="23"/>
        <v>0.08</v>
      </c>
      <c r="O176" s="7">
        <f t="shared" si="28"/>
        <v>35278.5864451417</v>
      </c>
      <c r="P176" s="7">
        <f t="shared" si="29"/>
        <v>172672.55965727812</v>
      </c>
      <c r="Q176" s="7">
        <f t="shared" si="24"/>
        <v>130454.2135548583</v>
      </c>
      <c r="R176" s="7">
        <f t="shared" si="25"/>
        <v>207951.14610241982</v>
      </c>
    </row>
    <row r="177" spans="7:18" x14ac:dyDescent="0.3">
      <c r="G177">
        <v>172</v>
      </c>
      <c r="H177" s="160">
        <v>50072</v>
      </c>
      <c r="I177" s="7">
        <f t="shared" si="26"/>
        <v>130454.2135548583</v>
      </c>
      <c r="J177" s="7">
        <f t="shared" si="27"/>
        <v>1216.0885736983614</v>
      </c>
      <c r="K177" s="7">
        <f t="shared" si="20"/>
        <v>346.39381666597262</v>
      </c>
      <c r="L177" s="65">
        <f t="shared" si="21"/>
        <v>3.1863484411284997E-2</v>
      </c>
      <c r="M177" s="7">
        <f t="shared" si="22"/>
        <v>869.69475703238879</v>
      </c>
      <c r="N177" s="65">
        <f t="shared" si="23"/>
        <v>0.08</v>
      </c>
      <c r="O177" s="7">
        <f t="shared" si="28"/>
        <v>35624.980261807672</v>
      </c>
      <c r="P177" s="7">
        <f t="shared" si="29"/>
        <v>173542.2544143105</v>
      </c>
      <c r="Q177" s="7">
        <f t="shared" si="24"/>
        <v>130107.81973819232</v>
      </c>
      <c r="R177" s="7">
        <f t="shared" si="25"/>
        <v>209167.23467611818</v>
      </c>
    </row>
    <row r="178" spans="7:18" x14ac:dyDescent="0.3">
      <c r="G178">
        <v>173</v>
      </c>
      <c r="H178" s="160">
        <v>50100</v>
      </c>
      <c r="I178" s="7">
        <f t="shared" si="26"/>
        <v>130107.81973819232</v>
      </c>
      <c r="J178" s="7">
        <f t="shared" si="27"/>
        <v>1216.0885736983614</v>
      </c>
      <c r="K178" s="7">
        <f t="shared" si="20"/>
        <v>348.70310877707925</v>
      </c>
      <c r="L178" s="65">
        <f t="shared" si="21"/>
        <v>3.2161305244719551E-2</v>
      </c>
      <c r="M178" s="7">
        <f t="shared" si="22"/>
        <v>867.38546492128216</v>
      </c>
      <c r="N178" s="65">
        <f t="shared" si="23"/>
        <v>0.08</v>
      </c>
      <c r="O178" s="7">
        <f t="shared" si="28"/>
        <v>35973.683370584753</v>
      </c>
      <c r="P178" s="7">
        <f t="shared" si="29"/>
        <v>174409.63987923178</v>
      </c>
      <c r="Q178" s="7">
        <f t="shared" si="24"/>
        <v>129759.11662941525</v>
      </c>
      <c r="R178" s="7">
        <f t="shared" si="25"/>
        <v>210383.32324981655</v>
      </c>
    </row>
    <row r="179" spans="7:18" x14ac:dyDescent="0.3">
      <c r="G179">
        <v>174</v>
      </c>
      <c r="H179" s="160">
        <v>50131</v>
      </c>
      <c r="I179" s="7">
        <f t="shared" si="26"/>
        <v>129759.11662941525</v>
      </c>
      <c r="J179" s="7">
        <f t="shared" si="27"/>
        <v>1216.0885736983614</v>
      </c>
      <c r="K179" s="7">
        <f t="shared" si="20"/>
        <v>351.02779616892633</v>
      </c>
      <c r="L179" s="65">
        <f t="shared" si="21"/>
        <v>3.2462717560395427E-2</v>
      </c>
      <c r="M179" s="7">
        <f t="shared" si="22"/>
        <v>865.06077752943509</v>
      </c>
      <c r="N179" s="65">
        <f t="shared" si="23"/>
        <v>0.08</v>
      </c>
      <c r="O179" s="7">
        <f t="shared" si="28"/>
        <v>36324.711166753681</v>
      </c>
      <c r="P179" s="7">
        <f t="shared" si="29"/>
        <v>175274.70065676121</v>
      </c>
      <c r="Q179" s="7">
        <f t="shared" si="24"/>
        <v>129408.08883324632</v>
      </c>
      <c r="R179" s="7">
        <f t="shared" si="25"/>
        <v>211599.41182351491</v>
      </c>
    </row>
    <row r="180" spans="7:18" x14ac:dyDescent="0.3">
      <c r="G180">
        <v>175</v>
      </c>
      <c r="H180" s="160">
        <v>50161</v>
      </c>
      <c r="I180" s="7">
        <f t="shared" si="26"/>
        <v>129408.08883324632</v>
      </c>
      <c r="J180" s="7">
        <f t="shared" si="27"/>
        <v>1216.0885736983614</v>
      </c>
      <c r="K180" s="7">
        <f t="shared" si="20"/>
        <v>353.36798147671925</v>
      </c>
      <c r="L180" s="65">
        <f t="shared" si="21"/>
        <v>3.2767779942912058E-2</v>
      </c>
      <c r="M180" s="7">
        <f t="shared" si="22"/>
        <v>862.72059222164216</v>
      </c>
      <c r="N180" s="65">
        <f t="shared" si="23"/>
        <v>0.08</v>
      </c>
      <c r="O180" s="7">
        <f t="shared" si="28"/>
        <v>36678.079148230398</v>
      </c>
      <c r="P180" s="7">
        <f t="shared" si="29"/>
        <v>176137.42124898286</v>
      </c>
      <c r="Q180" s="7">
        <f t="shared" si="24"/>
        <v>129054.7208517696</v>
      </c>
      <c r="R180" s="7">
        <f t="shared" si="25"/>
        <v>212815.50039721327</v>
      </c>
    </row>
    <row r="181" spans="7:18" x14ac:dyDescent="0.3">
      <c r="G181">
        <v>176</v>
      </c>
      <c r="H181" s="160">
        <v>50192</v>
      </c>
      <c r="I181" s="7">
        <f t="shared" si="26"/>
        <v>129054.7208517696</v>
      </c>
      <c r="J181" s="7">
        <f t="shared" si="27"/>
        <v>1216.0885736983614</v>
      </c>
      <c r="K181" s="7">
        <f t="shared" si="20"/>
        <v>355.72376801989742</v>
      </c>
      <c r="L181" s="65">
        <f t="shared" si="21"/>
        <v>3.3076552241290885E-2</v>
      </c>
      <c r="M181" s="7">
        <f t="shared" si="22"/>
        <v>860.36480567846399</v>
      </c>
      <c r="N181" s="65">
        <f t="shared" si="23"/>
        <v>0.08</v>
      </c>
      <c r="O181" s="7">
        <f t="shared" si="28"/>
        <v>37033.802916250293</v>
      </c>
      <c r="P181" s="7">
        <f t="shared" si="29"/>
        <v>176997.78605466132</v>
      </c>
      <c r="Q181" s="7">
        <f t="shared" si="24"/>
        <v>128698.99708374969</v>
      </c>
      <c r="R181" s="7">
        <f t="shared" si="25"/>
        <v>214031.58897091163</v>
      </c>
    </row>
    <row r="182" spans="7:18" x14ac:dyDescent="0.3">
      <c r="G182">
        <v>177</v>
      </c>
      <c r="H182" s="160">
        <v>50222</v>
      </c>
      <c r="I182" s="7">
        <f t="shared" si="26"/>
        <v>128698.99708374969</v>
      </c>
      <c r="J182" s="7">
        <f t="shared" si="27"/>
        <v>1216.0885736983614</v>
      </c>
      <c r="K182" s="7">
        <f t="shared" si="20"/>
        <v>358.09525980669673</v>
      </c>
      <c r="L182" s="65">
        <f t="shared" si="21"/>
        <v>3.3389095603317202E-2</v>
      </c>
      <c r="M182" s="7">
        <f t="shared" si="22"/>
        <v>857.99331389166468</v>
      </c>
      <c r="N182" s="65">
        <f t="shared" si="23"/>
        <v>0.08</v>
      </c>
      <c r="O182" s="7">
        <f t="shared" si="28"/>
        <v>37391.898176056988</v>
      </c>
      <c r="P182" s="7">
        <f t="shared" si="29"/>
        <v>177855.77936855299</v>
      </c>
      <c r="Q182" s="7">
        <f t="shared" si="24"/>
        <v>128340.901823943</v>
      </c>
      <c r="R182" s="7">
        <f t="shared" si="25"/>
        <v>215247.67754460999</v>
      </c>
    </row>
    <row r="183" spans="7:18" x14ac:dyDescent="0.3">
      <c r="G183">
        <v>178</v>
      </c>
      <c r="H183" s="160">
        <v>50253</v>
      </c>
      <c r="I183" s="7">
        <f t="shared" si="26"/>
        <v>128340.901823943</v>
      </c>
      <c r="J183" s="7">
        <f t="shared" si="27"/>
        <v>1216.0885736983614</v>
      </c>
      <c r="K183" s="7">
        <f t="shared" si="20"/>
        <v>360.48256153874138</v>
      </c>
      <c r="L183" s="65">
        <f t="shared" si="21"/>
        <v>3.3705472511008069E-2</v>
      </c>
      <c r="M183" s="7">
        <f t="shared" si="22"/>
        <v>855.60601215962004</v>
      </c>
      <c r="N183" s="65">
        <f t="shared" si="23"/>
        <v>0.08</v>
      </c>
      <c r="O183" s="7">
        <f t="shared" si="28"/>
        <v>37752.380737595726</v>
      </c>
      <c r="P183" s="7">
        <f t="shared" si="29"/>
        <v>178711.3853807126</v>
      </c>
      <c r="Q183" s="7">
        <f t="shared" si="24"/>
        <v>127980.41926240426</v>
      </c>
      <c r="R183" s="7">
        <f t="shared" si="25"/>
        <v>216463.76611830833</v>
      </c>
    </row>
    <row r="184" spans="7:18" x14ac:dyDescent="0.3">
      <c r="G184">
        <v>179</v>
      </c>
      <c r="H184" s="160">
        <v>50284</v>
      </c>
      <c r="I184" s="7">
        <f t="shared" si="26"/>
        <v>127980.41926240426</v>
      </c>
      <c r="J184" s="7">
        <f t="shared" si="27"/>
        <v>1216.0885736983614</v>
      </c>
      <c r="K184" s="7">
        <f t="shared" si="20"/>
        <v>362.88577861566625</v>
      </c>
      <c r="L184" s="65">
        <f t="shared" si="21"/>
        <v>3.4025746817249396E-2</v>
      </c>
      <c r="M184" s="7">
        <f t="shared" si="22"/>
        <v>853.20279508269516</v>
      </c>
      <c r="N184" s="65">
        <f t="shared" si="23"/>
        <v>0.08</v>
      </c>
      <c r="O184" s="7">
        <f t="shared" si="28"/>
        <v>38115.266516211392</v>
      </c>
      <c r="P184" s="7">
        <f t="shared" si="29"/>
        <v>179564.5881757953</v>
      </c>
      <c r="Q184" s="7">
        <f t="shared" si="24"/>
        <v>127617.53348378859</v>
      </c>
      <c r="R184" s="7">
        <f t="shared" si="25"/>
        <v>217679.85469200669</v>
      </c>
    </row>
    <row r="185" spans="7:18" x14ac:dyDescent="0.3">
      <c r="G185">
        <v>180</v>
      </c>
      <c r="H185" s="160">
        <v>50314</v>
      </c>
      <c r="I185" s="7">
        <f t="shared" si="26"/>
        <v>127617.53348378859</v>
      </c>
      <c r="J185" s="7">
        <f t="shared" si="27"/>
        <v>1216.0885736983614</v>
      </c>
      <c r="K185" s="7">
        <f t="shared" si="20"/>
        <v>365.30501713977071</v>
      </c>
      <c r="L185" s="65">
        <f t="shared" si="21"/>
        <v>3.4349983783647647E-2</v>
      </c>
      <c r="M185" s="7">
        <f t="shared" si="22"/>
        <v>850.7835565585907</v>
      </c>
      <c r="N185" s="65">
        <f t="shared" si="23"/>
        <v>0.08</v>
      </c>
      <c r="O185" s="7">
        <f t="shared" si="28"/>
        <v>38480.571533351162</v>
      </c>
      <c r="P185" s="7">
        <f t="shared" si="29"/>
        <v>180415.3717323539</v>
      </c>
      <c r="Q185" s="7">
        <f t="shared" si="24"/>
        <v>127252.22846664881</v>
      </c>
      <c r="R185" s="7">
        <f t="shared" si="25"/>
        <v>218895.94326570508</v>
      </c>
    </row>
    <row r="186" spans="7:18" x14ac:dyDescent="0.3">
      <c r="G186">
        <v>181</v>
      </c>
      <c r="H186" s="160">
        <v>50345</v>
      </c>
      <c r="I186" s="7">
        <f t="shared" si="26"/>
        <v>127252.22846664881</v>
      </c>
      <c r="J186" s="7">
        <f t="shared" si="27"/>
        <v>1216.0885736983614</v>
      </c>
      <c r="K186" s="7">
        <f t="shared" si="20"/>
        <v>367.74038392070258</v>
      </c>
      <c r="L186" s="65">
        <f t="shared" si="21"/>
        <v>3.4678250119643227E-2</v>
      </c>
      <c r="M186" s="7">
        <f t="shared" si="22"/>
        <v>848.34818977765883</v>
      </c>
      <c r="N186" s="65">
        <f t="shared" si="23"/>
        <v>0.08</v>
      </c>
      <c r="O186" s="7">
        <f t="shared" si="28"/>
        <v>38848.311917271865</v>
      </c>
      <c r="P186" s="7">
        <f t="shared" si="29"/>
        <v>181263.71992213157</v>
      </c>
      <c r="Q186" s="7">
        <f t="shared" si="24"/>
        <v>126884.48808272812</v>
      </c>
      <c r="R186" s="7">
        <f t="shared" si="25"/>
        <v>220112.03183940344</v>
      </c>
    </row>
    <row r="187" spans="7:18" x14ac:dyDescent="0.3">
      <c r="G187">
        <v>182</v>
      </c>
      <c r="H187" s="160">
        <v>50375</v>
      </c>
      <c r="I187" s="7">
        <f t="shared" si="26"/>
        <v>126884.48808272812</v>
      </c>
      <c r="J187" s="7">
        <f t="shared" si="27"/>
        <v>1216.0885736983614</v>
      </c>
      <c r="K187" s="7">
        <f t="shared" si="20"/>
        <v>370.19198648017391</v>
      </c>
      <c r="L187" s="65">
        <f t="shared" si="21"/>
        <v>3.5010614022934976E-2</v>
      </c>
      <c r="M187" s="7">
        <f t="shared" si="22"/>
        <v>845.89658721818751</v>
      </c>
      <c r="N187" s="65">
        <f t="shared" si="23"/>
        <v>0.08</v>
      </c>
      <c r="O187" s="7">
        <f t="shared" si="28"/>
        <v>39218.50390375204</v>
      </c>
      <c r="P187" s="7">
        <f t="shared" si="29"/>
        <v>182109.61650934975</v>
      </c>
      <c r="Q187" s="7">
        <f t="shared" si="24"/>
        <v>126514.29609624794</v>
      </c>
      <c r="R187" s="7">
        <f t="shared" si="25"/>
        <v>221328.1204131018</v>
      </c>
    </row>
    <row r="188" spans="7:18" x14ac:dyDescent="0.3">
      <c r="G188">
        <v>183</v>
      </c>
      <c r="H188" s="160">
        <v>50406</v>
      </c>
      <c r="I188" s="7">
        <f t="shared" si="26"/>
        <v>126514.29609624794</v>
      </c>
      <c r="J188" s="7">
        <f t="shared" si="27"/>
        <v>1216.0885736983614</v>
      </c>
      <c r="K188" s="7">
        <f t="shared" si="20"/>
        <v>372.65993305670838</v>
      </c>
      <c r="L188" s="65">
        <f t="shared" si="21"/>
        <v>3.5347145221267411E-2</v>
      </c>
      <c r="M188" s="7">
        <f t="shared" si="22"/>
        <v>843.42864064165303</v>
      </c>
      <c r="N188" s="65">
        <f t="shared" si="23"/>
        <v>0.08</v>
      </c>
      <c r="O188" s="7">
        <f t="shared" si="28"/>
        <v>39591.163836808752</v>
      </c>
      <c r="P188" s="7">
        <f t="shared" si="29"/>
        <v>182953.04514999141</v>
      </c>
      <c r="Q188" s="7">
        <f t="shared" si="24"/>
        <v>126141.63616319123</v>
      </c>
      <c r="R188" s="7">
        <f t="shared" si="25"/>
        <v>222544.20898680016</v>
      </c>
    </row>
    <row r="189" spans="7:18" x14ac:dyDescent="0.3">
      <c r="G189">
        <v>184</v>
      </c>
      <c r="H189" s="160">
        <v>50437</v>
      </c>
      <c r="I189" s="7">
        <f t="shared" si="26"/>
        <v>126141.63616319123</v>
      </c>
      <c r="J189" s="7">
        <f t="shared" si="27"/>
        <v>1216.0885736983614</v>
      </c>
      <c r="K189" s="7">
        <f t="shared" si="20"/>
        <v>375.14433261041984</v>
      </c>
      <c r="L189" s="65">
        <f t="shared" si="21"/>
        <v>3.5687915015634356E-2</v>
      </c>
      <c r="M189" s="7">
        <f t="shared" si="22"/>
        <v>840.94424108794158</v>
      </c>
      <c r="N189" s="65">
        <f t="shared" si="23"/>
        <v>0.08</v>
      </c>
      <c r="O189" s="7">
        <f t="shared" si="28"/>
        <v>39966.308169419171</v>
      </c>
      <c r="P189" s="7">
        <f t="shared" si="29"/>
        <v>183793.98939107935</v>
      </c>
      <c r="Q189" s="7">
        <f t="shared" si="24"/>
        <v>125766.49183058081</v>
      </c>
      <c r="R189" s="7">
        <f t="shared" si="25"/>
        <v>223760.29756049853</v>
      </c>
    </row>
    <row r="190" spans="7:18" x14ac:dyDescent="0.3">
      <c r="G190">
        <v>185</v>
      </c>
      <c r="H190" s="160">
        <v>50465</v>
      </c>
      <c r="I190" s="7">
        <f t="shared" si="26"/>
        <v>125766.49183058081</v>
      </c>
      <c r="J190" s="7">
        <f t="shared" si="27"/>
        <v>1216.0885736983614</v>
      </c>
      <c r="K190" s="7">
        <f t="shared" si="20"/>
        <v>377.64529482782268</v>
      </c>
      <c r="L190" s="65">
        <f t="shared" si="21"/>
        <v>3.603299632495556E-2</v>
      </c>
      <c r="M190" s="7">
        <f t="shared" si="22"/>
        <v>838.44327887053873</v>
      </c>
      <c r="N190" s="65">
        <f t="shared" si="23"/>
        <v>0.08</v>
      </c>
      <c r="O190" s="7">
        <f t="shared" si="28"/>
        <v>40343.953464246995</v>
      </c>
      <c r="P190" s="7">
        <f t="shared" si="29"/>
        <v>184632.43266994989</v>
      </c>
      <c r="Q190" s="7">
        <f t="shared" si="24"/>
        <v>125388.84653575299</v>
      </c>
      <c r="R190" s="7">
        <f t="shared" si="25"/>
        <v>224976.38613419689</v>
      </c>
    </row>
    <row r="191" spans="7:18" x14ac:dyDescent="0.3">
      <c r="G191">
        <v>186</v>
      </c>
      <c r="H191" s="160">
        <v>50496</v>
      </c>
      <c r="I191" s="7">
        <f t="shared" si="26"/>
        <v>125388.84653575299</v>
      </c>
      <c r="J191" s="7">
        <f t="shared" si="27"/>
        <v>1216.0885736983614</v>
      </c>
      <c r="K191" s="7">
        <f t="shared" si="20"/>
        <v>380.16293012667472</v>
      </c>
      <c r="L191" s="65">
        <f t="shared" si="21"/>
        <v>3.6382463732285111E-2</v>
      </c>
      <c r="M191" s="7">
        <f t="shared" si="22"/>
        <v>835.92564357168669</v>
      </c>
      <c r="N191" s="65">
        <f t="shared" si="23"/>
        <v>0.08</v>
      </c>
      <c r="O191" s="7">
        <f t="shared" si="28"/>
        <v>40724.116394373668</v>
      </c>
      <c r="P191" s="7">
        <f t="shared" si="29"/>
        <v>185468.35831352157</v>
      </c>
      <c r="Q191" s="7">
        <f t="shared" si="24"/>
        <v>125008.68360562631</v>
      </c>
      <c r="R191" s="7">
        <f t="shared" si="25"/>
        <v>226192.47470789525</v>
      </c>
    </row>
    <row r="192" spans="7:18" x14ac:dyDescent="0.3">
      <c r="G192">
        <v>187</v>
      </c>
      <c r="H192" s="160">
        <v>50526</v>
      </c>
      <c r="I192" s="7">
        <f t="shared" si="26"/>
        <v>125008.68360562631</v>
      </c>
      <c r="J192" s="7">
        <f t="shared" si="27"/>
        <v>1216.0885736983614</v>
      </c>
      <c r="K192" s="7">
        <f t="shared" si="20"/>
        <v>382.69734966085264</v>
      </c>
      <c r="L192" s="65">
        <f t="shared" si="21"/>
        <v>3.6736393532613293E-2</v>
      </c>
      <c r="M192" s="7">
        <f t="shared" si="22"/>
        <v>833.39122403750878</v>
      </c>
      <c r="N192" s="65">
        <f t="shared" si="23"/>
        <v>0.08</v>
      </c>
      <c r="O192" s="7">
        <f t="shared" si="28"/>
        <v>41106.813744034524</v>
      </c>
      <c r="P192" s="7">
        <f t="shared" si="29"/>
        <v>186301.74953755908</v>
      </c>
      <c r="Q192" s="7">
        <f t="shared" si="24"/>
        <v>124625.98625596546</v>
      </c>
      <c r="R192" s="7">
        <f t="shared" si="25"/>
        <v>227408.56328159361</v>
      </c>
    </row>
    <row r="193" spans="7:18" x14ac:dyDescent="0.3">
      <c r="G193">
        <v>188</v>
      </c>
      <c r="H193" s="160">
        <v>50557</v>
      </c>
      <c r="I193" s="7">
        <f t="shared" si="26"/>
        <v>124625.98625596546</v>
      </c>
      <c r="J193" s="7">
        <f t="shared" si="27"/>
        <v>1216.0885736983614</v>
      </c>
      <c r="K193" s="7">
        <f t="shared" si="20"/>
        <v>385.24866532525834</v>
      </c>
      <c r="L193" s="65">
        <f t="shared" si="21"/>
        <v>3.709486378232623E-2</v>
      </c>
      <c r="M193" s="7">
        <f t="shared" si="22"/>
        <v>830.83990837310307</v>
      </c>
      <c r="N193" s="65">
        <f t="shared" si="23"/>
        <v>0.08</v>
      </c>
      <c r="O193" s="7">
        <f t="shared" si="28"/>
        <v>41492.06240935978</v>
      </c>
      <c r="P193" s="7">
        <f t="shared" si="29"/>
        <v>187132.58944593219</v>
      </c>
      <c r="Q193" s="7">
        <f t="shared" si="24"/>
        <v>124240.7375906402</v>
      </c>
      <c r="R193" s="7">
        <f t="shared" si="25"/>
        <v>228624.65185529197</v>
      </c>
    </row>
    <row r="194" spans="7:18" x14ac:dyDescent="0.3">
      <c r="G194">
        <v>189</v>
      </c>
      <c r="H194" s="160">
        <v>50587</v>
      </c>
      <c r="I194" s="7">
        <f t="shared" si="26"/>
        <v>124240.7375906402</v>
      </c>
      <c r="J194" s="7">
        <f t="shared" si="27"/>
        <v>1216.0885736983614</v>
      </c>
      <c r="K194" s="7">
        <f t="shared" si="20"/>
        <v>387.81698976076007</v>
      </c>
      <c r="L194" s="65">
        <f t="shared" si="21"/>
        <v>3.7457954350391107E-2</v>
      </c>
      <c r="M194" s="7">
        <f t="shared" si="22"/>
        <v>828.27158393760135</v>
      </c>
      <c r="N194" s="65">
        <f t="shared" si="23"/>
        <v>0.08</v>
      </c>
      <c r="O194" s="7">
        <f t="shared" si="28"/>
        <v>41879.879399120538</v>
      </c>
      <c r="P194" s="7">
        <f t="shared" si="29"/>
        <v>187960.86102986979</v>
      </c>
      <c r="Q194" s="7">
        <f t="shared" si="24"/>
        <v>123852.92060087944</v>
      </c>
      <c r="R194" s="7">
        <f t="shared" si="25"/>
        <v>229840.74042899034</v>
      </c>
    </row>
    <row r="195" spans="7:18" x14ac:dyDescent="0.3">
      <c r="G195">
        <v>190</v>
      </c>
      <c r="H195" s="160">
        <v>50618</v>
      </c>
      <c r="I195" s="7">
        <f t="shared" si="26"/>
        <v>123852.92060087944</v>
      </c>
      <c r="J195" s="7">
        <f t="shared" si="27"/>
        <v>1216.0885736983614</v>
      </c>
      <c r="K195" s="7">
        <f t="shared" si="20"/>
        <v>390.40243635916511</v>
      </c>
      <c r="L195" s="65">
        <f t="shared" si="21"/>
        <v>3.7825746971337192E-2</v>
      </c>
      <c r="M195" s="7">
        <f t="shared" si="22"/>
        <v>825.68613733919631</v>
      </c>
      <c r="N195" s="65">
        <f t="shared" si="23"/>
        <v>0.08</v>
      </c>
      <c r="O195" s="7">
        <f t="shared" si="28"/>
        <v>42270.281835479705</v>
      </c>
      <c r="P195" s="7">
        <f t="shared" si="29"/>
        <v>188786.54716720898</v>
      </c>
      <c r="Q195" s="7">
        <f t="shared" si="24"/>
        <v>123462.51816452028</v>
      </c>
      <c r="R195" s="7">
        <f t="shared" si="25"/>
        <v>231056.8290026887</v>
      </c>
    </row>
    <row r="196" spans="7:18" x14ac:dyDescent="0.3">
      <c r="G196">
        <v>191</v>
      </c>
      <c r="H196" s="160">
        <v>50649</v>
      </c>
      <c r="I196" s="7">
        <f t="shared" si="26"/>
        <v>123462.51816452028</v>
      </c>
      <c r="J196" s="7">
        <f t="shared" si="27"/>
        <v>1216.0885736983614</v>
      </c>
      <c r="K196" s="7">
        <f t="shared" si="20"/>
        <v>393.00511926822617</v>
      </c>
      <c r="L196" s="65">
        <f t="shared" si="21"/>
        <v>3.8198325300106993E-2</v>
      </c>
      <c r="M196" s="7">
        <f t="shared" si="22"/>
        <v>823.08345443013525</v>
      </c>
      <c r="N196" s="65">
        <f t="shared" si="23"/>
        <v>0.08</v>
      </c>
      <c r="O196" s="7">
        <f t="shared" si="28"/>
        <v>42663.286954747935</v>
      </c>
      <c r="P196" s="7">
        <f t="shared" si="29"/>
        <v>189609.63062163911</v>
      </c>
      <c r="Q196" s="7">
        <f t="shared" si="24"/>
        <v>123069.51304525205</v>
      </c>
      <c r="R196" s="7">
        <f t="shared" si="25"/>
        <v>232272.91757638706</v>
      </c>
    </row>
    <row r="197" spans="7:18" x14ac:dyDescent="0.3">
      <c r="G197">
        <v>192</v>
      </c>
      <c r="H197" s="160">
        <v>50679</v>
      </c>
      <c r="I197" s="7">
        <f t="shared" si="26"/>
        <v>123069.51304525205</v>
      </c>
      <c r="J197" s="7">
        <f t="shared" si="27"/>
        <v>1216.0885736983614</v>
      </c>
      <c r="K197" s="7">
        <f t="shared" si="20"/>
        <v>395.62515339668096</v>
      </c>
      <c r="L197" s="65">
        <f t="shared" si="21"/>
        <v>3.8575774968854698E-2</v>
      </c>
      <c r="M197" s="7">
        <f t="shared" si="22"/>
        <v>820.46342030168046</v>
      </c>
      <c r="N197" s="65">
        <f t="shared" si="23"/>
        <v>0.08</v>
      </c>
      <c r="O197" s="7">
        <f t="shared" si="28"/>
        <v>43058.912108144614</v>
      </c>
      <c r="P197" s="7">
        <f t="shared" si="29"/>
        <v>190430.09404194079</v>
      </c>
      <c r="Q197" s="7">
        <f t="shared" si="24"/>
        <v>122673.88789185537</v>
      </c>
      <c r="R197" s="7">
        <f t="shared" si="25"/>
        <v>233489.00615008539</v>
      </c>
    </row>
    <row r="198" spans="7:18" x14ac:dyDescent="0.3">
      <c r="G198">
        <v>193</v>
      </c>
      <c r="H198" s="160">
        <v>50710</v>
      </c>
      <c r="I198" s="7">
        <f t="shared" si="26"/>
        <v>122673.88789185537</v>
      </c>
      <c r="J198" s="7">
        <f t="shared" si="27"/>
        <v>1216.0885736983614</v>
      </c>
      <c r="K198" s="7">
        <f t="shared" ref="K198:K261" si="30">J198-M198</f>
        <v>398.2626544193256</v>
      </c>
      <c r="L198" s="65">
        <f t="shared" ref="L198:L261" si="31">(K198/I198)*12</f>
        <v>3.8958183645773303E-2</v>
      </c>
      <c r="M198" s="7">
        <f t="shared" ref="M198:M261" si="32">I198*($H$1/12)</f>
        <v>817.82591927903582</v>
      </c>
      <c r="N198" s="65">
        <f t="shared" ref="N198:N261" si="33">(M198/I198)*12</f>
        <v>0.08</v>
      </c>
      <c r="O198" s="7">
        <f t="shared" si="28"/>
        <v>43457.17476256394</v>
      </c>
      <c r="P198" s="7">
        <f t="shared" si="29"/>
        <v>191247.91996121983</v>
      </c>
      <c r="Q198" s="7">
        <f t="shared" ref="Q198:Q261" si="34">I198-K198</f>
        <v>122275.62523743605</v>
      </c>
      <c r="R198" s="7">
        <f t="shared" ref="R198:R261" si="35">O198+P198</f>
        <v>234705.09472378378</v>
      </c>
    </row>
    <row r="199" spans="7:18" x14ac:dyDescent="0.3">
      <c r="G199">
        <v>194</v>
      </c>
      <c r="H199" s="160">
        <v>50740</v>
      </c>
      <c r="I199" s="7">
        <f t="shared" ref="I199:I262" si="36">Q198</f>
        <v>122275.62523743605</v>
      </c>
      <c r="J199" s="7">
        <f t="shared" ref="J199:J262" si="37">$I$6/((($K$2)-1)/($K$1*$K$2))</f>
        <v>1216.0885736983614</v>
      </c>
      <c r="K199" s="7">
        <f t="shared" si="30"/>
        <v>400.91773878212109</v>
      </c>
      <c r="L199" s="65">
        <f t="shared" si="31"/>
        <v>3.9345641096035125E-2</v>
      </c>
      <c r="M199" s="7">
        <f t="shared" si="32"/>
        <v>815.17083491624032</v>
      </c>
      <c r="N199" s="65">
        <f t="shared" si="33"/>
        <v>0.08</v>
      </c>
      <c r="O199" s="7">
        <f t="shared" ref="O199:O262" si="38">O198+K199</f>
        <v>43858.092501346058</v>
      </c>
      <c r="P199" s="7">
        <f t="shared" ref="P199:P262" si="39">P198+M199</f>
        <v>192063.09079613606</v>
      </c>
      <c r="Q199" s="7">
        <f t="shared" si="34"/>
        <v>121874.70749865392</v>
      </c>
      <c r="R199" s="7">
        <f t="shared" si="35"/>
        <v>235921.18329748212</v>
      </c>
    </row>
    <row r="200" spans="7:18" x14ac:dyDescent="0.3">
      <c r="G200">
        <v>195</v>
      </c>
      <c r="H200" s="160">
        <v>50771</v>
      </c>
      <c r="I200" s="7">
        <f t="shared" si="36"/>
        <v>121874.70749865392</v>
      </c>
      <c r="J200" s="7">
        <f t="shared" si="37"/>
        <v>1216.0885736983614</v>
      </c>
      <c r="K200" s="7">
        <f t="shared" si="30"/>
        <v>403.59052370733525</v>
      </c>
      <c r="L200" s="65">
        <f t="shared" si="31"/>
        <v>3.9738239244935331E-2</v>
      </c>
      <c r="M200" s="7">
        <f t="shared" si="32"/>
        <v>812.49804999102616</v>
      </c>
      <c r="N200" s="65">
        <f t="shared" si="33"/>
        <v>0.08</v>
      </c>
      <c r="O200" s="7">
        <f t="shared" si="38"/>
        <v>44261.683025053397</v>
      </c>
      <c r="P200" s="7">
        <f t="shared" si="39"/>
        <v>192875.5888461271</v>
      </c>
      <c r="Q200" s="7">
        <f t="shared" si="34"/>
        <v>121471.11697494659</v>
      </c>
      <c r="R200" s="7">
        <f t="shared" si="35"/>
        <v>237137.27187118051</v>
      </c>
    </row>
    <row r="201" spans="7:18" x14ac:dyDescent="0.3">
      <c r="G201">
        <v>196</v>
      </c>
      <c r="H201" s="160">
        <v>50802</v>
      </c>
      <c r="I201" s="7">
        <f t="shared" si="36"/>
        <v>121471.11697494659</v>
      </c>
      <c r="J201" s="7">
        <f t="shared" si="37"/>
        <v>1216.0885736983614</v>
      </c>
      <c r="K201" s="7">
        <f t="shared" si="30"/>
        <v>406.2811271987174</v>
      </c>
      <c r="L201" s="65">
        <f t="shared" si="31"/>
        <v>4.0136072243331343E-2</v>
      </c>
      <c r="M201" s="7">
        <f t="shared" si="32"/>
        <v>809.80744649964402</v>
      </c>
      <c r="N201" s="65">
        <f t="shared" si="33"/>
        <v>0.08</v>
      </c>
      <c r="O201" s="7">
        <f t="shared" si="38"/>
        <v>44667.964152252112</v>
      </c>
      <c r="P201" s="7">
        <f t="shared" si="39"/>
        <v>193685.39629262674</v>
      </c>
      <c r="Q201" s="7">
        <f t="shared" si="34"/>
        <v>121064.83584774788</v>
      </c>
      <c r="R201" s="7">
        <f t="shared" si="35"/>
        <v>238353.36044487887</v>
      </c>
    </row>
    <row r="202" spans="7:18" x14ac:dyDescent="0.3">
      <c r="G202">
        <v>197</v>
      </c>
      <c r="H202" s="160">
        <v>50830</v>
      </c>
      <c r="I202" s="7">
        <f t="shared" si="36"/>
        <v>121064.83584774788</v>
      </c>
      <c r="J202" s="7">
        <f t="shared" si="37"/>
        <v>1216.0885736983614</v>
      </c>
      <c r="K202" s="7">
        <f t="shared" si="30"/>
        <v>408.98966804670886</v>
      </c>
      <c r="L202" s="65">
        <f t="shared" si="31"/>
        <v>4.0539236535476669E-2</v>
      </c>
      <c r="M202" s="7">
        <f t="shared" si="32"/>
        <v>807.09890565165256</v>
      </c>
      <c r="N202" s="65">
        <f t="shared" si="33"/>
        <v>0.08</v>
      </c>
      <c r="O202" s="7">
        <f t="shared" si="38"/>
        <v>45076.953820298819</v>
      </c>
      <c r="P202" s="7">
        <f t="shared" si="39"/>
        <v>194492.4951982784</v>
      </c>
      <c r="Q202" s="7">
        <f t="shared" si="34"/>
        <v>120655.84617970117</v>
      </c>
      <c r="R202" s="7">
        <f t="shared" si="35"/>
        <v>239569.44901857723</v>
      </c>
    </row>
    <row r="203" spans="7:18" x14ac:dyDescent="0.3">
      <c r="G203">
        <v>198</v>
      </c>
      <c r="H203" s="160">
        <v>50861</v>
      </c>
      <c r="I203" s="7">
        <f t="shared" si="36"/>
        <v>120655.84617970117</v>
      </c>
      <c r="J203" s="7">
        <f t="shared" si="37"/>
        <v>1216.0885736983614</v>
      </c>
      <c r="K203" s="7">
        <f t="shared" si="30"/>
        <v>411.71626583368686</v>
      </c>
      <c r="L203" s="65">
        <f t="shared" si="31"/>
        <v>4.0947830929351482E-2</v>
      </c>
      <c r="M203" s="7">
        <f t="shared" si="32"/>
        <v>804.37230786467455</v>
      </c>
      <c r="N203" s="65">
        <f t="shared" si="33"/>
        <v>0.08</v>
      </c>
      <c r="O203" s="7">
        <f t="shared" si="38"/>
        <v>45488.670086132508</v>
      </c>
      <c r="P203" s="7">
        <f t="shared" si="39"/>
        <v>195296.86750614308</v>
      </c>
      <c r="Q203" s="7">
        <f t="shared" si="34"/>
        <v>120244.12991386748</v>
      </c>
      <c r="R203" s="7">
        <f t="shared" si="35"/>
        <v>240785.53759227559</v>
      </c>
    </row>
    <row r="204" spans="7:18" x14ac:dyDescent="0.3">
      <c r="G204">
        <v>199</v>
      </c>
      <c r="H204" s="160">
        <v>50891</v>
      </c>
      <c r="I204" s="7">
        <f t="shared" si="36"/>
        <v>120244.12991386748</v>
      </c>
      <c r="J204" s="7">
        <f t="shared" si="37"/>
        <v>1216.0885736983614</v>
      </c>
      <c r="K204" s="7">
        <f t="shared" si="30"/>
        <v>414.46104093924487</v>
      </c>
      <c r="L204" s="65">
        <f t="shared" si="31"/>
        <v>4.1361956669598327E-2</v>
      </c>
      <c r="M204" s="7">
        <f t="shared" si="32"/>
        <v>801.62753275911655</v>
      </c>
      <c r="N204" s="65">
        <f t="shared" si="33"/>
        <v>0.08</v>
      </c>
      <c r="O204" s="7">
        <f t="shared" si="38"/>
        <v>45903.131127071756</v>
      </c>
      <c r="P204" s="7">
        <f t="shared" si="39"/>
        <v>196098.49503890221</v>
      </c>
      <c r="Q204" s="7">
        <f t="shared" si="34"/>
        <v>119829.66887292823</v>
      </c>
      <c r="R204" s="7">
        <f t="shared" si="35"/>
        <v>242001.62616597395</v>
      </c>
    </row>
    <row r="205" spans="7:18" x14ac:dyDescent="0.3">
      <c r="G205">
        <v>200</v>
      </c>
      <c r="H205" s="160">
        <v>50922</v>
      </c>
      <c r="I205" s="7">
        <f t="shared" si="36"/>
        <v>119829.66887292823</v>
      </c>
      <c r="J205" s="7">
        <f t="shared" si="37"/>
        <v>1216.0885736983614</v>
      </c>
      <c r="K205" s="7">
        <f t="shared" si="30"/>
        <v>417.2241145455065</v>
      </c>
      <c r="L205" s="65">
        <f t="shared" si="31"/>
        <v>4.1781717513175762E-2</v>
      </c>
      <c r="M205" s="7">
        <f t="shared" si="32"/>
        <v>798.86445915285492</v>
      </c>
      <c r="N205" s="65">
        <f t="shared" si="33"/>
        <v>0.08</v>
      </c>
      <c r="O205" s="7">
        <f t="shared" si="38"/>
        <v>46320.355241617261</v>
      </c>
      <c r="P205" s="7">
        <f t="shared" si="39"/>
        <v>196897.35949805507</v>
      </c>
      <c r="Q205" s="7">
        <f t="shared" si="34"/>
        <v>119412.44475838273</v>
      </c>
      <c r="R205" s="7">
        <f t="shared" si="35"/>
        <v>243217.71473967232</v>
      </c>
    </row>
    <row r="206" spans="7:18" x14ac:dyDescent="0.3">
      <c r="G206">
        <v>201</v>
      </c>
      <c r="H206" s="160">
        <v>50952</v>
      </c>
      <c r="I206" s="7">
        <f t="shared" si="36"/>
        <v>119412.44475838273</v>
      </c>
      <c r="J206" s="7">
        <f t="shared" si="37"/>
        <v>1216.0885736983614</v>
      </c>
      <c r="K206" s="7">
        <f t="shared" si="30"/>
        <v>420.00560864247655</v>
      </c>
      <c r="L206" s="65">
        <f t="shared" si="31"/>
        <v>4.2207219807849271E-2</v>
      </c>
      <c r="M206" s="7">
        <f t="shared" si="32"/>
        <v>796.08296505588487</v>
      </c>
      <c r="N206" s="65">
        <f t="shared" si="33"/>
        <v>0.08</v>
      </c>
      <c r="O206" s="7">
        <f t="shared" si="38"/>
        <v>46740.360850259734</v>
      </c>
      <c r="P206" s="7">
        <f t="shared" si="39"/>
        <v>197693.44246311096</v>
      </c>
      <c r="Q206" s="7">
        <f t="shared" si="34"/>
        <v>118992.43914974025</v>
      </c>
      <c r="R206" s="7">
        <f t="shared" si="35"/>
        <v>244433.80331337068</v>
      </c>
    </row>
    <row r="207" spans="7:18" x14ac:dyDescent="0.3">
      <c r="G207">
        <v>202</v>
      </c>
      <c r="H207" s="160">
        <v>50983</v>
      </c>
      <c r="I207" s="7">
        <f t="shared" si="36"/>
        <v>118992.43914974025</v>
      </c>
      <c r="J207" s="7">
        <f t="shared" si="37"/>
        <v>1216.0885736983614</v>
      </c>
      <c r="K207" s="7">
        <f t="shared" si="30"/>
        <v>422.80564603342634</v>
      </c>
      <c r="L207" s="65">
        <f t="shared" si="31"/>
        <v>4.2638572573643986E-2</v>
      </c>
      <c r="M207" s="7">
        <f t="shared" si="32"/>
        <v>793.28292766493507</v>
      </c>
      <c r="N207" s="65">
        <f t="shared" si="33"/>
        <v>0.08</v>
      </c>
      <c r="O207" s="7">
        <f t="shared" si="38"/>
        <v>47163.166496293161</v>
      </c>
      <c r="P207" s="7">
        <f t="shared" si="39"/>
        <v>198486.72539077589</v>
      </c>
      <c r="Q207" s="7">
        <f t="shared" si="34"/>
        <v>118569.63350370683</v>
      </c>
      <c r="R207" s="7">
        <f t="shared" si="35"/>
        <v>245649.89188706904</v>
      </c>
    </row>
    <row r="208" spans="7:18" x14ac:dyDescent="0.3">
      <c r="G208">
        <v>203</v>
      </c>
      <c r="H208" s="160">
        <v>51014</v>
      </c>
      <c r="I208" s="7">
        <f t="shared" si="36"/>
        <v>118569.63350370683</v>
      </c>
      <c r="J208" s="7">
        <f t="shared" si="37"/>
        <v>1216.0885736983614</v>
      </c>
      <c r="K208" s="7">
        <f t="shared" si="30"/>
        <v>425.6243503403158</v>
      </c>
      <c r="L208" s="65">
        <f t="shared" si="31"/>
        <v>4.3075887587390699E-2</v>
      </c>
      <c r="M208" s="7">
        <f t="shared" si="32"/>
        <v>790.46422335804561</v>
      </c>
      <c r="N208" s="65">
        <f t="shared" si="33"/>
        <v>0.08</v>
      </c>
      <c r="O208" s="7">
        <f t="shared" si="38"/>
        <v>47588.790846633477</v>
      </c>
      <c r="P208" s="7">
        <f t="shared" si="39"/>
        <v>199277.18961413394</v>
      </c>
      <c r="Q208" s="7">
        <f t="shared" si="34"/>
        <v>118144.00915336653</v>
      </c>
      <c r="R208" s="7">
        <f t="shared" si="35"/>
        <v>246865.9804607674</v>
      </c>
    </row>
    <row r="209" spans="7:18" x14ac:dyDescent="0.3">
      <c r="G209">
        <v>204</v>
      </c>
      <c r="H209" s="160">
        <v>51044</v>
      </c>
      <c r="I209" s="7">
        <f t="shared" si="36"/>
        <v>118144.00915336653</v>
      </c>
      <c r="J209" s="7">
        <f t="shared" si="37"/>
        <v>1216.0885736983614</v>
      </c>
      <c r="K209" s="7">
        <f t="shared" si="30"/>
        <v>428.46184600925119</v>
      </c>
      <c r="L209" s="65">
        <f t="shared" si="31"/>
        <v>4.3519279470502929E-2</v>
      </c>
      <c r="M209" s="7">
        <f t="shared" si="32"/>
        <v>787.62672768911023</v>
      </c>
      <c r="N209" s="65">
        <f t="shared" si="33"/>
        <v>0.08</v>
      </c>
      <c r="O209" s="7">
        <f t="shared" si="38"/>
        <v>48017.252692642731</v>
      </c>
      <c r="P209" s="7">
        <f t="shared" si="39"/>
        <v>200064.81634182305</v>
      </c>
      <c r="Q209" s="7">
        <f t="shared" si="34"/>
        <v>117715.54730735728</v>
      </c>
      <c r="R209" s="7">
        <f t="shared" si="35"/>
        <v>248082.06903446579</v>
      </c>
    </row>
    <row r="210" spans="7:18" x14ac:dyDescent="0.3">
      <c r="G210">
        <v>205</v>
      </c>
      <c r="H210" s="160">
        <v>51075</v>
      </c>
      <c r="I210" s="7">
        <f t="shared" si="36"/>
        <v>117715.54730735728</v>
      </c>
      <c r="J210" s="7">
        <f t="shared" si="37"/>
        <v>1216.0885736983614</v>
      </c>
      <c r="K210" s="7">
        <f t="shared" si="30"/>
        <v>431.31825831597951</v>
      </c>
      <c r="L210" s="65">
        <f t="shared" si="31"/>
        <v>4.3968865780130158E-2</v>
      </c>
      <c r="M210" s="7">
        <f t="shared" si="32"/>
        <v>784.77031538238191</v>
      </c>
      <c r="N210" s="65">
        <f t="shared" si="33"/>
        <v>0.08</v>
      </c>
      <c r="O210" s="7">
        <f t="shared" si="38"/>
        <v>48448.57095095871</v>
      </c>
      <c r="P210" s="7">
        <f t="shared" si="39"/>
        <v>200849.58665720542</v>
      </c>
      <c r="Q210" s="7">
        <f t="shared" si="34"/>
        <v>117284.2290490413</v>
      </c>
      <c r="R210" s="7">
        <f t="shared" si="35"/>
        <v>249298.15760816413</v>
      </c>
    </row>
    <row r="211" spans="7:18" x14ac:dyDescent="0.3">
      <c r="G211">
        <v>206</v>
      </c>
      <c r="H211" s="160">
        <v>51105</v>
      </c>
      <c r="I211" s="7">
        <f t="shared" si="36"/>
        <v>117284.2290490413</v>
      </c>
      <c r="J211" s="7">
        <f t="shared" si="37"/>
        <v>1216.0885736983614</v>
      </c>
      <c r="K211" s="7">
        <f t="shared" si="30"/>
        <v>434.19371337141934</v>
      </c>
      <c r="L211" s="65">
        <f t="shared" si="31"/>
        <v>4.4424767103839545E-2</v>
      </c>
      <c r="M211" s="7">
        <f t="shared" si="32"/>
        <v>781.89486032694208</v>
      </c>
      <c r="N211" s="65">
        <f t="shared" si="33"/>
        <v>0.08</v>
      </c>
      <c r="O211" s="7">
        <f t="shared" si="38"/>
        <v>48882.764664330127</v>
      </c>
      <c r="P211" s="7">
        <f t="shared" si="39"/>
        <v>201631.48151753237</v>
      </c>
      <c r="Q211" s="7">
        <f t="shared" si="34"/>
        <v>116850.03533566988</v>
      </c>
      <c r="R211" s="7">
        <f t="shared" si="35"/>
        <v>250514.24618186249</v>
      </c>
    </row>
    <row r="212" spans="7:18" x14ac:dyDescent="0.3">
      <c r="G212">
        <v>207</v>
      </c>
      <c r="H212" s="160">
        <v>51136</v>
      </c>
      <c r="I212" s="7">
        <f t="shared" si="36"/>
        <v>116850.03533566988</v>
      </c>
      <c r="J212" s="7">
        <f t="shared" si="37"/>
        <v>1216.0885736983614</v>
      </c>
      <c r="K212" s="7">
        <f t="shared" si="30"/>
        <v>437.08833812722889</v>
      </c>
      <c r="L212" s="65">
        <f t="shared" si="31"/>
        <v>4.4887107157986703E-2</v>
      </c>
      <c r="M212" s="7">
        <f t="shared" si="32"/>
        <v>779.00023557113252</v>
      </c>
      <c r="N212" s="65">
        <f t="shared" si="33"/>
        <v>0.08</v>
      </c>
      <c r="O212" s="7">
        <f t="shared" si="38"/>
        <v>49319.853002457356</v>
      </c>
      <c r="P212" s="7">
        <f t="shared" si="39"/>
        <v>202410.48175310349</v>
      </c>
      <c r="Q212" s="7">
        <f t="shared" si="34"/>
        <v>116412.94699754265</v>
      </c>
      <c r="R212" s="7">
        <f t="shared" si="35"/>
        <v>251730.33475556085</v>
      </c>
    </row>
    <row r="213" spans="7:18" x14ac:dyDescent="0.3">
      <c r="G213">
        <v>208</v>
      </c>
      <c r="H213" s="160">
        <v>51167</v>
      </c>
      <c r="I213" s="7">
        <f t="shared" si="36"/>
        <v>116412.94699754265</v>
      </c>
      <c r="J213" s="7">
        <f t="shared" si="37"/>
        <v>1216.0885736983614</v>
      </c>
      <c r="K213" s="7">
        <f t="shared" si="30"/>
        <v>440.00226038141034</v>
      </c>
      <c r="L213" s="65">
        <f t="shared" si="31"/>
        <v>4.5356012889944106E-2</v>
      </c>
      <c r="M213" s="7">
        <f t="shared" si="32"/>
        <v>776.08631331695108</v>
      </c>
      <c r="N213" s="65">
        <f t="shared" si="33"/>
        <v>0.08</v>
      </c>
      <c r="O213" s="7">
        <f t="shared" si="38"/>
        <v>49759.855262838762</v>
      </c>
      <c r="P213" s="7">
        <f t="shared" si="39"/>
        <v>203186.56806642044</v>
      </c>
      <c r="Q213" s="7">
        <f t="shared" si="34"/>
        <v>115972.94473716123</v>
      </c>
      <c r="R213" s="7">
        <f t="shared" si="35"/>
        <v>252946.42332925921</v>
      </c>
    </row>
    <row r="214" spans="7:18" x14ac:dyDescent="0.3">
      <c r="G214">
        <v>209</v>
      </c>
      <c r="H214" s="160">
        <v>51196</v>
      </c>
      <c r="I214" s="7">
        <f t="shared" si="36"/>
        <v>115972.94473716123</v>
      </c>
      <c r="J214" s="7">
        <f t="shared" si="37"/>
        <v>1216.0885736983614</v>
      </c>
      <c r="K214" s="7">
        <f t="shared" si="30"/>
        <v>442.93560878395317</v>
      </c>
      <c r="L214" s="65">
        <f t="shared" si="31"/>
        <v>4.5831614584365028E-2</v>
      </c>
      <c r="M214" s="7">
        <f t="shared" si="32"/>
        <v>773.15296491440824</v>
      </c>
      <c r="N214" s="65">
        <f t="shared" si="33"/>
        <v>0.08</v>
      </c>
      <c r="O214" s="7">
        <f t="shared" si="38"/>
        <v>50202.790871622718</v>
      </c>
      <c r="P214" s="7">
        <f t="shared" si="39"/>
        <v>203959.72103133486</v>
      </c>
      <c r="Q214" s="7">
        <f t="shared" si="34"/>
        <v>115530.00912837728</v>
      </c>
      <c r="R214" s="7">
        <f t="shared" si="35"/>
        <v>254162.51190295757</v>
      </c>
    </row>
    <row r="215" spans="7:18" x14ac:dyDescent="0.3">
      <c r="G215">
        <v>210</v>
      </c>
      <c r="H215" s="160">
        <v>51227</v>
      </c>
      <c r="I215" s="7">
        <f t="shared" si="36"/>
        <v>115530.00912837728</v>
      </c>
      <c r="J215" s="7">
        <f t="shared" si="37"/>
        <v>1216.0885736983614</v>
      </c>
      <c r="K215" s="7">
        <f t="shared" si="30"/>
        <v>445.8885128425128</v>
      </c>
      <c r="L215" s="65">
        <f t="shared" si="31"/>
        <v>4.6314045973669775E-2</v>
      </c>
      <c r="M215" s="7">
        <f t="shared" si="32"/>
        <v>770.20006085584862</v>
      </c>
      <c r="N215" s="65">
        <f t="shared" si="33"/>
        <v>0.08</v>
      </c>
      <c r="O215" s="7">
        <f t="shared" si="38"/>
        <v>50648.679384465227</v>
      </c>
      <c r="P215" s="7">
        <f t="shared" si="39"/>
        <v>204729.92109219072</v>
      </c>
      <c r="Q215" s="7">
        <f t="shared" si="34"/>
        <v>115084.12061553476</v>
      </c>
      <c r="R215" s="7">
        <f t="shared" si="35"/>
        <v>255378.60047665593</v>
      </c>
    </row>
    <row r="216" spans="7:18" x14ac:dyDescent="0.3">
      <c r="G216">
        <v>211</v>
      </c>
      <c r="H216" s="160">
        <v>51257</v>
      </c>
      <c r="I216" s="7">
        <f t="shared" si="36"/>
        <v>115084.12061553476</v>
      </c>
      <c r="J216" s="7">
        <f t="shared" si="37"/>
        <v>1216.0885736983614</v>
      </c>
      <c r="K216" s="7">
        <f t="shared" si="30"/>
        <v>448.86110292812964</v>
      </c>
      <c r="L216" s="65">
        <f t="shared" si="31"/>
        <v>4.680344435295164E-2</v>
      </c>
      <c r="M216" s="7">
        <f t="shared" si="32"/>
        <v>767.22747077023178</v>
      </c>
      <c r="N216" s="65">
        <f t="shared" si="33"/>
        <v>0.08</v>
      </c>
      <c r="O216" s="7">
        <f t="shared" si="38"/>
        <v>51097.540487393358</v>
      </c>
      <c r="P216" s="7">
        <f t="shared" si="39"/>
        <v>205497.14856296097</v>
      </c>
      <c r="Q216" s="7">
        <f t="shared" si="34"/>
        <v>114635.25951260663</v>
      </c>
      <c r="R216" s="7">
        <f t="shared" si="35"/>
        <v>256594.68905035433</v>
      </c>
    </row>
    <row r="217" spans="7:18" x14ac:dyDescent="0.3">
      <c r="G217">
        <v>212</v>
      </c>
      <c r="H217" s="160">
        <v>51288</v>
      </c>
      <c r="I217" s="7">
        <f t="shared" si="36"/>
        <v>114635.25951260663</v>
      </c>
      <c r="J217" s="7">
        <f t="shared" si="37"/>
        <v>1216.0885736983614</v>
      </c>
      <c r="K217" s="7">
        <f t="shared" si="30"/>
        <v>451.85351028098387</v>
      </c>
      <c r="L217" s="65">
        <f t="shared" si="31"/>
        <v>4.7299950699509805E-2</v>
      </c>
      <c r="M217" s="7">
        <f t="shared" si="32"/>
        <v>764.23506341737755</v>
      </c>
      <c r="N217" s="65">
        <f t="shared" si="33"/>
        <v>0.08</v>
      </c>
      <c r="O217" s="7">
        <f t="shared" si="38"/>
        <v>51549.393997674342</v>
      </c>
      <c r="P217" s="7">
        <f t="shared" si="39"/>
        <v>206261.38362637835</v>
      </c>
      <c r="Q217" s="7">
        <f t="shared" si="34"/>
        <v>114183.40600232565</v>
      </c>
      <c r="R217" s="7">
        <f t="shared" si="35"/>
        <v>257810.77762405269</v>
      </c>
    </row>
    <row r="218" spans="7:18" x14ac:dyDescent="0.3">
      <c r="G218">
        <v>213</v>
      </c>
      <c r="H218" s="160">
        <v>51318</v>
      </c>
      <c r="I218" s="7">
        <f t="shared" si="36"/>
        <v>114183.40600232565</v>
      </c>
      <c r="J218" s="7">
        <f t="shared" si="37"/>
        <v>1216.0885736983614</v>
      </c>
      <c r="K218" s="7">
        <f t="shared" si="30"/>
        <v>454.86586701619035</v>
      </c>
      <c r="L218" s="65">
        <f t="shared" si="31"/>
        <v>4.7803709797228415E-2</v>
      </c>
      <c r="M218" s="7">
        <f t="shared" si="32"/>
        <v>761.22270668217107</v>
      </c>
      <c r="N218" s="65">
        <f t="shared" si="33"/>
        <v>0.08</v>
      </c>
      <c r="O218" s="7">
        <f t="shared" si="38"/>
        <v>52004.259864690532</v>
      </c>
      <c r="P218" s="7">
        <f t="shared" si="39"/>
        <v>207022.60633306051</v>
      </c>
      <c r="Q218" s="7">
        <f t="shared" si="34"/>
        <v>113728.54013530945</v>
      </c>
      <c r="R218" s="7">
        <f t="shared" si="35"/>
        <v>259026.86619775105</v>
      </c>
    </row>
    <row r="219" spans="7:18" x14ac:dyDescent="0.3">
      <c r="G219">
        <v>214</v>
      </c>
      <c r="H219" s="160">
        <v>51349</v>
      </c>
      <c r="I219" s="7">
        <f t="shared" si="36"/>
        <v>113728.54013530945</v>
      </c>
      <c r="J219" s="7">
        <f t="shared" si="37"/>
        <v>1216.0885736983614</v>
      </c>
      <c r="K219" s="7">
        <f t="shared" si="30"/>
        <v>457.89830612963169</v>
      </c>
      <c r="L219" s="65">
        <f t="shared" si="31"/>
        <v>4.8314870366032325E-2</v>
      </c>
      <c r="M219" s="7">
        <f t="shared" si="32"/>
        <v>758.19026756872972</v>
      </c>
      <c r="N219" s="65">
        <f t="shared" si="33"/>
        <v>0.08</v>
      </c>
      <c r="O219" s="7">
        <f t="shared" si="38"/>
        <v>52462.158170820163</v>
      </c>
      <c r="P219" s="7">
        <f t="shared" si="39"/>
        <v>207780.79660062923</v>
      </c>
      <c r="Q219" s="7">
        <f t="shared" si="34"/>
        <v>113270.64182917982</v>
      </c>
      <c r="R219" s="7">
        <f t="shared" si="35"/>
        <v>260242.95477144938</v>
      </c>
    </row>
    <row r="220" spans="7:18" x14ac:dyDescent="0.3">
      <c r="G220">
        <v>215</v>
      </c>
      <c r="H220" s="160">
        <v>51380</v>
      </c>
      <c r="I220" s="7">
        <f t="shared" si="36"/>
        <v>113270.64182917982</v>
      </c>
      <c r="J220" s="7">
        <f t="shared" si="37"/>
        <v>1216.0885736983614</v>
      </c>
      <c r="K220" s="7">
        <f t="shared" si="30"/>
        <v>460.95096150382926</v>
      </c>
      <c r="L220" s="65">
        <f t="shared" si="31"/>
        <v>4.883358519666299E-2</v>
      </c>
      <c r="M220" s="7">
        <f t="shared" si="32"/>
        <v>755.13761219453215</v>
      </c>
      <c r="N220" s="65">
        <f t="shared" si="33"/>
        <v>0.08</v>
      </c>
      <c r="O220" s="7">
        <f t="shared" si="38"/>
        <v>52923.109132323989</v>
      </c>
      <c r="P220" s="7">
        <f t="shared" si="39"/>
        <v>208535.93421282375</v>
      </c>
      <c r="Q220" s="7">
        <f t="shared" si="34"/>
        <v>112809.69086767599</v>
      </c>
      <c r="R220" s="7">
        <f t="shared" si="35"/>
        <v>261459.04334514774</v>
      </c>
    </row>
    <row r="221" spans="7:18" x14ac:dyDescent="0.3">
      <c r="G221">
        <v>216</v>
      </c>
      <c r="H221" s="160">
        <v>51410</v>
      </c>
      <c r="I221" s="7">
        <f t="shared" si="36"/>
        <v>112809.69086767599</v>
      </c>
      <c r="J221" s="7">
        <f t="shared" si="37"/>
        <v>1216.0885736983614</v>
      </c>
      <c r="K221" s="7">
        <f t="shared" si="30"/>
        <v>464.02396791385479</v>
      </c>
      <c r="L221" s="65">
        <f t="shared" si="31"/>
        <v>4.9360011291031472E-2</v>
      </c>
      <c r="M221" s="7">
        <f t="shared" si="32"/>
        <v>752.06460578450663</v>
      </c>
      <c r="N221" s="65">
        <f t="shared" si="33"/>
        <v>0.08</v>
      </c>
      <c r="O221" s="7">
        <f t="shared" si="38"/>
        <v>53387.133100237843</v>
      </c>
      <c r="P221" s="7">
        <f t="shared" si="39"/>
        <v>209287.99881860826</v>
      </c>
      <c r="Q221" s="7">
        <f t="shared" si="34"/>
        <v>112345.66689976213</v>
      </c>
      <c r="R221" s="7">
        <f t="shared" si="35"/>
        <v>262675.13191884611</v>
      </c>
    </row>
    <row r="222" spans="7:18" x14ac:dyDescent="0.3">
      <c r="G222">
        <v>217</v>
      </c>
      <c r="H222" s="160">
        <v>51441</v>
      </c>
      <c r="I222" s="7">
        <f t="shared" si="36"/>
        <v>112345.66689976213</v>
      </c>
      <c r="J222" s="7">
        <f t="shared" si="37"/>
        <v>1216.0885736983614</v>
      </c>
      <c r="K222" s="7">
        <f t="shared" si="30"/>
        <v>467.11746103328051</v>
      </c>
      <c r="L222" s="65">
        <f t="shared" si="31"/>
        <v>4.9894310008419512E-2</v>
      </c>
      <c r="M222" s="7">
        <f t="shared" si="32"/>
        <v>748.97111266508091</v>
      </c>
      <c r="N222" s="65">
        <f t="shared" si="33"/>
        <v>0.08</v>
      </c>
      <c r="O222" s="7">
        <f t="shared" si="38"/>
        <v>53854.250561271125</v>
      </c>
      <c r="P222" s="7">
        <f t="shared" si="39"/>
        <v>210036.96993127334</v>
      </c>
      <c r="Q222" s="7">
        <f t="shared" si="34"/>
        <v>111878.54943872885</v>
      </c>
      <c r="R222" s="7">
        <f t="shared" si="35"/>
        <v>263891.22049254447</v>
      </c>
    </row>
    <row r="223" spans="7:18" x14ac:dyDescent="0.3">
      <c r="G223">
        <v>218</v>
      </c>
      <c r="H223" s="160">
        <v>51471</v>
      </c>
      <c r="I223" s="7">
        <f t="shared" si="36"/>
        <v>111878.54943872885</v>
      </c>
      <c r="J223" s="7">
        <f t="shared" si="37"/>
        <v>1216.0885736983614</v>
      </c>
      <c r="K223" s="7">
        <f t="shared" si="30"/>
        <v>470.23157744016908</v>
      </c>
      <c r="L223" s="65">
        <f t="shared" si="31"/>
        <v>5.0436647217814885E-2</v>
      </c>
      <c r="M223" s="7">
        <f t="shared" si="32"/>
        <v>745.85699625819234</v>
      </c>
      <c r="N223" s="65">
        <f t="shared" si="33"/>
        <v>0.08</v>
      </c>
      <c r="O223" s="7">
        <f t="shared" si="38"/>
        <v>54324.482138711297</v>
      </c>
      <c r="P223" s="7">
        <f t="shared" si="39"/>
        <v>210782.82692753154</v>
      </c>
      <c r="Q223" s="7">
        <f t="shared" si="34"/>
        <v>111408.31786128868</v>
      </c>
      <c r="R223" s="7">
        <f t="shared" si="35"/>
        <v>265107.30906624283</v>
      </c>
    </row>
    <row r="224" spans="7:18" x14ac:dyDescent="0.3">
      <c r="G224">
        <v>219</v>
      </c>
      <c r="H224" s="160">
        <v>51502</v>
      </c>
      <c r="I224" s="7">
        <f t="shared" si="36"/>
        <v>111408.31786128868</v>
      </c>
      <c r="J224" s="7">
        <f t="shared" si="37"/>
        <v>1216.0885736983614</v>
      </c>
      <c r="K224" s="7">
        <f t="shared" si="30"/>
        <v>473.36645462310344</v>
      </c>
      <c r="L224" s="65">
        <f t="shared" si="31"/>
        <v>5.0987193456683746E-2</v>
      </c>
      <c r="M224" s="7">
        <f t="shared" si="32"/>
        <v>742.72211907525798</v>
      </c>
      <c r="N224" s="65">
        <f t="shared" si="33"/>
        <v>0.08</v>
      </c>
      <c r="O224" s="7">
        <f t="shared" si="38"/>
        <v>54797.848593334398</v>
      </c>
      <c r="P224" s="7">
        <f t="shared" si="39"/>
        <v>211525.54904660679</v>
      </c>
      <c r="Q224" s="7">
        <f t="shared" si="34"/>
        <v>110934.95140666558</v>
      </c>
      <c r="R224" s="7">
        <f t="shared" si="35"/>
        <v>266323.39763994119</v>
      </c>
    </row>
    <row r="225" spans="7:18" x14ac:dyDescent="0.3">
      <c r="G225">
        <v>220</v>
      </c>
      <c r="H225" s="160">
        <v>51533</v>
      </c>
      <c r="I225" s="7">
        <f t="shared" si="36"/>
        <v>110934.95140666558</v>
      </c>
      <c r="J225" s="7">
        <f t="shared" si="37"/>
        <v>1216.0885736983614</v>
      </c>
      <c r="K225" s="7">
        <f t="shared" si="30"/>
        <v>476.52223098725744</v>
      </c>
      <c r="L225" s="65">
        <f t="shared" si="31"/>
        <v>5.1546124096499168E-2</v>
      </c>
      <c r="M225" s="7">
        <f t="shared" si="32"/>
        <v>739.56634271110397</v>
      </c>
      <c r="N225" s="65">
        <f t="shared" si="33"/>
        <v>0.08</v>
      </c>
      <c r="O225" s="7">
        <f t="shared" si="38"/>
        <v>55274.370824321653</v>
      </c>
      <c r="P225" s="7">
        <f t="shared" si="39"/>
        <v>212265.11538931789</v>
      </c>
      <c r="Q225" s="7">
        <f t="shared" si="34"/>
        <v>110458.42917567832</v>
      </c>
      <c r="R225" s="7">
        <f t="shared" si="35"/>
        <v>267539.48621363955</v>
      </c>
    </row>
    <row r="226" spans="7:18" x14ac:dyDescent="0.3">
      <c r="G226">
        <v>221</v>
      </c>
      <c r="H226" s="160">
        <v>51561</v>
      </c>
      <c r="I226" s="7">
        <f t="shared" si="36"/>
        <v>110458.42917567832</v>
      </c>
      <c r="J226" s="7">
        <f t="shared" si="37"/>
        <v>1216.0885736983614</v>
      </c>
      <c r="K226" s="7">
        <f t="shared" si="30"/>
        <v>479.69904586050586</v>
      </c>
      <c r="L226" s="65">
        <f t="shared" si="31"/>
        <v>5.2113619515363897E-2</v>
      </c>
      <c r="M226" s="7">
        <f t="shared" si="32"/>
        <v>736.38952783785555</v>
      </c>
      <c r="N226" s="65">
        <f t="shared" si="33"/>
        <v>0.08</v>
      </c>
      <c r="O226" s="7">
        <f t="shared" si="38"/>
        <v>55754.06987018216</v>
      </c>
      <c r="P226" s="7">
        <f t="shared" si="39"/>
        <v>213001.50491715575</v>
      </c>
      <c r="Q226" s="7">
        <f t="shared" si="34"/>
        <v>109978.73012981782</v>
      </c>
      <c r="R226" s="7">
        <f t="shared" si="35"/>
        <v>268755.57478733792</v>
      </c>
    </row>
    <row r="227" spans="7:18" x14ac:dyDescent="0.3">
      <c r="G227">
        <v>222</v>
      </c>
      <c r="H227" s="160">
        <v>51592</v>
      </c>
      <c r="I227" s="7">
        <f t="shared" si="36"/>
        <v>109978.73012981782</v>
      </c>
      <c r="J227" s="7">
        <f t="shared" si="37"/>
        <v>1216.0885736983614</v>
      </c>
      <c r="K227" s="7">
        <f t="shared" si="30"/>
        <v>482.89703949957584</v>
      </c>
      <c r="L227" s="65">
        <f t="shared" si="31"/>
        <v>5.2689865278084475E-2</v>
      </c>
      <c r="M227" s="7">
        <f t="shared" si="32"/>
        <v>733.19153419878558</v>
      </c>
      <c r="N227" s="65">
        <f t="shared" si="33"/>
        <v>8.0000000000000016E-2</v>
      </c>
      <c r="O227" s="7">
        <f t="shared" si="38"/>
        <v>56236.966909681738</v>
      </c>
      <c r="P227" s="7">
        <f t="shared" si="39"/>
        <v>213734.69645135454</v>
      </c>
      <c r="Q227" s="7">
        <f t="shared" si="34"/>
        <v>109495.83309031825</v>
      </c>
      <c r="R227" s="7">
        <f t="shared" si="35"/>
        <v>269971.66336103628</v>
      </c>
    </row>
    <row r="228" spans="7:18" x14ac:dyDescent="0.3">
      <c r="G228">
        <v>223</v>
      </c>
      <c r="H228" s="160">
        <v>51622</v>
      </c>
      <c r="I228" s="7">
        <f t="shared" si="36"/>
        <v>109495.83309031825</v>
      </c>
      <c r="J228" s="7">
        <f t="shared" si="37"/>
        <v>1216.0885736983614</v>
      </c>
      <c r="K228" s="7">
        <f t="shared" si="30"/>
        <v>486.11635309623966</v>
      </c>
      <c r="L228" s="65">
        <f t="shared" si="31"/>
        <v>5.3275052324074895E-2</v>
      </c>
      <c r="M228" s="7">
        <f t="shared" si="32"/>
        <v>729.97222060212175</v>
      </c>
      <c r="N228" s="65">
        <f t="shared" si="33"/>
        <v>0.08</v>
      </c>
      <c r="O228" s="7">
        <f t="shared" si="38"/>
        <v>56723.083262777975</v>
      </c>
      <c r="P228" s="7">
        <f t="shared" si="39"/>
        <v>214464.66867195666</v>
      </c>
      <c r="Q228" s="7">
        <f t="shared" si="34"/>
        <v>109009.71673722201</v>
      </c>
      <c r="R228" s="7">
        <f t="shared" si="35"/>
        <v>271187.75193473464</v>
      </c>
    </row>
    <row r="229" spans="7:18" x14ac:dyDescent="0.3">
      <c r="G229">
        <v>224</v>
      </c>
      <c r="H229" s="160">
        <v>51653</v>
      </c>
      <c r="I229" s="7">
        <f t="shared" si="36"/>
        <v>109009.71673722201</v>
      </c>
      <c r="J229" s="7">
        <f t="shared" si="37"/>
        <v>1216.0885736983614</v>
      </c>
      <c r="K229" s="7">
        <f t="shared" si="30"/>
        <v>489.35712878354798</v>
      </c>
      <c r="L229" s="65">
        <f t="shared" si="31"/>
        <v>5.3869377163489579E-2</v>
      </c>
      <c r="M229" s="7">
        <f t="shared" si="32"/>
        <v>726.73144491481344</v>
      </c>
      <c r="N229" s="65">
        <f t="shared" si="33"/>
        <v>0.08</v>
      </c>
      <c r="O229" s="7">
        <f t="shared" si="38"/>
        <v>57212.440391561526</v>
      </c>
      <c r="P229" s="7">
        <f t="shared" si="39"/>
        <v>215191.40011687149</v>
      </c>
      <c r="Q229" s="7">
        <f t="shared" si="34"/>
        <v>108520.35960843846</v>
      </c>
      <c r="R229" s="7">
        <f t="shared" si="35"/>
        <v>272403.840508433</v>
      </c>
    </row>
    <row r="230" spans="7:18" x14ac:dyDescent="0.3">
      <c r="G230">
        <v>225</v>
      </c>
      <c r="H230" s="160">
        <v>51683</v>
      </c>
      <c r="I230" s="7">
        <f t="shared" si="36"/>
        <v>108520.35960843846</v>
      </c>
      <c r="J230" s="7">
        <f t="shared" si="37"/>
        <v>1216.0885736983614</v>
      </c>
      <c r="K230" s="7">
        <f t="shared" si="30"/>
        <v>492.61950964210496</v>
      </c>
      <c r="L230" s="65">
        <f t="shared" si="31"/>
        <v>5.4473042082009385E-2</v>
      </c>
      <c r="M230" s="7">
        <f t="shared" si="32"/>
        <v>723.46906405625646</v>
      </c>
      <c r="N230" s="65">
        <f t="shared" si="33"/>
        <v>0.08</v>
      </c>
      <c r="O230" s="7">
        <f t="shared" si="38"/>
        <v>57705.059901203633</v>
      </c>
      <c r="P230" s="7">
        <f t="shared" si="39"/>
        <v>215914.86918092775</v>
      </c>
      <c r="Q230" s="7">
        <f t="shared" si="34"/>
        <v>108027.74009879636</v>
      </c>
      <c r="R230" s="7">
        <f t="shared" si="35"/>
        <v>273619.92908213136</v>
      </c>
    </row>
    <row r="231" spans="7:18" x14ac:dyDescent="0.3">
      <c r="G231">
        <v>226</v>
      </c>
      <c r="H231" s="160">
        <v>51714</v>
      </c>
      <c r="I231" s="7">
        <f t="shared" si="36"/>
        <v>108027.74009879636</v>
      </c>
      <c r="J231" s="7">
        <f t="shared" si="37"/>
        <v>1216.0885736983614</v>
      </c>
      <c r="K231" s="7">
        <f t="shared" si="30"/>
        <v>495.90363970638566</v>
      </c>
      <c r="L231" s="65">
        <f t="shared" si="31"/>
        <v>5.5086255354729316E-2</v>
      </c>
      <c r="M231" s="7">
        <f t="shared" si="32"/>
        <v>720.18493399197575</v>
      </c>
      <c r="N231" s="65">
        <f t="shared" si="33"/>
        <v>0.08</v>
      </c>
      <c r="O231" s="7">
        <f t="shared" si="38"/>
        <v>58200.963540910016</v>
      </c>
      <c r="P231" s="7">
        <f t="shared" si="39"/>
        <v>216635.05411491974</v>
      </c>
      <c r="Q231" s="7">
        <f t="shared" si="34"/>
        <v>107531.83645908997</v>
      </c>
      <c r="R231" s="7">
        <f t="shared" si="35"/>
        <v>274836.01765582978</v>
      </c>
    </row>
    <row r="232" spans="7:18" x14ac:dyDescent="0.3">
      <c r="G232">
        <v>227</v>
      </c>
      <c r="H232" s="160">
        <v>51745</v>
      </c>
      <c r="I232" s="7">
        <f t="shared" si="36"/>
        <v>107531.83645908997</v>
      </c>
      <c r="J232" s="7">
        <f t="shared" si="37"/>
        <v>1216.0885736983614</v>
      </c>
      <c r="K232" s="7">
        <f t="shared" si="30"/>
        <v>499.20966397109487</v>
      </c>
      <c r="L232" s="65">
        <f t="shared" si="31"/>
        <v>5.5709231469623463E-2</v>
      </c>
      <c r="M232" s="7">
        <f t="shared" si="32"/>
        <v>716.87890972726655</v>
      </c>
      <c r="N232" s="65">
        <f t="shared" si="33"/>
        <v>0.08</v>
      </c>
      <c r="O232" s="7">
        <f t="shared" si="38"/>
        <v>58700.17320488111</v>
      </c>
      <c r="P232" s="7">
        <f t="shared" si="39"/>
        <v>217351.93302464701</v>
      </c>
      <c r="Q232" s="7">
        <f t="shared" si="34"/>
        <v>107032.62679511888</v>
      </c>
      <c r="R232" s="7">
        <f t="shared" si="35"/>
        <v>276052.10622952809</v>
      </c>
    </row>
    <row r="233" spans="7:18" x14ac:dyDescent="0.3">
      <c r="G233">
        <v>228</v>
      </c>
      <c r="H233" s="160">
        <v>51775</v>
      </c>
      <c r="I233" s="7">
        <f t="shared" si="36"/>
        <v>107032.62679511888</v>
      </c>
      <c r="J233" s="7">
        <f t="shared" si="37"/>
        <v>1216.0885736983614</v>
      </c>
      <c r="K233" s="7">
        <f t="shared" si="30"/>
        <v>502.5377283975688</v>
      </c>
      <c r="L233" s="65">
        <f t="shared" si="31"/>
        <v>5.6342191361091018E-2</v>
      </c>
      <c r="M233" s="7">
        <f t="shared" si="32"/>
        <v>713.55084530079262</v>
      </c>
      <c r="N233" s="65">
        <f t="shared" si="33"/>
        <v>8.0000000000000016E-2</v>
      </c>
      <c r="O233" s="7">
        <f t="shared" si="38"/>
        <v>59202.710933278679</v>
      </c>
      <c r="P233" s="7">
        <f t="shared" si="39"/>
        <v>218065.48386994778</v>
      </c>
      <c r="Q233" s="7">
        <f t="shared" si="34"/>
        <v>106530.08906672131</v>
      </c>
      <c r="R233" s="7">
        <f t="shared" si="35"/>
        <v>277268.19480322645</v>
      </c>
    </row>
    <row r="234" spans="7:18" x14ac:dyDescent="0.3">
      <c r="G234">
        <v>229</v>
      </c>
      <c r="H234" s="160">
        <v>51806</v>
      </c>
      <c r="I234" s="7">
        <f t="shared" si="36"/>
        <v>106530.08906672131</v>
      </c>
      <c r="J234" s="7">
        <f t="shared" si="37"/>
        <v>1216.0885736983614</v>
      </c>
      <c r="K234" s="7">
        <f t="shared" si="30"/>
        <v>505.88797992021932</v>
      </c>
      <c r="L234" s="65">
        <f t="shared" si="31"/>
        <v>5.698536265411825E-2</v>
      </c>
      <c r="M234" s="7">
        <f t="shared" si="32"/>
        <v>710.20059377814209</v>
      </c>
      <c r="N234" s="65">
        <f t="shared" si="33"/>
        <v>0.08</v>
      </c>
      <c r="O234" s="7">
        <f t="shared" si="38"/>
        <v>59708.598913198897</v>
      </c>
      <c r="P234" s="7">
        <f t="shared" si="39"/>
        <v>218775.68446372592</v>
      </c>
      <c r="Q234" s="7">
        <f t="shared" si="34"/>
        <v>106024.20108680108</v>
      </c>
      <c r="R234" s="7">
        <f t="shared" si="35"/>
        <v>278484.28337692481</v>
      </c>
    </row>
    <row r="235" spans="7:18" x14ac:dyDescent="0.3">
      <c r="G235">
        <v>230</v>
      </c>
      <c r="H235" s="160">
        <v>51836</v>
      </c>
      <c r="I235" s="7">
        <f t="shared" si="36"/>
        <v>106024.20108680108</v>
      </c>
      <c r="J235" s="7">
        <f t="shared" si="37"/>
        <v>1216.0885736983614</v>
      </c>
      <c r="K235" s="7">
        <f t="shared" si="30"/>
        <v>509.26056645302083</v>
      </c>
      <c r="L235" s="65">
        <f t="shared" si="31"/>
        <v>5.7638979919623481E-2</v>
      </c>
      <c r="M235" s="7">
        <f t="shared" si="32"/>
        <v>706.82800724534059</v>
      </c>
      <c r="N235" s="65">
        <f t="shared" si="33"/>
        <v>0.08</v>
      </c>
      <c r="O235" s="7">
        <f t="shared" si="38"/>
        <v>60217.859479651917</v>
      </c>
      <c r="P235" s="7">
        <f t="shared" si="39"/>
        <v>219482.51247097127</v>
      </c>
      <c r="Q235" s="7">
        <f t="shared" si="34"/>
        <v>105514.94052034806</v>
      </c>
      <c r="R235" s="7">
        <f t="shared" si="35"/>
        <v>279700.37195062317</v>
      </c>
    </row>
    <row r="236" spans="7:18" x14ac:dyDescent="0.3">
      <c r="G236">
        <v>231</v>
      </c>
      <c r="H236" s="160">
        <v>51867</v>
      </c>
      <c r="I236" s="7">
        <f t="shared" si="36"/>
        <v>105514.94052034806</v>
      </c>
      <c r="J236" s="7">
        <f t="shared" si="37"/>
        <v>1216.0885736983614</v>
      </c>
      <c r="K236" s="7">
        <f t="shared" si="30"/>
        <v>512.65563689604096</v>
      </c>
      <c r="L236" s="65">
        <f t="shared" si="31"/>
        <v>5.8303284941587333E-2</v>
      </c>
      <c r="M236" s="7">
        <f t="shared" si="32"/>
        <v>703.43293680232046</v>
      </c>
      <c r="N236" s="65">
        <f t="shared" si="33"/>
        <v>0.08</v>
      </c>
      <c r="O236" s="7">
        <f t="shared" si="38"/>
        <v>60730.515116547962</v>
      </c>
      <c r="P236" s="7">
        <f t="shared" si="39"/>
        <v>220185.9454077736</v>
      </c>
      <c r="Q236" s="7">
        <f t="shared" si="34"/>
        <v>105002.28488345201</v>
      </c>
      <c r="R236" s="7">
        <f t="shared" si="35"/>
        <v>280916.46052432153</v>
      </c>
    </row>
    <row r="237" spans="7:18" x14ac:dyDescent="0.3">
      <c r="G237">
        <v>232</v>
      </c>
      <c r="H237" s="160">
        <v>51898</v>
      </c>
      <c r="I237" s="7">
        <f t="shared" si="36"/>
        <v>105002.28488345201</v>
      </c>
      <c r="J237" s="7">
        <f t="shared" si="37"/>
        <v>1216.0885736983614</v>
      </c>
      <c r="K237" s="7">
        <f t="shared" si="30"/>
        <v>516.07334114201467</v>
      </c>
      <c r="L237" s="65">
        <f t="shared" si="31"/>
        <v>5.8978526996607786E-2</v>
      </c>
      <c r="M237" s="7">
        <f t="shared" si="32"/>
        <v>700.01523255634675</v>
      </c>
      <c r="N237" s="65">
        <f t="shared" si="33"/>
        <v>0.08</v>
      </c>
      <c r="O237" s="7">
        <f t="shared" si="38"/>
        <v>61246.588457689977</v>
      </c>
      <c r="P237" s="7">
        <f t="shared" si="39"/>
        <v>220885.96064032995</v>
      </c>
      <c r="Q237" s="7">
        <f t="shared" si="34"/>
        <v>104486.21154231</v>
      </c>
      <c r="R237" s="7">
        <f t="shared" si="35"/>
        <v>282132.54909801995</v>
      </c>
    </row>
    <row r="238" spans="7:18" x14ac:dyDescent="0.3">
      <c r="G238">
        <v>233</v>
      </c>
      <c r="H238" s="160">
        <v>51926</v>
      </c>
      <c r="I238" s="7">
        <f t="shared" si="36"/>
        <v>104486.21154231</v>
      </c>
      <c r="J238" s="7">
        <f t="shared" si="37"/>
        <v>1216.0885736983614</v>
      </c>
      <c r="K238" s="7">
        <f t="shared" si="30"/>
        <v>519.51383008296136</v>
      </c>
      <c r="L238" s="65">
        <f t="shared" si="31"/>
        <v>5.9664963146559405E-2</v>
      </c>
      <c r="M238" s="7">
        <f t="shared" si="32"/>
        <v>696.57474361540005</v>
      </c>
      <c r="N238" s="65">
        <f t="shared" si="33"/>
        <v>0.08</v>
      </c>
      <c r="O238" s="7">
        <f t="shared" si="38"/>
        <v>61766.102287772941</v>
      </c>
      <c r="P238" s="7">
        <f t="shared" si="39"/>
        <v>221582.53538394536</v>
      </c>
      <c r="Q238" s="7">
        <f t="shared" si="34"/>
        <v>103966.69771222705</v>
      </c>
      <c r="R238" s="7">
        <f t="shared" si="35"/>
        <v>283348.63767171832</v>
      </c>
    </row>
    <row r="239" spans="7:18" x14ac:dyDescent="0.3">
      <c r="G239">
        <v>234</v>
      </c>
      <c r="H239" s="160">
        <v>51957</v>
      </c>
      <c r="I239" s="7">
        <f t="shared" si="36"/>
        <v>103966.69771222705</v>
      </c>
      <c r="J239" s="7">
        <f t="shared" si="37"/>
        <v>1216.0885736983614</v>
      </c>
      <c r="K239" s="7">
        <f t="shared" si="30"/>
        <v>522.97725561684774</v>
      </c>
      <c r="L239" s="65">
        <f t="shared" si="31"/>
        <v>6.0362858545079223E-2</v>
      </c>
      <c r="M239" s="7">
        <f t="shared" si="32"/>
        <v>693.11131808151367</v>
      </c>
      <c r="N239" s="65">
        <f t="shared" si="33"/>
        <v>0.08</v>
      </c>
      <c r="O239" s="7">
        <f t="shared" si="38"/>
        <v>62289.079543389787</v>
      </c>
      <c r="P239" s="7">
        <f t="shared" si="39"/>
        <v>222275.64670202686</v>
      </c>
      <c r="Q239" s="7">
        <f t="shared" si="34"/>
        <v>103443.7204566102</v>
      </c>
      <c r="R239" s="7">
        <f t="shared" si="35"/>
        <v>284564.72624541668</v>
      </c>
    </row>
    <row r="240" spans="7:18" x14ac:dyDescent="0.3">
      <c r="G240">
        <v>235</v>
      </c>
      <c r="H240" s="160">
        <v>51987</v>
      </c>
      <c r="I240" s="7">
        <f t="shared" si="36"/>
        <v>103443.7204566102</v>
      </c>
      <c r="J240" s="7">
        <f t="shared" si="37"/>
        <v>1216.0885736983614</v>
      </c>
      <c r="K240" s="7">
        <f t="shared" si="30"/>
        <v>526.4637706542934</v>
      </c>
      <c r="L240" s="65">
        <f t="shared" si="31"/>
        <v>6.1072486758647127E-2</v>
      </c>
      <c r="M240" s="7">
        <f t="shared" si="32"/>
        <v>689.62480304406802</v>
      </c>
      <c r="N240" s="65">
        <f t="shared" si="33"/>
        <v>0.08</v>
      </c>
      <c r="O240" s="7">
        <f t="shared" si="38"/>
        <v>62815.54331404408</v>
      </c>
      <c r="P240" s="7">
        <f t="shared" si="39"/>
        <v>222965.27150507094</v>
      </c>
      <c r="Q240" s="7">
        <f t="shared" si="34"/>
        <v>102917.2566859559</v>
      </c>
      <c r="R240" s="7">
        <f t="shared" si="35"/>
        <v>285780.81481911504</v>
      </c>
    </row>
    <row r="241" spans="7:18" x14ac:dyDescent="0.3">
      <c r="G241">
        <v>236</v>
      </c>
      <c r="H241" s="160">
        <v>52018</v>
      </c>
      <c r="I241" s="7">
        <f t="shared" si="36"/>
        <v>102917.2566859559</v>
      </c>
      <c r="J241" s="7">
        <f t="shared" si="37"/>
        <v>1216.0885736983614</v>
      </c>
      <c r="K241" s="7">
        <f t="shared" si="30"/>
        <v>529.97352912532199</v>
      </c>
      <c r="L241" s="65">
        <f t="shared" si="31"/>
        <v>6.1794130103078299E-2</v>
      </c>
      <c r="M241" s="7">
        <f t="shared" si="32"/>
        <v>686.11504457303943</v>
      </c>
      <c r="N241" s="65">
        <f t="shared" si="33"/>
        <v>0.08</v>
      </c>
      <c r="O241" s="7">
        <f t="shared" si="38"/>
        <v>63345.516843169404</v>
      </c>
      <c r="P241" s="7">
        <f t="shared" si="39"/>
        <v>223651.38654964397</v>
      </c>
      <c r="Q241" s="7">
        <f t="shared" si="34"/>
        <v>102387.28315683058</v>
      </c>
      <c r="R241" s="7">
        <f t="shared" si="35"/>
        <v>286996.9033928134</v>
      </c>
    </row>
    <row r="242" spans="7:18" x14ac:dyDescent="0.3">
      <c r="G242">
        <v>237</v>
      </c>
      <c r="H242" s="160">
        <v>52048</v>
      </c>
      <c r="I242" s="7">
        <f t="shared" si="36"/>
        <v>102387.28315683058</v>
      </c>
      <c r="J242" s="7">
        <f t="shared" si="37"/>
        <v>1216.0885736983614</v>
      </c>
      <c r="K242" s="7">
        <f t="shared" si="30"/>
        <v>533.50668598615744</v>
      </c>
      <c r="L242" s="65">
        <f t="shared" si="31"/>
        <v>6.2528079996297725E-2</v>
      </c>
      <c r="M242" s="7">
        <f t="shared" si="32"/>
        <v>682.58188771220398</v>
      </c>
      <c r="N242" s="65">
        <f t="shared" si="33"/>
        <v>0.08</v>
      </c>
      <c r="O242" s="7">
        <f t="shared" si="38"/>
        <v>63879.023529155558</v>
      </c>
      <c r="P242" s="7">
        <f t="shared" si="39"/>
        <v>224333.96843735618</v>
      </c>
      <c r="Q242" s="7">
        <f t="shared" si="34"/>
        <v>101853.77647084443</v>
      </c>
      <c r="R242" s="7">
        <f t="shared" si="35"/>
        <v>288212.9919665117</v>
      </c>
    </row>
    <row r="243" spans="7:18" x14ac:dyDescent="0.3">
      <c r="G243">
        <v>238</v>
      </c>
      <c r="H243" s="160">
        <v>52079</v>
      </c>
      <c r="I243" s="7">
        <f t="shared" si="36"/>
        <v>101853.77647084443</v>
      </c>
      <c r="J243" s="7">
        <f t="shared" si="37"/>
        <v>1216.0885736983614</v>
      </c>
      <c r="K243" s="7">
        <f t="shared" si="30"/>
        <v>537.06339722606515</v>
      </c>
      <c r="L243" s="65">
        <f t="shared" si="31"/>
        <v>6.3274637328323211E-2</v>
      </c>
      <c r="M243" s="7">
        <f t="shared" si="32"/>
        <v>679.02517647229627</v>
      </c>
      <c r="N243" s="65">
        <f t="shared" si="33"/>
        <v>0.08</v>
      </c>
      <c r="O243" s="7">
        <f t="shared" si="38"/>
        <v>64416.08692638162</v>
      </c>
      <c r="P243" s="7">
        <f t="shared" si="39"/>
        <v>225012.99361382847</v>
      </c>
      <c r="Q243" s="7">
        <f t="shared" si="34"/>
        <v>101316.71307361836</v>
      </c>
      <c r="R243" s="7">
        <f t="shared" si="35"/>
        <v>289429.08054021007</v>
      </c>
    </row>
    <row r="244" spans="7:18" x14ac:dyDescent="0.3">
      <c r="G244">
        <v>239</v>
      </c>
      <c r="H244" s="160">
        <v>52110</v>
      </c>
      <c r="I244" s="7">
        <f t="shared" si="36"/>
        <v>101316.71307361836</v>
      </c>
      <c r="J244" s="7">
        <f t="shared" si="37"/>
        <v>1216.0885736983614</v>
      </c>
      <c r="K244" s="7">
        <f t="shared" si="30"/>
        <v>540.64381987423894</v>
      </c>
      <c r="L244" s="65">
        <f t="shared" si="31"/>
        <v>6.4034112849444505E-2</v>
      </c>
      <c r="M244" s="7">
        <f t="shared" si="32"/>
        <v>675.44475382412247</v>
      </c>
      <c r="N244" s="65">
        <f t="shared" si="33"/>
        <v>0.08</v>
      </c>
      <c r="O244" s="7">
        <f t="shared" si="38"/>
        <v>64956.73074625586</v>
      </c>
      <c r="P244" s="7">
        <f t="shared" si="39"/>
        <v>225688.43836765259</v>
      </c>
      <c r="Q244" s="7">
        <f t="shared" si="34"/>
        <v>100776.06925374412</v>
      </c>
      <c r="R244" s="7">
        <f t="shared" si="35"/>
        <v>290645.16911390843</v>
      </c>
    </row>
    <row r="245" spans="7:18" x14ac:dyDescent="0.3">
      <c r="G245">
        <v>240</v>
      </c>
      <c r="H245" s="160">
        <v>52140</v>
      </c>
      <c r="I245" s="7">
        <f t="shared" si="36"/>
        <v>100776.06925374412</v>
      </c>
      <c r="J245" s="7">
        <f t="shared" si="37"/>
        <v>1216.0885736983614</v>
      </c>
      <c r="K245" s="7">
        <f t="shared" si="30"/>
        <v>544.24811200673389</v>
      </c>
      <c r="L245" s="65">
        <f t="shared" si="31"/>
        <v>6.4806827577650952E-2</v>
      </c>
      <c r="M245" s="7">
        <f t="shared" si="32"/>
        <v>671.84046169162752</v>
      </c>
      <c r="N245" s="65">
        <f t="shared" si="33"/>
        <v>0.08</v>
      </c>
      <c r="O245" s="7">
        <f t="shared" si="38"/>
        <v>65500.978858262592</v>
      </c>
      <c r="P245" s="7">
        <f t="shared" si="39"/>
        <v>226360.27882934423</v>
      </c>
      <c r="Q245" s="7">
        <f t="shared" si="34"/>
        <v>100231.82114173738</v>
      </c>
      <c r="R245" s="7">
        <f t="shared" si="35"/>
        <v>291861.25768760685</v>
      </c>
    </row>
    <row r="246" spans="7:18" x14ac:dyDescent="0.3">
      <c r="G246">
        <v>241</v>
      </c>
      <c r="H246" s="160">
        <v>52171</v>
      </c>
      <c r="I246" s="7">
        <f t="shared" si="36"/>
        <v>100231.82114173738</v>
      </c>
      <c r="J246" s="7">
        <f t="shared" si="37"/>
        <v>1216.0885736983614</v>
      </c>
      <c r="K246" s="7">
        <f t="shared" si="30"/>
        <v>547.87643275344544</v>
      </c>
      <c r="L246" s="65">
        <f t="shared" si="31"/>
        <v>6.5593113226430841E-2</v>
      </c>
      <c r="M246" s="7">
        <f t="shared" si="32"/>
        <v>668.21214094491597</v>
      </c>
      <c r="N246" s="65">
        <f t="shared" si="33"/>
        <v>8.0000000000000016E-2</v>
      </c>
      <c r="O246" s="7">
        <f t="shared" si="38"/>
        <v>66048.855291016036</v>
      </c>
      <c r="P246" s="7">
        <f t="shared" si="39"/>
        <v>227028.49097028913</v>
      </c>
      <c r="Q246" s="7">
        <f t="shared" si="34"/>
        <v>99683.944708983938</v>
      </c>
      <c r="R246" s="7">
        <f t="shared" si="35"/>
        <v>293077.34626130515</v>
      </c>
    </row>
    <row r="247" spans="7:18" x14ac:dyDescent="0.3">
      <c r="G247">
        <v>242</v>
      </c>
      <c r="H247" s="160">
        <v>52201</v>
      </c>
      <c r="I247" s="7">
        <f t="shared" si="36"/>
        <v>99683.944708983938</v>
      </c>
      <c r="J247" s="7">
        <f t="shared" si="37"/>
        <v>1216.0885736983614</v>
      </c>
      <c r="K247" s="7">
        <f t="shared" si="30"/>
        <v>551.52894230513516</v>
      </c>
      <c r="L247" s="65">
        <f t="shared" si="31"/>
        <v>6.6393312654140474E-2</v>
      </c>
      <c r="M247" s="7">
        <f t="shared" si="32"/>
        <v>664.55963139322625</v>
      </c>
      <c r="N247" s="65">
        <f t="shared" si="33"/>
        <v>0.08</v>
      </c>
      <c r="O247" s="7">
        <f t="shared" si="38"/>
        <v>66600.384233321165</v>
      </c>
      <c r="P247" s="7">
        <f t="shared" si="39"/>
        <v>227693.05060168236</v>
      </c>
      <c r="Q247" s="7">
        <f t="shared" si="34"/>
        <v>99132.415766678809</v>
      </c>
      <c r="R247" s="7">
        <f t="shared" si="35"/>
        <v>294293.43483500351</v>
      </c>
    </row>
    <row r="248" spans="7:18" x14ac:dyDescent="0.3">
      <c r="G248">
        <v>243</v>
      </c>
      <c r="H248" s="160">
        <v>52232</v>
      </c>
      <c r="I248" s="7">
        <f t="shared" si="36"/>
        <v>99132.415766678809</v>
      </c>
      <c r="J248" s="7">
        <f t="shared" si="37"/>
        <v>1216.0885736983614</v>
      </c>
      <c r="K248" s="7">
        <f t="shared" si="30"/>
        <v>555.20580192050261</v>
      </c>
      <c r="L248" s="65">
        <f t="shared" si="31"/>
        <v>6.7207780336222517E-2</v>
      </c>
      <c r="M248" s="7">
        <f t="shared" si="32"/>
        <v>660.88277177785881</v>
      </c>
      <c r="N248" s="65">
        <f t="shared" si="33"/>
        <v>0.08</v>
      </c>
      <c r="O248" s="7">
        <f t="shared" si="38"/>
        <v>67155.590035241665</v>
      </c>
      <c r="P248" s="7">
        <f t="shared" si="39"/>
        <v>228353.93337346023</v>
      </c>
      <c r="Q248" s="7">
        <f t="shared" si="34"/>
        <v>98577.209964758309</v>
      </c>
      <c r="R248" s="7">
        <f t="shared" si="35"/>
        <v>295509.52340870188</v>
      </c>
    </row>
    <row r="249" spans="7:18" x14ac:dyDescent="0.3">
      <c r="G249">
        <v>244</v>
      </c>
      <c r="H249" s="160">
        <v>52263</v>
      </c>
      <c r="I249" s="7">
        <f t="shared" si="36"/>
        <v>98577.209964758309</v>
      </c>
      <c r="J249" s="7">
        <f t="shared" si="37"/>
        <v>1216.0885736983614</v>
      </c>
      <c r="K249" s="7">
        <f t="shared" si="30"/>
        <v>558.90717393330601</v>
      </c>
      <c r="L249" s="65">
        <f t="shared" si="31"/>
        <v>6.803688286164121E-2</v>
      </c>
      <c r="M249" s="7">
        <f t="shared" si="32"/>
        <v>657.1813997650554</v>
      </c>
      <c r="N249" s="65">
        <f t="shared" si="33"/>
        <v>0.08</v>
      </c>
      <c r="O249" s="7">
        <f t="shared" si="38"/>
        <v>67714.497209174966</v>
      </c>
      <c r="P249" s="7">
        <f t="shared" si="39"/>
        <v>229011.11477322527</v>
      </c>
      <c r="Q249" s="7">
        <f t="shared" si="34"/>
        <v>98018.302790825008</v>
      </c>
      <c r="R249" s="7">
        <f t="shared" si="35"/>
        <v>296725.61198240024</v>
      </c>
    </row>
    <row r="250" spans="7:18" x14ac:dyDescent="0.3">
      <c r="G250">
        <v>245</v>
      </c>
      <c r="H250" s="160">
        <v>52291</v>
      </c>
      <c r="I250" s="7">
        <f t="shared" si="36"/>
        <v>98018.302790825008</v>
      </c>
      <c r="J250" s="7">
        <f t="shared" si="37"/>
        <v>1216.0885736983614</v>
      </c>
      <c r="K250" s="7">
        <f t="shared" si="30"/>
        <v>562.63322175952794</v>
      </c>
      <c r="L250" s="65">
        <f t="shared" si="31"/>
        <v>6.8880999454994832E-2</v>
      </c>
      <c r="M250" s="7">
        <f t="shared" si="32"/>
        <v>653.45535193883347</v>
      </c>
      <c r="N250" s="65">
        <f t="shared" si="33"/>
        <v>8.0000000000000016E-2</v>
      </c>
      <c r="O250" s="7">
        <f t="shared" si="38"/>
        <v>68277.1304309345</v>
      </c>
      <c r="P250" s="7">
        <f t="shared" si="39"/>
        <v>229664.57012516411</v>
      </c>
      <c r="Q250" s="7">
        <f t="shared" si="34"/>
        <v>97455.669569065474</v>
      </c>
      <c r="R250" s="7">
        <f t="shared" si="35"/>
        <v>297941.7005560986</v>
      </c>
    </row>
    <row r="251" spans="7:18" x14ac:dyDescent="0.3">
      <c r="G251">
        <v>246</v>
      </c>
      <c r="H251" s="160">
        <v>52322</v>
      </c>
      <c r="I251" s="7">
        <f t="shared" si="36"/>
        <v>97455.669569065474</v>
      </c>
      <c r="J251" s="7">
        <f t="shared" si="37"/>
        <v>1216.0885736983614</v>
      </c>
      <c r="K251" s="7">
        <f t="shared" si="30"/>
        <v>566.38410990459158</v>
      </c>
      <c r="L251" s="65">
        <f t="shared" si="31"/>
        <v>6.9740522525869431E-2</v>
      </c>
      <c r="M251" s="7">
        <f t="shared" si="32"/>
        <v>649.70446379376983</v>
      </c>
      <c r="N251" s="65">
        <f t="shared" si="33"/>
        <v>0.08</v>
      </c>
      <c r="O251" s="7">
        <f t="shared" si="38"/>
        <v>68843.514540839096</v>
      </c>
      <c r="P251" s="7">
        <f t="shared" si="39"/>
        <v>230314.27458895789</v>
      </c>
      <c r="Q251" s="7">
        <f t="shared" si="34"/>
        <v>96889.285459160878</v>
      </c>
      <c r="R251" s="7">
        <f t="shared" si="35"/>
        <v>299157.78912979702</v>
      </c>
    </row>
    <row r="252" spans="7:18" x14ac:dyDescent="0.3">
      <c r="G252">
        <v>247</v>
      </c>
      <c r="H252" s="160">
        <v>52352</v>
      </c>
      <c r="I252" s="7">
        <f t="shared" si="36"/>
        <v>96889.285459160878</v>
      </c>
      <c r="J252" s="7">
        <f t="shared" si="37"/>
        <v>1216.0885736983614</v>
      </c>
      <c r="K252" s="7">
        <f t="shared" si="30"/>
        <v>570.16000397062214</v>
      </c>
      <c r="L252" s="65">
        <f t="shared" si="31"/>
        <v>7.0615858247105728E-2</v>
      </c>
      <c r="M252" s="7">
        <f t="shared" si="32"/>
        <v>645.92856972773927</v>
      </c>
      <c r="N252" s="65">
        <f t="shared" si="33"/>
        <v>8.0000000000000016E-2</v>
      </c>
      <c r="O252" s="7">
        <f t="shared" si="38"/>
        <v>69413.674544809721</v>
      </c>
      <c r="P252" s="7">
        <f t="shared" si="39"/>
        <v>230960.20315868565</v>
      </c>
      <c r="Q252" s="7">
        <f t="shared" si="34"/>
        <v>96319.125455190253</v>
      </c>
      <c r="R252" s="7">
        <f t="shared" si="35"/>
        <v>300373.87770349538</v>
      </c>
    </row>
    <row r="253" spans="7:18" x14ac:dyDescent="0.3">
      <c r="G253">
        <v>248</v>
      </c>
      <c r="H253" s="160">
        <v>52383</v>
      </c>
      <c r="I253" s="7">
        <f t="shared" si="36"/>
        <v>96319.125455190253</v>
      </c>
      <c r="J253" s="7">
        <f t="shared" si="37"/>
        <v>1216.0885736983614</v>
      </c>
      <c r="K253" s="7">
        <f t="shared" si="30"/>
        <v>573.96107066375964</v>
      </c>
      <c r="L253" s="65">
        <f t="shared" si="31"/>
        <v>7.1507427163770759E-2</v>
      </c>
      <c r="M253" s="7">
        <f t="shared" si="32"/>
        <v>642.12750303460177</v>
      </c>
      <c r="N253" s="65">
        <f t="shared" si="33"/>
        <v>8.0000000000000016E-2</v>
      </c>
      <c r="O253" s="7">
        <f t="shared" si="38"/>
        <v>69987.635615473482</v>
      </c>
      <c r="P253" s="7">
        <f t="shared" si="39"/>
        <v>231602.33066172025</v>
      </c>
      <c r="Q253" s="7">
        <f t="shared" si="34"/>
        <v>95745.164384526492</v>
      </c>
      <c r="R253" s="7">
        <f t="shared" si="35"/>
        <v>301589.96627719374</v>
      </c>
    </row>
    <row r="254" spans="7:18" x14ac:dyDescent="0.3">
      <c r="G254">
        <v>249</v>
      </c>
      <c r="H254" s="160">
        <v>52413</v>
      </c>
      <c r="I254" s="7">
        <f t="shared" si="36"/>
        <v>95745.164384526492</v>
      </c>
      <c r="J254" s="7">
        <f t="shared" si="37"/>
        <v>1216.0885736983614</v>
      </c>
      <c r="K254" s="7">
        <f t="shared" si="30"/>
        <v>577.78747780151809</v>
      </c>
      <c r="L254" s="65">
        <f t="shared" si="31"/>
        <v>7.2415664834753174E-2</v>
      </c>
      <c r="M254" s="7">
        <f t="shared" si="32"/>
        <v>638.30109589684332</v>
      </c>
      <c r="N254" s="65">
        <f t="shared" si="33"/>
        <v>0.08</v>
      </c>
      <c r="O254" s="7">
        <f t="shared" si="38"/>
        <v>70565.423093275007</v>
      </c>
      <c r="P254" s="7">
        <f t="shared" si="39"/>
        <v>232240.63175761708</v>
      </c>
      <c r="Q254" s="7">
        <f t="shared" si="34"/>
        <v>95167.376906724967</v>
      </c>
      <c r="R254" s="7">
        <f t="shared" si="35"/>
        <v>302806.05485089211</v>
      </c>
    </row>
    <row r="255" spans="7:18" x14ac:dyDescent="0.3">
      <c r="G255">
        <v>250</v>
      </c>
      <c r="H255" s="160">
        <v>52444</v>
      </c>
      <c r="I255" s="7">
        <f t="shared" si="36"/>
        <v>95167.376906724967</v>
      </c>
      <c r="J255" s="7">
        <f t="shared" si="37"/>
        <v>1216.0885736983614</v>
      </c>
      <c r="K255" s="7">
        <f t="shared" si="30"/>
        <v>581.63939432019492</v>
      </c>
      <c r="L255" s="65">
        <f t="shared" si="31"/>
        <v>7.3341022509039261E-2</v>
      </c>
      <c r="M255" s="7">
        <f t="shared" si="32"/>
        <v>634.44917937816649</v>
      </c>
      <c r="N255" s="65">
        <f t="shared" si="33"/>
        <v>0.08</v>
      </c>
      <c r="O255" s="7">
        <f t="shared" si="38"/>
        <v>71147.062487595205</v>
      </c>
      <c r="P255" s="7">
        <f t="shared" si="39"/>
        <v>232875.08093699525</v>
      </c>
      <c r="Q255" s="7">
        <f t="shared" si="34"/>
        <v>94585.737512404768</v>
      </c>
      <c r="R255" s="7">
        <f t="shared" si="35"/>
        <v>304022.14342459047</v>
      </c>
    </row>
    <row r="256" spans="7:18" x14ac:dyDescent="0.3">
      <c r="G256">
        <v>251</v>
      </c>
      <c r="H256" s="160">
        <v>52475</v>
      </c>
      <c r="I256" s="7">
        <f t="shared" si="36"/>
        <v>94585.737512404768</v>
      </c>
      <c r="J256" s="7">
        <f t="shared" si="37"/>
        <v>1216.0885736983614</v>
      </c>
      <c r="K256" s="7">
        <f t="shared" si="30"/>
        <v>585.51699028232963</v>
      </c>
      <c r="L256" s="65">
        <f t="shared" si="31"/>
        <v>7.4283967838877196E-2</v>
      </c>
      <c r="M256" s="7">
        <f t="shared" si="32"/>
        <v>630.57158341603179</v>
      </c>
      <c r="N256" s="65">
        <f t="shared" si="33"/>
        <v>7.9999999999999988E-2</v>
      </c>
      <c r="O256" s="7">
        <f t="shared" si="38"/>
        <v>71732.579477877531</v>
      </c>
      <c r="P256" s="7">
        <f t="shared" si="39"/>
        <v>233505.65252041127</v>
      </c>
      <c r="Q256" s="7">
        <f t="shared" si="34"/>
        <v>94000.220522122443</v>
      </c>
      <c r="R256" s="7">
        <f t="shared" si="35"/>
        <v>305238.23199828877</v>
      </c>
    </row>
    <row r="257" spans="7:18" x14ac:dyDescent="0.3">
      <c r="G257">
        <v>252</v>
      </c>
      <c r="H257" s="160">
        <v>52505</v>
      </c>
      <c r="I257" s="7">
        <f t="shared" si="36"/>
        <v>94000.220522122443</v>
      </c>
      <c r="J257" s="7">
        <f t="shared" si="37"/>
        <v>1216.0885736983614</v>
      </c>
      <c r="K257" s="7">
        <f t="shared" si="30"/>
        <v>589.42043688421177</v>
      </c>
      <c r="L257" s="65">
        <f t="shared" si="31"/>
        <v>7.5244985632197947E-2</v>
      </c>
      <c r="M257" s="7">
        <f t="shared" si="32"/>
        <v>626.66813681414965</v>
      </c>
      <c r="N257" s="65">
        <f t="shared" si="33"/>
        <v>0.08</v>
      </c>
      <c r="O257" s="7">
        <f t="shared" si="38"/>
        <v>72321.999914761749</v>
      </c>
      <c r="P257" s="7">
        <f t="shared" si="39"/>
        <v>234132.32065722541</v>
      </c>
      <c r="Q257" s="7">
        <f t="shared" si="34"/>
        <v>93410.800085238225</v>
      </c>
      <c r="R257" s="7">
        <f t="shared" si="35"/>
        <v>306454.32057198719</v>
      </c>
    </row>
    <row r="258" spans="7:18" x14ac:dyDescent="0.3">
      <c r="G258">
        <v>253</v>
      </c>
      <c r="H258" s="160">
        <v>52536</v>
      </c>
      <c r="I258" s="7">
        <f t="shared" si="36"/>
        <v>93410.800085238225</v>
      </c>
      <c r="J258" s="7">
        <f t="shared" si="37"/>
        <v>1216.0885736983614</v>
      </c>
      <c r="K258" s="7">
        <f t="shared" si="30"/>
        <v>593.34990646343988</v>
      </c>
      <c r="L258" s="65">
        <f t="shared" si="31"/>
        <v>7.6224578646837737E-2</v>
      </c>
      <c r="M258" s="7">
        <f t="shared" si="32"/>
        <v>622.73866723492154</v>
      </c>
      <c r="N258" s="65">
        <f t="shared" si="33"/>
        <v>0.08</v>
      </c>
      <c r="O258" s="7">
        <f t="shared" si="38"/>
        <v>72915.349821225187</v>
      </c>
      <c r="P258" s="7">
        <f t="shared" si="39"/>
        <v>234755.05932446034</v>
      </c>
      <c r="Q258" s="7">
        <f t="shared" si="34"/>
        <v>92817.450178774787</v>
      </c>
      <c r="R258" s="7">
        <f t="shared" si="35"/>
        <v>307670.40914568549</v>
      </c>
    </row>
    <row r="259" spans="7:18" x14ac:dyDescent="0.3">
      <c r="G259">
        <v>254</v>
      </c>
      <c r="H259" s="160">
        <v>52566</v>
      </c>
      <c r="I259" s="7">
        <f t="shared" si="36"/>
        <v>92817.450178774787</v>
      </c>
      <c r="J259" s="7">
        <f t="shared" si="37"/>
        <v>1216.0885736983614</v>
      </c>
      <c r="K259" s="7">
        <f t="shared" si="30"/>
        <v>597.30557250652942</v>
      </c>
      <c r="L259" s="65">
        <f t="shared" si="31"/>
        <v>7.7223268429296207E-2</v>
      </c>
      <c r="M259" s="7">
        <f t="shared" si="32"/>
        <v>618.783001191832</v>
      </c>
      <c r="N259" s="65">
        <f t="shared" si="33"/>
        <v>8.0000000000000016E-2</v>
      </c>
      <c r="O259" s="7">
        <f t="shared" si="38"/>
        <v>73512.655393731722</v>
      </c>
      <c r="P259" s="7">
        <f t="shared" si="39"/>
        <v>235373.84232565216</v>
      </c>
      <c r="Q259" s="7">
        <f t="shared" si="34"/>
        <v>92220.144606268252</v>
      </c>
      <c r="R259" s="7">
        <f t="shared" si="35"/>
        <v>308886.49771938391</v>
      </c>
    </row>
    <row r="260" spans="7:18" x14ac:dyDescent="0.3">
      <c r="G260">
        <v>255</v>
      </c>
      <c r="H260" s="160">
        <v>52597</v>
      </c>
      <c r="I260" s="7">
        <f t="shared" si="36"/>
        <v>92220.144606268252</v>
      </c>
      <c r="J260" s="7">
        <f t="shared" si="37"/>
        <v>1216.0885736983614</v>
      </c>
      <c r="K260" s="7">
        <f t="shared" si="30"/>
        <v>601.28760965657307</v>
      </c>
      <c r="L260" s="65">
        <f t="shared" si="31"/>
        <v>7.8241596200971902E-2</v>
      </c>
      <c r="M260" s="7">
        <f t="shared" si="32"/>
        <v>614.80096404178835</v>
      </c>
      <c r="N260" s="65">
        <f t="shared" si="33"/>
        <v>0.08</v>
      </c>
      <c r="O260" s="7">
        <f t="shared" si="38"/>
        <v>74113.943003388296</v>
      </c>
      <c r="P260" s="7">
        <f t="shared" si="39"/>
        <v>235988.64328969395</v>
      </c>
      <c r="Q260" s="7">
        <f t="shared" si="34"/>
        <v>91618.856996611677</v>
      </c>
      <c r="R260" s="7">
        <f t="shared" si="35"/>
        <v>310102.58629308222</v>
      </c>
    </row>
    <row r="261" spans="7:18" x14ac:dyDescent="0.3">
      <c r="G261">
        <v>256</v>
      </c>
      <c r="H261" s="160">
        <v>52628</v>
      </c>
      <c r="I261" s="7">
        <f t="shared" si="36"/>
        <v>91618.856996611677</v>
      </c>
      <c r="J261" s="7">
        <f t="shared" si="37"/>
        <v>1216.0885736983614</v>
      </c>
      <c r="K261" s="7">
        <f t="shared" si="30"/>
        <v>605.29619372095021</v>
      </c>
      <c r="L261" s="65">
        <f t="shared" si="31"/>
        <v>7.9280123795039584E-2</v>
      </c>
      <c r="M261" s="7">
        <f t="shared" si="32"/>
        <v>610.7923799774112</v>
      </c>
      <c r="N261" s="65">
        <f t="shared" si="33"/>
        <v>0.08</v>
      </c>
      <c r="O261" s="7">
        <f t="shared" si="38"/>
        <v>74719.239197109244</v>
      </c>
      <c r="P261" s="7">
        <f t="shared" si="39"/>
        <v>236599.43566967137</v>
      </c>
      <c r="Q261" s="7">
        <f t="shared" si="34"/>
        <v>91013.56080289073</v>
      </c>
      <c r="R261" s="7">
        <f t="shared" si="35"/>
        <v>311318.67486678064</v>
      </c>
    </row>
    <row r="262" spans="7:18" x14ac:dyDescent="0.3">
      <c r="G262">
        <v>257</v>
      </c>
      <c r="H262" s="160">
        <v>52657</v>
      </c>
      <c r="I262" s="7">
        <f t="shared" si="36"/>
        <v>91013.56080289073</v>
      </c>
      <c r="J262" s="7">
        <f t="shared" si="37"/>
        <v>1216.0885736983614</v>
      </c>
      <c r="K262" s="7">
        <f t="shared" ref="K262:K325" si="40">J262-M262</f>
        <v>609.3315016790898</v>
      </c>
      <c r="L262" s="65">
        <f t="shared" ref="L262:L325" si="41">(K262/I262)*12</f>
        <v>8.0339434647378805E-2</v>
      </c>
      <c r="M262" s="7">
        <f t="shared" ref="M262:M325" si="42">I262*($H$1/12)</f>
        <v>606.75707201927162</v>
      </c>
      <c r="N262" s="65">
        <f t="shared" ref="N262:N325" si="43">(M262/I262)*12</f>
        <v>8.0000000000000016E-2</v>
      </c>
      <c r="O262" s="7">
        <f t="shared" si="38"/>
        <v>75328.570698788331</v>
      </c>
      <c r="P262" s="7">
        <f t="shared" si="39"/>
        <v>237206.19274169064</v>
      </c>
      <c r="Q262" s="7">
        <f t="shared" ref="Q262:Q325" si="44">I262-K262</f>
        <v>90404.229301211642</v>
      </c>
      <c r="R262" s="7">
        <f t="shared" ref="R262:R325" si="45">O262+P262</f>
        <v>312534.76344047894</v>
      </c>
    </row>
    <row r="263" spans="7:18" x14ac:dyDescent="0.3">
      <c r="G263">
        <v>258</v>
      </c>
      <c r="H263" s="160">
        <v>52688</v>
      </c>
      <c r="I263" s="7">
        <f t="shared" ref="I263:I326" si="46">Q262</f>
        <v>90404.229301211642</v>
      </c>
      <c r="J263" s="7">
        <f t="shared" ref="J263:J326" si="47">$I$6/((($K$2)-1)/($K$1*$K$2))</f>
        <v>1216.0885736983614</v>
      </c>
      <c r="K263" s="7">
        <f t="shared" si="40"/>
        <v>613.39371169028379</v>
      </c>
      <c r="L263" s="65">
        <f t="shared" si="41"/>
        <v>8.1420134845226255E-2</v>
      </c>
      <c r="M263" s="7">
        <f t="shared" si="42"/>
        <v>602.69486200807762</v>
      </c>
      <c r="N263" s="65">
        <f t="shared" si="43"/>
        <v>0.08</v>
      </c>
      <c r="O263" s="7">
        <f t="shared" ref="O263:O326" si="48">O262+K263</f>
        <v>75941.964410478613</v>
      </c>
      <c r="P263" s="7">
        <f t="shared" ref="P263:P326" si="49">P262+M263</f>
        <v>237808.88760369871</v>
      </c>
      <c r="Q263" s="7">
        <f t="shared" si="44"/>
        <v>89790.835589521361</v>
      </c>
      <c r="R263" s="7">
        <f t="shared" si="45"/>
        <v>313750.8520141773</v>
      </c>
    </row>
    <row r="264" spans="7:18" x14ac:dyDescent="0.3">
      <c r="G264">
        <v>259</v>
      </c>
      <c r="H264" s="160">
        <v>52718</v>
      </c>
      <c r="I264" s="7">
        <f t="shared" si="46"/>
        <v>89790.835589521361</v>
      </c>
      <c r="J264" s="7">
        <f t="shared" si="47"/>
        <v>1216.0885736983614</v>
      </c>
      <c r="K264" s="7">
        <f t="shared" si="40"/>
        <v>617.4830031015523</v>
      </c>
      <c r="L264" s="65">
        <f t="shared" si="41"/>
        <v>8.2522854237513682E-2</v>
      </c>
      <c r="M264" s="7">
        <f t="shared" si="42"/>
        <v>598.60557059680912</v>
      </c>
      <c r="N264" s="65">
        <f t="shared" si="43"/>
        <v>0.08</v>
      </c>
      <c r="O264" s="7">
        <f t="shared" si="48"/>
        <v>76559.447413580172</v>
      </c>
      <c r="P264" s="7">
        <f t="shared" si="49"/>
        <v>238407.49317429552</v>
      </c>
      <c r="Q264" s="7">
        <f t="shared" si="44"/>
        <v>89173.352586419802</v>
      </c>
      <c r="R264" s="7">
        <f t="shared" si="45"/>
        <v>314966.94058787567</v>
      </c>
    </row>
    <row r="265" spans="7:18" x14ac:dyDescent="0.3">
      <c r="G265">
        <v>260</v>
      </c>
      <c r="H265" s="160">
        <v>52749</v>
      </c>
      <c r="I265" s="7">
        <f t="shared" si="46"/>
        <v>89173.352586419802</v>
      </c>
      <c r="J265" s="7">
        <f t="shared" si="47"/>
        <v>1216.0885736983614</v>
      </c>
      <c r="K265" s="7">
        <f t="shared" si="40"/>
        <v>621.59955645556272</v>
      </c>
      <c r="L265" s="65">
        <f t="shared" si="41"/>
        <v>8.3648247611167112E-2</v>
      </c>
      <c r="M265" s="7">
        <f t="shared" si="42"/>
        <v>594.4890172427987</v>
      </c>
      <c r="N265" s="65">
        <f t="shared" si="43"/>
        <v>0.08</v>
      </c>
      <c r="O265" s="7">
        <f t="shared" si="48"/>
        <v>77181.046970035735</v>
      </c>
      <c r="P265" s="7">
        <f t="shared" si="49"/>
        <v>239001.98219153832</v>
      </c>
      <c r="Q265" s="7">
        <f t="shared" si="44"/>
        <v>88551.753029964239</v>
      </c>
      <c r="R265" s="7">
        <f t="shared" si="45"/>
        <v>316183.02916157409</v>
      </c>
    </row>
    <row r="266" spans="7:18" x14ac:dyDescent="0.3">
      <c r="G266">
        <v>261</v>
      </c>
      <c r="H266" s="160">
        <v>52779</v>
      </c>
      <c r="I266" s="7">
        <f t="shared" si="46"/>
        <v>88551.753029964239</v>
      </c>
      <c r="J266" s="7">
        <f t="shared" si="47"/>
        <v>1216.0885736983614</v>
      </c>
      <c r="K266" s="7">
        <f t="shared" si="40"/>
        <v>625.74355349859979</v>
      </c>
      <c r="L266" s="65">
        <f t="shared" si="41"/>
        <v>8.4796995937983524E-2</v>
      </c>
      <c r="M266" s="7">
        <f t="shared" si="42"/>
        <v>590.34502019976162</v>
      </c>
      <c r="N266" s="65">
        <f t="shared" si="43"/>
        <v>0.08</v>
      </c>
      <c r="O266" s="7">
        <f t="shared" si="48"/>
        <v>77806.790523534335</v>
      </c>
      <c r="P266" s="7">
        <f t="shared" si="49"/>
        <v>239592.32721173807</v>
      </c>
      <c r="Q266" s="7">
        <f t="shared" si="44"/>
        <v>87926.009476465639</v>
      </c>
      <c r="R266" s="7">
        <f t="shared" si="45"/>
        <v>317399.11773527239</v>
      </c>
    </row>
    <row r="267" spans="7:18" x14ac:dyDescent="0.3">
      <c r="G267">
        <v>262</v>
      </c>
      <c r="H267" s="160">
        <v>52810</v>
      </c>
      <c r="I267" s="7">
        <f t="shared" si="46"/>
        <v>87926.009476465639</v>
      </c>
      <c r="J267" s="7">
        <f t="shared" si="47"/>
        <v>1216.0885736983614</v>
      </c>
      <c r="K267" s="7">
        <f t="shared" si="40"/>
        <v>629.91517718859041</v>
      </c>
      <c r="L267" s="65">
        <f t="shared" si="41"/>
        <v>8.59698076970766E-2</v>
      </c>
      <c r="M267" s="7">
        <f t="shared" si="42"/>
        <v>586.17339650977101</v>
      </c>
      <c r="N267" s="65">
        <f t="shared" si="43"/>
        <v>8.0000000000000016E-2</v>
      </c>
      <c r="O267" s="7">
        <f t="shared" si="48"/>
        <v>78436.70570072293</v>
      </c>
      <c r="P267" s="7">
        <f t="shared" si="49"/>
        <v>240178.50060824785</v>
      </c>
      <c r="Q267" s="7">
        <f t="shared" si="44"/>
        <v>87296.094299277043</v>
      </c>
      <c r="R267" s="7">
        <f t="shared" si="45"/>
        <v>318615.20630897081</v>
      </c>
    </row>
    <row r="268" spans="7:18" x14ac:dyDescent="0.3">
      <c r="G268">
        <v>263</v>
      </c>
      <c r="H268" s="160">
        <v>52841</v>
      </c>
      <c r="I268" s="7">
        <f t="shared" si="46"/>
        <v>87296.094299277043</v>
      </c>
      <c r="J268" s="7">
        <f t="shared" si="47"/>
        <v>1216.0885736983614</v>
      </c>
      <c r="K268" s="7">
        <f t="shared" si="40"/>
        <v>634.11461170318114</v>
      </c>
      <c r="L268" s="65">
        <f t="shared" si="41"/>
        <v>8.7167420278288346E-2</v>
      </c>
      <c r="M268" s="7">
        <f t="shared" si="42"/>
        <v>581.97396199518028</v>
      </c>
      <c r="N268" s="65">
        <f t="shared" si="43"/>
        <v>7.9999999999999988E-2</v>
      </c>
      <c r="O268" s="7">
        <f t="shared" si="48"/>
        <v>79070.820312426105</v>
      </c>
      <c r="P268" s="7">
        <f t="shared" si="49"/>
        <v>240760.47457024304</v>
      </c>
      <c r="Q268" s="7">
        <f t="shared" si="44"/>
        <v>86661.979687573868</v>
      </c>
      <c r="R268" s="7">
        <f t="shared" si="45"/>
        <v>319831.29488266911</v>
      </c>
    </row>
    <row r="269" spans="7:18" x14ac:dyDescent="0.3">
      <c r="G269">
        <v>264</v>
      </c>
      <c r="H269" s="160">
        <v>52871</v>
      </c>
      <c r="I269" s="7">
        <f t="shared" si="46"/>
        <v>86661.979687573868</v>
      </c>
      <c r="J269" s="7">
        <f t="shared" si="47"/>
        <v>1216.0885736983614</v>
      </c>
      <c r="K269" s="7">
        <f t="shared" si="40"/>
        <v>638.34204244786895</v>
      </c>
      <c r="L269" s="65">
        <f t="shared" si="41"/>
        <v>8.8390601472409944E-2</v>
      </c>
      <c r="M269" s="7">
        <f t="shared" si="42"/>
        <v>577.74653125049247</v>
      </c>
      <c r="N269" s="65">
        <f t="shared" si="43"/>
        <v>0.08</v>
      </c>
      <c r="O269" s="7">
        <f t="shared" si="48"/>
        <v>79709.162354873974</v>
      </c>
      <c r="P269" s="7">
        <f t="shared" si="49"/>
        <v>241338.22110149352</v>
      </c>
      <c r="Q269" s="7">
        <f t="shared" si="44"/>
        <v>86023.637645126</v>
      </c>
      <c r="R269" s="7">
        <f t="shared" si="45"/>
        <v>321047.38345636748</v>
      </c>
    </row>
    <row r="270" spans="7:18" x14ac:dyDescent="0.3">
      <c r="G270">
        <v>265</v>
      </c>
      <c r="H270" s="160">
        <v>52902</v>
      </c>
      <c r="I270" s="7">
        <f t="shared" si="46"/>
        <v>86023.637645126</v>
      </c>
      <c r="J270" s="7">
        <f t="shared" si="47"/>
        <v>1216.0885736983614</v>
      </c>
      <c r="K270" s="7">
        <f t="shared" si="40"/>
        <v>642.59765606418807</v>
      </c>
      <c r="L270" s="65">
        <f t="shared" si="41"/>
        <v>8.9640151054541733E-2</v>
      </c>
      <c r="M270" s="7">
        <f t="shared" si="42"/>
        <v>573.49091763417334</v>
      </c>
      <c r="N270" s="65">
        <f t="shared" si="43"/>
        <v>0.08</v>
      </c>
      <c r="O270" s="7">
        <f t="shared" si="48"/>
        <v>80351.76001093816</v>
      </c>
      <c r="P270" s="7">
        <f t="shared" si="49"/>
        <v>241911.71201912768</v>
      </c>
      <c r="Q270" s="7">
        <f t="shared" si="44"/>
        <v>85381.039989061814</v>
      </c>
      <c r="R270" s="7">
        <f t="shared" si="45"/>
        <v>322263.47203006584</v>
      </c>
    </row>
    <row r="271" spans="7:18" x14ac:dyDescent="0.3">
      <c r="G271">
        <v>266</v>
      </c>
      <c r="H271" s="160">
        <v>52932</v>
      </c>
      <c r="I271" s="7">
        <f t="shared" si="46"/>
        <v>85381.039989061814</v>
      </c>
      <c r="J271" s="7">
        <f t="shared" si="47"/>
        <v>1216.0885736983614</v>
      </c>
      <c r="K271" s="7">
        <f t="shared" si="40"/>
        <v>646.88164043794927</v>
      </c>
      <c r="L271" s="65">
        <f t="shared" si="41"/>
        <v>9.0916902467454805E-2</v>
      </c>
      <c r="M271" s="7">
        <f t="shared" si="42"/>
        <v>569.20693326041214</v>
      </c>
      <c r="N271" s="65">
        <f t="shared" si="43"/>
        <v>0.08</v>
      </c>
      <c r="O271" s="7">
        <f t="shared" si="48"/>
        <v>80998.641651376107</v>
      </c>
      <c r="P271" s="7">
        <f t="shared" si="49"/>
        <v>242480.91895238808</v>
      </c>
      <c r="Q271" s="7">
        <f t="shared" si="44"/>
        <v>84734.158348623867</v>
      </c>
      <c r="R271" s="7">
        <f t="shared" si="45"/>
        <v>323479.5606037642</v>
      </c>
    </row>
    <row r="272" spans="7:18" x14ac:dyDescent="0.3">
      <c r="G272">
        <v>267</v>
      </c>
      <c r="H272" s="160">
        <v>52963</v>
      </c>
      <c r="I272" s="7">
        <f t="shared" si="46"/>
        <v>84734.158348623867</v>
      </c>
      <c r="J272" s="7">
        <f t="shared" si="47"/>
        <v>1216.0885736983614</v>
      </c>
      <c r="K272" s="7">
        <f t="shared" si="40"/>
        <v>651.19418470753556</v>
      </c>
      <c r="L272" s="65">
        <f t="shared" si="41"/>
        <v>9.2221724612401676E-2</v>
      </c>
      <c r="M272" s="7">
        <f t="shared" si="42"/>
        <v>564.89438899082586</v>
      </c>
      <c r="N272" s="65">
        <f t="shared" si="43"/>
        <v>8.0000000000000016E-2</v>
      </c>
      <c r="O272" s="7">
        <f t="shared" si="48"/>
        <v>81649.835836083643</v>
      </c>
      <c r="P272" s="7">
        <f t="shared" si="49"/>
        <v>243045.8133413789</v>
      </c>
      <c r="Q272" s="7">
        <f t="shared" si="44"/>
        <v>84082.964163916331</v>
      </c>
      <c r="R272" s="7">
        <f t="shared" si="45"/>
        <v>324695.64917746256</v>
      </c>
    </row>
    <row r="273" spans="7:18" x14ac:dyDescent="0.3">
      <c r="G273">
        <v>268</v>
      </c>
      <c r="H273" s="160">
        <v>52994</v>
      </c>
      <c r="I273" s="7">
        <f t="shared" si="46"/>
        <v>84082.964163916331</v>
      </c>
      <c r="J273" s="7">
        <f t="shared" si="47"/>
        <v>1216.0885736983614</v>
      </c>
      <c r="K273" s="7">
        <f t="shared" si="40"/>
        <v>655.53547927225247</v>
      </c>
      <c r="L273" s="65">
        <f t="shared" si="41"/>
        <v>9.3555523755463138E-2</v>
      </c>
      <c r="M273" s="7">
        <f t="shared" si="42"/>
        <v>560.55309442610894</v>
      </c>
      <c r="N273" s="65">
        <f t="shared" si="43"/>
        <v>0.08</v>
      </c>
      <c r="O273" s="7">
        <f t="shared" si="48"/>
        <v>82305.371315355893</v>
      </c>
      <c r="P273" s="7">
        <f t="shared" si="49"/>
        <v>243606.36643580502</v>
      </c>
      <c r="Q273" s="7">
        <f t="shared" si="44"/>
        <v>83427.428684644081</v>
      </c>
      <c r="R273" s="7">
        <f t="shared" si="45"/>
        <v>325911.73775116092</v>
      </c>
    </row>
    <row r="274" spans="7:18" x14ac:dyDescent="0.3">
      <c r="G274">
        <v>269</v>
      </c>
      <c r="H274" s="160">
        <v>53022</v>
      </c>
      <c r="I274" s="7">
        <f t="shared" si="46"/>
        <v>83427.428684644081</v>
      </c>
      <c r="J274" s="7">
        <f t="shared" si="47"/>
        <v>1216.0885736983614</v>
      </c>
      <c r="K274" s="7">
        <f t="shared" si="40"/>
        <v>659.90571580073413</v>
      </c>
      <c r="L274" s="65">
        <f t="shared" si="41"/>
        <v>9.4919245558222287E-2</v>
      </c>
      <c r="M274" s="7">
        <f t="shared" si="42"/>
        <v>556.18285789762729</v>
      </c>
      <c r="N274" s="65">
        <f t="shared" si="43"/>
        <v>8.0000000000000016E-2</v>
      </c>
      <c r="O274" s="7">
        <f t="shared" si="48"/>
        <v>82965.277031156627</v>
      </c>
      <c r="P274" s="7">
        <f t="shared" si="49"/>
        <v>244162.54929370264</v>
      </c>
      <c r="Q274" s="7">
        <f t="shared" si="44"/>
        <v>82767.522968843346</v>
      </c>
      <c r="R274" s="7">
        <f t="shared" si="45"/>
        <v>327127.82632485928</v>
      </c>
    </row>
    <row r="275" spans="7:18" x14ac:dyDescent="0.3">
      <c r="G275">
        <v>270</v>
      </c>
      <c r="H275" s="160">
        <v>53053</v>
      </c>
      <c r="I275" s="7">
        <f t="shared" si="46"/>
        <v>82767.522968843346</v>
      </c>
      <c r="J275" s="7">
        <f t="shared" si="47"/>
        <v>1216.0885736983614</v>
      </c>
      <c r="K275" s="7">
        <f t="shared" si="40"/>
        <v>664.30508723940579</v>
      </c>
      <c r="L275" s="65">
        <f t="shared" si="41"/>
        <v>9.6313877242329538E-2</v>
      </c>
      <c r="M275" s="7">
        <f t="shared" si="42"/>
        <v>551.78348645895562</v>
      </c>
      <c r="N275" s="65">
        <f t="shared" si="43"/>
        <v>7.9999999999999988E-2</v>
      </c>
      <c r="O275" s="7">
        <f t="shared" si="48"/>
        <v>83629.582118396036</v>
      </c>
      <c r="P275" s="7">
        <f t="shared" si="49"/>
        <v>244714.33278016161</v>
      </c>
      <c r="Q275" s="7">
        <f t="shared" si="44"/>
        <v>82103.217881603938</v>
      </c>
      <c r="R275" s="7">
        <f t="shared" si="45"/>
        <v>328343.91489855765</v>
      </c>
    </row>
    <row r="276" spans="7:18" x14ac:dyDescent="0.3">
      <c r="G276">
        <v>271</v>
      </c>
      <c r="H276" s="160">
        <v>53083</v>
      </c>
      <c r="I276" s="7">
        <f t="shared" si="46"/>
        <v>82103.217881603938</v>
      </c>
      <c r="J276" s="7">
        <f t="shared" si="47"/>
        <v>1216.0885736983614</v>
      </c>
      <c r="K276" s="7">
        <f t="shared" si="40"/>
        <v>668.73378782100178</v>
      </c>
      <c r="L276" s="65">
        <f t="shared" si="41"/>
        <v>9.7740449898371912E-2</v>
      </c>
      <c r="M276" s="7">
        <f t="shared" si="42"/>
        <v>547.35478587735963</v>
      </c>
      <c r="N276" s="65">
        <f t="shared" si="43"/>
        <v>0.08</v>
      </c>
      <c r="O276" s="7">
        <f t="shared" si="48"/>
        <v>84298.315906217031</v>
      </c>
      <c r="P276" s="7">
        <f t="shared" si="49"/>
        <v>245261.68756603898</v>
      </c>
      <c r="Q276" s="7">
        <f t="shared" si="44"/>
        <v>81434.484093782943</v>
      </c>
      <c r="R276" s="7">
        <f t="shared" si="45"/>
        <v>329560.00347225601</v>
      </c>
    </row>
    <row r="277" spans="7:18" x14ac:dyDescent="0.3">
      <c r="G277">
        <v>272</v>
      </c>
      <c r="H277" s="160">
        <v>53114</v>
      </c>
      <c r="I277" s="7">
        <f t="shared" si="46"/>
        <v>81434.484093782943</v>
      </c>
      <c r="J277" s="7">
        <f t="shared" si="47"/>
        <v>1216.0885736983614</v>
      </c>
      <c r="K277" s="7">
        <f t="shared" si="40"/>
        <v>673.19201307314177</v>
      </c>
      <c r="L277" s="65">
        <f t="shared" si="41"/>
        <v>9.9200040950396765E-2</v>
      </c>
      <c r="M277" s="7">
        <f t="shared" si="42"/>
        <v>542.89656062521965</v>
      </c>
      <c r="N277" s="65">
        <f t="shared" si="43"/>
        <v>0.08</v>
      </c>
      <c r="O277" s="7">
        <f t="shared" si="48"/>
        <v>84971.507919290176</v>
      </c>
      <c r="P277" s="7">
        <f t="shared" si="49"/>
        <v>245804.58412666421</v>
      </c>
      <c r="Q277" s="7">
        <f t="shared" si="44"/>
        <v>80761.292080709798</v>
      </c>
      <c r="R277" s="7">
        <f t="shared" si="45"/>
        <v>330776.09204595437</v>
      </c>
    </row>
    <row r="278" spans="7:18" x14ac:dyDescent="0.3">
      <c r="G278">
        <v>273</v>
      </c>
      <c r="H278" s="160">
        <v>53144</v>
      </c>
      <c r="I278" s="7">
        <f t="shared" si="46"/>
        <v>80761.292080709798</v>
      </c>
      <c r="J278" s="7">
        <f t="shared" si="47"/>
        <v>1216.0885736983614</v>
      </c>
      <c r="K278" s="7">
        <f t="shared" si="40"/>
        <v>677.67995982696277</v>
      </c>
      <c r="L278" s="65">
        <f t="shared" si="41"/>
        <v>0.10069377678847161</v>
      </c>
      <c r="M278" s="7">
        <f t="shared" si="42"/>
        <v>538.40861387139864</v>
      </c>
      <c r="N278" s="65">
        <f t="shared" si="43"/>
        <v>7.9999999999999988E-2</v>
      </c>
      <c r="O278" s="7">
        <f t="shared" si="48"/>
        <v>85649.187879117133</v>
      </c>
      <c r="P278" s="7">
        <f t="shared" si="49"/>
        <v>246342.99274053561</v>
      </c>
      <c r="Q278" s="7">
        <f t="shared" si="44"/>
        <v>80083.612120882841</v>
      </c>
      <c r="R278" s="7">
        <f t="shared" si="45"/>
        <v>331992.18061965273</v>
      </c>
    </row>
    <row r="279" spans="7:18" x14ac:dyDescent="0.3">
      <c r="G279">
        <v>274</v>
      </c>
      <c r="H279" s="160">
        <v>53175</v>
      </c>
      <c r="I279" s="7">
        <f t="shared" si="46"/>
        <v>80083.612120882841</v>
      </c>
      <c r="J279" s="7">
        <f t="shared" si="47"/>
        <v>1216.0885736983614</v>
      </c>
      <c r="K279" s="7">
        <f t="shared" si="40"/>
        <v>682.19782622580908</v>
      </c>
      <c r="L279" s="65">
        <f t="shared" si="41"/>
        <v>0.10222283558279965</v>
      </c>
      <c r="M279" s="7">
        <f t="shared" si="42"/>
        <v>533.89074747255233</v>
      </c>
      <c r="N279" s="65">
        <f t="shared" si="43"/>
        <v>0.08</v>
      </c>
      <c r="O279" s="7">
        <f t="shared" si="48"/>
        <v>86331.385705342938</v>
      </c>
      <c r="P279" s="7">
        <f t="shared" si="49"/>
        <v>246876.88348800817</v>
      </c>
      <c r="Q279" s="7">
        <f t="shared" si="44"/>
        <v>79401.414294657035</v>
      </c>
      <c r="R279" s="7">
        <f t="shared" si="45"/>
        <v>333208.26919335109</v>
      </c>
    </row>
    <row r="280" spans="7:18" x14ac:dyDescent="0.3">
      <c r="G280">
        <v>275</v>
      </c>
      <c r="H280" s="160">
        <v>53206</v>
      </c>
      <c r="I280" s="7">
        <f t="shared" si="46"/>
        <v>79401.414294657035</v>
      </c>
      <c r="J280" s="7">
        <f t="shared" si="47"/>
        <v>1216.0885736983614</v>
      </c>
      <c r="K280" s="7">
        <f t="shared" si="40"/>
        <v>686.7458117339811</v>
      </c>
      <c r="L280" s="65">
        <f t="shared" si="41"/>
        <v>0.10378845029416953</v>
      </c>
      <c r="M280" s="7">
        <f t="shared" si="42"/>
        <v>529.34276196438032</v>
      </c>
      <c r="N280" s="65">
        <f t="shared" si="43"/>
        <v>8.0000000000000016E-2</v>
      </c>
      <c r="O280" s="7">
        <f t="shared" si="48"/>
        <v>87018.131517076923</v>
      </c>
      <c r="P280" s="7">
        <f t="shared" si="49"/>
        <v>247406.22624997256</v>
      </c>
      <c r="Q280" s="7">
        <f t="shared" si="44"/>
        <v>78714.668482923051</v>
      </c>
      <c r="R280" s="7">
        <f t="shared" si="45"/>
        <v>334424.35776704946</v>
      </c>
    </row>
    <row r="281" spans="7:18" x14ac:dyDescent="0.3">
      <c r="G281">
        <v>276</v>
      </c>
      <c r="H281" s="160">
        <v>53236</v>
      </c>
      <c r="I281" s="7">
        <f t="shared" si="46"/>
        <v>78714.668482923051</v>
      </c>
      <c r="J281" s="7">
        <f t="shared" si="47"/>
        <v>1216.0885736983614</v>
      </c>
      <c r="K281" s="7">
        <f t="shared" si="40"/>
        <v>691.32411714554109</v>
      </c>
      <c r="L281" s="65">
        <f t="shared" si="41"/>
        <v>0.10539191189690732</v>
      </c>
      <c r="M281" s="7">
        <f t="shared" si="42"/>
        <v>524.76445655282032</v>
      </c>
      <c r="N281" s="65">
        <f t="shared" si="43"/>
        <v>7.9999999999999988E-2</v>
      </c>
      <c r="O281" s="7">
        <f t="shared" si="48"/>
        <v>87709.455634222468</v>
      </c>
      <c r="P281" s="7">
        <f t="shared" si="49"/>
        <v>247930.99070652539</v>
      </c>
      <c r="Q281" s="7">
        <f t="shared" si="44"/>
        <v>78023.344365777506</v>
      </c>
      <c r="R281" s="7">
        <f t="shared" si="45"/>
        <v>335640.44634074788</v>
      </c>
    </row>
    <row r="282" spans="7:18" x14ac:dyDescent="0.3">
      <c r="G282">
        <v>277</v>
      </c>
      <c r="H282" s="160">
        <v>53267</v>
      </c>
      <c r="I282" s="7">
        <f t="shared" si="46"/>
        <v>78023.344365777506</v>
      </c>
      <c r="J282" s="7">
        <f t="shared" si="47"/>
        <v>1216.0885736983614</v>
      </c>
      <c r="K282" s="7">
        <f t="shared" si="40"/>
        <v>695.93294459317804</v>
      </c>
      <c r="L282" s="65">
        <f t="shared" si="41"/>
        <v>0.10703457283203982</v>
      </c>
      <c r="M282" s="7">
        <f t="shared" si="42"/>
        <v>520.15562910518338</v>
      </c>
      <c r="N282" s="65">
        <f t="shared" si="43"/>
        <v>0.08</v>
      </c>
      <c r="O282" s="7">
        <f t="shared" si="48"/>
        <v>88405.388578815648</v>
      </c>
      <c r="P282" s="7">
        <f t="shared" si="49"/>
        <v>248451.14633563059</v>
      </c>
      <c r="Q282" s="7">
        <f t="shared" si="44"/>
        <v>77327.411421184326</v>
      </c>
      <c r="R282" s="7">
        <f t="shared" si="45"/>
        <v>336856.53491444624</v>
      </c>
    </row>
    <row r="283" spans="7:18" x14ac:dyDescent="0.3">
      <c r="G283">
        <v>278</v>
      </c>
      <c r="H283" s="160">
        <v>53297</v>
      </c>
      <c r="I283" s="7">
        <f t="shared" si="46"/>
        <v>77327.411421184326</v>
      </c>
      <c r="J283" s="7">
        <f t="shared" si="47"/>
        <v>1216.0885736983614</v>
      </c>
      <c r="K283" s="7">
        <f t="shared" si="40"/>
        <v>700.57249755713258</v>
      </c>
      <c r="L283" s="65">
        <f t="shared" si="41"/>
        <v>0.10871785071008438</v>
      </c>
      <c r="M283" s="7">
        <f t="shared" si="42"/>
        <v>515.51607614122884</v>
      </c>
      <c r="N283" s="65">
        <f t="shared" si="43"/>
        <v>7.9999999999999988E-2</v>
      </c>
      <c r="O283" s="7">
        <f t="shared" si="48"/>
        <v>89105.961076372783</v>
      </c>
      <c r="P283" s="7">
        <f t="shared" si="49"/>
        <v>248966.66241177183</v>
      </c>
      <c r="Q283" s="7">
        <f t="shared" si="44"/>
        <v>76626.838923627191</v>
      </c>
      <c r="R283" s="7">
        <f t="shared" si="45"/>
        <v>338072.6234881446</v>
      </c>
    </row>
    <row r="284" spans="7:18" x14ac:dyDescent="0.3">
      <c r="G284">
        <v>279</v>
      </c>
      <c r="H284" s="160">
        <v>53328</v>
      </c>
      <c r="I284" s="7">
        <f t="shared" si="46"/>
        <v>76626.838923627191</v>
      </c>
      <c r="J284" s="7">
        <f t="shared" si="47"/>
        <v>1216.0885736983614</v>
      </c>
      <c r="K284" s="7">
        <f t="shared" si="40"/>
        <v>705.24298087418015</v>
      </c>
      <c r="L284" s="65">
        <f t="shared" si="41"/>
        <v>0.11044323228477455</v>
      </c>
      <c r="M284" s="7">
        <f t="shared" si="42"/>
        <v>510.84559282418132</v>
      </c>
      <c r="N284" s="65">
        <f t="shared" si="43"/>
        <v>0.08</v>
      </c>
      <c r="O284" s="7">
        <f t="shared" si="48"/>
        <v>89811.20405724697</v>
      </c>
      <c r="P284" s="7">
        <f t="shared" si="49"/>
        <v>249477.50800459602</v>
      </c>
      <c r="Q284" s="7">
        <f t="shared" si="44"/>
        <v>75921.595942753003</v>
      </c>
      <c r="R284" s="7">
        <f t="shared" si="45"/>
        <v>339288.71206184302</v>
      </c>
    </row>
    <row r="285" spans="7:18" x14ac:dyDescent="0.3">
      <c r="G285">
        <v>280</v>
      </c>
      <c r="H285" s="160">
        <v>53359</v>
      </c>
      <c r="I285" s="7">
        <f t="shared" si="46"/>
        <v>75921.595942753003</v>
      </c>
      <c r="J285" s="7">
        <f t="shared" si="47"/>
        <v>1216.0885736983614</v>
      </c>
      <c r="K285" s="7">
        <f t="shared" si="40"/>
        <v>709.94460074667472</v>
      </c>
      <c r="L285" s="65">
        <f t="shared" si="41"/>
        <v>0.11221227772113632</v>
      </c>
      <c r="M285" s="7">
        <f t="shared" si="42"/>
        <v>506.14397295168675</v>
      </c>
      <c r="N285" s="65">
        <f t="shared" si="43"/>
        <v>0.08</v>
      </c>
      <c r="O285" s="7">
        <f t="shared" si="48"/>
        <v>90521.148657993646</v>
      </c>
      <c r="P285" s="7">
        <f t="shared" si="49"/>
        <v>249983.65197754771</v>
      </c>
      <c r="Q285" s="7">
        <f t="shared" si="44"/>
        <v>75211.651342006327</v>
      </c>
      <c r="R285" s="7">
        <f t="shared" si="45"/>
        <v>340504.80063554132</v>
      </c>
    </row>
    <row r="286" spans="7:18" x14ac:dyDescent="0.3">
      <c r="G286">
        <v>281</v>
      </c>
      <c r="H286" s="160">
        <v>53387</v>
      </c>
      <c r="I286" s="7">
        <f t="shared" si="46"/>
        <v>75211.651342006327</v>
      </c>
      <c r="J286" s="7">
        <f t="shared" si="47"/>
        <v>1216.0885736983614</v>
      </c>
      <c r="K286" s="7">
        <f t="shared" si="40"/>
        <v>714.67756475165254</v>
      </c>
      <c r="L286" s="65">
        <f t="shared" si="41"/>
        <v>0.11402662518367004</v>
      </c>
      <c r="M286" s="7">
        <f t="shared" si="42"/>
        <v>501.41100894670888</v>
      </c>
      <c r="N286" s="65">
        <f t="shared" si="43"/>
        <v>0.08</v>
      </c>
      <c r="O286" s="7">
        <f t="shared" si="48"/>
        <v>91235.826222745294</v>
      </c>
      <c r="P286" s="7">
        <f t="shared" si="49"/>
        <v>250485.06298649442</v>
      </c>
      <c r="Q286" s="7">
        <f t="shared" si="44"/>
        <v>74496.97377725468</v>
      </c>
      <c r="R286" s="7">
        <f t="shared" si="45"/>
        <v>341720.88920923974</v>
      </c>
    </row>
    <row r="287" spans="7:18" x14ac:dyDescent="0.3">
      <c r="G287">
        <v>282</v>
      </c>
      <c r="H287" s="160">
        <v>53418</v>
      </c>
      <c r="I287" s="7">
        <f t="shared" si="46"/>
        <v>74496.97377725468</v>
      </c>
      <c r="J287" s="7">
        <f t="shared" si="47"/>
        <v>1216.0885736983614</v>
      </c>
      <c r="K287" s="7">
        <f t="shared" si="40"/>
        <v>719.44208184999684</v>
      </c>
      <c r="L287" s="65">
        <f t="shared" si="41"/>
        <v>0.11588799577300242</v>
      </c>
      <c r="M287" s="7">
        <f t="shared" si="42"/>
        <v>496.64649184836458</v>
      </c>
      <c r="N287" s="65">
        <f t="shared" si="43"/>
        <v>0.08</v>
      </c>
      <c r="O287" s="7">
        <f t="shared" si="48"/>
        <v>91955.268304595287</v>
      </c>
      <c r="P287" s="7">
        <f t="shared" si="49"/>
        <v>250981.70947834279</v>
      </c>
      <c r="Q287" s="7">
        <f t="shared" si="44"/>
        <v>73777.531695404687</v>
      </c>
      <c r="R287" s="7">
        <f t="shared" si="45"/>
        <v>342936.97778293805</v>
      </c>
    </row>
    <row r="288" spans="7:18" x14ac:dyDescent="0.3">
      <c r="G288">
        <v>283</v>
      </c>
      <c r="H288" s="160">
        <v>53448</v>
      </c>
      <c r="I288" s="7">
        <f t="shared" si="46"/>
        <v>73777.531695404687</v>
      </c>
      <c r="J288" s="7">
        <f t="shared" si="47"/>
        <v>1216.0885736983614</v>
      </c>
      <c r="K288" s="7">
        <f t="shared" si="40"/>
        <v>724.23836239566344</v>
      </c>
      <c r="L288" s="65">
        <f t="shared" si="41"/>
        <v>0.11779819884228088</v>
      </c>
      <c r="M288" s="7">
        <f t="shared" si="42"/>
        <v>491.85021130269791</v>
      </c>
      <c r="N288" s="65">
        <f t="shared" si="43"/>
        <v>0.08</v>
      </c>
      <c r="O288" s="7">
        <f t="shared" si="48"/>
        <v>92679.506666990957</v>
      </c>
      <c r="P288" s="7">
        <f t="shared" si="49"/>
        <v>251473.55968964548</v>
      </c>
      <c r="Q288" s="7">
        <f t="shared" si="44"/>
        <v>73053.293333009016</v>
      </c>
      <c r="R288" s="7">
        <f t="shared" si="45"/>
        <v>344153.06635663647</v>
      </c>
    </row>
    <row r="289" spans="7:18" x14ac:dyDescent="0.3">
      <c r="G289">
        <v>284</v>
      </c>
      <c r="H289" s="160">
        <v>53479</v>
      </c>
      <c r="I289" s="7">
        <f t="shared" si="46"/>
        <v>73053.293333009016</v>
      </c>
      <c r="J289" s="7">
        <f t="shared" si="47"/>
        <v>1216.0885736983614</v>
      </c>
      <c r="K289" s="7">
        <f t="shared" si="40"/>
        <v>729.06661814496795</v>
      </c>
      <c r="L289" s="65">
        <f t="shared" si="41"/>
        <v>0.11975913772783306</v>
      </c>
      <c r="M289" s="7">
        <f t="shared" si="42"/>
        <v>487.02195555339347</v>
      </c>
      <c r="N289" s="65">
        <f t="shared" si="43"/>
        <v>0.08</v>
      </c>
      <c r="O289" s="7">
        <f t="shared" si="48"/>
        <v>93408.573285135921</v>
      </c>
      <c r="P289" s="7">
        <f t="shared" si="49"/>
        <v>251960.58164519886</v>
      </c>
      <c r="Q289" s="7">
        <f t="shared" si="44"/>
        <v>72324.226714864053</v>
      </c>
      <c r="R289" s="7">
        <f t="shared" si="45"/>
        <v>345369.15493033477</v>
      </c>
    </row>
    <row r="290" spans="7:18" x14ac:dyDescent="0.3">
      <c r="G290">
        <v>285</v>
      </c>
      <c r="H290" s="160">
        <v>53509</v>
      </c>
      <c r="I290" s="7">
        <f t="shared" si="46"/>
        <v>72324.226714864053</v>
      </c>
      <c r="J290" s="7">
        <f t="shared" si="47"/>
        <v>1216.0885736983614</v>
      </c>
      <c r="K290" s="7">
        <f t="shared" si="40"/>
        <v>733.92706226593441</v>
      </c>
      <c r="L290" s="65">
        <f t="shared" si="41"/>
        <v>0.12177281593224662</v>
      </c>
      <c r="M290" s="7">
        <f t="shared" si="42"/>
        <v>482.16151143242706</v>
      </c>
      <c r="N290" s="65">
        <f t="shared" si="43"/>
        <v>0.08</v>
      </c>
      <c r="O290" s="7">
        <f t="shared" si="48"/>
        <v>94142.500347401859</v>
      </c>
      <c r="P290" s="7">
        <f t="shared" si="49"/>
        <v>252442.7431566313</v>
      </c>
      <c r="Q290" s="7">
        <f t="shared" si="44"/>
        <v>71590.299652598114</v>
      </c>
      <c r="R290" s="7">
        <f t="shared" si="45"/>
        <v>346585.24350403319</v>
      </c>
    </row>
    <row r="291" spans="7:18" x14ac:dyDescent="0.3">
      <c r="G291">
        <v>286</v>
      </c>
      <c r="H291" s="160">
        <v>53540</v>
      </c>
      <c r="I291" s="7">
        <f t="shared" si="46"/>
        <v>71590.299652598114</v>
      </c>
      <c r="J291" s="7">
        <f t="shared" si="47"/>
        <v>1216.0885736983614</v>
      </c>
      <c r="K291" s="7">
        <f t="shared" si="40"/>
        <v>738.81990934770727</v>
      </c>
      <c r="L291" s="65">
        <f t="shared" si="41"/>
        <v>0.12384134380209616</v>
      </c>
      <c r="M291" s="7">
        <f t="shared" si="42"/>
        <v>477.26866435065415</v>
      </c>
      <c r="N291" s="65">
        <f t="shared" si="43"/>
        <v>0.08</v>
      </c>
      <c r="O291" s="7">
        <f t="shared" si="48"/>
        <v>94881.320256749561</v>
      </c>
      <c r="P291" s="7">
        <f t="shared" si="49"/>
        <v>252920.01182098195</v>
      </c>
      <c r="Q291" s="7">
        <f t="shared" si="44"/>
        <v>70851.479743250413</v>
      </c>
      <c r="R291" s="7">
        <f t="shared" si="45"/>
        <v>347801.33207773149</v>
      </c>
    </row>
    <row r="292" spans="7:18" x14ac:dyDescent="0.3">
      <c r="G292">
        <v>287</v>
      </c>
      <c r="H292" s="160">
        <v>53571</v>
      </c>
      <c r="I292" s="7">
        <f t="shared" si="46"/>
        <v>70851.479743250413</v>
      </c>
      <c r="J292" s="7">
        <f t="shared" si="47"/>
        <v>1216.0885736983614</v>
      </c>
      <c r="K292" s="7">
        <f t="shared" si="40"/>
        <v>743.7453754100253</v>
      </c>
      <c r="L292" s="65">
        <f t="shared" si="41"/>
        <v>0.1259669457471074</v>
      </c>
      <c r="M292" s="7">
        <f t="shared" si="42"/>
        <v>472.34319828833611</v>
      </c>
      <c r="N292" s="65">
        <f t="shared" si="43"/>
        <v>0.08</v>
      </c>
      <c r="O292" s="7">
        <f t="shared" si="48"/>
        <v>95625.065632159589</v>
      </c>
      <c r="P292" s="7">
        <f t="shared" si="49"/>
        <v>253392.3550192703</v>
      </c>
      <c r="Q292" s="7">
        <f t="shared" si="44"/>
        <v>70107.734367840385</v>
      </c>
      <c r="R292" s="7">
        <f t="shared" si="45"/>
        <v>349017.42065142991</v>
      </c>
    </row>
    <row r="293" spans="7:18" x14ac:dyDescent="0.3">
      <c r="G293">
        <v>288</v>
      </c>
      <c r="H293" s="160">
        <v>53601</v>
      </c>
      <c r="I293" s="7">
        <f t="shared" si="46"/>
        <v>70107.734367840385</v>
      </c>
      <c r="J293" s="7">
        <f t="shared" si="47"/>
        <v>1216.0885736983614</v>
      </c>
      <c r="K293" s="7">
        <f t="shared" si="40"/>
        <v>748.70367791275885</v>
      </c>
      <c r="L293" s="65">
        <f t="shared" si="41"/>
        <v>0.12815196805267784</v>
      </c>
      <c r="M293" s="7">
        <f t="shared" si="42"/>
        <v>467.38489578560262</v>
      </c>
      <c r="N293" s="65">
        <f t="shared" si="43"/>
        <v>0.08</v>
      </c>
      <c r="O293" s="7">
        <f t="shared" si="48"/>
        <v>96373.769310072341</v>
      </c>
      <c r="P293" s="7">
        <f t="shared" si="49"/>
        <v>253859.73991505589</v>
      </c>
      <c r="Q293" s="7">
        <f t="shared" si="44"/>
        <v>69359.030689927633</v>
      </c>
      <c r="R293" s="7">
        <f t="shared" si="45"/>
        <v>350233.50922512822</v>
      </c>
    </row>
    <row r="294" spans="7:18" x14ac:dyDescent="0.3">
      <c r="G294">
        <v>289</v>
      </c>
      <c r="H294" s="160">
        <v>53632</v>
      </c>
      <c r="I294" s="7">
        <f t="shared" si="46"/>
        <v>69359.030689927633</v>
      </c>
      <c r="J294" s="7">
        <f t="shared" si="47"/>
        <v>1216.0885736983614</v>
      </c>
      <c r="K294" s="7">
        <f t="shared" si="40"/>
        <v>753.69503576551051</v>
      </c>
      <c r="L294" s="65">
        <f t="shared" si="41"/>
        <v>0.13039888734344079</v>
      </c>
      <c r="M294" s="7">
        <f t="shared" si="42"/>
        <v>462.3935379328509</v>
      </c>
      <c r="N294" s="65">
        <f t="shared" si="43"/>
        <v>0.08</v>
      </c>
      <c r="O294" s="7">
        <f t="shared" si="48"/>
        <v>97127.464345837856</v>
      </c>
      <c r="P294" s="7">
        <f t="shared" si="49"/>
        <v>254322.13345298875</v>
      </c>
      <c r="Q294" s="7">
        <f t="shared" si="44"/>
        <v>68605.335654162118</v>
      </c>
      <c r="R294" s="7">
        <f t="shared" si="45"/>
        <v>351449.59779882664</v>
      </c>
    </row>
    <row r="295" spans="7:18" x14ac:dyDescent="0.3">
      <c r="G295">
        <v>290</v>
      </c>
      <c r="H295" s="160">
        <v>53662</v>
      </c>
      <c r="I295" s="7">
        <f t="shared" si="46"/>
        <v>68605.335654162118</v>
      </c>
      <c r="J295" s="7">
        <f t="shared" si="47"/>
        <v>1216.0885736983614</v>
      </c>
      <c r="K295" s="7">
        <f t="shared" si="40"/>
        <v>758.71966933728061</v>
      </c>
      <c r="L295" s="65">
        <f t="shared" si="41"/>
        <v>0.13271031976206082</v>
      </c>
      <c r="M295" s="7">
        <f t="shared" si="42"/>
        <v>457.36890436108081</v>
      </c>
      <c r="N295" s="65">
        <f t="shared" si="43"/>
        <v>0.08</v>
      </c>
      <c r="O295" s="7">
        <f t="shared" si="48"/>
        <v>97886.184015175138</v>
      </c>
      <c r="P295" s="7">
        <f t="shared" si="49"/>
        <v>254779.50235734985</v>
      </c>
      <c r="Q295" s="7">
        <f t="shared" si="44"/>
        <v>67846.615984824835</v>
      </c>
      <c r="R295" s="7">
        <f t="shared" si="45"/>
        <v>352665.686372525</v>
      </c>
    </row>
    <row r="296" spans="7:18" x14ac:dyDescent="0.3">
      <c r="G296">
        <v>291</v>
      </c>
      <c r="H296" s="160">
        <v>53693</v>
      </c>
      <c r="I296" s="7">
        <f t="shared" si="46"/>
        <v>67846.615984824835</v>
      </c>
      <c r="J296" s="7">
        <f t="shared" si="47"/>
        <v>1216.0885736983614</v>
      </c>
      <c r="K296" s="7">
        <f t="shared" si="40"/>
        <v>763.7778004661958</v>
      </c>
      <c r="L296" s="65">
        <f t="shared" si="41"/>
        <v>0.13508903093478308</v>
      </c>
      <c r="M296" s="7">
        <f t="shared" si="42"/>
        <v>452.31077323216562</v>
      </c>
      <c r="N296" s="65">
        <f t="shared" si="43"/>
        <v>0.08</v>
      </c>
      <c r="O296" s="7">
        <f t="shared" si="48"/>
        <v>98649.961815641334</v>
      </c>
      <c r="P296" s="7">
        <f t="shared" si="49"/>
        <v>255231.81313058201</v>
      </c>
      <c r="Q296" s="7">
        <f t="shared" si="44"/>
        <v>67082.838184358639</v>
      </c>
      <c r="R296" s="7">
        <f t="shared" si="45"/>
        <v>353881.77494622336</v>
      </c>
    </row>
    <row r="297" spans="7:18" x14ac:dyDescent="0.3">
      <c r="G297">
        <v>292</v>
      </c>
      <c r="H297" s="160">
        <v>53724</v>
      </c>
      <c r="I297" s="7">
        <f t="shared" si="46"/>
        <v>67082.838184358639</v>
      </c>
      <c r="J297" s="7">
        <f t="shared" si="47"/>
        <v>1216.0885736983614</v>
      </c>
      <c r="K297" s="7">
        <f t="shared" si="40"/>
        <v>768.86965246930379</v>
      </c>
      <c r="L297" s="65">
        <f t="shared" si="41"/>
        <v>0.13753794680355261</v>
      </c>
      <c r="M297" s="7">
        <f t="shared" si="42"/>
        <v>447.21892122905763</v>
      </c>
      <c r="N297" s="65">
        <f t="shared" si="43"/>
        <v>0.08</v>
      </c>
      <c r="O297" s="7">
        <f t="shared" si="48"/>
        <v>99418.831468110642</v>
      </c>
      <c r="P297" s="7">
        <f t="shared" si="49"/>
        <v>255679.03205181108</v>
      </c>
      <c r="Q297" s="7">
        <f t="shared" si="44"/>
        <v>66313.968531889332</v>
      </c>
      <c r="R297" s="7">
        <f t="shared" si="45"/>
        <v>355097.86351992172</v>
      </c>
    </row>
    <row r="298" spans="7:18" x14ac:dyDescent="0.3">
      <c r="G298">
        <v>293</v>
      </c>
      <c r="H298" s="160">
        <v>53752</v>
      </c>
      <c r="I298" s="7">
        <f t="shared" si="46"/>
        <v>66313.968531889332</v>
      </c>
      <c r="J298" s="7">
        <f t="shared" si="47"/>
        <v>1216.0885736983614</v>
      </c>
      <c r="K298" s="7">
        <f t="shared" si="40"/>
        <v>773.99545015243257</v>
      </c>
      <c r="L298" s="65">
        <f t="shared" si="41"/>
        <v>0.14006016541390923</v>
      </c>
      <c r="M298" s="7">
        <f t="shared" si="42"/>
        <v>442.0931235459289</v>
      </c>
      <c r="N298" s="65">
        <f t="shared" si="43"/>
        <v>0.08</v>
      </c>
      <c r="O298" s="7">
        <f t="shared" si="48"/>
        <v>100192.82691826308</v>
      </c>
      <c r="P298" s="7">
        <f t="shared" si="49"/>
        <v>256121.12517535701</v>
      </c>
      <c r="Q298" s="7">
        <f t="shared" si="44"/>
        <v>65539.973081736898</v>
      </c>
      <c r="R298" s="7">
        <f t="shared" si="45"/>
        <v>356313.95209362009</v>
      </c>
    </row>
    <row r="299" spans="7:18" x14ac:dyDescent="0.3">
      <c r="G299">
        <v>294</v>
      </c>
      <c r="H299" s="160">
        <v>53783</v>
      </c>
      <c r="I299" s="7">
        <f t="shared" si="46"/>
        <v>65539.973081736898</v>
      </c>
      <c r="J299" s="7">
        <f t="shared" si="47"/>
        <v>1216.0885736983614</v>
      </c>
      <c r="K299" s="7">
        <f t="shared" si="40"/>
        <v>779.15541982011541</v>
      </c>
      <c r="L299" s="65">
        <f t="shared" si="41"/>
        <v>0.14265896975851491</v>
      </c>
      <c r="M299" s="7">
        <f t="shared" si="42"/>
        <v>436.933153878246</v>
      </c>
      <c r="N299" s="65">
        <f t="shared" si="43"/>
        <v>0.08</v>
      </c>
      <c r="O299" s="7">
        <f t="shared" si="48"/>
        <v>100971.98233808319</v>
      </c>
      <c r="P299" s="7">
        <f t="shared" si="49"/>
        <v>256558.05832923527</v>
      </c>
      <c r="Q299" s="7">
        <f t="shared" si="44"/>
        <v>64760.817661916786</v>
      </c>
      <c r="R299" s="7">
        <f t="shared" si="45"/>
        <v>357530.04066731845</v>
      </c>
    </row>
    <row r="300" spans="7:18" x14ac:dyDescent="0.3">
      <c r="G300">
        <v>295</v>
      </c>
      <c r="H300" s="160">
        <v>53813</v>
      </c>
      <c r="I300" s="7">
        <f t="shared" si="46"/>
        <v>64760.817661916786</v>
      </c>
      <c r="J300" s="7">
        <f t="shared" si="47"/>
        <v>1216.0885736983614</v>
      </c>
      <c r="K300" s="7">
        <f t="shared" si="40"/>
        <v>784.3497892855828</v>
      </c>
      <c r="L300" s="65">
        <f t="shared" si="41"/>
        <v>0.14533784178827511</v>
      </c>
      <c r="M300" s="7">
        <f t="shared" si="42"/>
        <v>431.73878441277861</v>
      </c>
      <c r="N300" s="65">
        <f t="shared" si="43"/>
        <v>0.08</v>
      </c>
      <c r="O300" s="7">
        <f t="shared" si="48"/>
        <v>101756.33212736878</v>
      </c>
      <c r="P300" s="7">
        <f t="shared" si="49"/>
        <v>256989.79711364803</v>
      </c>
      <c r="Q300" s="7">
        <f t="shared" si="44"/>
        <v>63976.467872631205</v>
      </c>
      <c r="R300" s="7">
        <f t="shared" si="45"/>
        <v>358746.12924101681</v>
      </c>
    </row>
    <row r="301" spans="7:18" x14ac:dyDescent="0.3">
      <c r="G301">
        <v>296</v>
      </c>
      <c r="H301" s="160">
        <v>53844</v>
      </c>
      <c r="I301" s="7">
        <f t="shared" si="46"/>
        <v>63976.467872631205</v>
      </c>
      <c r="J301" s="7">
        <f t="shared" si="47"/>
        <v>1216.0885736983614</v>
      </c>
      <c r="K301" s="7">
        <f t="shared" si="40"/>
        <v>789.57878788082007</v>
      </c>
      <c r="L301" s="65">
        <f t="shared" si="41"/>
        <v>0.14810047771679458</v>
      </c>
      <c r="M301" s="7">
        <f t="shared" si="42"/>
        <v>426.5097858175414</v>
      </c>
      <c r="N301" s="65">
        <f t="shared" si="43"/>
        <v>0.08</v>
      </c>
      <c r="O301" s="7">
        <f t="shared" si="48"/>
        <v>102545.91091524959</v>
      </c>
      <c r="P301" s="7">
        <f t="shared" si="49"/>
        <v>257416.30689946556</v>
      </c>
      <c r="Q301" s="7">
        <f t="shared" si="44"/>
        <v>63186.889084750386</v>
      </c>
      <c r="R301" s="7">
        <f t="shared" si="45"/>
        <v>359962.21781471517</v>
      </c>
    </row>
    <row r="302" spans="7:18" x14ac:dyDescent="0.3">
      <c r="G302">
        <v>297</v>
      </c>
      <c r="H302" s="160">
        <v>53874</v>
      </c>
      <c r="I302" s="7">
        <f t="shared" si="46"/>
        <v>63186.889084750386</v>
      </c>
      <c r="J302" s="7">
        <f t="shared" si="47"/>
        <v>1216.0885736983614</v>
      </c>
      <c r="K302" s="7">
        <f t="shared" si="40"/>
        <v>794.84264646669214</v>
      </c>
      <c r="L302" s="65">
        <f t="shared" si="41"/>
        <v>0.15095080475962611</v>
      </c>
      <c r="M302" s="7">
        <f t="shared" si="42"/>
        <v>421.24592723166927</v>
      </c>
      <c r="N302" s="65">
        <f t="shared" si="43"/>
        <v>0.08</v>
      </c>
      <c r="O302" s="7">
        <f t="shared" si="48"/>
        <v>103340.75356171629</v>
      </c>
      <c r="P302" s="7">
        <f t="shared" si="49"/>
        <v>257837.55282669724</v>
      </c>
      <c r="Q302" s="7">
        <f t="shared" si="44"/>
        <v>62392.046438283694</v>
      </c>
      <c r="R302" s="7">
        <f t="shared" si="45"/>
        <v>361178.30638841353</v>
      </c>
    </row>
    <row r="303" spans="7:18" x14ac:dyDescent="0.3">
      <c r="G303">
        <v>298</v>
      </c>
      <c r="H303" s="160">
        <v>53905</v>
      </c>
      <c r="I303" s="7">
        <f t="shared" si="46"/>
        <v>62392.046438283694</v>
      </c>
      <c r="J303" s="7">
        <f t="shared" si="47"/>
        <v>1216.0885736983614</v>
      </c>
      <c r="K303" s="7">
        <f t="shared" si="40"/>
        <v>800.14159744313679</v>
      </c>
      <c r="L303" s="65">
        <f t="shared" si="41"/>
        <v>0.15389299946773422</v>
      </c>
      <c r="M303" s="7">
        <f t="shared" si="42"/>
        <v>415.94697625522468</v>
      </c>
      <c r="N303" s="65">
        <f t="shared" si="43"/>
        <v>8.0000000000000016E-2</v>
      </c>
      <c r="O303" s="7">
        <f t="shared" si="48"/>
        <v>104140.89515915944</v>
      </c>
      <c r="P303" s="7">
        <f t="shared" si="49"/>
        <v>258253.49980295246</v>
      </c>
      <c r="Q303" s="7">
        <f t="shared" si="44"/>
        <v>61591.904840840558</v>
      </c>
      <c r="R303" s="7">
        <f t="shared" si="45"/>
        <v>362394.3949621119</v>
      </c>
    </row>
    <row r="304" spans="7:18" x14ac:dyDescent="0.3">
      <c r="G304">
        <v>299</v>
      </c>
      <c r="H304" s="160">
        <v>53936</v>
      </c>
      <c r="I304" s="7">
        <f t="shared" si="46"/>
        <v>61591.904840840558</v>
      </c>
      <c r="J304" s="7">
        <f t="shared" si="47"/>
        <v>1216.0885736983614</v>
      </c>
      <c r="K304" s="7">
        <f t="shared" si="40"/>
        <v>805.47587475942441</v>
      </c>
      <c r="L304" s="65">
        <f t="shared" si="41"/>
        <v>0.15693150783516477</v>
      </c>
      <c r="M304" s="7">
        <f t="shared" si="42"/>
        <v>410.61269893893706</v>
      </c>
      <c r="N304" s="65">
        <f t="shared" si="43"/>
        <v>0.08</v>
      </c>
      <c r="O304" s="7">
        <f t="shared" si="48"/>
        <v>104946.37103391887</v>
      </c>
      <c r="P304" s="7">
        <f t="shared" si="49"/>
        <v>258664.11250189139</v>
      </c>
      <c r="Q304" s="7">
        <f t="shared" si="44"/>
        <v>60786.428966081134</v>
      </c>
      <c r="R304" s="7">
        <f t="shared" si="45"/>
        <v>363610.48353581026</v>
      </c>
    </row>
    <row r="305" spans="7:18" x14ac:dyDescent="0.3">
      <c r="G305">
        <v>300</v>
      </c>
      <c r="H305" s="160">
        <v>53966</v>
      </c>
      <c r="I305" s="7">
        <f t="shared" si="46"/>
        <v>60786.428966081134</v>
      </c>
      <c r="J305" s="7">
        <f t="shared" si="47"/>
        <v>1216.0885736983614</v>
      </c>
      <c r="K305" s="7">
        <f t="shared" si="40"/>
        <v>810.8457139244872</v>
      </c>
      <c r="L305" s="65">
        <f t="shared" si="41"/>
        <v>0.16007106738451893</v>
      </c>
      <c r="M305" s="7">
        <f t="shared" si="42"/>
        <v>405.24285977387427</v>
      </c>
      <c r="N305" s="65">
        <f t="shared" si="43"/>
        <v>0.08</v>
      </c>
      <c r="O305" s="7">
        <f t="shared" si="48"/>
        <v>105757.21674784335</v>
      </c>
      <c r="P305" s="7">
        <f t="shared" si="49"/>
        <v>259069.35536166525</v>
      </c>
      <c r="Q305" s="7">
        <f t="shared" si="44"/>
        <v>59975.583252156648</v>
      </c>
      <c r="R305" s="7">
        <f t="shared" si="45"/>
        <v>364826.57210950862</v>
      </c>
    </row>
    <row r="306" spans="7:18" x14ac:dyDescent="0.3">
      <c r="G306">
        <v>301</v>
      </c>
      <c r="H306" s="160">
        <v>53997</v>
      </c>
      <c r="I306" s="7">
        <f t="shared" si="46"/>
        <v>59975.583252156648</v>
      </c>
      <c r="J306" s="7">
        <f t="shared" si="47"/>
        <v>1216.0885736983614</v>
      </c>
      <c r="K306" s="7">
        <f t="shared" si="40"/>
        <v>816.251352017317</v>
      </c>
      <c r="L306" s="65">
        <f t="shared" si="41"/>
        <v>0.16331673146097478</v>
      </c>
      <c r="M306" s="7">
        <f t="shared" si="42"/>
        <v>399.83722168104435</v>
      </c>
      <c r="N306" s="65">
        <f t="shared" si="43"/>
        <v>0.08</v>
      </c>
      <c r="O306" s="7">
        <f t="shared" si="48"/>
        <v>106573.46809986068</v>
      </c>
      <c r="P306" s="7">
        <f t="shared" si="49"/>
        <v>259469.1925833463</v>
      </c>
      <c r="Q306" s="7">
        <f t="shared" si="44"/>
        <v>59159.331900139332</v>
      </c>
      <c r="R306" s="7">
        <f t="shared" si="45"/>
        <v>366042.66068320698</v>
      </c>
    </row>
    <row r="307" spans="7:18" x14ac:dyDescent="0.3">
      <c r="G307">
        <v>302</v>
      </c>
      <c r="H307" s="160">
        <v>54027</v>
      </c>
      <c r="I307" s="7">
        <f t="shared" si="46"/>
        <v>59159.331900139332</v>
      </c>
      <c r="J307" s="7">
        <f t="shared" si="47"/>
        <v>1216.0885736983614</v>
      </c>
      <c r="K307" s="7">
        <f t="shared" si="40"/>
        <v>821.69302769743251</v>
      </c>
      <c r="L307" s="65">
        <f t="shared" si="41"/>
        <v>0.16667389599688781</v>
      </c>
      <c r="M307" s="7">
        <f t="shared" si="42"/>
        <v>394.3955460009289</v>
      </c>
      <c r="N307" s="65">
        <f t="shared" si="43"/>
        <v>0.08</v>
      </c>
      <c r="O307" s="7">
        <f t="shared" si="48"/>
        <v>107395.16112755811</v>
      </c>
      <c r="P307" s="7">
        <f t="shared" si="49"/>
        <v>259863.58812934722</v>
      </c>
      <c r="Q307" s="7">
        <f t="shared" si="44"/>
        <v>58337.638872441901</v>
      </c>
      <c r="R307" s="7">
        <f t="shared" si="45"/>
        <v>367258.74925690534</v>
      </c>
    </row>
    <row r="308" spans="7:18" x14ac:dyDescent="0.3">
      <c r="G308">
        <v>303</v>
      </c>
      <c r="H308" s="160">
        <v>54058</v>
      </c>
      <c r="I308" s="7">
        <f t="shared" si="46"/>
        <v>58337.638872441901</v>
      </c>
      <c r="J308" s="7">
        <f t="shared" si="47"/>
        <v>1216.0885736983614</v>
      </c>
      <c r="K308" s="7">
        <f t="shared" si="40"/>
        <v>827.1709812154154</v>
      </c>
      <c r="L308" s="65">
        <f t="shared" si="41"/>
        <v>0.17014832904514327</v>
      </c>
      <c r="M308" s="7">
        <f t="shared" si="42"/>
        <v>388.91759248294602</v>
      </c>
      <c r="N308" s="65">
        <f t="shared" si="43"/>
        <v>0.08</v>
      </c>
      <c r="O308" s="7">
        <f t="shared" si="48"/>
        <v>108222.33210877352</v>
      </c>
      <c r="P308" s="7">
        <f t="shared" si="49"/>
        <v>260252.50572183015</v>
      </c>
      <c r="Q308" s="7">
        <f t="shared" si="44"/>
        <v>57510.467891226486</v>
      </c>
      <c r="R308" s="7">
        <f t="shared" si="45"/>
        <v>368474.8378306037</v>
      </c>
    </row>
    <row r="309" spans="7:18" x14ac:dyDescent="0.3">
      <c r="G309">
        <v>304</v>
      </c>
      <c r="H309" s="160">
        <v>54089</v>
      </c>
      <c r="I309" s="7">
        <f t="shared" si="46"/>
        <v>57510.467891226486</v>
      </c>
      <c r="J309" s="7">
        <f t="shared" si="47"/>
        <v>1216.0885736983614</v>
      </c>
      <c r="K309" s="7">
        <f t="shared" si="40"/>
        <v>832.68545442351819</v>
      </c>
      <c r="L309" s="65">
        <f t="shared" si="41"/>
        <v>0.1737462034212833</v>
      </c>
      <c r="M309" s="7">
        <f t="shared" si="42"/>
        <v>383.40311927484328</v>
      </c>
      <c r="N309" s="65">
        <f t="shared" si="43"/>
        <v>0.08</v>
      </c>
      <c r="O309" s="7">
        <f t="shared" si="48"/>
        <v>109055.01756319705</v>
      </c>
      <c r="P309" s="7">
        <f t="shared" si="49"/>
        <v>260635.908841105</v>
      </c>
      <c r="Q309" s="7">
        <f t="shared" si="44"/>
        <v>56677.782436802969</v>
      </c>
      <c r="R309" s="7">
        <f t="shared" si="45"/>
        <v>369690.92640430207</v>
      </c>
    </row>
    <row r="310" spans="7:18" x14ac:dyDescent="0.3">
      <c r="G310">
        <v>305</v>
      </c>
      <c r="H310" s="160">
        <v>54118</v>
      </c>
      <c r="I310" s="7">
        <f t="shared" si="46"/>
        <v>56677.782436802969</v>
      </c>
      <c r="J310" s="7">
        <f t="shared" si="47"/>
        <v>1216.0885736983614</v>
      </c>
      <c r="K310" s="7">
        <f t="shared" si="40"/>
        <v>838.23669078634157</v>
      </c>
      <c r="L310" s="65">
        <f t="shared" si="41"/>
        <v>0.17747413284300487</v>
      </c>
      <c r="M310" s="7">
        <f t="shared" si="42"/>
        <v>377.85188291201979</v>
      </c>
      <c r="N310" s="65">
        <f t="shared" si="43"/>
        <v>7.9999999999999988E-2</v>
      </c>
      <c r="O310" s="7">
        <f t="shared" si="48"/>
        <v>109893.2542539834</v>
      </c>
      <c r="P310" s="7">
        <f t="shared" si="49"/>
        <v>261013.76072401702</v>
      </c>
      <c r="Q310" s="7">
        <f t="shared" si="44"/>
        <v>55839.545746016629</v>
      </c>
      <c r="R310" s="7">
        <f t="shared" si="45"/>
        <v>370907.01497800043</v>
      </c>
    </row>
    <row r="311" spans="7:18" x14ac:dyDescent="0.3">
      <c r="G311">
        <v>306</v>
      </c>
      <c r="H311" s="160">
        <v>54149</v>
      </c>
      <c r="I311" s="7">
        <f t="shared" si="46"/>
        <v>55839.545746016629</v>
      </c>
      <c r="J311" s="7">
        <f t="shared" si="47"/>
        <v>1216.0885736983614</v>
      </c>
      <c r="K311" s="7">
        <f t="shared" si="40"/>
        <v>843.82493539158395</v>
      </c>
      <c r="L311" s="65">
        <f t="shared" si="41"/>
        <v>0.18133921201214909</v>
      </c>
      <c r="M311" s="7">
        <f t="shared" si="42"/>
        <v>372.26363830677752</v>
      </c>
      <c r="N311" s="65">
        <f t="shared" si="43"/>
        <v>7.9999999999999988E-2</v>
      </c>
      <c r="O311" s="7">
        <f t="shared" si="48"/>
        <v>110737.07918937498</v>
      </c>
      <c r="P311" s="7">
        <f t="shared" si="49"/>
        <v>261386.02436232381</v>
      </c>
      <c r="Q311" s="7">
        <f t="shared" si="44"/>
        <v>54995.720810625047</v>
      </c>
      <c r="R311" s="7">
        <f t="shared" si="45"/>
        <v>372123.10355169879</v>
      </c>
    </row>
    <row r="312" spans="7:18" x14ac:dyDescent="0.3">
      <c r="G312">
        <v>307</v>
      </c>
      <c r="H312" s="160">
        <v>54179</v>
      </c>
      <c r="I312" s="7">
        <f t="shared" si="46"/>
        <v>54995.720810625047</v>
      </c>
      <c r="J312" s="7">
        <f t="shared" si="47"/>
        <v>1216.0885736983614</v>
      </c>
      <c r="K312" s="7">
        <f t="shared" si="40"/>
        <v>849.450434960861</v>
      </c>
      <c r="L312" s="65">
        <f t="shared" si="41"/>
        <v>0.1853490611502448</v>
      </c>
      <c r="M312" s="7">
        <f t="shared" si="42"/>
        <v>366.63813873750036</v>
      </c>
      <c r="N312" s="65">
        <f t="shared" si="43"/>
        <v>0.08</v>
      </c>
      <c r="O312" s="7">
        <f t="shared" si="48"/>
        <v>111586.52962433585</v>
      </c>
      <c r="P312" s="7">
        <f t="shared" si="49"/>
        <v>261752.66250106131</v>
      </c>
      <c r="Q312" s="7">
        <f t="shared" si="44"/>
        <v>54146.270375664186</v>
      </c>
      <c r="R312" s="7">
        <f t="shared" si="45"/>
        <v>373339.19212539715</v>
      </c>
    </row>
    <row r="313" spans="7:18" x14ac:dyDescent="0.3">
      <c r="G313">
        <v>308</v>
      </c>
      <c r="H313" s="160">
        <v>54210</v>
      </c>
      <c r="I313" s="7">
        <f t="shared" si="46"/>
        <v>54146.270375664186</v>
      </c>
      <c r="J313" s="7">
        <f t="shared" si="47"/>
        <v>1216.0885736983614</v>
      </c>
      <c r="K313" s="7">
        <f t="shared" si="40"/>
        <v>855.11343786060013</v>
      </c>
      <c r="L313" s="65">
        <f t="shared" si="41"/>
        <v>0.189511875575813</v>
      </c>
      <c r="M313" s="7">
        <f t="shared" si="42"/>
        <v>360.97513583776129</v>
      </c>
      <c r="N313" s="65">
        <f t="shared" si="43"/>
        <v>8.0000000000000016E-2</v>
      </c>
      <c r="O313" s="7">
        <f t="shared" si="48"/>
        <v>112441.64306219644</v>
      </c>
      <c r="P313" s="7">
        <f t="shared" si="49"/>
        <v>262113.63763689908</v>
      </c>
      <c r="Q313" s="7">
        <f t="shared" si="44"/>
        <v>53291.156937803586</v>
      </c>
      <c r="R313" s="7">
        <f t="shared" si="45"/>
        <v>374555.28069909551</v>
      </c>
    </row>
    <row r="314" spans="7:18" x14ac:dyDescent="0.3">
      <c r="G314">
        <v>309</v>
      </c>
      <c r="H314" s="160">
        <v>54240</v>
      </c>
      <c r="I314" s="7">
        <f t="shared" si="46"/>
        <v>53291.156937803586</v>
      </c>
      <c r="J314" s="7">
        <f t="shared" si="47"/>
        <v>1216.0885736983614</v>
      </c>
      <c r="K314" s="7">
        <f t="shared" si="40"/>
        <v>860.81419411300408</v>
      </c>
      <c r="L314" s="65">
        <f t="shared" si="41"/>
        <v>0.19383648100212919</v>
      </c>
      <c r="M314" s="7">
        <f t="shared" si="42"/>
        <v>355.27437958535728</v>
      </c>
      <c r="N314" s="65">
        <f t="shared" si="43"/>
        <v>0.08</v>
      </c>
      <c r="O314" s="7">
        <f t="shared" si="48"/>
        <v>113302.45725630944</v>
      </c>
      <c r="P314" s="7">
        <f t="shared" si="49"/>
        <v>262468.91201648442</v>
      </c>
      <c r="Q314" s="7">
        <f t="shared" si="44"/>
        <v>52430.342743690584</v>
      </c>
      <c r="R314" s="7">
        <f t="shared" si="45"/>
        <v>375771.36927279388</v>
      </c>
    </row>
    <row r="315" spans="7:18" x14ac:dyDescent="0.3">
      <c r="G315">
        <v>310</v>
      </c>
      <c r="H315" s="160">
        <v>54271</v>
      </c>
      <c r="I315" s="7">
        <f t="shared" si="46"/>
        <v>52430.342743690584</v>
      </c>
      <c r="J315" s="7">
        <f t="shared" si="47"/>
        <v>1216.0885736983614</v>
      </c>
      <c r="K315" s="7">
        <f t="shared" si="40"/>
        <v>866.55295540709085</v>
      </c>
      <c r="L315" s="65">
        <f t="shared" si="41"/>
        <v>0.19833239534060554</v>
      </c>
      <c r="M315" s="7">
        <f t="shared" si="42"/>
        <v>349.53561829127057</v>
      </c>
      <c r="N315" s="65">
        <f t="shared" si="43"/>
        <v>0.08</v>
      </c>
      <c r="O315" s="7">
        <f t="shared" si="48"/>
        <v>114169.01021171654</v>
      </c>
      <c r="P315" s="7">
        <f t="shared" si="49"/>
        <v>262818.44763477572</v>
      </c>
      <c r="Q315" s="7">
        <f t="shared" si="44"/>
        <v>51563.789788283495</v>
      </c>
      <c r="R315" s="7">
        <f t="shared" si="45"/>
        <v>376987.45784649224</v>
      </c>
    </row>
    <row r="316" spans="7:18" x14ac:dyDescent="0.3">
      <c r="G316">
        <v>311</v>
      </c>
      <c r="H316" s="160">
        <v>54302</v>
      </c>
      <c r="I316" s="7">
        <f t="shared" si="46"/>
        <v>51563.789788283495</v>
      </c>
      <c r="J316" s="7">
        <f t="shared" si="47"/>
        <v>1216.0885736983614</v>
      </c>
      <c r="K316" s="7">
        <f t="shared" si="40"/>
        <v>872.32997510980476</v>
      </c>
      <c r="L316" s="65">
        <f t="shared" si="41"/>
        <v>0.20300989792057961</v>
      </c>
      <c r="M316" s="7">
        <f t="shared" si="42"/>
        <v>343.75859858855665</v>
      </c>
      <c r="N316" s="65">
        <f t="shared" si="43"/>
        <v>0.08</v>
      </c>
      <c r="O316" s="7">
        <f t="shared" si="48"/>
        <v>115041.34018682635</v>
      </c>
      <c r="P316" s="7">
        <f t="shared" si="49"/>
        <v>263162.2062333643</v>
      </c>
      <c r="Q316" s="7">
        <f t="shared" si="44"/>
        <v>50691.459813173693</v>
      </c>
      <c r="R316" s="7">
        <f t="shared" si="45"/>
        <v>378203.54642019066</v>
      </c>
    </row>
    <row r="317" spans="7:18" x14ac:dyDescent="0.3">
      <c r="G317">
        <v>312</v>
      </c>
      <c r="H317" s="160">
        <v>54332</v>
      </c>
      <c r="I317" s="7">
        <f t="shared" si="46"/>
        <v>50691.459813173693</v>
      </c>
      <c r="J317" s="7">
        <f t="shared" si="47"/>
        <v>1216.0885736983614</v>
      </c>
      <c r="K317" s="7">
        <f t="shared" si="40"/>
        <v>878.14550827720336</v>
      </c>
      <c r="L317" s="65">
        <f t="shared" si="41"/>
        <v>0.20788010718499556</v>
      </c>
      <c r="M317" s="7">
        <f t="shared" si="42"/>
        <v>337.943065421158</v>
      </c>
      <c r="N317" s="65">
        <f t="shared" si="43"/>
        <v>0.08</v>
      </c>
      <c r="O317" s="7">
        <f t="shared" si="48"/>
        <v>115919.48569510355</v>
      </c>
      <c r="P317" s="7">
        <f t="shared" si="49"/>
        <v>263500.14929878543</v>
      </c>
      <c r="Q317" s="7">
        <f t="shared" si="44"/>
        <v>49813.314304896492</v>
      </c>
      <c r="R317" s="7">
        <f t="shared" si="45"/>
        <v>379419.63499388896</v>
      </c>
    </row>
    <row r="318" spans="7:18" x14ac:dyDescent="0.3">
      <c r="G318">
        <v>313</v>
      </c>
      <c r="H318" s="160">
        <v>54363</v>
      </c>
      <c r="I318" s="7">
        <f t="shared" si="46"/>
        <v>49813.314304896492</v>
      </c>
      <c r="J318" s="7">
        <f t="shared" si="47"/>
        <v>1216.0885736983614</v>
      </c>
      <c r="K318" s="7">
        <f t="shared" si="40"/>
        <v>883.9998116657182</v>
      </c>
      <c r="L318" s="65">
        <f t="shared" si="41"/>
        <v>0.21295506809804635</v>
      </c>
      <c r="M318" s="7">
        <f t="shared" si="42"/>
        <v>332.08876203264327</v>
      </c>
      <c r="N318" s="65">
        <f t="shared" si="43"/>
        <v>7.9999999999999988E-2</v>
      </c>
      <c r="O318" s="7">
        <f t="shared" si="48"/>
        <v>116803.48550676927</v>
      </c>
      <c r="P318" s="7">
        <f t="shared" si="49"/>
        <v>263832.23806081805</v>
      </c>
      <c r="Q318" s="7">
        <f t="shared" si="44"/>
        <v>48929.314493230777</v>
      </c>
      <c r="R318" s="7">
        <f t="shared" si="45"/>
        <v>380635.72356758732</v>
      </c>
    </row>
    <row r="319" spans="7:18" x14ac:dyDescent="0.3">
      <c r="G319">
        <v>314</v>
      </c>
      <c r="H319" s="160">
        <v>54393</v>
      </c>
      <c r="I319" s="7">
        <f t="shared" si="46"/>
        <v>48929.314493230777</v>
      </c>
      <c r="J319" s="7">
        <f t="shared" si="47"/>
        <v>1216.0885736983614</v>
      </c>
      <c r="K319" s="7">
        <f t="shared" si="40"/>
        <v>889.89314374348953</v>
      </c>
      <c r="L319" s="65">
        <f t="shared" si="41"/>
        <v>0.21824785071123859</v>
      </c>
      <c r="M319" s="7">
        <f t="shared" si="42"/>
        <v>326.19542995487188</v>
      </c>
      <c r="N319" s="65">
        <f t="shared" si="43"/>
        <v>0.08</v>
      </c>
      <c r="O319" s="7">
        <f t="shared" si="48"/>
        <v>117693.37865051276</v>
      </c>
      <c r="P319" s="7">
        <f t="shared" si="49"/>
        <v>264158.43349077291</v>
      </c>
      <c r="Q319" s="7">
        <f t="shared" si="44"/>
        <v>48039.421349487289</v>
      </c>
      <c r="R319" s="7">
        <f t="shared" si="45"/>
        <v>381851.81214128569</v>
      </c>
    </row>
    <row r="320" spans="7:18" x14ac:dyDescent="0.3">
      <c r="G320">
        <v>315</v>
      </c>
      <c r="H320" s="160">
        <v>54424</v>
      </c>
      <c r="I320" s="7">
        <f t="shared" si="46"/>
        <v>48039.421349487289</v>
      </c>
      <c r="J320" s="7">
        <f t="shared" si="47"/>
        <v>1216.0885736983614</v>
      </c>
      <c r="K320" s="7">
        <f t="shared" si="40"/>
        <v>895.82576470177946</v>
      </c>
      <c r="L320" s="65">
        <f t="shared" si="41"/>
        <v>0.22377266158590156</v>
      </c>
      <c r="M320" s="7">
        <f t="shared" si="42"/>
        <v>320.26280899658195</v>
      </c>
      <c r="N320" s="65">
        <f t="shared" si="43"/>
        <v>0.08</v>
      </c>
      <c r="O320" s="7">
        <f t="shared" si="48"/>
        <v>118589.20441521454</v>
      </c>
      <c r="P320" s="7">
        <f t="shared" si="49"/>
        <v>264478.69629976951</v>
      </c>
      <c r="Q320" s="7">
        <f t="shared" si="44"/>
        <v>47143.595584785508</v>
      </c>
      <c r="R320" s="7">
        <f t="shared" si="45"/>
        <v>383067.90071498405</v>
      </c>
    </row>
    <row r="321" spans="7:18" x14ac:dyDescent="0.3">
      <c r="G321">
        <v>316</v>
      </c>
      <c r="H321" s="160">
        <v>54455</v>
      </c>
      <c r="I321" s="7">
        <f t="shared" si="46"/>
        <v>47143.595584785508</v>
      </c>
      <c r="J321" s="7">
        <f t="shared" si="47"/>
        <v>1216.0885736983614</v>
      </c>
      <c r="K321" s="7">
        <f t="shared" si="40"/>
        <v>901.79793646645794</v>
      </c>
      <c r="L321" s="65">
        <f t="shared" si="41"/>
        <v>0.22954497007203045</v>
      </c>
      <c r="M321" s="7">
        <f t="shared" si="42"/>
        <v>314.29063723190342</v>
      </c>
      <c r="N321" s="65">
        <f t="shared" si="43"/>
        <v>0.08</v>
      </c>
      <c r="O321" s="7">
        <f t="shared" si="48"/>
        <v>119491.002351681</v>
      </c>
      <c r="P321" s="7">
        <f t="shared" si="49"/>
        <v>264792.98693700141</v>
      </c>
      <c r="Q321" s="7">
        <f t="shared" si="44"/>
        <v>46241.79764831905</v>
      </c>
      <c r="R321" s="7">
        <f t="shared" si="45"/>
        <v>384283.98928868241</v>
      </c>
    </row>
    <row r="322" spans="7:18" x14ac:dyDescent="0.3">
      <c r="G322">
        <v>317</v>
      </c>
      <c r="H322" s="160">
        <v>54483</v>
      </c>
      <c r="I322" s="7">
        <f t="shared" si="46"/>
        <v>46241.79764831905</v>
      </c>
      <c r="J322" s="7">
        <f t="shared" si="47"/>
        <v>1216.0885736983614</v>
      </c>
      <c r="K322" s="7">
        <f t="shared" si="40"/>
        <v>907.80992270956767</v>
      </c>
      <c r="L322" s="65">
        <f t="shared" si="41"/>
        <v>0.23558165180697321</v>
      </c>
      <c r="M322" s="7">
        <f t="shared" si="42"/>
        <v>308.27865098879369</v>
      </c>
      <c r="N322" s="65">
        <f t="shared" si="43"/>
        <v>0.08</v>
      </c>
      <c r="O322" s="7">
        <f t="shared" si="48"/>
        <v>120398.81227439057</v>
      </c>
      <c r="P322" s="7">
        <f t="shared" si="49"/>
        <v>265101.26558799017</v>
      </c>
      <c r="Q322" s="7">
        <f t="shared" si="44"/>
        <v>45333.987725609484</v>
      </c>
      <c r="R322" s="7">
        <f t="shared" si="45"/>
        <v>385500.07786238077</v>
      </c>
    </row>
    <row r="323" spans="7:18" x14ac:dyDescent="0.3">
      <c r="G323">
        <v>318</v>
      </c>
      <c r="H323" s="160">
        <v>54514</v>
      </c>
      <c r="I323" s="7">
        <f t="shared" si="46"/>
        <v>45333.987725609484</v>
      </c>
      <c r="J323" s="7">
        <f t="shared" si="47"/>
        <v>1216.0885736983614</v>
      </c>
      <c r="K323" s="7">
        <f t="shared" si="40"/>
        <v>913.86198886096486</v>
      </c>
      <c r="L323" s="65">
        <f t="shared" si="41"/>
        <v>0.24190115223719033</v>
      </c>
      <c r="M323" s="7">
        <f t="shared" si="42"/>
        <v>302.22658483739656</v>
      </c>
      <c r="N323" s="65">
        <f t="shared" si="43"/>
        <v>7.9999999999999988E-2</v>
      </c>
      <c r="O323" s="7">
        <f t="shared" si="48"/>
        <v>121312.67426325154</v>
      </c>
      <c r="P323" s="7">
        <f t="shared" si="49"/>
        <v>265403.49217282759</v>
      </c>
      <c r="Q323" s="7">
        <f t="shared" si="44"/>
        <v>44420.125736748516</v>
      </c>
      <c r="R323" s="7">
        <f t="shared" si="45"/>
        <v>386716.16643607913</v>
      </c>
    </row>
    <row r="324" spans="7:18" x14ac:dyDescent="0.3">
      <c r="G324">
        <v>319</v>
      </c>
      <c r="H324" s="160">
        <v>54544</v>
      </c>
      <c r="I324" s="7">
        <f t="shared" si="46"/>
        <v>44420.125736748516</v>
      </c>
      <c r="J324" s="7">
        <f t="shared" si="47"/>
        <v>1216.0885736983614</v>
      </c>
      <c r="K324" s="7">
        <f t="shared" si="40"/>
        <v>919.95440212003791</v>
      </c>
      <c r="L324" s="65">
        <f t="shared" si="41"/>
        <v>0.24852367350026611</v>
      </c>
      <c r="M324" s="7">
        <f t="shared" si="42"/>
        <v>296.13417157832345</v>
      </c>
      <c r="N324" s="65">
        <f t="shared" si="43"/>
        <v>0.08</v>
      </c>
      <c r="O324" s="7">
        <f t="shared" si="48"/>
        <v>122232.62866537158</v>
      </c>
      <c r="P324" s="7">
        <f t="shared" si="49"/>
        <v>265699.62634440593</v>
      </c>
      <c r="Q324" s="7">
        <f t="shared" si="44"/>
        <v>43500.171334628481</v>
      </c>
      <c r="R324" s="7">
        <f t="shared" si="45"/>
        <v>387932.25500977749</v>
      </c>
    </row>
    <row r="325" spans="7:18" x14ac:dyDescent="0.3">
      <c r="G325">
        <v>320</v>
      </c>
      <c r="H325" s="160">
        <v>54575</v>
      </c>
      <c r="I325" s="7">
        <f t="shared" si="46"/>
        <v>43500.171334628481</v>
      </c>
      <c r="J325" s="7">
        <f t="shared" si="47"/>
        <v>1216.0885736983614</v>
      </c>
      <c r="K325" s="7">
        <f t="shared" si="40"/>
        <v>926.08743146750487</v>
      </c>
      <c r="L325" s="65">
        <f t="shared" si="41"/>
        <v>0.25547138865550795</v>
      </c>
      <c r="M325" s="7">
        <f t="shared" si="42"/>
        <v>290.00114223085654</v>
      </c>
      <c r="N325" s="65">
        <f t="shared" si="43"/>
        <v>0.08</v>
      </c>
      <c r="O325" s="7">
        <f t="shared" si="48"/>
        <v>123158.71609683908</v>
      </c>
      <c r="P325" s="7">
        <f t="shared" si="49"/>
        <v>265989.6274866368</v>
      </c>
      <c r="Q325" s="7">
        <f t="shared" si="44"/>
        <v>42574.083903160979</v>
      </c>
      <c r="R325" s="7">
        <f t="shared" si="45"/>
        <v>389148.34358347591</v>
      </c>
    </row>
    <row r="326" spans="7:18" x14ac:dyDescent="0.3">
      <c r="G326">
        <v>321</v>
      </c>
      <c r="H326" s="160">
        <v>54605</v>
      </c>
      <c r="I326" s="7">
        <f t="shared" si="46"/>
        <v>42574.083903160979</v>
      </c>
      <c r="J326" s="7">
        <f t="shared" si="47"/>
        <v>1216.0885736983614</v>
      </c>
      <c r="K326" s="7">
        <f t="shared" ref="K326:K365" si="50">J326-M326</f>
        <v>932.2613476772882</v>
      </c>
      <c r="L326" s="65">
        <f t="shared" ref="L326:L365" si="51">(K326/I326)*12</f>
        <v>0.26276868804913617</v>
      </c>
      <c r="M326" s="7">
        <f t="shared" ref="M326:M365" si="52">I326*($H$1/12)</f>
        <v>283.82722602107322</v>
      </c>
      <c r="N326" s="65">
        <f t="shared" ref="N326:N365" si="53">(M326/I326)*12</f>
        <v>0.08</v>
      </c>
      <c r="O326" s="7">
        <f t="shared" si="48"/>
        <v>124090.97744451636</v>
      </c>
      <c r="P326" s="7">
        <f t="shared" si="49"/>
        <v>266273.4547126579</v>
      </c>
      <c r="Q326" s="7">
        <f t="shared" ref="Q326:Q365" si="54">I326-K326</f>
        <v>41641.82255548369</v>
      </c>
      <c r="R326" s="7">
        <f t="shared" ref="R326:R365" si="55">O326+P326</f>
        <v>390364.43215717428</v>
      </c>
    </row>
    <row r="327" spans="7:18" x14ac:dyDescent="0.3">
      <c r="G327">
        <v>322</v>
      </c>
      <c r="H327" s="160">
        <v>54636</v>
      </c>
      <c r="I327" s="7">
        <f t="shared" ref="I327:I365" si="56">Q326</f>
        <v>41641.82255548369</v>
      </c>
      <c r="J327" s="7">
        <f t="shared" ref="J327:J365" si="57">$I$6/((($K$2)-1)/($K$1*$K$2))</f>
        <v>1216.0885736983614</v>
      </c>
      <c r="K327" s="7">
        <f t="shared" si="50"/>
        <v>938.4764233284701</v>
      </c>
      <c r="L327" s="65">
        <f t="shared" si="51"/>
        <v>0.27044246358181118</v>
      </c>
      <c r="M327" s="7">
        <f t="shared" si="52"/>
        <v>277.61215036989131</v>
      </c>
      <c r="N327" s="65">
        <f t="shared" si="53"/>
        <v>8.0000000000000016E-2</v>
      </c>
      <c r="O327" s="7">
        <f t="shared" ref="O327:O365" si="58">O326+K327</f>
        <v>125029.45386784483</v>
      </c>
      <c r="P327" s="7">
        <f t="shared" ref="P327:P365" si="59">P326+M327</f>
        <v>266551.06686302781</v>
      </c>
      <c r="Q327" s="7">
        <f t="shared" si="54"/>
        <v>40703.346132155217</v>
      </c>
      <c r="R327" s="7">
        <f t="shared" si="55"/>
        <v>391580.52073087264</v>
      </c>
    </row>
    <row r="328" spans="7:18" x14ac:dyDescent="0.3">
      <c r="G328">
        <v>323</v>
      </c>
      <c r="H328" s="160">
        <v>54667</v>
      </c>
      <c r="I328" s="7">
        <f t="shared" si="56"/>
        <v>40703.346132155217</v>
      </c>
      <c r="J328" s="7">
        <f t="shared" si="57"/>
        <v>1216.0885736983614</v>
      </c>
      <c r="K328" s="7">
        <f t="shared" si="50"/>
        <v>944.73293281732663</v>
      </c>
      <c r="L328" s="65">
        <f t="shared" si="51"/>
        <v>0.27852243786050723</v>
      </c>
      <c r="M328" s="7">
        <f t="shared" si="52"/>
        <v>271.35564088103479</v>
      </c>
      <c r="N328" s="65">
        <f t="shared" si="53"/>
        <v>0.08</v>
      </c>
      <c r="O328" s="7">
        <f t="shared" si="58"/>
        <v>125974.18680066215</v>
      </c>
      <c r="P328" s="7">
        <f t="shared" si="59"/>
        <v>266822.42250390886</v>
      </c>
      <c r="Q328" s="7">
        <f t="shared" si="54"/>
        <v>39758.613199337888</v>
      </c>
      <c r="R328" s="7">
        <f t="shared" si="55"/>
        <v>392796.609304571</v>
      </c>
    </row>
    <row r="329" spans="7:18" x14ac:dyDescent="0.3">
      <c r="G329">
        <v>324</v>
      </c>
      <c r="H329" s="160">
        <v>54697</v>
      </c>
      <c r="I329" s="7">
        <f t="shared" si="56"/>
        <v>39758.613199337888</v>
      </c>
      <c r="J329" s="7">
        <f t="shared" si="57"/>
        <v>1216.0885736983614</v>
      </c>
      <c r="K329" s="7">
        <f t="shared" si="50"/>
        <v>951.03115236944222</v>
      </c>
      <c r="L329" s="65">
        <f t="shared" si="51"/>
        <v>0.28704154672636717</v>
      </c>
      <c r="M329" s="7">
        <f t="shared" si="52"/>
        <v>265.05742132891925</v>
      </c>
      <c r="N329" s="65">
        <f t="shared" si="53"/>
        <v>7.9999999999999988E-2</v>
      </c>
      <c r="O329" s="7">
        <f t="shared" si="58"/>
        <v>126925.21795303159</v>
      </c>
      <c r="P329" s="7">
        <f t="shared" si="59"/>
        <v>267087.47992523777</v>
      </c>
      <c r="Q329" s="7">
        <f t="shared" si="54"/>
        <v>38807.582046968448</v>
      </c>
      <c r="R329" s="7">
        <f t="shared" si="55"/>
        <v>394012.69787826936</v>
      </c>
    </row>
    <row r="330" spans="7:18" x14ac:dyDescent="0.3">
      <c r="G330">
        <v>325</v>
      </c>
      <c r="H330" s="160">
        <v>54728</v>
      </c>
      <c r="I330" s="7">
        <f t="shared" si="56"/>
        <v>38807.582046968448</v>
      </c>
      <c r="J330" s="7">
        <f t="shared" si="57"/>
        <v>1216.0885736983614</v>
      </c>
      <c r="K330" s="7">
        <f t="shared" si="50"/>
        <v>957.37136005190507</v>
      </c>
      <c r="L330" s="65">
        <f t="shared" si="51"/>
        <v>0.29603638553719969</v>
      </c>
      <c r="M330" s="7">
        <f t="shared" si="52"/>
        <v>258.71721364645634</v>
      </c>
      <c r="N330" s="65">
        <f t="shared" si="53"/>
        <v>0.08</v>
      </c>
      <c r="O330" s="7">
        <f t="shared" si="58"/>
        <v>127882.5893130835</v>
      </c>
      <c r="P330" s="7">
        <f t="shared" si="59"/>
        <v>267346.19713888422</v>
      </c>
      <c r="Q330" s="7">
        <f t="shared" si="54"/>
        <v>37850.210686916544</v>
      </c>
      <c r="R330" s="7">
        <f t="shared" si="55"/>
        <v>395228.78645196772</v>
      </c>
    </row>
    <row r="331" spans="7:18" x14ac:dyDescent="0.3">
      <c r="G331">
        <v>326</v>
      </c>
      <c r="H331" s="160">
        <v>54758</v>
      </c>
      <c r="I331" s="7">
        <f t="shared" si="56"/>
        <v>37850.210686916544</v>
      </c>
      <c r="J331" s="7">
        <f t="shared" si="57"/>
        <v>1216.0885736983614</v>
      </c>
      <c r="K331" s="7">
        <f t="shared" si="50"/>
        <v>963.75383578558444</v>
      </c>
      <c r="L331" s="65">
        <f t="shared" si="51"/>
        <v>0.30554773195554852</v>
      </c>
      <c r="M331" s="7">
        <f t="shared" si="52"/>
        <v>252.33473791277697</v>
      </c>
      <c r="N331" s="65">
        <f t="shared" si="53"/>
        <v>0.08</v>
      </c>
      <c r="O331" s="7">
        <f t="shared" si="58"/>
        <v>128846.34314886908</v>
      </c>
      <c r="P331" s="7">
        <f t="shared" si="59"/>
        <v>267598.53187679697</v>
      </c>
      <c r="Q331" s="7">
        <f t="shared" si="54"/>
        <v>36886.456851130963</v>
      </c>
      <c r="R331" s="7">
        <f t="shared" si="55"/>
        <v>396444.87502566609</v>
      </c>
    </row>
    <row r="332" spans="7:18" x14ac:dyDescent="0.3">
      <c r="G332">
        <v>327</v>
      </c>
      <c r="H332" s="160">
        <v>54789</v>
      </c>
      <c r="I332" s="7">
        <f t="shared" si="56"/>
        <v>36886.456851130963</v>
      </c>
      <c r="J332" s="7">
        <f t="shared" si="57"/>
        <v>1216.0885736983614</v>
      </c>
      <c r="K332" s="7">
        <f t="shared" si="50"/>
        <v>970.17886135748836</v>
      </c>
      <c r="L332" s="65">
        <f t="shared" si="51"/>
        <v>0.31562116099348003</v>
      </c>
      <c r="M332" s="7">
        <f t="shared" si="52"/>
        <v>245.90971234087311</v>
      </c>
      <c r="N332" s="65">
        <f t="shared" si="53"/>
        <v>0.08</v>
      </c>
      <c r="O332" s="7">
        <f t="shared" si="58"/>
        <v>129816.52201022657</v>
      </c>
      <c r="P332" s="7">
        <f t="shared" si="59"/>
        <v>267844.44158913783</v>
      </c>
      <c r="Q332" s="7">
        <f t="shared" si="54"/>
        <v>35916.277989773473</v>
      </c>
      <c r="R332" s="7">
        <f t="shared" si="55"/>
        <v>397660.96359936439</v>
      </c>
    </row>
    <row r="333" spans="7:18" x14ac:dyDescent="0.3">
      <c r="G333">
        <v>328</v>
      </c>
      <c r="H333" s="160">
        <v>54820</v>
      </c>
      <c r="I333" s="7">
        <f t="shared" si="56"/>
        <v>35916.277989773473</v>
      </c>
      <c r="J333" s="7">
        <f t="shared" si="57"/>
        <v>1216.0885736983614</v>
      </c>
      <c r="K333" s="7">
        <f t="shared" si="50"/>
        <v>976.64672043320491</v>
      </c>
      <c r="L333" s="65">
        <f t="shared" si="51"/>
        <v>0.32630777188369725</v>
      </c>
      <c r="M333" s="7">
        <f t="shared" si="52"/>
        <v>239.44185326515651</v>
      </c>
      <c r="N333" s="65">
        <f t="shared" si="53"/>
        <v>0.08</v>
      </c>
      <c r="O333" s="7">
        <f t="shared" si="58"/>
        <v>130793.16873065977</v>
      </c>
      <c r="P333" s="7">
        <f t="shared" si="59"/>
        <v>268083.88344240299</v>
      </c>
      <c r="Q333" s="7">
        <f t="shared" si="54"/>
        <v>34939.631269340265</v>
      </c>
      <c r="R333" s="7">
        <f t="shared" si="55"/>
        <v>398877.05217306275</v>
      </c>
    </row>
    <row r="334" spans="7:18" x14ac:dyDescent="0.3">
      <c r="G334">
        <v>329</v>
      </c>
      <c r="H334" s="160">
        <v>54848</v>
      </c>
      <c r="I334" s="7">
        <f t="shared" si="56"/>
        <v>34939.631269340265</v>
      </c>
      <c r="J334" s="7">
        <f t="shared" si="57"/>
        <v>1216.0885736983614</v>
      </c>
      <c r="K334" s="7">
        <f t="shared" si="50"/>
        <v>983.15769856942632</v>
      </c>
      <c r="L334" s="65">
        <f t="shared" si="51"/>
        <v>0.33766505123898766</v>
      </c>
      <c r="M334" s="7">
        <f t="shared" si="52"/>
        <v>232.93087512893513</v>
      </c>
      <c r="N334" s="65">
        <f t="shared" si="53"/>
        <v>0.08</v>
      </c>
      <c r="O334" s="7">
        <f t="shared" si="58"/>
        <v>131776.3264292292</v>
      </c>
      <c r="P334" s="7">
        <f t="shared" si="59"/>
        <v>268316.81431753194</v>
      </c>
      <c r="Q334" s="7">
        <f t="shared" si="54"/>
        <v>33956.473570770839</v>
      </c>
      <c r="R334" s="7">
        <f t="shared" si="55"/>
        <v>400093.14074676111</v>
      </c>
    </row>
    <row r="335" spans="7:18" x14ac:dyDescent="0.3">
      <c r="G335">
        <v>330</v>
      </c>
      <c r="H335" s="160">
        <v>54879</v>
      </c>
      <c r="I335" s="7">
        <f t="shared" si="56"/>
        <v>33956.473570770839</v>
      </c>
      <c r="J335" s="7">
        <f t="shared" si="57"/>
        <v>1216.0885736983614</v>
      </c>
      <c r="K335" s="7">
        <f t="shared" si="50"/>
        <v>989.71208322655582</v>
      </c>
      <c r="L335" s="65">
        <f t="shared" si="51"/>
        <v>0.34975790327479117</v>
      </c>
      <c r="M335" s="7">
        <f t="shared" si="52"/>
        <v>226.3764904718056</v>
      </c>
      <c r="N335" s="65">
        <f t="shared" si="53"/>
        <v>0.08</v>
      </c>
      <c r="O335" s="7">
        <f t="shared" si="58"/>
        <v>132766.03851245577</v>
      </c>
      <c r="P335" s="7">
        <f t="shared" si="59"/>
        <v>268543.19080800377</v>
      </c>
      <c r="Q335" s="7">
        <f t="shared" si="54"/>
        <v>32966.761487544281</v>
      </c>
      <c r="R335" s="7">
        <f t="shared" si="55"/>
        <v>401309.22932045953</v>
      </c>
    </row>
    <row r="336" spans="7:18" x14ac:dyDescent="0.3">
      <c r="G336">
        <v>331</v>
      </c>
      <c r="H336" s="160">
        <v>54909</v>
      </c>
      <c r="I336" s="7">
        <f t="shared" si="56"/>
        <v>32966.761487544281</v>
      </c>
      <c r="J336" s="7">
        <f t="shared" si="57"/>
        <v>1216.0885736983614</v>
      </c>
      <c r="K336" s="7">
        <f t="shared" si="50"/>
        <v>996.31016378139952</v>
      </c>
      <c r="L336" s="65">
        <f t="shared" si="51"/>
        <v>0.36265988607628274</v>
      </c>
      <c r="M336" s="7">
        <f t="shared" si="52"/>
        <v>219.77840991696189</v>
      </c>
      <c r="N336" s="65">
        <f t="shared" si="53"/>
        <v>0.08</v>
      </c>
      <c r="O336" s="7">
        <f t="shared" si="58"/>
        <v>133762.34867623716</v>
      </c>
      <c r="P336" s="7">
        <f t="shared" si="59"/>
        <v>268762.96921792073</v>
      </c>
      <c r="Q336" s="7">
        <f t="shared" si="54"/>
        <v>31970.451323762882</v>
      </c>
      <c r="R336" s="7">
        <f t="shared" si="55"/>
        <v>402525.3178941579</v>
      </c>
    </row>
    <row r="337" spans="7:18" x14ac:dyDescent="0.3">
      <c r="G337">
        <v>332</v>
      </c>
      <c r="H337" s="160">
        <v>54940</v>
      </c>
      <c r="I337" s="7">
        <f t="shared" si="56"/>
        <v>31970.451323762882</v>
      </c>
      <c r="J337" s="7">
        <f t="shared" si="57"/>
        <v>1216.0885736983614</v>
      </c>
      <c r="K337" s="7">
        <f t="shared" si="50"/>
        <v>1002.9522315399422</v>
      </c>
      <c r="L337" s="65">
        <f t="shared" si="51"/>
        <v>0.37645470364485156</v>
      </c>
      <c r="M337" s="7">
        <f t="shared" si="52"/>
        <v>213.13634215841921</v>
      </c>
      <c r="N337" s="65">
        <f t="shared" si="53"/>
        <v>0.08</v>
      </c>
      <c r="O337" s="7">
        <f t="shared" si="58"/>
        <v>134765.3009077771</v>
      </c>
      <c r="P337" s="7">
        <f t="shared" si="59"/>
        <v>268976.10556007916</v>
      </c>
      <c r="Q337" s="7">
        <f t="shared" si="54"/>
        <v>30967.499092222941</v>
      </c>
      <c r="R337" s="7">
        <f t="shared" si="55"/>
        <v>403741.40646785626</v>
      </c>
    </row>
    <row r="338" spans="7:18" x14ac:dyDescent="0.3">
      <c r="G338">
        <v>333</v>
      </c>
      <c r="H338" s="160">
        <v>54970</v>
      </c>
      <c r="I338" s="7">
        <f t="shared" si="56"/>
        <v>30967.499092222941</v>
      </c>
      <c r="J338" s="7">
        <f t="shared" si="57"/>
        <v>1216.0885736983614</v>
      </c>
      <c r="K338" s="7">
        <f t="shared" si="50"/>
        <v>1009.6385797502085</v>
      </c>
      <c r="L338" s="65">
        <f t="shared" si="51"/>
        <v>0.39123801766882693</v>
      </c>
      <c r="M338" s="7">
        <f t="shared" si="52"/>
        <v>206.44999394815295</v>
      </c>
      <c r="N338" s="65">
        <f t="shared" si="53"/>
        <v>0.08</v>
      </c>
      <c r="O338" s="7">
        <f t="shared" si="58"/>
        <v>135774.9394875273</v>
      </c>
      <c r="P338" s="7">
        <f t="shared" si="59"/>
        <v>269182.55555402732</v>
      </c>
      <c r="Q338" s="7">
        <f t="shared" si="54"/>
        <v>29957.860512472733</v>
      </c>
      <c r="R338" s="7">
        <f t="shared" si="55"/>
        <v>404957.49504155462</v>
      </c>
    </row>
    <row r="339" spans="7:18" x14ac:dyDescent="0.3">
      <c r="G339">
        <v>334</v>
      </c>
      <c r="H339" s="160">
        <v>55001</v>
      </c>
      <c r="I339" s="7">
        <f t="shared" si="56"/>
        <v>29957.860512472733</v>
      </c>
      <c r="J339" s="7">
        <f t="shared" si="57"/>
        <v>1216.0885736983614</v>
      </c>
      <c r="K339" s="7">
        <f t="shared" si="50"/>
        <v>1016.3695036152099</v>
      </c>
      <c r="L339" s="65">
        <f t="shared" si="51"/>
        <v>0.40711966190992255</v>
      </c>
      <c r="M339" s="7">
        <f t="shared" si="52"/>
        <v>199.71907008315156</v>
      </c>
      <c r="N339" s="65">
        <f t="shared" si="53"/>
        <v>0.08</v>
      </c>
      <c r="O339" s="7">
        <f t="shared" si="58"/>
        <v>136791.30899114252</v>
      </c>
      <c r="P339" s="7">
        <f t="shared" si="59"/>
        <v>269382.27462411049</v>
      </c>
      <c r="Q339" s="7">
        <f t="shared" si="54"/>
        <v>28941.491008857523</v>
      </c>
      <c r="R339" s="7">
        <f t="shared" si="55"/>
        <v>406173.58361525298</v>
      </c>
    </row>
    <row r="340" spans="7:18" x14ac:dyDescent="0.3">
      <c r="G340">
        <v>335</v>
      </c>
      <c r="H340" s="160">
        <v>55032</v>
      </c>
      <c r="I340" s="7">
        <f t="shared" si="56"/>
        <v>28941.491008857523</v>
      </c>
      <c r="J340" s="7">
        <f t="shared" si="57"/>
        <v>1216.0885736983614</v>
      </c>
      <c r="K340" s="7">
        <f t="shared" si="50"/>
        <v>1023.1453003059779</v>
      </c>
      <c r="L340" s="65">
        <f t="shared" si="51"/>
        <v>0.4242263676019366</v>
      </c>
      <c r="M340" s="7">
        <f t="shared" si="52"/>
        <v>192.9432733923835</v>
      </c>
      <c r="N340" s="65">
        <f t="shared" si="53"/>
        <v>0.08</v>
      </c>
      <c r="O340" s="7">
        <f t="shared" si="58"/>
        <v>137814.45429144849</v>
      </c>
      <c r="P340" s="7">
        <f t="shared" si="59"/>
        <v>269575.21789750288</v>
      </c>
      <c r="Q340" s="7">
        <f t="shared" si="54"/>
        <v>27918.345708551544</v>
      </c>
      <c r="R340" s="7">
        <f t="shared" si="55"/>
        <v>407389.6721889514</v>
      </c>
    </row>
    <row r="341" spans="7:18" x14ac:dyDescent="0.3">
      <c r="G341">
        <f t="shared" ref="G341:G365" si="60">G340+1</f>
        <v>336</v>
      </c>
      <c r="H341" s="160"/>
      <c r="I341" s="7">
        <f t="shared" si="56"/>
        <v>27918.345708551544</v>
      </c>
      <c r="J341" s="7">
        <f t="shared" si="57"/>
        <v>1216.0885736983614</v>
      </c>
      <c r="K341" s="7">
        <f t="shared" si="50"/>
        <v>1029.9662689746845</v>
      </c>
      <c r="L341" s="65">
        <f t="shared" si="51"/>
        <v>0.4427051429451424</v>
      </c>
      <c r="M341" s="7">
        <f t="shared" si="52"/>
        <v>186.12230472367696</v>
      </c>
      <c r="N341" s="65">
        <f t="shared" si="53"/>
        <v>0.08</v>
      </c>
      <c r="O341" s="7">
        <f t="shared" si="58"/>
        <v>138844.42056042317</v>
      </c>
      <c r="P341" s="7">
        <f t="shared" si="59"/>
        <v>269761.34020222654</v>
      </c>
      <c r="Q341" s="7">
        <f t="shared" si="54"/>
        <v>26888.37943957686</v>
      </c>
      <c r="R341" s="7">
        <f t="shared" si="55"/>
        <v>408605.7607626497</v>
      </c>
    </row>
    <row r="342" spans="7:18" x14ac:dyDescent="0.3">
      <c r="G342">
        <f t="shared" si="60"/>
        <v>337</v>
      </c>
      <c r="H342" s="160"/>
      <c r="I342" s="7">
        <f t="shared" si="56"/>
        <v>26888.37943957686</v>
      </c>
      <c r="J342" s="7">
        <f t="shared" si="57"/>
        <v>1216.0885736983614</v>
      </c>
      <c r="K342" s="7">
        <f t="shared" si="50"/>
        <v>1036.832710767849</v>
      </c>
      <c r="L342" s="65">
        <f t="shared" si="51"/>
        <v>0.46272749747427644</v>
      </c>
      <c r="M342" s="7">
        <f t="shared" si="52"/>
        <v>179.25586293051242</v>
      </c>
      <c r="N342" s="65">
        <f t="shared" si="53"/>
        <v>0.08</v>
      </c>
      <c r="O342" s="7">
        <f t="shared" si="58"/>
        <v>139881.25327119103</v>
      </c>
      <c r="P342" s="7">
        <f t="shared" si="59"/>
        <v>269940.59606515703</v>
      </c>
      <c r="Q342" s="7">
        <f t="shared" si="54"/>
        <v>25851.546728809011</v>
      </c>
      <c r="R342" s="7">
        <f t="shared" si="55"/>
        <v>409821.84933634807</v>
      </c>
    </row>
    <row r="343" spans="7:18" x14ac:dyDescent="0.3">
      <c r="G343">
        <f t="shared" si="60"/>
        <v>338</v>
      </c>
      <c r="H343" s="160"/>
      <c r="I343" s="7">
        <f t="shared" si="56"/>
        <v>25851.546728809011</v>
      </c>
      <c r="J343" s="7">
        <f t="shared" si="57"/>
        <v>1216.0885736983614</v>
      </c>
      <c r="K343" s="7">
        <f t="shared" si="50"/>
        <v>1043.7449288396347</v>
      </c>
      <c r="L343" s="65">
        <f t="shared" si="51"/>
        <v>0.4844947684355691</v>
      </c>
      <c r="M343" s="7">
        <f t="shared" si="52"/>
        <v>172.34364485872675</v>
      </c>
      <c r="N343" s="65">
        <f t="shared" si="53"/>
        <v>0.08</v>
      </c>
      <c r="O343" s="7">
        <f t="shared" si="58"/>
        <v>140924.99820003068</v>
      </c>
      <c r="P343" s="7">
        <f t="shared" si="59"/>
        <v>270112.93971001578</v>
      </c>
      <c r="Q343" s="7">
        <f t="shared" si="54"/>
        <v>24807.801799969377</v>
      </c>
      <c r="R343" s="7">
        <f t="shared" si="55"/>
        <v>411037.93791004643</v>
      </c>
    </row>
    <row r="344" spans="7:18" x14ac:dyDescent="0.3">
      <c r="G344">
        <f t="shared" si="60"/>
        <v>339</v>
      </c>
      <c r="H344" s="160"/>
      <c r="I344" s="7">
        <f t="shared" si="56"/>
        <v>24807.801799969377</v>
      </c>
      <c r="J344" s="7">
        <f t="shared" si="57"/>
        <v>1216.0885736983614</v>
      </c>
      <c r="K344" s="7">
        <f t="shared" si="50"/>
        <v>1050.7032283652322</v>
      </c>
      <c r="L344" s="65">
        <f t="shared" si="51"/>
        <v>0.50824489981205634</v>
      </c>
      <c r="M344" s="7">
        <f t="shared" si="52"/>
        <v>165.38534533312918</v>
      </c>
      <c r="N344" s="65">
        <f t="shared" si="53"/>
        <v>0.08</v>
      </c>
      <c r="O344" s="7">
        <f t="shared" si="58"/>
        <v>141975.7014283959</v>
      </c>
      <c r="P344" s="7">
        <f t="shared" si="59"/>
        <v>270278.32505534892</v>
      </c>
      <c r="Q344" s="7">
        <f t="shared" si="54"/>
        <v>23757.098571604143</v>
      </c>
      <c r="R344" s="7">
        <f t="shared" si="55"/>
        <v>412254.02648374485</v>
      </c>
    </row>
    <row r="345" spans="7:18" x14ac:dyDescent="0.3">
      <c r="G345">
        <f t="shared" si="60"/>
        <v>340</v>
      </c>
      <c r="H345" s="160"/>
      <c r="I345" s="7">
        <f t="shared" si="56"/>
        <v>23757.098571604143</v>
      </c>
      <c r="J345" s="7">
        <f t="shared" si="57"/>
        <v>1216.0885736983614</v>
      </c>
      <c r="K345" s="7">
        <f t="shared" si="50"/>
        <v>1057.7079165543337</v>
      </c>
      <c r="L345" s="65">
        <f t="shared" si="51"/>
        <v>0.53426115821326792</v>
      </c>
      <c r="M345" s="7">
        <f t="shared" si="52"/>
        <v>158.38065714402762</v>
      </c>
      <c r="N345" s="65">
        <f t="shared" si="53"/>
        <v>0.08</v>
      </c>
      <c r="O345" s="7">
        <f t="shared" si="58"/>
        <v>143033.40934495023</v>
      </c>
      <c r="P345" s="7">
        <f t="shared" si="59"/>
        <v>270436.70571249293</v>
      </c>
      <c r="Q345" s="7">
        <f t="shared" si="54"/>
        <v>22699.39065504981</v>
      </c>
      <c r="R345" s="7">
        <f t="shared" si="55"/>
        <v>413470.11505744315</v>
      </c>
    </row>
    <row r="346" spans="7:18" x14ac:dyDescent="0.3">
      <c r="G346">
        <f t="shared" si="60"/>
        <v>341</v>
      </c>
      <c r="H346" s="160"/>
      <c r="I346" s="7">
        <f t="shared" si="56"/>
        <v>22699.39065504981</v>
      </c>
      <c r="J346" s="7">
        <f t="shared" si="57"/>
        <v>1216.0885736983614</v>
      </c>
      <c r="K346" s="7">
        <f t="shared" si="50"/>
        <v>1064.759302664696</v>
      </c>
      <c r="L346" s="65">
        <f t="shared" si="51"/>
        <v>0.56288346353182372</v>
      </c>
      <c r="M346" s="7">
        <f t="shared" si="52"/>
        <v>151.32927103366541</v>
      </c>
      <c r="N346" s="65">
        <f t="shared" si="53"/>
        <v>0.08</v>
      </c>
      <c r="O346" s="7">
        <f t="shared" si="58"/>
        <v>144098.16864761492</v>
      </c>
      <c r="P346" s="7">
        <f t="shared" si="59"/>
        <v>270588.03498352657</v>
      </c>
      <c r="Q346" s="7">
        <f t="shared" si="54"/>
        <v>21634.631352385113</v>
      </c>
      <c r="R346" s="7">
        <f t="shared" si="55"/>
        <v>414686.20363114146</v>
      </c>
    </row>
    <row r="347" spans="7:18" x14ac:dyDescent="0.3">
      <c r="G347">
        <f t="shared" si="60"/>
        <v>342</v>
      </c>
      <c r="H347" s="160"/>
      <c r="I347" s="7">
        <f t="shared" si="56"/>
        <v>21634.631352385113</v>
      </c>
      <c r="J347" s="7">
        <f t="shared" si="57"/>
        <v>1216.0885736983614</v>
      </c>
      <c r="K347" s="7">
        <f t="shared" si="50"/>
        <v>1071.8576980157941</v>
      </c>
      <c r="L347" s="65">
        <f t="shared" si="51"/>
        <v>0.59452329770211332</v>
      </c>
      <c r="M347" s="7">
        <f t="shared" si="52"/>
        <v>144.23087568256744</v>
      </c>
      <c r="N347" s="65">
        <f t="shared" si="53"/>
        <v>8.0000000000000016E-2</v>
      </c>
      <c r="O347" s="7">
        <f t="shared" si="58"/>
        <v>145170.0263456307</v>
      </c>
      <c r="P347" s="7">
        <f t="shared" si="59"/>
        <v>270732.26585920912</v>
      </c>
      <c r="Q347" s="7">
        <f t="shared" si="54"/>
        <v>20562.773654369317</v>
      </c>
      <c r="R347" s="7">
        <f t="shared" si="55"/>
        <v>415902.29220483982</v>
      </c>
    </row>
    <row r="348" spans="7:18" x14ac:dyDescent="0.3">
      <c r="G348">
        <f t="shared" si="60"/>
        <v>343</v>
      </c>
      <c r="H348" s="160"/>
      <c r="I348" s="7">
        <f t="shared" si="56"/>
        <v>20562.773654369317</v>
      </c>
      <c r="J348" s="7">
        <f t="shared" si="57"/>
        <v>1216.0885736983614</v>
      </c>
      <c r="K348" s="7">
        <f t="shared" si="50"/>
        <v>1079.0034160025659</v>
      </c>
      <c r="L348" s="65">
        <f t="shared" si="51"/>
        <v>0.62968358304520389</v>
      </c>
      <c r="M348" s="7">
        <f t="shared" si="52"/>
        <v>137.08515769579546</v>
      </c>
      <c r="N348" s="65">
        <f t="shared" si="53"/>
        <v>0.08</v>
      </c>
      <c r="O348" s="7">
        <f t="shared" si="58"/>
        <v>146249.02976163325</v>
      </c>
      <c r="P348" s="7">
        <f t="shared" si="59"/>
        <v>270869.35101690493</v>
      </c>
      <c r="Q348" s="7">
        <f t="shared" si="54"/>
        <v>19483.770238366753</v>
      </c>
      <c r="R348" s="7">
        <f t="shared" si="55"/>
        <v>417118.38077853818</v>
      </c>
    </row>
    <row r="349" spans="7:18" x14ac:dyDescent="0.3">
      <c r="G349">
        <f t="shared" si="60"/>
        <v>344</v>
      </c>
      <c r="H349" s="160"/>
      <c r="I349" s="7">
        <f t="shared" si="56"/>
        <v>19483.770238366753</v>
      </c>
      <c r="J349" s="7">
        <f t="shared" si="57"/>
        <v>1216.0885736983614</v>
      </c>
      <c r="K349" s="7">
        <f t="shared" si="50"/>
        <v>1086.1967721092497</v>
      </c>
      <c r="L349" s="65">
        <f t="shared" si="51"/>
        <v>0.66898557650018842</v>
      </c>
      <c r="M349" s="7">
        <f t="shared" si="52"/>
        <v>129.89180158911171</v>
      </c>
      <c r="N349" s="65">
        <f t="shared" si="53"/>
        <v>8.0000000000000016E-2</v>
      </c>
      <c r="O349" s="7">
        <f t="shared" si="58"/>
        <v>147335.22653374251</v>
      </c>
      <c r="P349" s="7">
        <f t="shared" si="59"/>
        <v>270999.24281849404</v>
      </c>
      <c r="Q349" s="7">
        <f t="shared" si="54"/>
        <v>18397.573466257505</v>
      </c>
      <c r="R349" s="7">
        <f t="shared" si="55"/>
        <v>418334.46935223654</v>
      </c>
    </row>
    <row r="350" spans="7:18" x14ac:dyDescent="0.3">
      <c r="G350">
        <f t="shared" si="60"/>
        <v>345</v>
      </c>
      <c r="H350" s="160"/>
      <c r="I350" s="7">
        <f t="shared" si="56"/>
        <v>18397.573466257505</v>
      </c>
      <c r="J350" s="7">
        <f t="shared" si="57"/>
        <v>1216.0885736983614</v>
      </c>
      <c r="K350" s="7">
        <f t="shared" si="50"/>
        <v>1093.4380839233113</v>
      </c>
      <c r="L350" s="65">
        <f t="shared" si="51"/>
        <v>0.71320584919229046</v>
      </c>
      <c r="M350" s="7">
        <f t="shared" si="52"/>
        <v>122.65048977505005</v>
      </c>
      <c r="N350" s="65">
        <f t="shared" si="53"/>
        <v>0.08</v>
      </c>
      <c r="O350" s="7">
        <f t="shared" si="58"/>
        <v>148428.66461766581</v>
      </c>
      <c r="P350" s="7">
        <f t="shared" si="59"/>
        <v>271121.89330826909</v>
      </c>
      <c r="Q350" s="7">
        <f t="shared" si="54"/>
        <v>17304.135382334192</v>
      </c>
      <c r="R350" s="7">
        <f t="shared" si="55"/>
        <v>419550.5579259349</v>
      </c>
    </row>
    <row r="351" spans="7:18" x14ac:dyDescent="0.3">
      <c r="G351">
        <f t="shared" si="60"/>
        <v>346</v>
      </c>
      <c r="H351" s="160"/>
      <c r="I351" s="7">
        <f t="shared" si="56"/>
        <v>17304.135382334192</v>
      </c>
      <c r="J351" s="7">
        <f t="shared" si="57"/>
        <v>1216.0885736983614</v>
      </c>
      <c r="K351" s="7">
        <f t="shared" si="50"/>
        <v>1100.7276711494667</v>
      </c>
      <c r="L351" s="65">
        <f t="shared" si="51"/>
        <v>0.76332805782821178</v>
      </c>
      <c r="M351" s="7">
        <f t="shared" si="52"/>
        <v>115.36090254889463</v>
      </c>
      <c r="N351" s="65">
        <f t="shared" si="53"/>
        <v>0.08</v>
      </c>
      <c r="O351" s="7">
        <f t="shared" si="58"/>
        <v>149529.39228881529</v>
      </c>
      <c r="P351" s="7">
        <f t="shared" si="59"/>
        <v>271237.25421081798</v>
      </c>
      <c r="Q351" s="7">
        <f t="shared" si="54"/>
        <v>16203.407711184725</v>
      </c>
      <c r="R351" s="7">
        <f t="shared" si="55"/>
        <v>420766.64649963327</v>
      </c>
    </row>
    <row r="352" spans="7:18" x14ac:dyDescent="0.3">
      <c r="G352">
        <f t="shared" si="60"/>
        <v>347</v>
      </c>
      <c r="H352" s="160"/>
      <c r="I352" s="7">
        <f t="shared" si="56"/>
        <v>16203.407711184725</v>
      </c>
      <c r="J352" s="7">
        <f t="shared" si="57"/>
        <v>1216.0885736983614</v>
      </c>
      <c r="K352" s="7">
        <f t="shared" si="50"/>
        <v>1108.0658556237966</v>
      </c>
      <c r="L352" s="65">
        <f t="shared" si="51"/>
        <v>0.8206169038323452</v>
      </c>
      <c r="M352" s="7">
        <f t="shared" si="52"/>
        <v>108.02271807456485</v>
      </c>
      <c r="N352" s="65">
        <f t="shared" si="53"/>
        <v>0.08</v>
      </c>
      <c r="O352" s="7">
        <f t="shared" si="58"/>
        <v>150637.45814443909</v>
      </c>
      <c r="P352" s="7">
        <f t="shared" si="59"/>
        <v>271345.27692889253</v>
      </c>
      <c r="Q352" s="7">
        <f t="shared" si="54"/>
        <v>15095.34185556093</v>
      </c>
      <c r="R352" s="7">
        <f t="shared" si="55"/>
        <v>421982.73507333163</v>
      </c>
    </row>
    <row r="353" spans="7:18" x14ac:dyDescent="0.3">
      <c r="G353">
        <f t="shared" si="60"/>
        <v>348</v>
      </c>
      <c r="H353" s="160"/>
      <c r="I353" s="7">
        <f t="shared" si="56"/>
        <v>15095.34185556093</v>
      </c>
      <c r="J353" s="7">
        <f t="shared" si="57"/>
        <v>1216.0885736983614</v>
      </c>
      <c r="K353" s="7">
        <f t="shared" si="50"/>
        <v>1115.4529613279551</v>
      </c>
      <c r="L353" s="65">
        <f t="shared" si="51"/>
        <v>0.88672622746893526</v>
      </c>
      <c r="M353" s="7">
        <f t="shared" si="52"/>
        <v>100.63561237040621</v>
      </c>
      <c r="N353" s="65">
        <f t="shared" si="53"/>
        <v>0.08</v>
      </c>
      <c r="O353" s="7">
        <f t="shared" si="58"/>
        <v>151752.91110576704</v>
      </c>
      <c r="P353" s="7">
        <f t="shared" si="59"/>
        <v>271445.91254126292</v>
      </c>
      <c r="Q353" s="7">
        <f t="shared" si="54"/>
        <v>13979.888894232974</v>
      </c>
      <c r="R353" s="7">
        <f t="shared" si="55"/>
        <v>423198.82364702993</v>
      </c>
    </row>
    <row r="354" spans="7:18" x14ac:dyDescent="0.3">
      <c r="G354">
        <f t="shared" si="60"/>
        <v>349</v>
      </c>
      <c r="H354" s="160"/>
      <c r="I354" s="7">
        <f t="shared" si="56"/>
        <v>13979.888894232974</v>
      </c>
      <c r="J354" s="7">
        <f t="shared" si="57"/>
        <v>1216.0885736983614</v>
      </c>
      <c r="K354" s="7">
        <f t="shared" si="50"/>
        <v>1122.8893144034748</v>
      </c>
      <c r="L354" s="65">
        <f t="shared" si="51"/>
        <v>0.9638611490253195</v>
      </c>
      <c r="M354" s="7">
        <f t="shared" si="52"/>
        <v>93.199259294886502</v>
      </c>
      <c r="N354" s="65">
        <f t="shared" si="53"/>
        <v>0.08</v>
      </c>
      <c r="O354" s="7">
        <f t="shared" si="58"/>
        <v>152875.8004201705</v>
      </c>
      <c r="P354" s="7">
        <f t="shared" si="59"/>
        <v>271539.11180055782</v>
      </c>
      <c r="Q354" s="7">
        <f t="shared" si="54"/>
        <v>12856.999579829499</v>
      </c>
      <c r="R354" s="7">
        <f t="shared" si="55"/>
        <v>424414.91222072835</v>
      </c>
    </row>
    <row r="355" spans="7:18" x14ac:dyDescent="0.3">
      <c r="G355">
        <f t="shared" si="60"/>
        <v>350</v>
      </c>
      <c r="H355" s="160"/>
      <c r="I355" s="7">
        <f t="shared" si="56"/>
        <v>12856.999579829499</v>
      </c>
      <c r="J355" s="7">
        <f t="shared" si="57"/>
        <v>1216.0885736983614</v>
      </c>
      <c r="K355" s="7">
        <f t="shared" si="50"/>
        <v>1130.3752431661646</v>
      </c>
      <c r="L355" s="65">
        <f t="shared" si="51"/>
        <v>1.0550286506405766</v>
      </c>
      <c r="M355" s="7">
        <f t="shared" si="52"/>
        <v>85.713330532196665</v>
      </c>
      <c r="N355" s="65">
        <f t="shared" si="53"/>
        <v>0.08</v>
      </c>
      <c r="O355" s="7">
        <f t="shared" si="58"/>
        <v>154006.17566333667</v>
      </c>
      <c r="P355" s="7">
        <f t="shared" si="59"/>
        <v>271624.82513109001</v>
      </c>
      <c r="Q355" s="7">
        <f t="shared" si="54"/>
        <v>11726.624336663333</v>
      </c>
      <c r="R355" s="7">
        <f t="shared" si="55"/>
        <v>425631.00079442665</v>
      </c>
    </row>
    <row r="356" spans="7:18" x14ac:dyDescent="0.3">
      <c r="G356">
        <f t="shared" si="60"/>
        <v>351</v>
      </c>
      <c r="H356" s="160"/>
      <c r="I356" s="7">
        <f t="shared" si="56"/>
        <v>11726.624336663333</v>
      </c>
      <c r="J356" s="7">
        <f t="shared" si="57"/>
        <v>1216.0885736983614</v>
      </c>
      <c r="K356" s="7">
        <f t="shared" si="50"/>
        <v>1137.9110781206059</v>
      </c>
      <c r="L356" s="65">
        <f t="shared" si="51"/>
        <v>1.164438507231367</v>
      </c>
      <c r="M356" s="7">
        <f t="shared" si="52"/>
        <v>78.177495577755565</v>
      </c>
      <c r="N356" s="65">
        <f t="shared" si="53"/>
        <v>0.08</v>
      </c>
      <c r="O356" s="7">
        <f t="shared" si="58"/>
        <v>155144.08674145729</v>
      </c>
      <c r="P356" s="7">
        <f t="shared" si="59"/>
        <v>271703.00262666779</v>
      </c>
      <c r="Q356" s="7">
        <f t="shared" si="54"/>
        <v>10588.713258542728</v>
      </c>
      <c r="R356" s="7">
        <f t="shared" si="55"/>
        <v>426847.08936812507</v>
      </c>
    </row>
    <row r="357" spans="7:18" x14ac:dyDescent="0.3">
      <c r="G357">
        <f t="shared" si="60"/>
        <v>352</v>
      </c>
      <c r="H357" s="160"/>
      <c r="I357" s="7">
        <f t="shared" si="56"/>
        <v>10588.713258542728</v>
      </c>
      <c r="J357" s="7">
        <f t="shared" si="57"/>
        <v>1216.0885736983614</v>
      </c>
      <c r="K357" s="7">
        <f t="shared" si="50"/>
        <v>1145.4971519747432</v>
      </c>
      <c r="L357" s="65">
        <f t="shared" si="51"/>
        <v>1.2981715047016684</v>
      </c>
      <c r="M357" s="7">
        <f t="shared" si="52"/>
        <v>70.591421723618197</v>
      </c>
      <c r="N357" s="65">
        <f t="shared" si="53"/>
        <v>8.0000000000000016E-2</v>
      </c>
      <c r="O357" s="7">
        <f t="shared" si="58"/>
        <v>156289.58389343202</v>
      </c>
      <c r="P357" s="7">
        <f t="shared" si="59"/>
        <v>271773.59404839139</v>
      </c>
      <c r="Q357" s="7">
        <f t="shared" si="54"/>
        <v>9443.2161065679848</v>
      </c>
      <c r="R357" s="7">
        <f t="shared" si="55"/>
        <v>428063.17794182338</v>
      </c>
    </row>
    <row r="358" spans="7:18" x14ac:dyDescent="0.3">
      <c r="G358">
        <f t="shared" si="60"/>
        <v>353</v>
      </c>
      <c r="H358" s="160"/>
      <c r="I358" s="7">
        <f t="shared" si="56"/>
        <v>9443.2161065679848</v>
      </c>
      <c r="J358" s="7">
        <f t="shared" si="57"/>
        <v>1216.0885736983614</v>
      </c>
      <c r="K358" s="7">
        <f t="shared" si="50"/>
        <v>1153.1337996545749</v>
      </c>
      <c r="L358" s="65">
        <f t="shared" si="51"/>
        <v>1.4653488218098185</v>
      </c>
      <c r="M358" s="7">
        <f t="shared" si="52"/>
        <v>62.954774043786571</v>
      </c>
      <c r="N358" s="65">
        <f t="shared" si="53"/>
        <v>0.08</v>
      </c>
      <c r="O358" s="7">
        <f t="shared" si="58"/>
        <v>157442.7176930866</v>
      </c>
      <c r="P358" s="7">
        <f t="shared" si="59"/>
        <v>271836.5488224352</v>
      </c>
      <c r="Q358" s="7">
        <f t="shared" si="54"/>
        <v>8290.0823069134094</v>
      </c>
      <c r="R358" s="7">
        <f t="shared" si="55"/>
        <v>429279.2665155218</v>
      </c>
    </row>
    <row r="359" spans="7:18" x14ac:dyDescent="0.3">
      <c r="G359">
        <f t="shared" si="60"/>
        <v>354</v>
      </c>
      <c r="H359" s="160"/>
      <c r="I359" s="7">
        <f t="shared" si="56"/>
        <v>8290.0823069134094</v>
      </c>
      <c r="J359" s="7">
        <f t="shared" si="57"/>
        <v>1216.0885736983614</v>
      </c>
      <c r="K359" s="7">
        <f t="shared" si="50"/>
        <v>1160.8213583189388</v>
      </c>
      <c r="L359" s="65">
        <f t="shared" si="51"/>
        <v>1.6803037393501676</v>
      </c>
      <c r="M359" s="7">
        <f t="shared" si="52"/>
        <v>55.26721537942273</v>
      </c>
      <c r="N359" s="65">
        <f t="shared" si="53"/>
        <v>0.08</v>
      </c>
      <c r="O359" s="7">
        <f t="shared" si="58"/>
        <v>158603.53905140553</v>
      </c>
      <c r="P359" s="7">
        <f t="shared" si="59"/>
        <v>271891.8160378146</v>
      </c>
      <c r="Q359" s="7">
        <f t="shared" si="54"/>
        <v>7129.2609485944704</v>
      </c>
      <c r="R359" s="7">
        <f t="shared" si="55"/>
        <v>430495.3550892201</v>
      </c>
    </row>
    <row r="360" spans="7:18" x14ac:dyDescent="0.3">
      <c r="G360">
        <f t="shared" si="60"/>
        <v>355</v>
      </c>
      <c r="H360" s="160"/>
      <c r="I360" s="7">
        <f t="shared" si="56"/>
        <v>7129.2609485944704</v>
      </c>
      <c r="J360" s="7">
        <f t="shared" si="57"/>
        <v>1216.0885736983614</v>
      </c>
      <c r="K360" s="7">
        <f t="shared" si="50"/>
        <v>1168.5601673743984</v>
      </c>
      <c r="L360" s="65">
        <f t="shared" si="51"/>
        <v>1.966925058516388</v>
      </c>
      <c r="M360" s="7">
        <f t="shared" si="52"/>
        <v>47.528406323963139</v>
      </c>
      <c r="N360" s="65">
        <f t="shared" si="53"/>
        <v>0.08</v>
      </c>
      <c r="O360" s="7">
        <f t="shared" si="58"/>
        <v>159772.09921877994</v>
      </c>
      <c r="P360" s="7">
        <f t="shared" si="59"/>
        <v>271939.34444413858</v>
      </c>
      <c r="Q360" s="7">
        <f t="shared" si="54"/>
        <v>5960.7007812200718</v>
      </c>
      <c r="R360" s="7">
        <f t="shared" si="55"/>
        <v>431711.44366291852</v>
      </c>
    </row>
    <row r="361" spans="7:18" x14ac:dyDescent="0.3">
      <c r="G361">
        <f t="shared" si="60"/>
        <v>356</v>
      </c>
      <c r="H361" s="160"/>
      <c r="I361" s="7">
        <f t="shared" si="56"/>
        <v>5960.7007812200718</v>
      </c>
      <c r="J361" s="7">
        <f t="shared" si="57"/>
        <v>1216.0885736983614</v>
      </c>
      <c r="K361" s="7">
        <f t="shared" si="50"/>
        <v>1176.3505684902275</v>
      </c>
      <c r="L361" s="65">
        <f t="shared" si="51"/>
        <v>2.3682126213007697</v>
      </c>
      <c r="M361" s="7">
        <f t="shared" si="52"/>
        <v>39.738005208133814</v>
      </c>
      <c r="N361" s="65">
        <f t="shared" si="53"/>
        <v>0.08</v>
      </c>
      <c r="O361" s="7">
        <f t="shared" si="58"/>
        <v>160948.44978727016</v>
      </c>
      <c r="P361" s="7">
        <f t="shared" si="59"/>
        <v>271979.08244934672</v>
      </c>
      <c r="Q361" s="7">
        <f t="shared" si="54"/>
        <v>4784.3502127298443</v>
      </c>
      <c r="R361" s="7">
        <f t="shared" si="55"/>
        <v>432927.53223661688</v>
      </c>
    </row>
    <row r="362" spans="7:18" x14ac:dyDescent="0.3">
      <c r="G362">
        <f t="shared" si="60"/>
        <v>357</v>
      </c>
      <c r="H362" s="160"/>
      <c r="I362" s="7">
        <f t="shared" si="56"/>
        <v>4784.3502127298443</v>
      </c>
      <c r="J362" s="7">
        <f t="shared" si="57"/>
        <v>1216.0885736983614</v>
      </c>
      <c r="K362" s="7">
        <f t="shared" si="50"/>
        <v>1184.1929056134959</v>
      </c>
      <c r="L362" s="65">
        <f t="shared" si="51"/>
        <v>2.9701661114924649</v>
      </c>
      <c r="M362" s="7">
        <f t="shared" si="52"/>
        <v>31.89566808486563</v>
      </c>
      <c r="N362" s="65">
        <f t="shared" si="53"/>
        <v>0.08</v>
      </c>
      <c r="O362" s="7">
        <f t="shared" si="58"/>
        <v>162132.64269288364</v>
      </c>
      <c r="P362" s="7">
        <f t="shared" si="59"/>
        <v>272010.97811743157</v>
      </c>
      <c r="Q362" s="7">
        <f t="shared" si="54"/>
        <v>3600.1573071163484</v>
      </c>
      <c r="R362" s="7">
        <f t="shared" si="55"/>
        <v>434143.62081031525</v>
      </c>
    </row>
    <row r="363" spans="7:18" x14ac:dyDescent="0.3">
      <c r="G363">
        <f t="shared" si="60"/>
        <v>358</v>
      </c>
      <c r="H363" s="160"/>
      <c r="I363" s="7">
        <f t="shared" si="56"/>
        <v>3600.1573071163484</v>
      </c>
      <c r="J363" s="7">
        <f t="shared" si="57"/>
        <v>1216.0885736983614</v>
      </c>
      <c r="K363" s="7">
        <f t="shared" si="50"/>
        <v>1192.0875249842525</v>
      </c>
      <c r="L363" s="65">
        <f t="shared" si="51"/>
        <v>3.9734514576722981</v>
      </c>
      <c r="M363" s="7">
        <f t="shared" si="52"/>
        <v>24.00104871410899</v>
      </c>
      <c r="N363" s="65">
        <f t="shared" si="53"/>
        <v>0.08</v>
      </c>
      <c r="O363" s="7">
        <f t="shared" si="58"/>
        <v>163324.73021786791</v>
      </c>
      <c r="P363" s="7">
        <f t="shared" si="59"/>
        <v>272034.97916614567</v>
      </c>
      <c r="Q363" s="7">
        <f t="shared" si="54"/>
        <v>2408.069782132096</v>
      </c>
      <c r="R363" s="7">
        <f t="shared" si="55"/>
        <v>435359.70938401355</v>
      </c>
    </row>
    <row r="364" spans="7:18" x14ac:dyDescent="0.3">
      <c r="G364">
        <f t="shared" si="60"/>
        <v>359</v>
      </c>
      <c r="H364" s="160"/>
      <c r="I364" s="7">
        <f t="shared" si="56"/>
        <v>2408.069782132096</v>
      </c>
      <c r="J364" s="7">
        <f t="shared" si="57"/>
        <v>1216.0885736983614</v>
      </c>
      <c r="K364" s="7">
        <f t="shared" si="50"/>
        <v>1200.0347751508141</v>
      </c>
      <c r="L364" s="65">
        <f t="shared" si="51"/>
        <v>5.9800664451923371</v>
      </c>
      <c r="M364" s="7">
        <f t="shared" si="52"/>
        <v>16.053798547547306</v>
      </c>
      <c r="N364" s="65">
        <f t="shared" si="53"/>
        <v>7.9999999999999988E-2</v>
      </c>
      <c r="O364" s="7">
        <f t="shared" si="58"/>
        <v>164524.76499301873</v>
      </c>
      <c r="P364" s="7">
        <f t="shared" si="59"/>
        <v>272051.03296469321</v>
      </c>
      <c r="Q364" s="7">
        <f t="shared" si="54"/>
        <v>1208.0350069812819</v>
      </c>
      <c r="R364" s="7">
        <f t="shared" si="55"/>
        <v>436575.79795771197</v>
      </c>
    </row>
    <row r="365" spans="7:18" x14ac:dyDescent="0.3">
      <c r="G365">
        <f t="shared" si="60"/>
        <v>360</v>
      </c>
      <c r="H365" s="160"/>
      <c r="I365" s="7">
        <f t="shared" si="56"/>
        <v>1208.0350069812819</v>
      </c>
      <c r="J365" s="7">
        <f t="shared" si="57"/>
        <v>1216.0885736983614</v>
      </c>
      <c r="K365" s="7">
        <f t="shared" si="50"/>
        <v>1208.0350069851529</v>
      </c>
      <c r="L365" s="65">
        <f t="shared" si="51"/>
        <v>12.000000000038451</v>
      </c>
      <c r="M365" s="7">
        <f t="shared" si="52"/>
        <v>8.0535667132085464</v>
      </c>
      <c r="N365" s="65">
        <f t="shared" si="53"/>
        <v>0.08</v>
      </c>
      <c r="O365" s="7">
        <f t="shared" si="58"/>
        <v>165732.80000000389</v>
      </c>
      <c r="P365" s="215">
        <f t="shared" si="59"/>
        <v>272059.08653140644</v>
      </c>
      <c r="Q365" s="7">
        <f t="shared" si="54"/>
        <v>-3.8710368244210258E-9</v>
      </c>
      <c r="R365" s="215">
        <f t="shared" si="55"/>
        <v>437791.88653141033</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Quick HELOC Loan Calc</vt:lpstr>
      <vt:lpstr>7yr IRR Financing</vt:lpstr>
      <vt:lpstr>10 Year</vt:lpstr>
      <vt:lpstr>Calculators</vt:lpstr>
      <vt:lpstr>STR Calculator</vt:lpstr>
      <vt:lpstr>Interest Rate Comparison</vt:lpstr>
      <vt:lpstr>Amoritization Scenario 10</vt:lpstr>
      <vt:lpstr>Amoritization Scenario 15</vt:lpstr>
      <vt:lpstr>Amoritization Scenario 20</vt:lpstr>
      <vt:lpstr>STR 10 Year</vt:lpstr>
      <vt:lpstr>STR 7yr IRR Financing</vt:lpstr>
      <vt:lpstr>HELOC Calculator</vt:lpstr>
      <vt:lpstr>Amoritization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2024-11-11T02:43:45Z</dcterms:modified>
</cp:coreProperties>
</file>